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35" windowWidth="25815" windowHeight="10905" tabRatio="612"/>
  </bookViews>
  <sheets>
    <sheet name="2025_2027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Print_Titles" localSheetId="0">'2025_2027'!$19:$21</definedName>
    <definedName name="_xlnm.Print_Area" localSheetId="0">'2025_2027'!$A$17:$BZ$1133</definedName>
  </definedNames>
  <calcPr calcId="145621"/>
</workbook>
</file>

<file path=xl/calcChain.xml><?xml version="1.0" encoding="utf-8"?>
<calcChain xmlns="http://schemas.openxmlformats.org/spreadsheetml/2006/main">
  <c r="D1050" i="1" l="1"/>
  <c r="D1051" i="1"/>
  <c r="D1052" i="1"/>
  <c r="D1053" i="1"/>
  <c r="D1054" i="1"/>
  <c r="D1049" i="1"/>
  <c r="AQ850" i="1" l="1"/>
  <c r="AQ851" i="1"/>
  <c r="AQ849" i="1"/>
  <c r="AQ841" i="1"/>
  <c r="AO841" i="1"/>
  <c r="D719" i="1" l="1"/>
  <c r="AG695" i="1" l="1"/>
  <c r="M695" i="1"/>
  <c r="AG690" i="1"/>
  <c r="M691" i="1"/>
  <c r="M699" i="1"/>
  <c r="AG16" i="1"/>
  <c r="N699" i="1" l="1"/>
  <c r="M698" i="1"/>
  <c r="N698" i="1" s="1"/>
  <c r="N691" i="1"/>
  <c r="M690" i="1"/>
  <c r="N695" i="1"/>
  <c r="M694" i="1"/>
  <c r="M697" i="1"/>
  <c r="AK16" i="1"/>
  <c r="AK520" i="1"/>
  <c r="D520" i="1"/>
  <c r="AK521" i="1"/>
  <c r="AK554" i="1"/>
  <c r="AK530" i="1"/>
  <c r="AK529" i="1" s="1"/>
  <c r="AK532" i="1"/>
  <c r="AK534" i="1"/>
  <c r="AK537" i="1"/>
  <c r="AK544" i="1"/>
  <c r="AK548" i="1"/>
  <c r="AK546" i="1"/>
  <c r="AK427" i="1"/>
  <c r="AK440" i="1"/>
  <c r="AK404" i="1"/>
  <c r="AK403" i="1"/>
  <c r="AK274" i="1"/>
  <c r="AK239" i="1" s="1"/>
  <c r="AK273" i="1"/>
  <c r="AK238" i="1" s="1"/>
  <c r="AK272" i="1" l="1"/>
  <c r="AX521" i="1" l="1"/>
  <c r="AX520" i="1"/>
  <c r="AX518" i="1"/>
  <c r="AX787" i="1"/>
  <c r="AX786" i="1"/>
  <c r="AX779" i="1"/>
  <c r="AX776" i="1"/>
  <c r="AX773" i="1"/>
  <c r="AX772" i="1"/>
  <c r="AX710" i="1"/>
  <c r="AX709" i="1"/>
  <c r="AX704" i="1"/>
  <c r="AX702" i="1"/>
  <c r="AX529" i="1"/>
  <c r="AX530" i="1"/>
  <c r="AX532" i="1"/>
  <c r="AX531" i="1"/>
  <c r="AX548" i="1"/>
  <c r="AX546" i="1"/>
  <c r="AX427" i="1"/>
  <c r="AX399" i="1"/>
  <c r="AX404" i="1"/>
  <c r="AX403" i="1"/>
  <c r="AX441" i="1"/>
  <c r="AX440" i="1"/>
  <c r="AK217" i="1"/>
  <c r="AK216" i="1"/>
  <c r="Q253" i="1"/>
  <c r="Q252" i="1"/>
  <c r="AX809" i="1"/>
  <c r="AX808" i="1" s="1"/>
  <c r="AR808" i="1" s="1"/>
  <c r="AK809" i="1"/>
  <c r="Q809" i="1"/>
  <c r="AK787" i="1"/>
  <c r="AK786" i="1"/>
  <c r="Q787" i="1"/>
  <c r="Q786" i="1"/>
  <c r="G787" i="1"/>
  <c r="AL787" i="1" s="1"/>
  <c r="G786" i="1"/>
  <c r="AL786" i="1" s="1"/>
  <c r="G779" i="1"/>
  <c r="G776" i="1"/>
  <c r="G775" i="1"/>
  <c r="G773" i="1"/>
  <c r="G772" i="1"/>
  <c r="AY809" i="1" l="1"/>
  <c r="AR809" i="1"/>
  <c r="AE809" i="1"/>
  <c r="AK808" i="1"/>
  <c r="AK704" i="1"/>
  <c r="AK702" i="1"/>
  <c r="AR709" i="1"/>
  <c r="AE544" i="1"/>
  <c r="AE535" i="1"/>
  <c r="AE536" i="1"/>
  <c r="AE534" i="1"/>
  <c r="AX558" i="1"/>
  <c r="AX555" i="1"/>
  <c r="AX554" i="1"/>
  <c r="AE555" i="1"/>
  <c r="AE556" i="1"/>
  <c r="AE557" i="1"/>
  <c r="AK558" i="1"/>
  <c r="AE558" i="1" s="1"/>
  <c r="AE554" i="1"/>
  <c r="AE537" i="1"/>
  <c r="AY531" i="1"/>
  <c r="AX528" i="1"/>
  <c r="AE531" i="1"/>
  <c r="AE532" i="1"/>
  <c r="AE530" i="1"/>
  <c r="AX474" i="1"/>
  <c r="AX473" i="1" s="1"/>
  <c r="AX472" i="1" s="1"/>
  <c r="AX517" i="1"/>
  <c r="AR521" i="1"/>
  <c r="AR520" i="1"/>
  <c r="AE521" i="1"/>
  <c r="AE520" i="1"/>
  <c r="AR487" i="1"/>
  <c r="AX487" i="1"/>
  <c r="AX486" i="1"/>
  <c r="AX485" i="1" s="1"/>
  <c r="AE474" i="1"/>
  <c r="AK473" i="1"/>
  <c r="AK472" i="1" s="1"/>
  <c r="D474" i="1"/>
  <c r="AX402" i="1"/>
  <c r="AK402" i="1"/>
  <c r="AX438" i="1"/>
  <c r="AX437" i="1" s="1"/>
  <c r="AK438" i="1"/>
  <c r="AK437" i="1" s="1"/>
  <c r="AK399" i="1"/>
  <c r="F826" i="1"/>
  <c r="G826" i="1"/>
  <c r="H826" i="1"/>
  <c r="I826" i="1"/>
  <c r="E826" i="1"/>
  <c r="AY304" i="1"/>
  <c r="AV302" i="1"/>
  <c r="AW302" i="1"/>
  <c r="AX304" i="1"/>
  <c r="AR304" i="1" s="1"/>
  <c r="AS304" i="1" s="1"/>
  <c r="AT305" i="1"/>
  <c r="AT304" i="1"/>
  <c r="AT302" i="1"/>
  <c r="AT303" i="1"/>
  <c r="AL304" i="1"/>
  <c r="AK304" i="1"/>
  <c r="AG304" i="1"/>
  <c r="AE304" i="1" s="1"/>
  <c r="K304" i="1"/>
  <c r="L304" i="1" s="1"/>
  <c r="Q304" i="1"/>
  <c r="M305" i="1"/>
  <c r="M304" i="1"/>
  <c r="M303" i="1"/>
  <c r="M302" i="1"/>
  <c r="F302" i="1"/>
  <c r="G302" i="1"/>
  <c r="H302" i="1"/>
  <c r="I302" i="1"/>
  <c r="E302" i="1"/>
  <c r="D305" i="1"/>
  <c r="D304" i="1"/>
  <c r="F305" i="1"/>
  <c r="G305" i="1"/>
  <c r="H305" i="1"/>
  <c r="I305" i="1"/>
  <c r="E305" i="1"/>
  <c r="F304" i="1"/>
  <c r="G304" i="1"/>
  <c r="H304" i="1"/>
  <c r="I304" i="1"/>
  <c r="E304" i="1"/>
  <c r="F303" i="1"/>
  <c r="G303" i="1"/>
  <c r="H303" i="1"/>
  <c r="I303" i="1"/>
  <c r="D303" i="1"/>
  <c r="E303" i="1"/>
  <c r="AK301" i="1"/>
  <c r="AK300" i="1" s="1"/>
  <c r="AE300" i="1" s="1"/>
  <c r="AF520" i="1" l="1"/>
  <c r="AS520" i="1"/>
  <c r="AK545" i="1"/>
  <c r="AK539" i="1" s="1"/>
  <c r="AE808" i="1"/>
  <c r="AX519" i="1"/>
  <c r="AR519" i="1" s="1"/>
  <c r="AY520" i="1"/>
  <c r="AL809" i="1"/>
  <c r="AX708" i="1"/>
  <c r="AR708" i="1" s="1"/>
  <c r="AR710" i="1"/>
  <c r="AR517" i="1"/>
  <c r="AK519" i="1"/>
  <c r="AR474" i="1"/>
  <c r="AK553" i="1"/>
  <c r="AE553" i="1" s="1"/>
  <c r="AE301" i="1"/>
  <c r="AR518" i="1"/>
  <c r="AK533" i="1"/>
  <c r="AE533" i="1" s="1"/>
  <c r="D302" i="1"/>
  <c r="AX516" i="1" l="1"/>
  <c r="AX515" i="1"/>
  <c r="AR516" i="1"/>
  <c r="AK516" i="1"/>
  <c r="AE519" i="1"/>
  <c r="AK515" i="1" l="1"/>
  <c r="AE515" i="1" s="1"/>
  <c r="AE516" i="1"/>
  <c r="AR515" i="1"/>
  <c r="AG1088" i="1" l="1"/>
  <c r="AG1087" i="1"/>
  <c r="AK278" i="1" l="1"/>
  <c r="AK280" i="1"/>
  <c r="AK279" i="1"/>
  <c r="AX257" i="1"/>
  <c r="AX256" i="1"/>
  <c r="AK257" i="1"/>
  <c r="AK256" i="1"/>
  <c r="AX253" i="1"/>
  <c r="AX252" i="1"/>
  <c r="AK253" i="1"/>
  <c r="AK252" i="1"/>
  <c r="AX243" i="1" l="1"/>
  <c r="AX242" i="1"/>
  <c r="AX217" i="1"/>
  <c r="AX216" i="1"/>
  <c r="AK243" i="1"/>
  <c r="AK242" i="1"/>
  <c r="AF1089" i="1" l="1"/>
  <c r="AE1088" i="1"/>
  <c r="AH1088" i="1"/>
  <c r="AG1086" i="1"/>
  <c r="AE1086" i="1" s="1"/>
  <c r="AG719" i="1"/>
  <c r="AG699" i="1"/>
  <c r="AG691" i="1"/>
  <c r="AG1073" i="1"/>
  <c r="AG838" i="1"/>
  <c r="AE1087" i="1" l="1"/>
  <c r="AJ838" i="1"/>
  <c r="AI61" i="1"/>
  <c r="AI60" i="1"/>
  <c r="AI59" i="1"/>
  <c r="AI58" i="1"/>
  <c r="AI57" i="1"/>
  <c r="AE838" i="1"/>
  <c r="AG694" i="1" l="1"/>
  <c r="AG213" i="1"/>
  <c r="AG212" i="1"/>
  <c r="AD828" i="1" l="1"/>
  <c r="S828" i="1"/>
  <c r="S827" i="1"/>
  <c r="S826" i="1"/>
  <c r="O828" i="1"/>
  <c r="O827" i="1"/>
  <c r="O826" i="1"/>
  <c r="O823" i="1"/>
  <c r="AM828" i="1"/>
  <c r="AM827" i="1"/>
  <c r="AM826" i="1"/>
  <c r="AG828" i="1"/>
  <c r="AG827" i="1"/>
  <c r="AI828" i="1"/>
  <c r="AI827" i="1"/>
  <c r="AI826" i="1"/>
  <c r="AI823" i="1"/>
  <c r="AH720" i="1"/>
  <c r="AH721" i="1"/>
  <c r="AJ719" i="1"/>
  <c r="AL558" i="1"/>
  <c r="AL557" i="1"/>
  <c r="AL556" i="1"/>
  <c r="AL555" i="1"/>
  <c r="AL554" i="1"/>
  <c r="AL552" i="1"/>
  <c r="AL551" i="1"/>
  <c r="AL548" i="1"/>
  <c r="AL547" i="1"/>
  <c r="AL546" i="1"/>
  <c r="AL543" i="1"/>
  <c r="AL542" i="1"/>
  <c r="AL541" i="1"/>
  <c r="AL540" i="1"/>
  <c r="AL538" i="1"/>
  <c r="AL537" i="1"/>
  <c r="AL536" i="1"/>
  <c r="AL535" i="1"/>
  <c r="AL534" i="1"/>
  <c r="AL532" i="1"/>
  <c r="AL531" i="1"/>
  <c r="AL530" i="1"/>
  <c r="AL529" i="1"/>
  <c r="AL522" i="1"/>
  <c r="AL521" i="1"/>
  <c r="AL520" i="1"/>
  <c r="AL518" i="1"/>
  <c r="AL514" i="1"/>
  <c r="AL513" i="1"/>
  <c r="AL512" i="1"/>
  <c r="AL511" i="1"/>
  <c r="AL510" i="1"/>
  <c r="AL509" i="1"/>
  <c r="AL508" i="1"/>
  <c r="AL507" i="1"/>
  <c r="AL506" i="1"/>
  <c r="AL505" i="1"/>
  <c r="AL504" i="1"/>
  <c r="AL503" i="1"/>
  <c r="AL502" i="1"/>
  <c r="AL501" i="1"/>
  <c r="AL500" i="1"/>
  <c r="AL499" i="1"/>
  <c r="AL498" i="1"/>
  <c r="AL497" i="1"/>
  <c r="AL496" i="1"/>
  <c r="AL495" i="1"/>
  <c r="AL494" i="1"/>
  <c r="AL493" i="1"/>
  <c r="AL492" i="1"/>
  <c r="AL491" i="1"/>
  <c r="AL490" i="1"/>
  <c r="AL489" i="1"/>
  <c r="AL488" i="1"/>
  <c r="AL487" i="1"/>
  <c r="AL486" i="1"/>
  <c r="AL483" i="1"/>
  <c r="AL482" i="1"/>
  <c r="AL481" i="1"/>
  <c r="AL480" i="1"/>
  <c r="AL479" i="1"/>
  <c r="AL478" i="1"/>
  <c r="AL477" i="1"/>
  <c r="AL476" i="1"/>
  <c r="AL475" i="1"/>
  <c r="AL474" i="1"/>
  <c r="AL471" i="1"/>
  <c r="AL468" i="1"/>
  <c r="AL465" i="1"/>
  <c r="AL464" i="1"/>
  <c r="AL463" i="1"/>
  <c r="AL462" i="1"/>
  <c r="AL461" i="1"/>
  <c r="AL460" i="1"/>
  <c r="AL459" i="1"/>
  <c r="AL458" i="1"/>
  <c r="AL457" i="1"/>
  <c r="AL456" i="1"/>
  <c r="AL455" i="1"/>
  <c r="AL454" i="1"/>
  <c r="AL453" i="1"/>
  <c r="AL452" i="1"/>
  <c r="AL451" i="1"/>
  <c r="AL450" i="1"/>
  <c r="AL449" i="1"/>
  <c r="AL448" i="1"/>
  <c r="AL447" i="1"/>
  <c r="AL446" i="1"/>
  <c r="AL445" i="1"/>
  <c r="AL444" i="1"/>
  <c r="AL443" i="1"/>
  <c r="AL442" i="1"/>
  <c r="AL441" i="1"/>
  <c r="AL440" i="1"/>
  <c r="AL439" i="1"/>
  <c r="AL436" i="1"/>
  <c r="AL435" i="1"/>
  <c r="AL434" i="1"/>
  <c r="AL433" i="1"/>
  <c r="AL432" i="1"/>
  <c r="AL431" i="1"/>
  <c r="AL428" i="1"/>
  <c r="AL427" i="1"/>
  <c r="AL426" i="1"/>
  <c r="AL425" i="1"/>
  <c r="AL424" i="1"/>
  <c r="AL423" i="1"/>
  <c r="AL422" i="1"/>
  <c r="AL421" i="1"/>
  <c r="AL420" i="1"/>
  <c r="AL419" i="1"/>
  <c r="AL418" i="1"/>
  <c r="AL417" i="1"/>
  <c r="AL414" i="1"/>
  <c r="AL411" i="1"/>
  <c r="AL410" i="1"/>
  <c r="AL407" i="1"/>
  <c r="AL404" i="1"/>
  <c r="AL403" i="1"/>
  <c r="AL400" i="1"/>
  <c r="AL399" i="1"/>
  <c r="AL307" i="1"/>
  <c r="AL312" i="1"/>
  <c r="AL240" i="1"/>
  <c r="AL242" i="1"/>
  <c r="AL243" i="1"/>
  <c r="AL244" i="1"/>
  <c r="AL245" i="1"/>
  <c r="AL246" i="1"/>
  <c r="AL247" i="1"/>
  <c r="AL248" i="1"/>
  <c r="AL249" i="1"/>
  <c r="AL250" i="1"/>
  <c r="AL252" i="1"/>
  <c r="AL253" i="1"/>
  <c r="AL254" i="1"/>
  <c r="AL256" i="1"/>
  <c r="AL257" i="1"/>
  <c r="AL216" i="1"/>
  <c r="AL217" i="1"/>
  <c r="AL210" i="1"/>
  <c r="AL65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R65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3" i="1"/>
  <c r="N204" i="1"/>
  <c r="N205" i="1"/>
  <c r="N206" i="1"/>
  <c r="N64" i="1"/>
  <c r="AY773" i="1" l="1"/>
  <c r="CE1094" i="1"/>
  <c r="BB1094" i="1"/>
  <c r="AM1094" i="1"/>
  <c r="AN1094" i="1" s="1"/>
  <c r="AL1094" i="1"/>
  <c r="AK1094" i="1"/>
  <c r="BA26" i="1"/>
  <c r="BA27" i="1"/>
  <c r="BB29" i="1"/>
  <c r="AO36" i="1"/>
  <c r="U36" i="1"/>
  <c r="AQ856" i="1"/>
  <c r="AQ857" i="1"/>
  <c r="AO858" i="1"/>
  <c r="U858" i="1"/>
  <c r="AO763" i="1"/>
  <c r="U763" i="1"/>
  <c r="AK700" i="1"/>
  <c r="AT700" i="1"/>
  <c r="AV719" i="1"/>
  <c r="AT720" i="1"/>
  <c r="AR720" i="1" s="1"/>
  <c r="AT721" i="1"/>
  <c r="AR721" i="1" s="1"/>
  <c r="BA1094" i="1"/>
  <c r="AZ1094" i="1"/>
  <c r="AX1094" i="1"/>
  <c r="AS1102" i="1"/>
  <c r="CE1102" i="1"/>
  <c r="BB1102" i="1"/>
  <c r="AR1089" i="1"/>
  <c r="AS1089" i="1" s="1"/>
  <c r="AR1091" i="1"/>
  <c r="AS1091" i="1" s="1"/>
  <c r="AU1089" i="1"/>
  <c r="AU1091" i="1"/>
  <c r="AT1091" i="1"/>
  <c r="AV1073" i="1"/>
  <c r="AT1073" i="1"/>
  <c r="AX1038" i="1"/>
  <c r="AX1035" i="1" s="1"/>
  <c r="AX1037" i="1"/>
  <c r="AX1036" i="1" s="1"/>
  <c r="AX1034" i="1"/>
  <c r="AX1033" i="1" s="1"/>
  <c r="AT1050" i="1"/>
  <c r="AR1050" i="1" s="1"/>
  <c r="AT1049" i="1"/>
  <c r="AT1047" i="1"/>
  <c r="AR1047" i="1" s="1"/>
  <c r="AT1046" i="1"/>
  <c r="AT1045" i="1" s="1"/>
  <c r="AR1045" i="1" s="1"/>
  <c r="AT1044" i="1"/>
  <c r="AT1043" i="1"/>
  <c r="AT1042" i="1" s="1"/>
  <c r="AR1042" i="1" s="1"/>
  <c r="AR1040" i="1"/>
  <c r="AR1041" i="1"/>
  <c r="AR1043" i="1"/>
  <c r="AR1044" i="1"/>
  <c r="AR1051" i="1"/>
  <c r="AR1052" i="1"/>
  <c r="AR1053" i="1"/>
  <c r="AR1054" i="1"/>
  <c r="AR1055" i="1"/>
  <c r="AR1056" i="1"/>
  <c r="AR1057" i="1"/>
  <c r="AR1058" i="1"/>
  <c r="AR1059" i="1"/>
  <c r="AR1060" i="1"/>
  <c r="AR1061" i="1"/>
  <c r="AR1062" i="1"/>
  <c r="AR1063" i="1"/>
  <c r="AR1064" i="1"/>
  <c r="AR1065" i="1"/>
  <c r="AR1066" i="1"/>
  <c r="AR1067" i="1"/>
  <c r="AR1039" i="1"/>
  <c r="AT1039" i="1"/>
  <c r="AT1041" i="1"/>
  <c r="AT1040" i="1"/>
  <c r="BB1025" i="1"/>
  <c r="BB856" i="1"/>
  <c r="BB841" i="1"/>
  <c r="AU839" i="1"/>
  <c r="AU840" i="1"/>
  <c r="AR840" i="1"/>
  <c r="AS840" i="1" s="1"/>
  <c r="AT840" i="1"/>
  <c r="AH839" i="1"/>
  <c r="AH840" i="1"/>
  <c r="AF839" i="1"/>
  <c r="AF840" i="1"/>
  <c r="AE839" i="1"/>
  <c r="AE840" i="1"/>
  <c r="AR838" i="1"/>
  <c r="AV838" i="1"/>
  <c r="AT838" i="1"/>
  <c r="AS839" i="1"/>
  <c r="AR839" i="1"/>
  <c r="BB748" i="1"/>
  <c r="AE720" i="1"/>
  <c r="AE721" i="1"/>
  <c r="AQ722" i="1"/>
  <c r="AO722" i="1"/>
  <c r="AR554" i="1"/>
  <c r="AR558" i="1"/>
  <c r="AR531" i="1"/>
  <c r="BB747" i="1"/>
  <c r="AT1048" i="1" l="1"/>
  <c r="AR1048" i="1" s="1"/>
  <c r="AR555" i="1"/>
  <c r="AU721" i="1"/>
  <c r="AU720" i="1"/>
  <c r="AR1049" i="1"/>
  <c r="AR1046" i="1"/>
  <c r="AT749" i="1"/>
  <c r="AT748" i="1"/>
  <c r="CE722" i="1"/>
  <c r="BB729" i="1"/>
  <c r="BB722" i="1"/>
  <c r="AX700" i="1"/>
  <c r="AY700" i="1" s="1"/>
  <c r="AY698" i="1"/>
  <c r="BA698" i="1"/>
  <c r="BN698" i="1"/>
  <c r="BU698" i="1"/>
  <c r="CE698" i="1"/>
  <c r="AY699" i="1"/>
  <c r="BA699" i="1"/>
  <c r="BN699" i="1"/>
  <c r="BU699" i="1"/>
  <c r="CE699" i="1"/>
  <c r="AY701" i="1"/>
  <c r="AY702" i="1"/>
  <c r="AY703" i="1"/>
  <c r="AY704" i="1"/>
  <c r="AT696" i="1"/>
  <c r="AU696" i="1" s="1"/>
  <c r="AR692" i="1"/>
  <c r="AS692" i="1" s="1"/>
  <c r="AT692" i="1"/>
  <c r="AU692" i="1" s="1"/>
  <c r="AT689" i="1"/>
  <c r="AT691" i="1"/>
  <c r="AT690" i="1"/>
  <c r="AR696" i="1" l="1"/>
  <c r="AS696" i="1" s="1"/>
  <c r="E719" i="1" l="1"/>
  <c r="AT719" i="1" s="1"/>
  <c r="AR719" i="1" s="1"/>
  <c r="N826" i="1" l="1"/>
  <c r="N828" i="1"/>
  <c r="Q310" i="1"/>
  <c r="N694" i="1"/>
  <c r="N690" i="1"/>
  <c r="O719" i="1"/>
  <c r="P719" i="1" s="1"/>
  <c r="N719" i="1"/>
  <c r="N839" i="1"/>
  <c r="N840" i="1"/>
  <c r="O838" i="1"/>
  <c r="N838" i="1"/>
  <c r="F838" i="1"/>
  <c r="AD841" i="1"/>
  <c r="I1073" i="1"/>
  <c r="P1073" i="1"/>
  <c r="Q808" i="1"/>
  <c r="R529" i="1" l="1"/>
  <c r="R530" i="1"/>
  <c r="R531" i="1"/>
  <c r="R532" i="1"/>
  <c r="K710" i="1"/>
  <c r="K709" i="1"/>
  <c r="Q708" i="1"/>
  <c r="R710" i="1"/>
  <c r="R709" i="1"/>
  <c r="Q700" i="1"/>
  <c r="K521" i="1"/>
  <c r="K520" i="1"/>
  <c r="Q519" i="1"/>
  <c r="R521" i="1"/>
  <c r="R520" i="1"/>
  <c r="L418" i="1"/>
  <c r="L419" i="1"/>
  <c r="L422" i="1"/>
  <c r="K440" i="1"/>
  <c r="K441" i="1"/>
  <c r="R440" i="1"/>
  <c r="Q211" i="1"/>
  <c r="Q243" i="1"/>
  <c r="Q242" i="1"/>
  <c r="Q217" i="1"/>
  <c r="Q216" i="1"/>
  <c r="Q516" i="1" l="1"/>
  <c r="Q515" i="1" s="1"/>
  <c r="K519" i="1"/>
  <c r="K708" i="1"/>
  <c r="AE280" i="1"/>
  <c r="AF280" i="1" s="1"/>
  <c r="AL280" i="1"/>
  <c r="AE279" i="1"/>
  <c r="AF279" i="1" s="1"/>
  <c r="AY280" i="1"/>
  <c r="AY285" i="1"/>
  <c r="AY279" i="1"/>
  <c r="AX276" i="1"/>
  <c r="AX275" i="1"/>
  <c r="AR275" i="1"/>
  <c r="AR276" i="1"/>
  <c r="AR278" i="1"/>
  <c r="AX278" i="1"/>
  <c r="AX280" i="1"/>
  <c r="AR280" i="1" s="1"/>
  <c r="AS280" i="1" s="1"/>
  <c r="AX279" i="1"/>
  <c r="AR279" i="1"/>
  <c r="AS279" i="1" s="1"/>
  <c r="AT213" i="1"/>
  <c r="AT212" i="1"/>
  <c r="AR677" i="1"/>
  <c r="AR676" i="1"/>
  <c r="BB676" i="1"/>
  <c r="BB677" i="1"/>
  <c r="BB683" i="1"/>
  <c r="BB678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BB611" i="1"/>
  <c r="BB610" i="1"/>
  <c r="BB609" i="1"/>
  <c r="BB608" i="1"/>
  <c r="BB607" i="1"/>
  <c r="BB606" i="1"/>
  <c r="BB605" i="1"/>
  <c r="BB604" i="1"/>
  <c r="BB603" i="1"/>
  <c r="BB602" i="1"/>
  <c r="BB601" i="1"/>
  <c r="BB600" i="1"/>
  <c r="BB599" i="1"/>
  <c r="BB598" i="1"/>
  <c r="BB597" i="1"/>
  <c r="BB596" i="1"/>
  <c r="BB595" i="1"/>
  <c r="BB594" i="1"/>
  <c r="BB593" i="1"/>
  <c r="BB592" i="1"/>
  <c r="BB591" i="1"/>
  <c r="BB590" i="1"/>
  <c r="BB589" i="1"/>
  <c r="BB588" i="1"/>
  <c r="BB587" i="1"/>
  <c r="BB578" i="1"/>
  <c r="BB577" i="1"/>
  <c r="K515" i="1" l="1"/>
  <c r="K516" i="1"/>
  <c r="AL279" i="1"/>
  <c r="AL278" i="1"/>
  <c r="AU678" i="1"/>
  <c r="AW678" i="1"/>
  <c r="AY678" i="1"/>
  <c r="BA678" i="1"/>
  <c r="AU679" i="1"/>
  <c r="AW679" i="1"/>
  <c r="AY679" i="1"/>
  <c r="BA679" i="1"/>
  <c r="AU680" i="1"/>
  <c r="AW680" i="1"/>
  <c r="AY680" i="1"/>
  <c r="BA680" i="1"/>
  <c r="AU681" i="1"/>
  <c r="AW681" i="1"/>
  <c r="AY681" i="1"/>
  <c r="BA681" i="1"/>
  <c r="AU682" i="1"/>
  <c r="AW682" i="1"/>
  <c r="AY682" i="1"/>
  <c r="BA682" i="1"/>
  <c r="AU683" i="1"/>
  <c r="AW683" i="1"/>
  <c r="AY683" i="1"/>
  <c r="BA683" i="1"/>
  <c r="AU684" i="1"/>
  <c r="AW684" i="1"/>
  <c r="AY684" i="1"/>
  <c r="BA684" i="1"/>
  <c r="AU685" i="1"/>
  <c r="AW685" i="1"/>
  <c r="AY685" i="1"/>
  <c r="BA685" i="1"/>
  <c r="AU686" i="1"/>
  <c r="AW686" i="1"/>
  <c r="AY686" i="1"/>
  <c r="BA686" i="1"/>
  <c r="AU687" i="1"/>
  <c r="AW687" i="1"/>
  <c r="AY687" i="1"/>
  <c r="BA687" i="1"/>
  <c r="AU688" i="1"/>
  <c r="AW688" i="1"/>
  <c r="AY688" i="1"/>
  <c r="BA688" i="1"/>
  <c r="AU689" i="1"/>
  <c r="AU690" i="1"/>
  <c r="AU691" i="1"/>
  <c r="AO573" i="1"/>
  <c r="U573" i="1"/>
  <c r="AK525" i="1"/>
  <c r="AX310" i="1"/>
  <c r="AK310" i="1"/>
  <c r="AT310" i="1"/>
  <c r="AT307" i="1"/>
  <c r="AG310" i="1"/>
  <c r="AH310" i="1" s="1"/>
  <c r="AG309" i="1"/>
  <c r="AG307" i="1"/>
  <c r="M310" i="1"/>
  <c r="M307" i="1"/>
  <c r="AT299" i="1"/>
  <c r="AG288" i="1"/>
  <c r="M299" i="1"/>
  <c r="M288" i="1"/>
  <c r="M287" i="1"/>
  <c r="AT215" i="1"/>
  <c r="AT211" i="1"/>
  <c r="AT207" i="1" s="1"/>
  <c r="AT210" i="1"/>
  <c r="AT209" i="1"/>
  <c r="AT208" i="1"/>
  <c r="AG211" i="1"/>
  <c r="AG207" i="1" s="1"/>
  <c r="AG210" i="1"/>
  <c r="AG209" i="1"/>
  <c r="AG122" i="1" s="1"/>
  <c r="AG299" i="1" s="1"/>
  <c r="AG305" i="1" s="1"/>
  <c r="AG208" i="1"/>
  <c r="AG66" i="1" s="1"/>
  <c r="AG287" i="1" s="1"/>
  <c r="M208" i="1"/>
  <c r="M209" i="1"/>
  <c r="M210" i="1"/>
  <c r="M211" i="1"/>
  <c r="M207" i="1" s="1"/>
  <c r="M215" i="1"/>
  <c r="M223" i="1"/>
  <c r="M222" i="1" s="1"/>
  <c r="M226" i="1"/>
  <c r="M234" i="1"/>
  <c r="M227" i="1" s="1"/>
  <c r="M238" i="1"/>
  <c r="M239" i="1"/>
  <c r="M237" i="1" s="1"/>
  <c r="AX116" i="1"/>
  <c r="AX115" i="1"/>
  <c r="AX114" i="1"/>
  <c r="AX65" i="1"/>
  <c r="AK116" i="1"/>
  <c r="AK115" i="1"/>
  <c r="AK114" i="1" s="1"/>
  <c r="AK65" i="1"/>
  <c r="Q116" i="1"/>
  <c r="Q115" i="1"/>
  <c r="Q114" i="1" s="1"/>
  <c r="AT122" i="1"/>
  <c r="AT119" i="1"/>
  <c r="AT118" i="1" s="1"/>
  <c r="AT117" i="1" s="1"/>
  <c r="AT116" i="1"/>
  <c r="AT115" i="1"/>
  <c r="AT114" i="1" s="1"/>
  <c r="AT98" i="1"/>
  <c r="AT97" i="1" s="1"/>
  <c r="AT94" i="1" s="1"/>
  <c r="AT93" i="1" s="1"/>
  <c r="AT95" i="1"/>
  <c r="AT88" i="1"/>
  <c r="AT87" i="1"/>
  <c r="AT84" i="1"/>
  <c r="AT82" i="1"/>
  <c r="AT81" i="1"/>
  <c r="AT80" i="1"/>
  <c r="AT78" i="1" s="1"/>
  <c r="AT76" i="1"/>
  <c r="AT74" i="1"/>
  <c r="AT73" i="1"/>
  <c r="AT72" i="1" s="1"/>
  <c r="AT69" i="1"/>
  <c r="AT68" i="1" s="1"/>
  <c r="AT67" i="1" s="1"/>
  <c r="AT66" i="1"/>
  <c r="AT287" i="1" s="1"/>
  <c r="AT65" i="1"/>
  <c r="AG119" i="1"/>
  <c r="AG118" i="1" s="1"/>
  <c r="AG117" i="1" s="1"/>
  <c r="AG116" i="1"/>
  <c r="AG115" i="1"/>
  <c r="AG114" i="1"/>
  <c r="AG98" i="1"/>
  <c r="AG97" i="1" s="1"/>
  <c r="AG94" i="1" s="1"/>
  <c r="AG93" i="1" s="1"/>
  <c r="AG95" i="1"/>
  <c r="AG88" i="1"/>
  <c r="AG87" i="1"/>
  <c r="AG84" i="1"/>
  <c r="AG82" i="1"/>
  <c r="AG81" i="1"/>
  <c r="AG80" i="1"/>
  <c r="AG78" i="1" s="1"/>
  <c r="AG76" i="1"/>
  <c r="AG74" i="1"/>
  <c r="AG73" i="1"/>
  <c r="AG72" i="1"/>
  <c r="AG69" i="1"/>
  <c r="AG68" i="1" s="1"/>
  <c r="AG67" i="1" s="1"/>
  <c r="AG65" i="1"/>
  <c r="M122" i="1"/>
  <c r="M119" i="1"/>
  <c r="M118" i="1" s="1"/>
  <c r="M117" i="1" s="1"/>
  <c r="M116" i="1"/>
  <c r="M115" i="1"/>
  <c r="M114" i="1"/>
  <c r="M98" i="1"/>
  <c r="M97" i="1" s="1"/>
  <c r="M94" i="1" s="1"/>
  <c r="M93" i="1" s="1"/>
  <c r="M95" i="1"/>
  <c r="M88" i="1"/>
  <c r="M87" i="1"/>
  <c r="M84" i="1"/>
  <c r="M82" i="1"/>
  <c r="M81" i="1"/>
  <c r="M80" i="1"/>
  <c r="M78" i="1" s="1"/>
  <c r="M76" i="1"/>
  <c r="M73" i="1" s="1"/>
  <c r="M72" i="1" s="1"/>
  <c r="M74" i="1"/>
  <c r="M69" i="1"/>
  <c r="M68" i="1" s="1"/>
  <c r="M66" i="1"/>
  <c r="M65" i="1"/>
  <c r="BB37" i="1"/>
  <c r="BB28" i="1"/>
  <c r="BB27" i="1"/>
  <c r="AZ37" i="1"/>
  <c r="AZ34" i="1"/>
  <c r="AZ28" i="1"/>
  <c r="AZ27" i="1"/>
  <c r="AX37" i="1"/>
  <c r="AX28" i="1"/>
  <c r="AX27" i="1"/>
  <c r="AV32" i="1"/>
  <c r="AV27" i="1"/>
  <c r="AV26" i="1"/>
  <c r="AT33" i="1"/>
  <c r="AT27" i="1"/>
  <c r="AQ26" i="1"/>
  <c r="AQ28" i="1"/>
  <c r="AQ29" i="1"/>
  <c r="AQ33" i="1"/>
  <c r="AQ34" i="1"/>
  <c r="AQ35" i="1"/>
  <c r="AQ37" i="1"/>
  <c r="AN23" i="1"/>
  <c r="AN26" i="1"/>
  <c r="AN27" i="1"/>
  <c r="AN28" i="1"/>
  <c r="AN29" i="1"/>
  <c r="AN33" i="1"/>
  <c r="AN35" i="1"/>
  <c r="AM37" i="1"/>
  <c r="AN37" i="1" s="1"/>
  <c r="AM35" i="1"/>
  <c r="AM28" i="1"/>
  <c r="AM27" i="1"/>
  <c r="AL23" i="1"/>
  <c r="AL27" i="1"/>
  <c r="AL33" i="1"/>
  <c r="AL35" i="1"/>
  <c r="AK37" i="1"/>
  <c r="AL37" i="1" s="1"/>
  <c r="AK35" i="1"/>
  <c r="AK28" i="1"/>
  <c r="AK27" i="1"/>
  <c r="AI28" i="1"/>
  <c r="AI27" i="1"/>
  <c r="AI26" i="1"/>
  <c r="AE26" i="1" s="1"/>
  <c r="AG33" i="1"/>
  <c r="AG28" i="1"/>
  <c r="AG27" i="1"/>
  <c r="AE27" i="1" s="1"/>
  <c r="AE29" i="1"/>
  <c r="AD26" i="1"/>
  <c r="AD29" i="1"/>
  <c r="AD33" i="1"/>
  <c r="AD35" i="1"/>
  <c r="AD37" i="1"/>
  <c r="T23" i="1"/>
  <c r="T33" i="1"/>
  <c r="T37" i="1"/>
  <c r="R23" i="1"/>
  <c r="R33" i="1"/>
  <c r="N27" i="1"/>
  <c r="N33" i="1"/>
  <c r="N35" i="1"/>
  <c r="N38" i="1"/>
  <c r="N39" i="1"/>
  <c r="N41" i="1"/>
  <c r="N42" i="1"/>
  <c r="N43" i="1"/>
  <c r="N44" i="1"/>
  <c r="N49" i="1"/>
  <c r="N50" i="1"/>
  <c r="N51" i="1"/>
  <c r="N52" i="1"/>
  <c r="N53" i="1"/>
  <c r="L29" i="1"/>
  <c r="L33" i="1"/>
  <c r="L41" i="1"/>
  <c r="L42" i="1"/>
  <c r="L43" i="1"/>
  <c r="L44" i="1"/>
  <c r="L49" i="1"/>
  <c r="L50" i="1"/>
  <c r="L51" i="1"/>
  <c r="L52" i="1"/>
  <c r="U37" i="1"/>
  <c r="U35" i="1"/>
  <c r="U34" i="1"/>
  <c r="U29" i="1"/>
  <c r="U28" i="1"/>
  <c r="U27" i="1"/>
  <c r="S37" i="1"/>
  <c r="S35" i="1"/>
  <c r="S28" i="1"/>
  <c r="S27" i="1"/>
  <c r="Q37" i="1"/>
  <c r="R37" i="1" s="1"/>
  <c r="Q35" i="1"/>
  <c r="Q28" i="1"/>
  <c r="Q27" i="1"/>
  <c r="R27" i="1" s="1"/>
  <c r="M35" i="1"/>
  <c r="M33" i="1"/>
  <c r="M27" i="1"/>
  <c r="AG826" i="1" l="1"/>
  <c r="AG303" i="1"/>
  <c r="AH305" i="1"/>
  <c r="AE37" i="1"/>
  <c r="M286" i="1"/>
  <c r="AG286" i="1"/>
  <c r="AT64" i="1"/>
  <c r="AG64" i="1"/>
  <c r="M224" i="1"/>
  <c r="M221" i="1" s="1"/>
  <c r="M219" i="1" s="1"/>
  <c r="M225" i="1"/>
  <c r="M64" i="1"/>
  <c r="M67" i="1"/>
  <c r="AE28" i="1"/>
  <c r="AZ286" i="1"/>
  <c r="AO37" i="1"/>
  <c r="AO35" i="1"/>
  <c r="AO34" i="1"/>
  <c r="AO28" i="1"/>
  <c r="AO27" i="1"/>
  <c r="AE33" i="1"/>
  <c r="T1094" i="1"/>
  <c r="R1094" i="1"/>
  <c r="N856" i="1"/>
  <c r="R851" i="1"/>
  <c r="R856" i="1"/>
  <c r="R857" i="1"/>
  <c r="AD855" i="1"/>
  <c r="AD856" i="1"/>
  <c r="E849" i="1"/>
  <c r="Q849" i="1"/>
  <c r="Q25" i="1" s="1"/>
  <c r="F823" i="1"/>
  <c r="I29" i="1"/>
  <c r="AG302" i="1" l="1"/>
  <c r="AH303" i="1"/>
  <c r="U759" i="1"/>
  <c r="AD722" i="1"/>
  <c r="N1074" i="1"/>
  <c r="N1075" i="1"/>
  <c r="N1076" i="1"/>
  <c r="N1078" i="1"/>
  <c r="N1080" i="1"/>
  <c r="N1083" i="1"/>
  <c r="N1084" i="1"/>
  <c r="N1085" i="1"/>
  <c r="N1087" i="1"/>
  <c r="N1088" i="1"/>
  <c r="M1086" i="1"/>
  <c r="M28" i="1" s="1"/>
  <c r="K1088" i="1"/>
  <c r="E1086" i="1"/>
  <c r="D1086" i="1" s="1"/>
  <c r="D1088" i="1"/>
  <c r="N1091" i="1"/>
  <c r="K1091" i="1"/>
  <c r="L1091" i="1" s="1"/>
  <c r="M1091" i="1"/>
  <c r="D1091" i="1"/>
  <c r="D809" i="1"/>
  <c r="E808" i="1"/>
  <c r="E809" i="1"/>
  <c r="K696" i="1"/>
  <c r="L696" i="1" s="1"/>
  <c r="D696" i="1"/>
  <c r="L692" i="1"/>
  <c r="D692" i="1"/>
  <c r="K720" i="1"/>
  <c r="L720" i="1" s="1"/>
  <c r="K721" i="1"/>
  <c r="L721" i="1" s="1"/>
  <c r="D720" i="1"/>
  <c r="D721" i="1"/>
  <c r="E850" i="1"/>
  <c r="M840" i="1"/>
  <c r="L840" i="1"/>
  <c r="K839" i="1"/>
  <c r="K840" i="1"/>
  <c r="D839" i="1"/>
  <c r="L839" i="1" s="1"/>
  <c r="D840" i="1"/>
  <c r="K1073" i="1"/>
  <c r="N1073" i="1"/>
  <c r="R805" i="1"/>
  <c r="R806" i="1"/>
  <c r="R807" i="1"/>
  <c r="K772" i="1"/>
  <c r="K773" i="1"/>
  <c r="K775" i="1"/>
  <c r="K776" i="1"/>
  <c r="K778" i="1"/>
  <c r="K779" i="1"/>
  <c r="K781" i="1"/>
  <c r="K782" i="1"/>
  <c r="K783" i="1"/>
  <c r="K784" i="1"/>
  <c r="K786" i="1"/>
  <c r="K787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L805" i="1" s="1"/>
  <c r="K806" i="1"/>
  <c r="L806" i="1" s="1"/>
  <c r="K807" i="1"/>
  <c r="L807" i="1" s="1"/>
  <c r="K808" i="1"/>
  <c r="K809" i="1"/>
  <c r="L809" i="1" s="1"/>
  <c r="G808" i="1"/>
  <c r="D808" i="1" s="1"/>
  <c r="G809" i="1"/>
  <c r="R822" i="1"/>
  <c r="D709" i="1"/>
  <c r="D710" i="1"/>
  <c r="G708" i="1"/>
  <c r="R705" i="1"/>
  <c r="R704" i="1"/>
  <c r="R703" i="1"/>
  <c r="R701" i="1"/>
  <c r="R702" i="1"/>
  <c r="G519" i="1"/>
  <c r="AL519" i="1" s="1"/>
  <c r="D518" i="1"/>
  <c r="L520" i="1"/>
  <c r="D521" i="1"/>
  <c r="G517" i="1"/>
  <c r="AL517" i="1" s="1"/>
  <c r="G518" i="1"/>
  <c r="D400" i="1"/>
  <c r="G473" i="1"/>
  <c r="D440" i="1"/>
  <c r="D441" i="1"/>
  <c r="D439" i="1"/>
  <c r="G409" i="1"/>
  <c r="D411" i="1"/>
  <c r="D410" i="1"/>
  <c r="L1088" i="1" l="1"/>
  <c r="AF1088" i="1"/>
  <c r="AT1088" i="1"/>
  <c r="AS808" i="1"/>
  <c r="AF808" i="1"/>
  <c r="AS809" i="1"/>
  <c r="AF809" i="1"/>
  <c r="AY808" i="1"/>
  <c r="AL808" i="1"/>
  <c r="R809" i="1"/>
  <c r="AS518" i="1"/>
  <c r="AY518" i="1"/>
  <c r="L710" i="1"/>
  <c r="AY710" i="1"/>
  <c r="AS710" i="1"/>
  <c r="AY709" i="1"/>
  <c r="AS709" i="1"/>
  <c r="AH302" i="1"/>
  <c r="L521" i="1"/>
  <c r="AY521" i="1"/>
  <c r="AS521" i="1"/>
  <c r="AF521" i="1"/>
  <c r="D517" i="1"/>
  <c r="G408" i="1"/>
  <c r="AL408" i="1" s="1"/>
  <c r="AL409" i="1"/>
  <c r="AS721" i="1"/>
  <c r="AF721" i="1"/>
  <c r="AS720" i="1"/>
  <c r="AF720" i="1"/>
  <c r="D519" i="1"/>
  <c r="R519" i="1"/>
  <c r="G516" i="1"/>
  <c r="AL516" i="1" s="1"/>
  <c r="N1086" i="1"/>
  <c r="L709" i="1"/>
  <c r="J709" i="1"/>
  <c r="D708" i="1"/>
  <c r="R708" i="1"/>
  <c r="R808" i="1"/>
  <c r="L808" i="1"/>
  <c r="R700" i="1"/>
  <c r="D501" i="1"/>
  <c r="G500" i="1"/>
  <c r="G472" i="1"/>
  <c r="G553" i="1"/>
  <c r="AL553" i="1" s="1"/>
  <c r="K531" i="1"/>
  <c r="K532" i="1"/>
  <c r="G528" i="1"/>
  <c r="D531" i="1"/>
  <c r="D532" i="1"/>
  <c r="D529" i="1"/>
  <c r="K280" i="1"/>
  <c r="L280" i="1" s="1"/>
  <c r="R280" i="1"/>
  <c r="R279" i="1"/>
  <c r="Q278" i="1"/>
  <c r="R278" i="1" s="1"/>
  <c r="K279" i="1"/>
  <c r="L279" i="1" s="1"/>
  <c r="D280" i="1"/>
  <c r="D279" i="1"/>
  <c r="G278" i="1"/>
  <c r="D278" i="1" s="1"/>
  <c r="K1052" i="1"/>
  <c r="K1053" i="1"/>
  <c r="K1055" i="1"/>
  <c r="K1059" i="1"/>
  <c r="K1062" i="1"/>
  <c r="K1064" i="1"/>
  <c r="K1066" i="1"/>
  <c r="K1067" i="1"/>
  <c r="Q1065" i="1"/>
  <c r="K1065" i="1" s="1"/>
  <c r="Q1064" i="1"/>
  <c r="Q1063" i="1"/>
  <c r="Q1061" i="1" s="1"/>
  <c r="K1061" i="1" s="1"/>
  <c r="Q1060" i="1"/>
  <c r="K1060" i="1" s="1"/>
  <c r="Q1056" i="1"/>
  <c r="K1056" i="1" s="1"/>
  <c r="Q1053" i="1"/>
  <c r="Q1051" i="1" s="1"/>
  <c r="K1051" i="1" s="1"/>
  <c r="Q1049" i="1"/>
  <c r="K1049" i="1" s="1"/>
  <c r="G1037" i="1"/>
  <c r="G1057" i="1"/>
  <c r="G1049" i="1"/>
  <c r="G1038" i="1"/>
  <c r="D1065" i="1"/>
  <c r="G1065" i="1"/>
  <c r="G1062" i="1"/>
  <c r="G1063" i="1" s="1"/>
  <c r="G1059" i="1"/>
  <c r="G1055" i="1"/>
  <c r="G1056" i="1" s="1"/>
  <c r="G1054" i="1" s="1"/>
  <c r="G1052" i="1"/>
  <c r="G1053" i="1" s="1"/>
  <c r="AH1087" i="1"/>
  <c r="AH1084" i="1"/>
  <c r="AH1083" i="1"/>
  <c r="AH1080" i="1"/>
  <c r="AH1078" i="1"/>
  <c r="AH1076" i="1"/>
  <c r="AH1075" i="1"/>
  <c r="AH1074" i="1"/>
  <c r="AH1073" i="1"/>
  <c r="AH1044" i="1"/>
  <c r="AH1043" i="1"/>
  <c r="AH1041" i="1"/>
  <c r="AH1040" i="1"/>
  <c r="AH848" i="1"/>
  <c r="AH847" i="1"/>
  <c r="AH844" i="1"/>
  <c r="AH842" i="1"/>
  <c r="AH838" i="1"/>
  <c r="AH836" i="1"/>
  <c r="AH835" i="1"/>
  <c r="AH834" i="1"/>
  <c r="AH822" i="1"/>
  <c r="AH807" i="1"/>
  <c r="AH806" i="1"/>
  <c r="AH805" i="1"/>
  <c r="AH804" i="1"/>
  <c r="AH803" i="1"/>
  <c r="AH802" i="1"/>
  <c r="AH801" i="1"/>
  <c r="AH800" i="1"/>
  <c r="AH799" i="1"/>
  <c r="AH798" i="1"/>
  <c r="AH797" i="1"/>
  <c r="AH796" i="1"/>
  <c r="AH795" i="1"/>
  <c r="AH794" i="1"/>
  <c r="AH793" i="1"/>
  <c r="AH792" i="1"/>
  <c r="AH791" i="1"/>
  <c r="AH790" i="1"/>
  <c r="AH757" i="1"/>
  <c r="AH755" i="1"/>
  <c r="AH754" i="1"/>
  <c r="AH753" i="1"/>
  <c r="AH752" i="1"/>
  <c r="AH751" i="1"/>
  <c r="AH750" i="1"/>
  <c r="AH749" i="1"/>
  <c r="AH748" i="1"/>
  <c r="AH746" i="1"/>
  <c r="AH742" i="1"/>
  <c r="AH741" i="1"/>
  <c r="AH740" i="1"/>
  <c r="AH739" i="1"/>
  <c r="AH738" i="1"/>
  <c r="AH737" i="1"/>
  <c r="AH736" i="1"/>
  <c r="AH732" i="1"/>
  <c r="AH731" i="1"/>
  <c r="AH730" i="1"/>
  <c r="AH719" i="1"/>
  <c r="AH717" i="1"/>
  <c r="AH716" i="1"/>
  <c r="AH715" i="1"/>
  <c r="AH713" i="1"/>
  <c r="AH707" i="1"/>
  <c r="AH706" i="1"/>
  <c r="AH705" i="1"/>
  <c r="AH704" i="1"/>
  <c r="AH703" i="1"/>
  <c r="AH702" i="1"/>
  <c r="AH701" i="1"/>
  <c r="AH699" i="1"/>
  <c r="AH698" i="1"/>
  <c r="AH695" i="1"/>
  <c r="AH694" i="1"/>
  <c r="AH691" i="1"/>
  <c r="AH688" i="1"/>
  <c r="AH687" i="1"/>
  <c r="AH686" i="1"/>
  <c r="AH685" i="1"/>
  <c r="AH684" i="1"/>
  <c r="AH683" i="1"/>
  <c r="AH682" i="1"/>
  <c r="AH681" i="1"/>
  <c r="AH680" i="1"/>
  <c r="AH679" i="1"/>
  <c r="AH678" i="1"/>
  <c r="AH677" i="1"/>
  <c r="AH676" i="1"/>
  <c r="AH611" i="1"/>
  <c r="AH610" i="1"/>
  <c r="AH609" i="1"/>
  <c r="AH608" i="1"/>
  <c r="AH607" i="1"/>
  <c r="AH606" i="1"/>
  <c r="AH605" i="1"/>
  <c r="AH604" i="1"/>
  <c r="AH603" i="1"/>
  <c r="AH602" i="1"/>
  <c r="AH601" i="1"/>
  <c r="AH600" i="1"/>
  <c r="AH599" i="1"/>
  <c r="AH598" i="1"/>
  <c r="AH597" i="1"/>
  <c r="AH596" i="1"/>
  <c r="AH595" i="1"/>
  <c r="AH594" i="1"/>
  <c r="AH593" i="1"/>
  <c r="AH592" i="1"/>
  <c r="AH591" i="1"/>
  <c r="AH590" i="1"/>
  <c r="AH589" i="1"/>
  <c r="AH588" i="1"/>
  <c r="AH587" i="1"/>
  <c r="AH586" i="1"/>
  <c r="AH585" i="1"/>
  <c r="AH584" i="1"/>
  <c r="AH583" i="1"/>
  <c r="AH582" i="1"/>
  <c r="AH581" i="1"/>
  <c r="AH580" i="1"/>
  <c r="AH579" i="1"/>
  <c r="AH578" i="1"/>
  <c r="AH577" i="1"/>
  <c r="AH576" i="1"/>
  <c r="AH575" i="1"/>
  <c r="AH573" i="1"/>
  <c r="AH572" i="1"/>
  <c r="AH571" i="1"/>
  <c r="AH570" i="1"/>
  <c r="AH568" i="1"/>
  <c r="AH567" i="1"/>
  <c r="AH566" i="1"/>
  <c r="AH565" i="1"/>
  <c r="AH564" i="1"/>
  <c r="AH563" i="1"/>
  <c r="AH562" i="1"/>
  <c r="AH561" i="1"/>
  <c r="AH560" i="1"/>
  <c r="AH559" i="1"/>
  <c r="AH558" i="1"/>
  <c r="AH557" i="1"/>
  <c r="AH556" i="1"/>
  <c r="AH555" i="1"/>
  <c r="AH554" i="1"/>
  <c r="AH553" i="1"/>
  <c r="AH543" i="1"/>
  <c r="AH542" i="1"/>
  <c r="AH541" i="1"/>
  <c r="AH540" i="1"/>
  <c r="AH525" i="1"/>
  <c r="AH524" i="1"/>
  <c r="AH523" i="1"/>
  <c r="AH514" i="1"/>
  <c r="AH513" i="1"/>
  <c r="AH512" i="1"/>
  <c r="AH511" i="1"/>
  <c r="AH510" i="1"/>
  <c r="AH509" i="1"/>
  <c r="AH508" i="1"/>
  <c r="AH507" i="1"/>
  <c r="AH506" i="1"/>
  <c r="AH505" i="1"/>
  <c r="AH504" i="1"/>
  <c r="AH503" i="1"/>
  <c r="AH502" i="1"/>
  <c r="AH500" i="1"/>
  <c r="AH499" i="1"/>
  <c r="AH498" i="1"/>
  <c r="AH497" i="1"/>
  <c r="AH496" i="1"/>
  <c r="AH495" i="1"/>
  <c r="AH494" i="1"/>
  <c r="AH493" i="1"/>
  <c r="AH492" i="1"/>
  <c r="AH491" i="1"/>
  <c r="AH490" i="1"/>
  <c r="AH489" i="1"/>
  <c r="AH488" i="1"/>
  <c r="AH487" i="1"/>
  <c r="AH486" i="1"/>
  <c r="AH485" i="1"/>
  <c r="AH484" i="1"/>
  <c r="AH483" i="1"/>
  <c r="AH482" i="1"/>
  <c r="AH481" i="1"/>
  <c r="AH480" i="1"/>
  <c r="AH479" i="1"/>
  <c r="AH478" i="1"/>
  <c r="AH477" i="1"/>
  <c r="AH476" i="1"/>
  <c r="AH475" i="1"/>
  <c r="AH474" i="1"/>
  <c r="AH472" i="1"/>
  <c r="AH471" i="1"/>
  <c r="AH470" i="1"/>
  <c r="AH469" i="1"/>
  <c r="AH468" i="1"/>
  <c r="AH467" i="1"/>
  <c r="AH466" i="1"/>
  <c r="AH465" i="1"/>
  <c r="AH464" i="1"/>
  <c r="AH463" i="1"/>
  <c r="AH462" i="1"/>
  <c r="AH461" i="1"/>
  <c r="AH460" i="1"/>
  <c r="AH459" i="1"/>
  <c r="AH458" i="1"/>
  <c r="AH457" i="1"/>
  <c r="AH456" i="1"/>
  <c r="AH455" i="1"/>
  <c r="AH454" i="1"/>
  <c r="AH453" i="1"/>
  <c r="AH452" i="1"/>
  <c r="AH451" i="1"/>
  <c r="AH450" i="1"/>
  <c r="AH449" i="1"/>
  <c r="AH448" i="1"/>
  <c r="AH447" i="1"/>
  <c r="AH422" i="1"/>
  <c r="AH421" i="1"/>
  <c r="AH420" i="1"/>
  <c r="AH419" i="1"/>
  <c r="AH418" i="1"/>
  <c r="AH417" i="1"/>
  <c r="AH416" i="1"/>
  <c r="AH400" i="1"/>
  <c r="AH399" i="1"/>
  <c r="AH398" i="1"/>
  <c r="AH214" i="1"/>
  <c r="AH213" i="1"/>
  <c r="AH206" i="1"/>
  <c r="AH197" i="1"/>
  <c r="AH196" i="1"/>
  <c r="AH194" i="1"/>
  <c r="AH193" i="1"/>
  <c r="AH189" i="1"/>
  <c r="AH188" i="1"/>
  <c r="AH182" i="1"/>
  <c r="AH181" i="1"/>
  <c r="AH180" i="1"/>
  <c r="AH179" i="1"/>
  <c r="AH177" i="1"/>
  <c r="AH176" i="1"/>
  <c r="AH174" i="1"/>
  <c r="AH173" i="1"/>
  <c r="AH168" i="1"/>
  <c r="AH167" i="1"/>
  <c r="AH165" i="1"/>
  <c r="AH164" i="1"/>
  <c r="AH162" i="1"/>
  <c r="AH161" i="1"/>
  <c r="AH159" i="1"/>
  <c r="AH158" i="1"/>
  <c r="AH156" i="1"/>
  <c r="AH155" i="1"/>
  <c r="AH153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39" i="1"/>
  <c r="AH138" i="1"/>
  <c r="AH137" i="1"/>
  <c r="AH136" i="1"/>
  <c r="AH135" i="1"/>
  <c r="AH133" i="1"/>
  <c r="AH131" i="1"/>
  <c r="AH130" i="1"/>
  <c r="AH128" i="1"/>
  <c r="AH127" i="1"/>
  <c r="AH121" i="1"/>
  <c r="AH120" i="1"/>
  <c r="AH113" i="1"/>
  <c r="AH112" i="1"/>
  <c r="AH111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6" i="1"/>
  <c r="AH92" i="1"/>
  <c r="AH91" i="1"/>
  <c r="AH90" i="1"/>
  <c r="AH89" i="1"/>
  <c r="AH86" i="1"/>
  <c r="AH85" i="1"/>
  <c r="AH83" i="1"/>
  <c r="AH79" i="1"/>
  <c r="AH77" i="1"/>
  <c r="AH75" i="1"/>
  <c r="AH71" i="1"/>
  <c r="AH70" i="1"/>
  <c r="AF1084" i="1"/>
  <c r="AF1083" i="1"/>
  <c r="AF1078" i="1"/>
  <c r="AF1076" i="1"/>
  <c r="AF1075" i="1"/>
  <c r="AF1074" i="1"/>
  <c r="AF1047" i="1"/>
  <c r="AF1046" i="1"/>
  <c r="AF1021" i="1"/>
  <c r="AF1020" i="1"/>
  <c r="AF1019" i="1"/>
  <c r="AF1018" i="1"/>
  <c r="AF990" i="1"/>
  <c r="AF989" i="1"/>
  <c r="AF988" i="1"/>
  <c r="AF987" i="1"/>
  <c r="AF986" i="1"/>
  <c r="AF985" i="1"/>
  <c r="AF984" i="1"/>
  <c r="AF983" i="1"/>
  <c r="AF982" i="1"/>
  <c r="AF981" i="1"/>
  <c r="AF980" i="1"/>
  <c r="AF979" i="1"/>
  <c r="AF978" i="1"/>
  <c r="AF977" i="1"/>
  <c r="AF976" i="1"/>
  <c r="AF975" i="1"/>
  <c r="AF974" i="1"/>
  <c r="AF973" i="1"/>
  <c r="AF972" i="1"/>
  <c r="AF971" i="1"/>
  <c r="AF970" i="1"/>
  <c r="AF969" i="1"/>
  <c r="AF968" i="1"/>
  <c r="AF967" i="1"/>
  <c r="AF966" i="1"/>
  <c r="AF965" i="1"/>
  <c r="AF964" i="1"/>
  <c r="AF963" i="1"/>
  <c r="AF962" i="1"/>
  <c r="AF961" i="1"/>
  <c r="AF957" i="1"/>
  <c r="AF956" i="1"/>
  <c r="AF950" i="1"/>
  <c r="AF948" i="1"/>
  <c r="AF947" i="1"/>
  <c r="AF944" i="1"/>
  <c r="AF932" i="1"/>
  <c r="AF931" i="1"/>
  <c r="AF930" i="1"/>
  <c r="AF929" i="1"/>
  <c r="AF928" i="1"/>
  <c r="AF927" i="1"/>
  <c r="AF926" i="1"/>
  <c r="AF925" i="1"/>
  <c r="AF924" i="1"/>
  <c r="AF844" i="1"/>
  <c r="AF836" i="1"/>
  <c r="AF822" i="1"/>
  <c r="AF807" i="1"/>
  <c r="AF806" i="1"/>
  <c r="AF805" i="1"/>
  <c r="AF757" i="1"/>
  <c r="AF755" i="1"/>
  <c r="AF754" i="1"/>
  <c r="AF753" i="1"/>
  <c r="AF752" i="1"/>
  <c r="AF751" i="1"/>
  <c r="AF750" i="1"/>
  <c r="AF686" i="1"/>
  <c r="AF685" i="1"/>
  <c r="AF684" i="1"/>
  <c r="AF683" i="1"/>
  <c r="AF682" i="1"/>
  <c r="AF681" i="1"/>
  <c r="AF680" i="1"/>
  <c r="AF679" i="1"/>
  <c r="AF632" i="1"/>
  <c r="AF631" i="1"/>
  <c r="AF630" i="1"/>
  <c r="AF572" i="1"/>
  <c r="AF571" i="1"/>
  <c r="AF568" i="1"/>
  <c r="AF567" i="1"/>
  <c r="AF566" i="1"/>
  <c r="AF565" i="1"/>
  <c r="AF564" i="1"/>
  <c r="AF563" i="1"/>
  <c r="AF562" i="1"/>
  <c r="AF561" i="1"/>
  <c r="AF514" i="1"/>
  <c r="AF513" i="1"/>
  <c r="AF510" i="1"/>
  <c r="AF509" i="1"/>
  <c r="AF483" i="1"/>
  <c r="AF482" i="1"/>
  <c r="AF481" i="1"/>
  <c r="AF480" i="1"/>
  <c r="AF479" i="1"/>
  <c r="AF478" i="1"/>
  <c r="AF477" i="1"/>
  <c r="AF476" i="1"/>
  <c r="AF465" i="1"/>
  <c r="AF464" i="1"/>
  <c r="AF461" i="1"/>
  <c r="AF460" i="1"/>
  <c r="AF453" i="1"/>
  <c r="AF450" i="1"/>
  <c r="AF436" i="1"/>
  <c r="AF434" i="1"/>
  <c r="AF432" i="1"/>
  <c r="AF426" i="1"/>
  <c r="AF422" i="1"/>
  <c r="AF419" i="1"/>
  <c r="AF418" i="1"/>
  <c r="AF400" i="1"/>
  <c r="AF390" i="1"/>
  <c r="AF389" i="1"/>
  <c r="AF388" i="1"/>
  <c r="AF387" i="1"/>
  <c r="AF386" i="1"/>
  <c r="AF385" i="1"/>
  <c r="AF384" i="1"/>
  <c r="AF383" i="1"/>
  <c r="AF382" i="1"/>
  <c r="AF378" i="1"/>
  <c r="AF377" i="1"/>
  <c r="AF376" i="1"/>
  <c r="AF375" i="1"/>
  <c r="AF374" i="1"/>
  <c r="AF372" i="1"/>
  <c r="AF371" i="1"/>
  <c r="AF367" i="1"/>
  <c r="AF364" i="1"/>
  <c r="AF363" i="1"/>
  <c r="AF362" i="1"/>
  <c r="AF361" i="1"/>
  <c r="AF360" i="1"/>
  <c r="AF359" i="1"/>
  <c r="AF358" i="1"/>
  <c r="AF357" i="1"/>
  <c r="AF354" i="1"/>
  <c r="AF353" i="1"/>
  <c r="AF352" i="1"/>
  <c r="AF351" i="1"/>
  <c r="AF350" i="1"/>
  <c r="AF349" i="1"/>
  <c r="AF348" i="1"/>
  <c r="AF347" i="1"/>
  <c r="AF335" i="1"/>
  <c r="AF334" i="1"/>
  <c r="AF331" i="1"/>
  <c r="AF285" i="1"/>
  <c r="AF270" i="1"/>
  <c r="AF269" i="1"/>
  <c r="AF268" i="1"/>
  <c r="AF182" i="1"/>
  <c r="AF181" i="1"/>
  <c r="AF151" i="1"/>
  <c r="AF150" i="1"/>
  <c r="AF149" i="1"/>
  <c r="AF148" i="1"/>
  <c r="AF147" i="1"/>
  <c r="AF146" i="1"/>
  <c r="AF145" i="1"/>
  <c r="AF144" i="1"/>
  <c r="AF143" i="1"/>
  <c r="AF139" i="1"/>
  <c r="AF138" i="1"/>
  <c r="AF137" i="1"/>
  <c r="AF136" i="1"/>
  <c r="AF135" i="1"/>
  <c r="AF133" i="1"/>
  <c r="AF128" i="1"/>
  <c r="AF125" i="1"/>
  <c r="AF124" i="1"/>
  <c r="AF121" i="1"/>
  <c r="AF113" i="1"/>
  <c r="AF112" i="1"/>
  <c r="AF111" i="1"/>
  <c r="AF110" i="1"/>
  <c r="AF109" i="1"/>
  <c r="AF108" i="1"/>
  <c r="AF107" i="1"/>
  <c r="AF106" i="1"/>
  <c r="AF105" i="1"/>
  <c r="AF104" i="1"/>
  <c r="AF103" i="1"/>
  <c r="AF96" i="1"/>
  <c r="AF91" i="1"/>
  <c r="AF90" i="1"/>
  <c r="AF75" i="1"/>
  <c r="L1084" i="1"/>
  <c r="L1083" i="1"/>
  <c r="L1078" i="1"/>
  <c r="L1076" i="1"/>
  <c r="L1075" i="1"/>
  <c r="L1074" i="1"/>
  <c r="L1021" i="1"/>
  <c r="L1020" i="1"/>
  <c r="L1019" i="1"/>
  <c r="L1018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57" i="1"/>
  <c r="L956" i="1"/>
  <c r="L950" i="1"/>
  <c r="L948" i="1"/>
  <c r="L947" i="1"/>
  <c r="L944" i="1"/>
  <c r="L932" i="1"/>
  <c r="L931" i="1"/>
  <c r="L930" i="1"/>
  <c r="L929" i="1"/>
  <c r="L928" i="1"/>
  <c r="L927" i="1"/>
  <c r="L926" i="1"/>
  <c r="L925" i="1"/>
  <c r="L924" i="1"/>
  <c r="L844" i="1"/>
  <c r="L836" i="1"/>
  <c r="L822" i="1"/>
  <c r="L757" i="1"/>
  <c r="L755" i="1"/>
  <c r="L754" i="1"/>
  <c r="L753" i="1"/>
  <c r="L752" i="1"/>
  <c r="L751" i="1"/>
  <c r="L750" i="1"/>
  <c r="L685" i="1"/>
  <c r="L684" i="1"/>
  <c r="L572" i="1"/>
  <c r="L571" i="1"/>
  <c r="L568" i="1"/>
  <c r="L567" i="1"/>
  <c r="L566" i="1"/>
  <c r="L565" i="1"/>
  <c r="L564" i="1"/>
  <c r="L563" i="1"/>
  <c r="L562" i="1"/>
  <c r="L561" i="1"/>
  <c r="L514" i="1"/>
  <c r="L513" i="1"/>
  <c r="L465" i="1"/>
  <c r="L464" i="1"/>
  <c r="L461" i="1"/>
  <c r="L460" i="1"/>
  <c r="L453" i="1"/>
  <c r="L450" i="1"/>
  <c r="L441" i="1"/>
  <c r="L440" i="1"/>
  <c r="L436" i="1"/>
  <c r="L434" i="1"/>
  <c r="L432" i="1"/>
  <c r="L426" i="1"/>
  <c r="L390" i="1"/>
  <c r="L389" i="1"/>
  <c r="L388" i="1"/>
  <c r="L387" i="1"/>
  <c r="L386" i="1"/>
  <c r="L385" i="1"/>
  <c r="L384" i="1"/>
  <c r="L383" i="1"/>
  <c r="L382" i="1"/>
  <c r="L378" i="1"/>
  <c r="L377" i="1"/>
  <c r="L376" i="1"/>
  <c r="L375" i="1"/>
  <c r="L374" i="1"/>
  <c r="L372" i="1"/>
  <c r="L371" i="1"/>
  <c r="L367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4" i="1"/>
  <c r="L335" i="1"/>
  <c r="L334" i="1"/>
  <c r="L331" i="1"/>
  <c r="L285" i="1"/>
  <c r="L270" i="1"/>
  <c r="L269" i="1"/>
  <c r="L268" i="1"/>
  <c r="L182" i="1"/>
  <c r="L181" i="1"/>
  <c r="L166" i="1"/>
  <c r="L163" i="1"/>
  <c r="L160" i="1"/>
  <c r="L157" i="1"/>
  <c r="L151" i="1"/>
  <c r="L150" i="1"/>
  <c r="L149" i="1"/>
  <c r="L148" i="1"/>
  <c r="L147" i="1"/>
  <c r="L146" i="1"/>
  <c r="L145" i="1"/>
  <c r="L144" i="1"/>
  <c r="L143" i="1"/>
  <c r="L139" i="1"/>
  <c r="L138" i="1"/>
  <c r="L137" i="1"/>
  <c r="L136" i="1"/>
  <c r="L135" i="1"/>
  <c r="L133" i="1"/>
  <c r="L132" i="1"/>
  <c r="L131" i="1"/>
  <c r="L130" i="1"/>
  <c r="L129" i="1"/>
  <c r="L128" i="1"/>
  <c r="L127" i="1"/>
  <c r="L126" i="1"/>
  <c r="AS1084" i="1"/>
  <c r="AS1083" i="1"/>
  <c r="AS1078" i="1"/>
  <c r="AS1076" i="1"/>
  <c r="AS1075" i="1"/>
  <c r="AS1074" i="1"/>
  <c r="AS1021" i="1"/>
  <c r="AS1020" i="1"/>
  <c r="AS1019" i="1"/>
  <c r="AS1018" i="1"/>
  <c r="AS990" i="1"/>
  <c r="AS989" i="1"/>
  <c r="AS988" i="1"/>
  <c r="AS987" i="1"/>
  <c r="AS986" i="1"/>
  <c r="AS985" i="1"/>
  <c r="AS984" i="1"/>
  <c r="AS983" i="1"/>
  <c r="AS982" i="1"/>
  <c r="AS981" i="1"/>
  <c r="AS980" i="1"/>
  <c r="AS979" i="1"/>
  <c r="AS978" i="1"/>
  <c r="AS977" i="1"/>
  <c r="AS976" i="1"/>
  <c r="AS975" i="1"/>
  <c r="AS974" i="1"/>
  <c r="AS973" i="1"/>
  <c r="AS972" i="1"/>
  <c r="AS971" i="1"/>
  <c r="AS970" i="1"/>
  <c r="AS969" i="1"/>
  <c r="AS968" i="1"/>
  <c r="AS967" i="1"/>
  <c r="AS957" i="1"/>
  <c r="AS956" i="1"/>
  <c r="AS950" i="1"/>
  <c r="AS948" i="1"/>
  <c r="AS947" i="1"/>
  <c r="AS944" i="1"/>
  <c r="AS932" i="1"/>
  <c r="AS931" i="1"/>
  <c r="AS930" i="1"/>
  <c r="AS929" i="1"/>
  <c r="AS928" i="1"/>
  <c r="AS927" i="1"/>
  <c r="AS926" i="1"/>
  <c r="AS925" i="1"/>
  <c r="AS924" i="1"/>
  <c r="AS844" i="1"/>
  <c r="AS836" i="1"/>
  <c r="AS807" i="1"/>
  <c r="AS806" i="1"/>
  <c r="AS805" i="1"/>
  <c r="AS757" i="1"/>
  <c r="AS755" i="1"/>
  <c r="AS754" i="1"/>
  <c r="AS753" i="1"/>
  <c r="AS752" i="1"/>
  <c r="AS751" i="1"/>
  <c r="AS750" i="1"/>
  <c r="AS686" i="1"/>
  <c r="AS685" i="1"/>
  <c r="AS684" i="1"/>
  <c r="AS683" i="1"/>
  <c r="AS682" i="1"/>
  <c r="AS681" i="1"/>
  <c r="AS680" i="1"/>
  <c r="AS679" i="1"/>
  <c r="AS632" i="1"/>
  <c r="AS631" i="1"/>
  <c r="AS630" i="1"/>
  <c r="AS572" i="1"/>
  <c r="AS571" i="1"/>
  <c r="AS568" i="1"/>
  <c r="AS567" i="1"/>
  <c r="AS566" i="1"/>
  <c r="AS565" i="1"/>
  <c r="AS564" i="1"/>
  <c r="AS563" i="1"/>
  <c r="AS562" i="1"/>
  <c r="AS561" i="1"/>
  <c r="AS513" i="1"/>
  <c r="AS510" i="1"/>
  <c r="AS483" i="1"/>
  <c r="AS482" i="1"/>
  <c r="AS481" i="1"/>
  <c r="AS480" i="1"/>
  <c r="AS479" i="1"/>
  <c r="AS478" i="1"/>
  <c r="AS477" i="1"/>
  <c r="AS476" i="1"/>
  <c r="AS465" i="1"/>
  <c r="AS464" i="1"/>
  <c r="AS461" i="1"/>
  <c r="AS460" i="1"/>
  <c r="AS453" i="1"/>
  <c r="AS450" i="1"/>
  <c r="AS436" i="1"/>
  <c r="AS434" i="1"/>
  <c r="AS432" i="1"/>
  <c r="AS426" i="1"/>
  <c r="AS422" i="1"/>
  <c r="AS419" i="1"/>
  <c r="AS418" i="1"/>
  <c r="AS390" i="1"/>
  <c r="AS389" i="1"/>
  <c r="AS388" i="1"/>
  <c r="AS387" i="1"/>
  <c r="AS386" i="1"/>
  <c r="AS385" i="1"/>
  <c r="AS384" i="1"/>
  <c r="AS383" i="1"/>
  <c r="AS382" i="1"/>
  <c r="AS378" i="1"/>
  <c r="AS377" i="1"/>
  <c r="AS376" i="1"/>
  <c r="AS375" i="1"/>
  <c r="AS374" i="1"/>
  <c r="AS372" i="1"/>
  <c r="AS371" i="1"/>
  <c r="AS367" i="1"/>
  <c r="AS364" i="1"/>
  <c r="AS363" i="1"/>
  <c r="AS362" i="1"/>
  <c r="AS361" i="1"/>
  <c r="AS360" i="1"/>
  <c r="AS359" i="1"/>
  <c r="AS358" i="1"/>
  <c r="AS357" i="1"/>
  <c r="AS354" i="1"/>
  <c r="AS353" i="1"/>
  <c r="AS352" i="1"/>
  <c r="AS351" i="1"/>
  <c r="AS350" i="1"/>
  <c r="AS349" i="1"/>
  <c r="AS348" i="1"/>
  <c r="AS347" i="1"/>
  <c r="AS335" i="1"/>
  <c r="AS334" i="1"/>
  <c r="AS331" i="1"/>
  <c r="AS285" i="1"/>
  <c r="AS270" i="1"/>
  <c r="AS269" i="1"/>
  <c r="AS268" i="1"/>
  <c r="AS182" i="1"/>
  <c r="AS181" i="1"/>
  <c r="AS151" i="1"/>
  <c r="AS150" i="1"/>
  <c r="AS149" i="1"/>
  <c r="AS148" i="1"/>
  <c r="AS147" i="1"/>
  <c r="AS146" i="1"/>
  <c r="AS145" i="1"/>
  <c r="AS144" i="1"/>
  <c r="AS143" i="1"/>
  <c r="AS139" i="1"/>
  <c r="AS138" i="1"/>
  <c r="AS137" i="1"/>
  <c r="AS136" i="1"/>
  <c r="AS135" i="1"/>
  <c r="AS133" i="1"/>
  <c r="AS128" i="1"/>
  <c r="AS121" i="1"/>
  <c r="AS113" i="1"/>
  <c r="AS112" i="1"/>
  <c r="AS111" i="1"/>
  <c r="AS110" i="1"/>
  <c r="AS109" i="1"/>
  <c r="AS108" i="1"/>
  <c r="AS107" i="1"/>
  <c r="AS106" i="1"/>
  <c r="AS105" i="1"/>
  <c r="AS104" i="1"/>
  <c r="AS103" i="1"/>
  <c r="AS96" i="1"/>
  <c r="AS91" i="1"/>
  <c r="AS90" i="1"/>
  <c r="AS75" i="1"/>
  <c r="AU1084" i="1"/>
  <c r="AU1083" i="1"/>
  <c r="AU1080" i="1"/>
  <c r="AU1078" i="1"/>
  <c r="AU1076" i="1"/>
  <c r="AU1075" i="1"/>
  <c r="AU1074" i="1"/>
  <c r="AU1073" i="1"/>
  <c r="AU1044" i="1"/>
  <c r="AU1043" i="1"/>
  <c r="AU1041" i="1"/>
  <c r="AU1040" i="1"/>
  <c r="AU990" i="1"/>
  <c r="AU989" i="1"/>
  <c r="AU988" i="1"/>
  <c r="AU987" i="1"/>
  <c r="AU986" i="1"/>
  <c r="AU985" i="1"/>
  <c r="AU984" i="1"/>
  <c r="AU983" i="1"/>
  <c r="AU982" i="1"/>
  <c r="AU981" i="1"/>
  <c r="AU980" i="1"/>
  <c r="AU979" i="1"/>
  <c r="AU978" i="1"/>
  <c r="AU977" i="1"/>
  <c r="AU976" i="1"/>
  <c r="AU975" i="1"/>
  <c r="AU974" i="1"/>
  <c r="AU973" i="1"/>
  <c r="AU972" i="1"/>
  <c r="AU971" i="1"/>
  <c r="AU970" i="1"/>
  <c r="AU969" i="1"/>
  <c r="AU968" i="1"/>
  <c r="AU967" i="1"/>
  <c r="AU966" i="1"/>
  <c r="AU965" i="1"/>
  <c r="AU964" i="1"/>
  <c r="AU963" i="1"/>
  <c r="AU962" i="1"/>
  <c r="AU961" i="1"/>
  <c r="AU848" i="1"/>
  <c r="AU847" i="1"/>
  <c r="AU844" i="1"/>
  <c r="AU838" i="1"/>
  <c r="AU836" i="1"/>
  <c r="AU835" i="1"/>
  <c r="AU834" i="1"/>
  <c r="AU822" i="1"/>
  <c r="AU757" i="1"/>
  <c r="AU755" i="1"/>
  <c r="AU754" i="1"/>
  <c r="AU753" i="1"/>
  <c r="AU752" i="1"/>
  <c r="AU751" i="1"/>
  <c r="AU750" i="1"/>
  <c r="AU749" i="1"/>
  <c r="AU748" i="1"/>
  <c r="AU746" i="1"/>
  <c r="AU742" i="1"/>
  <c r="AU741" i="1"/>
  <c r="AU740" i="1"/>
  <c r="AU739" i="1"/>
  <c r="AU738" i="1"/>
  <c r="AU737" i="1"/>
  <c r="AU736" i="1"/>
  <c r="AU732" i="1"/>
  <c r="AU731" i="1"/>
  <c r="AU730" i="1"/>
  <c r="AU725" i="1"/>
  <c r="AU724" i="1"/>
  <c r="AU723" i="1"/>
  <c r="AU717" i="1"/>
  <c r="AU716" i="1"/>
  <c r="AU715" i="1"/>
  <c r="AU713" i="1"/>
  <c r="AU707" i="1"/>
  <c r="AU706" i="1"/>
  <c r="AU699" i="1"/>
  <c r="AU698" i="1"/>
  <c r="AU632" i="1"/>
  <c r="AU631" i="1"/>
  <c r="AU630" i="1"/>
  <c r="AU629" i="1"/>
  <c r="AU627" i="1"/>
  <c r="AU626" i="1"/>
  <c r="AU624" i="1"/>
  <c r="AU623" i="1"/>
  <c r="AU622" i="1"/>
  <c r="AU619" i="1"/>
  <c r="AU618" i="1"/>
  <c r="AU617" i="1"/>
  <c r="AU616" i="1"/>
  <c r="AU615" i="1"/>
  <c r="AU614" i="1"/>
  <c r="AU613" i="1"/>
  <c r="AU612" i="1"/>
  <c r="AU572" i="1"/>
  <c r="AU571" i="1"/>
  <c r="AU570" i="1"/>
  <c r="AU568" i="1"/>
  <c r="AU567" i="1"/>
  <c r="AU566" i="1"/>
  <c r="AU565" i="1"/>
  <c r="AU564" i="1"/>
  <c r="AU563" i="1"/>
  <c r="AU562" i="1"/>
  <c r="AU561" i="1"/>
  <c r="AU560" i="1"/>
  <c r="AU285" i="1"/>
  <c r="AU284" i="1"/>
  <c r="AU271" i="1"/>
  <c r="AU270" i="1"/>
  <c r="AU269" i="1"/>
  <c r="AU268" i="1"/>
  <c r="AU267" i="1"/>
  <c r="AU266" i="1"/>
  <c r="AU265" i="1"/>
  <c r="AU264" i="1"/>
  <c r="AU263" i="1"/>
  <c r="AU262" i="1"/>
  <c r="AU261" i="1"/>
  <c r="AU260" i="1"/>
  <c r="AU259" i="1"/>
  <c r="AU258" i="1"/>
  <c r="AU257" i="1"/>
  <c r="AU256" i="1"/>
  <c r="AU254" i="1"/>
  <c r="AU253" i="1"/>
  <c r="AU252" i="1"/>
  <c r="AU250" i="1"/>
  <c r="AU249" i="1"/>
  <c r="AU248" i="1"/>
  <c r="AU247" i="1"/>
  <c r="AU246" i="1"/>
  <c r="AU245" i="1"/>
  <c r="AU244" i="1"/>
  <c r="AU243" i="1"/>
  <c r="AU242" i="1"/>
  <c r="AU241" i="1"/>
  <c r="AU240" i="1"/>
  <c r="AU239" i="1"/>
  <c r="AU238" i="1"/>
  <c r="AU237" i="1"/>
  <c r="AU236" i="1"/>
  <c r="AU235" i="1"/>
  <c r="AU233" i="1"/>
  <c r="AU232" i="1"/>
  <c r="AU231" i="1"/>
  <c r="AU230" i="1"/>
  <c r="AU229" i="1"/>
  <c r="AU228" i="1"/>
  <c r="AU218" i="1"/>
  <c r="AU217" i="1"/>
  <c r="AU216" i="1"/>
  <c r="AU214" i="1"/>
  <c r="AU213" i="1"/>
  <c r="AU206" i="1"/>
  <c r="AU197" i="1"/>
  <c r="AU196" i="1"/>
  <c r="AU194" i="1"/>
  <c r="AU193" i="1"/>
  <c r="AU189" i="1"/>
  <c r="AU188" i="1"/>
  <c r="AU182" i="1"/>
  <c r="AU181" i="1"/>
  <c r="AU180" i="1"/>
  <c r="AU179" i="1"/>
  <c r="AU177" i="1"/>
  <c r="AU176" i="1"/>
  <c r="AU174" i="1"/>
  <c r="AU173" i="1"/>
  <c r="AU168" i="1"/>
  <c r="AU167" i="1"/>
  <c r="AU165" i="1"/>
  <c r="AU164" i="1"/>
  <c r="AU162" i="1"/>
  <c r="AU161" i="1"/>
  <c r="AU159" i="1"/>
  <c r="AU158" i="1"/>
  <c r="AU156" i="1"/>
  <c r="AU155" i="1"/>
  <c r="AU153" i="1"/>
  <c r="AU152" i="1"/>
  <c r="AU151" i="1"/>
  <c r="AU150" i="1"/>
  <c r="AU149" i="1"/>
  <c r="AU148" i="1"/>
  <c r="AU147" i="1"/>
  <c r="AU146" i="1"/>
  <c r="AU145" i="1"/>
  <c r="AU144" i="1"/>
  <c r="AU143" i="1"/>
  <c r="AU142" i="1"/>
  <c r="AU141" i="1"/>
  <c r="AU139" i="1"/>
  <c r="AU138" i="1"/>
  <c r="AU137" i="1"/>
  <c r="AU136" i="1"/>
  <c r="AU135" i="1"/>
  <c r="AU133" i="1"/>
  <c r="AU131" i="1"/>
  <c r="AU130" i="1"/>
  <c r="AU128" i="1"/>
  <c r="AU127" i="1"/>
  <c r="AU121" i="1"/>
  <c r="AU120" i="1"/>
  <c r="AU113" i="1"/>
  <c r="AU112" i="1"/>
  <c r="AU111" i="1"/>
  <c r="AU110" i="1"/>
  <c r="AU109" i="1"/>
  <c r="AU108" i="1"/>
  <c r="AU107" i="1"/>
  <c r="AU106" i="1"/>
  <c r="AU105" i="1"/>
  <c r="AU104" i="1"/>
  <c r="AU103" i="1"/>
  <c r="AU102" i="1"/>
  <c r="AU101" i="1"/>
  <c r="AU100" i="1"/>
  <c r="AU99" i="1"/>
  <c r="AU96" i="1"/>
  <c r="AU92" i="1"/>
  <c r="AU91" i="1"/>
  <c r="AU90" i="1"/>
  <c r="AU89" i="1"/>
  <c r="AU86" i="1"/>
  <c r="AU85" i="1"/>
  <c r="AU83" i="1"/>
  <c r="AU79" i="1"/>
  <c r="AU77" i="1"/>
  <c r="AU75" i="1"/>
  <c r="AU71" i="1"/>
  <c r="AU70" i="1"/>
  <c r="AW1085" i="1"/>
  <c r="AW1084" i="1"/>
  <c r="AW1083" i="1"/>
  <c r="AW1082" i="1"/>
  <c r="AW1081" i="1"/>
  <c r="AW1080" i="1"/>
  <c r="AW1079" i="1"/>
  <c r="AW1078" i="1"/>
  <c r="AW1077" i="1"/>
  <c r="AW1076" i="1"/>
  <c r="AW1075" i="1"/>
  <c r="AW1074" i="1"/>
  <c r="AW1073" i="1"/>
  <c r="AW994" i="1"/>
  <c r="AW993" i="1"/>
  <c r="AW992" i="1"/>
  <c r="AW990" i="1"/>
  <c r="AW989" i="1"/>
  <c r="AW988" i="1"/>
  <c r="AW987" i="1"/>
  <c r="AW986" i="1"/>
  <c r="AW985" i="1"/>
  <c r="AW984" i="1"/>
  <c r="AW983" i="1"/>
  <c r="AW982" i="1"/>
  <c r="AW981" i="1"/>
  <c r="AW980" i="1"/>
  <c r="AW979" i="1"/>
  <c r="AW978" i="1"/>
  <c r="AW977" i="1"/>
  <c r="AW976" i="1"/>
  <c r="AW975" i="1"/>
  <c r="AW974" i="1"/>
  <c r="AW973" i="1"/>
  <c r="AW972" i="1"/>
  <c r="AW971" i="1"/>
  <c r="AW970" i="1"/>
  <c r="AW969" i="1"/>
  <c r="AW968" i="1"/>
  <c r="AW967" i="1"/>
  <c r="AW966" i="1"/>
  <c r="AW965" i="1"/>
  <c r="AW964" i="1"/>
  <c r="AW963" i="1"/>
  <c r="AW962" i="1"/>
  <c r="AW961" i="1"/>
  <c r="AW848" i="1"/>
  <c r="AW847" i="1"/>
  <c r="AW846" i="1"/>
  <c r="AW844" i="1"/>
  <c r="AW843" i="1"/>
  <c r="AW839" i="1"/>
  <c r="AW837" i="1"/>
  <c r="AW836" i="1"/>
  <c r="AW835" i="1"/>
  <c r="AW834" i="1"/>
  <c r="AW822" i="1"/>
  <c r="AW766" i="1"/>
  <c r="AW760" i="1"/>
  <c r="AW757" i="1"/>
  <c r="AW755" i="1"/>
  <c r="AW754" i="1"/>
  <c r="AW753" i="1"/>
  <c r="AW752" i="1"/>
  <c r="AW751" i="1"/>
  <c r="AW750" i="1"/>
  <c r="AW746" i="1"/>
  <c r="AW745" i="1"/>
  <c r="AW744" i="1"/>
  <c r="AW743" i="1"/>
  <c r="AW742" i="1"/>
  <c r="AW741" i="1"/>
  <c r="AW740" i="1"/>
  <c r="AW739" i="1"/>
  <c r="AW738" i="1"/>
  <c r="AW737" i="1"/>
  <c r="AW736" i="1"/>
  <c r="AW735" i="1"/>
  <c r="AW734" i="1"/>
  <c r="AW733" i="1"/>
  <c r="AW732" i="1"/>
  <c r="AW731" i="1"/>
  <c r="AW730" i="1"/>
  <c r="AW727" i="1"/>
  <c r="AW726" i="1"/>
  <c r="AW725" i="1"/>
  <c r="AW724" i="1"/>
  <c r="AW723" i="1"/>
  <c r="AW720" i="1"/>
  <c r="AW719" i="1"/>
  <c r="AW718" i="1"/>
  <c r="AW717" i="1"/>
  <c r="AW716" i="1"/>
  <c r="AW715" i="1"/>
  <c r="AW714" i="1"/>
  <c r="AW713" i="1"/>
  <c r="AW712" i="1"/>
  <c r="AW707" i="1"/>
  <c r="AW706" i="1"/>
  <c r="AW705" i="1"/>
  <c r="AW572" i="1"/>
  <c r="AW571" i="1"/>
  <c r="AW570" i="1"/>
  <c r="AW569" i="1"/>
  <c r="AW568" i="1"/>
  <c r="AW567" i="1"/>
  <c r="AW566" i="1"/>
  <c r="AW565" i="1"/>
  <c r="AW564" i="1"/>
  <c r="AW563" i="1"/>
  <c r="AW562" i="1"/>
  <c r="AW561" i="1"/>
  <c r="AW560" i="1"/>
  <c r="AW314" i="1"/>
  <c r="AW313" i="1"/>
  <c r="AW312" i="1"/>
  <c r="AW311" i="1"/>
  <c r="AW307" i="1"/>
  <c r="AW285" i="1"/>
  <c r="AW284" i="1"/>
  <c r="AW283" i="1"/>
  <c r="AW282" i="1"/>
  <c r="AW281" i="1"/>
  <c r="AW277" i="1"/>
  <c r="AW206" i="1"/>
  <c r="AW205" i="1"/>
  <c r="AW204" i="1"/>
  <c r="AW203" i="1"/>
  <c r="AW202" i="1"/>
  <c r="AW201" i="1"/>
  <c r="AW200" i="1"/>
  <c r="AW199" i="1"/>
  <c r="AW198" i="1"/>
  <c r="AW197" i="1"/>
  <c r="AW196" i="1"/>
  <c r="AW195" i="1"/>
  <c r="AW194" i="1"/>
  <c r="AW193" i="1"/>
  <c r="AW192" i="1"/>
  <c r="AW191" i="1"/>
  <c r="AW190" i="1"/>
  <c r="AW189" i="1"/>
  <c r="AW188" i="1"/>
  <c r="AW187" i="1"/>
  <c r="AW186" i="1"/>
  <c r="AW185" i="1"/>
  <c r="AW184" i="1"/>
  <c r="AW183" i="1"/>
  <c r="AW182" i="1"/>
  <c r="AW181" i="1"/>
  <c r="AW180" i="1"/>
  <c r="AW179" i="1"/>
  <c r="AW178" i="1"/>
  <c r="AW177" i="1"/>
  <c r="AW176" i="1"/>
  <c r="AW175" i="1"/>
  <c r="AW174" i="1"/>
  <c r="AW173" i="1"/>
  <c r="AW172" i="1"/>
  <c r="AW171" i="1"/>
  <c r="AW170" i="1"/>
  <c r="AW169" i="1"/>
  <c r="AW168" i="1"/>
  <c r="AW167" i="1"/>
  <c r="AW166" i="1"/>
  <c r="AW165" i="1"/>
  <c r="AW164" i="1"/>
  <c r="AW163" i="1"/>
  <c r="AW162" i="1"/>
  <c r="AW161" i="1"/>
  <c r="AW160" i="1"/>
  <c r="AW159" i="1"/>
  <c r="AW158" i="1"/>
  <c r="AW157" i="1"/>
  <c r="AW156" i="1"/>
  <c r="AW155" i="1"/>
  <c r="AW154" i="1"/>
  <c r="AW153" i="1"/>
  <c r="AW152" i="1"/>
  <c r="AW151" i="1"/>
  <c r="AW150" i="1"/>
  <c r="AW149" i="1"/>
  <c r="AW148" i="1"/>
  <c r="AW147" i="1"/>
  <c r="AW146" i="1"/>
  <c r="AW145" i="1"/>
  <c r="AW144" i="1"/>
  <c r="AW143" i="1"/>
  <c r="AW142" i="1"/>
  <c r="AW141" i="1"/>
  <c r="AW140" i="1"/>
  <c r="AW139" i="1"/>
  <c r="AW138" i="1"/>
  <c r="AW137" i="1"/>
  <c r="AW136" i="1"/>
  <c r="AW135" i="1"/>
  <c r="AW134" i="1"/>
  <c r="AW133" i="1"/>
  <c r="AW132" i="1"/>
  <c r="AW131" i="1"/>
  <c r="AW130" i="1"/>
  <c r="AW129" i="1"/>
  <c r="AW128" i="1"/>
  <c r="AW127" i="1"/>
  <c r="AW126" i="1"/>
  <c r="AW125" i="1"/>
  <c r="AW124" i="1"/>
  <c r="AW123" i="1"/>
  <c r="AY1094" i="1"/>
  <c r="AY1085" i="1"/>
  <c r="AY1084" i="1"/>
  <c r="AY1083" i="1"/>
  <c r="AY1082" i="1"/>
  <c r="AY1081" i="1"/>
  <c r="AY1080" i="1"/>
  <c r="AY1079" i="1"/>
  <c r="AY1078" i="1"/>
  <c r="AY1077" i="1"/>
  <c r="AY1076" i="1"/>
  <c r="AY1075" i="1"/>
  <c r="AY1074" i="1"/>
  <c r="AY1073" i="1"/>
  <c r="AY848" i="1"/>
  <c r="AY847" i="1"/>
  <c r="AY844" i="1"/>
  <c r="AY842" i="1"/>
  <c r="AY839" i="1"/>
  <c r="AY836" i="1"/>
  <c r="AY835" i="1"/>
  <c r="AY834" i="1"/>
  <c r="BA994" i="1"/>
  <c r="BA990" i="1"/>
  <c r="BA989" i="1"/>
  <c r="BA988" i="1"/>
  <c r="BA987" i="1"/>
  <c r="BA986" i="1"/>
  <c r="BA985" i="1"/>
  <c r="BA984" i="1"/>
  <c r="BA983" i="1"/>
  <c r="BA982" i="1"/>
  <c r="BA981" i="1"/>
  <c r="BA980" i="1"/>
  <c r="BA979" i="1"/>
  <c r="BA978" i="1"/>
  <c r="BA977" i="1"/>
  <c r="BA976" i="1"/>
  <c r="BA975" i="1"/>
  <c r="BA974" i="1"/>
  <c r="BA973" i="1"/>
  <c r="BA972" i="1"/>
  <c r="BA971" i="1"/>
  <c r="BA970" i="1"/>
  <c r="BA969" i="1"/>
  <c r="BA968" i="1"/>
  <c r="BA967" i="1"/>
  <c r="BA966" i="1"/>
  <c r="BA965" i="1"/>
  <c r="BA964" i="1"/>
  <c r="BA963" i="1"/>
  <c r="BA962" i="1"/>
  <c r="BA961" i="1"/>
  <c r="BA957" i="1"/>
  <c r="BA956" i="1"/>
  <c r="BA955" i="1"/>
  <c r="BA954" i="1"/>
  <c r="BA953" i="1"/>
  <c r="BA952" i="1"/>
  <c r="BA951" i="1"/>
  <c r="BA950" i="1"/>
  <c r="BA949" i="1"/>
  <c r="BA948" i="1"/>
  <c r="BA947" i="1"/>
  <c r="BA946" i="1"/>
  <c r="BA945" i="1"/>
  <c r="BA944" i="1"/>
  <c r="BA943" i="1"/>
  <c r="BA942" i="1"/>
  <c r="BA941" i="1"/>
  <c r="BA940" i="1"/>
  <c r="BA939" i="1"/>
  <c r="BA938" i="1"/>
  <c r="BA937" i="1"/>
  <c r="BA936" i="1"/>
  <c r="BA935" i="1"/>
  <c r="BA934" i="1"/>
  <c r="BA933" i="1"/>
  <c r="BA932" i="1"/>
  <c r="BA931" i="1"/>
  <c r="BA930" i="1"/>
  <c r="BA929" i="1"/>
  <c r="BA928" i="1"/>
  <c r="BA927" i="1"/>
  <c r="BA926" i="1"/>
  <c r="BA925" i="1"/>
  <c r="BA924" i="1"/>
  <c r="BA923" i="1"/>
  <c r="BA922" i="1"/>
  <c r="BA921" i="1"/>
  <c r="BA848" i="1"/>
  <c r="BA847" i="1"/>
  <c r="BA844" i="1"/>
  <c r="BA842" i="1"/>
  <c r="BA839" i="1"/>
  <c r="BA836" i="1"/>
  <c r="BA835" i="1"/>
  <c r="BA834" i="1"/>
  <c r="AY822" i="1"/>
  <c r="AY807" i="1"/>
  <c r="AY806" i="1"/>
  <c r="AY805" i="1"/>
  <c r="AY804" i="1"/>
  <c r="AY803" i="1"/>
  <c r="AY802" i="1"/>
  <c r="AY801" i="1"/>
  <c r="AY800" i="1"/>
  <c r="AY799" i="1"/>
  <c r="AY798" i="1"/>
  <c r="AY797" i="1"/>
  <c r="AY796" i="1"/>
  <c r="AY795" i="1"/>
  <c r="AY794" i="1"/>
  <c r="AY793" i="1"/>
  <c r="AY792" i="1"/>
  <c r="AY791" i="1"/>
  <c r="AY790" i="1"/>
  <c r="AY789" i="1"/>
  <c r="AY784" i="1"/>
  <c r="AY783" i="1"/>
  <c r="AY782" i="1"/>
  <c r="AY781" i="1"/>
  <c r="AY778" i="1"/>
  <c r="AY760" i="1"/>
  <c r="AY757" i="1"/>
  <c r="AY755" i="1"/>
  <c r="AY754" i="1"/>
  <c r="AY753" i="1"/>
  <c r="AY752" i="1"/>
  <c r="AY751" i="1"/>
  <c r="AY750" i="1"/>
  <c r="AY746" i="1"/>
  <c r="AY745" i="1"/>
  <c r="AY744" i="1"/>
  <c r="AY743" i="1"/>
  <c r="AY742" i="1"/>
  <c r="AY741" i="1"/>
  <c r="AY740" i="1"/>
  <c r="AY739" i="1"/>
  <c r="AY738" i="1"/>
  <c r="AY737" i="1"/>
  <c r="AY736" i="1"/>
  <c r="AY735" i="1"/>
  <c r="AY734" i="1"/>
  <c r="AY733" i="1"/>
  <c r="AY732" i="1"/>
  <c r="AY731" i="1"/>
  <c r="AY730" i="1"/>
  <c r="AY727" i="1"/>
  <c r="AY726" i="1"/>
  <c r="AY725" i="1"/>
  <c r="AY724" i="1"/>
  <c r="AY723" i="1"/>
  <c r="AY720" i="1"/>
  <c r="AY718" i="1"/>
  <c r="AY717" i="1"/>
  <c r="AY716" i="1"/>
  <c r="AY715" i="1"/>
  <c r="AY714" i="1"/>
  <c r="AY713" i="1"/>
  <c r="AY712" i="1"/>
  <c r="AY707" i="1"/>
  <c r="AY706" i="1"/>
  <c r="AY705" i="1"/>
  <c r="AY572" i="1"/>
  <c r="AY571" i="1"/>
  <c r="AY570" i="1"/>
  <c r="AY569" i="1"/>
  <c r="AY568" i="1"/>
  <c r="AY567" i="1"/>
  <c r="AY566" i="1"/>
  <c r="AY565" i="1"/>
  <c r="AY564" i="1"/>
  <c r="AY563" i="1"/>
  <c r="AY562" i="1"/>
  <c r="AY561" i="1"/>
  <c r="AY560" i="1"/>
  <c r="AY559" i="1"/>
  <c r="AY558" i="1"/>
  <c r="AY555" i="1"/>
  <c r="AY554" i="1"/>
  <c r="AY552" i="1"/>
  <c r="AY551" i="1"/>
  <c r="AY543" i="1"/>
  <c r="AY542" i="1"/>
  <c r="AY541" i="1"/>
  <c r="AY532" i="1"/>
  <c r="AY530" i="1"/>
  <c r="AY529" i="1"/>
  <c r="AY514" i="1"/>
  <c r="AY512" i="1"/>
  <c r="AY511" i="1"/>
  <c r="AY510" i="1"/>
  <c r="AY509" i="1"/>
  <c r="AY508" i="1"/>
  <c r="AY506" i="1"/>
  <c r="AY499" i="1"/>
  <c r="AY498" i="1"/>
  <c r="AY495" i="1"/>
  <c r="AY494" i="1"/>
  <c r="AY491" i="1"/>
  <c r="AY490" i="1"/>
  <c r="AY487" i="1"/>
  <c r="AY486" i="1"/>
  <c r="AY483" i="1"/>
  <c r="AY482" i="1"/>
  <c r="AY481" i="1"/>
  <c r="AY480" i="1"/>
  <c r="AY479" i="1"/>
  <c r="AY478" i="1"/>
  <c r="AY477" i="1"/>
  <c r="AY476" i="1"/>
  <c r="AY475" i="1"/>
  <c r="AY474" i="1"/>
  <c r="AY468" i="1"/>
  <c r="AY465" i="1"/>
  <c r="AY464" i="1"/>
  <c r="AY463" i="1"/>
  <c r="AY462" i="1"/>
  <c r="AY461" i="1"/>
  <c r="AY460" i="1"/>
  <c r="AY459" i="1"/>
  <c r="AY458" i="1"/>
  <c r="AY457" i="1"/>
  <c r="AY456" i="1"/>
  <c r="AY455" i="1"/>
  <c r="AY454" i="1"/>
  <c r="AY453" i="1"/>
  <c r="AY452" i="1"/>
  <c r="AY451" i="1"/>
  <c r="AY450" i="1"/>
  <c r="AY449" i="1"/>
  <c r="AY448" i="1"/>
  <c r="AY447" i="1"/>
  <c r="AY446" i="1"/>
  <c r="AY445" i="1"/>
  <c r="AY444" i="1"/>
  <c r="AY443" i="1"/>
  <c r="AY442" i="1"/>
  <c r="AY441" i="1"/>
  <c r="AY440" i="1"/>
  <c r="AY436" i="1"/>
  <c r="AY435" i="1"/>
  <c r="AY434" i="1"/>
  <c r="AY433" i="1"/>
  <c r="AY432" i="1"/>
  <c r="AY431" i="1"/>
  <c r="AY427" i="1"/>
  <c r="AY426" i="1"/>
  <c r="AY422" i="1"/>
  <c r="AY421" i="1"/>
  <c r="AY420" i="1"/>
  <c r="AY419" i="1"/>
  <c r="AY418" i="1"/>
  <c r="AY417" i="1"/>
  <c r="AY414" i="1"/>
  <c r="AY410" i="1"/>
  <c r="AY407" i="1"/>
  <c r="AY404" i="1"/>
  <c r="AY403" i="1"/>
  <c r="AY400" i="1"/>
  <c r="AY399" i="1"/>
  <c r="AY307" i="1"/>
  <c r="AY278" i="1"/>
  <c r="AY271" i="1"/>
  <c r="AY270" i="1"/>
  <c r="AY269" i="1"/>
  <c r="AY268" i="1"/>
  <c r="AY267" i="1"/>
  <c r="AY264" i="1"/>
  <c r="AY263" i="1"/>
  <c r="AY262" i="1"/>
  <c r="AY260" i="1"/>
  <c r="AY259" i="1"/>
  <c r="AY257" i="1"/>
  <c r="AY256" i="1"/>
  <c r="AY254" i="1"/>
  <c r="AY253" i="1"/>
  <c r="AY252" i="1"/>
  <c r="AY250" i="1"/>
  <c r="AY249" i="1"/>
  <c r="AY247" i="1"/>
  <c r="AY246" i="1"/>
  <c r="AY244" i="1"/>
  <c r="AY243" i="1"/>
  <c r="AY242" i="1"/>
  <c r="AY236" i="1"/>
  <c r="AY235" i="1"/>
  <c r="AY234" i="1"/>
  <c r="AY233" i="1"/>
  <c r="AY232" i="1"/>
  <c r="AY231" i="1"/>
  <c r="AY230" i="1"/>
  <c r="AY229" i="1"/>
  <c r="AY228" i="1"/>
  <c r="AY227" i="1"/>
  <c r="AY226" i="1"/>
  <c r="AY225" i="1"/>
  <c r="AY218" i="1"/>
  <c r="AY214" i="1"/>
  <c r="AY213" i="1"/>
  <c r="AY212" i="1"/>
  <c r="AY211" i="1"/>
  <c r="AY206" i="1"/>
  <c r="AY202" i="1"/>
  <c r="AY197" i="1"/>
  <c r="AY196" i="1"/>
  <c r="AY195" i="1"/>
  <c r="AY194" i="1"/>
  <c r="AY193" i="1"/>
  <c r="AY192" i="1"/>
  <c r="AY191" i="1"/>
  <c r="AY190" i="1"/>
  <c r="AY189" i="1"/>
  <c r="AY188" i="1"/>
  <c r="AY187" i="1"/>
  <c r="AY186" i="1"/>
  <c r="AY185" i="1"/>
  <c r="AY184" i="1"/>
  <c r="AY183" i="1"/>
  <c r="AY182" i="1"/>
  <c r="AY181" i="1"/>
  <c r="AY180" i="1"/>
  <c r="AY179" i="1"/>
  <c r="AY177" i="1"/>
  <c r="AY176" i="1"/>
  <c r="AY174" i="1"/>
  <c r="AY173" i="1"/>
  <c r="AY168" i="1"/>
  <c r="AY167" i="1"/>
  <c r="AY165" i="1"/>
  <c r="AY164" i="1"/>
  <c r="AY162" i="1"/>
  <c r="AY161" i="1"/>
  <c r="AY159" i="1"/>
  <c r="AY158" i="1"/>
  <c r="AY156" i="1"/>
  <c r="AY155" i="1"/>
  <c r="AY153" i="1"/>
  <c r="AY152" i="1"/>
  <c r="AY151" i="1"/>
  <c r="AY150" i="1"/>
  <c r="AY149" i="1"/>
  <c r="AY148" i="1"/>
  <c r="AY147" i="1"/>
  <c r="AY146" i="1"/>
  <c r="AY145" i="1"/>
  <c r="AY144" i="1"/>
  <c r="AY143" i="1"/>
  <c r="AY142" i="1"/>
  <c r="AY141" i="1"/>
  <c r="AY139" i="1"/>
  <c r="AY138" i="1"/>
  <c r="AY137" i="1"/>
  <c r="AY136" i="1"/>
  <c r="AY135" i="1"/>
  <c r="AY134" i="1"/>
  <c r="AY133" i="1"/>
  <c r="AY132" i="1"/>
  <c r="AY131" i="1"/>
  <c r="AY130" i="1"/>
  <c r="AY129" i="1"/>
  <c r="AY128" i="1"/>
  <c r="AY127" i="1"/>
  <c r="AY126" i="1"/>
  <c r="AY121" i="1"/>
  <c r="AY120" i="1"/>
  <c r="AY119" i="1"/>
  <c r="AY118" i="1"/>
  <c r="AY117" i="1"/>
  <c r="AY113" i="1"/>
  <c r="AY112" i="1"/>
  <c r="AY111" i="1"/>
  <c r="AY110" i="1"/>
  <c r="AY109" i="1"/>
  <c r="AY108" i="1"/>
  <c r="AY107" i="1"/>
  <c r="AY106" i="1"/>
  <c r="AY105" i="1"/>
  <c r="AY104" i="1"/>
  <c r="AY103" i="1"/>
  <c r="AY102" i="1"/>
  <c r="AY101" i="1"/>
  <c r="AY100" i="1"/>
  <c r="AY99" i="1"/>
  <c r="AY98" i="1"/>
  <c r="AY97" i="1"/>
  <c r="AY96" i="1"/>
  <c r="AY95" i="1"/>
  <c r="AY94" i="1"/>
  <c r="AY93" i="1"/>
  <c r="AY92" i="1"/>
  <c r="AY91" i="1"/>
  <c r="AY90" i="1"/>
  <c r="AY89" i="1"/>
  <c r="AY88" i="1"/>
  <c r="AY87" i="1"/>
  <c r="AY86" i="1"/>
  <c r="AY85" i="1"/>
  <c r="AY84" i="1"/>
  <c r="AY83" i="1"/>
  <c r="AY82" i="1"/>
  <c r="AY81" i="1"/>
  <c r="AY80" i="1"/>
  <c r="AY79" i="1"/>
  <c r="AY78" i="1"/>
  <c r="AY77" i="1"/>
  <c r="AY76" i="1"/>
  <c r="AY75" i="1"/>
  <c r="AY74" i="1"/>
  <c r="AY73" i="1"/>
  <c r="AY72" i="1"/>
  <c r="AY71" i="1"/>
  <c r="AY70" i="1"/>
  <c r="AY69" i="1"/>
  <c r="AY68" i="1"/>
  <c r="AY67" i="1"/>
  <c r="BA822" i="1"/>
  <c r="BA807" i="1"/>
  <c r="BA806" i="1"/>
  <c r="BA805" i="1"/>
  <c r="BA804" i="1"/>
  <c r="BA803" i="1"/>
  <c r="BA802" i="1"/>
  <c r="BA801" i="1"/>
  <c r="BA800" i="1"/>
  <c r="BA799" i="1"/>
  <c r="BA798" i="1"/>
  <c r="BA797" i="1"/>
  <c r="BA796" i="1"/>
  <c r="BA795" i="1"/>
  <c r="BA794" i="1"/>
  <c r="BA793" i="1"/>
  <c r="BA792" i="1"/>
  <c r="BA791" i="1"/>
  <c r="BA790" i="1"/>
  <c r="BA789" i="1"/>
  <c r="BA757" i="1"/>
  <c r="BA755" i="1"/>
  <c r="BA754" i="1"/>
  <c r="BA753" i="1"/>
  <c r="BA752" i="1"/>
  <c r="BA751" i="1"/>
  <c r="BA750" i="1"/>
  <c r="BA746" i="1"/>
  <c r="BA745" i="1"/>
  <c r="BA744" i="1"/>
  <c r="BA743" i="1"/>
  <c r="BA742" i="1"/>
  <c r="BA741" i="1"/>
  <c r="BA740" i="1"/>
  <c r="BA739" i="1"/>
  <c r="BA738" i="1"/>
  <c r="BA737" i="1"/>
  <c r="BA736" i="1"/>
  <c r="BA735" i="1"/>
  <c r="BA734" i="1"/>
  <c r="BA733" i="1"/>
  <c r="BA732" i="1"/>
  <c r="BA731" i="1"/>
  <c r="BA730" i="1"/>
  <c r="BA727" i="1"/>
  <c r="BA726" i="1"/>
  <c r="BA725" i="1"/>
  <c r="BA724" i="1"/>
  <c r="BA723" i="1"/>
  <c r="BA720" i="1"/>
  <c r="BA717" i="1"/>
  <c r="BA716" i="1"/>
  <c r="BA715" i="1"/>
  <c r="BA714" i="1"/>
  <c r="BA713" i="1"/>
  <c r="BA712" i="1"/>
  <c r="BA707" i="1"/>
  <c r="BA706" i="1"/>
  <c r="BA705" i="1"/>
  <c r="BA572" i="1"/>
  <c r="BA571" i="1"/>
  <c r="BA570" i="1"/>
  <c r="BA569" i="1"/>
  <c r="BA568" i="1"/>
  <c r="BA567" i="1"/>
  <c r="BA566" i="1"/>
  <c r="BA565" i="1"/>
  <c r="BA564" i="1"/>
  <c r="BA563" i="1"/>
  <c r="BA562" i="1"/>
  <c r="BA561" i="1"/>
  <c r="BA560" i="1"/>
  <c r="BA285" i="1"/>
  <c r="BA284" i="1"/>
  <c r="BA283" i="1"/>
  <c r="CE1085" i="1"/>
  <c r="CE1084" i="1"/>
  <c r="CE1083" i="1"/>
  <c r="CE1080" i="1"/>
  <c r="CE1078" i="1"/>
  <c r="CE1076" i="1"/>
  <c r="CE1075" i="1"/>
  <c r="CE1074" i="1"/>
  <c r="CE1031" i="1"/>
  <c r="CE1027" i="1"/>
  <c r="CE1026" i="1"/>
  <c r="CE1025" i="1"/>
  <c r="CE1021" i="1"/>
  <c r="CE1020" i="1"/>
  <c r="CE1019" i="1"/>
  <c r="CE1018" i="1"/>
  <c r="CE1014" i="1"/>
  <c r="CE1013" i="1"/>
  <c r="CE999" i="1"/>
  <c r="CE998" i="1"/>
  <c r="CE996" i="1"/>
  <c r="CE995" i="1"/>
  <c r="CE990" i="1"/>
  <c r="CE989" i="1"/>
  <c r="CE987" i="1"/>
  <c r="CE986" i="1"/>
  <c r="CE985" i="1"/>
  <c r="CE984" i="1"/>
  <c r="CE983" i="1"/>
  <c r="CE982" i="1"/>
  <c r="CE981" i="1"/>
  <c r="CE980" i="1"/>
  <c r="CE979" i="1"/>
  <c r="CE978" i="1"/>
  <c r="CE977" i="1"/>
  <c r="CE976" i="1"/>
  <c r="CE975" i="1"/>
  <c r="CE974" i="1"/>
  <c r="CE973" i="1"/>
  <c r="CE972" i="1"/>
  <c r="CE971" i="1"/>
  <c r="CE970" i="1"/>
  <c r="CE969" i="1"/>
  <c r="CE968" i="1"/>
  <c r="CE967" i="1"/>
  <c r="CE966" i="1"/>
  <c r="CE965" i="1"/>
  <c r="CE957" i="1"/>
  <c r="CE956" i="1"/>
  <c r="CE955" i="1"/>
  <c r="CE954" i="1"/>
  <c r="CE953" i="1"/>
  <c r="CE952" i="1"/>
  <c r="CE951" i="1"/>
  <c r="CE950" i="1"/>
  <c r="CE949" i="1"/>
  <c r="CE948" i="1"/>
  <c r="CE947" i="1"/>
  <c r="CE946" i="1"/>
  <c r="CE945" i="1"/>
  <c r="CE944" i="1"/>
  <c r="CE943" i="1"/>
  <c r="CE942" i="1"/>
  <c r="CE941" i="1"/>
  <c r="CE940" i="1"/>
  <c r="CE938" i="1"/>
  <c r="CE937" i="1"/>
  <c r="CE935" i="1"/>
  <c r="CE934" i="1"/>
  <c r="CE932" i="1"/>
  <c r="CE931" i="1"/>
  <c r="CE930" i="1"/>
  <c r="CE929" i="1"/>
  <c r="CE928" i="1"/>
  <c r="CE927" i="1"/>
  <c r="CE926" i="1"/>
  <c r="CE925" i="1"/>
  <c r="CE924" i="1"/>
  <c r="CE923" i="1"/>
  <c r="CE922" i="1"/>
  <c r="CE917" i="1"/>
  <c r="CE916" i="1"/>
  <c r="CE915" i="1"/>
  <c r="CE914" i="1"/>
  <c r="CE913" i="1"/>
  <c r="CE912" i="1"/>
  <c r="CE911" i="1"/>
  <c r="CE910" i="1"/>
  <c r="CE909" i="1"/>
  <c r="CE908" i="1"/>
  <c r="CE907" i="1"/>
  <c r="CE903" i="1"/>
  <c r="CE902" i="1"/>
  <c r="CE900" i="1"/>
  <c r="CE899" i="1"/>
  <c r="CE898" i="1"/>
  <c r="CE896" i="1"/>
  <c r="CE894" i="1"/>
  <c r="CE893" i="1"/>
  <c r="CE892" i="1"/>
  <c r="CE891" i="1"/>
  <c r="CE887" i="1"/>
  <c r="CE886" i="1"/>
  <c r="CE885" i="1"/>
  <c r="CE884" i="1"/>
  <c r="CE883" i="1"/>
  <c r="CE882" i="1"/>
  <c r="CE881" i="1"/>
  <c r="CE880" i="1"/>
  <c r="CE878" i="1"/>
  <c r="CE877" i="1"/>
  <c r="CE875" i="1"/>
  <c r="CE874" i="1"/>
  <c r="CE869" i="1"/>
  <c r="CE868" i="1"/>
  <c r="CE864" i="1"/>
  <c r="CE863" i="1"/>
  <c r="CE861" i="1"/>
  <c r="CE860" i="1"/>
  <c r="CE859" i="1"/>
  <c r="CE848" i="1"/>
  <c r="CE847" i="1"/>
  <c r="CE844" i="1"/>
  <c r="CE842" i="1"/>
  <c r="CE841" i="1"/>
  <c r="CE839" i="1"/>
  <c r="CE836" i="1"/>
  <c r="CE835" i="1"/>
  <c r="CE834" i="1"/>
  <c r="CE822" i="1"/>
  <c r="CE807" i="1"/>
  <c r="CE806" i="1"/>
  <c r="CE805" i="1"/>
  <c r="CE804" i="1"/>
  <c r="CE803" i="1"/>
  <c r="CE802" i="1"/>
  <c r="CE801" i="1"/>
  <c r="CE800" i="1"/>
  <c r="CE799" i="1"/>
  <c r="CE798" i="1"/>
  <c r="CE797" i="1"/>
  <c r="CE796" i="1"/>
  <c r="CE795" i="1"/>
  <c r="CE794" i="1"/>
  <c r="CE793" i="1"/>
  <c r="CE792" i="1"/>
  <c r="CE791" i="1"/>
  <c r="CE790" i="1"/>
  <c r="CE789" i="1"/>
  <c r="CE764" i="1"/>
  <c r="CE757" i="1"/>
  <c r="CE756" i="1"/>
  <c r="CE755" i="1"/>
  <c r="CE754" i="1"/>
  <c r="CE753" i="1"/>
  <c r="CE752" i="1"/>
  <c r="CE751" i="1"/>
  <c r="CE750" i="1"/>
  <c r="CE749" i="1"/>
  <c r="CE748" i="1"/>
  <c r="CE746" i="1"/>
  <c r="CE728" i="1"/>
  <c r="CE727" i="1"/>
  <c r="CE726" i="1"/>
  <c r="CE725" i="1"/>
  <c r="CE724" i="1"/>
  <c r="CE723" i="1"/>
  <c r="CE720" i="1"/>
  <c r="CE716" i="1"/>
  <c r="CE715" i="1"/>
  <c r="CE714" i="1"/>
  <c r="CE713" i="1"/>
  <c r="CE712" i="1"/>
  <c r="CE707" i="1"/>
  <c r="CE706" i="1"/>
  <c r="CE705" i="1"/>
  <c r="CE688" i="1"/>
  <c r="CE686" i="1"/>
  <c r="CE685" i="1"/>
  <c r="CE684" i="1"/>
  <c r="CE683" i="1"/>
  <c r="CE682" i="1"/>
  <c r="CE681" i="1"/>
  <c r="CE680" i="1"/>
  <c r="CE679" i="1"/>
  <c r="CE677" i="1"/>
  <c r="CE675" i="1"/>
  <c r="CE674" i="1"/>
  <c r="CE673" i="1"/>
  <c r="CE672" i="1"/>
  <c r="CE671" i="1"/>
  <c r="CE670" i="1"/>
  <c r="CE669" i="1"/>
  <c r="CE668" i="1"/>
  <c r="CE667" i="1"/>
  <c r="CE666" i="1"/>
  <c r="CE663" i="1"/>
  <c r="CE662" i="1"/>
  <c r="CE661" i="1"/>
  <c r="CE660" i="1"/>
  <c r="CE659" i="1"/>
  <c r="CE657" i="1"/>
  <c r="CE652" i="1"/>
  <c r="CE651" i="1"/>
  <c r="CE650" i="1"/>
  <c r="CE649" i="1"/>
  <c r="CE648" i="1"/>
  <c r="CE647" i="1"/>
  <c r="CE646" i="1"/>
  <c r="CE645" i="1"/>
  <c r="CE644" i="1"/>
  <c r="CE643" i="1"/>
  <c r="CE642" i="1"/>
  <c r="CE641" i="1"/>
  <c r="CE640" i="1"/>
  <c r="CE639" i="1"/>
  <c r="CE638" i="1"/>
  <c r="CE637" i="1"/>
  <c r="CE636" i="1"/>
  <c r="CE635" i="1"/>
  <c r="CE634" i="1"/>
  <c r="CE633" i="1"/>
  <c r="CE632" i="1"/>
  <c r="CE631" i="1"/>
  <c r="CE630" i="1"/>
  <c r="CE629" i="1"/>
  <c r="CE628" i="1"/>
  <c r="CE627" i="1"/>
  <c r="CE626" i="1"/>
  <c r="CE625" i="1"/>
  <c r="CE624" i="1"/>
  <c r="CE623" i="1"/>
  <c r="CE622" i="1"/>
  <c r="CE621" i="1"/>
  <c r="CE619" i="1"/>
  <c r="CE618" i="1"/>
  <c r="CE615" i="1"/>
  <c r="CE613" i="1"/>
  <c r="CE611" i="1"/>
  <c r="CE607" i="1"/>
  <c r="CE606" i="1"/>
  <c r="CE605" i="1"/>
  <c r="CE603" i="1"/>
  <c r="CE602" i="1"/>
  <c r="CE601" i="1"/>
  <c r="CE598" i="1"/>
  <c r="CE597" i="1"/>
  <c r="CE596" i="1"/>
  <c r="CE592" i="1"/>
  <c r="CE591" i="1"/>
  <c r="CE590" i="1"/>
  <c r="CE588" i="1"/>
  <c r="CE585" i="1"/>
  <c r="CE584" i="1"/>
  <c r="CE583" i="1"/>
  <c r="CE582" i="1"/>
  <c r="CE580" i="1"/>
  <c r="CE578" i="1"/>
  <c r="CE577" i="1"/>
  <c r="CE572" i="1"/>
  <c r="CE571" i="1"/>
  <c r="CE568" i="1"/>
  <c r="CE567" i="1"/>
  <c r="CE566" i="1"/>
  <c r="CE565" i="1"/>
  <c r="CE564" i="1"/>
  <c r="CE563" i="1"/>
  <c r="CE562" i="1"/>
  <c r="CE561" i="1"/>
  <c r="CE285" i="1"/>
  <c r="CE284" i="1"/>
  <c r="CE283" i="1"/>
  <c r="CE282" i="1"/>
  <c r="CE281" i="1"/>
  <c r="CE277" i="1"/>
  <c r="CE271" i="1"/>
  <c r="CE270" i="1"/>
  <c r="CE269" i="1"/>
  <c r="CE268" i="1"/>
  <c r="CE267" i="1"/>
  <c r="CE266" i="1"/>
  <c r="CE265" i="1"/>
  <c r="CE264" i="1"/>
  <c r="CE263" i="1"/>
  <c r="CE262" i="1"/>
  <c r="CE261" i="1"/>
  <c r="CE260" i="1"/>
  <c r="CE259" i="1"/>
  <c r="CE258" i="1"/>
  <c r="CE206" i="1"/>
  <c r="CE201" i="1"/>
  <c r="CE197" i="1"/>
  <c r="CE196" i="1"/>
  <c r="CE195" i="1"/>
  <c r="CE194" i="1"/>
  <c r="CE193" i="1"/>
  <c r="CE192" i="1"/>
  <c r="CE191" i="1"/>
  <c r="CE190" i="1"/>
  <c r="CE189" i="1"/>
  <c r="CE188" i="1"/>
  <c r="CE187" i="1"/>
  <c r="CE186" i="1"/>
  <c r="CE185" i="1"/>
  <c r="CE184" i="1"/>
  <c r="CE183" i="1"/>
  <c r="CE182" i="1"/>
  <c r="CE181" i="1"/>
  <c r="CE180" i="1"/>
  <c r="CE179" i="1"/>
  <c r="CE177" i="1"/>
  <c r="CE176" i="1"/>
  <c r="CE174" i="1"/>
  <c r="CE173" i="1"/>
  <c r="CE168" i="1"/>
  <c r="CE167" i="1"/>
  <c r="CE166" i="1"/>
  <c r="CE165" i="1"/>
  <c r="CE164" i="1"/>
  <c r="CE162" i="1"/>
  <c r="CE161" i="1"/>
  <c r="CE159" i="1"/>
  <c r="CE158" i="1"/>
  <c r="CE156" i="1"/>
  <c r="CE155" i="1"/>
  <c r="CE153" i="1"/>
  <c r="CE152" i="1"/>
  <c r="CE151" i="1"/>
  <c r="CE150" i="1"/>
  <c r="CE149" i="1"/>
  <c r="CE148" i="1"/>
  <c r="CE147" i="1"/>
  <c r="CE146" i="1"/>
  <c r="CE145" i="1"/>
  <c r="CE144" i="1"/>
  <c r="CE143" i="1"/>
  <c r="CE142" i="1"/>
  <c r="CE141" i="1"/>
  <c r="CE140" i="1"/>
  <c r="CE139" i="1"/>
  <c r="CE138" i="1"/>
  <c r="CE137" i="1"/>
  <c r="CE136" i="1"/>
  <c r="CE135" i="1"/>
  <c r="CE134" i="1"/>
  <c r="CE133" i="1"/>
  <c r="CE132" i="1"/>
  <c r="CE131" i="1"/>
  <c r="CE130" i="1"/>
  <c r="CE129" i="1"/>
  <c r="CE128" i="1"/>
  <c r="CE127" i="1"/>
  <c r="CE126" i="1"/>
  <c r="CE26" i="1"/>
  <c r="CE29" i="1"/>
  <c r="CE33" i="1"/>
  <c r="BA23" i="1"/>
  <c r="BA33" i="1"/>
  <c r="AY23" i="1"/>
  <c r="AY26" i="1"/>
  <c r="AY33" i="1"/>
  <c r="AW23" i="1"/>
  <c r="AW26" i="1"/>
  <c r="AW33" i="1"/>
  <c r="AU26" i="1"/>
  <c r="AU38" i="1"/>
  <c r="AU41" i="1"/>
  <c r="AU42" i="1"/>
  <c r="AU43" i="1"/>
  <c r="AU44" i="1"/>
  <c r="AU49" i="1"/>
  <c r="AU50" i="1"/>
  <c r="AS33" i="1"/>
  <c r="AJ23" i="1"/>
  <c r="AJ33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F33" i="1"/>
  <c r="P23" i="1"/>
  <c r="P33" i="1"/>
  <c r="AU1088" i="1" l="1"/>
  <c r="AR1088" i="1"/>
  <c r="AS1088" i="1" s="1"/>
  <c r="D516" i="1"/>
  <c r="AS517" i="1"/>
  <c r="AY517" i="1"/>
  <c r="AY708" i="1"/>
  <c r="AS708" i="1"/>
  <c r="AF531" i="1"/>
  <c r="AS531" i="1"/>
  <c r="G515" i="1"/>
  <c r="AL515" i="1" s="1"/>
  <c r="R516" i="1"/>
  <c r="L519" i="1"/>
  <c r="AY519" i="1"/>
  <c r="AF519" i="1"/>
  <c r="AS519" i="1"/>
  <c r="L531" i="1"/>
  <c r="L708" i="1"/>
  <c r="J708" i="1"/>
  <c r="L532" i="1"/>
  <c r="K1063" i="1"/>
  <c r="Q1054" i="1"/>
  <c r="K1054" i="1" s="1"/>
  <c r="Q1050" i="1"/>
  <c r="K1050" i="1" s="1"/>
  <c r="Q1058" i="1"/>
  <c r="D1063" i="1"/>
  <c r="G1061" i="1"/>
  <c r="D1061" i="1" s="1"/>
  <c r="G1051" i="1"/>
  <c r="D1062" i="1"/>
  <c r="G1060" i="1"/>
  <c r="D1060" i="1" s="1"/>
  <c r="D1059" i="1"/>
  <c r="G1050" i="1"/>
  <c r="G1048" i="1"/>
  <c r="BP28" i="1"/>
  <c r="BO28" i="1"/>
  <c r="BQ27" i="1"/>
  <c r="BP27" i="1"/>
  <c r="BO27" i="1"/>
  <c r="D515" i="1" l="1"/>
  <c r="R515" i="1"/>
  <c r="L515" i="1"/>
  <c r="AY515" i="1"/>
  <c r="AF515" i="1"/>
  <c r="AS515" i="1"/>
  <c r="L516" i="1"/>
  <c r="AY516" i="1"/>
  <c r="AS516" i="1"/>
  <c r="AF516" i="1"/>
  <c r="Q1057" i="1"/>
  <c r="K1057" i="1" s="1"/>
  <c r="K1058" i="1"/>
  <c r="Q1038" i="1"/>
  <c r="Q1035" i="1" s="1"/>
  <c r="Q1070" i="1" s="1"/>
  <c r="Q1037" i="1"/>
  <c r="Q1048" i="1"/>
  <c r="G1058" i="1"/>
  <c r="BS988" i="1"/>
  <c r="BS986" i="1"/>
  <c r="BS985" i="1" s="1"/>
  <c r="BS983" i="1"/>
  <c r="BS982" i="1" s="1"/>
  <c r="BS980" i="1"/>
  <c r="BS979" i="1" s="1"/>
  <c r="BS977" i="1"/>
  <c r="BS976" i="1" s="1"/>
  <c r="BS974" i="1"/>
  <c r="BS973" i="1" s="1"/>
  <c r="BS971" i="1"/>
  <c r="BS970" i="1" s="1"/>
  <c r="BS968" i="1"/>
  <c r="BS967" i="1" s="1"/>
  <c r="BS960" i="1"/>
  <c r="BS992" i="1" s="1"/>
  <c r="BV691" i="1"/>
  <c r="BZ765" i="1"/>
  <c r="BB765" i="1"/>
  <c r="D678" i="1"/>
  <c r="I678" i="1"/>
  <c r="CE678" i="1" s="1"/>
  <c r="K688" i="1"/>
  <c r="D688" i="1"/>
  <c r="U687" i="1"/>
  <c r="K687" i="1" s="1"/>
  <c r="I687" i="1"/>
  <c r="CE687" i="1" s="1"/>
  <c r="K723" i="1"/>
  <c r="K724" i="1"/>
  <c r="K725" i="1"/>
  <c r="K726" i="1"/>
  <c r="K727" i="1"/>
  <c r="K728" i="1"/>
  <c r="D723" i="1"/>
  <c r="D724" i="1"/>
  <c r="D725" i="1"/>
  <c r="D726" i="1"/>
  <c r="D727" i="1"/>
  <c r="D728" i="1"/>
  <c r="K683" i="1"/>
  <c r="U682" i="1"/>
  <c r="K682" i="1" s="1"/>
  <c r="L682" i="1" s="1"/>
  <c r="U678" i="1"/>
  <c r="K678" i="1" s="1"/>
  <c r="K679" i="1"/>
  <c r="K681" i="1"/>
  <c r="U680" i="1"/>
  <c r="K680" i="1" s="1"/>
  <c r="L680" i="1" s="1"/>
  <c r="Q1036" i="1" l="1"/>
  <c r="Q1034" i="1"/>
  <c r="D1058" i="1"/>
  <c r="L678" i="1"/>
  <c r="D687" i="1"/>
  <c r="AF688" i="1"/>
  <c r="AS688" i="1"/>
  <c r="AF678" i="1"/>
  <c r="AS678" i="1"/>
  <c r="L688" i="1"/>
  <c r="L727" i="1"/>
  <c r="J688" i="1"/>
  <c r="J687" i="1" s="1"/>
  <c r="L723" i="1"/>
  <c r="L726" i="1"/>
  <c r="AF728" i="1"/>
  <c r="J681" i="1"/>
  <c r="J680" i="1" s="1"/>
  <c r="L681" i="1"/>
  <c r="L725" i="1"/>
  <c r="J679" i="1"/>
  <c r="J678" i="1" s="1"/>
  <c r="L679" i="1"/>
  <c r="L724" i="1"/>
  <c r="AF725" i="1"/>
  <c r="AS725" i="1"/>
  <c r="AF724" i="1"/>
  <c r="AS724" i="1"/>
  <c r="AF723" i="1"/>
  <c r="AS723" i="1"/>
  <c r="K686" i="1"/>
  <c r="L686" i="1" s="1"/>
  <c r="L687" i="1"/>
  <c r="J683" i="1"/>
  <c r="J682" i="1" s="1"/>
  <c r="L683" i="1"/>
  <c r="L728" i="1"/>
  <c r="BS959" i="1"/>
  <c r="BS993" i="1" s="1"/>
  <c r="BS920" i="1"/>
  <c r="U686" i="1"/>
  <c r="J728" i="1"/>
  <c r="Q1069" i="1" l="1"/>
  <c r="Q1068" i="1" s="1"/>
  <c r="Q1033" i="1"/>
  <c r="AF687" i="1"/>
  <c r="AS687" i="1"/>
  <c r="BS919" i="1"/>
  <c r="BS918" i="1" s="1"/>
  <c r="BS991" i="1"/>
  <c r="BS958" i="1"/>
  <c r="BS994" i="1" s="1"/>
  <c r="F747" i="1" l="1"/>
  <c r="G747" i="1"/>
  <c r="H747" i="1"/>
  <c r="I747" i="1"/>
  <c r="CE747" i="1" s="1"/>
  <c r="M689" i="1"/>
  <c r="N689" i="1" s="1"/>
  <c r="AE719" i="1"/>
  <c r="BY288" i="1"/>
  <c r="BU284" i="1"/>
  <c r="BY286" i="1"/>
  <c r="BY282" i="1"/>
  <c r="BY281" i="1" s="1"/>
  <c r="BU281" i="1" s="1"/>
  <c r="BT281" i="1" s="1"/>
  <c r="AZ282" i="1"/>
  <c r="AZ288" i="1"/>
  <c r="AR284" i="1"/>
  <c r="BQ284" i="1"/>
  <c r="Q282" i="1"/>
  <c r="BJ284" i="1"/>
  <c r="BF284" i="1"/>
  <c r="BF283" i="1" s="1"/>
  <c r="BE283" i="1" s="1"/>
  <c r="AE284" i="1"/>
  <c r="AB284" i="1"/>
  <c r="AA284" i="1"/>
  <c r="V284" i="1"/>
  <c r="D284" i="1"/>
  <c r="AY284" i="1" s="1"/>
  <c r="AX283" i="1"/>
  <c r="AT283" i="1"/>
  <c r="AK283" i="1"/>
  <c r="AG283" i="1"/>
  <c r="Q283" i="1"/>
  <c r="M283" i="1"/>
  <c r="G283" i="1"/>
  <c r="E283" i="1"/>
  <c r="BM282" i="1"/>
  <c r="BL282" i="1"/>
  <c r="BK282" i="1"/>
  <c r="BI282" i="1"/>
  <c r="BH282" i="1"/>
  <c r="BD282" i="1"/>
  <c r="BC282" i="1"/>
  <c r="AX282" i="1"/>
  <c r="AT282" i="1"/>
  <c r="AU282" i="1" s="1"/>
  <c r="AK282" i="1"/>
  <c r="AE282" i="1" s="1"/>
  <c r="AC282" i="1"/>
  <c r="AB282" i="1"/>
  <c r="AA282" i="1"/>
  <c r="Y282" i="1"/>
  <c r="X282" i="1"/>
  <c r="W282" i="1"/>
  <c r="G282" i="1"/>
  <c r="D282" i="1" s="1"/>
  <c r="AY282" i="1" s="1"/>
  <c r="BV281" i="1"/>
  <c r="BO281" i="1"/>
  <c r="BJ281" i="1"/>
  <c r="AG281" i="1"/>
  <c r="AB281" i="1"/>
  <c r="V281" i="1"/>
  <c r="M281" i="1"/>
  <c r="E281" i="1"/>
  <c r="AA281" i="1" s="1"/>
  <c r="Z281" i="1" l="1"/>
  <c r="AH1086" i="1"/>
  <c r="E28" i="1"/>
  <c r="N28" i="1" s="1"/>
  <c r="Z284" i="1"/>
  <c r="AT281" i="1"/>
  <c r="AU281" i="1" s="1"/>
  <c r="BF281" i="1"/>
  <c r="BE281" i="1" s="1"/>
  <c r="G281" i="1"/>
  <c r="BJ282" i="1"/>
  <c r="Z282" i="1"/>
  <c r="K283" i="1"/>
  <c r="AE283" i="1"/>
  <c r="AF284" i="1"/>
  <c r="AU283" i="1"/>
  <c r="AR283" i="1" s="1"/>
  <c r="AR282" i="1"/>
  <c r="AS282" i="1" s="1"/>
  <c r="BA282" i="1"/>
  <c r="AF719" i="1"/>
  <c r="AS719" i="1"/>
  <c r="AU719" i="1"/>
  <c r="AF282" i="1"/>
  <c r="L284" i="1"/>
  <c r="AS284" i="1"/>
  <c r="J284" i="1"/>
  <c r="J282" i="1" s="1"/>
  <c r="J281" i="1" s="1"/>
  <c r="V282" i="1"/>
  <c r="BE284" i="1"/>
  <c r="AP284" i="1"/>
  <c r="BU282" i="1"/>
  <c r="BT282" i="1" s="1"/>
  <c r="AZ281" i="1"/>
  <c r="BX284" i="1"/>
  <c r="BN284" i="1"/>
  <c r="BT284" i="1" s="1"/>
  <c r="Q281" i="1"/>
  <c r="D283" i="1"/>
  <c r="AY283" i="1" s="1"/>
  <c r="AK281" i="1"/>
  <c r="BF282" i="1"/>
  <c r="BE282" i="1" s="1"/>
  <c r="BQ282" i="1"/>
  <c r="AX281" i="1"/>
  <c r="D281" i="1"/>
  <c r="AY281" i="1" s="1"/>
  <c r="AY217" i="1"/>
  <c r="AY216" i="1"/>
  <c r="G28" i="1"/>
  <c r="G27" i="1"/>
  <c r="AO964" i="1"/>
  <c r="AO963" i="1"/>
  <c r="AO920" i="1" s="1"/>
  <c r="AO962" i="1"/>
  <c r="AO919" i="1" s="1"/>
  <c r="BO1045" i="1"/>
  <c r="BN1045" i="1" s="1"/>
  <c r="BO1038" i="1"/>
  <c r="BO1035" i="1" s="1"/>
  <c r="BN1035" i="1" s="1"/>
  <c r="BO1037" i="1"/>
  <c r="BN1037" i="1" s="1"/>
  <c r="AK1035" i="1"/>
  <c r="AK1037" i="1"/>
  <c r="AE1067" i="1"/>
  <c r="AE1066" i="1"/>
  <c r="AE1063" i="1"/>
  <c r="AE1056" i="1"/>
  <c r="AE1055" i="1"/>
  <c r="AE1064" i="1"/>
  <c r="AE1057" i="1"/>
  <c r="AE1048" i="1"/>
  <c r="F1036" i="1"/>
  <c r="D1040" i="1"/>
  <c r="D1041" i="1"/>
  <c r="D1043" i="1"/>
  <c r="D1044" i="1"/>
  <c r="E1042" i="1"/>
  <c r="E1039" i="1"/>
  <c r="E1038" i="1"/>
  <c r="AH1038" i="1" s="1"/>
  <c r="E1037" i="1"/>
  <c r="E1034" i="1" s="1"/>
  <c r="AH1034" i="1" s="1"/>
  <c r="D1067" i="1"/>
  <c r="D1066" i="1"/>
  <c r="G1064" i="1"/>
  <c r="D1064" i="1" s="1"/>
  <c r="D1056" i="1"/>
  <c r="D1055" i="1"/>
  <c r="BO213" i="1"/>
  <c r="BO209" i="1" s="1"/>
  <c r="BO212" i="1"/>
  <c r="BO208" i="1" s="1"/>
  <c r="BQ239" i="1"/>
  <c r="BQ238" i="1"/>
  <c r="BQ224" i="1"/>
  <c r="BQ221" i="1" s="1"/>
  <c r="BQ223" i="1"/>
  <c r="BQ220" i="1" s="1"/>
  <c r="BQ215" i="1"/>
  <c r="AK215" i="1"/>
  <c r="AL215" i="1" s="1"/>
  <c r="AK223" i="1"/>
  <c r="AK220" i="1" s="1"/>
  <c r="AK224" i="1"/>
  <c r="AK221" i="1" s="1"/>
  <c r="AG215" i="1"/>
  <c r="E212" i="1"/>
  <c r="E210" i="1"/>
  <c r="E209" i="1"/>
  <c r="BX267" i="1"/>
  <c r="BX266" i="1"/>
  <c r="AK401" i="1"/>
  <c r="AE403" i="1"/>
  <c r="Q507" i="1"/>
  <c r="Q506" i="1" s="1"/>
  <c r="K506" i="1" s="1"/>
  <c r="D512" i="1"/>
  <c r="AR514" i="1"/>
  <c r="J510" i="1"/>
  <c r="K510" i="1"/>
  <c r="L510" i="1" s="1"/>
  <c r="AR509" i="1"/>
  <c r="AS509" i="1" s="1"/>
  <c r="AP509" i="1"/>
  <c r="K509" i="1"/>
  <c r="L509" i="1" s="1"/>
  <c r="J509" i="1"/>
  <c r="AR508" i="1"/>
  <c r="AP508" i="1"/>
  <c r="AE508" i="1"/>
  <c r="AA508" i="1"/>
  <c r="Z508" i="1" s="1"/>
  <c r="V508" i="1"/>
  <c r="K508" i="1"/>
  <c r="L508" i="1" s="1"/>
  <c r="J508" i="1"/>
  <c r="D508" i="1"/>
  <c r="AX507" i="1"/>
  <c r="AT507" i="1"/>
  <c r="AK507" i="1"/>
  <c r="AE507" i="1" s="1"/>
  <c r="AA507" i="1"/>
  <c r="Z507" i="1" s="1"/>
  <c r="V507" i="1"/>
  <c r="M507" i="1"/>
  <c r="G507" i="1"/>
  <c r="D507" i="1" s="1"/>
  <c r="D506" i="1"/>
  <c r="AX398" i="1"/>
  <c r="AK398" i="1"/>
  <c r="AP400" i="1"/>
  <c r="AR400" i="1"/>
  <c r="AS400" i="1" s="1"/>
  <c r="Q398" i="1"/>
  <c r="J400" i="1"/>
  <c r="K400" i="1"/>
  <c r="L400" i="1" s="1"/>
  <c r="AX493" i="1"/>
  <c r="G489" i="1"/>
  <c r="Q485" i="1"/>
  <c r="G485" i="1"/>
  <c r="AL485" i="1" s="1"/>
  <c r="AP475" i="1"/>
  <c r="AP473" i="1" s="1"/>
  <c r="AP472" i="1" s="1"/>
  <c r="AK397" i="1" l="1"/>
  <c r="AK209" i="1"/>
  <c r="AL209" i="1" s="1"/>
  <c r="AL239" i="1"/>
  <c r="AK208" i="1"/>
  <c r="AL208" i="1" s="1"/>
  <c r="AL238" i="1"/>
  <c r="AK122" i="1"/>
  <c r="AL122" i="1" s="1"/>
  <c r="AK66" i="1"/>
  <c r="AL66" i="1" s="1"/>
  <c r="AE397" i="1"/>
  <c r="AE281" i="1"/>
  <c r="AY507" i="1"/>
  <c r="AS508" i="1"/>
  <c r="AF508" i="1"/>
  <c r="AF283" i="1"/>
  <c r="BQ237" i="1"/>
  <c r="AX484" i="1"/>
  <c r="AY485" i="1"/>
  <c r="AF507" i="1"/>
  <c r="D1039" i="1"/>
  <c r="AF1039" i="1" s="1"/>
  <c r="AH1039" i="1"/>
  <c r="E1035" i="1"/>
  <c r="AH1035" i="1" s="1"/>
  <c r="D1042" i="1"/>
  <c r="AF1042" i="1" s="1"/>
  <c r="AH1042" i="1"/>
  <c r="AU1042" i="1"/>
  <c r="AY489" i="1"/>
  <c r="AP514" i="1"/>
  <c r="AS514" i="1"/>
  <c r="AX401" i="1"/>
  <c r="AH210" i="1"/>
  <c r="AU210" i="1"/>
  <c r="AE1038" i="1"/>
  <c r="E211" i="1"/>
  <c r="AU212" i="1"/>
  <c r="AP507" i="1"/>
  <c r="AH209" i="1"/>
  <c r="E1036" i="1"/>
  <c r="AH1036" i="1" s="1"/>
  <c r="AH1037" i="1"/>
  <c r="BQ281" i="1"/>
  <c r="BX281" i="1" s="1"/>
  <c r="AR281" i="1"/>
  <c r="AS281" i="1" s="1"/>
  <c r="BA281" i="1"/>
  <c r="AH212" i="1"/>
  <c r="AF1041" i="1"/>
  <c r="AS1041" i="1"/>
  <c r="AF1064" i="1"/>
  <c r="AF506" i="1"/>
  <c r="L506" i="1"/>
  <c r="AS506" i="1"/>
  <c r="AF1066" i="1"/>
  <c r="AF1044" i="1"/>
  <c r="AS1044" i="1"/>
  <c r="AF1067" i="1"/>
  <c r="AF281" i="1"/>
  <c r="AF1040" i="1"/>
  <c r="AS1040" i="1"/>
  <c r="AF1043" i="1"/>
  <c r="AS1043" i="1"/>
  <c r="AS283" i="1"/>
  <c r="L283" i="1"/>
  <c r="D1057" i="1"/>
  <c r="AF1063" i="1"/>
  <c r="D1038" i="1"/>
  <c r="AF1056" i="1"/>
  <c r="G1035" i="1"/>
  <c r="D1048" i="1"/>
  <c r="AF1055" i="1"/>
  <c r="G1034" i="1"/>
  <c r="AP282" i="1"/>
  <c r="AP281" i="1" s="1"/>
  <c r="AP288" i="1"/>
  <c r="AE1035" i="1"/>
  <c r="AK1070" i="1"/>
  <c r="BQ219" i="1"/>
  <c r="E1033" i="1"/>
  <c r="AH1033" i="1" s="1"/>
  <c r="G1036" i="1"/>
  <c r="AO961" i="1"/>
  <c r="L282" i="1"/>
  <c r="S281" i="1"/>
  <c r="AK1036" i="1"/>
  <c r="AE1036" i="1" s="1"/>
  <c r="BN281" i="1"/>
  <c r="BX282" i="1"/>
  <c r="BN282" i="1"/>
  <c r="BO211" i="1"/>
  <c r="E208" i="1"/>
  <c r="D1037" i="1"/>
  <c r="AK1034" i="1"/>
  <c r="AE1037" i="1"/>
  <c r="AO918" i="1"/>
  <c r="AX215" i="1"/>
  <c r="AO958" i="1"/>
  <c r="BN1038" i="1"/>
  <c r="BO1036" i="1"/>
  <c r="BN1036" i="1" s="1"/>
  <c r="BO1034" i="1"/>
  <c r="AK219" i="1"/>
  <c r="AK237" i="1"/>
  <c r="AL237" i="1" s="1"/>
  <c r="AR507" i="1"/>
  <c r="AS507" i="1" s="1"/>
  <c r="K507" i="1"/>
  <c r="L507" i="1" s="1"/>
  <c r="J507" i="1"/>
  <c r="J506" i="1" s="1"/>
  <c r="AR841" i="1"/>
  <c r="AK64" i="1" l="1"/>
  <c r="AL64" i="1" s="1"/>
  <c r="AS1039" i="1"/>
  <c r="AH208" i="1"/>
  <c r="E1070" i="1"/>
  <c r="AH211" i="1"/>
  <c r="AS1042" i="1"/>
  <c r="AF1057" i="1"/>
  <c r="G1070" i="1"/>
  <c r="G1033" i="1"/>
  <c r="D1035" i="1"/>
  <c r="AF1038" i="1"/>
  <c r="AF1037" i="1"/>
  <c r="G1069" i="1"/>
  <c r="D1034" i="1"/>
  <c r="AF1048" i="1"/>
  <c r="S288" i="1"/>
  <c r="S286" i="1"/>
  <c r="L281" i="1"/>
  <c r="AK1033" i="1"/>
  <c r="AE1033" i="1" s="1"/>
  <c r="AE1034" i="1"/>
  <c r="AK1069" i="1"/>
  <c r="AK1068" i="1" s="1"/>
  <c r="BO1033" i="1"/>
  <c r="BN1033" i="1" s="1"/>
  <c r="BN1034" i="1"/>
  <c r="AF1035" i="1" l="1"/>
  <c r="AF1034" i="1"/>
  <c r="G1068" i="1"/>
  <c r="AP966" i="1"/>
  <c r="AP965" i="1"/>
  <c r="AP964" i="1" s="1"/>
  <c r="AR966" i="1"/>
  <c r="AS966" i="1" s="1"/>
  <c r="AR965" i="1"/>
  <c r="AS965" i="1" s="1"/>
  <c r="BV1038" i="1" l="1"/>
  <c r="BV1037" i="1"/>
  <c r="BV1034" i="1" s="1"/>
  <c r="BV1045" i="1"/>
  <c r="BU1045" i="1" s="1"/>
  <c r="BT1045" i="1" s="1"/>
  <c r="BX1038" i="1"/>
  <c r="BX1035" i="1" s="1"/>
  <c r="BW1038" i="1"/>
  <c r="BW1035" i="1" s="1"/>
  <c r="BX1037" i="1"/>
  <c r="BW1037" i="1"/>
  <c r="AV1038" i="1"/>
  <c r="AT1038" i="1"/>
  <c r="AV1037" i="1"/>
  <c r="AT1037" i="1"/>
  <c r="M1038" i="1"/>
  <c r="M1037" i="1"/>
  <c r="O1038" i="1"/>
  <c r="O1035" i="1" s="1"/>
  <c r="O1037" i="1"/>
  <c r="O1034" i="1" s="1"/>
  <c r="K1048" i="1"/>
  <c r="AT1034" i="1" l="1"/>
  <c r="AU1034" i="1" s="1"/>
  <c r="AU1037" i="1"/>
  <c r="AT1035" i="1"/>
  <c r="AU1035" i="1" s="1"/>
  <c r="AU1038" i="1"/>
  <c r="AV1035" i="1"/>
  <c r="AV1034" i="1"/>
  <c r="AP1057" i="1"/>
  <c r="AP1064" i="1"/>
  <c r="AR1038" i="1"/>
  <c r="AP1066" i="1"/>
  <c r="AP1067" i="1"/>
  <c r="AP1056" i="1"/>
  <c r="AP1055" i="1"/>
  <c r="AP1063" i="1"/>
  <c r="K1038" i="1"/>
  <c r="K1037" i="1"/>
  <c r="O1033" i="1"/>
  <c r="BV1036" i="1"/>
  <c r="BU1037" i="1"/>
  <c r="BT1037" i="1" s="1"/>
  <c r="AR1037" i="1"/>
  <c r="BU1038" i="1"/>
  <c r="BT1038" i="1" s="1"/>
  <c r="O1036" i="1"/>
  <c r="BW1036" i="1"/>
  <c r="AV1036" i="1"/>
  <c r="BV1035" i="1"/>
  <c r="BW1034" i="1"/>
  <c r="BW1033" i="1" s="1"/>
  <c r="BX1034" i="1"/>
  <c r="BX1036" i="1"/>
  <c r="AT1069" i="1"/>
  <c r="AT1036" i="1"/>
  <c r="AU1036" i="1" s="1"/>
  <c r="AV1033" i="1" l="1"/>
  <c r="AR1034" i="1"/>
  <c r="AT1033" i="1"/>
  <c r="AU1033" i="1" s="1"/>
  <c r="AX1070" i="1"/>
  <c r="AY1070" i="1" s="1"/>
  <c r="AP1034" i="1"/>
  <c r="AS1034" i="1"/>
  <c r="AX1069" i="1"/>
  <c r="AY1069" i="1" s="1"/>
  <c r="AT1070" i="1"/>
  <c r="AU1070" i="1" s="1"/>
  <c r="AP1037" i="1"/>
  <c r="AS1037" i="1"/>
  <c r="AP1038" i="1"/>
  <c r="AS1038" i="1"/>
  <c r="AP1048" i="1"/>
  <c r="J1038" i="1"/>
  <c r="L1038" i="1"/>
  <c r="J1037" i="1"/>
  <c r="L1037" i="1"/>
  <c r="BU1036" i="1"/>
  <c r="BT1036" i="1" s="1"/>
  <c r="AR1036" i="1"/>
  <c r="AP1036" i="1" s="1"/>
  <c r="AR1035" i="1"/>
  <c r="BU1035" i="1"/>
  <c r="BT1035" i="1" s="1"/>
  <c r="BV1033" i="1"/>
  <c r="BX1033" i="1"/>
  <c r="BU1034" i="1"/>
  <c r="BT1034" i="1" s="1"/>
  <c r="J1067" i="1"/>
  <c r="J1066" i="1"/>
  <c r="M1064" i="1"/>
  <c r="J1063" i="1"/>
  <c r="J1056" i="1"/>
  <c r="J1055" i="1"/>
  <c r="K1047" i="1"/>
  <c r="K1046" i="1"/>
  <c r="K1045" i="1"/>
  <c r="K1044" i="1"/>
  <c r="K1043" i="1"/>
  <c r="M1042" i="1"/>
  <c r="K1042" i="1" s="1"/>
  <c r="L1042" i="1" s="1"/>
  <c r="M1039" i="1"/>
  <c r="K1039" i="1" s="1"/>
  <c r="L1039" i="1" s="1"/>
  <c r="K1041" i="1"/>
  <c r="K1040" i="1"/>
  <c r="AM1070" i="1"/>
  <c r="AG1070" i="1"/>
  <c r="AH1070" i="1" s="1"/>
  <c r="U1070" i="1"/>
  <c r="S1070" i="1"/>
  <c r="I1070" i="1"/>
  <c r="H1070" i="1"/>
  <c r="AO1069" i="1"/>
  <c r="AO1068" i="1" s="1"/>
  <c r="AM1069" i="1"/>
  <c r="AM1068" i="1" s="1"/>
  <c r="AG1069" i="1"/>
  <c r="U1069" i="1"/>
  <c r="U1068" i="1" s="1"/>
  <c r="S1069" i="1"/>
  <c r="I1069" i="1"/>
  <c r="I1068" i="1" s="1"/>
  <c r="H1069" i="1"/>
  <c r="E1069" i="1"/>
  <c r="AU1069" i="1" s="1"/>
  <c r="H1068" i="1"/>
  <c r="D1045" i="1"/>
  <c r="J1048" i="1"/>
  <c r="J1057" i="1"/>
  <c r="I1036" i="1"/>
  <c r="AR1070" i="1" l="1"/>
  <c r="AT1068" i="1"/>
  <c r="AR1033" i="1"/>
  <c r="AP1035" i="1"/>
  <c r="AP1033" i="1" s="1"/>
  <c r="AS1035" i="1"/>
  <c r="D1036" i="1"/>
  <c r="AS1036" i="1" s="1"/>
  <c r="J1064" i="1"/>
  <c r="AX1068" i="1"/>
  <c r="AY1068" i="1" s="1"/>
  <c r="AF1045" i="1"/>
  <c r="AG1068" i="1"/>
  <c r="AH1069" i="1"/>
  <c r="J1043" i="1"/>
  <c r="L1043" i="1"/>
  <c r="J1044" i="1"/>
  <c r="L1044" i="1"/>
  <c r="J1046" i="1"/>
  <c r="J1040" i="1"/>
  <c r="L1040" i="1"/>
  <c r="J1047" i="1"/>
  <c r="J1041" i="1"/>
  <c r="L1041" i="1"/>
  <c r="AE1070" i="1"/>
  <c r="AP1070" i="1" s="1"/>
  <c r="D1069" i="1"/>
  <c r="E1068" i="1"/>
  <c r="D1068" i="1" s="1"/>
  <c r="D1070" i="1"/>
  <c r="J1045" i="1"/>
  <c r="S1068" i="1"/>
  <c r="J1039" i="1"/>
  <c r="J1042" i="1"/>
  <c r="AE1069" i="1"/>
  <c r="AR1069" i="1"/>
  <c r="AR1068" i="1"/>
  <c r="BT1033" i="1"/>
  <c r="BU1033" i="1"/>
  <c r="M1035" i="1"/>
  <c r="I1033" i="1"/>
  <c r="AF1036" i="1" l="1"/>
  <c r="AH1068" i="1"/>
  <c r="AU1068" i="1"/>
  <c r="D1033" i="1"/>
  <c r="AF1033" i="1" s="1"/>
  <c r="AE1068" i="1"/>
  <c r="AF1068" i="1" s="1"/>
  <c r="AF1070" i="1"/>
  <c r="AS1070" i="1"/>
  <c r="AS1068" i="1"/>
  <c r="AF1069" i="1"/>
  <c r="AS1069" i="1"/>
  <c r="AP1069" i="1"/>
  <c r="M1070" i="1"/>
  <c r="K1035" i="1"/>
  <c r="M1034" i="1"/>
  <c r="M1036" i="1"/>
  <c r="K1036" i="1" s="1"/>
  <c r="AP1068" i="1" l="1"/>
  <c r="AS1033" i="1"/>
  <c r="J1036" i="1"/>
  <c r="L1036" i="1"/>
  <c r="J1035" i="1"/>
  <c r="L1035" i="1"/>
  <c r="M1069" i="1"/>
  <c r="K1034" i="1"/>
  <c r="K1070" i="1"/>
  <c r="M1033" i="1"/>
  <c r="J1070" i="1" l="1"/>
  <c r="L1070" i="1"/>
  <c r="J1034" i="1"/>
  <c r="J1033" i="1" s="1"/>
  <c r="L1034" i="1"/>
  <c r="K1033" i="1"/>
  <c r="L1033" i="1" s="1"/>
  <c r="M1068" i="1"/>
  <c r="K1068" i="1" s="1"/>
  <c r="L1068" i="1" s="1"/>
  <c r="K1069" i="1"/>
  <c r="J1069" i="1" l="1"/>
  <c r="L1069" i="1"/>
  <c r="AE216" i="1"/>
  <c r="BB963" i="1" l="1"/>
  <c r="CE963" i="1" s="1"/>
  <c r="BB964" i="1"/>
  <c r="AR964" i="1" l="1"/>
  <c r="AS964" i="1" s="1"/>
  <c r="CE964" i="1"/>
  <c r="AP963" i="1"/>
  <c r="AZ308" i="1" l="1"/>
  <c r="O851" i="1" l="1"/>
  <c r="O857" i="1" s="1"/>
  <c r="AA839" i="1"/>
  <c r="J839" i="1" l="1"/>
  <c r="J851" i="1" s="1"/>
  <c r="AR775" i="1" l="1"/>
  <c r="AY779" i="1"/>
  <c r="AY772" i="1"/>
  <c r="K530" i="1"/>
  <c r="K529" i="1"/>
  <c r="J425" i="1"/>
  <c r="J426" i="1"/>
  <c r="J427" i="1"/>
  <c r="AE512" i="1"/>
  <c r="AF512" i="1" s="1"/>
  <c r="AR512" i="1"/>
  <c r="AS512" i="1" s="1"/>
  <c r="K512" i="1"/>
  <c r="J512" i="1" l="1"/>
  <c r="L512" i="1"/>
  <c r="AY775" i="1"/>
  <c r="AP775" i="1"/>
  <c r="AP774" i="1" s="1"/>
  <c r="AY787" i="1"/>
  <c r="AP512" i="1"/>
  <c r="Q489" i="1" l="1"/>
  <c r="AX416" i="1"/>
  <c r="AX428" i="1"/>
  <c r="AY428" i="1" s="1"/>
  <c r="AX429" i="1"/>
  <c r="AX430" i="1"/>
  <c r="AX467" i="1"/>
  <c r="AX471" i="1"/>
  <c r="G398" i="1"/>
  <c r="Q397" i="1"/>
  <c r="AR399" i="1"/>
  <c r="AP399" i="1"/>
  <c r="AP398" i="1" s="1"/>
  <c r="AE399" i="1"/>
  <c r="AA399" i="1"/>
  <c r="Z399" i="1" s="1"/>
  <c r="V399" i="1"/>
  <c r="AT398" i="1"/>
  <c r="AE398" i="1"/>
  <c r="AA398" i="1"/>
  <c r="Z398" i="1" s="1"/>
  <c r="V398" i="1"/>
  <c r="M398" i="1"/>
  <c r="AY398" i="1" l="1"/>
  <c r="AL398" i="1"/>
  <c r="AX470" i="1"/>
  <c r="AY471" i="1"/>
  <c r="AX466" i="1"/>
  <c r="AX415" i="1"/>
  <c r="D398" i="1"/>
  <c r="AF398" i="1" s="1"/>
  <c r="G397" i="1"/>
  <c r="AR398" i="1"/>
  <c r="AX397" i="1"/>
  <c r="AX469" i="1"/>
  <c r="K399" i="1"/>
  <c r="J399" i="1"/>
  <c r="D399" i="1"/>
  <c r="AS399" i="1" s="1"/>
  <c r="D397" i="1" l="1"/>
  <c r="AF397" i="1" s="1"/>
  <c r="AL397" i="1"/>
  <c r="AS398" i="1"/>
  <c r="L399" i="1"/>
  <c r="AF399" i="1"/>
  <c r="AY397" i="1"/>
  <c r="AR397" i="1"/>
  <c r="AS397" i="1" s="1"/>
  <c r="K398" i="1"/>
  <c r="J398" i="1"/>
  <c r="J397" i="1" s="1"/>
  <c r="K397" i="1" l="1"/>
  <c r="L397" i="1" s="1"/>
  <c r="L398" i="1"/>
  <c r="BV213" i="1" l="1"/>
  <c r="BV212" i="1"/>
  <c r="BT990" i="1" l="1"/>
  <c r="BU988" i="1"/>
  <c r="BT988" i="1" s="1"/>
  <c r="BZ988" i="1"/>
  <c r="BB920" i="1" l="1"/>
  <c r="CE960" i="1"/>
  <c r="BT989" i="1"/>
  <c r="BB988" i="1"/>
  <c r="CE988" i="1" s="1"/>
  <c r="BT116" i="1" l="1"/>
  <c r="BT115" i="1"/>
  <c r="BT114" i="1" s="1"/>
  <c r="BT236" i="1"/>
  <c r="BT235" i="1"/>
  <c r="BT234" i="1"/>
  <c r="BT233" i="1"/>
  <c r="BT232" i="1"/>
  <c r="BT231" i="1"/>
  <c r="BT230" i="1"/>
  <c r="BT229" i="1"/>
  <c r="BT228" i="1"/>
  <c r="BT227" i="1"/>
  <c r="BT226" i="1"/>
  <c r="BT225" i="1"/>
  <c r="BT222" i="1"/>
  <c r="BT218" i="1"/>
  <c r="BT217" i="1"/>
  <c r="BT216" i="1"/>
  <c r="BT214" i="1"/>
  <c r="BT213" i="1"/>
  <c r="BT212" i="1"/>
  <c r="BT210" i="1"/>
  <c r="BT65" i="1" s="1"/>
  <c r="AV823" i="1"/>
  <c r="BZ310" i="1"/>
  <c r="BY310" i="1"/>
  <c r="BX310" i="1"/>
  <c r="BW310" i="1"/>
  <c r="BV310" i="1"/>
  <c r="BB310" i="1"/>
  <c r="CE310" i="1" s="1"/>
  <c r="AZ310" i="1"/>
  <c r="AV310" i="1"/>
  <c r="AI310" i="1"/>
  <c r="U310" i="1"/>
  <c r="S310" i="1"/>
  <c r="F310" i="1"/>
  <c r="G310" i="1"/>
  <c r="H310" i="1"/>
  <c r="I310" i="1"/>
  <c r="E310" i="1"/>
  <c r="AU310" i="1" l="1"/>
  <c r="AR310" i="1"/>
  <c r="BU310" i="1"/>
  <c r="BT211" i="1"/>
  <c r="BT215" i="1"/>
  <c r="BU253" i="1"/>
  <c r="J253" i="1"/>
  <c r="BX259" i="1"/>
  <c r="AP260" i="1"/>
  <c r="AP258" i="1" s="1"/>
  <c r="AP257" i="1"/>
  <c r="AP255" i="1" s="1"/>
  <c r="J257" i="1"/>
  <c r="J255" i="1" s="1"/>
  <c r="BU961" i="1" l="1"/>
  <c r="BU987" i="1"/>
  <c r="BZ986" i="1"/>
  <c r="BU984" i="1"/>
  <c r="BZ983" i="1"/>
  <c r="BU981" i="1"/>
  <c r="BZ980" i="1"/>
  <c r="BU980" i="1" s="1"/>
  <c r="BZ977" i="1"/>
  <c r="BU977" i="1" s="1"/>
  <c r="BU975" i="1"/>
  <c r="BZ974" i="1"/>
  <c r="BU974" i="1" s="1"/>
  <c r="BU972" i="1"/>
  <c r="BZ971" i="1"/>
  <c r="BU971" i="1" s="1"/>
  <c r="BZ968" i="1"/>
  <c r="BB962" i="1"/>
  <c r="CE962" i="1" s="1"/>
  <c r="BU963" i="1"/>
  <c r="BN963" i="1"/>
  <c r="AR963" i="1"/>
  <c r="AS963" i="1" s="1"/>
  <c r="Z963" i="1"/>
  <c r="V963" i="1"/>
  <c r="BU962" i="1"/>
  <c r="BN962" i="1"/>
  <c r="Z962" i="1"/>
  <c r="V962" i="1"/>
  <c r="AP962" i="1" l="1"/>
  <c r="BB961" i="1"/>
  <c r="CE961" i="1" s="1"/>
  <c r="BZ959" i="1"/>
  <c r="BZ919" i="1" s="1"/>
  <c r="CE959" i="1"/>
  <c r="BU969" i="1"/>
  <c r="BZ960" i="1"/>
  <c r="BZ920" i="1" s="1"/>
  <c r="BZ976" i="1"/>
  <c r="BU976" i="1" s="1"/>
  <c r="BZ970" i="1"/>
  <c r="BU970" i="1" s="1"/>
  <c r="BZ973" i="1"/>
  <c r="BU973" i="1" s="1"/>
  <c r="BU978" i="1"/>
  <c r="BZ967" i="1"/>
  <c r="BU967" i="1" s="1"/>
  <c r="BU968" i="1"/>
  <c r="BZ979" i="1"/>
  <c r="BU979" i="1" s="1"/>
  <c r="BZ985" i="1"/>
  <c r="BU985" i="1" s="1"/>
  <c r="BU986" i="1"/>
  <c r="BZ982" i="1"/>
  <c r="BU982" i="1" s="1"/>
  <c r="BU983" i="1"/>
  <c r="AR962" i="1"/>
  <c r="AR961" i="1" l="1"/>
  <c r="AS961" i="1" s="1"/>
  <c r="AS962" i="1"/>
  <c r="BB919" i="1"/>
  <c r="BB958" i="1"/>
  <c r="AP961" i="1"/>
  <c r="BU749" i="1"/>
  <c r="BU748" i="1"/>
  <c r="BV747" i="1"/>
  <c r="BU747" i="1" s="1"/>
  <c r="BT888" i="1" l="1"/>
  <c r="AR511" i="1"/>
  <c r="AE511" i="1"/>
  <c r="D511" i="1"/>
  <c r="K511" i="1"/>
  <c r="BB823" i="1"/>
  <c r="BZ823" i="1"/>
  <c r="BN822" i="1"/>
  <c r="BU822" i="1"/>
  <c r="AR822" i="1"/>
  <c r="D677" i="1"/>
  <c r="I676" i="1"/>
  <c r="U676" i="1"/>
  <c r="K676" i="1" s="1"/>
  <c r="D588" i="1"/>
  <c r="D590" i="1"/>
  <c r="D591" i="1"/>
  <c r="D592" i="1"/>
  <c r="D596" i="1"/>
  <c r="D597" i="1"/>
  <c r="D598" i="1"/>
  <c r="D601" i="1"/>
  <c r="D602" i="1"/>
  <c r="D603" i="1"/>
  <c r="D605" i="1"/>
  <c r="AS605" i="1" s="1"/>
  <c r="D606" i="1"/>
  <c r="D607" i="1"/>
  <c r="D611" i="1"/>
  <c r="K611" i="1"/>
  <c r="K588" i="1"/>
  <c r="K590" i="1"/>
  <c r="K591" i="1"/>
  <c r="K592" i="1"/>
  <c r="L592" i="1" s="1"/>
  <c r="K596" i="1"/>
  <c r="K597" i="1"/>
  <c r="K598" i="1"/>
  <c r="L598" i="1" s="1"/>
  <c r="K601" i="1"/>
  <c r="K602" i="1"/>
  <c r="K603" i="1"/>
  <c r="K605" i="1"/>
  <c r="K606" i="1"/>
  <c r="L606" i="1" s="1"/>
  <c r="K607" i="1"/>
  <c r="L588" i="1" l="1"/>
  <c r="D676" i="1"/>
  <c r="CE676" i="1"/>
  <c r="L597" i="1"/>
  <c r="AP822" i="1"/>
  <c r="AS822" i="1"/>
  <c r="L676" i="1"/>
  <c r="L590" i="1"/>
  <c r="L605" i="1"/>
  <c r="L591" i="1"/>
  <c r="L603" i="1"/>
  <c r="L601" i="1"/>
  <c r="AF591" i="1"/>
  <c r="AS591" i="1"/>
  <c r="AF603" i="1"/>
  <c r="AS603" i="1"/>
  <c r="AF602" i="1"/>
  <c r="AS602" i="1"/>
  <c r="J611" i="1"/>
  <c r="J579" i="1" s="1"/>
  <c r="L611" i="1"/>
  <c r="AF676" i="1"/>
  <c r="AS676" i="1"/>
  <c r="L511" i="1"/>
  <c r="AS511" i="1"/>
  <c r="L602" i="1"/>
  <c r="AF611" i="1"/>
  <c r="AS611" i="1"/>
  <c r="AF677" i="1"/>
  <c r="AS677" i="1"/>
  <c r="AF511" i="1"/>
  <c r="AF596" i="1"/>
  <c r="AS596" i="1"/>
  <c r="L607" i="1"/>
  <c r="L596" i="1"/>
  <c r="AF592" i="1"/>
  <c r="AS592" i="1"/>
  <c r="AP511" i="1"/>
  <c r="BT822" i="1"/>
  <c r="J511" i="1"/>
  <c r="K677" i="1"/>
  <c r="J677" i="1" l="1"/>
  <c r="J676" i="1" s="1"/>
  <c r="L677" i="1"/>
  <c r="BW27" i="1"/>
  <c r="BX27" i="1"/>
  <c r="BY27" i="1"/>
  <c r="AY27" i="1"/>
  <c r="AR26" i="1"/>
  <c r="BX1090" i="1"/>
  <c r="BY1090" i="1"/>
  <c r="BY37" i="1"/>
  <c r="BZ1073" i="1"/>
  <c r="BZ1090" i="1" s="1"/>
  <c r="O27" i="1"/>
  <c r="M1073" i="1"/>
  <c r="AR699" i="1"/>
  <c r="AR698" i="1"/>
  <c r="K699" i="1"/>
  <c r="K698" i="1"/>
  <c r="M693" i="1"/>
  <c r="K695" i="1"/>
  <c r="K694" i="1"/>
  <c r="BU690" i="1"/>
  <c r="K691" i="1"/>
  <c r="K690" i="1"/>
  <c r="K503" i="1"/>
  <c r="K502" i="1"/>
  <c r="AX504" i="1"/>
  <c r="AX505" i="1"/>
  <c r="AX503" i="1"/>
  <c r="AX502" i="1"/>
  <c r="AR690" i="1" l="1"/>
  <c r="AR691" i="1"/>
  <c r="AR502" i="1"/>
  <c r="AR503" i="1"/>
  <c r="AY503" i="1"/>
  <c r="AR1073" i="1"/>
  <c r="AR505" i="1"/>
  <c r="AY505" i="1"/>
  <c r="AR504" i="1"/>
  <c r="AY504" i="1"/>
  <c r="J503" i="1"/>
  <c r="BU691" i="1"/>
  <c r="BV689" i="1"/>
  <c r="BU1073" i="1"/>
  <c r="BZ27" i="1"/>
  <c r="Q500" i="1"/>
  <c r="E690" i="1"/>
  <c r="E689" i="1" l="1"/>
  <c r="AH690" i="1"/>
  <c r="AE504" i="1"/>
  <c r="AE503" i="1"/>
  <c r="D505" i="1"/>
  <c r="D504" i="1"/>
  <c r="AS504" i="1" s="1"/>
  <c r="D503" i="1"/>
  <c r="AE505" i="1"/>
  <c r="AF505" i="1" l="1"/>
  <c r="AF503" i="1"/>
  <c r="AS503" i="1"/>
  <c r="L503" i="1"/>
  <c r="AF504" i="1"/>
  <c r="L504" i="1"/>
  <c r="AS505" i="1"/>
  <c r="E697" i="1"/>
  <c r="N697" i="1" s="1"/>
  <c r="E693" i="1"/>
  <c r="N693" i="1" s="1"/>
  <c r="AG697" i="1"/>
  <c r="AG693" i="1"/>
  <c r="AH693" i="1" s="1"/>
  <c r="AG689" i="1"/>
  <c r="AH689" i="1" s="1"/>
  <c r="BO689" i="1"/>
  <c r="AH697" i="1" l="1"/>
  <c r="AW838" i="1"/>
  <c r="D838" i="1" l="1"/>
  <c r="F849" i="1"/>
  <c r="E1090" i="1"/>
  <c r="F1090" i="1"/>
  <c r="G1090" i="1"/>
  <c r="H1090" i="1"/>
  <c r="Q1090" i="1"/>
  <c r="S1090" i="1"/>
  <c r="W1090" i="1"/>
  <c r="X1090" i="1"/>
  <c r="Y1090" i="1"/>
  <c r="AB1090" i="1"/>
  <c r="AC1090" i="1"/>
  <c r="AG1090" i="1"/>
  <c r="AI1090" i="1"/>
  <c r="AK1090" i="1"/>
  <c r="AM1090" i="1"/>
  <c r="AX1090" i="1"/>
  <c r="AZ1090" i="1"/>
  <c r="BB1090" i="1"/>
  <c r="BG1090" i="1"/>
  <c r="BH1090" i="1"/>
  <c r="BI1090" i="1"/>
  <c r="BK1090" i="1"/>
  <c r="BL1090" i="1"/>
  <c r="BM1090" i="1"/>
  <c r="BO1090" i="1"/>
  <c r="BP1090" i="1"/>
  <c r="BQ1090" i="1"/>
  <c r="BN26" i="1" l="1"/>
  <c r="D26" i="1"/>
  <c r="AS26" i="1" s="1"/>
  <c r="BN691" i="1"/>
  <c r="BT691" i="1" s="1"/>
  <c r="AV308" i="1"/>
  <c r="AE698" i="1"/>
  <c r="AE699" i="1"/>
  <c r="AE694" i="1"/>
  <c r="AF694" i="1" s="1"/>
  <c r="AE695" i="1"/>
  <c r="AE691" i="1"/>
  <c r="AF691" i="1" s="1"/>
  <c r="D695" i="1"/>
  <c r="AT695" i="1" s="1"/>
  <c r="D699" i="1"/>
  <c r="D697" i="1"/>
  <c r="AT697" i="1" s="1"/>
  <c r="D694" i="1"/>
  <c r="AT694" i="1" s="1"/>
  <c r="D693" i="1"/>
  <c r="D691" i="1"/>
  <c r="D690" i="1"/>
  <c r="AT693" i="1" l="1"/>
  <c r="AU694" i="1"/>
  <c r="AR694" i="1"/>
  <c r="AS694" i="1" s="1"/>
  <c r="AU695" i="1"/>
  <c r="AR695" i="1"/>
  <c r="AF699" i="1"/>
  <c r="L695" i="1"/>
  <c r="AS695" i="1"/>
  <c r="J690" i="1"/>
  <c r="J689" i="1" s="1"/>
  <c r="J686" i="1" s="1"/>
  <c r="AS690" i="1"/>
  <c r="L690" i="1"/>
  <c r="AF26" i="1"/>
  <c r="AF695" i="1"/>
  <c r="AS691" i="1"/>
  <c r="L691" i="1"/>
  <c r="J694" i="1"/>
  <c r="L694" i="1"/>
  <c r="AS699" i="1"/>
  <c r="L699" i="1"/>
  <c r="M1090" i="1"/>
  <c r="D698" i="1"/>
  <c r="AF698" i="1" s="1"/>
  <c r="D1087" i="1"/>
  <c r="AT1087" i="1" s="1"/>
  <c r="AT1086" i="1" l="1"/>
  <c r="AT28" i="1" s="1"/>
  <c r="AU1087" i="1"/>
  <c r="BV1087" i="1"/>
  <c r="BV1086" i="1" s="1"/>
  <c r="BV28" i="1" s="1"/>
  <c r="AF1086" i="1"/>
  <c r="AF1087" i="1"/>
  <c r="AU1086" i="1"/>
  <c r="AS698" i="1"/>
  <c r="L698" i="1"/>
  <c r="BS1073" i="1"/>
  <c r="AO1090" i="1"/>
  <c r="CE1073" i="1"/>
  <c r="BV1090" i="1" l="1"/>
  <c r="BS1090" i="1"/>
  <c r="BS27" i="1"/>
  <c r="AE1073" i="1"/>
  <c r="D1073" i="1"/>
  <c r="AS1073" i="1" s="1"/>
  <c r="I1090" i="1"/>
  <c r="BP18" i="1"/>
  <c r="BP838" i="1"/>
  <c r="AI18" i="1"/>
  <c r="F18" i="1"/>
  <c r="F850" i="1"/>
  <c r="AE1090" i="1" l="1"/>
  <c r="AF1073" i="1"/>
  <c r="BR812" i="1"/>
  <c r="H821" i="1"/>
  <c r="H820" i="1"/>
  <c r="H819" i="1"/>
  <c r="H818" i="1"/>
  <c r="H817" i="1"/>
  <c r="H816" i="1"/>
  <c r="BA816" i="1" s="1"/>
  <c r="H815" i="1"/>
  <c r="H814" i="1"/>
  <c r="BA814" i="1" s="1"/>
  <c r="H813" i="1"/>
  <c r="H811" i="1"/>
  <c r="BR816" i="1" l="1"/>
  <c r="BR833" i="1"/>
  <c r="BY833" i="1" s="1"/>
  <c r="BR814" i="1" l="1"/>
  <c r="BR819" i="1"/>
  <c r="BA819" i="1"/>
  <c r="BR818" i="1"/>
  <c r="BA818" i="1"/>
  <c r="BR821" i="1"/>
  <c r="BA821" i="1"/>
  <c r="BR817" i="1"/>
  <c r="BA817" i="1"/>
  <c r="BR820" i="1"/>
  <c r="BA820" i="1"/>
  <c r="BR815" i="1"/>
  <c r="BA815" i="1"/>
  <c r="BR811" i="1"/>
  <c r="BA811" i="1"/>
  <c r="BR813" i="1"/>
  <c r="BA813" i="1"/>
  <c r="BT253" i="1" l="1"/>
  <c r="AE552" i="1" l="1"/>
  <c r="AE551" i="1"/>
  <c r="BQ278" i="1" l="1"/>
  <c r="AX425" i="1"/>
  <c r="AE502" i="1"/>
  <c r="AY502" i="1" l="1"/>
  <c r="AX424" i="1"/>
  <c r="AY425" i="1"/>
  <c r="D502" i="1"/>
  <c r="L502" i="1" l="1"/>
  <c r="AS502" i="1"/>
  <c r="AX423" i="1"/>
  <c r="AF502" i="1"/>
  <c r="D848" i="1" l="1"/>
  <c r="U848" i="1"/>
  <c r="K848" i="1" s="1"/>
  <c r="L848" i="1" s="1"/>
  <c r="BN848" i="1"/>
  <c r="BU848" i="1"/>
  <c r="AF848" i="1" l="1"/>
  <c r="AS848" i="1"/>
  <c r="D29" i="1"/>
  <c r="AF29" i="1" s="1"/>
  <c r="BU33" i="1"/>
  <c r="BU29" i="1"/>
  <c r="BU26" i="1"/>
  <c r="BN29" i="1"/>
  <c r="BN33" i="1"/>
  <c r="BN1094" i="1"/>
  <c r="BW849" i="1"/>
  <c r="BW850" i="1"/>
  <c r="BW851" i="1"/>
  <c r="BV275" i="1"/>
  <c r="BZ307" i="1"/>
  <c r="BU847" i="1"/>
  <c r="BU838" i="1"/>
  <c r="BP823" i="1"/>
  <c r="BQ116" i="1"/>
  <c r="BQ115" i="1"/>
  <c r="BQ65" i="1"/>
  <c r="BQ288" i="1"/>
  <c r="BN288" i="1" s="1"/>
  <c r="BN846" i="1"/>
  <c r="BN847" i="1"/>
  <c r="BN838" i="1"/>
  <c r="AU697" i="1"/>
  <c r="AE697" i="1"/>
  <c r="AF697" i="1" s="1"/>
  <c r="BQ114" i="1" l="1"/>
  <c r="BN278" i="1"/>
  <c r="BX278" i="1"/>
  <c r="BU278" i="1" s="1"/>
  <c r="BB850" i="1"/>
  <c r="BB25" i="1" s="1"/>
  <c r="AO850" i="1"/>
  <c r="AO25" i="1" s="1"/>
  <c r="AS838" i="1"/>
  <c r="AF838" i="1"/>
  <c r="AY786" i="1"/>
  <c r="Q505" i="1"/>
  <c r="K505" i="1" l="1"/>
  <c r="L505" i="1" s="1"/>
  <c r="U1090" i="1" l="1"/>
  <c r="L1073" i="1"/>
  <c r="K27" i="1" l="1"/>
  <c r="K756" i="1"/>
  <c r="L756" i="1" s="1"/>
  <c r="D756" i="1"/>
  <c r="AF756" i="1" l="1"/>
  <c r="AS756" i="1"/>
  <c r="J756" i="1"/>
  <c r="U851" i="1"/>
  <c r="AD851" i="1" s="1"/>
  <c r="I851" i="1"/>
  <c r="I849" i="1"/>
  <c r="I850" i="1"/>
  <c r="K846" i="1"/>
  <c r="K847" i="1"/>
  <c r="D846" i="1"/>
  <c r="D847" i="1"/>
  <c r="I25" i="1" l="1"/>
  <c r="AQ25" i="1" s="1"/>
  <c r="CE850" i="1"/>
  <c r="L847" i="1"/>
  <c r="L846" i="1"/>
  <c r="D1090" i="1"/>
  <c r="AF1090" i="1" s="1"/>
  <c r="BW308" i="1" l="1"/>
  <c r="BP308" i="1"/>
  <c r="BP306" i="1" s="1"/>
  <c r="M849" i="1" l="1"/>
  <c r="M850" i="1"/>
  <c r="N850" i="1" s="1"/>
  <c r="BW306" i="1"/>
  <c r="BW759" i="1"/>
  <c r="BW825" i="1" s="1"/>
  <c r="BZ762" i="1"/>
  <c r="BZ761" i="1"/>
  <c r="BS762" i="1"/>
  <c r="BS761" i="1"/>
  <c r="BS760" i="1"/>
  <c r="BB762" i="1"/>
  <c r="BB35" i="1" s="1"/>
  <c r="AO762" i="1"/>
  <c r="AO761" i="1"/>
  <c r="BZ730" i="1"/>
  <c r="BU730" i="1" s="1"/>
  <c r="BZ731" i="1"/>
  <c r="BU731" i="1" s="1"/>
  <c r="BZ732" i="1"/>
  <c r="BU732" i="1" s="1"/>
  <c r="BZ733" i="1"/>
  <c r="BU733" i="1" s="1"/>
  <c r="BZ734" i="1"/>
  <c r="BU734" i="1" s="1"/>
  <c r="BZ735" i="1"/>
  <c r="BU735" i="1" s="1"/>
  <c r="BZ736" i="1"/>
  <c r="BU736" i="1" s="1"/>
  <c r="BZ737" i="1"/>
  <c r="BU737" i="1" s="1"/>
  <c r="BZ738" i="1"/>
  <c r="BU738" i="1" s="1"/>
  <c r="BZ739" i="1"/>
  <c r="BU739" i="1" s="1"/>
  <c r="BZ740" i="1"/>
  <c r="BU740" i="1" s="1"/>
  <c r="BZ741" i="1"/>
  <c r="BU741" i="1" s="1"/>
  <c r="BZ742" i="1"/>
  <c r="BU742" i="1" s="1"/>
  <c r="BZ743" i="1"/>
  <c r="BU743" i="1" s="1"/>
  <c r="BZ744" i="1"/>
  <c r="BU744" i="1" s="1"/>
  <c r="BZ745" i="1"/>
  <c r="BU745" i="1" s="1"/>
  <c r="BU746" i="1"/>
  <c r="BS730" i="1"/>
  <c r="BN730" i="1" s="1"/>
  <c r="BS731" i="1"/>
  <c r="BN731" i="1" s="1"/>
  <c r="BS732" i="1"/>
  <c r="BN732" i="1" s="1"/>
  <c r="BS733" i="1"/>
  <c r="BN733" i="1" s="1"/>
  <c r="BS734" i="1"/>
  <c r="BN734" i="1" s="1"/>
  <c r="BS735" i="1"/>
  <c r="BN735" i="1" s="1"/>
  <c r="BS736" i="1"/>
  <c r="BN736" i="1" s="1"/>
  <c r="BS737" i="1"/>
  <c r="BN737" i="1" s="1"/>
  <c r="BS738" i="1"/>
  <c r="BN738" i="1" s="1"/>
  <c r="BS739" i="1"/>
  <c r="BN739" i="1" s="1"/>
  <c r="BS740" i="1"/>
  <c r="BN740" i="1" s="1"/>
  <c r="BS741" i="1"/>
  <c r="BN741" i="1" s="1"/>
  <c r="BS742" i="1"/>
  <c r="BN742" i="1" s="1"/>
  <c r="BS743" i="1"/>
  <c r="BN743" i="1" s="1"/>
  <c r="BS744" i="1"/>
  <c r="BN744" i="1" s="1"/>
  <c r="BS745" i="1"/>
  <c r="BN745" i="1" s="1"/>
  <c r="BN746" i="1"/>
  <c r="BB730" i="1"/>
  <c r="CE730" i="1" s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AR730" i="1"/>
  <c r="AR746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BU706" i="1"/>
  <c r="BU707" i="1"/>
  <c r="BU713" i="1"/>
  <c r="BU715" i="1"/>
  <c r="BU716" i="1"/>
  <c r="BN716" i="1"/>
  <c r="BN717" i="1"/>
  <c r="BV720" i="1"/>
  <c r="BR720" i="1"/>
  <c r="BO720" i="1"/>
  <c r="BY720" i="1" s="1"/>
  <c r="AX277" i="1"/>
  <c r="AT277" i="1"/>
  <c r="AT276" i="1"/>
  <c r="AT288" i="1" s="1"/>
  <c r="AT286" i="1" s="1"/>
  <c r="AE278" i="1"/>
  <c r="AK277" i="1"/>
  <c r="AG277" i="1"/>
  <c r="AK276" i="1"/>
  <c r="AG275" i="1"/>
  <c r="K278" i="1"/>
  <c r="Q277" i="1"/>
  <c r="K277" i="1" s="1"/>
  <c r="M277" i="1"/>
  <c r="Q276" i="1"/>
  <c r="Q275" i="1" s="1"/>
  <c r="M275" i="1"/>
  <c r="G276" i="1"/>
  <c r="BN720" i="1" l="1"/>
  <c r="M25" i="1"/>
  <c r="N849" i="1"/>
  <c r="AK275" i="1"/>
  <c r="AT275" i="1"/>
  <c r="BQ276" i="1"/>
  <c r="AY276" i="1"/>
  <c r="L745" i="1"/>
  <c r="L737" i="1"/>
  <c r="AF746" i="1"/>
  <c r="AF738" i="1"/>
  <c r="AF730" i="1"/>
  <c r="AR740" i="1"/>
  <c r="AS740" i="1" s="1"/>
  <c r="CE740" i="1"/>
  <c r="AR732" i="1"/>
  <c r="AS732" i="1" s="1"/>
  <c r="CE732" i="1"/>
  <c r="L744" i="1"/>
  <c r="L736" i="1"/>
  <c r="AF745" i="1"/>
  <c r="AF737" i="1"/>
  <c r="AS746" i="1"/>
  <c r="AR739" i="1"/>
  <c r="AS739" i="1" s="1"/>
  <c r="CE739" i="1"/>
  <c r="AR731" i="1"/>
  <c r="AS731" i="1" s="1"/>
  <c r="CE731" i="1"/>
  <c r="L743" i="1"/>
  <c r="L735" i="1"/>
  <c r="AF744" i="1"/>
  <c r="AF736" i="1"/>
  <c r="AS730" i="1"/>
  <c r="AR738" i="1"/>
  <c r="AS738" i="1" s="1"/>
  <c r="CE738" i="1"/>
  <c r="L742" i="1"/>
  <c r="L734" i="1"/>
  <c r="AF743" i="1"/>
  <c r="AF735" i="1"/>
  <c r="AR745" i="1"/>
  <c r="AS745" i="1" s="1"/>
  <c r="CE745" i="1"/>
  <c r="AR737" i="1"/>
  <c r="AS737" i="1" s="1"/>
  <c r="CE737" i="1"/>
  <c r="L741" i="1"/>
  <c r="L733" i="1"/>
  <c r="AF742" i="1"/>
  <c r="AF734" i="1"/>
  <c r="AR744" i="1"/>
  <c r="AS744" i="1" s="1"/>
  <c r="CE744" i="1"/>
  <c r="AR736" i="1"/>
  <c r="AS736" i="1" s="1"/>
  <c r="CE736" i="1"/>
  <c r="L740" i="1"/>
  <c r="L732" i="1"/>
  <c r="AF741" i="1"/>
  <c r="AF733" i="1"/>
  <c r="AR743" i="1"/>
  <c r="AS743" i="1" s="1"/>
  <c r="CE743" i="1"/>
  <c r="AR735" i="1"/>
  <c r="AS735" i="1" s="1"/>
  <c r="CE735" i="1"/>
  <c r="L739" i="1"/>
  <c r="L731" i="1"/>
  <c r="AF740" i="1"/>
  <c r="AF732" i="1"/>
  <c r="AR742" i="1"/>
  <c r="AS742" i="1" s="1"/>
  <c r="CE742" i="1"/>
  <c r="AR734" i="1"/>
  <c r="AS734" i="1" s="1"/>
  <c r="CE734" i="1"/>
  <c r="L746" i="1"/>
  <c r="L738" i="1"/>
  <c r="L730" i="1"/>
  <c r="AF739" i="1"/>
  <c r="AF731" i="1"/>
  <c r="AR741" i="1"/>
  <c r="AS741" i="1" s="1"/>
  <c r="CE741" i="1"/>
  <c r="AR733" i="1"/>
  <c r="AS733" i="1" s="1"/>
  <c r="CE733" i="1"/>
  <c r="AP746" i="1"/>
  <c r="BT746" i="1"/>
  <c r="BW758" i="1"/>
  <c r="BW824" i="1"/>
  <c r="BW24" i="1" s="1"/>
  <c r="AE276" i="1"/>
  <c r="K276" i="1"/>
  <c r="BU720" i="1"/>
  <c r="K275" i="1"/>
  <c r="AE275" i="1" l="1"/>
  <c r="BQ275" i="1"/>
  <c r="BX275" i="1" s="1"/>
  <c r="BU275" i="1" s="1"/>
  <c r="BX276" i="1"/>
  <c r="BU276" i="1" s="1"/>
  <c r="BN276" i="1"/>
  <c r="AX500" i="1"/>
  <c r="AK500" i="1"/>
  <c r="AE500" i="1" s="1"/>
  <c r="Q497" i="1"/>
  <c r="J500" i="1"/>
  <c r="J499" i="1" s="1"/>
  <c r="J498" i="1" s="1"/>
  <c r="J497" i="1" s="1"/>
  <c r="D498" i="1"/>
  <c r="D499" i="1"/>
  <c r="D500" i="1"/>
  <c r="AR500" i="1" l="1"/>
  <c r="AY500" i="1"/>
  <c r="AF500" i="1"/>
  <c r="L500" i="1"/>
  <c r="AS500" i="1"/>
  <c r="AF499" i="1"/>
  <c r="AS499" i="1"/>
  <c r="L499" i="1"/>
  <c r="K500" i="1"/>
  <c r="AR29" i="1" l="1"/>
  <c r="AS29" i="1" s="1"/>
  <c r="K29" i="1"/>
  <c r="BZ850" i="1" l="1"/>
  <c r="BV828" i="1"/>
  <c r="O858" i="1"/>
  <c r="O856" i="1"/>
  <c r="AV828" i="1"/>
  <c r="AV826" i="1"/>
  <c r="AV858" i="1"/>
  <c r="BP759" i="1"/>
  <c r="AV309" i="1"/>
  <c r="AI309" i="1"/>
  <c r="O854" i="1"/>
  <c r="F828" i="1"/>
  <c r="O309" i="1"/>
  <c r="O855" i="1" s="1"/>
  <c r="F309" i="1"/>
  <c r="F827" i="1" s="1"/>
  <c r="F763" i="1"/>
  <c r="F762" i="1"/>
  <c r="F761" i="1"/>
  <c r="AR702" i="1"/>
  <c r="AR703" i="1"/>
  <c r="AR706" i="1"/>
  <c r="AR707" i="1"/>
  <c r="AR713" i="1"/>
  <c r="AR715" i="1"/>
  <c r="AR716" i="1"/>
  <c r="AE701" i="1"/>
  <c r="AE702" i="1"/>
  <c r="AE703" i="1"/>
  <c r="AE704" i="1"/>
  <c r="AE705" i="1"/>
  <c r="AE706" i="1"/>
  <c r="AE707" i="1"/>
  <c r="AE713" i="1"/>
  <c r="AE715" i="1"/>
  <c r="AE716" i="1"/>
  <c r="AI308" i="1"/>
  <c r="K701" i="1"/>
  <c r="K703" i="1"/>
  <c r="K704" i="1"/>
  <c r="K705" i="1"/>
  <c r="K706" i="1"/>
  <c r="K707" i="1"/>
  <c r="K713" i="1"/>
  <c r="K714" i="1"/>
  <c r="K715" i="1"/>
  <c r="K716" i="1"/>
  <c r="K717" i="1"/>
  <c r="D701" i="1"/>
  <c r="D703" i="1"/>
  <c r="AU703" i="1" s="1"/>
  <c r="D704" i="1"/>
  <c r="D705" i="1"/>
  <c r="D706" i="1"/>
  <c r="D707" i="1"/>
  <c r="D713" i="1"/>
  <c r="D714" i="1"/>
  <c r="D715" i="1"/>
  <c r="D716" i="1"/>
  <c r="AL704" i="1" l="1"/>
  <c r="AU704" i="1"/>
  <c r="AV854" i="1"/>
  <c r="AV57" i="1" s="1"/>
  <c r="AV827" i="1"/>
  <c r="L715" i="1"/>
  <c r="L716" i="1"/>
  <c r="L703" i="1"/>
  <c r="L701" i="1"/>
  <c r="AF703" i="1"/>
  <c r="AS703" i="1"/>
  <c r="L704" i="1"/>
  <c r="AF705" i="1"/>
  <c r="AS707" i="1"/>
  <c r="AF704" i="1"/>
  <c r="AS706" i="1"/>
  <c r="L714" i="1"/>
  <c r="L713" i="1"/>
  <c r="AF716" i="1"/>
  <c r="L707" i="1"/>
  <c r="AF715" i="1"/>
  <c r="AF701" i="1"/>
  <c r="L706" i="1"/>
  <c r="AF713" i="1"/>
  <c r="AS716" i="1"/>
  <c r="L705" i="1"/>
  <c r="AF707" i="1"/>
  <c r="AS715" i="1"/>
  <c r="AF706" i="1"/>
  <c r="AS713" i="1"/>
  <c r="BP758" i="1"/>
  <c r="BP825" i="1"/>
  <c r="BP824" i="1" s="1"/>
  <c r="BP24" i="1" s="1"/>
  <c r="F308" i="1"/>
  <c r="AI306" i="1"/>
  <c r="F306" i="1" l="1"/>
  <c r="AW308" i="1"/>
  <c r="O308" i="1"/>
  <c r="O759" i="1" s="1"/>
  <c r="O825" i="1" s="1"/>
  <c r="K719" i="1"/>
  <c r="AP719" i="1"/>
  <c r="F759" i="1"/>
  <c r="F825" i="1" s="1"/>
  <c r="AR779" i="1"/>
  <c r="AE779" i="1"/>
  <c r="G777" i="1"/>
  <c r="Q777" i="1"/>
  <c r="K777" i="1" s="1"/>
  <c r="AE776" i="1"/>
  <c r="O824" i="1" l="1"/>
  <c r="J719" i="1"/>
  <c r="L719" i="1"/>
  <c r="AR776" i="1"/>
  <c r="AY776" i="1"/>
  <c r="F758" i="1"/>
  <c r="P825" i="1"/>
  <c r="AV759" i="1"/>
  <c r="AW759" i="1" s="1"/>
  <c r="AV306" i="1"/>
  <c r="O758" i="1"/>
  <c r="F824" i="1" l="1"/>
  <c r="P824" i="1" s="1"/>
  <c r="AV758" i="1"/>
  <c r="AW758" i="1" s="1"/>
  <c r="AV825" i="1"/>
  <c r="AW825" i="1" s="1"/>
  <c r="F24" i="1" l="1"/>
  <c r="AV824" i="1"/>
  <c r="AV24" i="1" s="1"/>
  <c r="D494" i="1"/>
  <c r="K495" i="1"/>
  <c r="D495" i="1"/>
  <c r="D490" i="1"/>
  <c r="AF490" i="1" s="1"/>
  <c r="D491" i="1"/>
  <c r="AF491" i="1" s="1"/>
  <c r="D486" i="1"/>
  <c r="D487" i="1"/>
  <c r="Q428" i="1"/>
  <c r="K404" i="1"/>
  <c r="D404" i="1"/>
  <c r="D403" i="1"/>
  <c r="AF403" i="1" s="1"/>
  <c r="L404" i="1" l="1"/>
  <c r="AW24" i="1"/>
  <c r="AW824" i="1"/>
  <c r="AF486" i="1"/>
  <c r="AF494" i="1"/>
  <c r="AY439" i="1"/>
  <c r="AF495" i="1"/>
  <c r="L495" i="1"/>
  <c r="AF487" i="1"/>
  <c r="AS487" i="1"/>
  <c r="D702" i="1"/>
  <c r="AU702" i="1" s="1"/>
  <c r="K702" i="1"/>
  <c r="D485" i="1"/>
  <c r="K494" i="1"/>
  <c r="L494" i="1" s="1"/>
  <c r="K490" i="1"/>
  <c r="L490" i="1" s="1"/>
  <c r="G493" i="1"/>
  <c r="AY493" i="1" s="1"/>
  <c r="L702" i="1" l="1"/>
  <c r="AF485" i="1"/>
  <c r="AF702" i="1"/>
  <c r="AS702" i="1"/>
  <c r="G484" i="1"/>
  <c r="AL484" i="1" s="1"/>
  <c r="Q493" i="1"/>
  <c r="K493" i="1" s="1"/>
  <c r="D493" i="1"/>
  <c r="G492" i="1"/>
  <c r="K489" i="1"/>
  <c r="Q488" i="1"/>
  <c r="K488" i="1" s="1"/>
  <c r="D489" i="1"/>
  <c r="AF489" i="1" s="1"/>
  <c r="G488" i="1"/>
  <c r="D492" i="1" l="1"/>
  <c r="AY492" i="1"/>
  <c r="D488" i="1"/>
  <c r="AF488" i="1" s="1"/>
  <c r="AY488" i="1"/>
  <c r="D484" i="1"/>
  <c r="AF484" i="1" s="1"/>
  <c r="AY484" i="1"/>
  <c r="AF493" i="1"/>
  <c r="L493" i="1"/>
  <c r="AF492" i="1"/>
  <c r="L489" i="1"/>
  <c r="Q492" i="1"/>
  <c r="K492" i="1" s="1"/>
  <c r="BP851" i="1"/>
  <c r="BQ851" i="1"/>
  <c r="BW858" i="1"/>
  <c r="BW857" i="1"/>
  <c r="BX857" i="1"/>
  <c r="BW856" i="1"/>
  <c r="BW855" i="1"/>
  <c r="BW854" i="1"/>
  <c r="BW57" i="1" s="1"/>
  <c r="BW32" i="1" s="1"/>
  <c r="BX851" i="1"/>
  <c r="BY851" i="1"/>
  <c r="BY850" i="1"/>
  <c r="BY849" i="1"/>
  <c r="BY25" i="1" s="1"/>
  <c r="BP854" i="1"/>
  <c r="BP57" i="1" s="1"/>
  <c r="BP32" i="1" s="1"/>
  <c r="AV851" i="1"/>
  <c r="AX851" i="1"/>
  <c r="AZ851" i="1"/>
  <c r="AI858" i="1"/>
  <c r="AI854" i="1"/>
  <c r="AI32" i="1" s="1"/>
  <c r="AI851" i="1"/>
  <c r="AK851" i="1"/>
  <c r="AM851" i="1"/>
  <c r="AI850" i="1"/>
  <c r="AI25" i="1" s="1"/>
  <c r="AI849" i="1"/>
  <c r="AI759" i="1"/>
  <c r="AI825" i="1" s="1"/>
  <c r="Q851" i="1"/>
  <c r="S851" i="1"/>
  <c r="S850" i="1"/>
  <c r="S849" i="1"/>
  <c r="O61" i="1"/>
  <c r="O60" i="1"/>
  <c r="O59" i="1"/>
  <c r="O58" i="1"/>
  <c r="O57" i="1"/>
  <c r="O32" i="1" s="1"/>
  <c r="F58" i="1"/>
  <c r="F37" i="1"/>
  <c r="I37" i="1"/>
  <c r="F28" i="1"/>
  <c r="H28" i="1"/>
  <c r="I28" i="1"/>
  <c r="F27" i="1"/>
  <c r="H27" i="1"/>
  <c r="I27" i="1"/>
  <c r="AI824" i="1" l="1"/>
  <c r="AJ824" i="1" s="1"/>
  <c r="AJ825" i="1"/>
  <c r="AD27" i="1"/>
  <c r="AQ27" i="1"/>
  <c r="S25" i="1"/>
  <c r="L488" i="1"/>
  <c r="L492" i="1"/>
  <c r="P27" i="1"/>
  <c r="AW27" i="1"/>
  <c r="AJ27" i="1"/>
  <c r="F34" i="1"/>
  <c r="O26" i="1"/>
  <c r="AI758" i="1"/>
  <c r="AI853" i="1"/>
  <c r="AI56" i="1" l="1"/>
  <c r="K26" i="1"/>
  <c r="P26" i="1"/>
  <c r="AI31" i="1"/>
  <c r="AI30" i="1" s="1"/>
  <c r="AI852" i="1"/>
  <c r="AI55" i="1" s="1"/>
  <c r="AI24" i="1"/>
  <c r="F858" i="1"/>
  <c r="F857" i="1"/>
  <c r="G857" i="1"/>
  <c r="G59" i="1" s="1"/>
  <c r="H857" i="1"/>
  <c r="H59" i="1" s="1"/>
  <c r="I857" i="1"/>
  <c r="F856" i="1"/>
  <c r="F855" i="1"/>
  <c r="F854" i="1"/>
  <c r="H850" i="1"/>
  <c r="T850" i="1" s="1"/>
  <c r="H849" i="1"/>
  <c r="BS841" i="1"/>
  <c r="BN841" i="1" s="1"/>
  <c r="AE841" i="1"/>
  <c r="D841" i="1"/>
  <c r="AS841" i="1" s="1"/>
  <c r="AI22" i="1" l="1"/>
  <c r="H25" i="1"/>
  <c r="T25" i="1" s="1"/>
  <c r="T849" i="1"/>
  <c r="J26" i="1"/>
  <c r="L26" i="1"/>
  <c r="AJ24" i="1"/>
  <c r="F60" i="1"/>
  <c r="F61" i="1"/>
  <c r="AF841" i="1"/>
  <c r="F59" i="1"/>
  <c r="F57" i="1"/>
  <c r="K841" i="1"/>
  <c r="L841" i="1" s="1"/>
  <c r="U850" i="1"/>
  <c r="U849" i="1"/>
  <c r="AD849" i="1" s="1"/>
  <c r="F25" i="1"/>
  <c r="AJ25" i="1" s="1"/>
  <c r="F853" i="1"/>
  <c r="F56" i="1" l="1"/>
  <c r="F31" i="1" s="1"/>
  <c r="AJ853" i="1"/>
  <c r="U25" i="1"/>
  <c r="AD25" i="1" s="1"/>
  <c r="AD850" i="1"/>
  <c r="AJ56" i="1"/>
  <c r="F36" i="1"/>
  <c r="F35" i="1"/>
  <c r="F32" i="1"/>
  <c r="AJ31" i="1"/>
  <c r="F852" i="1"/>
  <c r="AJ852" i="1" s="1"/>
  <c r="AE842" i="1"/>
  <c r="D842" i="1"/>
  <c r="BN842" i="1"/>
  <c r="AV842" i="1"/>
  <c r="AW842" i="1" s="1"/>
  <c r="F30" i="1" l="1"/>
  <c r="AJ30" i="1" s="1"/>
  <c r="AF842" i="1"/>
  <c r="F55" i="1"/>
  <c r="BU842" i="1"/>
  <c r="BW853" i="1"/>
  <c r="BW25" i="1"/>
  <c r="BP850" i="1"/>
  <c r="BP853" i="1" s="1"/>
  <c r="BP849" i="1"/>
  <c r="BP25" i="1" s="1"/>
  <c r="AR842" i="1"/>
  <c r="AS842" i="1" s="1"/>
  <c r="AV849" i="1"/>
  <c r="AV850" i="1"/>
  <c r="AV25" i="1" s="1"/>
  <c r="K842" i="1"/>
  <c r="L842" i="1" s="1"/>
  <c r="AR697" i="1"/>
  <c r="AS697" i="1" s="1"/>
  <c r="AU693" i="1"/>
  <c r="AE693" i="1"/>
  <c r="AF693" i="1" s="1"/>
  <c r="J693" i="1"/>
  <c r="K693" i="1"/>
  <c r="L693" i="1" s="1"/>
  <c r="D689" i="1"/>
  <c r="AV853" i="1" l="1"/>
  <c r="AW853" i="1" s="1"/>
  <c r="AW850" i="1"/>
  <c r="AW25" i="1"/>
  <c r="AW849" i="1"/>
  <c r="F22" i="1"/>
  <c r="AJ55" i="1"/>
  <c r="BN690" i="1"/>
  <c r="BT690" i="1" s="1"/>
  <c r="AR693" i="1"/>
  <c r="AS693" i="1" s="1"/>
  <c r="K697" i="1"/>
  <c r="L697" i="1" s="1"/>
  <c r="AV56" i="1"/>
  <c r="AV852" i="1"/>
  <c r="BP852" i="1"/>
  <c r="BP55" i="1" s="1"/>
  <c r="BP22" i="1" s="1"/>
  <c r="BP56" i="1"/>
  <c r="BP31" i="1" s="1"/>
  <c r="BP30" i="1" s="1"/>
  <c r="J697" i="1"/>
  <c r="BW852" i="1"/>
  <c r="BW55" i="1" s="1"/>
  <c r="BW56" i="1"/>
  <c r="K689" i="1"/>
  <c r="L689" i="1" s="1"/>
  <c r="AP693" i="1"/>
  <c r="AW56" i="1" l="1"/>
  <c r="AV31" i="1"/>
  <c r="AV30" i="1" s="1"/>
  <c r="AV55" i="1"/>
  <c r="AW852" i="1"/>
  <c r="AJ22" i="1"/>
  <c r="BW31" i="1"/>
  <c r="BW30" i="1" s="1"/>
  <c r="BU689" i="1"/>
  <c r="BN689" i="1"/>
  <c r="BV842" i="1"/>
  <c r="AW55" i="1" l="1"/>
  <c r="AW30" i="1"/>
  <c r="AW31" i="1"/>
  <c r="BT689" i="1"/>
  <c r="G497" i="1"/>
  <c r="D497" i="1" s="1"/>
  <c r="AY473" i="1"/>
  <c r="G496" i="1" l="1"/>
  <c r="D496" i="1" s="1"/>
  <c r="BT252" i="1"/>
  <c r="BT251" i="1" s="1"/>
  <c r="BU252" i="1" l="1"/>
  <c r="BB838" i="1"/>
  <c r="AX777" i="1"/>
  <c r="AR777" i="1" l="1"/>
  <c r="AY777" i="1"/>
  <c r="BU251" i="1"/>
  <c r="AT763" i="1"/>
  <c r="AT762" i="1"/>
  <c r="AT747" i="1"/>
  <c r="AT745" i="1"/>
  <c r="AT744" i="1"/>
  <c r="AT735" i="1"/>
  <c r="CE729" i="1"/>
  <c r="BB612" i="1"/>
  <c r="BB581" i="1"/>
  <c r="BB576" i="1"/>
  <c r="BB575" i="1"/>
  <c r="AR552" i="1"/>
  <c r="AR551" i="1"/>
  <c r="AX540" i="1"/>
  <c r="AX497" i="1"/>
  <c r="AX317" i="1"/>
  <c r="AR260" i="1"/>
  <c r="AS260" i="1" s="1"/>
  <c r="AR259" i="1"/>
  <c r="AS259" i="1" s="1"/>
  <c r="AR267" i="1"/>
  <c r="AS267" i="1" s="1"/>
  <c r="AY266" i="1"/>
  <c r="AX258" i="1"/>
  <c r="AX255" i="1"/>
  <c r="AX251" i="1"/>
  <c r="AX241" i="1"/>
  <c r="AX224" i="1"/>
  <c r="AX223" i="1"/>
  <c r="AU211" i="1"/>
  <c r="AU209" i="1"/>
  <c r="AU208" i="1"/>
  <c r="AO579" i="1"/>
  <c r="AO575" i="1"/>
  <c r="AT743" i="1" l="1"/>
  <c r="AX496" i="1"/>
  <c r="AX316" i="1" s="1"/>
  <c r="AX315" i="1" s="1"/>
  <c r="AY497" i="1"/>
  <c r="AY528" i="1"/>
  <c r="AR258" i="1"/>
  <c r="AS258" i="1" s="1"/>
  <c r="AY258" i="1"/>
  <c r="AX220" i="1"/>
  <c r="AX219" i="1" s="1"/>
  <c r="AY223" i="1"/>
  <c r="AX221" i="1"/>
  <c r="AR540" i="1"/>
  <c r="AR704" i="1"/>
  <c r="AS704" i="1" s="1"/>
  <c r="AX239" i="1"/>
  <c r="AX238" i="1"/>
  <c r="AX265" i="1"/>
  <c r="AR266" i="1"/>
  <c r="AS266" i="1" s="1"/>
  <c r="AX550" i="1"/>
  <c r="AX524" i="1" s="1"/>
  <c r="AX245" i="1"/>
  <c r="Q788" i="1"/>
  <c r="Q785" i="1"/>
  <c r="K785" i="1" s="1"/>
  <c r="M783" i="1"/>
  <c r="Q780" i="1"/>
  <c r="M780" i="1"/>
  <c r="M777" i="1"/>
  <c r="Q774" i="1"/>
  <c r="K774" i="1" s="1"/>
  <c r="M774" i="1"/>
  <c r="Q771" i="1"/>
  <c r="K771" i="1" s="1"/>
  <c r="M771" i="1"/>
  <c r="Q770" i="1"/>
  <c r="K770" i="1" s="1"/>
  <c r="M770" i="1"/>
  <c r="Q769" i="1"/>
  <c r="K769" i="1" s="1"/>
  <c r="M769" i="1"/>
  <c r="M1085" i="1"/>
  <c r="U1024" i="1"/>
  <c r="U1017" i="1" s="1"/>
  <c r="U1023" i="1"/>
  <c r="U1022" i="1" s="1"/>
  <c r="M842" i="1"/>
  <c r="I314" i="1"/>
  <c r="I309" i="1" s="1"/>
  <c r="H314" i="1"/>
  <c r="H309" i="1" s="1"/>
  <c r="I312" i="1"/>
  <c r="H312" i="1"/>
  <c r="I307" i="1"/>
  <c r="H307" i="1"/>
  <c r="Q540" i="1"/>
  <c r="Q438" i="1"/>
  <c r="M747" i="1"/>
  <c r="M745" i="1"/>
  <c r="M744" i="1"/>
  <c r="M735" i="1"/>
  <c r="M734" i="1" s="1"/>
  <c r="M700" i="1"/>
  <c r="U612" i="1"/>
  <c r="U610" i="1"/>
  <c r="K610" i="1" s="1"/>
  <c r="U609" i="1"/>
  <c r="U604" i="1"/>
  <c r="K604" i="1" s="1"/>
  <c r="U600" i="1"/>
  <c r="K600" i="1" s="1"/>
  <c r="U599" i="1"/>
  <c r="K599" i="1" s="1"/>
  <c r="U595" i="1"/>
  <c r="U594" i="1"/>
  <c r="U593" i="1"/>
  <c r="K593" i="1" s="1"/>
  <c r="U589" i="1"/>
  <c r="K589" i="1" s="1"/>
  <c r="U587" i="1"/>
  <c r="K587" i="1" s="1"/>
  <c r="U579" i="1"/>
  <c r="U581" i="1"/>
  <c r="U576" i="1"/>
  <c r="U575" i="1"/>
  <c r="Q472" i="1"/>
  <c r="Q470" i="1"/>
  <c r="Q469" i="1"/>
  <c r="Q467" i="1"/>
  <c r="Q466" i="1" s="1"/>
  <c r="Q413" i="1"/>
  <c r="Q412" i="1"/>
  <c r="Q409" i="1"/>
  <c r="Q408" i="1"/>
  <c r="Q406" i="1"/>
  <c r="Q405" i="1"/>
  <c r="Q402" i="1"/>
  <c r="Q401" i="1" s="1"/>
  <c r="Q224" i="1"/>
  <c r="Q221" i="1" s="1"/>
  <c r="Q222" i="1"/>
  <c r="Q220" i="1"/>
  <c r="Q219" i="1" s="1"/>
  <c r="Q255" i="1"/>
  <c r="Q251" i="1"/>
  <c r="AG1085" i="1"/>
  <c r="AT1090" i="1"/>
  <c r="AT842" i="1"/>
  <c r="AU842" i="1" s="1"/>
  <c r="AG833" i="1"/>
  <c r="AH833" i="1" s="1"/>
  <c r="AG789" i="1"/>
  <c r="AK785" i="1"/>
  <c r="AK777" i="1"/>
  <c r="AE777" i="1" s="1"/>
  <c r="AK774" i="1"/>
  <c r="AK770" i="1"/>
  <c r="AK769" i="1"/>
  <c r="AK763" i="1"/>
  <c r="AK858" i="1" s="1"/>
  <c r="AK762" i="1"/>
  <c r="AG747" i="1"/>
  <c r="AG745" i="1"/>
  <c r="AG744" i="1"/>
  <c r="AG735" i="1"/>
  <c r="AG734" i="1"/>
  <c r="AO612" i="1"/>
  <c r="AO610" i="1"/>
  <c r="AO605" i="1"/>
  <c r="AO604" i="1" s="1"/>
  <c r="AO600" i="1"/>
  <c r="AO599" i="1"/>
  <c r="AO593" i="1" s="1"/>
  <c r="AO589" i="1"/>
  <c r="AO587" i="1"/>
  <c r="AO581" i="1"/>
  <c r="AO576" i="1"/>
  <c r="AP551" i="1"/>
  <c r="AK540" i="1"/>
  <c r="AL472" i="1"/>
  <c r="AK470" i="1"/>
  <c r="AK469" i="1"/>
  <c r="AK467" i="1"/>
  <c r="AK430" i="1"/>
  <c r="AK429" i="1"/>
  <c r="AK424" i="1"/>
  <c r="AK423" i="1" s="1"/>
  <c r="AK416" i="1"/>
  <c r="AE259" i="1"/>
  <c r="AF259" i="1" s="1"/>
  <c r="AE260" i="1"/>
  <c r="AF260" i="1" s="1"/>
  <c r="AK258" i="1"/>
  <c r="AE258" i="1" s="1"/>
  <c r="AF258" i="1" s="1"/>
  <c r="AK255" i="1"/>
  <c r="AL255" i="1" s="1"/>
  <c r="AK251" i="1"/>
  <c r="AL251" i="1" s="1"/>
  <c r="AE244" i="1"/>
  <c r="AE248" i="1"/>
  <c r="AE249" i="1"/>
  <c r="AE250" i="1"/>
  <c r="AK241" i="1"/>
  <c r="AL241" i="1" s="1"/>
  <c r="AU1090" i="1" l="1"/>
  <c r="AK466" i="1"/>
  <c r="AK415" i="1"/>
  <c r="AX308" i="1"/>
  <c r="Q437" i="1"/>
  <c r="K780" i="1"/>
  <c r="K788" i="1"/>
  <c r="AG788" i="1"/>
  <c r="AR245" i="1"/>
  <c r="AR550" i="1"/>
  <c r="AY496" i="1"/>
  <c r="AG733" i="1"/>
  <c r="AX209" i="1"/>
  <c r="AX122" i="1" s="1"/>
  <c r="AR265" i="1"/>
  <c r="AS265" i="1" s="1"/>
  <c r="AY265" i="1"/>
  <c r="AX208" i="1"/>
  <c r="AX66" i="1" s="1"/>
  <c r="AE267" i="1"/>
  <c r="AF267" i="1" s="1"/>
  <c r="AP267" i="1"/>
  <c r="AP265" i="1" s="1"/>
  <c r="O310" i="1"/>
  <c r="O306" i="1" s="1"/>
  <c r="AG743" i="1"/>
  <c r="AE540" i="1"/>
  <c r="AP540" i="1" s="1"/>
  <c r="U608" i="1"/>
  <c r="K608" i="1" s="1"/>
  <c r="K609" i="1"/>
  <c r="AO594" i="1"/>
  <c r="K594" i="1"/>
  <c r="AO595" i="1"/>
  <c r="K595" i="1"/>
  <c r="M743" i="1"/>
  <c r="AK497" i="1"/>
  <c r="AK496" i="1" s="1"/>
  <c r="AK316" i="1" s="1"/>
  <c r="AE498" i="1"/>
  <c r="AF498" i="1" s="1"/>
  <c r="AM850" i="1"/>
  <c r="AM849" i="1"/>
  <c r="AM25" i="1" s="1"/>
  <c r="AN25" i="1" s="1"/>
  <c r="M768" i="1"/>
  <c r="Q768" i="1"/>
  <c r="Q767" i="1" s="1"/>
  <c r="Q765" i="1" s="1"/>
  <c r="Q850" i="1"/>
  <c r="Q528" i="1"/>
  <c r="R528" i="1" s="1"/>
  <c r="Q539" i="1"/>
  <c r="AX237" i="1"/>
  <c r="AK245" i="1"/>
  <c r="AE245" i="1" s="1"/>
  <c r="U958" i="1"/>
  <c r="M733" i="1"/>
  <c r="AK550" i="1"/>
  <c r="AK265" i="1"/>
  <c r="AE265" i="1" s="1"/>
  <c r="AF265" i="1" s="1"/>
  <c r="M788" i="1"/>
  <c r="AE247" i="1"/>
  <c r="AE246" i="1"/>
  <c r="AE266" i="1"/>
  <c r="AF266" i="1" s="1"/>
  <c r="U1016" i="1"/>
  <c r="U1015" i="1" s="1"/>
  <c r="AO609" i="1"/>
  <c r="AO608" i="1" s="1"/>
  <c r="AM46" i="1"/>
  <c r="AO46" i="1"/>
  <c r="AG51" i="1"/>
  <c r="AM51" i="1"/>
  <c r="AO51" i="1"/>
  <c r="AM52" i="1"/>
  <c r="AO52" i="1"/>
  <c r="AM60" i="1"/>
  <c r="AO60" i="1"/>
  <c r="AK288" i="1"/>
  <c r="AO93" i="1"/>
  <c r="AK123" i="1"/>
  <c r="AG124" i="1"/>
  <c r="AM124" i="1"/>
  <c r="AO124" i="1"/>
  <c r="AG125" i="1"/>
  <c r="AM125" i="1"/>
  <c r="AM116" i="1" s="1"/>
  <c r="AO125" i="1"/>
  <c r="AO116" i="1" s="1"/>
  <c r="AO66" i="1" s="1"/>
  <c r="AO287" i="1" s="1"/>
  <c r="AG126" i="1"/>
  <c r="AH126" i="1" s="1"/>
  <c r="AG129" i="1"/>
  <c r="AH129" i="1" s="1"/>
  <c r="AG132" i="1"/>
  <c r="AH132" i="1" s="1"/>
  <c r="AG134" i="1"/>
  <c r="AG140" i="1"/>
  <c r="AH140" i="1" s="1"/>
  <c r="AG154" i="1"/>
  <c r="AM154" i="1"/>
  <c r="AO154" i="1"/>
  <c r="AG157" i="1"/>
  <c r="AH157" i="1" s="1"/>
  <c r="AM157" i="1"/>
  <c r="AO157" i="1"/>
  <c r="AG160" i="1"/>
  <c r="AH160" i="1" s="1"/>
  <c r="AM160" i="1"/>
  <c r="AO160" i="1"/>
  <c r="AG163" i="1"/>
  <c r="AH163" i="1" s="1"/>
  <c r="AM163" i="1"/>
  <c r="AO163" i="1"/>
  <c r="AG166" i="1"/>
  <c r="AH166" i="1" s="1"/>
  <c r="AG170" i="1"/>
  <c r="AK170" i="1"/>
  <c r="AM170" i="1"/>
  <c r="AG171" i="1"/>
  <c r="AK171" i="1"/>
  <c r="AM171" i="1"/>
  <c r="AG172" i="1"/>
  <c r="AG175" i="1"/>
  <c r="AG178" i="1"/>
  <c r="AK178" i="1"/>
  <c r="AM178" i="1"/>
  <c r="AO178" i="1"/>
  <c r="AG184" i="1"/>
  <c r="AH184" i="1" s="1"/>
  <c r="AG187" i="1"/>
  <c r="AG191" i="1"/>
  <c r="AG192" i="1"/>
  <c r="AG195" i="1"/>
  <c r="AG199" i="1"/>
  <c r="AK199" i="1"/>
  <c r="AK198" i="1" s="1"/>
  <c r="AM199" i="1"/>
  <c r="AM198" i="1" s="1"/>
  <c r="AO200" i="1"/>
  <c r="AK201" i="1"/>
  <c r="AG204" i="1"/>
  <c r="AM208" i="1"/>
  <c r="AM204" i="1" s="1"/>
  <c r="AM200" i="1" s="1"/>
  <c r="AO208" i="1"/>
  <c r="AG205" i="1"/>
  <c r="AM209" i="1"/>
  <c r="AM205" i="1" s="1"/>
  <c r="AO209" i="1"/>
  <c r="AM211" i="1"/>
  <c r="AM207" i="1" s="1"/>
  <c r="AO211" i="1"/>
  <c r="AO207" i="1" s="1"/>
  <c r="AG223" i="1"/>
  <c r="AG220" i="1" s="1"/>
  <c r="AG226" i="1"/>
  <c r="AM226" i="1"/>
  <c r="AO226" i="1"/>
  <c r="AO170" i="1" s="1"/>
  <c r="AG227" i="1"/>
  <c r="AO227" i="1"/>
  <c r="AM228" i="1"/>
  <c r="AM227" i="1" s="1"/>
  <c r="AG251" i="1"/>
  <c r="AG255" i="1"/>
  <c r="AG290" i="1"/>
  <c r="AG52" i="1" s="1"/>
  <c r="AM307" i="1"/>
  <c r="AO307" i="1"/>
  <c r="AO223" i="1" s="1"/>
  <c r="AO202" i="1" s="1"/>
  <c r="AO199" i="1" s="1"/>
  <c r="AO198" i="1" s="1"/>
  <c r="AK312" i="1"/>
  <c r="AM312" i="1"/>
  <c r="AO312" i="1"/>
  <c r="AG313" i="1"/>
  <c r="AM314" i="1"/>
  <c r="AM309" i="1" s="1"/>
  <c r="AO314" i="1"/>
  <c r="AO309" i="1" s="1"/>
  <c r="AO827" i="1" s="1"/>
  <c r="AK317" i="1"/>
  <c r="AM317" i="1"/>
  <c r="AM760" i="1" s="1"/>
  <c r="AO317" i="1"/>
  <c r="AO760" i="1" s="1"/>
  <c r="AG409" i="1"/>
  <c r="AG412" i="1"/>
  <c r="AG413" i="1"/>
  <c r="AG429" i="1"/>
  <c r="AG430" i="1"/>
  <c r="AG433" i="1"/>
  <c r="AG473" i="1"/>
  <c r="AL473" i="1"/>
  <c r="AK314" i="1"/>
  <c r="AK309" i="1" s="1"/>
  <c r="AK827" i="1" s="1"/>
  <c r="AO560" i="1"/>
  <c r="AG569" i="1"/>
  <c r="AG574" i="1"/>
  <c r="AO614" i="1"/>
  <c r="AO616" i="1"/>
  <c r="AO617" i="1"/>
  <c r="AO620" i="1"/>
  <c r="AG621" i="1"/>
  <c r="AG625" i="1"/>
  <c r="AG628" i="1"/>
  <c r="AG644" i="1"/>
  <c r="AG643" i="1" s="1"/>
  <c r="AG650" i="1"/>
  <c r="AG652" i="1"/>
  <c r="AM653" i="1"/>
  <c r="AM654" i="1"/>
  <c r="AG655" i="1"/>
  <c r="AM655" i="1"/>
  <c r="AO655" i="1"/>
  <c r="AG656" i="1"/>
  <c r="AM656" i="1"/>
  <c r="AO658" i="1"/>
  <c r="AK665" i="1"/>
  <c r="AK664" i="1" s="1"/>
  <c r="AM665" i="1"/>
  <c r="AO665" i="1"/>
  <c r="AG712" i="1"/>
  <c r="AG718" i="1"/>
  <c r="AM718" i="1"/>
  <c r="AO718" i="1"/>
  <c r="AG727" i="1"/>
  <c r="AG760" i="1"/>
  <c r="AG762" i="1"/>
  <c r="AM762" i="1"/>
  <c r="AO828" i="1"/>
  <c r="AG763" i="1"/>
  <c r="AM763" i="1"/>
  <c r="AM858" i="1" s="1"/>
  <c r="AK768" i="1"/>
  <c r="AK788" i="1"/>
  <c r="AM788" i="1"/>
  <c r="AO788" i="1"/>
  <c r="AO832" i="1"/>
  <c r="AG832" i="1"/>
  <c r="AM832" i="1"/>
  <c r="AG837" i="1"/>
  <c r="AK837" i="1"/>
  <c r="AM837" i="1"/>
  <c r="AO837" i="1"/>
  <c r="AG843" i="1"/>
  <c r="AK843" i="1"/>
  <c r="AM843" i="1"/>
  <c r="AO851" i="1"/>
  <c r="AO849" i="1" s="1"/>
  <c r="AG846" i="1"/>
  <c r="AK846" i="1"/>
  <c r="AM846" i="1"/>
  <c r="AO846" i="1"/>
  <c r="AG849" i="1"/>
  <c r="AG25" i="1" s="1"/>
  <c r="AG850" i="1"/>
  <c r="AG851" i="1"/>
  <c r="AK856" i="1"/>
  <c r="AK60" i="1" s="1"/>
  <c r="AG857" i="1"/>
  <c r="AK857" i="1"/>
  <c r="AK59" i="1" s="1"/>
  <c r="AM857" i="1"/>
  <c r="AM59" i="1" s="1"/>
  <c r="AK61" i="1"/>
  <c r="AK36" i="1" s="1"/>
  <c r="AG865" i="1"/>
  <c r="AG866" i="1"/>
  <c r="AG867" i="1"/>
  <c r="AO867" i="1"/>
  <c r="AO871" i="1"/>
  <c r="AO865" i="1" s="1"/>
  <c r="AO872" i="1"/>
  <c r="AO866" i="1" s="1"/>
  <c r="AO873" i="1"/>
  <c r="AO876" i="1"/>
  <c r="AG879" i="1"/>
  <c r="AO879" i="1"/>
  <c r="AM889" i="1"/>
  <c r="AG895" i="1"/>
  <c r="AG891" i="1" s="1"/>
  <c r="AM895" i="1"/>
  <c r="AM890" i="1" s="1"/>
  <c r="AM992" i="1" s="1"/>
  <c r="AO895" i="1"/>
  <c r="AG897" i="1"/>
  <c r="AM897" i="1"/>
  <c r="AG898" i="1"/>
  <c r="AM898" i="1"/>
  <c r="AG901" i="1"/>
  <c r="AM901" i="1"/>
  <c r="AO901" i="1"/>
  <c r="AG904" i="1"/>
  <c r="AG994" i="1" s="1"/>
  <c r="AG992" i="1"/>
  <c r="AK992" i="1"/>
  <c r="AG993" i="1"/>
  <c r="AK993" i="1"/>
  <c r="AK994" i="1"/>
  <c r="AG1002" i="1"/>
  <c r="AG1029" i="1" s="1"/>
  <c r="AG1003" i="1"/>
  <c r="AG1004" i="1"/>
  <c r="AG1007" i="1"/>
  <c r="AG1010" i="1"/>
  <c r="AM1012" i="1"/>
  <c r="AO1023" i="1"/>
  <c r="AO1022" i="1" s="1"/>
  <c r="AO1024" i="1"/>
  <c r="AO1017" i="1" s="1"/>
  <c r="AO1016" i="1" s="1"/>
  <c r="AO1015" i="1" s="1"/>
  <c r="AO1029" i="1" s="1"/>
  <c r="AO1028" i="1" s="1"/>
  <c r="AK1029" i="1"/>
  <c r="AG1030" i="1"/>
  <c r="AK1030" i="1"/>
  <c r="H37" i="1"/>
  <c r="G37" i="1"/>
  <c r="E1085" i="1"/>
  <c r="AH1085" i="1" s="1"/>
  <c r="I1024" i="1"/>
  <c r="I1017" i="1" s="1"/>
  <c r="I1016" i="1" s="1"/>
  <c r="I1015" i="1" s="1"/>
  <c r="I1023" i="1"/>
  <c r="I1022" i="1" s="1"/>
  <c r="I920" i="1"/>
  <c r="G788" i="1"/>
  <c r="G785" i="1"/>
  <c r="AL785" i="1" s="1"/>
  <c r="G780" i="1"/>
  <c r="G774" i="1"/>
  <c r="G771" i="1"/>
  <c r="G770" i="1"/>
  <c r="G769" i="1"/>
  <c r="G545" i="1"/>
  <c r="AL545" i="1" s="1"/>
  <c r="E747" i="1"/>
  <c r="AU747" i="1" s="1"/>
  <c r="E745" i="1"/>
  <c r="AU745" i="1" s="1"/>
  <c r="E744" i="1"/>
  <c r="AU744" i="1" s="1"/>
  <c r="E735" i="1"/>
  <c r="AH735" i="1" s="1"/>
  <c r="E700" i="1"/>
  <c r="I604" i="1"/>
  <c r="D604" i="1" s="1"/>
  <c r="L604" i="1" s="1"/>
  <c r="I593" i="1"/>
  <c r="D593" i="1" s="1"/>
  <c r="I575" i="1"/>
  <c r="CE575" i="1" s="1"/>
  <c r="I612" i="1"/>
  <c r="CE612" i="1" s="1"/>
  <c r="I610" i="1"/>
  <c r="D610" i="1" s="1"/>
  <c r="L610" i="1" s="1"/>
  <c r="I609" i="1"/>
  <c r="D609" i="1" s="1"/>
  <c r="I600" i="1"/>
  <c r="D600" i="1" s="1"/>
  <c r="I599" i="1"/>
  <c r="D599" i="1" s="1"/>
  <c r="L599" i="1" s="1"/>
  <c r="I595" i="1"/>
  <c r="D595" i="1" s="1"/>
  <c r="I594" i="1"/>
  <c r="D594" i="1" s="1"/>
  <c r="I589" i="1"/>
  <c r="D589" i="1" s="1"/>
  <c r="L589" i="1" s="1"/>
  <c r="I587" i="1"/>
  <c r="I586" i="1"/>
  <c r="I581" i="1"/>
  <c r="CE581" i="1" s="1"/>
  <c r="I576" i="1"/>
  <c r="CE576" i="1" s="1"/>
  <c r="AY472" i="1"/>
  <c r="G470" i="1"/>
  <c r="AY470" i="1" s="1"/>
  <c r="G469" i="1"/>
  <c r="AY469" i="1" s="1"/>
  <c r="G467" i="1"/>
  <c r="AL467" i="1" s="1"/>
  <c r="G438" i="1"/>
  <c r="AY438" i="1" s="1"/>
  <c r="G430" i="1"/>
  <c r="AY430" i="1" s="1"/>
  <c r="G429" i="1"/>
  <c r="AY429" i="1" s="1"/>
  <c r="G424" i="1"/>
  <c r="G416" i="1"/>
  <c r="AL416" i="1" s="1"/>
  <c r="G413" i="1"/>
  <c r="G412" i="1"/>
  <c r="AY409" i="1"/>
  <c r="AY408" i="1"/>
  <c r="G406" i="1"/>
  <c r="G405" i="1"/>
  <c r="G402" i="1"/>
  <c r="AL402" i="1" s="1"/>
  <c r="D257" i="1"/>
  <c r="G255" i="1"/>
  <c r="G251" i="1"/>
  <c r="AY251" i="1" s="1"/>
  <c r="G239" i="1"/>
  <c r="AY239" i="1" s="1"/>
  <c r="AL429" i="1" l="1"/>
  <c r="AL430" i="1"/>
  <c r="AY412" i="1"/>
  <c r="AL412" i="1"/>
  <c r="AY413" i="1"/>
  <c r="AL413" i="1"/>
  <c r="AY406" i="1"/>
  <c r="AL406" i="1"/>
  <c r="AY405" i="1"/>
  <c r="AL405" i="1"/>
  <c r="AL438" i="1"/>
  <c r="AL470" i="1"/>
  <c r="AL469" i="1"/>
  <c r="O24" i="1"/>
  <c r="P24" i="1" s="1"/>
  <c r="Q527" i="1"/>
  <c r="E308" i="1"/>
  <c r="AK315" i="1"/>
  <c r="R438" i="1"/>
  <c r="AX64" i="1"/>
  <c r="AG726" i="1"/>
  <c r="D587" i="1"/>
  <c r="L587" i="1" s="1"/>
  <c r="CE587" i="1"/>
  <c r="AH744" i="1"/>
  <c r="G466" i="1"/>
  <c r="AY466" i="1" s="1"/>
  <c r="AY467" i="1"/>
  <c r="I890" i="1"/>
  <c r="CE920" i="1"/>
  <c r="AG190" i="1"/>
  <c r="AG858" i="1"/>
  <c r="AG312" i="1"/>
  <c r="AG186" i="1"/>
  <c r="D255" i="1"/>
  <c r="AY255" i="1"/>
  <c r="AE712" i="1"/>
  <c r="AG224" i="1"/>
  <c r="G415" i="1"/>
  <c r="AY415" i="1" s="1"/>
  <c r="AY416" i="1"/>
  <c r="AG59" i="1"/>
  <c r="AH747" i="1"/>
  <c r="G401" i="1"/>
  <c r="AY402" i="1"/>
  <c r="G423" i="1"/>
  <c r="AY423" i="1" s="1"/>
  <c r="AY424" i="1"/>
  <c r="E734" i="1"/>
  <c r="AH734" i="1" s="1"/>
  <c r="AU735" i="1"/>
  <c r="AG856" i="1"/>
  <c r="AH745" i="1"/>
  <c r="AG198" i="1"/>
  <c r="AH199" i="1"/>
  <c r="AE310" i="1"/>
  <c r="AP310" i="1" s="1"/>
  <c r="L594" i="1"/>
  <c r="L609" i="1"/>
  <c r="I579" i="1"/>
  <c r="L593" i="1"/>
  <c r="L595" i="1"/>
  <c r="L600" i="1"/>
  <c r="AG649" i="1"/>
  <c r="D37" i="1"/>
  <c r="AK1028" i="1"/>
  <c r="AK549" i="1"/>
  <c r="AE550" i="1"/>
  <c r="AE497" i="1"/>
  <c r="AF497" i="1" s="1"/>
  <c r="AE496" i="1"/>
  <c r="AG620" i="1"/>
  <c r="M767" i="1"/>
  <c r="AG1028" i="1"/>
  <c r="AO313" i="1"/>
  <c r="AO311" i="1" s="1"/>
  <c r="AM313" i="1"/>
  <c r="AM311" i="1" s="1"/>
  <c r="AM308" i="1"/>
  <c r="AE851" i="1"/>
  <c r="AO857" i="1"/>
  <c r="AO59" i="1" s="1"/>
  <c r="AE828" i="1"/>
  <c r="E743" i="1"/>
  <c r="AU743" i="1" s="1"/>
  <c r="AG185" i="1"/>
  <c r="I608" i="1"/>
  <c r="D608" i="1" s="1"/>
  <c r="L608" i="1" s="1"/>
  <c r="AO717" i="1"/>
  <c r="AE717" i="1" s="1"/>
  <c r="AE718" i="1"/>
  <c r="AP550" i="1"/>
  <c r="AP549" i="1" s="1"/>
  <c r="AK991" i="1"/>
  <c r="AG991" i="1"/>
  <c r="AO843" i="1"/>
  <c r="AM169" i="1"/>
  <c r="AG169" i="1"/>
  <c r="AG123" i="1"/>
  <c r="AG46" i="1"/>
  <c r="G437" i="1"/>
  <c r="AM39" i="1"/>
  <c r="AK39" i="1"/>
  <c r="AG39" i="1"/>
  <c r="AM123" i="1"/>
  <c r="I958" i="1"/>
  <c r="AM761" i="1"/>
  <c r="AO123" i="1"/>
  <c r="AM66" i="1"/>
  <c r="AM287" i="1" s="1"/>
  <c r="E733" i="1"/>
  <c r="AH733" i="1" s="1"/>
  <c r="E789" i="1"/>
  <c r="AH789" i="1" s="1"/>
  <c r="D256" i="1"/>
  <c r="I919" i="1"/>
  <c r="AM768" i="1"/>
  <c r="AM767" i="1" s="1"/>
  <c r="AG61" i="1"/>
  <c r="AG36" i="1" s="1"/>
  <c r="AG1082" i="1"/>
  <c r="AG314" i="1"/>
  <c r="AO768" i="1"/>
  <c r="AO767" i="1" s="1"/>
  <c r="AO766" i="1" s="1"/>
  <c r="AO765" i="1" s="1"/>
  <c r="AK767" i="1"/>
  <c r="AK765" i="1" s="1"/>
  <c r="AK823" i="1" s="1"/>
  <c r="AK761" i="1"/>
  <c r="AO315" i="1"/>
  <c r="AK204" i="1"/>
  <c r="AO826" i="1"/>
  <c r="AO854" i="1" s="1"/>
  <c r="AO57" i="1" s="1"/>
  <c r="AO559" i="1"/>
  <c r="AK205" i="1"/>
  <c r="AK299" i="1"/>
  <c r="AG653" i="1"/>
  <c r="AG654" i="1"/>
  <c r="AM1082" i="1"/>
  <c r="AM61" i="1"/>
  <c r="AO58" i="1"/>
  <c r="AO855" i="1"/>
  <c r="AM1005" i="1"/>
  <c r="AM991" i="1"/>
  <c r="AM1008" i="1"/>
  <c r="AM58" i="1"/>
  <c r="AM34" i="1" s="1"/>
  <c r="AN34" i="1" s="1"/>
  <c r="AM855" i="1"/>
  <c r="AM224" i="1"/>
  <c r="AM221" i="1" s="1"/>
  <c r="AM225" i="1"/>
  <c r="AM45" i="1" s="1"/>
  <c r="AG203" i="1"/>
  <c r="AM888" i="1"/>
  <c r="AO870" i="1"/>
  <c r="AO225" i="1"/>
  <c r="AO45" i="1" s="1"/>
  <c r="AM223" i="1"/>
  <c r="AM220" i="1" s="1"/>
  <c r="AM203" i="1"/>
  <c r="AG200" i="1"/>
  <c r="AO115" i="1"/>
  <c r="AO570" i="1"/>
  <c r="AM115" i="1"/>
  <c r="AG1001" i="1"/>
  <c r="AG1000" i="1" s="1"/>
  <c r="AG53" i="1" s="1"/>
  <c r="AO569" i="1"/>
  <c r="AG225" i="1"/>
  <c r="AO220" i="1"/>
  <c r="AM315" i="1"/>
  <c r="AL299" i="1" l="1"/>
  <c r="AK305" i="1"/>
  <c r="AY401" i="1"/>
  <c r="AL401" i="1"/>
  <c r="AY437" i="1"/>
  <c r="AL437" i="1"/>
  <c r="AL466" i="1"/>
  <c r="AL415" i="1"/>
  <c r="D958" i="1"/>
  <c r="L958" i="1" s="1"/>
  <c r="CE958" i="1"/>
  <c r="AH743" i="1"/>
  <c r="I889" i="1"/>
  <c r="CE919" i="1"/>
  <c r="AE59" i="1"/>
  <c r="AF37" i="1"/>
  <c r="AG60" i="1"/>
  <c r="AG35" i="1" s="1"/>
  <c r="AE35" i="1" s="1"/>
  <c r="AG45" i="1"/>
  <c r="AG183" i="1"/>
  <c r="AG221" i="1"/>
  <c r="I573" i="1"/>
  <c r="AF496" i="1"/>
  <c r="AM854" i="1"/>
  <c r="AM57" i="1" s="1"/>
  <c r="G316" i="1"/>
  <c r="AL316" i="1" s="1"/>
  <c r="AM759" i="1"/>
  <c r="AE309" i="1"/>
  <c r="AO171" i="1"/>
  <c r="AO169" i="1" s="1"/>
  <c r="AK766" i="1"/>
  <c r="AK287" i="1"/>
  <c r="AK303" i="1" s="1"/>
  <c r="AM219" i="1"/>
  <c r="AK207" i="1"/>
  <c r="AL207" i="1" s="1"/>
  <c r="AG311" i="1"/>
  <c r="AG761" i="1"/>
  <c r="AO823" i="1"/>
  <c r="AO48" i="1" s="1"/>
  <c r="AO574" i="1"/>
  <c r="AM1009" i="1"/>
  <c r="AM1006" i="1"/>
  <c r="AM1002" i="1"/>
  <c r="AO653" i="1"/>
  <c r="AO656" i="1"/>
  <c r="AO654" i="1"/>
  <c r="AK58" i="1"/>
  <c r="AK34" i="1" s="1"/>
  <c r="AK855" i="1"/>
  <c r="AG766" i="1"/>
  <c r="AK200" i="1"/>
  <c r="AK203" i="1"/>
  <c r="AG855" i="1"/>
  <c r="AG58" i="1"/>
  <c r="AG34" i="1" s="1"/>
  <c r="AO114" i="1"/>
  <c r="AO65" i="1"/>
  <c r="AM306" i="1"/>
  <c r="AM114" i="1"/>
  <c r="AM65" i="1"/>
  <c r="AL303" i="1" l="1"/>
  <c r="AK302" i="1"/>
  <c r="AK826" i="1"/>
  <c r="AE303" i="1"/>
  <c r="AL305" i="1"/>
  <c r="AE305" i="1"/>
  <c r="AL826" i="1"/>
  <c r="AM758" i="1"/>
  <c r="AM47" i="1" s="1"/>
  <c r="I759" i="1"/>
  <c r="I763" i="1"/>
  <c r="I858" i="1" s="1"/>
  <c r="AE34" i="1"/>
  <c r="AG219" i="1"/>
  <c r="AG765" i="1"/>
  <c r="AG823" i="1" s="1"/>
  <c r="AG48" i="1" s="1"/>
  <c r="AE827" i="1"/>
  <c r="AE60" i="1"/>
  <c r="D316" i="1"/>
  <c r="AY316" i="1"/>
  <c r="AK854" i="1"/>
  <c r="AK286" i="1"/>
  <c r="AL286" i="1" s="1"/>
  <c r="AO759" i="1"/>
  <c r="AO308" i="1"/>
  <c r="AO306" i="1" s="1"/>
  <c r="AO224" i="1" s="1"/>
  <c r="AO221" i="1" s="1"/>
  <c r="AO219" i="1" s="1"/>
  <c r="AE58" i="1"/>
  <c r="AM1029" i="1"/>
  <c r="AM1011" i="1"/>
  <c r="AM1003" i="1"/>
  <c r="AM1030" i="1" s="1"/>
  <c r="AM32" i="1" s="1"/>
  <c r="AM64" i="1"/>
  <c r="AM40" i="1" s="1"/>
  <c r="AM288" i="1"/>
  <c r="AM286" i="1" s="1"/>
  <c r="AO64" i="1"/>
  <c r="AO40" i="1" s="1"/>
  <c r="AO288" i="1"/>
  <c r="AO286" i="1" s="1"/>
  <c r="AL302" i="1" l="1"/>
  <c r="AE302" i="1"/>
  <c r="AQ858" i="1"/>
  <c r="I61" i="1"/>
  <c r="AK57" i="1"/>
  <c r="AK32" i="1" s="1"/>
  <c r="AE826" i="1"/>
  <c r="AE286" i="1"/>
  <c r="AG854" i="1"/>
  <c r="AG57" i="1" s="1"/>
  <c r="AG32" i="1" s="1"/>
  <c r="AO758" i="1"/>
  <c r="AO47" i="1" s="1"/>
  <c r="AO825" i="1"/>
  <c r="AM1001" i="1"/>
  <c r="AM1000" i="1" s="1"/>
  <c r="AM53" i="1" s="1"/>
  <c r="AM1028" i="1"/>
  <c r="AM36" i="1" s="1"/>
  <c r="AE57" i="1" l="1"/>
  <c r="AE763" i="1"/>
  <c r="AO824" i="1"/>
  <c r="AO853" i="1"/>
  <c r="AO61" i="1"/>
  <c r="AE61" i="1" l="1"/>
  <c r="AO852" i="1"/>
  <c r="AO56" i="1"/>
  <c r="AO1081" i="1" l="1"/>
  <c r="AO1077" i="1"/>
  <c r="AO55" i="1"/>
  <c r="AO1079" i="1"/>
  <c r="G241" i="1" l="1"/>
  <c r="AY241" i="1" s="1"/>
  <c r="E9" i="1"/>
  <c r="E27" i="1"/>
  <c r="E33" i="1"/>
  <c r="AH33" i="1" s="1"/>
  <c r="H46" i="1"/>
  <c r="I46" i="1"/>
  <c r="E51" i="1"/>
  <c r="H51" i="1"/>
  <c r="I51" i="1"/>
  <c r="H52" i="1"/>
  <c r="I52" i="1"/>
  <c r="E69" i="1"/>
  <c r="E74" i="1"/>
  <c r="E76" i="1"/>
  <c r="E80" i="1"/>
  <c r="E78" i="1" s="1"/>
  <c r="E81" i="1"/>
  <c r="E82" i="1"/>
  <c r="E84" i="1"/>
  <c r="AH84" i="1" s="1"/>
  <c r="E87" i="1"/>
  <c r="AH87" i="1" s="1"/>
  <c r="E88" i="1"/>
  <c r="AH88" i="1" s="1"/>
  <c r="I93" i="1"/>
  <c r="E95" i="1"/>
  <c r="AH95" i="1" s="1"/>
  <c r="E98" i="1"/>
  <c r="G116" i="1"/>
  <c r="E119" i="1"/>
  <c r="G123" i="1"/>
  <c r="E124" i="1"/>
  <c r="AH124" i="1" s="1"/>
  <c r="H124" i="1"/>
  <c r="H115" i="1" s="1"/>
  <c r="I124" i="1"/>
  <c r="I115" i="1" s="1"/>
  <c r="E125" i="1"/>
  <c r="AH125" i="1" s="1"/>
  <c r="H125" i="1"/>
  <c r="H116" i="1" s="1"/>
  <c r="I125" i="1"/>
  <c r="I116" i="1" s="1"/>
  <c r="E134" i="1"/>
  <c r="AH134" i="1" s="1"/>
  <c r="E154" i="1"/>
  <c r="AH154" i="1" s="1"/>
  <c r="E170" i="1"/>
  <c r="AH170" i="1" s="1"/>
  <c r="G170" i="1"/>
  <c r="G115" i="1" s="1"/>
  <c r="G114" i="1" s="1"/>
  <c r="H170" i="1"/>
  <c r="E171" i="1"/>
  <c r="AH171" i="1" s="1"/>
  <c r="G171" i="1"/>
  <c r="H171" i="1"/>
  <c r="E172" i="1"/>
  <c r="AH172" i="1" s="1"/>
  <c r="G172" i="1"/>
  <c r="AY172" i="1" s="1"/>
  <c r="H172" i="1"/>
  <c r="I172" i="1"/>
  <c r="CE172" i="1" s="1"/>
  <c r="E175" i="1"/>
  <c r="AH175" i="1" s="1"/>
  <c r="G175" i="1"/>
  <c r="AY175" i="1" s="1"/>
  <c r="H175" i="1"/>
  <c r="I175" i="1"/>
  <c r="CE175" i="1" s="1"/>
  <c r="E178" i="1"/>
  <c r="AH178" i="1" s="1"/>
  <c r="G178" i="1"/>
  <c r="E187" i="1"/>
  <c r="E191" i="1"/>
  <c r="AH191" i="1" s="1"/>
  <c r="E192" i="1"/>
  <c r="AH192" i="1" s="1"/>
  <c r="E198" i="1"/>
  <c r="AH198" i="1" s="1"/>
  <c r="G199" i="1"/>
  <c r="G198" i="1" s="1"/>
  <c r="H199" i="1"/>
  <c r="H198" i="1" s="1"/>
  <c r="G201" i="1"/>
  <c r="E202" i="1"/>
  <c r="E195" i="1"/>
  <c r="AH195" i="1" s="1"/>
  <c r="H207" i="1"/>
  <c r="I207" i="1"/>
  <c r="E204" i="1"/>
  <c r="AH204" i="1" s="1"/>
  <c r="H208" i="1"/>
  <c r="H204" i="1" s="1"/>
  <c r="I208" i="1"/>
  <c r="I204" i="1" s="1"/>
  <c r="CE204" i="1" s="1"/>
  <c r="H209" i="1"/>
  <c r="H205" i="1" s="1"/>
  <c r="I209" i="1"/>
  <c r="I205" i="1" s="1"/>
  <c r="CE205" i="1" s="1"/>
  <c r="H210" i="1"/>
  <c r="I210" i="1"/>
  <c r="E205" i="1"/>
  <c r="AH205" i="1" s="1"/>
  <c r="E215" i="1"/>
  <c r="G215" i="1"/>
  <c r="AY215" i="1" s="1"/>
  <c r="G220" i="1"/>
  <c r="H221" i="1"/>
  <c r="H219" i="1" s="1"/>
  <c r="G222" i="1"/>
  <c r="AY222" i="1" s="1"/>
  <c r="E223" i="1"/>
  <c r="G224" i="1"/>
  <c r="E226" i="1"/>
  <c r="H226" i="1"/>
  <c r="I226" i="1"/>
  <c r="I170" i="1" s="1"/>
  <c r="I227" i="1"/>
  <c r="I225" i="1" s="1"/>
  <c r="H228" i="1"/>
  <c r="H227" i="1" s="1"/>
  <c r="H225" i="1" s="1"/>
  <c r="H45" i="1" s="1"/>
  <c r="E234" i="1"/>
  <c r="G209" i="1"/>
  <c r="AY209" i="1" s="1"/>
  <c r="G240" i="1"/>
  <c r="G245" i="1"/>
  <c r="AY245" i="1" s="1"/>
  <c r="G248" i="1"/>
  <c r="AY248" i="1" s="1"/>
  <c r="G261" i="1"/>
  <c r="AY261" i="1" s="1"/>
  <c r="E275" i="1"/>
  <c r="G275" i="1"/>
  <c r="AY275" i="1" s="1"/>
  <c r="I223" i="1"/>
  <c r="I220" i="1" s="1"/>
  <c r="E277" i="1"/>
  <c r="G277" i="1"/>
  <c r="AY277" i="1" s="1"/>
  <c r="E290" i="1"/>
  <c r="E52" i="1" s="1"/>
  <c r="E307" i="1"/>
  <c r="AH307" i="1" s="1"/>
  <c r="G312" i="1"/>
  <c r="H827" i="1"/>
  <c r="I827" i="1"/>
  <c r="E315" i="1"/>
  <c r="H308" i="1"/>
  <c r="E312" i="1"/>
  <c r="AH312" i="1" s="1"/>
  <c r="G317" i="1"/>
  <c r="H317" i="1"/>
  <c r="I317" i="1"/>
  <c r="G319" i="1"/>
  <c r="G320" i="1"/>
  <c r="G339" i="1"/>
  <c r="G337" i="1" s="1"/>
  <c r="G343" i="1"/>
  <c r="G344" i="1"/>
  <c r="G380" i="1"/>
  <c r="G379" i="1" s="1"/>
  <c r="G394" i="1"/>
  <c r="G393" i="1" s="1"/>
  <c r="E429" i="1"/>
  <c r="E430" i="1"/>
  <c r="E433" i="1"/>
  <c r="E473" i="1"/>
  <c r="AH473" i="1" s="1"/>
  <c r="G533" i="1"/>
  <c r="G540" i="1"/>
  <c r="G550" i="1"/>
  <c r="AL550" i="1" s="1"/>
  <c r="I560" i="1"/>
  <c r="E569" i="1"/>
  <c r="AH569" i="1" s="1"/>
  <c r="E574" i="1"/>
  <c r="AH574" i="1" s="1"/>
  <c r="I569" i="1"/>
  <c r="I614" i="1"/>
  <c r="I616" i="1"/>
  <c r="I617" i="1"/>
  <c r="I620" i="1"/>
  <c r="E621" i="1"/>
  <c r="E625" i="1"/>
  <c r="E628" i="1"/>
  <c r="E644" i="1"/>
  <c r="E643" i="1" s="1"/>
  <c r="E650" i="1"/>
  <c r="E649" i="1" s="1"/>
  <c r="E652" i="1"/>
  <c r="H653" i="1"/>
  <c r="H654" i="1"/>
  <c r="E655" i="1"/>
  <c r="H655" i="1"/>
  <c r="I655" i="1"/>
  <c r="E656" i="1"/>
  <c r="H656" i="1"/>
  <c r="I658" i="1"/>
  <c r="H665" i="1"/>
  <c r="H664" i="1" s="1"/>
  <c r="I665" i="1"/>
  <c r="I664" i="1" s="1"/>
  <c r="CE664" i="1" s="1"/>
  <c r="G665" i="1"/>
  <c r="G664" i="1" s="1"/>
  <c r="E712" i="1"/>
  <c r="E718" i="1"/>
  <c r="AH718" i="1" s="1"/>
  <c r="H718" i="1"/>
  <c r="I718" i="1"/>
  <c r="E727" i="1"/>
  <c r="H761" i="1"/>
  <c r="E762" i="1"/>
  <c r="E856" i="1" s="1"/>
  <c r="G762" i="1"/>
  <c r="G856" i="1" s="1"/>
  <c r="G60" i="1" s="1"/>
  <c r="H762" i="1"/>
  <c r="H856" i="1" s="1"/>
  <c r="I762" i="1"/>
  <c r="E763" i="1"/>
  <c r="G763" i="1"/>
  <c r="G858" i="1" s="1"/>
  <c r="G61" i="1" s="1"/>
  <c r="H763" i="1"/>
  <c r="H858" i="1" s="1"/>
  <c r="H61" i="1" s="1"/>
  <c r="E769" i="1"/>
  <c r="E770" i="1"/>
  <c r="E780" i="1"/>
  <c r="E783" i="1"/>
  <c r="H788" i="1"/>
  <c r="I788" i="1"/>
  <c r="E788" i="1"/>
  <c r="AH788" i="1" s="1"/>
  <c r="H810" i="1"/>
  <c r="E828" i="1"/>
  <c r="AH828" i="1" s="1"/>
  <c r="E832" i="1"/>
  <c r="H832" i="1"/>
  <c r="I832" i="1"/>
  <c r="E837" i="1"/>
  <c r="AH837" i="1" s="1"/>
  <c r="G837" i="1"/>
  <c r="H837" i="1"/>
  <c r="I837" i="1"/>
  <c r="E841" i="1"/>
  <c r="E843" i="1"/>
  <c r="AH843" i="1" s="1"/>
  <c r="G843" i="1"/>
  <c r="H843" i="1"/>
  <c r="I843" i="1"/>
  <c r="E846" i="1"/>
  <c r="AH846" i="1" s="1"/>
  <c r="G846" i="1"/>
  <c r="H846" i="1"/>
  <c r="E851" i="1"/>
  <c r="G851" i="1"/>
  <c r="H851" i="1"/>
  <c r="E857" i="1"/>
  <c r="I59" i="1"/>
  <c r="AQ59" i="1" s="1"/>
  <c r="E865" i="1"/>
  <c r="E866" i="1"/>
  <c r="E867" i="1"/>
  <c r="I867" i="1"/>
  <c r="I871" i="1"/>
  <c r="I865" i="1" s="1"/>
  <c r="I872" i="1"/>
  <c r="I866" i="1" s="1"/>
  <c r="I873" i="1"/>
  <c r="I876" i="1"/>
  <c r="E879" i="1"/>
  <c r="I879" i="1"/>
  <c r="G889" i="1"/>
  <c r="G993" i="1" s="1"/>
  <c r="H889" i="1"/>
  <c r="H993" i="1" s="1"/>
  <c r="BA993" i="1" s="1"/>
  <c r="G890" i="1"/>
  <c r="G888" i="1" s="1"/>
  <c r="E895" i="1"/>
  <c r="E891" i="1" s="1"/>
  <c r="G895" i="1"/>
  <c r="G891" i="1" s="1"/>
  <c r="H895" i="1"/>
  <c r="I895" i="1"/>
  <c r="E897" i="1"/>
  <c r="G897" i="1"/>
  <c r="H897" i="1"/>
  <c r="G898" i="1"/>
  <c r="G896" i="1" s="1"/>
  <c r="H898" i="1"/>
  <c r="H890" i="1" s="1"/>
  <c r="H992" i="1" s="1"/>
  <c r="E901" i="1"/>
  <c r="H901" i="1"/>
  <c r="I901" i="1"/>
  <c r="E904" i="1"/>
  <c r="H904" i="1"/>
  <c r="E905" i="1"/>
  <c r="E889" i="1" s="1"/>
  <c r="I905" i="1"/>
  <c r="CE905" i="1" s="1"/>
  <c r="E906" i="1"/>
  <c r="I906" i="1"/>
  <c r="CE906" i="1" s="1"/>
  <c r="E919" i="1"/>
  <c r="I992" i="1"/>
  <c r="E921" i="1"/>
  <c r="I921" i="1"/>
  <c r="CE921" i="1" s="1"/>
  <c r="I933" i="1"/>
  <c r="CE933" i="1" s="1"/>
  <c r="I936" i="1"/>
  <c r="CE936" i="1" s="1"/>
  <c r="I939" i="1"/>
  <c r="CE939" i="1" s="1"/>
  <c r="E952" i="1"/>
  <c r="E949" i="1" s="1"/>
  <c r="E953" i="1"/>
  <c r="E954" i="1"/>
  <c r="E955" i="1"/>
  <c r="E994" i="1"/>
  <c r="G994" i="1"/>
  <c r="E1002" i="1"/>
  <c r="I1002" i="1"/>
  <c r="I1001" i="1" s="1"/>
  <c r="I1000" i="1" s="1"/>
  <c r="I53" i="1" s="1"/>
  <c r="E1003" i="1"/>
  <c r="E1030" i="1" s="1"/>
  <c r="I1003" i="1"/>
  <c r="I1030" i="1" s="1"/>
  <c r="CE1030" i="1" s="1"/>
  <c r="E1004" i="1"/>
  <c r="I1004" i="1"/>
  <c r="E1007" i="1"/>
  <c r="I1007" i="1"/>
  <c r="E1010" i="1"/>
  <c r="I1010" i="1"/>
  <c r="E1029" i="1"/>
  <c r="G1029" i="1"/>
  <c r="G1028" i="1" s="1"/>
  <c r="G1030" i="1"/>
  <c r="E1097" i="1"/>
  <c r="AL533" i="1" l="1"/>
  <c r="AY550" i="1"/>
  <c r="G524" i="1"/>
  <c r="AY524" i="1"/>
  <c r="G308" i="1"/>
  <c r="E60" i="1"/>
  <c r="AH856" i="1"/>
  <c r="H60" i="1"/>
  <c r="D712" i="1"/>
  <c r="AF712" i="1" s="1"/>
  <c r="AH712" i="1"/>
  <c r="E46" i="1"/>
  <c r="G219" i="1"/>
  <c r="AY219" i="1" s="1"/>
  <c r="AY220" i="1"/>
  <c r="G35" i="1"/>
  <c r="I760" i="1"/>
  <c r="E97" i="1"/>
  <c r="AH98" i="1"/>
  <c r="AU762" i="1"/>
  <c r="AH762" i="1"/>
  <c r="H760" i="1"/>
  <c r="AU215" i="1"/>
  <c r="G539" i="1"/>
  <c r="AL539" i="1" s="1"/>
  <c r="AY540" i="1"/>
  <c r="AH28" i="1"/>
  <c r="AU28" i="1"/>
  <c r="E726" i="1"/>
  <c r="G210" i="1"/>
  <c r="AY240" i="1"/>
  <c r="G221" i="1"/>
  <c r="AY221" i="1" s="1"/>
  <c r="AY224" i="1"/>
  <c r="E68" i="1"/>
  <c r="AH68" i="1" s="1"/>
  <c r="AH69" i="1"/>
  <c r="AE277" i="1"/>
  <c r="AU277" i="1"/>
  <c r="AR277" i="1" s="1"/>
  <c r="E186" i="1"/>
  <c r="AH186" i="1" s="1"/>
  <c r="AH187" i="1"/>
  <c r="D27" i="1"/>
  <c r="AH27" i="1"/>
  <c r="E898" i="1"/>
  <c r="E890" i="1" s="1"/>
  <c r="E888" i="1" s="1"/>
  <c r="E858" i="1"/>
  <c r="E227" i="1"/>
  <c r="AU234" i="1"/>
  <c r="E59" i="1"/>
  <c r="I856" i="1"/>
  <c r="CE762" i="1"/>
  <c r="E118" i="1"/>
  <c r="AH119" i="1"/>
  <c r="E222" i="1"/>
  <c r="E201" i="1"/>
  <c r="AH202" i="1"/>
  <c r="AU202" i="1"/>
  <c r="D28" i="1"/>
  <c r="E620" i="1"/>
  <c r="I828" i="1"/>
  <c r="G992" i="1"/>
  <c r="G991" i="1" s="1"/>
  <c r="H828" i="1"/>
  <c r="I1029" i="1"/>
  <c r="I1028" i="1" s="1"/>
  <c r="H39" i="1"/>
  <c r="E73" i="1"/>
  <c r="E72" i="1" s="1"/>
  <c r="E1001" i="1"/>
  <c r="E1000" i="1" s="1"/>
  <c r="E53" i="1" s="1"/>
  <c r="D851" i="1"/>
  <c r="AF851" i="1" s="1"/>
  <c r="E760" i="1"/>
  <c r="AH760" i="1" s="1"/>
  <c r="G39" i="1"/>
  <c r="E39" i="1"/>
  <c r="D718" i="1"/>
  <c r="AF718" i="1" s="1"/>
  <c r="E768" i="1"/>
  <c r="G36" i="1"/>
  <c r="I58" i="1"/>
  <c r="I855" i="1"/>
  <c r="E190" i="1"/>
  <c r="AH190" i="1" s="1"/>
  <c r="H58" i="1"/>
  <c r="H855" i="1"/>
  <c r="E169" i="1"/>
  <c r="AH169" i="1" s="1"/>
  <c r="AH850" i="1"/>
  <c r="H169" i="1"/>
  <c r="G849" i="1"/>
  <c r="G850" i="1"/>
  <c r="R850" i="1" s="1"/>
  <c r="I768" i="1"/>
  <c r="I767" i="1" s="1"/>
  <c r="I766" i="1" s="1"/>
  <c r="H768" i="1"/>
  <c r="H767" i="1" s="1"/>
  <c r="H766" i="1" s="1"/>
  <c r="E1028" i="1"/>
  <c r="I717" i="1"/>
  <c r="D717" i="1" s="1"/>
  <c r="I313" i="1"/>
  <c r="I311" i="1" s="1"/>
  <c r="I315" i="1"/>
  <c r="H313" i="1"/>
  <c r="H311" i="1" s="1"/>
  <c r="H315" i="1"/>
  <c r="H306" i="1" s="1"/>
  <c r="G832" i="1"/>
  <c r="BQ833" i="1"/>
  <c r="G238" i="1"/>
  <c r="AY238" i="1" s="1"/>
  <c r="H1082" i="1"/>
  <c r="E61" i="1"/>
  <c r="I904" i="1"/>
  <c r="CE904" i="1" s="1"/>
  <c r="G768" i="1"/>
  <c r="G767" i="1" s="1"/>
  <c r="G527" i="1"/>
  <c r="G549" i="1"/>
  <c r="G525" i="1"/>
  <c r="AL525" i="1" s="1"/>
  <c r="E314" i="1"/>
  <c r="I574" i="1"/>
  <c r="I308" i="1"/>
  <c r="E122" i="1"/>
  <c r="E66" i="1"/>
  <c r="E224" i="1"/>
  <c r="E225" i="1"/>
  <c r="E993" i="1"/>
  <c r="E991" i="1" s="1"/>
  <c r="H888" i="1"/>
  <c r="I202" i="1"/>
  <c r="I199" i="1" s="1"/>
  <c r="I198" i="1" s="1"/>
  <c r="I171" i="1"/>
  <c r="I169" i="1" s="1"/>
  <c r="I45" i="1"/>
  <c r="E658" i="1"/>
  <c r="E665" i="1"/>
  <c r="E664" i="1" s="1"/>
  <c r="I200" i="1"/>
  <c r="I203" i="1"/>
  <c r="CE203" i="1" s="1"/>
  <c r="I66" i="1"/>
  <c r="I287" i="1" s="1"/>
  <c r="I888" i="1"/>
  <c r="I862" i="1" s="1"/>
  <c r="I993" i="1"/>
  <c r="H200" i="1"/>
  <c r="H203" i="1"/>
  <c r="H66" i="1"/>
  <c r="H287" i="1" s="1"/>
  <c r="E200" i="1"/>
  <c r="AH200" i="1" s="1"/>
  <c r="E203" i="1"/>
  <c r="AH203" i="1" s="1"/>
  <c r="E653" i="1"/>
  <c r="E654" i="1"/>
  <c r="I65" i="1"/>
  <c r="I114" i="1"/>
  <c r="H1005" i="1"/>
  <c r="H1008" i="1"/>
  <c r="H991" i="1"/>
  <c r="E767" i="1"/>
  <c r="E765" i="1" s="1"/>
  <c r="E823" i="1" s="1"/>
  <c r="G122" i="1"/>
  <c r="G299" i="1" s="1"/>
  <c r="G205" i="1"/>
  <c r="H65" i="1"/>
  <c r="H114" i="1"/>
  <c r="E67" i="1"/>
  <c r="I918" i="1"/>
  <c r="E185" i="1"/>
  <c r="I123" i="1"/>
  <c r="E115" i="1"/>
  <c r="AH115" i="1" s="1"/>
  <c r="E65" i="1"/>
  <c r="AH65" i="1" s="1"/>
  <c r="I224" i="1"/>
  <c r="I221" i="1" s="1"/>
  <c r="I219" i="1" s="1"/>
  <c r="H123" i="1"/>
  <c r="I870" i="1"/>
  <c r="I559" i="1"/>
  <c r="E123" i="1"/>
  <c r="AH123" i="1" s="1"/>
  <c r="E116" i="1"/>
  <c r="AH116" i="1" s="1"/>
  <c r="E207" i="1"/>
  <c r="AH207" i="1" s="1"/>
  <c r="I570" i="1"/>
  <c r="G169" i="1"/>
  <c r="AL549" i="1" l="1"/>
  <c r="G25" i="1"/>
  <c r="R25" i="1" s="1"/>
  <c r="R849" i="1"/>
  <c r="R527" i="1"/>
  <c r="AF28" i="1"/>
  <c r="J27" i="1"/>
  <c r="L27" i="1"/>
  <c r="G766" i="1"/>
  <c r="G765" i="1"/>
  <c r="G823" i="1" s="1"/>
  <c r="AL823" i="1" s="1"/>
  <c r="E1082" i="1"/>
  <c r="AH1082" i="1" s="1"/>
  <c r="AF27" i="1"/>
  <c r="E221" i="1"/>
  <c r="E117" i="1"/>
  <c r="AH117" i="1" s="1"/>
  <c r="AH118" i="1"/>
  <c r="E94" i="1"/>
  <c r="AH97" i="1"/>
  <c r="E287" i="1"/>
  <c r="AH66" i="1"/>
  <c r="H34" i="1"/>
  <c r="E299" i="1"/>
  <c r="AH122" i="1"/>
  <c r="I60" i="1"/>
  <c r="CE856" i="1"/>
  <c r="G65" i="1"/>
  <c r="G288" i="1" s="1"/>
  <c r="AY210" i="1"/>
  <c r="E766" i="1"/>
  <c r="AH766" i="1" s="1"/>
  <c r="I34" i="1"/>
  <c r="E183" i="1"/>
  <c r="AH183" i="1" s="1"/>
  <c r="AH185" i="1"/>
  <c r="E309" i="1"/>
  <c r="AH314" i="1"/>
  <c r="H35" i="1"/>
  <c r="G314" i="1"/>
  <c r="E25" i="1"/>
  <c r="AH849" i="1"/>
  <c r="E45" i="1"/>
  <c r="E35" i="1"/>
  <c r="AH35" i="1" s="1"/>
  <c r="AH60" i="1"/>
  <c r="AH201" i="1"/>
  <c r="AU201" i="1"/>
  <c r="L717" i="1"/>
  <c r="AF717" i="1"/>
  <c r="AU222" i="1"/>
  <c r="BQ850" i="1"/>
  <c r="BQ849" i="1"/>
  <c r="BQ25" i="1" s="1"/>
  <c r="E36" i="1"/>
  <c r="I306" i="1"/>
  <c r="G315" i="1"/>
  <c r="AL315" i="1" s="1"/>
  <c r="AY308" i="1"/>
  <c r="D850" i="1"/>
  <c r="E114" i="1"/>
  <c r="AH114" i="1" s="1"/>
  <c r="H1002" i="1"/>
  <c r="H1029" i="1" s="1"/>
  <c r="I991" i="1"/>
  <c r="I994" i="1" s="1"/>
  <c r="AK850" i="1"/>
  <c r="AE850" i="1" s="1"/>
  <c r="AK849" i="1"/>
  <c r="AK25" i="1" s="1"/>
  <c r="D849" i="1"/>
  <c r="H759" i="1"/>
  <c r="H758" i="1" s="1"/>
  <c r="H47" i="1" s="1"/>
  <c r="E761" i="1"/>
  <c r="G523" i="1"/>
  <c r="AK832" i="1"/>
  <c r="I765" i="1"/>
  <c r="H765" i="1"/>
  <c r="H823" i="1" s="1"/>
  <c r="H825" i="1" s="1"/>
  <c r="E306" i="1"/>
  <c r="E759" i="1"/>
  <c r="E825" i="1" s="1"/>
  <c r="I64" i="1"/>
  <c r="I40" i="1" s="1"/>
  <c r="I288" i="1"/>
  <c r="I286" i="1" s="1"/>
  <c r="I654" i="1"/>
  <c r="I653" i="1"/>
  <c r="I656" i="1"/>
  <c r="H64" i="1"/>
  <c r="H40" i="1" s="1"/>
  <c r="H288" i="1"/>
  <c r="I854" i="1"/>
  <c r="AD854" i="1" s="1"/>
  <c r="H1006" i="1"/>
  <c r="H1003" i="1" s="1"/>
  <c r="H1030" i="1" s="1"/>
  <c r="H854" i="1"/>
  <c r="E64" i="1"/>
  <c r="E40" i="1" s="1"/>
  <c r="E288" i="1"/>
  <c r="G237" i="1"/>
  <c r="AY237" i="1" s="1"/>
  <c r="G208" i="1"/>
  <c r="AY208" i="1" s="1"/>
  <c r="E313" i="1"/>
  <c r="G313" i="1"/>
  <c r="AP414" i="1"/>
  <c r="AP413" i="1" s="1"/>
  <c r="AP412" i="1" s="1"/>
  <c r="AP468" i="1"/>
  <c r="AP467" i="1" s="1"/>
  <c r="AP466" i="1" s="1"/>
  <c r="AP471" i="1"/>
  <c r="AP470" i="1" s="1"/>
  <c r="AP469" i="1" s="1"/>
  <c r="G309" i="1" l="1"/>
  <c r="AL314" i="1"/>
  <c r="H48" i="1"/>
  <c r="AH25" i="1"/>
  <c r="N25" i="1"/>
  <c r="AL25" i="1"/>
  <c r="AE25" i="1"/>
  <c r="AE849" i="1"/>
  <c r="AF849" i="1" s="1"/>
  <c r="I823" i="1"/>
  <c r="I825" i="1" s="1"/>
  <c r="G311" i="1"/>
  <c r="AH823" i="1"/>
  <c r="AH765" i="1"/>
  <c r="G761" i="1"/>
  <c r="D25" i="1"/>
  <c r="AH826" i="1"/>
  <c r="I35" i="1"/>
  <c r="AQ60" i="1"/>
  <c r="E854" i="1"/>
  <c r="E57" i="1" s="1"/>
  <c r="E93" i="1"/>
  <c r="AH93" i="1" s="1"/>
  <c r="AH94" i="1"/>
  <c r="AF850" i="1"/>
  <c r="E827" i="1"/>
  <c r="E286" i="1"/>
  <c r="H286" i="1"/>
  <c r="E311" i="1"/>
  <c r="AH311" i="1" s="1"/>
  <c r="AH313" i="1"/>
  <c r="E219" i="1"/>
  <c r="I57" i="1"/>
  <c r="H57" i="1"/>
  <c r="H32" i="1" s="1"/>
  <c r="H1011" i="1"/>
  <c r="D308" i="1"/>
  <c r="E758" i="1"/>
  <c r="E47" i="1" s="1"/>
  <c r="I758" i="1"/>
  <c r="I47" i="1" s="1"/>
  <c r="H1001" i="1"/>
  <c r="H1000" i="1" s="1"/>
  <c r="H53" i="1" s="1"/>
  <c r="H1028" i="1"/>
  <c r="G306" i="1"/>
  <c r="D306" i="1" s="1"/>
  <c r="G759" i="1"/>
  <c r="G204" i="1"/>
  <c r="G207" i="1"/>
  <c r="G66" i="1"/>
  <c r="AR498" i="1"/>
  <c r="AS498" i="1" s="1"/>
  <c r="AP498" i="1"/>
  <c r="K498" i="1"/>
  <c r="L498" i="1" s="1"/>
  <c r="AR497" i="1"/>
  <c r="K497" i="1"/>
  <c r="L497" i="1" s="1"/>
  <c r="G827" i="1" l="1"/>
  <c r="AL309" i="1"/>
  <c r="D759" i="1"/>
  <c r="G825" i="1"/>
  <c r="G853" i="1" s="1"/>
  <c r="H853" i="1"/>
  <c r="H852" i="1" s="1"/>
  <c r="H55" i="1" s="1"/>
  <c r="H22" i="1" s="1"/>
  <c r="I853" i="1"/>
  <c r="I56" i="1" s="1"/>
  <c r="AQ56" i="1" s="1"/>
  <c r="AQ825" i="1"/>
  <c r="I48" i="1"/>
  <c r="E48" i="1"/>
  <c r="E855" i="1"/>
  <c r="E58" i="1"/>
  <c r="AH854" i="1"/>
  <c r="AB286" i="1"/>
  <c r="E32" i="1"/>
  <c r="AH32" i="1" s="1"/>
  <c r="AH57" i="1"/>
  <c r="AP497" i="1"/>
  <c r="AS497" i="1"/>
  <c r="I32" i="1"/>
  <c r="AF25" i="1"/>
  <c r="H36" i="1"/>
  <c r="I824" i="1"/>
  <c r="H824" i="1"/>
  <c r="H56" i="1"/>
  <c r="G287" i="1"/>
  <c r="G286" i="1" s="1"/>
  <c r="D286" i="1" s="1"/>
  <c r="AF286" i="1" s="1"/>
  <c r="G64" i="1"/>
  <c r="AQ61" i="1"/>
  <c r="I1082" i="1"/>
  <c r="G200" i="1"/>
  <c r="G203" i="1"/>
  <c r="G758" i="1"/>
  <c r="D758" i="1" s="1"/>
  <c r="E853" i="1"/>
  <c r="E824" i="1"/>
  <c r="Q496" i="1"/>
  <c r="AR496" i="1"/>
  <c r="G58" i="1" l="1"/>
  <c r="AL827" i="1"/>
  <c r="G855" i="1"/>
  <c r="AL855" i="1" s="1"/>
  <c r="H24" i="1"/>
  <c r="I24" i="1"/>
  <c r="AQ824" i="1"/>
  <c r="I852" i="1"/>
  <c r="I1081" i="1" s="1"/>
  <c r="AQ853" i="1"/>
  <c r="E24" i="1"/>
  <c r="K496" i="1"/>
  <c r="E34" i="1"/>
  <c r="AS496" i="1"/>
  <c r="AP496" i="1"/>
  <c r="J496" i="1"/>
  <c r="L496" i="1"/>
  <c r="I31" i="1"/>
  <c r="I30" i="1" s="1"/>
  <c r="H31" i="1"/>
  <c r="I36" i="1"/>
  <c r="D36" i="1" s="1"/>
  <c r="D825" i="1"/>
  <c r="G56" i="1"/>
  <c r="G31" i="1" s="1"/>
  <c r="D853" i="1"/>
  <c r="E56" i="1"/>
  <c r="E31" i="1" s="1"/>
  <c r="E852" i="1"/>
  <c r="H1079" i="1"/>
  <c r="H1081" i="1"/>
  <c r="H1077" i="1"/>
  <c r="G854" i="1"/>
  <c r="AL58" i="1" l="1"/>
  <c r="G34" i="1"/>
  <c r="AL34" i="1" s="1"/>
  <c r="G57" i="1"/>
  <c r="AL57" i="1" s="1"/>
  <c r="AL854" i="1"/>
  <c r="I1077" i="1"/>
  <c r="I55" i="1"/>
  <c r="AQ852" i="1"/>
  <c r="I1079" i="1"/>
  <c r="H30" i="1"/>
  <c r="H6" i="1"/>
  <c r="G32" i="1"/>
  <c r="AL32" i="1" s="1"/>
  <c r="I6" i="1"/>
  <c r="G852" i="1"/>
  <c r="G55" i="1" s="1"/>
  <c r="G22" i="1" s="1"/>
  <c r="D31" i="1"/>
  <c r="D56" i="1"/>
  <c r="G824" i="1"/>
  <c r="G24" i="1" s="1"/>
  <c r="E1081" i="1"/>
  <c r="E1079" i="1"/>
  <c r="E1077" i="1"/>
  <c r="E55" i="1"/>
  <c r="E22" i="1" s="1"/>
  <c r="I22" i="1" l="1"/>
  <c r="D22" i="1" s="1"/>
  <c r="AQ55" i="1"/>
  <c r="G30" i="1"/>
  <c r="D32" i="1"/>
  <c r="E6" i="1"/>
  <c r="D24" i="1"/>
  <c r="D824" i="1"/>
  <c r="E30" i="1"/>
  <c r="D55" i="1"/>
  <c r="D852" i="1"/>
  <c r="K271" i="1"/>
  <c r="J271" i="1" l="1"/>
  <c r="D30" i="1"/>
  <c r="D271" i="1"/>
  <c r="AF271" i="1" l="1"/>
  <c r="AS271" i="1"/>
  <c r="L271" i="1"/>
  <c r="J537" i="1" l="1"/>
  <c r="J533" i="1" s="1"/>
  <c r="M59" i="1" l="1"/>
  <c r="J33" i="1"/>
  <c r="AR1025" i="1"/>
  <c r="BB1024" i="1"/>
  <c r="BB1023" i="1"/>
  <c r="U857" i="1"/>
  <c r="S857" i="1"/>
  <c r="S59" i="1" s="1"/>
  <c r="Q857" i="1"/>
  <c r="Q59" i="1" s="1"/>
  <c r="R59" i="1" s="1"/>
  <c r="BU1102" i="1"/>
  <c r="BJ1102" i="1"/>
  <c r="BH1102" i="1"/>
  <c r="BF1102" i="1"/>
  <c r="BD1102" i="1"/>
  <c r="AR1102" i="1"/>
  <c r="BC1102" i="1"/>
  <c r="AE1102" i="1"/>
  <c r="AA1102" i="1"/>
  <c r="V1102" i="1"/>
  <c r="K1102" i="1"/>
  <c r="J1102" i="1" s="1"/>
  <c r="AB1102" i="1"/>
  <c r="D1102" i="1"/>
  <c r="U672" i="1"/>
  <c r="K675" i="1"/>
  <c r="U674" i="1"/>
  <c r="K674" i="1" s="1"/>
  <c r="K673" i="1"/>
  <c r="K671" i="1"/>
  <c r="J671" i="1" s="1"/>
  <c r="K670" i="1"/>
  <c r="U669" i="1"/>
  <c r="K669" i="1" s="1"/>
  <c r="U667" i="1"/>
  <c r="K667" i="1" s="1"/>
  <c r="K668" i="1"/>
  <c r="U59" i="1" l="1"/>
  <c r="AD857" i="1"/>
  <c r="K59" i="1"/>
  <c r="AD59" i="1"/>
  <c r="BB1022" i="1"/>
  <c r="CE1023" i="1"/>
  <c r="AR1024" i="1"/>
  <c r="CE1024" i="1"/>
  <c r="BE1102" i="1"/>
  <c r="BB1017" i="1"/>
  <c r="CE1017" i="1" s="1"/>
  <c r="AR1023" i="1"/>
  <c r="Z1102" i="1"/>
  <c r="J29" i="1"/>
  <c r="U666" i="1"/>
  <c r="K666" i="1" s="1"/>
  <c r="J666" i="1" s="1"/>
  <c r="BN1102" i="1"/>
  <c r="K672" i="1"/>
  <c r="AR1022" i="1" l="1"/>
  <c r="CE1022" i="1"/>
  <c r="BB1016" i="1"/>
  <c r="CE1016" i="1" s="1"/>
  <c r="AR1017" i="1"/>
  <c r="D675" i="1"/>
  <c r="J675" i="1" s="1"/>
  <c r="D674" i="1"/>
  <c r="J674" i="1" s="1"/>
  <c r="D673" i="1"/>
  <c r="J673" i="1" s="1"/>
  <c r="D672" i="1"/>
  <c r="J672" i="1" s="1"/>
  <c r="D670" i="1"/>
  <c r="J670" i="1" s="1"/>
  <c r="D669" i="1"/>
  <c r="J669" i="1" s="1"/>
  <c r="D668" i="1"/>
  <c r="J668" i="1" s="1"/>
  <c r="D667" i="1"/>
  <c r="J667" i="1" s="1"/>
  <c r="BB1015" i="1" l="1"/>
  <c r="AR1016" i="1"/>
  <c r="D1026" i="1"/>
  <c r="BU1027" i="1"/>
  <c r="BN1027" i="1"/>
  <c r="BM1027" i="1"/>
  <c r="BJ1027" i="1" s="1"/>
  <c r="BE1027" i="1"/>
  <c r="BD1027" i="1"/>
  <c r="AR1027" i="1"/>
  <c r="AP1027" i="1"/>
  <c r="AE1027" i="1"/>
  <c r="AC1027" i="1"/>
  <c r="Z1027" i="1" s="1"/>
  <c r="K1027" i="1"/>
  <c r="K1026" i="1" s="1"/>
  <c r="J1026" i="1" s="1"/>
  <c r="D1027" i="1"/>
  <c r="AR1015" i="1" l="1"/>
  <c r="CE1015" i="1"/>
  <c r="L1027" i="1"/>
  <c r="AF1027" i="1"/>
  <c r="AS1027" i="1"/>
  <c r="L1026" i="1"/>
  <c r="AF1026" i="1"/>
  <c r="AS1026" i="1"/>
  <c r="Y1027" i="1"/>
  <c r="V1027" i="1" s="1"/>
  <c r="J1027" i="1"/>
  <c r="U747" i="1"/>
  <c r="U762" i="1" l="1"/>
  <c r="U828" i="1" s="1"/>
  <c r="Q889" i="1"/>
  <c r="BR993" i="1"/>
  <c r="BQ37" i="1"/>
  <c r="BN28" i="1"/>
  <c r="AE951" i="1"/>
  <c r="AE946" i="1"/>
  <c r="AE945" i="1"/>
  <c r="AE943" i="1"/>
  <c r="AE942" i="1"/>
  <c r="BQ994" i="1"/>
  <c r="BQ993" i="1"/>
  <c r="BO993" i="1"/>
  <c r="BR992" i="1"/>
  <c r="BQ992" i="1"/>
  <c r="BO992" i="1"/>
  <c r="BS889" i="1"/>
  <c r="BQ857" i="1"/>
  <c r="BQ59" i="1" s="1"/>
  <c r="BS833" i="1"/>
  <c r="BO828" i="1"/>
  <c r="BS60" i="1"/>
  <c r="BS35" i="1" s="1"/>
  <c r="BR60" i="1"/>
  <c r="BR35" i="1" s="1"/>
  <c r="BQ763" i="1"/>
  <c r="BQ858" i="1" s="1"/>
  <c r="BQ61" i="1" s="1"/>
  <c r="BQ36" i="1" s="1"/>
  <c r="BS828" i="1"/>
  <c r="BR762" i="1"/>
  <c r="BR828" i="1" s="1"/>
  <c r="BQ762" i="1"/>
  <c r="BQ856" i="1" s="1"/>
  <c r="BQ60" i="1" s="1"/>
  <c r="BQ35" i="1" s="1"/>
  <c r="BO762" i="1"/>
  <c r="BR761" i="1"/>
  <c r="BQ761" i="1"/>
  <c r="BO761" i="1"/>
  <c r="BO309" i="1"/>
  <c r="BO827" i="1" s="1"/>
  <c r="BO855" i="1" s="1"/>
  <c r="BS309" i="1"/>
  <c r="BS827" i="1" s="1"/>
  <c r="BR309" i="1"/>
  <c r="BR827" i="1" s="1"/>
  <c r="BQ309" i="1"/>
  <c r="BQ827" i="1" s="1"/>
  <c r="BS307" i="1"/>
  <c r="BS826" i="1" s="1"/>
  <c r="BS854" i="1" s="1"/>
  <c r="BS57" i="1" s="1"/>
  <c r="BS32" i="1" s="1"/>
  <c r="BR307" i="1"/>
  <c r="BR826" i="1" s="1"/>
  <c r="BR854" i="1" s="1"/>
  <c r="BR57" i="1" s="1"/>
  <c r="BR32" i="1" s="1"/>
  <c r="BO307" i="1"/>
  <c r="BS574" i="1"/>
  <c r="BN574" i="1" s="1"/>
  <c r="S207" i="1"/>
  <c r="AE102" i="1"/>
  <c r="AE101" i="1"/>
  <c r="AE100" i="1"/>
  <c r="AE99" i="1"/>
  <c r="AE98" i="1"/>
  <c r="AE95" i="1"/>
  <c r="AE92" i="1"/>
  <c r="AE89" i="1"/>
  <c r="AE88" i="1"/>
  <c r="AE87" i="1"/>
  <c r="AE86" i="1"/>
  <c r="AE85" i="1"/>
  <c r="AE84" i="1"/>
  <c r="AE83" i="1"/>
  <c r="AE79" i="1"/>
  <c r="AE77" i="1"/>
  <c r="AE71" i="1"/>
  <c r="AE70" i="1"/>
  <c r="AE69" i="1"/>
  <c r="Q240" i="1"/>
  <c r="K917" i="1"/>
  <c r="K916" i="1"/>
  <c r="K915" i="1"/>
  <c r="K914" i="1"/>
  <c r="J899" i="1"/>
  <c r="BO856" i="1" l="1"/>
  <c r="BO310" i="1"/>
  <c r="BN310" i="1" s="1"/>
  <c r="BT310" i="1" s="1"/>
  <c r="BN856" i="1"/>
  <c r="BO991" i="1"/>
  <c r="K240" i="1"/>
  <c r="Q210" i="1"/>
  <c r="Q65" i="1" s="1"/>
  <c r="U856" i="1"/>
  <c r="U60" i="1" s="1"/>
  <c r="AD60" i="1" s="1"/>
  <c r="BN889" i="1"/>
  <c r="BN920" i="1"/>
  <c r="BS890" i="1"/>
  <c r="BN890" i="1" s="1"/>
  <c r="BQ58" i="1"/>
  <c r="BQ34" i="1" s="1"/>
  <c r="BQ855" i="1"/>
  <c r="BR58" i="1"/>
  <c r="BR34" i="1" s="1"/>
  <c r="BR855" i="1"/>
  <c r="BS58" i="1"/>
  <c r="BS34" i="1" s="1"/>
  <c r="BS855" i="1"/>
  <c r="BO60" i="1"/>
  <c r="BO35" i="1" s="1"/>
  <c r="BN307" i="1"/>
  <c r="AE68" i="1"/>
  <c r="BN729" i="1"/>
  <c r="J917" i="1"/>
  <c r="BN959" i="1"/>
  <c r="BN918" i="1"/>
  <c r="BN919" i="1"/>
  <c r="BN992" i="1"/>
  <c r="D729" i="1"/>
  <c r="AE729" i="1"/>
  <c r="AF729" i="1" s="1"/>
  <c r="BN960" i="1"/>
  <c r="BQ991" i="1"/>
  <c r="BO58" i="1"/>
  <c r="BO34" i="1" s="1"/>
  <c r="BN762" i="1"/>
  <c r="BN761" i="1"/>
  <c r="J914" i="1"/>
  <c r="J915" i="1"/>
  <c r="J916" i="1"/>
  <c r="BN855" i="1" l="1"/>
  <c r="BN34" i="1"/>
  <c r="BN58" i="1"/>
  <c r="BN35" i="1"/>
  <c r="BN60" i="1"/>
  <c r="BS888" i="1"/>
  <c r="BN888" i="1" s="1"/>
  <c r="Q898" i="1"/>
  <c r="J913" i="1"/>
  <c r="K913" i="1"/>
  <c r="Q890" i="1"/>
  <c r="Q888" i="1" s="1"/>
  <c r="BN958" i="1"/>
  <c r="AE97" i="1"/>
  <c r="AE94" i="1" l="1"/>
  <c r="AE93" i="1"/>
  <c r="AX770" i="1" l="1"/>
  <c r="AY770" i="1" s="1"/>
  <c r="AX769" i="1"/>
  <c r="AY769" i="1" s="1"/>
  <c r="J785" i="1"/>
  <c r="J776" i="1"/>
  <c r="D775" i="1"/>
  <c r="J773" i="1"/>
  <c r="D772" i="1"/>
  <c r="J779" i="1"/>
  <c r="J777" i="1" s="1"/>
  <c r="R772" i="1" l="1"/>
  <c r="L772" i="1"/>
  <c r="R775" i="1"/>
  <c r="L775" i="1"/>
  <c r="AS775" i="1"/>
  <c r="J772" i="1"/>
  <c r="AP772" i="1"/>
  <c r="AP771" i="1" s="1"/>
  <c r="J775" i="1"/>
  <c r="J774" i="1" s="1"/>
  <c r="J551" i="1" l="1"/>
  <c r="J542" i="1"/>
  <c r="J532" i="1"/>
  <c r="J529" i="1"/>
  <c r="J530" i="1"/>
  <c r="D530" i="1"/>
  <c r="L530" i="1" s="1"/>
  <c r="J554" i="1"/>
  <c r="J553" i="1" s="1"/>
  <c r="J556" i="1"/>
  <c r="J557" i="1"/>
  <c r="J558" i="1"/>
  <c r="J555" i="1"/>
  <c r="BQ823" i="1" l="1"/>
  <c r="BQ765" i="1"/>
  <c r="Q553" i="1"/>
  <c r="Q525" i="1" s="1"/>
  <c r="K558" i="1"/>
  <c r="K557" i="1"/>
  <c r="K556" i="1"/>
  <c r="K555" i="1"/>
  <c r="K554" i="1"/>
  <c r="D555" i="1"/>
  <c r="D556" i="1"/>
  <c r="AX556" i="1" s="1"/>
  <c r="D557" i="1"/>
  <c r="AX557" i="1" s="1"/>
  <c r="D558" i="1"/>
  <c r="AE547" i="1"/>
  <c r="AE548" i="1"/>
  <c r="D547" i="1"/>
  <c r="AX547" i="1" s="1"/>
  <c r="AY547" i="1" s="1"/>
  <c r="J546" i="1"/>
  <c r="J545" i="1" s="1"/>
  <c r="D535" i="1"/>
  <c r="AX535" i="1" s="1"/>
  <c r="D536" i="1"/>
  <c r="AX536" i="1" s="1"/>
  <c r="D537" i="1"/>
  <c r="AX537" i="1" s="1"/>
  <c r="D538" i="1"/>
  <c r="AX538" i="1" s="1"/>
  <c r="D534" i="1"/>
  <c r="AX534" i="1" s="1"/>
  <c r="D533" i="1"/>
  <c r="Q481" i="1"/>
  <c r="J481" i="1" s="1"/>
  <c r="J338" i="1"/>
  <c r="J340" i="1"/>
  <c r="J341" i="1"/>
  <c r="J342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5" i="1"/>
  <c r="J396" i="1"/>
  <c r="J403" i="1"/>
  <c r="J404" i="1"/>
  <c r="J405" i="1"/>
  <c r="J406" i="1"/>
  <c r="J407" i="1"/>
  <c r="J408" i="1"/>
  <c r="J409" i="1"/>
  <c r="J410" i="1"/>
  <c r="J412" i="1"/>
  <c r="J413" i="1"/>
  <c r="J414" i="1"/>
  <c r="J417" i="1"/>
  <c r="J418" i="1"/>
  <c r="J419" i="1"/>
  <c r="J420" i="1"/>
  <c r="J421" i="1"/>
  <c r="J422" i="1"/>
  <c r="J431" i="1"/>
  <c r="J432" i="1"/>
  <c r="J433" i="1"/>
  <c r="J434" i="1"/>
  <c r="J435" i="1"/>
  <c r="J436" i="1"/>
  <c r="J439" i="1"/>
  <c r="J440" i="1"/>
  <c r="J441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4" i="1"/>
  <c r="J475" i="1"/>
  <c r="J478" i="1"/>
  <c r="J479" i="1"/>
  <c r="J482" i="1"/>
  <c r="J483" i="1"/>
  <c r="J486" i="1"/>
  <c r="J485" i="1" s="1"/>
  <c r="J484" i="1" s="1"/>
  <c r="J487" i="1"/>
  <c r="J490" i="1"/>
  <c r="J491" i="1"/>
  <c r="J494" i="1"/>
  <c r="J495" i="1"/>
  <c r="AR547" i="1" l="1"/>
  <c r="AR557" i="1"/>
  <c r="AY557" i="1"/>
  <c r="AR556" i="1"/>
  <c r="AX553" i="1"/>
  <c r="AY556" i="1"/>
  <c r="AR537" i="1"/>
  <c r="AX533" i="1"/>
  <c r="AY537" i="1"/>
  <c r="AF534" i="1"/>
  <c r="AS534" i="1"/>
  <c r="AS547" i="1"/>
  <c r="L557" i="1"/>
  <c r="AF536" i="1"/>
  <c r="AS536" i="1"/>
  <c r="AF558" i="1"/>
  <c r="AS558" i="1"/>
  <c r="L558" i="1"/>
  <c r="AF535" i="1"/>
  <c r="AS535" i="1"/>
  <c r="AF557" i="1"/>
  <c r="AS557" i="1"/>
  <c r="AF556" i="1"/>
  <c r="AS556" i="1"/>
  <c r="AF547" i="1"/>
  <c r="L555" i="1"/>
  <c r="L556" i="1"/>
  <c r="AP547" i="1"/>
  <c r="AR495" i="1"/>
  <c r="AS495" i="1" s="1"/>
  <c r="AP495" i="1"/>
  <c r="AR494" i="1"/>
  <c r="AS494" i="1" s="1"/>
  <c r="AP494" i="1"/>
  <c r="AR493" i="1"/>
  <c r="AR491" i="1"/>
  <c r="AS491" i="1" s="1"/>
  <c r="AP491" i="1"/>
  <c r="AR490" i="1"/>
  <c r="AS490" i="1" s="1"/>
  <c r="AP490" i="1"/>
  <c r="K491" i="1"/>
  <c r="L491" i="1" s="1"/>
  <c r="AP487" i="1"/>
  <c r="AP486" i="1"/>
  <c r="AR485" i="1"/>
  <c r="AR486" i="1"/>
  <c r="AS486" i="1" s="1"/>
  <c r="K487" i="1"/>
  <c r="L487" i="1" s="1"/>
  <c r="K486" i="1"/>
  <c r="L486" i="1" s="1"/>
  <c r="Q477" i="1"/>
  <c r="K478" i="1"/>
  <c r="L478" i="1" s="1"/>
  <c r="K483" i="1"/>
  <c r="L483" i="1" s="1"/>
  <c r="K482" i="1"/>
  <c r="L482" i="1" s="1"/>
  <c r="K481" i="1"/>
  <c r="L481" i="1" s="1"/>
  <c r="K479" i="1"/>
  <c r="L479" i="1" s="1"/>
  <c r="AR553" i="1" l="1"/>
  <c r="AY553" i="1"/>
  <c r="AX549" i="1"/>
  <c r="AY549" i="1" s="1"/>
  <c r="AX527" i="1"/>
  <c r="AY527" i="1" s="1"/>
  <c r="AY533" i="1"/>
  <c r="AR533" i="1"/>
  <c r="AS533" i="1" s="1"/>
  <c r="AP485" i="1"/>
  <c r="AS485" i="1"/>
  <c r="AP493" i="1"/>
  <c r="AS493" i="1"/>
  <c r="AR492" i="1"/>
  <c r="AS492" i="1" s="1"/>
  <c r="J488" i="1"/>
  <c r="J489" i="1"/>
  <c r="J493" i="1"/>
  <c r="K485" i="1"/>
  <c r="L485" i="1" s="1"/>
  <c r="Q476" i="1"/>
  <c r="J476" i="1" s="1"/>
  <c r="J477" i="1"/>
  <c r="AP492" i="1"/>
  <c r="J492" i="1"/>
  <c r="AR489" i="1"/>
  <c r="AR488" i="1"/>
  <c r="AS488" i="1" s="1"/>
  <c r="AP488" i="1"/>
  <c r="Q484" i="1"/>
  <c r="K477" i="1"/>
  <c r="L477" i="1" s="1"/>
  <c r="Q480" i="1"/>
  <c r="AP489" i="1" l="1"/>
  <c r="AS489" i="1"/>
  <c r="AR484" i="1"/>
  <c r="AS484" i="1" s="1"/>
  <c r="AP484" i="1"/>
  <c r="K476" i="1"/>
  <c r="L476" i="1" s="1"/>
  <c r="K480" i="1"/>
  <c r="L480" i="1" s="1"/>
  <c r="J480" i="1"/>
  <c r="K484" i="1"/>
  <c r="L484" i="1" s="1"/>
  <c r="K403" i="1" l="1"/>
  <c r="L403" i="1" s="1"/>
  <c r="J401" i="1"/>
  <c r="J402" i="1"/>
  <c r="AP403" i="1"/>
  <c r="AE404" i="1"/>
  <c r="AF404" i="1" s="1"/>
  <c r="AE440" i="1"/>
  <c r="AF440" i="1" s="1"/>
  <c r="AE441" i="1"/>
  <c r="AF441" i="1" s="1"/>
  <c r="AR440" i="1"/>
  <c r="AS440" i="1" s="1"/>
  <c r="AR441" i="1"/>
  <c r="AS441" i="1" s="1"/>
  <c r="AR404" i="1" l="1"/>
  <c r="AS404" i="1" s="1"/>
  <c r="AP404" i="1"/>
  <c r="AP402" i="1" s="1"/>
  <c r="AP397" i="1" s="1"/>
  <c r="K342" i="1"/>
  <c r="K340" i="1"/>
  <c r="K341" i="1"/>
  <c r="L341" i="1" s="1"/>
  <c r="D342" i="1"/>
  <c r="D341" i="1"/>
  <c r="AS341" i="1" s="1"/>
  <c r="J254" i="1"/>
  <c r="K254" i="1"/>
  <c r="J243" i="1"/>
  <c r="J244" i="1"/>
  <c r="J263" i="1"/>
  <c r="J264" i="1"/>
  <c r="AE257" i="1"/>
  <c r="AF257" i="1" s="1"/>
  <c r="AE256" i="1"/>
  <c r="AF256" i="1" s="1"/>
  <c r="AE253" i="1"/>
  <c r="AE251" i="1"/>
  <c r="AE243" i="1"/>
  <c r="AE242" i="1"/>
  <c r="D247" i="1"/>
  <c r="D246" i="1"/>
  <c r="D244" i="1"/>
  <c r="D243" i="1"/>
  <c r="D242" i="1"/>
  <c r="D245" i="1"/>
  <c r="D241" i="1"/>
  <c r="D254" i="1"/>
  <c r="D253" i="1"/>
  <c r="D252" i="1"/>
  <c r="D250" i="1"/>
  <c r="D251" i="1"/>
  <c r="D248" i="1"/>
  <c r="D264" i="1"/>
  <c r="D263" i="1"/>
  <c r="D262" i="1"/>
  <c r="D261" i="1"/>
  <c r="BN217" i="1"/>
  <c r="BN216" i="1"/>
  <c r="BO119" i="1"/>
  <c r="BO118" i="1" s="1"/>
  <c r="BO98" i="1"/>
  <c r="BO97" i="1" s="1"/>
  <c r="BO94" i="1" s="1"/>
  <c r="BO95" i="1"/>
  <c r="BN95" i="1" s="1"/>
  <c r="BO88" i="1"/>
  <c r="BN88" i="1" s="1"/>
  <c r="BO87" i="1"/>
  <c r="BN87" i="1" s="1"/>
  <c r="BO84" i="1"/>
  <c r="BN84" i="1" s="1"/>
  <c r="BO82" i="1"/>
  <c r="BO81" i="1"/>
  <c r="BO80" i="1" s="1"/>
  <c r="BO76" i="1"/>
  <c r="BN76" i="1" s="1"/>
  <c r="BO74" i="1"/>
  <c r="BO69" i="1"/>
  <c r="BN69" i="1" s="1"/>
  <c r="BO65" i="1"/>
  <c r="BN70" i="1"/>
  <c r="BN71" i="1"/>
  <c r="BN75" i="1"/>
  <c r="BN77" i="1"/>
  <c r="BN79" i="1"/>
  <c r="BN82" i="1"/>
  <c r="BN83" i="1"/>
  <c r="BN85" i="1"/>
  <c r="BN86" i="1"/>
  <c r="BN89" i="1"/>
  <c r="BN90" i="1"/>
  <c r="BN91" i="1"/>
  <c r="BN92" i="1"/>
  <c r="BN96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20" i="1"/>
  <c r="BN121" i="1"/>
  <c r="BT242" i="1"/>
  <c r="BT260" i="1"/>
  <c r="BT259" i="1"/>
  <c r="BN263" i="1"/>
  <c r="BN262" i="1"/>
  <c r="BN260" i="1"/>
  <c r="BN259" i="1"/>
  <c r="BN257" i="1"/>
  <c r="BN256" i="1"/>
  <c r="BN253" i="1"/>
  <c r="BN252" i="1"/>
  <c r="BN250" i="1"/>
  <c r="BN249" i="1"/>
  <c r="BN243" i="1"/>
  <c r="BN242" i="1"/>
  <c r="BN267" i="1"/>
  <c r="BN266" i="1"/>
  <c r="BQ261" i="1"/>
  <c r="BN261" i="1" s="1"/>
  <c r="BQ258" i="1"/>
  <c r="BN258" i="1" s="1"/>
  <c r="BQ255" i="1"/>
  <c r="BQ251" i="1"/>
  <c r="BN251" i="1" s="1"/>
  <c r="BQ248" i="1"/>
  <c r="BN248" i="1" s="1"/>
  <c r="BQ241" i="1"/>
  <c r="BN241" i="1" s="1"/>
  <c r="BN215" i="1"/>
  <c r="BS209" i="1"/>
  <c r="BR209" i="1"/>
  <c r="BS208" i="1"/>
  <c r="BR208" i="1"/>
  <c r="BO66" i="1"/>
  <c r="BO287" i="1" s="1"/>
  <c r="L342" i="1" l="1"/>
  <c r="AF250" i="1"/>
  <c r="AS244" i="1"/>
  <c r="AF244" i="1"/>
  <c r="AF246" i="1"/>
  <c r="AF261" i="1"/>
  <c r="AS261" i="1"/>
  <c r="AF253" i="1"/>
  <c r="AF247" i="1"/>
  <c r="AF262" i="1"/>
  <c r="AS262" i="1"/>
  <c r="AF254" i="1"/>
  <c r="L254" i="1"/>
  <c r="AS254" i="1"/>
  <c r="AF263" i="1"/>
  <c r="AS263" i="1"/>
  <c r="AF264" i="1"/>
  <c r="AS264" i="1"/>
  <c r="AS245" i="1"/>
  <c r="AF245" i="1"/>
  <c r="AS248" i="1"/>
  <c r="AF248" i="1"/>
  <c r="AF242" i="1"/>
  <c r="AF251" i="1"/>
  <c r="AF243" i="1"/>
  <c r="BO826" i="1"/>
  <c r="BO854" i="1" s="1"/>
  <c r="BO57" i="1" s="1"/>
  <c r="BO32" i="1" s="1"/>
  <c r="BT258" i="1"/>
  <c r="BN255" i="1"/>
  <c r="BN98" i="1"/>
  <c r="J261" i="1"/>
  <c r="J241" i="1"/>
  <c r="D239" i="1"/>
  <c r="D240" i="1"/>
  <c r="BO73" i="1"/>
  <c r="BN73" i="1" s="1"/>
  <c r="BO68" i="1"/>
  <c r="BN68" i="1" s="1"/>
  <c r="AE255" i="1"/>
  <c r="AF255" i="1" s="1"/>
  <c r="BN74" i="1"/>
  <c r="J251" i="1"/>
  <c r="BQ245" i="1"/>
  <c r="BN245" i="1" s="1"/>
  <c r="BN246" i="1"/>
  <c r="BQ265" i="1"/>
  <c r="BN265" i="1" s="1"/>
  <c r="BN247" i="1"/>
  <c r="AE252" i="1"/>
  <c r="AF252" i="1" s="1"/>
  <c r="D249" i="1"/>
  <c r="AE241" i="1"/>
  <c r="AF241" i="1" s="1"/>
  <c r="AE239" i="1"/>
  <c r="BO78" i="1"/>
  <c r="BN78" i="1" s="1"/>
  <c r="BN80" i="1"/>
  <c r="BN118" i="1"/>
  <c r="BO117" i="1"/>
  <c r="BN117" i="1" s="1"/>
  <c r="BO93" i="1"/>
  <c r="BN93" i="1" s="1"/>
  <c r="BN94" i="1"/>
  <c r="BN97" i="1"/>
  <c r="BN119" i="1"/>
  <c r="BN81" i="1"/>
  <c r="AP604" i="1"/>
  <c r="CE593" i="1"/>
  <c r="AU33" i="1"/>
  <c r="M851" i="1"/>
  <c r="K851" i="1" s="1"/>
  <c r="L851" i="1" s="1"/>
  <c r="J847" i="1"/>
  <c r="M828" i="1"/>
  <c r="J240" i="1" l="1"/>
  <c r="AF240" i="1"/>
  <c r="L240" i="1"/>
  <c r="AS240" i="1"/>
  <c r="AF239" i="1"/>
  <c r="AF249" i="1"/>
  <c r="BQ209" i="1"/>
  <c r="BQ122" i="1" s="1"/>
  <c r="BQ208" i="1"/>
  <c r="BN208" i="1" s="1"/>
  <c r="M857" i="1"/>
  <c r="K857" i="1" s="1"/>
  <c r="AE210" i="1"/>
  <c r="BO72" i="1"/>
  <c r="BN72" i="1" s="1"/>
  <c r="D238" i="1"/>
  <c r="AE238" i="1"/>
  <c r="BN238" i="1"/>
  <c r="BN239" i="1"/>
  <c r="BN237" i="1"/>
  <c r="AE237" i="1"/>
  <c r="D237" i="1" l="1"/>
  <c r="AF237" i="1" s="1"/>
  <c r="AF238" i="1"/>
  <c r="BN209" i="1"/>
  <c r="BQ207" i="1"/>
  <c r="BQ66" i="1"/>
  <c r="BN66" i="1" s="1"/>
  <c r="BQ287" i="1"/>
  <c r="BQ299" i="1"/>
  <c r="BQ308" i="1"/>
  <c r="BO67" i="1"/>
  <c r="BN67" i="1" s="1"/>
  <c r="BQ826" i="1" l="1"/>
  <c r="BN826" i="1" s="1"/>
  <c r="BQ286" i="1"/>
  <c r="BQ64" i="1"/>
  <c r="BN287" i="1"/>
  <c r="BQ306" i="1"/>
  <c r="BQ759" i="1"/>
  <c r="BQ758" i="1" s="1"/>
  <c r="BQ854" i="1"/>
  <c r="BN854" i="1" s="1"/>
  <c r="J213" i="1"/>
  <c r="BC40" i="1"/>
  <c r="BD40" i="1"/>
  <c r="BC46" i="1"/>
  <c r="BD46" i="1"/>
  <c r="BC51" i="1"/>
  <c r="BD51" i="1"/>
  <c r="BD58" i="1"/>
  <c r="BD34" i="1" s="1"/>
  <c r="BC60" i="1"/>
  <c r="BD60" i="1"/>
  <c r="BC225" i="1"/>
  <c r="BC45" i="1" s="1"/>
  <c r="BD225" i="1"/>
  <c r="BD45" i="1" s="1"/>
  <c r="BC226" i="1"/>
  <c r="BD226" i="1"/>
  <c r="BC227" i="1"/>
  <c r="BD227" i="1"/>
  <c r="BC276" i="1"/>
  <c r="BD276" i="1"/>
  <c r="BC290" i="1"/>
  <c r="BC52" i="1" s="1"/>
  <c r="BD290" i="1"/>
  <c r="BD52" i="1" s="1"/>
  <c r="BC291" i="1"/>
  <c r="BD291" i="1"/>
  <c r="BC292" i="1"/>
  <c r="BD292" i="1"/>
  <c r="BC293" i="1"/>
  <c r="BD293" i="1"/>
  <c r="BC294" i="1"/>
  <c r="BD294" i="1"/>
  <c r="BC58" i="1"/>
  <c r="BC34" i="1" s="1"/>
  <c r="BD561" i="1"/>
  <c r="BD562" i="1"/>
  <c r="BD563" i="1"/>
  <c r="BD564" i="1"/>
  <c r="BD565" i="1"/>
  <c r="BD566" i="1"/>
  <c r="BD567" i="1"/>
  <c r="BD568" i="1"/>
  <c r="BC569" i="1"/>
  <c r="BC574" i="1"/>
  <c r="BD577" i="1"/>
  <c r="BD578" i="1"/>
  <c r="BD580" i="1"/>
  <c r="BD582" i="1"/>
  <c r="BD583" i="1"/>
  <c r="BD584" i="1"/>
  <c r="BD585" i="1"/>
  <c r="BD588" i="1"/>
  <c r="BD590" i="1"/>
  <c r="BD596" i="1"/>
  <c r="BD597" i="1"/>
  <c r="BD598" i="1"/>
  <c r="BD601" i="1"/>
  <c r="BD602" i="1"/>
  <c r="BD603" i="1"/>
  <c r="BD606" i="1"/>
  <c r="BD607" i="1"/>
  <c r="BD613" i="1"/>
  <c r="BD615" i="1"/>
  <c r="BD618" i="1"/>
  <c r="BD619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C705" i="1"/>
  <c r="BD705" i="1"/>
  <c r="BC706" i="1"/>
  <c r="BD706" i="1"/>
  <c r="BC707" i="1"/>
  <c r="BD707" i="1"/>
  <c r="BC712" i="1"/>
  <c r="BD712" i="1"/>
  <c r="BC713" i="1"/>
  <c r="BD713" i="1"/>
  <c r="BC714" i="1"/>
  <c r="BD714" i="1"/>
  <c r="BC715" i="1"/>
  <c r="BD715" i="1"/>
  <c r="BC716" i="1"/>
  <c r="BD716" i="1"/>
  <c r="BC763" i="1"/>
  <c r="BC61" i="1" s="1"/>
  <c r="BC723" i="1"/>
  <c r="BD723" i="1"/>
  <c r="BC724" i="1"/>
  <c r="BD724" i="1"/>
  <c r="BC725" i="1"/>
  <c r="BD725" i="1"/>
  <c r="BC730" i="1"/>
  <c r="BD730" i="1"/>
  <c r="BC731" i="1"/>
  <c r="BD731" i="1"/>
  <c r="BC732" i="1"/>
  <c r="BD732" i="1"/>
  <c r="BC736" i="1"/>
  <c r="BD736" i="1"/>
  <c r="BC737" i="1"/>
  <c r="BD737" i="1"/>
  <c r="BC738" i="1"/>
  <c r="BD738" i="1"/>
  <c r="BC739" i="1"/>
  <c r="BD739" i="1"/>
  <c r="BC740" i="1"/>
  <c r="BD740" i="1"/>
  <c r="BC741" i="1"/>
  <c r="BD741" i="1"/>
  <c r="BC742" i="1"/>
  <c r="BD742" i="1"/>
  <c r="BD760" i="1"/>
  <c r="BD761" i="1"/>
  <c r="BC789" i="1"/>
  <c r="BD789" i="1"/>
  <c r="BC791" i="1"/>
  <c r="BD791" i="1"/>
  <c r="BC794" i="1"/>
  <c r="BD794" i="1"/>
  <c r="BC795" i="1"/>
  <c r="BD795" i="1"/>
  <c r="BC796" i="1"/>
  <c r="BD796" i="1"/>
  <c r="BC799" i="1"/>
  <c r="BD799" i="1"/>
  <c r="BC800" i="1"/>
  <c r="BD800" i="1"/>
  <c r="BC801" i="1"/>
  <c r="BD801" i="1"/>
  <c r="BC802" i="1"/>
  <c r="BD802" i="1"/>
  <c r="BC803" i="1"/>
  <c r="BD803" i="1"/>
  <c r="BD810" i="1"/>
  <c r="BD811" i="1"/>
  <c r="BD812" i="1"/>
  <c r="BD813" i="1"/>
  <c r="BC814" i="1"/>
  <c r="BD814" i="1"/>
  <c r="BC815" i="1"/>
  <c r="BD815" i="1"/>
  <c r="BD816" i="1"/>
  <c r="BD821" i="1"/>
  <c r="BC828" i="1"/>
  <c r="BD828" i="1"/>
  <c r="BD833" i="1"/>
  <c r="BC834" i="1"/>
  <c r="BD834" i="1"/>
  <c r="BC835" i="1"/>
  <c r="BD835" i="1"/>
  <c r="BC836" i="1"/>
  <c r="BD836" i="1"/>
  <c r="BC838" i="1"/>
  <c r="BD838" i="1"/>
  <c r="BD850" i="1" s="1"/>
  <c r="BC842" i="1"/>
  <c r="BD842" i="1"/>
  <c r="BC851" i="1"/>
  <c r="BC862" i="1"/>
  <c r="BC863" i="1"/>
  <c r="BD863" i="1"/>
  <c r="BC864" i="1"/>
  <c r="BD864" i="1"/>
  <c r="BC865" i="1"/>
  <c r="BC866" i="1"/>
  <c r="BC867" i="1"/>
  <c r="BC868" i="1"/>
  <c r="BD868" i="1"/>
  <c r="BC869" i="1"/>
  <c r="BD869" i="1"/>
  <c r="BC870" i="1"/>
  <c r="BC871" i="1"/>
  <c r="BC872" i="1"/>
  <c r="BC873" i="1"/>
  <c r="BC874" i="1"/>
  <c r="BD874" i="1"/>
  <c r="BC875" i="1"/>
  <c r="BD875" i="1"/>
  <c r="BC876" i="1"/>
  <c r="BC877" i="1"/>
  <c r="BD877" i="1"/>
  <c r="BC878" i="1"/>
  <c r="BD878" i="1"/>
  <c r="BC879" i="1"/>
  <c r="BC880" i="1"/>
  <c r="BD880" i="1"/>
  <c r="BC881" i="1"/>
  <c r="BD881" i="1"/>
  <c r="BC882" i="1"/>
  <c r="BD882" i="1"/>
  <c r="BC883" i="1"/>
  <c r="BD883" i="1"/>
  <c r="BC884" i="1"/>
  <c r="BD884" i="1"/>
  <c r="BC885" i="1"/>
  <c r="BD885" i="1"/>
  <c r="BC886" i="1"/>
  <c r="BD886" i="1"/>
  <c r="BC891" i="1"/>
  <c r="BD891" i="1"/>
  <c r="BC892" i="1"/>
  <c r="BD892" i="1"/>
  <c r="BC899" i="1"/>
  <c r="BD899" i="1"/>
  <c r="BC904" i="1"/>
  <c r="BD904" i="1"/>
  <c r="BC942" i="1"/>
  <c r="BD942" i="1"/>
  <c r="BC943" i="1"/>
  <c r="BD943" i="1"/>
  <c r="BC944" i="1"/>
  <c r="BD944" i="1"/>
  <c r="BC945" i="1"/>
  <c r="BD945" i="1"/>
  <c r="BC946" i="1"/>
  <c r="BD946" i="1"/>
  <c r="BC947" i="1"/>
  <c r="BD947" i="1"/>
  <c r="BC948" i="1"/>
  <c r="BD948" i="1"/>
  <c r="BC949" i="1"/>
  <c r="BD949" i="1"/>
  <c r="BC950" i="1"/>
  <c r="BD950" i="1"/>
  <c r="BC951" i="1"/>
  <c r="BD951" i="1"/>
  <c r="BC952" i="1"/>
  <c r="BD952" i="1"/>
  <c r="BC953" i="1"/>
  <c r="BD953" i="1"/>
  <c r="BC954" i="1"/>
  <c r="BD954" i="1"/>
  <c r="BC955" i="1"/>
  <c r="BD955" i="1"/>
  <c r="BC956" i="1"/>
  <c r="BD956" i="1"/>
  <c r="BC957" i="1"/>
  <c r="BD957" i="1"/>
  <c r="BC994" i="1"/>
  <c r="BC1004" i="1"/>
  <c r="BD1023" i="1"/>
  <c r="BD1025" i="1"/>
  <c r="BD1024" i="1" s="1"/>
  <c r="BD1017" i="1" s="1"/>
  <c r="BD1015" i="1" s="1"/>
  <c r="BC1073" i="1"/>
  <c r="BD1073" i="1"/>
  <c r="BD1094" i="1"/>
  <c r="BD37" i="1" s="1"/>
  <c r="BC1100" i="1"/>
  <c r="BD1100" i="1"/>
  <c r="W27" i="1"/>
  <c r="X27" i="1"/>
  <c r="Y27" i="1"/>
  <c r="W37" i="1"/>
  <c r="X37" i="1"/>
  <c r="Y37" i="1"/>
  <c r="Z38" i="1"/>
  <c r="Z41" i="1"/>
  <c r="Z42" i="1"/>
  <c r="Z43" i="1"/>
  <c r="Z44" i="1"/>
  <c r="W46" i="1"/>
  <c r="X46" i="1"/>
  <c r="Y46" i="1"/>
  <c r="W48" i="1"/>
  <c r="X48" i="1"/>
  <c r="Y48" i="1"/>
  <c r="Z49" i="1"/>
  <c r="Z50" i="1"/>
  <c r="W51" i="1"/>
  <c r="X51" i="1"/>
  <c r="Y51" i="1"/>
  <c r="W52" i="1"/>
  <c r="X52" i="1"/>
  <c r="Y52" i="1"/>
  <c r="W53" i="1"/>
  <c r="X53" i="1"/>
  <c r="Y53" i="1"/>
  <c r="W58" i="1"/>
  <c r="W34" i="1" s="1"/>
  <c r="X58" i="1"/>
  <c r="X34" i="1" s="1"/>
  <c r="Y58" i="1"/>
  <c r="Y34" i="1" s="1"/>
  <c r="Y59" i="1"/>
  <c r="W60" i="1"/>
  <c r="W35" i="1" s="1"/>
  <c r="X60" i="1"/>
  <c r="X35" i="1" s="1"/>
  <c r="Y60" i="1"/>
  <c r="Y35" i="1" s="1"/>
  <c r="W61" i="1"/>
  <c r="W36" i="1" s="1"/>
  <c r="X61" i="1"/>
  <c r="X36" i="1" s="1"/>
  <c r="X64" i="1"/>
  <c r="X40" i="1" s="1"/>
  <c r="Y64" i="1"/>
  <c r="Y40" i="1" s="1"/>
  <c r="W127" i="1"/>
  <c r="Z127" i="1"/>
  <c r="W130" i="1"/>
  <c r="Z130" i="1"/>
  <c r="W131" i="1"/>
  <c r="Z131" i="1"/>
  <c r="W142" i="1"/>
  <c r="Z142" i="1"/>
  <c r="Z152" i="1"/>
  <c r="Z153" i="1"/>
  <c r="W155" i="1"/>
  <c r="Z155" i="1"/>
  <c r="W156" i="1"/>
  <c r="Z156" i="1"/>
  <c r="W158" i="1"/>
  <c r="Z158" i="1"/>
  <c r="W159" i="1"/>
  <c r="Z159" i="1"/>
  <c r="W161" i="1"/>
  <c r="Z161" i="1"/>
  <c r="W162" i="1"/>
  <c r="Z162" i="1"/>
  <c r="W164" i="1"/>
  <c r="Z164" i="1"/>
  <c r="W165" i="1"/>
  <c r="Z165" i="1"/>
  <c r="W167" i="1"/>
  <c r="Z167" i="1"/>
  <c r="W168" i="1"/>
  <c r="Z168" i="1"/>
  <c r="W174" i="1"/>
  <c r="W170" i="1" s="1"/>
  <c r="Z174" i="1"/>
  <c r="W177" i="1"/>
  <c r="Z177" i="1"/>
  <c r="W179" i="1"/>
  <c r="Z179" i="1"/>
  <c r="W180" i="1"/>
  <c r="Z180" i="1"/>
  <c r="Z184" i="1"/>
  <c r="Z185" i="1"/>
  <c r="X200" i="1"/>
  <c r="Y200" i="1"/>
  <c r="W218" i="1"/>
  <c r="W225" i="1"/>
  <c r="W45" i="1" s="1"/>
  <c r="X225" i="1"/>
  <c r="X45" i="1" s="1"/>
  <c r="Y225" i="1"/>
  <c r="Y45" i="1" s="1"/>
  <c r="W226" i="1"/>
  <c r="X226" i="1"/>
  <c r="Y226" i="1"/>
  <c r="W227" i="1"/>
  <c r="W224" i="1" s="1"/>
  <c r="W221" i="1" s="1"/>
  <c r="X227" i="1"/>
  <c r="X224" i="1" s="1"/>
  <c r="X221" i="1" s="1"/>
  <c r="Y227" i="1"/>
  <c r="Y224" i="1" s="1"/>
  <c r="Y221" i="1" s="1"/>
  <c r="W276" i="1"/>
  <c r="W220" i="1" s="1"/>
  <c r="X276" i="1"/>
  <c r="X288" i="1" s="1"/>
  <c r="Y276" i="1"/>
  <c r="Y288" i="1" s="1"/>
  <c r="X287" i="1"/>
  <c r="Y287" i="1"/>
  <c r="W307" i="1"/>
  <c r="W308" i="1"/>
  <c r="X311" i="1"/>
  <c r="Y311" i="1"/>
  <c r="W312" i="1"/>
  <c r="W313" i="1"/>
  <c r="Z561" i="1"/>
  <c r="Z562" i="1"/>
  <c r="Z563" i="1"/>
  <c r="Z564" i="1"/>
  <c r="Z565" i="1"/>
  <c r="Z566" i="1"/>
  <c r="Z567" i="1"/>
  <c r="Z568" i="1"/>
  <c r="Z576" i="1"/>
  <c r="Z579" i="1"/>
  <c r="Z580" i="1"/>
  <c r="Z581" i="1"/>
  <c r="Z582" i="1"/>
  <c r="Z583" i="1"/>
  <c r="Z584" i="1"/>
  <c r="Z585" i="1"/>
  <c r="Z586" i="1"/>
  <c r="Z587" i="1"/>
  <c r="Z588" i="1"/>
  <c r="Z589" i="1"/>
  <c r="CE589" i="1" s="1"/>
  <c r="Z590" i="1"/>
  <c r="Z594" i="1"/>
  <c r="Z595" i="1"/>
  <c r="Z596" i="1"/>
  <c r="W665" i="1"/>
  <c r="W716" i="1"/>
  <c r="Z716" i="1"/>
  <c r="W718" i="1"/>
  <c r="W727" i="1"/>
  <c r="W734" i="1"/>
  <c r="W744" i="1"/>
  <c r="W747" i="1"/>
  <c r="Z748" i="1"/>
  <c r="Z749" i="1"/>
  <c r="Z60" i="1" s="1"/>
  <c r="Z35" i="1" s="1"/>
  <c r="X759" i="1"/>
  <c r="W760" i="1"/>
  <c r="X760" i="1"/>
  <c r="Y760" i="1"/>
  <c r="W761" i="1"/>
  <c r="X761" i="1"/>
  <c r="Y761" i="1"/>
  <c r="W762" i="1"/>
  <c r="W856" i="1" s="1"/>
  <c r="X762" i="1"/>
  <c r="X828" i="1" s="1"/>
  <c r="Y762" i="1"/>
  <c r="W765" i="1"/>
  <c r="X765" i="1"/>
  <c r="Y765" i="1"/>
  <c r="W766" i="1"/>
  <c r="X766" i="1"/>
  <c r="Y766" i="1"/>
  <c r="W827" i="1"/>
  <c r="X827" i="1"/>
  <c r="X855" i="1" s="1"/>
  <c r="Y827" i="1"/>
  <c r="Y855" i="1" s="1"/>
  <c r="Z827" i="1"/>
  <c r="Y828" i="1"/>
  <c r="W843" i="1"/>
  <c r="W39" i="1" s="1"/>
  <c r="X843" i="1"/>
  <c r="X39" i="1" s="1"/>
  <c r="Y843" i="1"/>
  <c r="Y39" i="1" s="1"/>
  <c r="W849" i="1"/>
  <c r="W25" i="1" s="1"/>
  <c r="X849" i="1"/>
  <c r="X25" i="1" s="1"/>
  <c r="Y849" i="1"/>
  <c r="Y25" i="1" s="1"/>
  <c r="W850" i="1"/>
  <c r="X850" i="1"/>
  <c r="Y850" i="1"/>
  <c r="W851" i="1"/>
  <c r="X851" i="1"/>
  <c r="Y851" i="1"/>
  <c r="W855" i="1"/>
  <c r="W857" i="1"/>
  <c r="X857" i="1"/>
  <c r="Y857" i="1"/>
  <c r="W858" i="1"/>
  <c r="X858" i="1"/>
  <c r="W889" i="1"/>
  <c r="Y889" i="1"/>
  <c r="W895" i="1"/>
  <c r="Y895" i="1"/>
  <c r="W897" i="1"/>
  <c r="Y897" i="1"/>
  <c r="W898" i="1"/>
  <c r="Y898" i="1"/>
  <c r="W899" i="1"/>
  <c r="W891" i="1" s="1"/>
  <c r="X905" i="1"/>
  <c r="Y905" i="1"/>
  <c r="X906" i="1"/>
  <c r="Y906" i="1"/>
  <c r="W919" i="1"/>
  <c r="X919" i="1"/>
  <c r="X993" i="1" s="1"/>
  <c r="Y919" i="1"/>
  <c r="W920" i="1"/>
  <c r="X920" i="1"/>
  <c r="X890" i="1" s="1"/>
  <c r="X992" i="1" s="1"/>
  <c r="Y920" i="1"/>
  <c r="Y921" i="1"/>
  <c r="Z922" i="1"/>
  <c r="Z923" i="1"/>
  <c r="Y933" i="1"/>
  <c r="Z934" i="1"/>
  <c r="Z935" i="1"/>
  <c r="Y936" i="1"/>
  <c r="Z937" i="1"/>
  <c r="Z938" i="1"/>
  <c r="Y939" i="1"/>
  <c r="Z940" i="1"/>
  <c r="Z941" i="1"/>
  <c r="W942" i="1"/>
  <c r="W943" i="1"/>
  <c r="W906" i="1" s="1"/>
  <c r="Z959" i="1"/>
  <c r="Z960" i="1"/>
  <c r="Y994" i="1"/>
  <c r="Z995" i="1"/>
  <c r="Z996" i="1"/>
  <c r="Z1008" i="1"/>
  <c r="Z1009" i="1"/>
  <c r="Z1011" i="1"/>
  <c r="Z1012" i="1"/>
  <c r="Y1023" i="1"/>
  <c r="X826" i="1" l="1"/>
  <c r="X854" i="1" s="1"/>
  <c r="X57" i="1" s="1"/>
  <c r="X32" i="1" s="1"/>
  <c r="W828" i="1"/>
  <c r="Y826" i="1"/>
  <c r="Y854" i="1" s="1"/>
  <c r="Y57" i="1" s="1"/>
  <c r="BD27" i="1"/>
  <c r="BD1090" i="1"/>
  <c r="BC27" i="1"/>
  <c r="BC1090" i="1"/>
  <c r="Y993" i="1"/>
  <c r="BQ57" i="1"/>
  <c r="BQ32" i="1" s="1"/>
  <c r="X825" i="1"/>
  <c r="X853" i="1" s="1"/>
  <c r="J1073" i="1"/>
  <c r="W993" i="1"/>
  <c r="BC36" i="1"/>
  <c r="W178" i="1"/>
  <c r="BC761" i="1"/>
  <c r="W311" i="1"/>
  <c r="Y904" i="1"/>
  <c r="W904" i="1"/>
  <c r="W129" i="1"/>
  <c r="X758" i="1"/>
  <c r="X47" i="1" s="1"/>
  <c r="X991" i="1"/>
  <c r="Y890" i="1"/>
  <c r="Y992" i="1" s="1"/>
  <c r="W154" i="1"/>
  <c r="W890" i="1"/>
  <c r="W992" i="1" s="1"/>
  <c r="W991" i="1" s="1"/>
  <c r="W199" i="1"/>
  <c r="W219" i="1"/>
  <c r="W905" i="1"/>
  <c r="W223" i="1"/>
  <c r="W202" i="1" s="1"/>
  <c r="Y32" i="1" l="1"/>
  <c r="Y991" i="1"/>
  <c r="BN32" i="1"/>
  <c r="BN57" i="1"/>
  <c r="X824" i="1"/>
  <c r="X24" i="1" s="1"/>
  <c r="X852" i="1"/>
  <c r="X55" i="1" s="1"/>
  <c r="X56" i="1"/>
  <c r="X31" i="1" s="1"/>
  <c r="X30" i="1" s="1"/>
  <c r="AR253" i="1"/>
  <c r="AR257" i="1"/>
  <c r="AS257" i="1" s="1"/>
  <c r="AP253" i="1" l="1"/>
  <c r="AP251" i="1" s="1"/>
  <c r="AS253" i="1"/>
  <c r="BU217" i="1"/>
  <c r="BM299" i="1" l="1"/>
  <c r="BM286" i="1" s="1"/>
  <c r="BL299" i="1"/>
  <c r="BL286" i="1" s="1"/>
  <c r="BE299" i="1"/>
  <c r="AU65" i="1"/>
  <c r="AT204" i="1"/>
  <c r="AT199" i="1"/>
  <c r="AT205" i="1"/>
  <c r="AU205" i="1" s="1"/>
  <c r="BU70" i="1"/>
  <c r="BU71" i="1"/>
  <c r="BU75" i="1"/>
  <c r="BU77" i="1"/>
  <c r="BU79" i="1"/>
  <c r="BU83" i="1"/>
  <c r="BU85" i="1"/>
  <c r="BU86" i="1"/>
  <c r="BU89" i="1"/>
  <c r="BU90" i="1"/>
  <c r="BU91" i="1"/>
  <c r="BU92" i="1"/>
  <c r="BU96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20" i="1"/>
  <c r="BU121" i="1"/>
  <c r="BV119" i="1"/>
  <c r="BV98" i="1"/>
  <c r="BV97" i="1" s="1"/>
  <c r="BV94" i="1" s="1"/>
  <c r="BV95" i="1"/>
  <c r="BU95" i="1" s="1"/>
  <c r="BV88" i="1"/>
  <c r="BU88" i="1" s="1"/>
  <c r="BV87" i="1"/>
  <c r="BU87" i="1" s="1"/>
  <c r="BV84" i="1"/>
  <c r="BU84" i="1" s="1"/>
  <c r="BV82" i="1"/>
  <c r="BU82" i="1" s="1"/>
  <c r="BV81" i="1"/>
  <c r="BU81" i="1" s="1"/>
  <c r="BV76" i="1"/>
  <c r="BU76" i="1" s="1"/>
  <c r="BV74" i="1"/>
  <c r="BU74" i="1" s="1"/>
  <c r="BV69" i="1"/>
  <c r="BV68" i="1" s="1"/>
  <c r="BU68" i="1" s="1"/>
  <c r="BX65" i="1"/>
  <c r="BV65" i="1"/>
  <c r="BZ93" i="1"/>
  <c r="AU95" i="1"/>
  <c r="AU88" i="1"/>
  <c r="AU87" i="1"/>
  <c r="AU84" i="1"/>
  <c r="AU82" i="1"/>
  <c r="AU81" i="1"/>
  <c r="AU76" i="1"/>
  <c r="AU74" i="1"/>
  <c r="K70" i="1"/>
  <c r="K71" i="1"/>
  <c r="K75" i="1"/>
  <c r="L75" i="1" s="1"/>
  <c r="K77" i="1"/>
  <c r="K79" i="1"/>
  <c r="K83" i="1"/>
  <c r="K85" i="1"/>
  <c r="K86" i="1"/>
  <c r="K89" i="1"/>
  <c r="K90" i="1"/>
  <c r="L90" i="1" s="1"/>
  <c r="K91" i="1"/>
  <c r="L91" i="1" s="1"/>
  <c r="K92" i="1"/>
  <c r="K96" i="1"/>
  <c r="L96" i="1" s="1"/>
  <c r="K99" i="1"/>
  <c r="K100" i="1"/>
  <c r="K101" i="1"/>
  <c r="K102" i="1"/>
  <c r="K103" i="1"/>
  <c r="L103" i="1" s="1"/>
  <c r="K104" i="1"/>
  <c r="L104" i="1" s="1"/>
  <c r="K105" i="1"/>
  <c r="L105" i="1" s="1"/>
  <c r="K106" i="1"/>
  <c r="L106" i="1" s="1"/>
  <c r="K107" i="1"/>
  <c r="L107" i="1" s="1"/>
  <c r="K108" i="1"/>
  <c r="L108" i="1" s="1"/>
  <c r="K109" i="1"/>
  <c r="L109" i="1" s="1"/>
  <c r="K110" i="1"/>
  <c r="L110" i="1" s="1"/>
  <c r="K111" i="1"/>
  <c r="L111" i="1" s="1"/>
  <c r="K112" i="1"/>
  <c r="L112" i="1" s="1"/>
  <c r="K113" i="1"/>
  <c r="L113" i="1" s="1"/>
  <c r="K120" i="1"/>
  <c r="K121" i="1"/>
  <c r="L121" i="1" s="1"/>
  <c r="D210" i="1"/>
  <c r="S210" i="1"/>
  <c r="S65" i="1" s="1"/>
  <c r="U210" i="1"/>
  <c r="U65" i="1" s="1"/>
  <c r="Q215" i="1"/>
  <c r="D218" i="1"/>
  <c r="D229" i="1"/>
  <c r="D230" i="1"/>
  <c r="D231" i="1"/>
  <c r="D232" i="1"/>
  <c r="D233" i="1"/>
  <c r="D235" i="1"/>
  <c r="D236" i="1"/>
  <c r="J218" i="1"/>
  <c r="J223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K218" i="1"/>
  <c r="K229" i="1"/>
  <c r="K230" i="1"/>
  <c r="K231" i="1"/>
  <c r="K232" i="1"/>
  <c r="K233" i="1"/>
  <c r="K235" i="1"/>
  <c r="K236" i="1"/>
  <c r="J214" i="1"/>
  <c r="K214" i="1"/>
  <c r="L214" i="1" s="1"/>
  <c r="D214" i="1"/>
  <c r="D199" i="1"/>
  <c r="D206" i="1"/>
  <c r="J199" i="1"/>
  <c r="K199" i="1"/>
  <c r="J206" i="1"/>
  <c r="Q239" i="1"/>
  <c r="Q209" i="1" s="1"/>
  <c r="Q122" i="1" s="1"/>
  <c r="R122" i="1" s="1"/>
  <c r="Q241" i="1"/>
  <c r="Q261" i="1"/>
  <c r="K264" i="1"/>
  <c r="L264" i="1" s="1"/>
  <c r="K244" i="1"/>
  <c r="L244" i="1" s="1"/>
  <c r="L235" i="1" l="1"/>
  <c r="L236" i="1"/>
  <c r="L229" i="1"/>
  <c r="L230" i="1"/>
  <c r="L233" i="1"/>
  <c r="AU68" i="1"/>
  <c r="AU69" i="1"/>
  <c r="AT198" i="1"/>
  <c r="AU198" i="1" s="1"/>
  <c r="AU199" i="1"/>
  <c r="AU98" i="1"/>
  <c r="AT200" i="1"/>
  <c r="AU200" i="1" s="1"/>
  <c r="AU204" i="1"/>
  <c r="AU119" i="1"/>
  <c r="AX288" i="1"/>
  <c r="AY288" i="1" s="1"/>
  <c r="AY65" i="1"/>
  <c r="AF214" i="1"/>
  <c r="AS214" i="1"/>
  <c r="L199" i="1"/>
  <c r="L218" i="1"/>
  <c r="L232" i="1"/>
  <c r="L231" i="1"/>
  <c r="AF233" i="1"/>
  <c r="AS233" i="1"/>
  <c r="AF232" i="1"/>
  <c r="AS232" i="1"/>
  <c r="AF210" i="1"/>
  <c r="AS210" i="1"/>
  <c r="AF206" i="1"/>
  <c r="AS206" i="1"/>
  <c r="AF231" i="1"/>
  <c r="AS231" i="1"/>
  <c r="AF230" i="1"/>
  <c r="AS230" i="1"/>
  <c r="AF236" i="1"/>
  <c r="AS236" i="1"/>
  <c r="AF235" i="1"/>
  <c r="AS235" i="1"/>
  <c r="K210" i="1"/>
  <c r="M195" i="1"/>
  <c r="BU97" i="1"/>
  <c r="K206" i="1"/>
  <c r="L206" i="1" s="1"/>
  <c r="BV73" i="1"/>
  <c r="BU119" i="1"/>
  <c r="BU69" i="1"/>
  <c r="BV118" i="1"/>
  <c r="BU98" i="1"/>
  <c r="BV93" i="1"/>
  <c r="BU93" i="1" s="1"/>
  <c r="BU94" i="1"/>
  <c r="AT203" i="1"/>
  <c r="AU203" i="1" s="1"/>
  <c r="BV80" i="1"/>
  <c r="AU78" i="1" l="1"/>
  <c r="AU80" i="1"/>
  <c r="AU97" i="1"/>
  <c r="AU72" i="1"/>
  <c r="AU73" i="1"/>
  <c r="AU117" i="1"/>
  <c r="AU118" i="1"/>
  <c r="J210" i="1"/>
  <c r="L210" i="1"/>
  <c r="BV78" i="1"/>
  <c r="BU78" i="1" s="1"/>
  <c r="BU80" i="1"/>
  <c r="BV72" i="1"/>
  <c r="BU72" i="1" s="1"/>
  <c r="BU73" i="1"/>
  <c r="BV117" i="1"/>
  <c r="BU117" i="1" s="1"/>
  <c r="BU118" i="1"/>
  <c r="AU67" i="1" l="1"/>
  <c r="AU94" i="1"/>
  <c r="AU93" i="1"/>
  <c r="Q288" i="1"/>
  <c r="J65" i="1"/>
  <c r="BV67" i="1"/>
  <c r="BU67" i="1" s="1"/>
  <c r="BY889" i="1" l="1"/>
  <c r="BV889" i="1"/>
  <c r="BX994" i="1"/>
  <c r="BX993" i="1"/>
  <c r="BV993" i="1"/>
  <c r="BX992" i="1"/>
  <c r="BT59" i="1"/>
  <c r="AP59" i="1"/>
  <c r="BT851" i="1"/>
  <c r="AP851" i="1"/>
  <c r="BT761" i="1"/>
  <c r="BT827" i="1" s="1"/>
  <c r="BT855" i="1" s="1"/>
  <c r="BV211" i="1"/>
  <c r="AP213" i="1"/>
  <c r="AP212" i="1"/>
  <c r="AP217" i="1"/>
  <c r="AP216" i="1"/>
  <c r="J217" i="1"/>
  <c r="J216" i="1"/>
  <c r="AP439" i="1"/>
  <c r="AP438" i="1" s="1"/>
  <c r="AP437" i="1" s="1"/>
  <c r="BU960" i="1"/>
  <c r="BU959" i="1"/>
  <c r="BB992" i="1"/>
  <c r="CE992" i="1" s="1"/>
  <c r="V960" i="1"/>
  <c r="K960" i="1"/>
  <c r="J960" i="1"/>
  <c r="D960" i="1"/>
  <c r="V959" i="1"/>
  <c r="K959" i="1"/>
  <c r="J959" i="1"/>
  <c r="D959" i="1"/>
  <c r="J935" i="1"/>
  <c r="J934" i="1"/>
  <c r="J938" i="1"/>
  <c r="J937" i="1"/>
  <c r="J941" i="1"/>
  <c r="J940" i="1"/>
  <c r="Q443" i="1"/>
  <c r="AP197" i="1"/>
  <c r="AP196" i="1"/>
  <c r="S208" i="1"/>
  <c r="U208" i="1"/>
  <c r="AP168" i="1"/>
  <c r="AP167" i="1"/>
  <c r="AP165" i="1"/>
  <c r="AP164" i="1"/>
  <c r="AP162" i="1"/>
  <c r="AP161" i="1"/>
  <c r="AP159" i="1"/>
  <c r="AP158" i="1"/>
  <c r="AP156" i="1"/>
  <c r="Q125" i="1"/>
  <c r="Q124" i="1"/>
  <c r="BJ239" i="1"/>
  <c r="BE239" i="1"/>
  <c r="AA239" i="1"/>
  <c r="Z239" i="1" s="1"/>
  <c r="V239" i="1"/>
  <c r="BJ238" i="1"/>
  <c r="BE238" i="1"/>
  <c r="AA238" i="1"/>
  <c r="Z238" i="1" s="1"/>
  <c r="V238" i="1"/>
  <c r="Q265" i="1"/>
  <c r="K265" i="1" s="1"/>
  <c r="L265" i="1" s="1"/>
  <c r="K267" i="1"/>
  <c r="L267" i="1" s="1"/>
  <c r="K266" i="1"/>
  <c r="L266" i="1" s="1"/>
  <c r="J266" i="1"/>
  <c r="Q258" i="1"/>
  <c r="K258" i="1" s="1"/>
  <c r="L258" i="1" s="1"/>
  <c r="K255" i="1"/>
  <c r="L255" i="1" s="1"/>
  <c r="K262" i="1"/>
  <c r="L262" i="1" s="1"/>
  <c r="BX261" i="1"/>
  <c r="BU261" i="1" s="1"/>
  <c r="BU263" i="1"/>
  <c r="BT263" i="1"/>
  <c r="AP263" i="1"/>
  <c r="BU262" i="1"/>
  <c r="BT262" i="1"/>
  <c r="AP262" i="1"/>
  <c r="AT255" i="1"/>
  <c r="AU255" i="1" s="1"/>
  <c r="BU260" i="1"/>
  <c r="K260" i="1"/>
  <c r="L260" i="1" s="1"/>
  <c r="J260" i="1"/>
  <c r="K259" i="1"/>
  <c r="L259" i="1" s="1"/>
  <c r="J259" i="1"/>
  <c r="BU257" i="1"/>
  <c r="BT257" i="1" s="1"/>
  <c r="BT255" i="1" s="1"/>
  <c r="BU256" i="1"/>
  <c r="K257" i="1"/>
  <c r="L257" i="1" s="1"/>
  <c r="K256" i="1"/>
  <c r="L256" i="1" s="1"/>
  <c r="BX248" i="1"/>
  <c r="BU248" i="1" s="1"/>
  <c r="AT251" i="1"/>
  <c r="AU251" i="1" s="1"/>
  <c r="Q245" i="1"/>
  <c r="K249" i="1"/>
  <c r="L249" i="1" s="1"/>
  <c r="BU250" i="1"/>
  <c r="AR250" i="1"/>
  <c r="AS250" i="1" s="1"/>
  <c r="BT249" i="1"/>
  <c r="AR249" i="1"/>
  <c r="AS249" i="1" s="1"/>
  <c r="BU246" i="1"/>
  <c r="BT246" i="1" s="1"/>
  <c r="AR247" i="1"/>
  <c r="K247" i="1"/>
  <c r="L247" i="1" s="1"/>
  <c r="AR246" i="1"/>
  <c r="K246" i="1"/>
  <c r="L246" i="1" s="1"/>
  <c r="AP246" i="1" l="1"/>
  <c r="AS246" i="1"/>
  <c r="AP247" i="1"/>
  <c r="AS247" i="1"/>
  <c r="L959" i="1"/>
  <c r="L960" i="1"/>
  <c r="AP245" i="1"/>
  <c r="J958" i="1"/>
  <c r="BU267" i="1"/>
  <c r="BT267" i="1"/>
  <c r="BU266" i="1"/>
  <c r="BT266" i="1"/>
  <c r="BT265" i="1" s="1"/>
  <c r="BT842" i="1"/>
  <c r="BT850" i="1" s="1"/>
  <c r="BT849" i="1" s="1"/>
  <c r="BT25" i="1" s="1"/>
  <c r="AP215" i="1"/>
  <c r="AP157" i="1"/>
  <c r="AR252" i="1"/>
  <c r="AS252" i="1" s="1"/>
  <c r="AP195" i="1"/>
  <c r="K245" i="1"/>
  <c r="L245" i="1" s="1"/>
  <c r="AR256" i="1"/>
  <c r="J939" i="1"/>
  <c r="BX215" i="1"/>
  <c r="BU215" i="1" s="1"/>
  <c r="BU216" i="1"/>
  <c r="J215" i="1"/>
  <c r="BX239" i="1"/>
  <c r="BX209" i="1" s="1"/>
  <c r="BX991" i="1"/>
  <c r="AP211" i="1"/>
  <c r="J933" i="1"/>
  <c r="BT58" i="1"/>
  <c r="BT34" i="1" s="1"/>
  <c r="J936" i="1"/>
  <c r="AR958" i="1"/>
  <c r="AS958" i="1" s="1"/>
  <c r="AR959" i="1"/>
  <c r="AS959" i="1" s="1"/>
  <c r="AR919" i="1"/>
  <c r="BB993" i="1"/>
  <c r="BZ992" i="1"/>
  <c r="BZ958" i="1"/>
  <c r="BZ993" i="1"/>
  <c r="AR960" i="1"/>
  <c r="AS960" i="1" s="1"/>
  <c r="Q123" i="1"/>
  <c r="BU729" i="1"/>
  <c r="AP163" i="1"/>
  <c r="AP166" i="1"/>
  <c r="AP160" i="1"/>
  <c r="AR729" i="1"/>
  <c r="AS729" i="1" s="1"/>
  <c r="AP729" i="1"/>
  <c r="K729" i="1"/>
  <c r="L729" i="1" s="1"/>
  <c r="J729" i="1"/>
  <c r="K263" i="1"/>
  <c r="L263" i="1" s="1"/>
  <c r="BX265" i="1"/>
  <c r="BU265" i="1" s="1"/>
  <c r="K261" i="1"/>
  <c r="L261" i="1" s="1"/>
  <c r="J265" i="1"/>
  <c r="J267" i="1"/>
  <c r="J258" i="1"/>
  <c r="BT261" i="1"/>
  <c r="BX258" i="1"/>
  <c r="BU258" i="1" s="1"/>
  <c r="BU259" i="1"/>
  <c r="BX255" i="1"/>
  <c r="BX251" i="1"/>
  <c r="BT248" i="1"/>
  <c r="AR251" i="1"/>
  <c r="AS251" i="1" s="1"/>
  <c r="K253" i="1"/>
  <c r="L253" i="1" s="1"/>
  <c r="K252" i="1"/>
  <c r="L252" i="1" s="1"/>
  <c r="Q248" i="1"/>
  <c r="K248" i="1" s="1"/>
  <c r="L248" i="1" s="1"/>
  <c r="K250" i="1"/>
  <c r="L250" i="1" s="1"/>
  <c r="BU249" i="1"/>
  <c r="BT250" i="1"/>
  <c r="BX245" i="1"/>
  <c r="BU245" i="1" s="1"/>
  <c r="BU247" i="1"/>
  <c r="BT247" i="1" s="1"/>
  <c r="BT245" i="1" s="1"/>
  <c r="CE993" i="1" l="1"/>
  <c r="BB32" i="1"/>
  <c r="AR255" i="1"/>
  <c r="AS255" i="1" s="1"/>
  <c r="AS256" i="1"/>
  <c r="BB994" i="1"/>
  <c r="CE994" i="1" s="1"/>
  <c r="BU920" i="1"/>
  <c r="BZ890" i="1"/>
  <c r="AR920" i="1"/>
  <c r="BB918" i="1"/>
  <c r="CE918" i="1" s="1"/>
  <c r="BZ889" i="1"/>
  <c r="BU919" i="1"/>
  <c r="BZ918" i="1"/>
  <c r="BU918" i="1" s="1"/>
  <c r="BZ991" i="1"/>
  <c r="BU958" i="1"/>
  <c r="BZ994" i="1"/>
  <c r="K251" i="1"/>
  <c r="L251" i="1" s="1"/>
  <c r="BU255" i="1"/>
  <c r="AR918" i="1" l="1"/>
  <c r="BB888" i="1"/>
  <c r="CE888" i="1" s="1"/>
  <c r="BZ888" i="1"/>
  <c r="BU889" i="1"/>
  <c r="BT890" i="1"/>
  <c r="BT992" i="1"/>
  <c r="BT993" i="1"/>
  <c r="AP142" i="1"/>
  <c r="AP141" i="1"/>
  <c r="AX140" i="1"/>
  <c r="AY140" i="1" s="1"/>
  <c r="BT142" i="1"/>
  <c r="BX140" i="1"/>
  <c r="BT141" i="1"/>
  <c r="BT991" i="1" l="1"/>
  <c r="Q238" i="1"/>
  <c r="BU242" i="1"/>
  <c r="BX238" i="1"/>
  <c r="AR243" i="1"/>
  <c r="K242" i="1"/>
  <c r="L242" i="1" s="1"/>
  <c r="K243" i="1"/>
  <c r="L243" i="1" s="1"/>
  <c r="AR241" i="1"/>
  <c r="AS241" i="1" s="1"/>
  <c r="AR242" i="1"/>
  <c r="AS242" i="1" s="1"/>
  <c r="BU243" i="1"/>
  <c r="BT243" i="1" s="1"/>
  <c r="BT241" i="1" s="1"/>
  <c r="BX241" i="1"/>
  <c r="AP140" i="1"/>
  <c r="BT140" i="1"/>
  <c r="AP243" i="1" l="1"/>
  <c r="AP241" i="1" s="1"/>
  <c r="AS243" i="1"/>
  <c r="Q208" i="1"/>
  <c r="Q237" i="1"/>
  <c r="AX207" i="1"/>
  <c r="AY207" i="1" s="1"/>
  <c r="BU239" i="1"/>
  <c r="BT239" i="1" s="1"/>
  <c r="BT209" i="1" s="1"/>
  <c r="BT122" i="1" s="1"/>
  <c r="BX237" i="1"/>
  <c r="BU238" i="1"/>
  <c r="BT238" i="1" s="1"/>
  <c r="BT208" i="1" s="1"/>
  <c r="BX208" i="1"/>
  <c r="K239" i="1"/>
  <c r="Q299" i="1"/>
  <c r="Q305" i="1" s="1"/>
  <c r="K305" i="1" s="1"/>
  <c r="L305" i="1" s="1"/>
  <c r="AR239" i="1"/>
  <c r="K238" i="1"/>
  <c r="AR238" i="1"/>
  <c r="K241" i="1"/>
  <c r="L241" i="1" s="1"/>
  <c r="BU241" i="1"/>
  <c r="Q207" i="1" l="1"/>
  <c r="Q66" i="1"/>
  <c r="AP239" i="1"/>
  <c r="AS239" i="1"/>
  <c r="J239" i="1"/>
  <c r="L239" i="1"/>
  <c r="J238" i="1"/>
  <c r="L238" i="1"/>
  <c r="AP238" i="1"/>
  <c r="AS238" i="1"/>
  <c r="BT207" i="1"/>
  <c r="BT66" i="1"/>
  <c r="K237" i="1"/>
  <c r="BX207" i="1"/>
  <c r="BU237" i="1"/>
  <c r="BT237" i="1" s="1"/>
  <c r="AR237" i="1"/>
  <c r="Q64" i="1" l="1"/>
  <c r="R64" i="1" s="1"/>
  <c r="R66" i="1"/>
  <c r="AP237" i="1"/>
  <c r="AS237" i="1"/>
  <c r="J237" i="1"/>
  <c r="L237" i="1"/>
  <c r="BT287" i="1"/>
  <c r="BT64" i="1"/>
  <c r="Q287" i="1"/>
  <c r="Q303" i="1" s="1"/>
  <c r="K303" i="1" l="1"/>
  <c r="L303" i="1" s="1"/>
  <c r="Q302" i="1"/>
  <c r="K302" i="1" s="1"/>
  <c r="L302" i="1" s="1"/>
  <c r="Q286" i="1"/>
  <c r="Q826" i="1"/>
  <c r="R826" i="1" s="1"/>
  <c r="BD586" i="1"/>
  <c r="AE38" i="1"/>
  <c r="AE51" i="1"/>
  <c r="AE126" i="1"/>
  <c r="AF126" i="1" s="1"/>
  <c r="AE127" i="1"/>
  <c r="AF127" i="1" s="1"/>
  <c r="AE129" i="1"/>
  <c r="AF129" i="1" s="1"/>
  <c r="AE130" i="1"/>
  <c r="AF130" i="1" s="1"/>
  <c r="AE131" i="1"/>
  <c r="AF131" i="1" s="1"/>
  <c r="AE132" i="1"/>
  <c r="AF132" i="1" s="1"/>
  <c r="AE134" i="1"/>
  <c r="AE140" i="1"/>
  <c r="AE141" i="1"/>
  <c r="AE142" i="1"/>
  <c r="AE152" i="1"/>
  <c r="AE153" i="1"/>
  <c r="AE156" i="1"/>
  <c r="AE158" i="1"/>
  <c r="AE159" i="1"/>
  <c r="AE161" i="1"/>
  <c r="AE162" i="1"/>
  <c r="AE164" i="1"/>
  <c r="AE165" i="1"/>
  <c r="AE167" i="1"/>
  <c r="AE168" i="1"/>
  <c r="AE172" i="1"/>
  <c r="AE173" i="1"/>
  <c r="AE174" i="1"/>
  <c r="AE175" i="1"/>
  <c r="AE176" i="1"/>
  <c r="AE177" i="1"/>
  <c r="AE179" i="1"/>
  <c r="AE180" i="1"/>
  <c r="AE184" i="1"/>
  <c r="AF184" i="1" s="1"/>
  <c r="AE188" i="1"/>
  <c r="AE189" i="1"/>
  <c r="AE192" i="1"/>
  <c r="AE193" i="1"/>
  <c r="AE194" i="1"/>
  <c r="AE195" i="1"/>
  <c r="AE196" i="1"/>
  <c r="AE197" i="1"/>
  <c r="AE201" i="1"/>
  <c r="AE211" i="1"/>
  <c r="AE212" i="1"/>
  <c r="AE213" i="1"/>
  <c r="AE215" i="1"/>
  <c r="AE217" i="1"/>
  <c r="AE218" i="1"/>
  <c r="AF218" i="1" s="1"/>
  <c r="AE229" i="1"/>
  <c r="BC760" i="1"/>
  <c r="AE319" i="1"/>
  <c r="AE320" i="1"/>
  <c r="AE321" i="1"/>
  <c r="AE329" i="1"/>
  <c r="AE330" i="1"/>
  <c r="AE332" i="1"/>
  <c r="AE333" i="1"/>
  <c r="AE336" i="1"/>
  <c r="AE338" i="1"/>
  <c r="AE342" i="1"/>
  <c r="AF342" i="1" s="1"/>
  <c r="AE343" i="1"/>
  <c r="AE345" i="1"/>
  <c r="AE346" i="1"/>
  <c r="AE344" i="1"/>
  <c r="AF344" i="1" s="1"/>
  <c r="AE355" i="1"/>
  <c r="AF355" i="1" s="1"/>
  <c r="AE356" i="1"/>
  <c r="AF356" i="1" s="1"/>
  <c r="AE365" i="1"/>
  <c r="AE366" i="1"/>
  <c r="AE368" i="1"/>
  <c r="AE369" i="1"/>
  <c r="AE370" i="1"/>
  <c r="AE373" i="1"/>
  <c r="AE379" i="1"/>
  <c r="AE380" i="1"/>
  <c r="AE381" i="1"/>
  <c r="AE393" i="1"/>
  <c r="AE395" i="1"/>
  <c r="AE407" i="1"/>
  <c r="AE410" i="1"/>
  <c r="AE414" i="1"/>
  <c r="AE417" i="1"/>
  <c r="AE420" i="1"/>
  <c r="AE421" i="1"/>
  <c r="AE425" i="1"/>
  <c r="AP427" i="1"/>
  <c r="AE431" i="1"/>
  <c r="AE433" i="1"/>
  <c r="AE435" i="1"/>
  <c r="AE439" i="1"/>
  <c r="AE442" i="1"/>
  <c r="AE444" i="1"/>
  <c r="AE445" i="1"/>
  <c r="AE446" i="1"/>
  <c r="AE447" i="1"/>
  <c r="AE448" i="1"/>
  <c r="AE451" i="1"/>
  <c r="AE452" i="1"/>
  <c r="AE454" i="1"/>
  <c r="AE456" i="1"/>
  <c r="AE457" i="1"/>
  <c r="AE458" i="1"/>
  <c r="AE459" i="1"/>
  <c r="AE462" i="1"/>
  <c r="AE463" i="1"/>
  <c r="AE468" i="1"/>
  <c r="AE471" i="1"/>
  <c r="AE475" i="1"/>
  <c r="AF530" i="1"/>
  <c r="AF537" i="1"/>
  <c r="AE538" i="1"/>
  <c r="AF538" i="1" s="1"/>
  <c r="AE542" i="1"/>
  <c r="AE543" i="1"/>
  <c r="AE546" i="1"/>
  <c r="AF555" i="1"/>
  <c r="AE577" i="1"/>
  <c r="AE578" i="1"/>
  <c r="AE580" i="1"/>
  <c r="BD581" i="1"/>
  <c r="AE582" i="1"/>
  <c r="AE583" i="1"/>
  <c r="AE584" i="1"/>
  <c r="AE585" i="1"/>
  <c r="AE586" i="1"/>
  <c r="AE588" i="1"/>
  <c r="AF588" i="1" s="1"/>
  <c r="AE590" i="1"/>
  <c r="AF590" i="1" s="1"/>
  <c r="AE597" i="1"/>
  <c r="AF597" i="1" s="1"/>
  <c r="AE598" i="1"/>
  <c r="AF598" i="1" s="1"/>
  <c r="AE601" i="1"/>
  <c r="AF601" i="1" s="1"/>
  <c r="AE606" i="1"/>
  <c r="AF606" i="1" s="1"/>
  <c r="AE607" i="1"/>
  <c r="AF607" i="1" s="1"/>
  <c r="BD609" i="1"/>
  <c r="AE613" i="1"/>
  <c r="AE615" i="1"/>
  <c r="BD617" i="1"/>
  <c r="AE618" i="1"/>
  <c r="AE619" i="1"/>
  <c r="BD620" i="1"/>
  <c r="AE621" i="1"/>
  <c r="AE622" i="1"/>
  <c r="AE623" i="1"/>
  <c r="AE624" i="1"/>
  <c r="AE625" i="1"/>
  <c r="AE626" i="1"/>
  <c r="AE627" i="1"/>
  <c r="AE628" i="1"/>
  <c r="AE629" i="1"/>
  <c r="AE633" i="1"/>
  <c r="AE617" i="1" s="1"/>
  <c r="AE643" i="1"/>
  <c r="AE645" i="1"/>
  <c r="AE646" i="1"/>
  <c r="AE647" i="1"/>
  <c r="AE652" i="1"/>
  <c r="AE726" i="1"/>
  <c r="AF726" i="1" s="1"/>
  <c r="AE747" i="1"/>
  <c r="AE748" i="1"/>
  <c r="AE749" i="1"/>
  <c r="AE772" i="1"/>
  <c r="AF772" i="1" s="1"/>
  <c r="AE773" i="1"/>
  <c r="AE774" i="1"/>
  <c r="AE775" i="1"/>
  <c r="AF775" i="1" s="1"/>
  <c r="AE778" i="1"/>
  <c r="AE780" i="1"/>
  <c r="AE781" i="1"/>
  <c r="AE782" i="1"/>
  <c r="AE783" i="1"/>
  <c r="AE784" i="1"/>
  <c r="AE786" i="1"/>
  <c r="AE787" i="1"/>
  <c r="BC788" i="1"/>
  <c r="BD788" i="1"/>
  <c r="AE794" i="1"/>
  <c r="AE795" i="1"/>
  <c r="AE796" i="1"/>
  <c r="AE799" i="1"/>
  <c r="AE800" i="1"/>
  <c r="AE801" i="1"/>
  <c r="AE802" i="1"/>
  <c r="AE803" i="1"/>
  <c r="AE804" i="1"/>
  <c r="AE814" i="1"/>
  <c r="AE815" i="1"/>
  <c r="AZ833" i="1"/>
  <c r="BA833" i="1" s="1"/>
  <c r="AE834" i="1"/>
  <c r="AE835" i="1"/>
  <c r="AE847" i="1"/>
  <c r="AF847" i="1" s="1"/>
  <c r="BC855" i="1"/>
  <c r="AE863" i="1"/>
  <c r="AE864" i="1"/>
  <c r="BD867" i="1"/>
  <c r="AE868" i="1"/>
  <c r="AE869" i="1"/>
  <c r="AE874" i="1"/>
  <c r="AE875" i="1"/>
  <c r="AE877" i="1"/>
  <c r="AE878" i="1"/>
  <c r="BD879" i="1"/>
  <c r="AE880" i="1"/>
  <c r="AE881" i="1"/>
  <c r="AE883" i="1"/>
  <c r="AE884" i="1"/>
  <c r="AE885" i="1"/>
  <c r="AE886" i="1"/>
  <c r="AE902" i="1"/>
  <c r="AE903" i="1"/>
  <c r="AE1004" i="1"/>
  <c r="AE1005" i="1"/>
  <c r="AE1006" i="1"/>
  <c r="AE1007" i="1"/>
  <c r="AE1008" i="1"/>
  <c r="AE1009" i="1"/>
  <c r="AE1010" i="1"/>
  <c r="AE1011" i="1"/>
  <c r="AE1012" i="1"/>
  <c r="AE1080" i="1"/>
  <c r="AE1100" i="1"/>
  <c r="AE228" i="1" l="1"/>
  <c r="AF229" i="1"/>
  <c r="AP748" i="1"/>
  <c r="AP533" i="1"/>
  <c r="AF533" i="1"/>
  <c r="AE762" i="1"/>
  <c r="AP749" i="1"/>
  <c r="AZ850" i="1"/>
  <c r="BA850" i="1" s="1"/>
  <c r="AZ849" i="1"/>
  <c r="AE116" i="1"/>
  <c r="AE122" i="1"/>
  <c r="AE904" i="1"/>
  <c r="BN993" i="1"/>
  <c r="BR991" i="1"/>
  <c r="AE423" i="1"/>
  <c r="AE416" i="1"/>
  <c r="AE469" i="1"/>
  <c r="AE409" i="1"/>
  <c r="AE401" i="1"/>
  <c r="BC833" i="1"/>
  <c r="BC850" i="1" s="1"/>
  <c r="AE576" i="1"/>
  <c r="BD576" i="1"/>
  <c r="BC827" i="1"/>
  <c r="AE595" i="1"/>
  <c r="AF595" i="1" s="1"/>
  <c r="BD595" i="1"/>
  <c r="AE873" i="1"/>
  <c r="BD873" i="1"/>
  <c r="AE616" i="1"/>
  <c r="BD616" i="1"/>
  <c r="AE594" i="1"/>
  <c r="AF594" i="1" s="1"/>
  <c r="BD594" i="1"/>
  <c r="AE872" i="1"/>
  <c r="BD872" i="1"/>
  <c r="BD605" i="1"/>
  <c r="AE560" i="1"/>
  <c r="BD560" i="1"/>
  <c r="BD865" i="1"/>
  <c r="BD871" i="1"/>
  <c r="AE614" i="1"/>
  <c r="BD614" i="1"/>
  <c r="AE589" i="1"/>
  <c r="AF589" i="1" s="1"/>
  <c r="BD589" i="1"/>
  <c r="BC858" i="1"/>
  <c r="AE600" i="1"/>
  <c r="AF600" i="1" s="1"/>
  <c r="BD600" i="1"/>
  <c r="AE612" i="1"/>
  <c r="BD612" i="1"/>
  <c r="AE599" i="1"/>
  <c r="AF599" i="1" s="1"/>
  <c r="BD599" i="1"/>
  <c r="AE587" i="1"/>
  <c r="AF587" i="1" s="1"/>
  <c r="BD587" i="1"/>
  <c r="BC759" i="1"/>
  <c r="BC1094" i="1"/>
  <c r="BC37" i="1" s="1"/>
  <c r="AE876" i="1"/>
  <c r="BD876" i="1"/>
  <c r="BC857" i="1"/>
  <c r="AE610" i="1"/>
  <c r="AF610" i="1" s="1"/>
  <c r="BD610" i="1"/>
  <c r="BD827" i="1"/>
  <c r="AE857" i="1"/>
  <c r="BD855" i="1"/>
  <c r="AE655" i="1"/>
  <c r="AE208" i="1"/>
  <c r="AE901" i="1"/>
  <c r="AE867" i="1"/>
  <c r="AE771" i="1"/>
  <c r="AE769" i="1"/>
  <c r="AE545" i="1"/>
  <c r="AE226" i="1"/>
  <c r="AE649" i="1"/>
  <c r="AE438" i="1"/>
  <c r="AE412" i="1"/>
  <c r="AE190" i="1"/>
  <c r="AE770" i="1"/>
  <c r="AE429" i="1"/>
  <c r="AE307" i="1"/>
  <c r="AE898" i="1"/>
  <c r="AE166" i="1"/>
  <c r="AF166" i="1" s="1"/>
  <c r="AE879" i="1"/>
  <c r="AE837" i="1"/>
  <c r="AE437" i="1"/>
  <c r="AE178" i="1"/>
  <c r="AE862" i="1"/>
  <c r="AE408" i="1"/>
  <c r="AE402" i="1"/>
  <c r="AE472" i="1"/>
  <c r="AE413" i="1"/>
  <c r="AE163" i="1"/>
  <c r="AF163" i="1" s="1"/>
  <c r="AE430" i="1"/>
  <c r="AE406" i="1"/>
  <c r="AE895" i="1"/>
  <c r="AE871" i="1"/>
  <c r="AE865" i="1"/>
  <c r="AE846" i="1"/>
  <c r="AF846" i="1" s="1"/>
  <c r="BD575" i="1"/>
  <c r="AE470" i="1"/>
  <c r="AE549" i="1"/>
  <c r="AE405" i="1"/>
  <c r="AE157" i="1"/>
  <c r="AF157" i="1" s="1"/>
  <c r="AE845" i="1"/>
  <c r="AE620" i="1"/>
  <c r="AE473" i="1"/>
  <c r="AE160" i="1"/>
  <c r="AF160" i="1" s="1"/>
  <c r="AE154" i="1"/>
  <c r="AP155" i="1"/>
  <c r="AE789" i="1"/>
  <c r="AE171" i="1"/>
  <c r="AE1022" i="1"/>
  <c r="AE1023" i="1"/>
  <c r="BC1005" i="1"/>
  <c r="AE891" i="1"/>
  <c r="AE856" i="1"/>
  <c r="AE427" i="1"/>
  <c r="AE1025" i="1"/>
  <c r="AE312" i="1"/>
  <c r="AE1094" i="1"/>
  <c r="AE466" i="1"/>
  <c r="AE205" i="1"/>
  <c r="AE843" i="1"/>
  <c r="AE223" i="1"/>
  <c r="AE791" i="1"/>
  <c r="AE722" i="1"/>
  <c r="AE644" i="1"/>
  <c r="AE605" i="1"/>
  <c r="AF605" i="1" s="1"/>
  <c r="AE449" i="1"/>
  <c r="AE443" i="1"/>
  <c r="AE415" i="1"/>
  <c r="AE394" i="1"/>
  <c r="AE209" i="1"/>
  <c r="AE650" i="1"/>
  <c r="AE455" i="1"/>
  <c r="AE207" i="1"/>
  <c r="AE187" i="1"/>
  <c r="AE609" i="1"/>
  <c r="AF609" i="1" s="1"/>
  <c r="AE186" i="1"/>
  <c r="AE170" i="1"/>
  <c r="AE290" i="1"/>
  <c r="AE52" i="1" s="1"/>
  <c r="AE191" i="1"/>
  <c r="AE727" i="1"/>
  <c r="AF727" i="1" s="1"/>
  <c r="AE424" i="1"/>
  <c r="AE155" i="1"/>
  <c r="AE581" i="1"/>
  <c r="AE467" i="1"/>
  <c r="AE428" i="1"/>
  <c r="AE575" i="1"/>
  <c r="AE317" i="1"/>
  <c r="BA849" i="1" l="1"/>
  <c r="AZ25" i="1"/>
  <c r="AE760" i="1"/>
  <c r="AE115" i="1"/>
  <c r="AE66" i="1"/>
  <c r="BC758" i="1"/>
  <c r="BC47" i="1" s="1"/>
  <c r="BC992" i="1"/>
  <c r="BN991" i="1"/>
  <c r="AE287" i="1"/>
  <c r="AE299" i="1"/>
  <c r="AE39" i="1"/>
  <c r="AE870" i="1"/>
  <c r="BD870" i="1"/>
  <c r="AE579" i="1"/>
  <c r="BD579" i="1"/>
  <c r="AE608" i="1"/>
  <c r="AF608" i="1" s="1"/>
  <c r="BD608" i="1"/>
  <c r="AE593" i="1"/>
  <c r="AF593" i="1" s="1"/>
  <c r="BD593" i="1"/>
  <c r="BC849" i="1"/>
  <c r="BC25" i="1" s="1"/>
  <c r="BD849" i="1"/>
  <c r="BD25" i="1" s="1"/>
  <c r="BD857" i="1"/>
  <c r="BD59" i="1"/>
  <c r="BD851" i="1"/>
  <c r="BD826" i="1"/>
  <c r="BD854" i="1" s="1"/>
  <c r="AE866" i="1"/>
  <c r="BD866" i="1"/>
  <c r="AE604" i="1"/>
  <c r="AF604" i="1" s="1"/>
  <c r="BD604" i="1"/>
  <c r="AE768" i="1"/>
  <c r="AE539" i="1"/>
  <c r="AE788" i="1"/>
  <c r="AP154" i="1"/>
  <c r="AP123" i="1"/>
  <c r="AE574" i="1"/>
  <c r="AE169" i="1"/>
  <c r="BC1002" i="1"/>
  <c r="AE525" i="1"/>
  <c r="AE200" i="1"/>
  <c r="AE203" i="1"/>
  <c r="AE204" i="1"/>
  <c r="AE1024" i="1"/>
  <c r="AE220" i="1"/>
  <c r="AE123" i="1"/>
  <c r="AF123" i="1" s="1"/>
  <c r="AE46" i="1"/>
  <c r="AE65" i="1"/>
  <c r="AE202" i="1"/>
  <c r="AE227" i="1"/>
  <c r="AE224" i="1" s="1"/>
  <c r="AE114" i="1" l="1"/>
  <c r="BC826" i="1"/>
  <c r="BC854" i="1" s="1"/>
  <c r="BD57" i="1"/>
  <c r="AE570" i="1"/>
  <c r="BD570" i="1"/>
  <c r="AE767" i="1"/>
  <c r="AE225" i="1"/>
  <c r="AE45" i="1" s="1"/>
  <c r="AE185" i="1"/>
  <c r="AE183" i="1"/>
  <c r="AE569" i="1"/>
  <c r="AE221" i="1"/>
  <c r="AE314" i="1"/>
  <c r="AE654" i="1"/>
  <c r="AE559" i="1"/>
  <c r="AE1017" i="1"/>
  <c r="AE198" i="1"/>
  <c r="AE199" i="1"/>
  <c r="AF199" i="1" s="1"/>
  <c r="AE761" i="1" l="1"/>
  <c r="AE573" i="1"/>
  <c r="BD763" i="1"/>
  <c r="BD759" i="1"/>
  <c r="BD758" i="1"/>
  <c r="BD47" i="1" s="1"/>
  <c r="BD765" i="1"/>
  <c r="BC57" i="1"/>
  <c r="AE219" i="1"/>
  <c r="AE288" i="1"/>
  <c r="AE653" i="1"/>
  <c r="AE656" i="1"/>
  <c r="AE858" i="1"/>
  <c r="AE1016" i="1"/>
  <c r="AE1082" i="1" l="1"/>
  <c r="AE1015" i="1"/>
  <c r="AE1029" i="1"/>
  <c r="BD823" i="1"/>
  <c r="BD48" i="1" s="1"/>
  <c r="BD825" i="1"/>
  <c r="BD61" i="1"/>
  <c r="BD858" i="1"/>
  <c r="AE855" i="1"/>
  <c r="BD824" i="1" l="1"/>
  <c r="BD853" i="1"/>
  <c r="AE854" i="1"/>
  <c r="BD56" i="1" l="1"/>
  <c r="BD852" i="1"/>
  <c r="BD55" i="1" s="1"/>
  <c r="BU1100" i="1" l="1"/>
  <c r="BU1080" i="1"/>
  <c r="BU1025" i="1"/>
  <c r="BU1012" i="1"/>
  <c r="BU1011" i="1"/>
  <c r="BU1009" i="1"/>
  <c r="BU1008" i="1"/>
  <c r="BU1006" i="1"/>
  <c r="BU1005" i="1"/>
  <c r="BU951" i="1"/>
  <c r="BU946" i="1"/>
  <c r="BU945" i="1"/>
  <c r="BU943" i="1"/>
  <c r="BU942" i="1"/>
  <c r="BU903" i="1"/>
  <c r="BU902" i="1"/>
  <c r="BU886" i="1"/>
  <c r="BU885" i="1"/>
  <c r="BU884" i="1"/>
  <c r="BU883" i="1"/>
  <c r="BU881" i="1"/>
  <c r="BU880" i="1"/>
  <c r="BU878" i="1"/>
  <c r="BU877" i="1"/>
  <c r="BU875" i="1"/>
  <c r="BU874" i="1"/>
  <c r="BU869" i="1"/>
  <c r="BU868" i="1"/>
  <c r="BU864" i="1"/>
  <c r="BU863" i="1"/>
  <c r="BU835" i="1"/>
  <c r="BU834" i="1"/>
  <c r="BU804" i="1"/>
  <c r="BU803" i="1"/>
  <c r="BU802" i="1"/>
  <c r="BU801" i="1"/>
  <c r="BU800" i="1"/>
  <c r="BU799" i="1"/>
  <c r="BU796" i="1"/>
  <c r="BU795" i="1"/>
  <c r="BU791" i="1"/>
  <c r="BU647" i="1"/>
  <c r="BU646" i="1"/>
  <c r="BU645" i="1"/>
  <c r="BU633" i="1"/>
  <c r="BU617" i="1" s="1"/>
  <c r="BU629" i="1"/>
  <c r="BU627" i="1"/>
  <c r="BU626" i="1"/>
  <c r="BU624" i="1"/>
  <c r="BU623" i="1"/>
  <c r="BU622" i="1"/>
  <c r="BU619" i="1"/>
  <c r="BU618" i="1"/>
  <c r="BU615" i="1"/>
  <c r="BU613" i="1"/>
  <c r="BU607" i="1"/>
  <c r="BU606" i="1"/>
  <c r="BU601" i="1"/>
  <c r="BU598" i="1"/>
  <c r="BU597" i="1"/>
  <c r="BU590" i="1"/>
  <c r="BU588" i="1"/>
  <c r="BU586" i="1"/>
  <c r="BU585" i="1"/>
  <c r="BU584" i="1"/>
  <c r="BU583" i="1"/>
  <c r="BU582" i="1"/>
  <c r="BU580" i="1"/>
  <c r="BU578" i="1"/>
  <c r="BU577" i="1"/>
  <c r="BU229" i="1"/>
  <c r="BU228" i="1" s="1"/>
  <c r="BU218" i="1"/>
  <c r="BU213" i="1"/>
  <c r="BU212" i="1"/>
  <c r="BU197" i="1"/>
  <c r="BU196" i="1"/>
  <c r="BU194" i="1"/>
  <c r="BU193" i="1"/>
  <c r="BU189" i="1"/>
  <c r="BU188" i="1"/>
  <c r="BU185" i="1"/>
  <c r="BU184" i="1"/>
  <c r="BU180" i="1"/>
  <c r="BU179" i="1"/>
  <c r="BU177" i="1"/>
  <c r="BU176" i="1"/>
  <c r="BU174" i="1"/>
  <c r="BU173" i="1"/>
  <c r="BU168" i="1"/>
  <c r="BU167" i="1"/>
  <c r="BU165" i="1"/>
  <c r="BU164" i="1"/>
  <c r="BU163" i="1"/>
  <c r="BU162" i="1"/>
  <c r="BU161" i="1"/>
  <c r="BU159" i="1"/>
  <c r="BU158" i="1"/>
  <c r="BU156" i="1"/>
  <c r="BU155" i="1"/>
  <c r="BU153" i="1"/>
  <c r="BU152" i="1"/>
  <c r="BU142" i="1"/>
  <c r="BU141" i="1"/>
  <c r="BU131" i="1"/>
  <c r="BU130" i="1"/>
  <c r="BU127" i="1"/>
  <c r="BU51" i="1"/>
  <c r="BU38" i="1"/>
  <c r="BV1097" i="1"/>
  <c r="BU1097" i="1" s="1"/>
  <c r="BV1085" i="1"/>
  <c r="BU1085" i="1" s="1"/>
  <c r="BX1030" i="1"/>
  <c r="BX1029" i="1"/>
  <c r="BZ1024" i="1"/>
  <c r="BZ1017" i="1" s="1"/>
  <c r="BU1017" i="1" s="1"/>
  <c r="BZ1023" i="1"/>
  <c r="BU1023" i="1" s="1"/>
  <c r="BY1012" i="1"/>
  <c r="BV1010" i="1"/>
  <c r="BU1010" i="1" s="1"/>
  <c r="BV1007" i="1"/>
  <c r="BU1007" i="1" s="1"/>
  <c r="BV1004" i="1"/>
  <c r="BU1004" i="1" s="1"/>
  <c r="BV1003" i="1"/>
  <c r="BV1030" i="1" s="1"/>
  <c r="BV1002" i="1"/>
  <c r="BV1029" i="1" s="1"/>
  <c r="BZ1012" i="1"/>
  <c r="BZ1009" i="1"/>
  <c r="BV955" i="1"/>
  <c r="BU955" i="1" s="1"/>
  <c r="BV954" i="1"/>
  <c r="BU954" i="1" s="1"/>
  <c r="BV953" i="1"/>
  <c r="BU953" i="1" s="1"/>
  <c r="BV952" i="1"/>
  <c r="BV904" i="1"/>
  <c r="BZ901" i="1"/>
  <c r="BY901" i="1"/>
  <c r="BV901" i="1"/>
  <c r="BZ897" i="1"/>
  <c r="BY897" i="1"/>
  <c r="BV897" i="1"/>
  <c r="BZ895" i="1"/>
  <c r="BY895" i="1"/>
  <c r="BY890" i="1" s="1"/>
  <c r="BV895" i="1"/>
  <c r="BV890" i="1" s="1"/>
  <c r="BZ879" i="1"/>
  <c r="BV879" i="1"/>
  <c r="BZ876" i="1"/>
  <c r="BU876" i="1" s="1"/>
  <c r="BZ873" i="1"/>
  <c r="BU873" i="1" s="1"/>
  <c r="BZ872" i="1"/>
  <c r="BU872" i="1" s="1"/>
  <c r="BZ871" i="1"/>
  <c r="BU871" i="1" s="1"/>
  <c r="BZ867" i="1"/>
  <c r="BV867" i="1"/>
  <c r="BV866" i="1"/>
  <c r="BV865" i="1"/>
  <c r="BY857" i="1"/>
  <c r="BY59" i="1" s="1"/>
  <c r="BV857" i="1"/>
  <c r="BV851" i="1"/>
  <c r="BZ846" i="1"/>
  <c r="BU846" i="1" s="1"/>
  <c r="BY846" i="1"/>
  <c r="BX846" i="1"/>
  <c r="BV846" i="1"/>
  <c r="BY843" i="1"/>
  <c r="BX843" i="1"/>
  <c r="BX39" i="1" s="1"/>
  <c r="BV843" i="1"/>
  <c r="BV841" i="1"/>
  <c r="BU841" i="1" s="1"/>
  <c r="BZ837" i="1"/>
  <c r="BY837" i="1"/>
  <c r="BX837" i="1"/>
  <c r="BV837" i="1"/>
  <c r="BZ832" i="1"/>
  <c r="BY832" i="1"/>
  <c r="BV788" i="1"/>
  <c r="BZ788" i="1"/>
  <c r="BY788" i="1"/>
  <c r="BY763" i="1"/>
  <c r="BY858" i="1" s="1"/>
  <c r="BX763" i="1"/>
  <c r="BV763" i="1"/>
  <c r="BV858" i="1" s="1"/>
  <c r="BZ828" i="1"/>
  <c r="BY762" i="1"/>
  <c r="BX762" i="1"/>
  <c r="BV762" i="1"/>
  <c r="BV856" i="1" s="1"/>
  <c r="BV745" i="1"/>
  <c r="BV744" i="1"/>
  <c r="BV735" i="1"/>
  <c r="BV734" i="1"/>
  <c r="BV727" i="1"/>
  <c r="BV726" i="1" s="1"/>
  <c r="BU726" i="1" s="1"/>
  <c r="BZ718" i="1"/>
  <c r="BY718" i="1"/>
  <c r="BV718" i="1"/>
  <c r="BV714" i="1"/>
  <c r="BU714" i="1" s="1"/>
  <c r="BV712" i="1"/>
  <c r="BU712" i="1" s="1"/>
  <c r="BZ665" i="1"/>
  <c r="BY665" i="1"/>
  <c r="BZ658" i="1"/>
  <c r="BY656" i="1"/>
  <c r="BV656" i="1"/>
  <c r="BZ655" i="1"/>
  <c r="BY655" i="1"/>
  <c r="BV655" i="1"/>
  <c r="BY654" i="1"/>
  <c r="BY653" i="1"/>
  <c r="BV652" i="1"/>
  <c r="BU652" i="1" s="1"/>
  <c r="BV650" i="1"/>
  <c r="BV644" i="1"/>
  <c r="BV643" i="1" s="1"/>
  <c r="BU643" i="1" s="1"/>
  <c r="BV628" i="1"/>
  <c r="BU628" i="1" s="1"/>
  <c r="BV625" i="1"/>
  <c r="BU625" i="1" s="1"/>
  <c r="BV621" i="1"/>
  <c r="BU621" i="1" s="1"/>
  <c r="BZ620" i="1"/>
  <c r="BZ617" i="1"/>
  <c r="BZ616" i="1"/>
  <c r="BU616" i="1" s="1"/>
  <c r="BZ614" i="1"/>
  <c r="BU614" i="1" s="1"/>
  <c r="BZ612" i="1"/>
  <c r="BU612" i="1" s="1"/>
  <c r="BZ609" i="1"/>
  <c r="BU609" i="1" s="1"/>
  <c r="BZ600" i="1"/>
  <c r="BU600" i="1" s="1"/>
  <c r="BZ595" i="1"/>
  <c r="BU595" i="1" s="1"/>
  <c r="BZ594" i="1"/>
  <c r="BU594" i="1" s="1"/>
  <c r="BZ587" i="1"/>
  <c r="BU587" i="1" s="1"/>
  <c r="BZ581" i="1"/>
  <c r="BU581" i="1" s="1"/>
  <c r="BZ576" i="1"/>
  <c r="BZ575" i="1" s="1"/>
  <c r="BU575" i="1" s="1"/>
  <c r="BV574" i="1"/>
  <c r="BV569" i="1"/>
  <c r="BZ560" i="1"/>
  <c r="BU560" i="1" s="1"/>
  <c r="BX314" i="1"/>
  <c r="BX761" i="1" s="1"/>
  <c r="BZ760" i="1"/>
  <c r="BY760" i="1"/>
  <c r="BV760" i="1"/>
  <c r="BZ314" i="1"/>
  <c r="BY314" i="1"/>
  <c r="BY761" i="1" s="1"/>
  <c r="BZ312" i="1"/>
  <c r="BY312" i="1"/>
  <c r="BX312" i="1"/>
  <c r="BY307" i="1"/>
  <c r="BV307" i="1"/>
  <c r="BV290" i="1"/>
  <c r="BU290" i="1" s="1"/>
  <c r="BU52" i="1" s="1"/>
  <c r="BY228" i="1"/>
  <c r="BY227" i="1" s="1"/>
  <c r="BY225" i="1" s="1"/>
  <c r="BY45" i="1" s="1"/>
  <c r="BZ227" i="1"/>
  <c r="BZ225" i="1" s="1"/>
  <c r="BV227" i="1"/>
  <c r="BV225" i="1" s="1"/>
  <c r="BZ226" i="1"/>
  <c r="BZ170" i="1" s="1"/>
  <c r="BY226" i="1"/>
  <c r="BV226" i="1"/>
  <c r="BX224" i="1"/>
  <c r="BX223" i="1"/>
  <c r="BV223" i="1"/>
  <c r="BV215" i="1"/>
  <c r="BU211" i="1"/>
  <c r="BZ209" i="1"/>
  <c r="BY209" i="1"/>
  <c r="BV209" i="1"/>
  <c r="BV205" i="1" s="1"/>
  <c r="BZ208" i="1"/>
  <c r="BY208" i="1"/>
  <c r="BY204" i="1" s="1"/>
  <c r="BX204" i="1"/>
  <c r="BV208" i="1"/>
  <c r="BV204" i="1" s="1"/>
  <c r="BZ207" i="1"/>
  <c r="BY207" i="1"/>
  <c r="BY205" i="1"/>
  <c r="BX205" i="1"/>
  <c r="BX201" i="1"/>
  <c r="BU201" i="1" s="1"/>
  <c r="BZ200" i="1"/>
  <c r="BY199" i="1"/>
  <c r="BY198" i="1" s="1"/>
  <c r="BX199" i="1"/>
  <c r="BX198" i="1" s="1"/>
  <c r="BV199" i="1"/>
  <c r="BV198" i="1" s="1"/>
  <c r="BV195" i="1"/>
  <c r="BU195" i="1" s="1"/>
  <c r="BV192" i="1"/>
  <c r="BU192" i="1" s="1"/>
  <c r="BV187" i="1"/>
  <c r="BV186" i="1" s="1"/>
  <c r="BU186" i="1" s="1"/>
  <c r="BV183" i="1"/>
  <c r="BU183" i="1" s="1"/>
  <c r="BV178" i="1"/>
  <c r="BU178" i="1" s="1"/>
  <c r="BV175" i="1"/>
  <c r="BU175" i="1" s="1"/>
  <c r="BV172" i="1"/>
  <c r="BU172" i="1" s="1"/>
  <c r="BY171" i="1"/>
  <c r="BX171" i="1"/>
  <c r="BV171" i="1"/>
  <c r="BY170" i="1"/>
  <c r="BX170" i="1"/>
  <c r="BV170" i="1"/>
  <c r="BV166" i="1"/>
  <c r="BU166" i="1" s="1"/>
  <c r="BV160" i="1"/>
  <c r="BV157" i="1"/>
  <c r="BV154" i="1"/>
  <c r="BU154" i="1" s="1"/>
  <c r="BV140" i="1"/>
  <c r="BU140" i="1" s="1"/>
  <c r="BV134" i="1"/>
  <c r="BU134" i="1" s="1"/>
  <c r="BV132" i="1"/>
  <c r="BU132" i="1" s="1"/>
  <c r="BV129" i="1"/>
  <c r="BU129" i="1" s="1"/>
  <c r="BV126" i="1"/>
  <c r="BU126" i="1" s="1"/>
  <c r="BZ125" i="1"/>
  <c r="BZ116" i="1" s="1"/>
  <c r="BZ66" i="1" s="1"/>
  <c r="BY125" i="1"/>
  <c r="BY116" i="1" s="1"/>
  <c r="BX125" i="1"/>
  <c r="BV125" i="1"/>
  <c r="BZ124" i="1"/>
  <c r="BZ115" i="1" s="1"/>
  <c r="BY124" i="1"/>
  <c r="BY115" i="1" s="1"/>
  <c r="BX124" i="1"/>
  <c r="BV124" i="1"/>
  <c r="BZ287" i="1"/>
  <c r="BZ60" i="1"/>
  <c r="BX59" i="1"/>
  <c r="BV59" i="1"/>
  <c r="BZ52" i="1"/>
  <c r="BY52" i="1"/>
  <c r="BZ51" i="1"/>
  <c r="BY51" i="1"/>
  <c r="BV51" i="1"/>
  <c r="BZ46" i="1"/>
  <c r="BY46" i="1"/>
  <c r="BZ37" i="1"/>
  <c r="BX37" i="1"/>
  <c r="BV37" i="1"/>
  <c r="AR1100" i="1"/>
  <c r="AT1097" i="1"/>
  <c r="AR1097" i="1" s="1"/>
  <c r="AY37" i="1"/>
  <c r="AT1085" i="1"/>
  <c r="AR1080" i="1"/>
  <c r="AX1030" i="1"/>
  <c r="AX1029" i="1"/>
  <c r="AZ1012" i="1"/>
  <c r="AR1012" i="1"/>
  <c r="AR1011" i="1"/>
  <c r="AT1010" i="1"/>
  <c r="AR1010" i="1" s="1"/>
  <c r="AR1009" i="1"/>
  <c r="AR1008" i="1"/>
  <c r="AT1007" i="1"/>
  <c r="AR1007" i="1" s="1"/>
  <c r="AR1006" i="1"/>
  <c r="AR1005" i="1"/>
  <c r="AT1004" i="1"/>
  <c r="AR1004" i="1" s="1"/>
  <c r="AT1003" i="1"/>
  <c r="AT1002" i="1"/>
  <c r="AT1029" i="1" s="1"/>
  <c r="BB1012" i="1"/>
  <c r="CE1012" i="1" s="1"/>
  <c r="AX994" i="1"/>
  <c r="AX993" i="1"/>
  <c r="AT993" i="1"/>
  <c r="AU993" i="1" s="1"/>
  <c r="BB1005" i="1"/>
  <c r="CE1005" i="1" s="1"/>
  <c r="AX992" i="1"/>
  <c r="AT955" i="1"/>
  <c r="AT954" i="1"/>
  <c r="AT953" i="1"/>
  <c r="AT952" i="1"/>
  <c r="AR951" i="1"/>
  <c r="AR946" i="1"/>
  <c r="AR945" i="1"/>
  <c r="AR943" i="1"/>
  <c r="AR942" i="1"/>
  <c r="AT904" i="1"/>
  <c r="AT994" i="1" s="1"/>
  <c r="AU994" i="1" s="1"/>
  <c r="AR903" i="1"/>
  <c r="AR902" i="1"/>
  <c r="BB901" i="1"/>
  <c r="CE901" i="1" s="1"/>
  <c r="AZ901" i="1"/>
  <c r="AT901" i="1"/>
  <c r="AZ898" i="1"/>
  <c r="AT898" i="1"/>
  <c r="BB897" i="1"/>
  <c r="CE897" i="1" s="1"/>
  <c r="AZ897" i="1"/>
  <c r="AT897" i="1"/>
  <c r="BB895" i="1"/>
  <c r="CE895" i="1" s="1"/>
  <c r="AZ895" i="1"/>
  <c r="AZ890" i="1" s="1"/>
  <c r="AZ992" i="1" s="1"/>
  <c r="BA992" i="1" s="1"/>
  <c r="AT895" i="1"/>
  <c r="AT891" i="1" s="1"/>
  <c r="AR891" i="1" s="1"/>
  <c r="AZ889" i="1"/>
  <c r="AT889" i="1"/>
  <c r="AR886" i="1"/>
  <c r="AR885" i="1"/>
  <c r="AR884" i="1"/>
  <c r="AR883" i="1"/>
  <c r="AR881" i="1"/>
  <c r="AR880" i="1"/>
  <c r="BB879" i="1"/>
  <c r="CE879" i="1" s="1"/>
  <c r="AT879" i="1"/>
  <c r="AR878" i="1"/>
  <c r="AR877" i="1"/>
  <c r="BB876" i="1"/>
  <c r="AR875" i="1"/>
  <c r="AR874" i="1"/>
  <c r="BB873" i="1"/>
  <c r="BB872" i="1"/>
  <c r="BB871" i="1"/>
  <c r="AR869" i="1"/>
  <c r="AR868" i="1"/>
  <c r="BB867" i="1"/>
  <c r="CE867" i="1" s="1"/>
  <c r="AT867" i="1"/>
  <c r="AT866" i="1"/>
  <c r="AT865" i="1"/>
  <c r="AR864" i="1"/>
  <c r="AR863" i="1"/>
  <c r="AZ857" i="1"/>
  <c r="AX857" i="1"/>
  <c r="AT857" i="1"/>
  <c r="AT851" i="1"/>
  <c r="AR847" i="1"/>
  <c r="AS847" i="1" s="1"/>
  <c r="BB846" i="1"/>
  <c r="CE846" i="1" s="1"/>
  <c r="AZ846" i="1"/>
  <c r="BA846" i="1" s="1"/>
  <c r="AX846" i="1"/>
  <c r="AY846" i="1" s="1"/>
  <c r="AT846" i="1"/>
  <c r="AU846" i="1" s="1"/>
  <c r="AZ843" i="1"/>
  <c r="BA843" i="1" s="1"/>
  <c r="AX843" i="1"/>
  <c r="AY843" i="1" s="1"/>
  <c r="AT843" i="1"/>
  <c r="AU843" i="1" s="1"/>
  <c r="BB837" i="1"/>
  <c r="CE837" i="1" s="1"/>
  <c r="AZ837" i="1"/>
  <c r="BA837" i="1" s="1"/>
  <c r="AX837" i="1"/>
  <c r="AY837" i="1" s="1"/>
  <c r="AT837" i="1"/>
  <c r="AU837" i="1" s="1"/>
  <c r="AR835" i="1"/>
  <c r="AR834" i="1"/>
  <c r="BB832" i="1"/>
  <c r="AT828" i="1"/>
  <c r="AU828" i="1" s="1"/>
  <c r="AR821" i="1"/>
  <c r="AR820" i="1"/>
  <c r="AR819" i="1"/>
  <c r="AR818" i="1"/>
  <c r="AR817" i="1"/>
  <c r="AR816" i="1"/>
  <c r="AR815" i="1"/>
  <c r="AR814" i="1"/>
  <c r="AR813" i="1"/>
  <c r="BA812" i="1"/>
  <c r="AR811" i="1"/>
  <c r="AR804" i="1"/>
  <c r="AR803" i="1"/>
  <c r="AR802" i="1"/>
  <c r="AR801" i="1"/>
  <c r="AR800" i="1"/>
  <c r="AR799" i="1"/>
  <c r="AR796" i="1"/>
  <c r="AR795" i="1"/>
  <c r="AR794" i="1"/>
  <c r="AR791" i="1"/>
  <c r="BB788" i="1"/>
  <c r="CE788" i="1" s="1"/>
  <c r="AZ788" i="1"/>
  <c r="BA788" i="1" s="1"/>
  <c r="AX788" i="1"/>
  <c r="AY788" i="1" s="1"/>
  <c r="AR787" i="1"/>
  <c r="AR786" i="1"/>
  <c r="AX785" i="1"/>
  <c r="AY785" i="1" s="1"/>
  <c r="AR784" i="1"/>
  <c r="AR782" i="1"/>
  <c r="AR781" i="1"/>
  <c r="AX780" i="1"/>
  <c r="AR778" i="1"/>
  <c r="AX774" i="1"/>
  <c r="AR773" i="1"/>
  <c r="AR772" i="1"/>
  <c r="AS772" i="1" s="1"/>
  <c r="AX771" i="1"/>
  <c r="AY771" i="1" s="1"/>
  <c r="AZ763" i="1"/>
  <c r="AX763" i="1"/>
  <c r="AT858" i="1"/>
  <c r="BB828" i="1"/>
  <c r="CE828" i="1" s="1"/>
  <c r="AZ762" i="1"/>
  <c r="AX762" i="1"/>
  <c r="AT856" i="1"/>
  <c r="AU856" i="1" s="1"/>
  <c r="AR749" i="1"/>
  <c r="AR748" i="1"/>
  <c r="AR747" i="1"/>
  <c r="AT734" i="1"/>
  <c r="AU734" i="1" s="1"/>
  <c r="AT727" i="1"/>
  <c r="AR722" i="1"/>
  <c r="AZ718" i="1"/>
  <c r="BA718" i="1" s="1"/>
  <c r="AT718" i="1"/>
  <c r="AU718" i="1" s="1"/>
  <c r="AT714" i="1"/>
  <c r="AT712" i="1"/>
  <c r="AT705" i="1"/>
  <c r="AP704" i="1"/>
  <c r="AP702" i="1"/>
  <c r="BB665" i="1"/>
  <c r="CE665" i="1" s="1"/>
  <c r="AZ665" i="1"/>
  <c r="BB658" i="1"/>
  <c r="CE658" i="1" s="1"/>
  <c r="AZ656" i="1"/>
  <c r="AT656" i="1"/>
  <c r="BB655" i="1"/>
  <c r="CE655" i="1" s="1"/>
  <c r="AZ655" i="1"/>
  <c r="AT655" i="1"/>
  <c r="AZ654" i="1"/>
  <c r="AZ653" i="1"/>
  <c r="AT652" i="1"/>
  <c r="AR652" i="1" s="1"/>
  <c r="AT650" i="1"/>
  <c r="AR650" i="1" s="1"/>
  <c r="AR647" i="1"/>
  <c r="AR646" i="1"/>
  <c r="AR645" i="1"/>
  <c r="AT644" i="1"/>
  <c r="AR644" i="1" s="1"/>
  <c r="AR633" i="1"/>
  <c r="AR629" i="1"/>
  <c r="AT628" i="1"/>
  <c r="AR627" i="1"/>
  <c r="AR626" i="1"/>
  <c r="AT625" i="1"/>
  <c r="AR624" i="1"/>
  <c r="AR623" i="1"/>
  <c r="AR622" i="1"/>
  <c r="AT621" i="1"/>
  <c r="BB620" i="1"/>
  <c r="CE620" i="1" s="1"/>
  <c r="AR619" i="1"/>
  <c r="AR618" i="1"/>
  <c r="BB617" i="1"/>
  <c r="CE617" i="1" s="1"/>
  <c r="BB616" i="1"/>
  <c r="AR615" i="1"/>
  <c r="BB614" i="1"/>
  <c r="AR613" i="1"/>
  <c r="AR612" i="1"/>
  <c r="AS607" i="1"/>
  <c r="AS606" i="1"/>
  <c r="AS601" i="1"/>
  <c r="AS598" i="1"/>
  <c r="AS590" i="1"/>
  <c r="AS589" i="1"/>
  <c r="AS588" i="1"/>
  <c r="AS587" i="1"/>
  <c r="AR585" i="1"/>
  <c r="AR584" i="1"/>
  <c r="AR583" i="1"/>
  <c r="AR582" i="1"/>
  <c r="AR581" i="1"/>
  <c r="AR580" i="1"/>
  <c r="AR578" i="1"/>
  <c r="AR577" i="1"/>
  <c r="AR576" i="1"/>
  <c r="AT574" i="1"/>
  <c r="AT569" i="1"/>
  <c r="AU569" i="1" s="1"/>
  <c r="BB560" i="1"/>
  <c r="AS555" i="1"/>
  <c r="AT553" i="1"/>
  <c r="AT550" i="1"/>
  <c r="AT545" i="1"/>
  <c r="AR543" i="1"/>
  <c r="AR542" i="1"/>
  <c r="AT540" i="1"/>
  <c r="AR538" i="1"/>
  <c r="AS538" i="1" s="1"/>
  <c r="AS537" i="1"/>
  <c r="AT533" i="1"/>
  <c r="AR532" i="1"/>
  <c r="AR530" i="1"/>
  <c r="AT528" i="1"/>
  <c r="AR475" i="1"/>
  <c r="AT473" i="1"/>
  <c r="AT472" i="1"/>
  <c r="AR471" i="1"/>
  <c r="AT470" i="1"/>
  <c r="AT469" i="1"/>
  <c r="AR468" i="1"/>
  <c r="AT467" i="1"/>
  <c r="AR463" i="1"/>
  <c r="AT462" i="1"/>
  <c r="AR459" i="1"/>
  <c r="AR458" i="1"/>
  <c r="AR457" i="1"/>
  <c r="AR456" i="1"/>
  <c r="AT455" i="1"/>
  <c r="AR452" i="1"/>
  <c r="AT451" i="1"/>
  <c r="AT449" i="1"/>
  <c r="AR447" i="1"/>
  <c r="AR446" i="1"/>
  <c r="AR445" i="1"/>
  <c r="AR444" i="1"/>
  <c r="AT443" i="1"/>
  <c r="AR439" i="1"/>
  <c r="AT438" i="1"/>
  <c r="AT437" i="1"/>
  <c r="AR435" i="1"/>
  <c r="AT433" i="1"/>
  <c r="AR431" i="1"/>
  <c r="AT430" i="1"/>
  <c r="AT429" i="1"/>
  <c r="AT427" i="1"/>
  <c r="AR425" i="1"/>
  <c r="AT424" i="1"/>
  <c r="AT421" i="1"/>
  <c r="AR420" i="1"/>
  <c r="AR417" i="1"/>
  <c r="AT416" i="1"/>
  <c r="AR414" i="1"/>
  <c r="AT413" i="1"/>
  <c r="AT412" i="1"/>
  <c r="AR410" i="1"/>
  <c r="AT409" i="1"/>
  <c r="AT408" i="1"/>
  <c r="AR407" i="1"/>
  <c r="AT406" i="1"/>
  <c r="AT405" i="1"/>
  <c r="AR403" i="1"/>
  <c r="AS403" i="1" s="1"/>
  <c r="AT402" i="1"/>
  <c r="AT401" i="1"/>
  <c r="AR395" i="1"/>
  <c r="AT394" i="1"/>
  <c r="AT392" i="1"/>
  <c r="AR381" i="1"/>
  <c r="AT380" i="1"/>
  <c r="AT379" i="1"/>
  <c r="AR373" i="1"/>
  <c r="AR370" i="1"/>
  <c r="AT369" i="1"/>
  <c r="AT368" i="1"/>
  <c r="AR366" i="1"/>
  <c r="AT365" i="1"/>
  <c r="AR356" i="1"/>
  <c r="AS356" i="1" s="1"/>
  <c r="AT355" i="1"/>
  <c r="AT354" i="1"/>
  <c r="AT353" i="1"/>
  <c r="AT352" i="1"/>
  <c r="AT351" i="1"/>
  <c r="AT350" i="1"/>
  <c r="AT349" i="1"/>
  <c r="AT348" i="1"/>
  <c r="AT347" i="1"/>
  <c r="AR346" i="1"/>
  <c r="AR345" i="1"/>
  <c r="AT343" i="1"/>
  <c r="AR342" i="1"/>
  <c r="AS342" i="1" s="1"/>
  <c r="AR336" i="1"/>
  <c r="AR333" i="1"/>
  <c r="AR332" i="1"/>
  <c r="AT330" i="1"/>
  <c r="AR329" i="1"/>
  <c r="AT328" i="1"/>
  <c r="AT326" i="1"/>
  <c r="AR321" i="1"/>
  <c r="AR320" i="1"/>
  <c r="AT319" i="1"/>
  <c r="BB760" i="1"/>
  <c r="CE760" i="1" s="1"/>
  <c r="AT317" i="1"/>
  <c r="BB314" i="1"/>
  <c r="CE314" i="1" s="1"/>
  <c r="AZ314" i="1"/>
  <c r="BA314" i="1" s="1"/>
  <c r="BB312" i="1"/>
  <c r="CE312" i="1" s="1"/>
  <c r="AZ312" i="1"/>
  <c r="BA312" i="1" s="1"/>
  <c r="AX312" i="1"/>
  <c r="AY312" i="1" s="1"/>
  <c r="BB307" i="1"/>
  <c r="CE307" i="1" s="1"/>
  <c r="AZ307" i="1"/>
  <c r="AU307" i="1"/>
  <c r="AT290" i="1"/>
  <c r="AR290" i="1" s="1"/>
  <c r="AR52" i="1" s="1"/>
  <c r="AR229" i="1"/>
  <c r="AZ228" i="1"/>
  <c r="BB227" i="1"/>
  <c r="AT227" i="1"/>
  <c r="BB226" i="1"/>
  <c r="AZ226" i="1"/>
  <c r="AT226" i="1"/>
  <c r="AU226" i="1" s="1"/>
  <c r="AT223" i="1"/>
  <c r="AR218" i="1"/>
  <c r="AS218" i="1" s="1"/>
  <c r="AR217" i="1"/>
  <c r="AR216" i="1"/>
  <c r="AR215" i="1"/>
  <c r="AR213" i="1"/>
  <c r="AR212" i="1"/>
  <c r="BB211" i="1"/>
  <c r="AZ211" i="1"/>
  <c r="AR211" i="1"/>
  <c r="BB209" i="1"/>
  <c r="AZ209" i="1"/>
  <c r="AX205" i="1"/>
  <c r="AY205" i="1" s="1"/>
  <c r="BB208" i="1"/>
  <c r="AZ208" i="1"/>
  <c r="AX201" i="1"/>
  <c r="BB200" i="1"/>
  <c r="CE200" i="1" s="1"/>
  <c r="AZ199" i="1"/>
  <c r="AX199" i="1"/>
  <c r="AR197" i="1"/>
  <c r="AR196" i="1"/>
  <c r="AT195" i="1"/>
  <c r="AR194" i="1"/>
  <c r="AR193" i="1"/>
  <c r="AT192" i="1"/>
  <c r="AT191" i="1"/>
  <c r="AU191" i="1" s="1"/>
  <c r="AR189" i="1"/>
  <c r="AR188" i="1"/>
  <c r="AT187" i="1"/>
  <c r="AT184" i="1"/>
  <c r="AR180" i="1"/>
  <c r="AR179" i="1"/>
  <c r="BB178" i="1"/>
  <c r="CE178" i="1" s="1"/>
  <c r="AZ178" i="1"/>
  <c r="AX178" i="1"/>
  <c r="AY178" i="1" s="1"/>
  <c r="AT178" i="1"/>
  <c r="AU178" i="1" s="1"/>
  <c r="AR177" i="1"/>
  <c r="AR176" i="1"/>
  <c r="AT175" i="1"/>
  <c r="AR174" i="1"/>
  <c r="AR173" i="1"/>
  <c r="AT172" i="1"/>
  <c r="AZ171" i="1"/>
  <c r="AX171" i="1"/>
  <c r="AY171" i="1" s="1"/>
  <c r="AT171" i="1"/>
  <c r="AU171" i="1" s="1"/>
  <c r="AZ170" i="1"/>
  <c r="AX170" i="1"/>
  <c r="AY170" i="1" s="1"/>
  <c r="AT170" i="1"/>
  <c r="AU170" i="1" s="1"/>
  <c r="AR168" i="1"/>
  <c r="AR167" i="1"/>
  <c r="AX166" i="1"/>
  <c r="AY166" i="1" s="1"/>
  <c r="AT166" i="1"/>
  <c r="AU166" i="1" s="1"/>
  <c r="AR165" i="1"/>
  <c r="AR164" i="1"/>
  <c r="BB163" i="1"/>
  <c r="CE163" i="1" s="1"/>
  <c r="AZ163" i="1"/>
  <c r="AX163" i="1"/>
  <c r="AY163" i="1" s="1"/>
  <c r="AT163" i="1"/>
  <c r="AU163" i="1" s="1"/>
  <c r="AR162" i="1"/>
  <c r="AR161" i="1"/>
  <c r="BB160" i="1"/>
  <c r="CE160" i="1" s="1"/>
  <c r="AZ160" i="1"/>
  <c r="AX160" i="1"/>
  <c r="AY160" i="1" s="1"/>
  <c r="AT160" i="1"/>
  <c r="AU160" i="1" s="1"/>
  <c r="AR159" i="1"/>
  <c r="AR158" i="1"/>
  <c r="BB157" i="1"/>
  <c r="CE157" i="1" s="1"/>
  <c r="AZ157" i="1"/>
  <c r="AX157" i="1"/>
  <c r="AY157" i="1" s="1"/>
  <c r="AT157" i="1"/>
  <c r="AU157" i="1" s="1"/>
  <c r="AR156" i="1"/>
  <c r="AX154" i="1"/>
  <c r="AY154" i="1" s="1"/>
  <c r="BB154" i="1"/>
  <c r="CE154" i="1" s="1"/>
  <c r="AZ154" i="1"/>
  <c r="AT154" i="1"/>
  <c r="AU154" i="1" s="1"/>
  <c r="AR153" i="1"/>
  <c r="AR152" i="1"/>
  <c r="AR142" i="1"/>
  <c r="AR141" i="1"/>
  <c r="AT140" i="1"/>
  <c r="AT134" i="1"/>
  <c r="AT132" i="1"/>
  <c r="AR131" i="1"/>
  <c r="AS131" i="1" s="1"/>
  <c r="AR130" i="1"/>
  <c r="AS130" i="1" s="1"/>
  <c r="AT129" i="1"/>
  <c r="AR127" i="1"/>
  <c r="AS127" i="1" s="1"/>
  <c r="AT126" i="1"/>
  <c r="BB125" i="1"/>
  <c r="AZ125" i="1"/>
  <c r="AT125" i="1"/>
  <c r="AU125" i="1" s="1"/>
  <c r="BB124" i="1"/>
  <c r="AZ124" i="1"/>
  <c r="AX124" i="1"/>
  <c r="AY124" i="1" s="1"/>
  <c r="AT124" i="1"/>
  <c r="AR102" i="1"/>
  <c r="AR101" i="1"/>
  <c r="AR100" i="1"/>
  <c r="AR99" i="1"/>
  <c r="AR95" i="1"/>
  <c r="BB93" i="1"/>
  <c r="AR92" i="1"/>
  <c r="AR89" i="1"/>
  <c r="AR88" i="1"/>
  <c r="AR87" i="1"/>
  <c r="AR86" i="1"/>
  <c r="AR85" i="1"/>
  <c r="AR84" i="1"/>
  <c r="AR83" i="1"/>
  <c r="AR82" i="1"/>
  <c r="AR81" i="1"/>
  <c r="AR79" i="1"/>
  <c r="AR77" i="1"/>
  <c r="AR76" i="1"/>
  <c r="AR71" i="1"/>
  <c r="AR70" i="1"/>
  <c r="BB60" i="1"/>
  <c r="AZ60" i="1"/>
  <c r="AZ35" i="1" s="1"/>
  <c r="BB52" i="1"/>
  <c r="AZ52" i="1"/>
  <c r="AT52" i="1"/>
  <c r="AU52" i="1" s="1"/>
  <c r="BB51" i="1"/>
  <c r="AZ51" i="1"/>
  <c r="AT51" i="1"/>
  <c r="AU51" i="1" s="1"/>
  <c r="AR51" i="1"/>
  <c r="BB46" i="1"/>
  <c r="AZ46" i="1"/>
  <c r="AR38" i="1"/>
  <c r="CE37" i="1"/>
  <c r="BA37" i="1"/>
  <c r="CE27" i="1"/>
  <c r="K1100" i="1"/>
  <c r="M1097" i="1"/>
  <c r="K1097" i="1" s="1"/>
  <c r="K1085" i="1"/>
  <c r="K1080" i="1"/>
  <c r="Q1030" i="1"/>
  <c r="Q1029" i="1"/>
  <c r="K1025" i="1"/>
  <c r="K1024" i="1"/>
  <c r="K1017" i="1"/>
  <c r="K1012" i="1"/>
  <c r="K1011" i="1"/>
  <c r="U1010" i="1"/>
  <c r="M1010" i="1"/>
  <c r="K1010" i="1" s="1"/>
  <c r="K1009" i="1"/>
  <c r="K1008" i="1"/>
  <c r="U1007" i="1"/>
  <c r="M1007" i="1"/>
  <c r="K1007" i="1" s="1"/>
  <c r="K1006" i="1"/>
  <c r="K1005" i="1"/>
  <c r="U1004" i="1"/>
  <c r="M1004" i="1"/>
  <c r="K1004" i="1" s="1"/>
  <c r="U1003" i="1"/>
  <c r="U1030" i="1" s="1"/>
  <c r="M1003" i="1"/>
  <c r="M1030" i="1" s="1"/>
  <c r="U1002" i="1"/>
  <c r="U1029" i="1" s="1"/>
  <c r="M1002" i="1"/>
  <c r="M1029" i="1" s="1"/>
  <c r="Q994" i="1"/>
  <c r="M955" i="1"/>
  <c r="K955" i="1" s="1"/>
  <c r="M954" i="1"/>
  <c r="K954" i="1" s="1"/>
  <c r="M953" i="1"/>
  <c r="K953" i="1" s="1"/>
  <c r="M952" i="1"/>
  <c r="K952" i="1" s="1"/>
  <c r="K951" i="1"/>
  <c r="K946" i="1"/>
  <c r="K945" i="1"/>
  <c r="K943" i="1"/>
  <c r="K942" i="1"/>
  <c r="K941" i="1"/>
  <c r="K940" i="1"/>
  <c r="U939" i="1"/>
  <c r="K939" i="1" s="1"/>
  <c r="K938" i="1"/>
  <c r="K937" i="1"/>
  <c r="U936" i="1"/>
  <c r="K936" i="1" s="1"/>
  <c r="K935" i="1"/>
  <c r="K934" i="1"/>
  <c r="U933" i="1"/>
  <c r="K933" i="1" s="1"/>
  <c r="K923" i="1"/>
  <c r="K922" i="1"/>
  <c r="U921" i="1"/>
  <c r="M921" i="1"/>
  <c r="M919" i="1"/>
  <c r="M898" i="1" s="1"/>
  <c r="U906" i="1"/>
  <c r="M906" i="1"/>
  <c r="U905" i="1"/>
  <c r="M905" i="1"/>
  <c r="M889" i="1" s="1"/>
  <c r="M993" i="1" s="1"/>
  <c r="BC993" i="1" s="1"/>
  <c r="BC32" i="1" s="1"/>
  <c r="S904" i="1"/>
  <c r="M904" i="1"/>
  <c r="M994" i="1" s="1"/>
  <c r="K903" i="1"/>
  <c r="K902" i="1"/>
  <c r="U901" i="1"/>
  <c r="S901" i="1"/>
  <c r="M901" i="1"/>
  <c r="K899" i="1"/>
  <c r="S898" i="1"/>
  <c r="S897" i="1"/>
  <c r="Q897" i="1"/>
  <c r="M897" i="1"/>
  <c r="U895" i="1"/>
  <c r="S895" i="1"/>
  <c r="Q895" i="1"/>
  <c r="Q891" i="1" s="1"/>
  <c r="M895" i="1"/>
  <c r="S890" i="1"/>
  <c r="S992" i="1" s="1"/>
  <c r="S889" i="1"/>
  <c r="S993" i="1" s="1"/>
  <c r="Q993" i="1"/>
  <c r="K886" i="1"/>
  <c r="K885" i="1"/>
  <c r="K884" i="1"/>
  <c r="K883" i="1"/>
  <c r="K881" i="1"/>
  <c r="K880" i="1"/>
  <c r="U879" i="1"/>
  <c r="M879" i="1"/>
  <c r="K878" i="1"/>
  <c r="K877" i="1"/>
  <c r="U876" i="1"/>
  <c r="K876" i="1" s="1"/>
  <c r="K875" i="1"/>
  <c r="K874" i="1"/>
  <c r="U873" i="1"/>
  <c r="K873" i="1" s="1"/>
  <c r="U872" i="1"/>
  <c r="K872" i="1" s="1"/>
  <c r="U871" i="1"/>
  <c r="K869" i="1"/>
  <c r="K868" i="1"/>
  <c r="U867" i="1"/>
  <c r="M867" i="1"/>
  <c r="M866" i="1"/>
  <c r="M865" i="1"/>
  <c r="K864" i="1"/>
  <c r="K863" i="1"/>
  <c r="S846" i="1"/>
  <c r="Q846" i="1"/>
  <c r="M846" i="1"/>
  <c r="K845" i="1"/>
  <c r="U843" i="1"/>
  <c r="S843" i="1"/>
  <c r="Q843" i="1"/>
  <c r="M843" i="1"/>
  <c r="U837" i="1"/>
  <c r="S837" i="1"/>
  <c r="Q837" i="1"/>
  <c r="M837" i="1"/>
  <c r="K835" i="1"/>
  <c r="K834" i="1"/>
  <c r="U832" i="1"/>
  <c r="S832" i="1"/>
  <c r="K821" i="1"/>
  <c r="K820" i="1"/>
  <c r="K819" i="1"/>
  <c r="K818" i="1"/>
  <c r="K817" i="1"/>
  <c r="K816" i="1"/>
  <c r="K815" i="1"/>
  <c r="K814" i="1"/>
  <c r="K813" i="1"/>
  <c r="K812" i="1"/>
  <c r="K811" i="1"/>
  <c r="S810" i="1"/>
  <c r="K810" i="1" s="1"/>
  <c r="U788" i="1"/>
  <c r="S788" i="1"/>
  <c r="U770" i="1"/>
  <c r="S770" i="1"/>
  <c r="U769" i="1"/>
  <c r="S769" i="1"/>
  <c r="S763" i="1"/>
  <c r="S858" i="1" s="1"/>
  <c r="Q763" i="1"/>
  <c r="M763" i="1"/>
  <c r="M858" i="1" s="1"/>
  <c r="S762" i="1"/>
  <c r="Q762" i="1"/>
  <c r="Q856" i="1" s="1"/>
  <c r="Q60" i="1" s="1"/>
  <c r="R60" i="1" s="1"/>
  <c r="M762" i="1"/>
  <c r="M856" i="1" s="1"/>
  <c r="K749" i="1"/>
  <c r="K748" i="1"/>
  <c r="K747" i="1"/>
  <c r="S718" i="1"/>
  <c r="M718" i="1"/>
  <c r="K718" i="1" s="1"/>
  <c r="L718" i="1" s="1"/>
  <c r="M712" i="1"/>
  <c r="K712" i="1" s="1"/>
  <c r="L712" i="1" s="1"/>
  <c r="U665" i="1"/>
  <c r="U664" i="1" s="1"/>
  <c r="S665" i="1"/>
  <c r="S664" i="1" s="1"/>
  <c r="U658" i="1"/>
  <c r="S656" i="1"/>
  <c r="M656" i="1"/>
  <c r="U655" i="1"/>
  <c r="S655" i="1"/>
  <c r="M655" i="1"/>
  <c r="S654" i="1"/>
  <c r="S653" i="1"/>
  <c r="M652" i="1"/>
  <c r="K652" i="1" s="1"/>
  <c r="M650" i="1"/>
  <c r="K650" i="1" s="1"/>
  <c r="K647" i="1"/>
  <c r="K646" i="1"/>
  <c r="K645" i="1"/>
  <c r="M644" i="1"/>
  <c r="K644" i="1" s="1"/>
  <c r="K633" i="1"/>
  <c r="K617" i="1" s="1"/>
  <c r="K629" i="1"/>
  <c r="M628" i="1"/>
  <c r="K628" i="1" s="1"/>
  <c r="K627" i="1"/>
  <c r="K626" i="1"/>
  <c r="M625" i="1"/>
  <c r="K625" i="1" s="1"/>
  <c r="K624" i="1"/>
  <c r="K623" i="1"/>
  <c r="K622" i="1"/>
  <c r="M621" i="1"/>
  <c r="U620" i="1"/>
  <c r="K619" i="1"/>
  <c r="K618" i="1"/>
  <c r="U617" i="1"/>
  <c r="K615" i="1"/>
  <c r="U614" i="1"/>
  <c r="K614" i="1" s="1"/>
  <c r="K613" i="1"/>
  <c r="K612" i="1"/>
  <c r="J590" i="1"/>
  <c r="K586" i="1"/>
  <c r="K585" i="1"/>
  <c r="K584" i="1"/>
  <c r="K583" i="1"/>
  <c r="K582" i="1"/>
  <c r="K581" i="1"/>
  <c r="K580" i="1"/>
  <c r="K578" i="1"/>
  <c r="K577" i="1"/>
  <c r="K576" i="1"/>
  <c r="M574" i="1"/>
  <c r="M569" i="1"/>
  <c r="U560" i="1"/>
  <c r="K560" i="1" s="1"/>
  <c r="M553" i="1"/>
  <c r="K552" i="1"/>
  <c r="K551" i="1"/>
  <c r="Q550" i="1"/>
  <c r="Q524" i="1" s="1"/>
  <c r="M550" i="1"/>
  <c r="M545" i="1"/>
  <c r="K543" i="1"/>
  <c r="K542" i="1"/>
  <c r="K541" i="1"/>
  <c r="M540" i="1"/>
  <c r="M533" i="1"/>
  <c r="M528" i="1"/>
  <c r="U523" i="1"/>
  <c r="K475" i="1"/>
  <c r="K474" i="1"/>
  <c r="Q473" i="1"/>
  <c r="M473" i="1"/>
  <c r="M472" i="1"/>
  <c r="K471" i="1"/>
  <c r="M470" i="1"/>
  <c r="M469" i="1"/>
  <c r="K469" i="1" s="1"/>
  <c r="K468" i="1"/>
  <c r="K463" i="1"/>
  <c r="M462" i="1"/>
  <c r="K462" i="1" s="1"/>
  <c r="K459" i="1"/>
  <c r="K458" i="1"/>
  <c r="K457" i="1"/>
  <c r="K456" i="1"/>
  <c r="M455" i="1"/>
  <c r="M454" i="1" s="1"/>
  <c r="K454" i="1" s="1"/>
  <c r="K452" i="1"/>
  <c r="M451" i="1"/>
  <c r="K451" i="1" s="1"/>
  <c r="K447" i="1"/>
  <c r="K446" i="1"/>
  <c r="K445" i="1"/>
  <c r="K444" i="1"/>
  <c r="Q442" i="1"/>
  <c r="M443" i="1"/>
  <c r="M442" i="1" s="1"/>
  <c r="K439" i="1"/>
  <c r="M438" i="1"/>
  <c r="M437" i="1"/>
  <c r="K435" i="1"/>
  <c r="M433" i="1"/>
  <c r="K433" i="1" s="1"/>
  <c r="K431" i="1"/>
  <c r="Q430" i="1"/>
  <c r="M430" i="1"/>
  <c r="Q429" i="1"/>
  <c r="M429" i="1"/>
  <c r="M427" i="1"/>
  <c r="K425" i="1"/>
  <c r="Q424" i="1"/>
  <c r="J424" i="1" s="1"/>
  <c r="M424" i="1"/>
  <c r="M423" i="1" s="1"/>
  <c r="M421" i="1"/>
  <c r="K421" i="1" s="1"/>
  <c r="K420" i="1"/>
  <c r="K417" i="1"/>
  <c r="Q416" i="1"/>
  <c r="Q415" i="1" s="1"/>
  <c r="Q316" i="1" s="1"/>
  <c r="Q315" i="1" s="1"/>
  <c r="M416" i="1"/>
  <c r="K414" i="1"/>
  <c r="M413" i="1"/>
  <c r="K413" i="1" s="1"/>
  <c r="K412" i="1"/>
  <c r="K410" i="1"/>
  <c r="M409" i="1"/>
  <c r="K409" i="1" s="1"/>
  <c r="K408" i="1"/>
  <c r="K407" i="1"/>
  <c r="M406" i="1"/>
  <c r="K406" i="1" s="1"/>
  <c r="M405" i="1"/>
  <c r="K405" i="1" s="1"/>
  <c r="M402" i="1"/>
  <c r="K402" i="1" s="1"/>
  <c r="M401" i="1"/>
  <c r="K401" i="1" s="1"/>
  <c r="K396" i="1"/>
  <c r="K395" i="1"/>
  <c r="Q394" i="1"/>
  <c r="M394" i="1"/>
  <c r="M392" i="1"/>
  <c r="K391" i="1" s="1"/>
  <c r="K381" i="1"/>
  <c r="Q380" i="1"/>
  <c r="M380" i="1"/>
  <c r="M379" i="1" s="1"/>
  <c r="K373" i="1"/>
  <c r="K370" i="1"/>
  <c r="M369" i="1"/>
  <c r="K369" i="1" s="1"/>
  <c r="M368" i="1"/>
  <c r="K368" i="1" s="1"/>
  <c r="K366" i="1"/>
  <c r="M365" i="1"/>
  <c r="K365" i="1" s="1"/>
  <c r="K346" i="1"/>
  <c r="K345" i="1"/>
  <c r="Q344" i="1"/>
  <c r="Q343" i="1"/>
  <c r="M343" i="1"/>
  <c r="AE341" i="1"/>
  <c r="AF341" i="1" s="1"/>
  <c r="Q339" i="1"/>
  <c r="K338" i="1"/>
  <c r="K336" i="1"/>
  <c r="K333" i="1"/>
  <c r="K332" i="1"/>
  <c r="M330" i="1"/>
  <c r="K330" i="1" s="1"/>
  <c r="K329" i="1"/>
  <c r="K328" i="1"/>
  <c r="K327" i="1"/>
  <c r="M326" i="1"/>
  <c r="K326" i="1" s="1"/>
  <c r="K323" i="1"/>
  <c r="K322" i="1"/>
  <c r="K321" i="1"/>
  <c r="Q320" i="1"/>
  <c r="M320" i="1"/>
  <c r="Q319" i="1"/>
  <c r="M319" i="1"/>
  <c r="U317" i="1"/>
  <c r="U760" i="1" s="1"/>
  <c r="S317" i="1"/>
  <c r="S760" i="1" s="1"/>
  <c r="Q317" i="1"/>
  <c r="M317" i="1"/>
  <c r="M760" i="1" s="1"/>
  <c r="U316" i="1"/>
  <c r="U308" i="1" s="1"/>
  <c r="S316" i="1"/>
  <c r="U314" i="1"/>
  <c r="U309" i="1" s="1"/>
  <c r="U827" i="1" s="1"/>
  <c r="S314" i="1"/>
  <c r="U312" i="1"/>
  <c r="S312" i="1"/>
  <c r="Q312" i="1"/>
  <c r="U307" i="1"/>
  <c r="S307" i="1"/>
  <c r="M290" i="1"/>
  <c r="K290" i="1" s="1"/>
  <c r="K52" i="1" s="1"/>
  <c r="K234" i="1"/>
  <c r="S228" i="1"/>
  <c r="U227" i="1"/>
  <c r="U224" i="1" s="1"/>
  <c r="U221" i="1" s="1"/>
  <c r="U226" i="1"/>
  <c r="U170" i="1" s="1"/>
  <c r="S226" i="1"/>
  <c r="S221" i="1"/>
  <c r="S219" i="1" s="1"/>
  <c r="K217" i="1"/>
  <c r="K216" i="1"/>
  <c r="K215" i="1"/>
  <c r="K213" i="1"/>
  <c r="K212" i="1"/>
  <c r="U209" i="1"/>
  <c r="U205" i="1" s="1"/>
  <c r="S209" i="1"/>
  <c r="S205" i="1" s="1"/>
  <c r="K208" i="1"/>
  <c r="U207" i="1"/>
  <c r="K207" i="1" s="1"/>
  <c r="Q205" i="1"/>
  <c r="U204" i="1"/>
  <c r="U200" i="1" s="1"/>
  <c r="S204" i="1"/>
  <c r="S200" i="1" s="1"/>
  <c r="Q204" i="1"/>
  <c r="Q200" i="1" s="1"/>
  <c r="M204" i="1"/>
  <c r="M202" i="1"/>
  <c r="N202" i="1" s="1"/>
  <c r="Q201" i="1"/>
  <c r="S199" i="1"/>
  <c r="S198" i="1" s="1"/>
  <c r="Q199" i="1"/>
  <c r="Q198" i="1" s="1"/>
  <c r="M198" i="1"/>
  <c r="K197" i="1"/>
  <c r="K196" i="1"/>
  <c r="K194" i="1"/>
  <c r="K193" i="1"/>
  <c r="M192" i="1"/>
  <c r="K192" i="1" s="1"/>
  <c r="K189" i="1"/>
  <c r="K188" i="1"/>
  <c r="M187" i="1"/>
  <c r="M186" i="1" s="1"/>
  <c r="K186" i="1" s="1"/>
  <c r="K180" i="1"/>
  <c r="K179" i="1"/>
  <c r="Q178" i="1"/>
  <c r="K178" i="1" s="1"/>
  <c r="M178" i="1"/>
  <c r="K177" i="1"/>
  <c r="K176" i="1"/>
  <c r="U175" i="1"/>
  <c r="S175" i="1"/>
  <c r="Q175" i="1"/>
  <c r="M175" i="1"/>
  <c r="K174" i="1"/>
  <c r="K173" i="1"/>
  <c r="U172" i="1"/>
  <c r="S172" i="1"/>
  <c r="Q172" i="1"/>
  <c r="M172" i="1"/>
  <c r="S171" i="1"/>
  <c r="Q171" i="1"/>
  <c r="M171" i="1"/>
  <c r="S170" i="1"/>
  <c r="Q170" i="1"/>
  <c r="M170" i="1"/>
  <c r="K168" i="1"/>
  <c r="K167" i="1"/>
  <c r="K165" i="1"/>
  <c r="K164" i="1"/>
  <c r="K162" i="1"/>
  <c r="K161" i="1"/>
  <c r="K159" i="1"/>
  <c r="K158" i="1"/>
  <c r="M154" i="1"/>
  <c r="K153" i="1"/>
  <c r="K152" i="1"/>
  <c r="Q140" i="1"/>
  <c r="K141" i="1"/>
  <c r="U140" i="1"/>
  <c r="S140" i="1"/>
  <c r="M140" i="1"/>
  <c r="M134" i="1"/>
  <c r="K134" i="1" s="1"/>
  <c r="M132" i="1"/>
  <c r="Q129" i="1"/>
  <c r="U129" i="1"/>
  <c r="S129" i="1"/>
  <c r="M129" i="1"/>
  <c r="M126" i="1"/>
  <c r="U125" i="1"/>
  <c r="S125" i="1"/>
  <c r="M125" i="1"/>
  <c r="U124" i="1"/>
  <c r="S124" i="1"/>
  <c r="M124" i="1"/>
  <c r="K98" i="1"/>
  <c r="K95" i="1"/>
  <c r="U93" i="1"/>
  <c r="K88" i="1"/>
  <c r="K87" i="1"/>
  <c r="K84" i="1"/>
  <c r="K74" i="1"/>
  <c r="U52" i="1"/>
  <c r="S52" i="1"/>
  <c r="U51" i="1"/>
  <c r="S51" i="1"/>
  <c r="M51" i="1"/>
  <c r="K51" i="1"/>
  <c r="U46" i="1"/>
  <c r="S46" i="1"/>
  <c r="K38" i="1"/>
  <c r="K10" i="1"/>
  <c r="M9" i="1"/>
  <c r="Q308" i="1" l="1"/>
  <c r="BY39" i="1"/>
  <c r="M1082" i="1"/>
  <c r="N1082" i="1" s="1"/>
  <c r="Q523" i="1"/>
  <c r="AR132" i="1"/>
  <c r="AS132" i="1" s="1"/>
  <c r="AU132" i="1"/>
  <c r="AR172" i="1"/>
  <c r="AU172" i="1"/>
  <c r="AZ198" i="1"/>
  <c r="AR228" i="1"/>
  <c r="AS229" i="1"/>
  <c r="AR328" i="1"/>
  <c r="AR449" i="1"/>
  <c r="AR462" i="1"/>
  <c r="AS600" i="1"/>
  <c r="CE600" i="1"/>
  <c r="AR614" i="1"/>
  <c r="CE614" i="1"/>
  <c r="AR617" i="1"/>
  <c r="AX856" i="1"/>
  <c r="AR783" i="1"/>
  <c r="AX59" i="1"/>
  <c r="AR953" i="1"/>
  <c r="AR1085" i="1"/>
  <c r="AU1085" i="1"/>
  <c r="AR134" i="1"/>
  <c r="AU134" i="1"/>
  <c r="AR192" i="1"/>
  <c r="AU192" i="1"/>
  <c r="AZ207" i="1"/>
  <c r="AT220" i="1"/>
  <c r="AU220" i="1" s="1"/>
  <c r="AU223" i="1"/>
  <c r="AR451" i="1"/>
  <c r="AR701" i="1"/>
  <c r="AS701" i="1" s="1"/>
  <c r="AZ828" i="1"/>
  <c r="AZ59" i="1"/>
  <c r="AR954" i="1"/>
  <c r="BB116" i="1"/>
  <c r="CE125" i="1"/>
  <c r="AR140" i="1"/>
  <c r="AU140" i="1"/>
  <c r="AR201" i="1"/>
  <c r="AY201" i="1"/>
  <c r="BB207" i="1"/>
  <c r="AT760" i="1"/>
  <c r="AU760" i="1" s="1"/>
  <c r="AR330" i="1"/>
  <c r="AT344" i="1"/>
  <c r="AR355" i="1"/>
  <c r="AS355" i="1" s="1"/>
  <c r="AR379" i="1"/>
  <c r="AT466" i="1"/>
  <c r="AR560" i="1"/>
  <c r="CE560" i="1"/>
  <c r="AR616" i="1"/>
  <c r="CE616" i="1"/>
  <c r="AR727" i="1"/>
  <c r="AS727" i="1" s="1"/>
  <c r="AU727" i="1"/>
  <c r="AR871" i="1"/>
  <c r="CE871" i="1"/>
  <c r="AR955" i="1"/>
  <c r="AR126" i="1"/>
  <c r="AS126" i="1" s="1"/>
  <c r="AU126" i="1"/>
  <c r="AR175" i="1"/>
  <c r="AU175" i="1"/>
  <c r="AZ204" i="1"/>
  <c r="AR380" i="1"/>
  <c r="AR443" i="1"/>
  <c r="AR455" i="1"/>
  <c r="AS594" i="1"/>
  <c r="CE594" i="1"/>
  <c r="AR625" i="1"/>
  <c r="AU625" i="1"/>
  <c r="AR872" i="1"/>
  <c r="CE872" i="1"/>
  <c r="AU124" i="1"/>
  <c r="AR184" i="1"/>
  <c r="AS184" i="1" s="1"/>
  <c r="AU184" i="1"/>
  <c r="AR195" i="1"/>
  <c r="AU195" i="1"/>
  <c r="BB170" i="1"/>
  <c r="CE170" i="1" s="1"/>
  <c r="AR319" i="1"/>
  <c r="AR365" i="1"/>
  <c r="AT415" i="1"/>
  <c r="AP530" i="1"/>
  <c r="AS530" i="1"/>
  <c r="AS595" i="1"/>
  <c r="CE595" i="1"/>
  <c r="AS609" i="1"/>
  <c r="CE609" i="1"/>
  <c r="AR705" i="1"/>
  <c r="AS705" i="1" s="1"/>
  <c r="AU705" i="1"/>
  <c r="AX858" i="1"/>
  <c r="AR873" i="1"/>
  <c r="CE873" i="1"/>
  <c r="AE1085" i="1"/>
  <c r="AR129" i="1"/>
  <c r="AS129" i="1" s="1"/>
  <c r="AU129" i="1"/>
  <c r="AR187" i="1"/>
  <c r="AU187" i="1"/>
  <c r="AT225" i="1"/>
  <c r="AU227" i="1"/>
  <c r="AR392" i="1"/>
  <c r="AP417" i="1"/>
  <c r="AP416" i="1" s="1"/>
  <c r="AP415" i="1" s="1"/>
  <c r="AS593" i="1"/>
  <c r="AS597" i="1"/>
  <c r="AS610" i="1"/>
  <c r="CE610" i="1"/>
  <c r="AR712" i="1"/>
  <c r="AS712" i="1" s="1"/>
  <c r="AU712" i="1"/>
  <c r="AZ858" i="1"/>
  <c r="AZ61" i="1" s="1"/>
  <c r="AR780" i="1"/>
  <c r="AY780" i="1"/>
  <c r="CE35" i="1"/>
  <c r="CE60" i="1"/>
  <c r="AZ115" i="1"/>
  <c r="AZ205" i="1"/>
  <c r="BB225" i="1"/>
  <c r="AR368" i="1"/>
  <c r="AR394" i="1"/>
  <c r="AR433" i="1"/>
  <c r="AR628" i="1"/>
  <c r="AU628" i="1"/>
  <c r="AR714" i="1"/>
  <c r="AS714" i="1" s="1"/>
  <c r="AU714" i="1"/>
  <c r="BB115" i="1"/>
  <c r="CE124" i="1"/>
  <c r="AX198" i="1"/>
  <c r="AY198" i="1" s="1"/>
  <c r="AY199" i="1"/>
  <c r="AZ227" i="1"/>
  <c r="AR326" i="1"/>
  <c r="AR343" i="1"/>
  <c r="AR369" i="1"/>
  <c r="AR421" i="1"/>
  <c r="AS599" i="1"/>
  <c r="CE599" i="1"/>
  <c r="AR621" i="1"/>
  <c r="AU621" i="1"/>
  <c r="AR876" i="1"/>
  <c r="CE876" i="1"/>
  <c r="AT949" i="1"/>
  <c r="J814" i="1"/>
  <c r="J810" i="1" s="1"/>
  <c r="AP722" i="1"/>
  <c r="AR774" i="1"/>
  <c r="AY774" i="1"/>
  <c r="AP814" i="1"/>
  <c r="AP810" i="1" s="1"/>
  <c r="S39" i="1"/>
  <c r="BX220" i="1"/>
  <c r="BT220" i="1" s="1"/>
  <c r="BT223" i="1"/>
  <c r="BX221" i="1"/>
  <c r="BT221" i="1" s="1"/>
  <c r="BT224" i="1"/>
  <c r="U1028" i="1"/>
  <c r="BU307" i="1"/>
  <c r="AR812" i="1"/>
  <c r="AZ810" i="1"/>
  <c r="S122" i="1"/>
  <c r="S299" i="1" s="1"/>
  <c r="M39" i="1"/>
  <c r="M52" i="1"/>
  <c r="BU37" i="1"/>
  <c r="BB857" i="1"/>
  <c r="BB851" i="1"/>
  <c r="S315" i="1"/>
  <c r="S308" i="1"/>
  <c r="AZ315" i="1"/>
  <c r="U313" i="1"/>
  <c r="U311" i="1" s="1"/>
  <c r="BY308" i="1"/>
  <c r="AR856" i="1"/>
  <c r="AR828" i="1"/>
  <c r="AR37" i="1"/>
  <c r="AS37" i="1" s="1"/>
  <c r="BU718" i="1"/>
  <c r="K37" i="1"/>
  <c r="L37" i="1" s="1"/>
  <c r="AR857" i="1"/>
  <c r="BX1028" i="1"/>
  <c r="BZ35" i="1"/>
  <c r="AT61" i="1"/>
  <c r="BY828" i="1"/>
  <c r="BY856" i="1"/>
  <c r="BY60" i="1" s="1"/>
  <c r="BY35" i="1" s="1"/>
  <c r="AT60" i="1"/>
  <c r="BX858" i="1"/>
  <c r="BX61" i="1" s="1"/>
  <c r="AT59" i="1"/>
  <c r="S856" i="1"/>
  <c r="S60" i="1" s="1"/>
  <c r="AG952" i="1"/>
  <c r="AG949" i="1" s="1"/>
  <c r="AE949" i="1" s="1"/>
  <c r="AG953" i="1"/>
  <c r="AE953" i="1" s="1"/>
  <c r="AG954" i="1"/>
  <c r="AE954" i="1" s="1"/>
  <c r="AG955" i="1"/>
  <c r="AE955" i="1" s="1"/>
  <c r="BZ717" i="1"/>
  <c r="BU717" i="1" s="1"/>
  <c r="AG1097" i="1"/>
  <c r="AE1097" i="1" s="1"/>
  <c r="J339" i="1"/>
  <c r="AG714" i="1"/>
  <c r="AT665" i="1"/>
  <c r="AT664" i="1" s="1"/>
  <c r="Q858" i="1"/>
  <c r="AZ39" i="1"/>
  <c r="K762" i="1"/>
  <c r="M169" i="1"/>
  <c r="S761" i="1"/>
  <c r="S309" i="1"/>
  <c r="K1022" i="1"/>
  <c r="AZ761" i="1"/>
  <c r="AZ309" i="1"/>
  <c r="BB309" i="1"/>
  <c r="M549" i="1"/>
  <c r="Q39" i="1"/>
  <c r="Q379" i="1"/>
  <c r="K379" i="1" s="1"/>
  <c r="Q423" i="1"/>
  <c r="BV52" i="1"/>
  <c r="K472" i="1"/>
  <c r="K428" i="1"/>
  <c r="Q393" i="1"/>
  <c r="Q665" i="1"/>
  <c r="Q664" i="1" s="1"/>
  <c r="K700" i="1"/>
  <c r="Q337" i="1"/>
  <c r="K339" i="1"/>
  <c r="AT312" i="1"/>
  <c r="AU312" i="1" s="1"/>
  <c r="AZ169" i="1"/>
  <c r="AT39" i="1"/>
  <c r="AU39" i="1" s="1"/>
  <c r="AX39" i="1"/>
  <c r="BB223" i="1"/>
  <c r="AR771" i="1"/>
  <c r="M527" i="1"/>
  <c r="BV39" i="1"/>
  <c r="BU39" i="1" s="1"/>
  <c r="Q169" i="1"/>
  <c r="AX1028" i="1"/>
  <c r="BU1094" i="1"/>
  <c r="BV27" i="1"/>
  <c r="BU27" i="1" s="1"/>
  <c r="M312" i="1"/>
  <c r="K312" i="1" s="1"/>
  <c r="S115" i="1"/>
  <c r="K429" i="1"/>
  <c r="Q1028" i="1"/>
  <c r="M620" i="1"/>
  <c r="M653" i="1" s="1"/>
  <c r="U768" i="1"/>
  <c r="U767" i="1" s="1"/>
  <c r="U766" i="1" s="1"/>
  <c r="U765" i="1" s="1"/>
  <c r="K310" i="1"/>
  <c r="K320" i="1"/>
  <c r="U870" i="1"/>
  <c r="K870" i="1" s="1"/>
  <c r="AR413" i="1"/>
  <c r="K343" i="1"/>
  <c r="K424" i="1"/>
  <c r="S768" i="1"/>
  <c r="S767" i="1" s="1"/>
  <c r="S766" i="1" s="1"/>
  <c r="S765" i="1" s="1"/>
  <c r="S823" i="1" s="1"/>
  <c r="T823" i="1" s="1"/>
  <c r="K867" i="1"/>
  <c r="BZ309" i="1"/>
  <c r="BZ827" i="1" s="1"/>
  <c r="BZ855" i="1" s="1"/>
  <c r="BV224" i="1"/>
  <c r="BV221" i="1" s="1"/>
  <c r="M467" i="1"/>
  <c r="K467" i="1" s="1"/>
  <c r="K437" i="1"/>
  <c r="AR469" i="1"/>
  <c r="AR428" i="1"/>
  <c r="K226" i="1"/>
  <c r="AZ223" i="1"/>
  <c r="K862" i="1"/>
  <c r="BV823" i="1"/>
  <c r="AT525" i="1"/>
  <c r="S169" i="1"/>
  <c r="M539" i="1"/>
  <c r="Q549" i="1"/>
  <c r="AR406" i="1"/>
  <c r="AR994" i="1"/>
  <c r="BU879" i="1"/>
  <c r="BY66" i="1"/>
  <c r="BY287" i="1" s="1"/>
  <c r="BZ766" i="1"/>
  <c r="K416" i="1"/>
  <c r="K553" i="1"/>
  <c r="K895" i="1"/>
  <c r="AR408" i="1"/>
  <c r="BB865" i="1"/>
  <c r="AR901" i="1"/>
  <c r="BU788" i="1"/>
  <c r="BU837" i="1"/>
  <c r="BV949" i="1"/>
  <c r="BU949" i="1" s="1"/>
  <c r="BZ45" i="1"/>
  <c r="BZ171" i="1"/>
  <c r="BZ169" i="1" s="1"/>
  <c r="K380" i="1"/>
  <c r="AX768" i="1"/>
  <c r="AZ123" i="1"/>
  <c r="BX856" i="1"/>
  <c r="BX60" i="1" s="1"/>
  <c r="BX35" i="1" s="1"/>
  <c r="K392" i="1"/>
  <c r="K843" i="1"/>
  <c r="AR401" i="1"/>
  <c r="AR429" i="1"/>
  <c r="AT539" i="1"/>
  <c r="BX169" i="1"/>
  <c r="BU897" i="1"/>
  <c r="K140" i="1"/>
  <c r="K76" i="1"/>
  <c r="AU66" i="1"/>
  <c r="AU116" i="1"/>
  <c r="BY114" i="1"/>
  <c r="BY65" i="1"/>
  <c r="K81" i="1"/>
  <c r="S116" i="1"/>
  <c r="S66" i="1"/>
  <c r="AR862" i="1"/>
  <c r="BZ114" i="1"/>
  <c r="BZ65" i="1"/>
  <c r="BU655" i="1"/>
  <c r="K82" i="1"/>
  <c r="U116" i="1"/>
  <c r="U66" i="1"/>
  <c r="U287" i="1" s="1"/>
  <c r="S227" i="1"/>
  <c r="S225" i="1" s="1"/>
  <c r="S45" i="1" s="1"/>
  <c r="K228" i="1"/>
  <c r="BV66" i="1"/>
  <c r="BV116" i="1"/>
  <c r="K119" i="1"/>
  <c r="AR472" i="1"/>
  <c r="BX116" i="1"/>
  <c r="BX66" i="1"/>
  <c r="K198" i="1"/>
  <c r="K394" i="1"/>
  <c r="AU115" i="1"/>
  <c r="AR415" i="1"/>
  <c r="AY115" i="1"/>
  <c r="K68" i="1"/>
  <c r="K69" i="1"/>
  <c r="BV122" i="1"/>
  <c r="BV299" i="1" s="1"/>
  <c r="BV115" i="1"/>
  <c r="U115" i="1"/>
  <c r="U122" i="1"/>
  <c r="U299" i="1" s="1"/>
  <c r="U223" i="1"/>
  <c r="U220" i="1" s="1"/>
  <c r="K220" i="1" s="1"/>
  <c r="U288" i="1"/>
  <c r="BX115" i="1"/>
  <c r="BX122" i="1"/>
  <c r="BZ865" i="1"/>
  <c r="BU865" i="1" s="1"/>
  <c r="M201" i="1"/>
  <c r="N201" i="1" s="1"/>
  <c r="K202" i="1"/>
  <c r="BZ223" i="1"/>
  <c r="BZ202" i="1" s="1"/>
  <c r="BZ199" i="1" s="1"/>
  <c r="M200" i="1"/>
  <c r="K204" i="1"/>
  <c r="U225" i="1"/>
  <c r="AR769" i="1"/>
  <c r="AX991" i="1"/>
  <c r="AR405" i="1"/>
  <c r="AT169" i="1"/>
  <c r="AU169" i="1" s="1"/>
  <c r="AR898" i="1"/>
  <c r="BU226" i="1"/>
  <c r="AT325" i="1"/>
  <c r="AR430" i="1"/>
  <c r="BY169" i="1"/>
  <c r="K470" i="1"/>
  <c r="AT190" i="1"/>
  <c r="AR416" i="1"/>
  <c r="BV733" i="1"/>
  <c r="AZ116" i="1"/>
  <c r="AR467" i="1"/>
  <c r="AR98" i="1"/>
  <c r="AR473" i="1"/>
  <c r="BV891" i="1"/>
  <c r="BU891" i="1" s="1"/>
  <c r="BV888" i="1"/>
  <c r="BV992" i="1"/>
  <c r="BU890" i="1"/>
  <c r="K307" i="1"/>
  <c r="K473" i="1"/>
  <c r="AR402" i="1"/>
  <c r="AR895" i="1"/>
  <c r="BX219" i="1"/>
  <c r="BT219" i="1" s="1"/>
  <c r="BY992" i="1"/>
  <c r="BY1005" i="1" s="1"/>
  <c r="BY888" i="1"/>
  <c r="BU904" i="1"/>
  <c r="BV994" i="1"/>
  <c r="BU994" i="1" s="1"/>
  <c r="K39" i="1"/>
  <c r="AR470" i="1"/>
  <c r="BY223" i="1"/>
  <c r="BY220" i="1" s="1"/>
  <c r="AR770" i="1"/>
  <c r="BU160" i="1"/>
  <c r="K833" i="1"/>
  <c r="BY123" i="1"/>
  <c r="BZ123" i="1"/>
  <c r="AR897" i="1"/>
  <c r="AR837" i="1"/>
  <c r="BB843" i="1"/>
  <c r="AR845" i="1"/>
  <c r="AR700" i="1"/>
  <c r="AG700" i="1"/>
  <c r="AT658" i="1"/>
  <c r="AR658" i="1" s="1"/>
  <c r="K430" i="1"/>
  <c r="K438" i="1"/>
  <c r="AR437" i="1"/>
  <c r="AR438" i="1"/>
  <c r="K921" i="1"/>
  <c r="U890" i="1"/>
  <c r="U992" i="1" s="1"/>
  <c r="K906" i="1"/>
  <c r="K550" i="1"/>
  <c r="AT224" i="1"/>
  <c r="BY309" i="1"/>
  <c r="BY827" i="1" s="1"/>
  <c r="BY855" i="1" s="1"/>
  <c r="K427" i="1"/>
  <c r="BZ866" i="1"/>
  <c r="BU866" i="1" s="1"/>
  <c r="AR427" i="1"/>
  <c r="BU867" i="1"/>
  <c r="BU901" i="1"/>
  <c r="BU157" i="1"/>
  <c r="K171" i="1"/>
  <c r="M1001" i="1"/>
  <c r="M1000" i="1" s="1"/>
  <c r="M53" i="1" s="1"/>
  <c r="AT527" i="1"/>
  <c r="BV620" i="1"/>
  <c r="BV653" i="1" s="1"/>
  <c r="BU762" i="1"/>
  <c r="BZ870" i="1"/>
  <c r="BU870" i="1" s="1"/>
  <c r="M415" i="1"/>
  <c r="K415" i="1" s="1"/>
  <c r="M841" i="1"/>
  <c r="BU225" i="1"/>
  <c r="BU45" i="1" s="1"/>
  <c r="M123" i="1"/>
  <c r="K317" i="1"/>
  <c r="K871" i="1"/>
  <c r="K901" i="1"/>
  <c r="K1094" i="1"/>
  <c r="AR208" i="1"/>
  <c r="AR879" i="1"/>
  <c r="K172" i="1"/>
  <c r="K187" i="1"/>
  <c r="AR424" i="1"/>
  <c r="BV169" i="1"/>
  <c r="BV220" i="1"/>
  <c r="BV219" i="1" s="1"/>
  <c r="BU828" i="1"/>
  <c r="AR620" i="1"/>
  <c r="AR97" i="1"/>
  <c r="AZ888" i="1"/>
  <c r="BU620" i="1"/>
  <c r="AR46" i="1"/>
  <c r="AT46" i="1"/>
  <c r="AU46" i="1" s="1"/>
  <c r="M524" i="1"/>
  <c r="M308" i="1" s="1"/>
  <c r="M649" i="1"/>
  <c r="K649" i="1" s="1"/>
  <c r="AT733" i="1"/>
  <c r="AU733" i="1" s="1"/>
  <c r="BU576" i="1"/>
  <c r="BU644" i="1"/>
  <c r="BU895" i="1"/>
  <c r="K443" i="1"/>
  <c r="K528" i="1"/>
  <c r="BU727" i="1"/>
  <c r="S203" i="1"/>
  <c r="K442" i="1"/>
  <c r="Q896" i="1"/>
  <c r="K896" i="1" s="1"/>
  <c r="AX169" i="1"/>
  <c r="AY169" i="1" s="1"/>
  <c r="AR178" i="1"/>
  <c r="AT186" i="1"/>
  <c r="AZ65" i="1"/>
  <c r="AR227" i="1"/>
  <c r="AR224" i="1" s="1"/>
  <c r="AR307" i="1"/>
  <c r="AR412" i="1"/>
  <c r="BB870" i="1"/>
  <c r="BV207" i="1"/>
  <c r="BU207" i="1" s="1"/>
  <c r="BZ1005" i="1"/>
  <c r="K170" i="1"/>
  <c r="K175" i="1"/>
  <c r="K319" i="1"/>
  <c r="AE326" i="1"/>
  <c r="K837" i="1"/>
  <c r="K1023" i="1"/>
  <c r="AR163" i="1"/>
  <c r="AS163" i="1" s="1"/>
  <c r="AR312" i="1"/>
  <c r="AR655" i="1"/>
  <c r="AZ832" i="1"/>
  <c r="BA25" i="1"/>
  <c r="BU204" i="1"/>
  <c r="BY224" i="1"/>
  <c r="BY221" i="1" s="1"/>
  <c r="BU862" i="1"/>
  <c r="BU1024" i="1"/>
  <c r="S123" i="1"/>
  <c r="S888" i="1"/>
  <c r="AZ313" i="1"/>
  <c r="BA313" i="1" s="1"/>
  <c r="AR317" i="1"/>
  <c r="AT620" i="1"/>
  <c r="AX665" i="1"/>
  <c r="AX664" i="1" s="1"/>
  <c r="AT1001" i="1"/>
  <c r="AT1030" i="1"/>
  <c r="AT1028" i="1" s="1"/>
  <c r="AR1094" i="1"/>
  <c r="BV649" i="1"/>
  <c r="BU649" i="1" s="1"/>
  <c r="BZ1008" i="1"/>
  <c r="BZ1007" i="1" s="1"/>
  <c r="BU760" i="1"/>
  <c r="K73" i="1"/>
  <c r="K455" i="1"/>
  <c r="BC991" i="1"/>
  <c r="AR170" i="1"/>
  <c r="AT454" i="1"/>
  <c r="AT649" i="1"/>
  <c r="AR649" i="1" s="1"/>
  <c r="BV743" i="1"/>
  <c r="BU187" i="1"/>
  <c r="BU227" i="1"/>
  <c r="BU224" i="1" s="1"/>
  <c r="BU650" i="1"/>
  <c r="BU952" i="1"/>
  <c r="K621" i="1"/>
  <c r="K620" i="1" s="1"/>
  <c r="K655" i="1"/>
  <c r="K897" i="1"/>
  <c r="AR226" i="1"/>
  <c r="AT841" i="1"/>
  <c r="AR846" i="1"/>
  <c r="AS846" i="1" s="1"/>
  <c r="AR867" i="1"/>
  <c r="BU205" i="1"/>
  <c r="BZ862" i="1"/>
  <c r="U58" i="1"/>
  <c r="S313" i="1"/>
  <c r="K879" i="1"/>
  <c r="AR191" i="1"/>
  <c r="AR409" i="1"/>
  <c r="BV1028" i="1"/>
  <c r="BU170" i="1"/>
  <c r="BU209" i="1"/>
  <c r="U203" i="1"/>
  <c r="AZ200" i="1"/>
  <c r="AZ203" i="1"/>
  <c r="U123" i="1"/>
  <c r="BU208" i="1"/>
  <c r="AR205" i="1"/>
  <c r="AR166" i="1"/>
  <c r="AS166" i="1" s="1"/>
  <c r="AR160" i="1"/>
  <c r="AS160" i="1" s="1"/>
  <c r="Q203" i="1"/>
  <c r="AR171" i="1"/>
  <c r="K155" i="1"/>
  <c r="Q126" i="1"/>
  <c r="K156" i="1"/>
  <c r="BU171" i="1"/>
  <c r="BX123" i="1"/>
  <c r="BU124" i="1"/>
  <c r="BV123" i="1"/>
  <c r="BU125" i="1"/>
  <c r="BU789" i="1"/>
  <c r="AR529" i="1"/>
  <c r="BU794" i="1"/>
  <c r="M832" i="1"/>
  <c r="BV45" i="1"/>
  <c r="BV61" i="1"/>
  <c r="BV1082" i="1"/>
  <c r="BV200" i="1"/>
  <c r="BV203" i="1"/>
  <c r="BY61" i="1"/>
  <c r="BY1082" i="1"/>
  <c r="BX203" i="1"/>
  <c r="BX200" i="1"/>
  <c r="BZ826" i="1"/>
  <c r="BY203" i="1"/>
  <c r="BY200" i="1"/>
  <c r="BX665" i="1"/>
  <c r="BX664" i="1" s="1"/>
  <c r="BZ1016" i="1"/>
  <c r="BZ313" i="1"/>
  <c r="BX309" i="1"/>
  <c r="BX827" i="1" s="1"/>
  <c r="BX855" i="1" s="1"/>
  <c r="BV312" i="1"/>
  <c r="BU312" i="1" s="1"/>
  <c r="BZ1006" i="1"/>
  <c r="BV1001" i="1"/>
  <c r="BY313" i="1"/>
  <c r="BB65" i="1"/>
  <c r="BB114" i="1"/>
  <c r="AR157" i="1"/>
  <c r="AS157" i="1" s="1"/>
  <c r="AR69" i="1"/>
  <c r="AR94" i="1"/>
  <c r="AR93" i="1"/>
  <c r="AR78" i="1"/>
  <c r="AR80" i="1"/>
  <c r="AR154" i="1"/>
  <c r="AZ1008" i="1"/>
  <c r="AZ1005" i="1"/>
  <c r="AR124" i="1"/>
  <c r="AS124" i="1" s="1"/>
  <c r="AT123" i="1"/>
  <c r="AU123" i="1" s="1"/>
  <c r="AT1000" i="1"/>
  <c r="AT53" i="1" s="1"/>
  <c r="AU53" i="1" s="1"/>
  <c r="AR74" i="1"/>
  <c r="BB123" i="1"/>
  <c r="CE123" i="1" s="1"/>
  <c r="AR155" i="1"/>
  <c r="AX125" i="1"/>
  <c r="AY125" i="1" s="1"/>
  <c r="BB171" i="1"/>
  <c r="AT393" i="1"/>
  <c r="AT442" i="1"/>
  <c r="AT448" i="1"/>
  <c r="AT643" i="1"/>
  <c r="AR643" i="1" s="1"/>
  <c r="BB718" i="1"/>
  <c r="CE718" i="1" s="1"/>
  <c r="AZ760" i="1"/>
  <c r="AR904" i="1"/>
  <c r="BB1008" i="1"/>
  <c r="CE1008" i="1" s="1"/>
  <c r="AX204" i="1"/>
  <c r="AY204" i="1" s="1"/>
  <c r="AR209" i="1"/>
  <c r="AZ827" i="1"/>
  <c r="AT890" i="1"/>
  <c r="AR952" i="1"/>
  <c r="AZ224" i="1"/>
  <c r="AT1082" i="1"/>
  <c r="AU1082" i="1" s="1"/>
  <c r="BB313" i="1"/>
  <c r="CE313" i="1" s="1"/>
  <c r="AT423" i="1"/>
  <c r="AR466" i="1"/>
  <c r="AT524" i="1"/>
  <c r="BB866" i="1"/>
  <c r="AT391" i="1"/>
  <c r="AT549" i="1"/>
  <c r="AT726" i="1"/>
  <c r="BB991" i="1"/>
  <c r="CE991" i="1" s="1"/>
  <c r="AR762" i="1"/>
  <c r="M61" i="1"/>
  <c r="M36" i="1" s="1"/>
  <c r="K919" i="1"/>
  <c r="U918" i="1"/>
  <c r="K918" i="1" s="1"/>
  <c r="U889" i="1"/>
  <c r="K889" i="1" s="1"/>
  <c r="S1082" i="1"/>
  <c r="S61" i="1"/>
  <c r="M60" i="1"/>
  <c r="S1005" i="1"/>
  <c r="S1008" i="1"/>
  <c r="S991" i="1"/>
  <c r="M1028" i="1"/>
  <c r="M337" i="1"/>
  <c r="K142" i="1"/>
  <c r="M325" i="1"/>
  <c r="M643" i="1"/>
  <c r="K643" i="1" s="1"/>
  <c r="U865" i="1"/>
  <c r="K865" i="1" s="1"/>
  <c r="M891" i="1"/>
  <c r="K891" i="1" s="1"/>
  <c r="K920" i="1"/>
  <c r="M949" i="1"/>
  <c r="K949" i="1" s="1"/>
  <c r="U315" i="1"/>
  <c r="M525" i="1"/>
  <c r="M727" i="1"/>
  <c r="K828" i="1"/>
  <c r="Q992" i="1"/>
  <c r="Q991" i="1" s="1"/>
  <c r="K118" i="1"/>
  <c r="K195" i="1"/>
  <c r="K545" i="1"/>
  <c r="K124" i="1"/>
  <c r="L124" i="1" s="1"/>
  <c r="K222" i="1"/>
  <c r="M393" i="1"/>
  <c r="U866" i="1"/>
  <c r="K866" i="1" s="1"/>
  <c r="U904" i="1"/>
  <c r="Q832" i="1"/>
  <c r="K832" i="1" s="1"/>
  <c r="K905" i="1"/>
  <c r="U1001" i="1"/>
  <c r="U1000" i="1" s="1"/>
  <c r="U53" i="1" s="1"/>
  <c r="Q154" i="1"/>
  <c r="K154" i="1" s="1"/>
  <c r="AT36" i="1" l="1"/>
  <c r="Q61" i="1"/>
  <c r="R858" i="1"/>
  <c r="AU60" i="1"/>
  <c r="AT35" i="1"/>
  <c r="AT308" i="1"/>
  <c r="AH700" i="1"/>
  <c r="AG308" i="1"/>
  <c r="AR726" i="1"/>
  <c r="AS726" i="1" s="1"/>
  <c r="AU726" i="1"/>
  <c r="AR442" i="1"/>
  <c r="AR454" i="1"/>
  <c r="AS608" i="1"/>
  <c r="CE608" i="1"/>
  <c r="AP401" i="1"/>
  <c r="BB220" i="1"/>
  <c r="AR27" i="1"/>
  <c r="AS27" i="1" s="1"/>
  <c r="AU27" i="1"/>
  <c r="AX60" i="1"/>
  <c r="AX35" i="1" s="1"/>
  <c r="AR549" i="1"/>
  <c r="AZ221" i="1"/>
  <c r="AR393" i="1"/>
  <c r="AR760" i="1"/>
  <c r="AT324" i="1"/>
  <c r="AR865" i="1"/>
  <c r="CE865" i="1"/>
  <c r="AT314" i="1"/>
  <c r="AT761" i="1" s="1"/>
  <c r="BB66" i="1"/>
  <c r="AR391" i="1"/>
  <c r="BB169" i="1"/>
  <c r="CE169" i="1" s="1"/>
  <c r="CE171" i="1"/>
  <c r="AR186" i="1"/>
  <c r="AU186" i="1"/>
  <c r="AZ114" i="1"/>
  <c r="AX299" i="1"/>
  <c r="AX305" i="1" s="1"/>
  <c r="AY122" i="1"/>
  <c r="BB849" i="1"/>
  <c r="CE851" i="1"/>
  <c r="AR949" i="1"/>
  <c r="AZ225" i="1"/>
  <c r="AX61" i="1"/>
  <c r="AR866" i="1"/>
  <c r="CE866" i="1"/>
  <c r="AT221" i="1"/>
  <c r="AU224" i="1"/>
  <c r="AR843" i="1"/>
  <c r="CE843" i="1"/>
  <c r="BB59" i="1"/>
  <c r="CE59" i="1" s="1"/>
  <c r="CE857" i="1"/>
  <c r="AZ767" i="1"/>
  <c r="AR59" i="1"/>
  <c r="AZ1082" i="1"/>
  <c r="AR344" i="1"/>
  <c r="AS344" i="1" s="1"/>
  <c r="AR870" i="1"/>
  <c r="CE870" i="1"/>
  <c r="AT185" i="1"/>
  <c r="AU190" i="1"/>
  <c r="AZ220" i="1"/>
  <c r="BB827" i="1"/>
  <c r="BB45" i="1"/>
  <c r="AP762" i="1"/>
  <c r="AP828" i="1" s="1"/>
  <c r="AR423" i="1"/>
  <c r="AS604" i="1"/>
  <c r="CE604" i="1"/>
  <c r="K760" i="1"/>
  <c r="AE328" i="1"/>
  <c r="AT45" i="1"/>
  <c r="AU45" i="1" s="1"/>
  <c r="AU225" i="1"/>
  <c r="K60" i="1"/>
  <c r="K35" i="1" s="1"/>
  <c r="N60" i="1"/>
  <c r="AR448" i="1"/>
  <c r="AT653" i="1"/>
  <c r="AU620" i="1"/>
  <c r="AR207" i="1"/>
  <c r="AU207" i="1"/>
  <c r="AU299" i="1"/>
  <c r="AU122" i="1"/>
  <c r="AP209" i="1"/>
  <c r="AX767" i="1"/>
  <c r="AY768" i="1"/>
  <c r="AP208" i="1"/>
  <c r="AE714" i="1"/>
  <c r="AF714" i="1" s="1"/>
  <c r="AH714" i="1"/>
  <c r="AR810" i="1"/>
  <c r="BA810" i="1"/>
  <c r="AP856" i="1"/>
  <c r="AP60" i="1" s="1"/>
  <c r="AP35" i="1" s="1"/>
  <c r="S64" i="1"/>
  <c r="S40" i="1" s="1"/>
  <c r="M654" i="1"/>
  <c r="U286" i="1"/>
  <c r="BY58" i="1"/>
  <c r="BY34" i="1" s="1"/>
  <c r="AZ66" i="1"/>
  <c r="U826" i="1"/>
  <c r="U854" i="1" s="1"/>
  <c r="U57" i="1" s="1"/>
  <c r="U202" i="1"/>
  <c r="U199" i="1" s="1"/>
  <c r="U219" i="1"/>
  <c r="BZ854" i="1"/>
  <c r="BZ57" i="1" s="1"/>
  <c r="BZ32" i="1" s="1"/>
  <c r="AZ759" i="1"/>
  <c r="K97" i="1"/>
  <c r="K94" i="1"/>
  <c r="K93" i="1"/>
  <c r="K423" i="1"/>
  <c r="AR851" i="1"/>
  <c r="AS851" i="1" s="1"/>
  <c r="U823" i="1"/>
  <c r="U48" i="1" s="1"/>
  <c r="BY759" i="1"/>
  <c r="BY758" i="1" s="1"/>
  <c r="BY47" i="1" s="1"/>
  <c r="BX36" i="1"/>
  <c r="BX823" i="1"/>
  <c r="BX766" i="1"/>
  <c r="BX765" i="1" s="1"/>
  <c r="K337" i="1"/>
  <c r="BZ220" i="1"/>
  <c r="BU220" i="1" s="1"/>
  <c r="AR39" i="1"/>
  <c r="K856" i="1"/>
  <c r="K393" i="1"/>
  <c r="K72" i="1"/>
  <c r="BU223" i="1"/>
  <c r="AU35" i="1"/>
  <c r="AR60" i="1"/>
  <c r="M466" i="1"/>
  <c r="K466" i="1" s="1"/>
  <c r="BB717" i="1"/>
  <c r="AR718" i="1"/>
  <c r="AS718" i="1" s="1"/>
  <c r="S855" i="1"/>
  <c r="S58" i="1"/>
  <c r="S34" i="1" s="1"/>
  <c r="S114" i="1"/>
  <c r="AE952" i="1"/>
  <c r="K549" i="1"/>
  <c r="U855" i="1"/>
  <c r="AZ311" i="1"/>
  <c r="BA311" i="1" s="1"/>
  <c r="AE391" i="1"/>
  <c r="AG665" i="1"/>
  <c r="AG658" i="1"/>
  <c r="AE658" i="1" s="1"/>
  <c r="AE700" i="1"/>
  <c r="S48" i="1"/>
  <c r="BB855" i="1"/>
  <c r="BB58" i="1"/>
  <c r="BB34" i="1" s="1"/>
  <c r="BB48" i="1"/>
  <c r="BB202" i="1"/>
  <c r="AR220" i="1"/>
  <c r="AR190" i="1"/>
  <c r="AZ219" i="1"/>
  <c r="Q766" i="1"/>
  <c r="Q823" i="1" s="1"/>
  <c r="AR223" i="1"/>
  <c r="K299" i="1"/>
  <c r="M523" i="1"/>
  <c r="K527" i="1"/>
  <c r="AR528" i="1"/>
  <c r="AP703" i="1"/>
  <c r="AZ64" i="1"/>
  <c r="BY219" i="1"/>
  <c r="AR325" i="1"/>
  <c r="BV48" i="1"/>
  <c r="BZ58" i="1"/>
  <c r="BZ34" i="1" s="1"/>
  <c r="BV766" i="1"/>
  <c r="BV765" i="1" s="1"/>
  <c r="AT654" i="1"/>
  <c r="AR768" i="1"/>
  <c r="BV654" i="1"/>
  <c r="AT313" i="1"/>
  <c r="AU313" i="1" s="1"/>
  <c r="U114" i="1"/>
  <c r="BU202" i="1"/>
  <c r="BU169" i="1"/>
  <c r="K227" i="1"/>
  <c r="BY1008" i="1"/>
  <c r="AU287" i="1"/>
  <c r="BU123" i="1"/>
  <c r="K122" i="1"/>
  <c r="BU116" i="1"/>
  <c r="BU122" i="1"/>
  <c r="BX299" i="1"/>
  <c r="BU299" i="1" s="1"/>
  <c r="BX64" i="1"/>
  <c r="BZ198" i="1"/>
  <c r="BU198" i="1" s="1"/>
  <c r="BU199" i="1"/>
  <c r="K116" i="1"/>
  <c r="K115" i="1"/>
  <c r="AR122" i="1"/>
  <c r="S287" i="1"/>
  <c r="K78" i="1"/>
  <c r="K80" i="1"/>
  <c r="BV64" i="1"/>
  <c r="BV40" i="1" s="1"/>
  <c r="BU66" i="1"/>
  <c r="BZ64" i="1"/>
  <c r="BZ40" i="1" s="1"/>
  <c r="BZ288" i="1"/>
  <c r="BZ286" i="1" s="1"/>
  <c r="BX287" i="1"/>
  <c r="AY66" i="1"/>
  <c r="BV114" i="1"/>
  <c r="BU115" i="1"/>
  <c r="K223" i="1"/>
  <c r="BY64" i="1"/>
  <c r="BY40" i="1" s="1"/>
  <c r="BU65" i="1"/>
  <c r="K221" i="1"/>
  <c r="K224" i="1"/>
  <c r="BU888" i="1"/>
  <c r="BX114" i="1"/>
  <c r="U64" i="1"/>
  <c r="U40" i="1" s="1"/>
  <c r="K201" i="1"/>
  <c r="K200" i="1"/>
  <c r="U45" i="1"/>
  <c r="U171" i="1"/>
  <c r="U169" i="1" s="1"/>
  <c r="K169" i="1" s="1"/>
  <c r="K46" i="1"/>
  <c r="M46" i="1"/>
  <c r="N46" i="1" s="1"/>
  <c r="K898" i="1"/>
  <c r="BV991" i="1"/>
  <c r="BU992" i="1"/>
  <c r="BX288" i="1"/>
  <c r="BZ311" i="1"/>
  <c r="S311" i="1"/>
  <c r="S759" i="1"/>
  <c r="S825" i="1" s="1"/>
  <c r="BV36" i="1"/>
  <c r="AR527" i="1"/>
  <c r="BX313" i="1"/>
  <c r="AE340" i="1"/>
  <c r="AZ1002" i="1"/>
  <c r="AZ1029" i="1" s="1"/>
  <c r="AZ306" i="1"/>
  <c r="M665" i="1"/>
  <c r="M658" i="1"/>
  <c r="K658" i="1" s="1"/>
  <c r="BU856" i="1"/>
  <c r="BV60" i="1"/>
  <c r="BU60" i="1" s="1"/>
  <c r="AR665" i="1"/>
  <c r="S1002" i="1"/>
  <c r="S1011" i="1" s="1"/>
  <c r="BC1006" i="1"/>
  <c r="BV665" i="1"/>
  <c r="BV658" i="1"/>
  <c r="BU658" i="1" s="1"/>
  <c r="AR664" i="1"/>
  <c r="K225" i="1"/>
  <c r="BZ1002" i="1"/>
  <c r="BZ1015" i="1"/>
  <c r="BU1015" i="1" s="1"/>
  <c r="BU1016" i="1"/>
  <c r="AE325" i="1"/>
  <c r="BV314" i="1"/>
  <c r="BY311" i="1"/>
  <c r="BU200" i="1"/>
  <c r="U198" i="1"/>
  <c r="M890" i="1"/>
  <c r="M888" i="1" s="1"/>
  <c r="BV1000" i="1"/>
  <c r="BV53" i="1" s="1"/>
  <c r="BU46" i="1"/>
  <c r="BV46" i="1"/>
  <c r="K533" i="1"/>
  <c r="L533" i="1" s="1"/>
  <c r="AE339" i="1"/>
  <c r="AE337" i="1"/>
  <c r="BU203" i="1"/>
  <c r="BV288" i="1"/>
  <c r="BV287" i="1"/>
  <c r="K125" i="1"/>
  <c r="L125" i="1" s="1"/>
  <c r="Q314" i="1"/>
  <c r="Q309" i="1" s="1"/>
  <c r="Q827" i="1" s="1"/>
  <c r="M766" i="1"/>
  <c r="M765" i="1" s="1"/>
  <c r="M823" i="1" s="1"/>
  <c r="N823" i="1" s="1"/>
  <c r="BZ48" i="1"/>
  <c r="BY826" i="1"/>
  <c r="BY854" i="1" s="1"/>
  <c r="BY57" i="1" s="1"/>
  <c r="BY1002" i="1"/>
  <c r="BZ1004" i="1"/>
  <c r="BZ1003" i="1"/>
  <c r="BY306" i="1"/>
  <c r="BX58" i="1"/>
  <c r="BX34" i="1" s="1"/>
  <c r="AX123" i="1"/>
  <c r="AR125" i="1"/>
  <c r="AS125" i="1" s="1"/>
  <c r="AT523" i="1"/>
  <c r="AR789" i="1"/>
  <c r="BB288" i="1"/>
  <c r="BB64" i="1"/>
  <c r="AT992" i="1"/>
  <c r="AU992" i="1" s="1"/>
  <c r="AT888" i="1"/>
  <c r="AX203" i="1"/>
  <c r="AX200" i="1"/>
  <c r="AT183" i="1"/>
  <c r="AR575" i="1"/>
  <c r="AP65" i="1"/>
  <c r="AR115" i="1"/>
  <c r="BB311" i="1"/>
  <c r="CE311" i="1" s="1"/>
  <c r="AR204" i="1"/>
  <c r="AR68" i="1"/>
  <c r="BB1009" i="1"/>
  <c r="BB1006" i="1"/>
  <c r="CE1006" i="1" s="1"/>
  <c r="AZ58" i="1"/>
  <c r="AZ855" i="1"/>
  <c r="AR73" i="1"/>
  <c r="AR72" i="1"/>
  <c r="BB1002" i="1"/>
  <c r="AR316" i="1"/>
  <c r="AS316" i="1" s="1"/>
  <c r="K211" i="1"/>
  <c r="K325" i="1"/>
  <c r="M324" i="1"/>
  <c r="K324" i="1" s="1"/>
  <c r="K66" i="1"/>
  <c r="K286" i="1"/>
  <c r="K123" i="1"/>
  <c r="L123" i="1" s="1"/>
  <c r="S1006" i="1"/>
  <c r="S1003" i="1" s="1"/>
  <c r="S1030" i="1" s="1"/>
  <c r="Q854" i="1"/>
  <c r="R854" i="1" s="1"/>
  <c r="K184" i="1"/>
  <c r="L184" i="1" s="1"/>
  <c r="U888" i="1"/>
  <c r="U862" i="1" s="1"/>
  <c r="U993" i="1"/>
  <c r="U32" i="1" s="1"/>
  <c r="K575" i="1"/>
  <c r="K904" i="1"/>
  <c r="M205" i="1"/>
  <c r="K209" i="1"/>
  <c r="K117" i="1"/>
  <c r="M726" i="1"/>
  <c r="K1015" i="1"/>
  <c r="K1016" i="1"/>
  <c r="K540" i="1"/>
  <c r="M314" i="1"/>
  <c r="M309" i="1" s="1"/>
  <c r="M306" i="1" s="1"/>
  <c r="BH1094" i="1"/>
  <c r="BF1094" i="1"/>
  <c r="AX766" i="1" l="1"/>
  <c r="AX765" i="1"/>
  <c r="AX823" i="1" s="1"/>
  <c r="AR305" i="1"/>
  <c r="AS305" i="1" s="1"/>
  <c r="AY305" i="1"/>
  <c r="S824" i="1"/>
  <c r="T824" i="1" s="1"/>
  <c r="T825" i="1"/>
  <c r="AG306" i="1"/>
  <c r="AH308" i="1"/>
  <c r="AT311" i="1"/>
  <c r="AU311" i="1" s="1"/>
  <c r="R61" i="1"/>
  <c r="Q36" i="1"/>
  <c r="AU314" i="1"/>
  <c r="AT309" i="1"/>
  <c r="AT306" i="1" s="1"/>
  <c r="AX36" i="1"/>
  <c r="Q761" i="1"/>
  <c r="Q306" i="1"/>
  <c r="AP207" i="1"/>
  <c r="AZ766" i="1"/>
  <c r="AZ765" i="1" s="1"/>
  <c r="BA765" i="1" s="1"/>
  <c r="AZ758" i="1"/>
  <c r="BB766" i="1"/>
  <c r="CE766" i="1" s="1"/>
  <c r="CE25" i="1"/>
  <c r="CE849" i="1"/>
  <c r="AR324" i="1"/>
  <c r="AR888" i="1"/>
  <c r="AR202" i="1"/>
  <c r="CE202" i="1"/>
  <c r="AR185" i="1"/>
  <c r="AU185" i="1"/>
  <c r="AR299" i="1"/>
  <c r="AY299" i="1"/>
  <c r="BB1007" i="1"/>
  <c r="CE1007" i="1" s="1"/>
  <c r="CE1009" i="1"/>
  <c r="BB40" i="1"/>
  <c r="BX286" i="1"/>
  <c r="AP122" i="1"/>
  <c r="AU64" i="1"/>
  <c r="AU114" i="1"/>
  <c r="AZ45" i="1"/>
  <c r="AR225" i="1"/>
  <c r="AR45" i="1" s="1"/>
  <c r="AR169" i="1"/>
  <c r="AR123" i="1"/>
  <c r="AS123" i="1" s="1"/>
  <c r="AY123" i="1"/>
  <c r="AY114" i="1"/>
  <c r="AY116" i="1"/>
  <c r="AZ823" i="1"/>
  <c r="BA823" i="1" s="1"/>
  <c r="AZ40" i="1"/>
  <c r="BB1011" i="1"/>
  <c r="CE1002" i="1"/>
  <c r="AR788" i="1"/>
  <c r="BB287" i="1"/>
  <c r="AR183" i="1"/>
  <c r="AU183" i="1"/>
  <c r="AU221" i="1"/>
  <c r="AT219" i="1"/>
  <c r="AU219" i="1" s="1"/>
  <c r="AP700" i="1"/>
  <c r="AY823" i="1"/>
  <c r="AY767" i="1"/>
  <c r="AE392" i="1"/>
  <c r="AR717" i="1"/>
  <c r="AS717" i="1" s="1"/>
  <c r="CE717" i="1"/>
  <c r="V856" i="1"/>
  <c r="J286" i="1"/>
  <c r="L286" i="1"/>
  <c r="AR200" i="1"/>
  <c r="AY200" i="1"/>
  <c r="AR203" i="1"/>
  <c r="AY203" i="1"/>
  <c r="AY765" i="1"/>
  <c r="AY766" i="1"/>
  <c r="AR35" i="1"/>
  <c r="BV826" i="1"/>
  <c r="BV286" i="1"/>
  <c r="AZ287" i="1"/>
  <c r="AT826" i="1"/>
  <c r="AU286" i="1"/>
  <c r="K1030" i="1"/>
  <c r="BU288" i="1"/>
  <c r="K67" i="1"/>
  <c r="BX308" i="1"/>
  <c r="BV313" i="1"/>
  <c r="BV311" i="1" s="1"/>
  <c r="K114" i="1"/>
  <c r="BB199" i="1"/>
  <c r="CE199" i="1" s="1"/>
  <c r="Q57" i="1"/>
  <c r="Q32" i="1" s="1"/>
  <c r="R32" i="1" s="1"/>
  <c r="AG664" i="1"/>
  <c r="AE664" i="1" s="1"/>
  <c r="AE665" i="1"/>
  <c r="S853" i="1"/>
  <c r="T853" i="1" s="1"/>
  <c r="K768" i="1"/>
  <c r="AY315" i="1"/>
  <c r="K539" i="1"/>
  <c r="AR524" i="1"/>
  <c r="AX313" i="1"/>
  <c r="M826" i="1"/>
  <c r="M854" i="1" s="1"/>
  <c r="N854" i="1" s="1"/>
  <c r="AT315" i="1"/>
  <c r="M992" i="1"/>
  <c r="K992" i="1" s="1"/>
  <c r="S1029" i="1"/>
  <c r="K1029" i="1" s="1"/>
  <c r="K890" i="1"/>
  <c r="BU114" i="1"/>
  <c r="Y722" i="1"/>
  <c r="BU287" i="1"/>
  <c r="S758" i="1"/>
  <c r="S47" i="1" s="1"/>
  <c r="BX826" i="1"/>
  <c r="BU826" i="1" s="1"/>
  <c r="AY64" i="1"/>
  <c r="BV854" i="1"/>
  <c r="K219" i="1"/>
  <c r="S854" i="1"/>
  <c r="S57" i="1" s="1"/>
  <c r="S32" i="1" s="1"/>
  <c r="BU64" i="1"/>
  <c r="BU40" i="1" s="1"/>
  <c r="K205" i="1"/>
  <c r="S306" i="1"/>
  <c r="K525" i="1"/>
  <c r="R827" i="1"/>
  <c r="BV35" i="1"/>
  <c r="BU35" i="1" s="1"/>
  <c r="AR67" i="1"/>
  <c r="K45" i="1"/>
  <c r="M45" i="1"/>
  <c r="N45" i="1" s="1"/>
  <c r="K665" i="1"/>
  <c r="M664" i="1"/>
  <c r="K664" i="1" s="1"/>
  <c r="BC1003" i="1"/>
  <c r="BU314" i="1"/>
  <c r="BV761" i="1"/>
  <c r="BU761" i="1" s="1"/>
  <c r="BV309" i="1"/>
  <c r="BV827" i="1" s="1"/>
  <c r="BZ1011" i="1"/>
  <c r="BZ1010" i="1" s="1"/>
  <c r="BU665" i="1"/>
  <c r="BV664" i="1"/>
  <c r="BU664" i="1" s="1"/>
  <c r="AE316" i="1"/>
  <c r="AF316" i="1" s="1"/>
  <c r="BZ1001" i="1"/>
  <c r="BZ1000" i="1" s="1"/>
  <c r="BZ53" i="1" s="1"/>
  <c r="BX311" i="1"/>
  <c r="BY1029" i="1"/>
  <c r="BB1003" i="1"/>
  <c r="CE1003" i="1" s="1"/>
  <c r="BB1004" i="1"/>
  <c r="CE1004" i="1" s="1"/>
  <c r="AR65" i="1"/>
  <c r="AR992" i="1"/>
  <c r="AT991" i="1"/>
  <c r="AR116" i="1"/>
  <c r="AR114" i="1"/>
  <c r="AP66" i="1"/>
  <c r="AP64" i="1" s="1"/>
  <c r="K767" i="1"/>
  <c r="M203" i="1"/>
  <c r="K766" i="1"/>
  <c r="K888" i="1"/>
  <c r="S1001" i="1"/>
  <c r="K993" i="1"/>
  <c r="U991" i="1"/>
  <c r="U994" i="1" s="1"/>
  <c r="Q313" i="1"/>
  <c r="K523" i="1"/>
  <c r="K524" i="1"/>
  <c r="K287" i="1"/>
  <c r="M761" i="1"/>
  <c r="M827" i="1"/>
  <c r="K314" i="1"/>
  <c r="M315" i="1"/>
  <c r="M313" i="1"/>
  <c r="K316" i="1"/>
  <c r="K761" i="1" l="1"/>
  <c r="M855" i="1"/>
  <c r="AT827" i="1"/>
  <c r="AZ48" i="1"/>
  <c r="AZ825" i="1"/>
  <c r="AZ853" i="1" s="1"/>
  <c r="BA853" i="1" s="1"/>
  <c r="AZ826" i="1"/>
  <c r="AP299" i="1"/>
  <c r="AE324" i="1"/>
  <c r="BB1010" i="1"/>
  <c r="CE1010" i="1" s="1"/>
  <c r="CE1011" i="1"/>
  <c r="BB826" i="1"/>
  <c r="BB286" i="1"/>
  <c r="AZ47" i="1"/>
  <c r="AT854" i="1"/>
  <c r="AU826" i="1"/>
  <c r="J316" i="1"/>
  <c r="L316" i="1"/>
  <c r="R57" i="1"/>
  <c r="AR313" i="1"/>
  <c r="AY313" i="1"/>
  <c r="BU286" i="1"/>
  <c r="BT288" i="1"/>
  <c r="AP316" i="1"/>
  <c r="AP315" i="1" s="1"/>
  <c r="BU313" i="1"/>
  <c r="M991" i="1"/>
  <c r="K991" i="1" s="1"/>
  <c r="S1028" i="1"/>
  <c r="S36" i="1" s="1"/>
  <c r="K854" i="1"/>
  <c r="BB198" i="1"/>
  <c r="AR199" i="1"/>
  <c r="AS199" i="1" s="1"/>
  <c r="Q855" i="1"/>
  <c r="Q58" i="1"/>
  <c r="Q34" i="1" s="1"/>
  <c r="R34" i="1" s="1"/>
  <c r="AR315" i="1"/>
  <c r="S852" i="1"/>
  <c r="S56" i="1"/>
  <c r="S31" i="1" s="1"/>
  <c r="AE315" i="1"/>
  <c r="K315" i="1"/>
  <c r="BT826" i="1"/>
  <c r="BT854" i="1" s="1"/>
  <c r="BT57" i="1" s="1"/>
  <c r="BT32" i="1" s="1"/>
  <c r="Y763" i="1"/>
  <c r="Y759" i="1"/>
  <c r="BX854" i="1"/>
  <c r="BX57" i="1" s="1"/>
  <c r="BX32" i="1" s="1"/>
  <c r="K203" i="1"/>
  <c r="AP287" i="1"/>
  <c r="K994" i="1"/>
  <c r="BU311" i="1"/>
  <c r="BB1001" i="1"/>
  <c r="BC1001" i="1"/>
  <c r="BU309" i="1"/>
  <c r="BV855" i="1"/>
  <c r="BU1029" i="1"/>
  <c r="K765" i="1"/>
  <c r="BV57" i="1"/>
  <c r="BV32" i="1" s="1"/>
  <c r="BX759" i="1"/>
  <c r="BX825" i="1" s="1"/>
  <c r="BX306" i="1"/>
  <c r="AT855" i="1"/>
  <c r="AT40" i="1"/>
  <c r="AU40" i="1" s="1"/>
  <c r="AX759" i="1"/>
  <c r="AY759" i="1" s="1"/>
  <c r="AT766" i="1"/>
  <c r="AU766" i="1" s="1"/>
  <c r="AT823" i="1"/>
  <c r="AU823" i="1" s="1"/>
  <c r="AR767" i="1"/>
  <c r="AR288" i="1"/>
  <c r="AX287" i="1"/>
  <c r="AX303" i="1" s="1"/>
  <c r="AR66" i="1"/>
  <c r="AR64" i="1"/>
  <c r="Q311" i="1"/>
  <c r="K823" i="1"/>
  <c r="M48" i="1"/>
  <c r="N48" i="1" s="1"/>
  <c r="K826" i="1"/>
  <c r="S24" i="1"/>
  <c r="T24" i="1" s="1"/>
  <c r="K313" i="1"/>
  <c r="M311" i="1"/>
  <c r="K309" i="1"/>
  <c r="S1000" i="1"/>
  <c r="S53" i="1" s="1"/>
  <c r="K1001" i="1"/>
  <c r="K1000" i="1" s="1"/>
  <c r="K53" i="1" s="1"/>
  <c r="J209" i="1"/>
  <c r="J212" i="1"/>
  <c r="J197" i="1"/>
  <c r="AR303" i="1" l="1"/>
  <c r="AS303" i="1" s="1"/>
  <c r="AY303" i="1"/>
  <c r="AT58" i="1"/>
  <c r="AT34" i="1" s="1"/>
  <c r="S30" i="1"/>
  <c r="T30" i="1" s="1"/>
  <c r="T31" i="1"/>
  <c r="K855" i="1"/>
  <c r="R855" i="1"/>
  <c r="S55" i="1"/>
  <c r="T852" i="1"/>
  <c r="AZ824" i="1"/>
  <c r="BA825" i="1"/>
  <c r="AP286" i="1"/>
  <c r="AT57" i="1"/>
  <c r="AT32" i="1" s="1"/>
  <c r="AU854" i="1"/>
  <c r="AR198" i="1"/>
  <c r="CE198" i="1"/>
  <c r="BB854" i="1"/>
  <c r="BB1000" i="1"/>
  <c r="CE1001" i="1"/>
  <c r="AZ854" i="1"/>
  <c r="R58" i="1"/>
  <c r="AX286" i="1"/>
  <c r="AX302" i="1" s="1"/>
  <c r="AY287" i="1"/>
  <c r="AR40" i="1"/>
  <c r="AP767" i="1"/>
  <c r="T56" i="1"/>
  <c r="K1028" i="1"/>
  <c r="BU57" i="1"/>
  <c r="AX825" i="1"/>
  <c r="AY825" i="1" s="1"/>
  <c r="K48" i="1"/>
  <c r="J211" i="1"/>
  <c r="BU854" i="1"/>
  <c r="Y758" i="1"/>
  <c r="Y47" i="1" s="1"/>
  <c r="Y825" i="1"/>
  <c r="Y61" i="1"/>
  <c r="Y36" i="1" s="1"/>
  <c r="Y858" i="1"/>
  <c r="J208" i="1"/>
  <c r="J207" i="1" s="1"/>
  <c r="BB1029" i="1"/>
  <c r="CE1029" i="1" s="1"/>
  <c r="AP826" i="1"/>
  <c r="AP854" i="1" s="1"/>
  <c r="BU827" i="1"/>
  <c r="BU855" i="1"/>
  <c r="BV58" i="1"/>
  <c r="BU58" i="1" s="1"/>
  <c r="AZ56" i="1"/>
  <c r="AZ31" i="1" s="1"/>
  <c r="AE1030" i="1"/>
  <c r="K311" i="1"/>
  <c r="BX758" i="1"/>
  <c r="AR823" i="1"/>
  <c r="AT48" i="1"/>
  <c r="AU48" i="1" s="1"/>
  <c r="AR766" i="1"/>
  <c r="AT765" i="1"/>
  <c r="AX826" i="1"/>
  <c r="AY826" i="1" s="1"/>
  <c r="AR287" i="1"/>
  <c r="M759" i="1"/>
  <c r="K827" i="1"/>
  <c r="M58" i="1"/>
  <c r="Q759" i="1"/>
  <c r="Q825" i="1" s="1"/>
  <c r="Q824" i="1" s="1"/>
  <c r="M57" i="1"/>
  <c r="J196" i="1"/>
  <c r="J195" i="1" s="1"/>
  <c r="J142" i="1"/>
  <c r="J141" i="1"/>
  <c r="AR302" i="1" l="1"/>
  <c r="AS302" i="1" s="1"/>
  <c r="AY302" i="1"/>
  <c r="Q853" i="1"/>
  <c r="R853" i="1" s="1"/>
  <c r="R825" i="1"/>
  <c r="T55" i="1"/>
  <c r="S22" i="1"/>
  <c r="T22" i="1" s="1"/>
  <c r="BA824" i="1"/>
  <c r="M34" i="1"/>
  <c r="N57" i="1"/>
  <c r="M32" i="1"/>
  <c r="N32" i="1" s="1"/>
  <c r="AU32" i="1"/>
  <c r="AU57" i="1"/>
  <c r="BB53" i="1"/>
  <c r="CE1000" i="1"/>
  <c r="BB57" i="1"/>
  <c r="AZ57" i="1"/>
  <c r="AZ852" i="1"/>
  <c r="BA852" i="1" s="1"/>
  <c r="AR765" i="1"/>
  <c r="AU765" i="1"/>
  <c r="AR286" i="1"/>
  <c r="AS286" i="1" s="1"/>
  <c r="AY286" i="1"/>
  <c r="BA31" i="1"/>
  <c r="BA56" i="1"/>
  <c r="K57" i="1"/>
  <c r="K58" i="1"/>
  <c r="AX854" i="1"/>
  <c r="AR826" i="1"/>
  <c r="M825" i="1"/>
  <c r="N825" i="1" s="1"/>
  <c r="K32" i="1"/>
  <c r="L32" i="1" s="1"/>
  <c r="Q56" i="1"/>
  <c r="Q31" i="1" s="1"/>
  <c r="Q852" i="1"/>
  <c r="AR48" i="1"/>
  <c r="BC1000" i="1"/>
  <c r="Y824" i="1"/>
  <c r="Y853" i="1"/>
  <c r="BB1028" i="1"/>
  <c r="AR1029" i="1"/>
  <c r="AP57" i="1"/>
  <c r="J140" i="1"/>
  <c r="BV34" i="1"/>
  <c r="BU34" i="1" s="1"/>
  <c r="AE1028" i="1"/>
  <c r="BX824" i="1"/>
  <c r="BX24" i="1" s="1"/>
  <c r="Q758" i="1"/>
  <c r="S1081" i="1"/>
  <c r="S1077" i="1"/>
  <c r="S1079" i="1"/>
  <c r="S6" i="1"/>
  <c r="M758" i="1"/>
  <c r="AZ1077" i="1" l="1"/>
  <c r="AZ1081" i="1"/>
  <c r="Q30" i="1"/>
  <c r="R30" i="1" s="1"/>
  <c r="R31" i="1"/>
  <c r="AZ55" i="1"/>
  <c r="AZ1079" i="1"/>
  <c r="Q55" i="1"/>
  <c r="Q22" i="1" s="1"/>
  <c r="R852" i="1"/>
  <c r="CE1028" i="1"/>
  <c r="AR854" i="1"/>
  <c r="AY854" i="1"/>
  <c r="K34" i="1"/>
  <c r="R56" i="1"/>
  <c r="M853" i="1"/>
  <c r="N853" i="1" s="1"/>
  <c r="BC53" i="1"/>
  <c r="Y56" i="1"/>
  <c r="Y852" i="1"/>
  <c r="Y55" i="1" s="1"/>
  <c r="AX57" i="1"/>
  <c r="M47" i="1"/>
  <c r="N47" i="1" s="1"/>
  <c r="J842" i="1"/>
  <c r="BF1073" i="1"/>
  <c r="BF1090" i="1" s="1"/>
  <c r="Q24" i="1" l="1"/>
  <c r="R24" i="1" s="1"/>
  <c r="R824" i="1"/>
  <c r="R22" i="1"/>
  <c r="BA55" i="1"/>
  <c r="R55" i="1"/>
  <c r="AY57" i="1"/>
  <c r="AX32" i="1"/>
  <c r="AY32" i="1" s="1"/>
  <c r="AR57" i="1"/>
  <c r="AB819" i="1"/>
  <c r="D819" i="1"/>
  <c r="R819" i="1" s="1"/>
  <c r="AS819" i="1" l="1"/>
  <c r="L819" i="1"/>
  <c r="BC819" i="1"/>
  <c r="AE819" i="1"/>
  <c r="AF819" i="1" s="1"/>
  <c r="BH819" i="1"/>
  <c r="AT833" i="1"/>
  <c r="BE819" i="1" l="1"/>
  <c r="BF833" i="1"/>
  <c r="BO833" i="1" s="1"/>
  <c r="BN833" i="1" s="1"/>
  <c r="AT850" i="1"/>
  <c r="AU850" i="1" s="1"/>
  <c r="AT849" i="1"/>
  <c r="AT832" i="1"/>
  <c r="AX833" i="1"/>
  <c r="AY833" i="1" s="1"/>
  <c r="AU849" i="1" l="1"/>
  <c r="AT25" i="1"/>
  <c r="AU25" i="1" s="1"/>
  <c r="BN819" i="1"/>
  <c r="BY819" i="1"/>
  <c r="BU819" i="1" s="1"/>
  <c r="AR833" i="1"/>
  <c r="AX850" i="1"/>
  <c r="AY850" i="1" s="1"/>
  <c r="AX849" i="1"/>
  <c r="AX25" i="1" s="1"/>
  <c r="AX832" i="1"/>
  <c r="AR832" i="1" s="1"/>
  <c r="AE832" i="1"/>
  <c r="BG833" i="1"/>
  <c r="AE833" i="1"/>
  <c r="BS1023" i="1"/>
  <c r="BN1023" i="1" s="1"/>
  <c r="BM1023" i="1"/>
  <c r="BJ1023" i="1" s="1"/>
  <c r="BI1023" i="1"/>
  <c r="BE1023" i="1" s="1"/>
  <c r="AP1023" i="1"/>
  <c r="AC1023" i="1"/>
  <c r="Z1023" i="1" s="1"/>
  <c r="V1023" i="1"/>
  <c r="BI898" i="1"/>
  <c r="BH898" i="1"/>
  <c r="BF898" i="1"/>
  <c r="AC898" i="1"/>
  <c r="AB898" i="1"/>
  <c r="AB890" i="1" s="1"/>
  <c r="AA898" i="1"/>
  <c r="BI897" i="1"/>
  <c r="BH897" i="1"/>
  <c r="BF897" i="1"/>
  <c r="AC897" i="1"/>
  <c r="AB897" i="1"/>
  <c r="AA897" i="1"/>
  <c r="AR849" i="1" l="1"/>
  <c r="AS849" i="1" s="1"/>
  <c r="AY849" i="1"/>
  <c r="AP833" i="1"/>
  <c r="AP850" i="1" s="1"/>
  <c r="AP849" i="1" s="1"/>
  <c r="AP25" i="1" s="1"/>
  <c r="AX853" i="1"/>
  <c r="AR850" i="1"/>
  <c r="AS850" i="1" s="1"/>
  <c r="J1023" i="1"/>
  <c r="D1023" i="1"/>
  <c r="Z897" i="1"/>
  <c r="Z898" i="1"/>
  <c r="D897" i="1"/>
  <c r="BE833" i="1"/>
  <c r="BX833" i="1"/>
  <c r="V898" i="1"/>
  <c r="BE898" i="1"/>
  <c r="V897" i="1"/>
  <c r="BE897" i="1"/>
  <c r="AR25" i="1" l="1"/>
  <c r="AS25" i="1" s="1"/>
  <c r="AY25" i="1"/>
  <c r="L1023" i="1"/>
  <c r="AF1023" i="1"/>
  <c r="AS1023" i="1"/>
  <c r="AY853" i="1"/>
  <c r="BX850" i="1"/>
  <c r="BX853" i="1" s="1"/>
  <c r="BX849" i="1"/>
  <c r="BX25" i="1" s="1"/>
  <c r="AX56" i="1"/>
  <c r="AX31" i="1" s="1"/>
  <c r="D1022" i="1"/>
  <c r="J1022" i="1"/>
  <c r="J1015" i="1" s="1"/>
  <c r="BX832" i="1"/>
  <c r="AY31" i="1" l="1"/>
  <c r="AY56" i="1"/>
  <c r="L1022" i="1"/>
  <c r="AF1022" i="1"/>
  <c r="AS1022" i="1"/>
  <c r="AR993" i="1"/>
  <c r="AZ991" i="1"/>
  <c r="BX852" i="1"/>
  <c r="BX55" i="1" s="1"/>
  <c r="BX22" i="1" s="1"/>
  <c r="BX56" i="1"/>
  <c r="V919" i="1"/>
  <c r="V920" i="1"/>
  <c r="V890" i="1" s="1"/>
  <c r="BA991" i="1" l="1"/>
  <c r="BX31" i="1"/>
  <c r="BX30" i="1" s="1"/>
  <c r="AZ1009" i="1"/>
  <c r="AZ1006" i="1"/>
  <c r="AZ1003" i="1" s="1"/>
  <c r="AZ1011" i="1"/>
  <c r="AR991" i="1"/>
  <c r="BR574" i="1"/>
  <c r="BO574" i="1"/>
  <c r="BF574" i="1"/>
  <c r="V574" i="1"/>
  <c r="AA574" i="1"/>
  <c r="Z574" i="1" s="1"/>
  <c r="D396" i="1"/>
  <c r="D395" i="1"/>
  <c r="AB820" i="1"/>
  <c r="BH820" i="1" s="1"/>
  <c r="AB818" i="1"/>
  <c r="BH818" i="1" s="1"/>
  <c r="D818" i="1"/>
  <c r="R818" i="1" s="1"/>
  <c r="D820" i="1"/>
  <c r="R820" i="1" s="1"/>
  <c r="D821" i="1"/>
  <c r="R821" i="1" s="1"/>
  <c r="AB817" i="1"/>
  <c r="D817" i="1"/>
  <c r="R817" i="1" s="1"/>
  <c r="AF395" i="1" l="1"/>
  <c r="AS395" i="1"/>
  <c r="L395" i="1"/>
  <c r="AF396" i="1"/>
  <c r="AS396" i="1"/>
  <c r="L396" i="1"/>
  <c r="AS818" i="1"/>
  <c r="L818" i="1"/>
  <c r="AS821" i="1"/>
  <c r="L821" i="1"/>
  <c r="AS820" i="1"/>
  <c r="L820" i="1"/>
  <c r="L817" i="1"/>
  <c r="AS817" i="1"/>
  <c r="BE818" i="1"/>
  <c r="BE820" i="1"/>
  <c r="BC817" i="1"/>
  <c r="AE817" i="1"/>
  <c r="AF817" i="1" s="1"/>
  <c r="BC818" i="1"/>
  <c r="AE818" i="1"/>
  <c r="AF818" i="1" s="1"/>
  <c r="BC820" i="1"/>
  <c r="AE820" i="1"/>
  <c r="AF820" i="1" s="1"/>
  <c r="AZ1001" i="1"/>
  <c r="AZ1030" i="1"/>
  <c r="BK574" i="1"/>
  <c r="BJ574" i="1" s="1"/>
  <c r="AZ32" i="1" l="1"/>
  <c r="AZ30" i="1" s="1"/>
  <c r="BY820" i="1"/>
  <c r="BU820" i="1" s="1"/>
  <c r="BN820" i="1"/>
  <c r="BN818" i="1"/>
  <c r="BY818" i="1"/>
  <c r="BU818" i="1" s="1"/>
  <c r="AR1030" i="1"/>
  <c r="AZ1028" i="1"/>
  <c r="AZ1000" i="1"/>
  <c r="AZ53" i="1" s="1"/>
  <c r="AR1001" i="1"/>
  <c r="AR1000" i="1" s="1"/>
  <c r="AR53" i="1" s="1"/>
  <c r="AZ36" i="1" l="1"/>
  <c r="AZ24" i="1"/>
  <c r="BA24" i="1" s="1"/>
  <c r="AZ22" i="1"/>
  <c r="BA22" i="1" s="1"/>
  <c r="AR32" i="1"/>
  <c r="AS32" i="1" s="1"/>
  <c r="BA30" i="1"/>
  <c r="AR1028" i="1"/>
  <c r="J155" i="1"/>
  <c r="J156" i="1"/>
  <c r="D155" i="1"/>
  <c r="D156" i="1"/>
  <c r="BF849" i="1"/>
  <c r="AF155" i="1" l="1"/>
  <c r="AS155" i="1"/>
  <c r="L155" i="1"/>
  <c r="AF156" i="1"/>
  <c r="AS156" i="1"/>
  <c r="L156" i="1"/>
  <c r="J154" i="1"/>
  <c r="D786" i="1"/>
  <c r="D787" i="1"/>
  <c r="D784" i="1"/>
  <c r="D782" i="1"/>
  <c r="D781" i="1"/>
  <c r="D779" i="1"/>
  <c r="D778" i="1"/>
  <c r="D776" i="1"/>
  <c r="D773" i="1"/>
  <c r="BF712" i="1"/>
  <c r="J428" i="1"/>
  <c r="D425" i="1"/>
  <c r="V424" i="1"/>
  <c r="D417" i="1"/>
  <c r="L417" i="1" s="1"/>
  <c r="J394" i="1"/>
  <c r="L782" i="1" l="1"/>
  <c r="R782" i="1"/>
  <c r="R773" i="1"/>
  <c r="L773" i="1"/>
  <c r="R784" i="1"/>
  <c r="L784" i="1"/>
  <c r="L787" i="1"/>
  <c r="R787" i="1"/>
  <c r="L786" i="1"/>
  <c r="R786" i="1"/>
  <c r="R776" i="1"/>
  <c r="L776" i="1"/>
  <c r="R778" i="1"/>
  <c r="L778" i="1"/>
  <c r="R779" i="1"/>
  <c r="L779" i="1"/>
  <c r="R781" i="1"/>
  <c r="L781" i="1"/>
  <c r="AF417" i="1"/>
  <c r="AS417" i="1"/>
  <c r="AF773" i="1"/>
  <c r="AF474" i="1"/>
  <c r="AS474" i="1"/>
  <c r="L474" i="1"/>
  <c r="AF425" i="1"/>
  <c r="L425" i="1"/>
  <c r="AS425" i="1"/>
  <c r="AF782" i="1"/>
  <c r="AS782" i="1"/>
  <c r="AS278" i="1"/>
  <c r="L278" i="1"/>
  <c r="AF278" i="1"/>
  <c r="AF784" i="1"/>
  <c r="AS784" i="1"/>
  <c r="AS787" i="1"/>
  <c r="AF787" i="1"/>
  <c r="AS786" i="1"/>
  <c r="AF786" i="1"/>
  <c r="AF776" i="1"/>
  <c r="AS776" i="1"/>
  <c r="AS778" i="1"/>
  <c r="AF778" i="1"/>
  <c r="AS779" i="1"/>
  <c r="AF779" i="1"/>
  <c r="AF781" i="1"/>
  <c r="AS781" i="1"/>
  <c r="D276" i="1"/>
  <c r="AL276" i="1" s="1"/>
  <c r="J423" i="1"/>
  <c r="J472" i="1"/>
  <c r="J473" i="1"/>
  <c r="J415" i="1"/>
  <c r="J416" i="1"/>
  <c r="J123" i="1"/>
  <c r="D769" i="1"/>
  <c r="D424" i="1"/>
  <c r="AA424" i="1"/>
  <c r="Z424" i="1" s="1"/>
  <c r="D423" i="1"/>
  <c r="D275" i="1"/>
  <c r="AL275" i="1" s="1"/>
  <c r="R769" i="1" l="1"/>
  <c r="L769" i="1"/>
  <c r="AF423" i="1"/>
  <c r="AS423" i="1"/>
  <c r="AF424" i="1"/>
  <c r="L424" i="1"/>
  <c r="AS424" i="1"/>
  <c r="AF769" i="1"/>
  <c r="AS769" i="1"/>
  <c r="L275" i="1"/>
  <c r="AS275" i="1"/>
  <c r="AF275" i="1"/>
  <c r="AS276" i="1"/>
  <c r="L276" i="1"/>
  <c r="AF276" i="1"/>
  <c r="D770" i="1"/>
  <c r="BF735" i="1"/>
  <c r="BE735" i="1" s="1"/>
  <c r="BG201" i="1"/>
  <c r="BE201" i="1" s="1"/>
  <c r="R770" i="1" l="1"/>
  <c r="L770" i="1"/>
  <c r="AS770" i="1"/>
  <c r="AF770" i="1"/>
  <c r="D202" i="1"/>
  <c r="J202" i="1"/>
  <c r="D768" i="1"/>
  <c r="R768" i="1" s="1"/>
  <c r="BF733" i="1"/>
  <c r="BE733" i="1" s="1"/>
  <c r="AF768" i="1" l="1"/>
  <c r="AS768" i="1"/>
  <c r="L768" i="1"/>
  <c r="AF202" i="1"/>
  <c r="L202" i="1"/>
  <c r="AS202" i="1"/>
  <c r="D201" i="1"/>
  <c r="J201" i="1"/>
  <c r="BI850" i="1"/>
  <c r="BI762" i="1"/>
  <c r="AF201" i="1" l="1"/>
  <c r="AS201" i="1"/>
  <c r="L201" i="1"/>
  <c r="BI828" i="1"/>
  <c r="BI200" i="1"/>
  <c r="BH199" i="1"/>
  <c r="BH198" i="1" s="1"/>
  <c r="BF199" i="1"/>
  <c r="BF198" i="1" s="1"/>
  <c r="BS200" i="1"/>
  <c r="BR200" i="1"/>
  <c r="BM200" i="1"/>
  <c r="BL200" i="1"/>
  <c r="AC200" i="1"/>
  <c r="AB200" i="1"/>
  <c r="J222" i="1"/>
  <c r="BM221" i="1"/>
  <c r="BK221" i="1"/>
  <c r="BE218" i="1"/>
  <c r="J224" i="1"/>
  <c r="BG224" i="1"/>
  <c r="BG221" i="1" s="1"/>
  <c r="BG223" i="1"/>
  <c r="BG220" i="1" s="1"/>
  <c r="BF223" i="1"/>
  <c r="BF220" i="1" s="1"/>
  <c r="BM218" i="1"/>
  <c r="BL218" i="1"/>
  <c r="BK218" i="1"/>
  <c r="V218" i="1"/>
  <c r="D180" i="1"/>
  <c r="BH171" i="1"/>
  <c r="BG171" i="1"/>
  <c r="BF171" i="1"/>
  <c r="BH170" i="1"/>
  <c r="BG170" i="1"/>
  <c r="BF170" i="1"/>
  <c r="AF180" i="1" l="1"/>
  <c r="L180" i="1"/>
  <c r="AS180" i="1"/>
  <c r="BH169" i="1"/>
  <c r="D198" i="1"/>
  <c r="J198" i="1"/>
  <c r="D222" i="1"/>
  <c r="BG219" i="1"/>
  <c r="BJ218" i="1"/>
  <c r="BF169" i="1"/>
  <c r="BG199" i="1"/>
  <c r="BG198" i="1" s="1"/>
  <c r="J221" i="1"/>
  <c r="BG169" i="1"/>
  <c r="D178" i="1"/>
  <c r="AF178" i="1" l="1"/>
  <c r="L178" i="1"/>
  <c r="AS178" i="1"/>
  <c r="AF222" i="1"/>
  <c r="AS222" i="1"/>
  <c r="L222" i="1"/>
  <c r="AF198" i="1"/>
  <c r="AS198" i="1"/>
  <c r="L198" i="1"/>
  <c r="J219" i="1"/>
  <c r="J220" i="1"/>
  <c r="BN180" i="1"/>
  <c r="BJ180" i="1"/>
  <c r="BE180" i="1"/>
  <c r="V180" i="1"/>
  <c r="J180" i="1"/>
  <c r="BN179" i="1"/>
  <c r="BJ179" i="1"/>
  <c r="BE179" i="1"/>
  <c r="V179" i="1"/>
  <c r="J179" i="1"/>
  <c r="D179" i="1"/>
  <c r="BO178" i="1"/>
  <c r="BN178" i="1" s="1"/>
  <c r="BK178" i="1"/>
  <c r="BJ178" i="1" s="1"/>
  <c r="BF178" i="1"/>
  <c r="BE178" i="1" s="1"/>
  <c r="AA178" i="1"/>
  <c r="Z178" i="1" s="1"/>
  <c r="J178" i="1"/>
  <c r="AF179" i="1" l="1"/>
  <c r="AS179" i="1"/>
  <c r="L179" i="1"/>
  <c r="V178" i="1"/>
  <c r="BN177" i="1"/>
  <c r="BJ177" i="1"/>
  <c r="BE177" i="1"/>
  <c r="V177" i="1"/>
  <c r="J177" i="1"/>
  <c r="D177" i="1"/>
  <c r="BN176" i="1"/>
  <c r="BJ176" i="1"/>
  <c r="BE176" i="1"/>
  <c r="AA176" i="1"/>
  <c r="J176" i="1"/>
  <c r="D176" i="1"/>
  <c r="BN175" i="1"/>
  <c r="BJ175" i="1"/>
  <c r="BF175" i="1"/>
  <c r="BE175" i="1" s="1"/>
  <c r="J175" i="1"/>
  <c r="BN174" i="1"/>
  <c r="BJ174" i="1"/>
  <c r="BE174" i="1"/>
  <c r="V174" i="1"/>
  <c r="J174" i="1"/>
  <c r="D174" i="1"/>
  <c r="BN173" i="1"/>
  <c r="BJ173" i="1"/>
  <c r="BE173" i="1"/>
  <c r="AA173" i="1"/>
  <c r="J173" i="1"/>
  <c r="D173" i="1"/>
  <c r="BN172" i="1"/>
  <c r="BJ172" i="1"/>
  <c r="BF172" i="1"/>
  <c r="BE172" i="1" s="1"/>
  <c r="J172" i="1"/>
  <c r="AF174" i="1" l="1"/>
  <c r="AS174" i="1"/>
  <c r="L174" i="1"/>
  <c r="AF177" i="1"/>
  <c r="AS177" i="1"/>
  <c r="L177" i="1"/>
  <c r="AF176" i="1"/>
  <c r="AS176" i="1"/>
  <c r="L176" i="1"/>
  <c r="AF173" i="1"/>
  <c r="AS173" i="1"/>
  <c r="L173" i="1"/>
  <c r="W173" i="1"/>
  <c r="Z173" i="1"/>
  <c r="W176" i="1"/>
  <c r="W175" i="1" s="1"/>
  <c r="V175" i="1" s="1"/>
  <c r="Z176" i="1"/>
  <c r="D171" i="1"/>
  <c r="BE171" i="1"/>
  <c r="J170" i="1"/>
  <c r="D172" i="1"/>
  <c r="AA175" i="1"/>
  <c r="Z175" i="1" s="1"/>
  <c r="D175" i="1"/>
  <c r="AA172" i="1"/>
  <c r="Z172" i="1" s="1"/>
  <c r="V170" i="1"/>
  <c r="AF175" i="1" l="1"/>
  <c r="AS175" i="1"/>
  <c r="L175" i="1"/>
  <c r="AF172" i="1"/>
  <c r="AS172" i="1"/>
  <c r="L172" i="1"/>
  <c r="AF171" i="1"/>
  <c r="AS171" i="1"/>
  <c r="L171" i="1"/>
  <c r="V176" i="1"/>
  <c r="W172" i="1"/>
  <c r="V172" i="1" s="1"/>
  <c r="V173" i="1"/>
  <c r="BH788" i="1" l="1"/>
  <c r="BG788" i="1"/>
  <c r="D790" i="1"/>
  <c r="D798" i="1"/>
  <c r="D797" i="1"/>
  <c r="D793" i="1"/>
  <c r="D792" i="1"/>
  <c r="R792" i="1" l="1"/>
  <c r="L792" i="1"/>
  <c r="L797" i="1"/>
  <c r="R797" i="1"/>
  <c r="L793" i="1"/>
  <c r="R793" i="1"/>
  <c r="L798" i="1"/>
  <c r="R798" i="1"/>
  <c r="L790" i="1"/>
  <c r="R790" i="1"/>
  <c r="AF797" i="1"/>
  <c r="AS797" i="1"/>
  <c r="AF793" i="1"/>
  <c r="AS793" i="1"/>
  <c r="AF792" i="1"/>
  <c r="AS792" i="1"/>
  <c r="AF798" i="1"/>
  <c r="AS798" i="1"/>
  <c r="AF790" i="1"/>
  <c r="AS790" i="1"/>
  <c r="BG823" i="1"/>
  <c r="BQ825" i="1"/>
  <c r="BQ824" i="1" s="1"/>
  <c r="BQ24" i="1" s="1"/>
  <c r="D327" i="1"/>
  <c r="D38" i="1"/>
  <c r="L38" i="1" s="1"/>
  <c r="AF327" i="1" l="1"/>
  <c r="AS327" i="1"/>
  <c r="L327" i="1"/>
  <c r="BQ853" i="1"/>
  <c r="BI314" i="1"/>
  <c r="BI761" i="1" s="1"/>
  <c r="BH314" i="1"/>
  <c r="BH309" i="1" s="1"/>
  <c r="BH827" i="1" s="1"/>
  <c r="BI312" i="1"/>
  <c r="BH312" i="1"/>
  <c r="BG312" i="1"/>
  <c r="BI760" i="1"/>
  <c r="BF312" i="1"/>
  <c r="J438" i="1"/>
  <c r="J437" i="1"/>
  <c r="BF744" i="1"/>
  <c r="BF745" i="1"/>
  <c r="BF310" i="1" s="1"/>
  <c r="BE310" i="1" s="1"/>
  <c r="BF828" i="1"/>
  <c r="BH857" i="1"/>
  <c r="BG857" i="1"/>
  <c r="BF857" i="1"/>
  <c r="BI307" i="1"/>
  <c r="BH307" i="1"/>
  <c r="BF307" i="1"/>
  <c r="V827" i="1"/>
  <c r="V855" i="1" s="1"/>
  <c r="AA827" i="1"/>
  <c r="AB827" i="1"/>
  <c r="AC827" i="1"/>
  <c r="AC311" i="1"/>
  <c r="BI309" i="1" l="1"/>
  <c r="BI827" i="1" s="1"/>
  <c r="BI855" i="1" s="1"/>
  <c r="BQ56" i="1"/>
  <c r="BQ31" i="1" s="1"/>
  <c r="BQ30" i="1" s="1"/>
  <c r="BQ852" i="1"/>
  <c r="BE307" i="1"/>
  <c r="BH313" i="1"/>
  <c r="BI313" i="1"/>
  <c r="BE312" i="1"/>
  <c r="BH855" i="1"/>
  <c r="BQ55" i="1" l="1"/>
  <c r="BQ22" i="1" s="1"/>
  <c r="BH311" i="1"/>
  <c r="BI311" i="1"/>
  <c r="BI994" i="1"/>
  <c r="BG994" i="1"/>
  <c r="BI993" i="1"/>
  <c r="BG993" i="1"/>
  <c r="BF993" i="1"/>
  <c r="BI992" i="1"/>
  <c r="BG992" i="1"/>
  <c r="D899" i="1"/>
  <c r="BG665" i="1"/>
  <c r="BG664" i="1" s="1"/>
  <c r="BG991" i="1" l="1"/>
  <c r="BI991" i="1"/>
  <c r="BE993" i="1"/>
  <c r="BG314" i="1" l="1"/>
  <c r="D554" i="1"/>
  <c r="L554" i="1" l="1"/>
  <c r="AF554" i="1"/>
  <c r="AS554" i="1"/>
  <c r="BG309" i="1"/>
  <c r="BG827" i="1" s="1"/>
  <c r="BG855" i="1" s="1"/>
  <c r="D475" i="1"/>
  <c r="D445" i="1"/>
  <c r="D446" i="1"/>
  <c r="D444" i="1"/>
  <c r="D431" i="1"/>
  <c r="J429" i="1"/>
  <c r="J430" i="1"/>
  <c r="J393" i="1"/>
  <c r="J343" i="1"/>
  <c r="J344" i="1"/>
  <c r="BI209" i="1"/>
  <c r="BH209" i="1"/>
  <c r="BH205" i="1" s="1"/>
  <c r="BG209" i="1"/>
  <c r="BG205" i="1" s="1"/>
  <c r="BF209" i="1"/>
  <c r="BF205" i="1" s="1"/>
  <c r="BI208" i="1"/>
  <c r="BH208" i="1"/>
  <c r="BH204" i="1" s="1"/>
  <c r="BG208" i="1"/>
  <c r="BG204" i="1" s="1"/>
  <c r="BF208" i="1"/>
  <c r="BI207" i="1"/>
  <c r="BH207" i="1"/>
  <c r="BG207" i="1"/>
  <c r="D216" i="1"/>
  <c r="D217" i="1"/>
  <c r="AF431" i="1" l="1"/>
  <c r="AS431" i="1"/>
  <c r="L431" i="1"/>
  <c r="AF444" i="1"/>
  <c r="AS444" i="1"/>
  <c r="L444" i="1"/>
  <c r="AF475" i="1"/>
  <c r="AS475" i="1"/>
  <c r="L475" i="1"/>
  <c r="AF446" i="1"/>
  <c r="L446" i="1"/>
  <c r="AS446" i="1"/>
  <c r="AF445" i="1"/>
  <c r="L445" i="1"/>
  <c r="AS445" i="1"/>
  <c r="AF217" i="1"/>
  <c r="AS217" i="1"/>
  <c r="L217" i="1"/>
  <c r="AF216" i="1"/>
  <c r="AS216" i="1"/>
  <c r="L216" i="1"/>
  <c r="J442" i="1"/>
  <c r="J443" i="1"/>
  <c r="J379" i="1"/>
  <c r="J380" i="1"/>
  <c r="D339" i="1"/>
  <c r="BH200" i="1"/>
  <c r="BH203" i="1"/>
  <c r="BG203" i="1"/>
  <c r="BG200" i="1"/>
  <c r="BE208" i="1"/>
  <c r="BE209" i="1"/>
  <c r="J528" i="1"/>
  <c r="J527" i="1" s="1"/>
  <c r="BF204" i="1"/>
  <c r="BE205" i="1"/>
  <c r="BG766" i="1"/>
  <c r="BG765" i="1" s="1"/>
  <c r="BH850" i="1"/>
  <c r="BG850" i="1"/>
  <c r="BF850" i="1"/>
  <c r="BH849" i="1"/>
  <c r="BG849" i="1"/>
  <c r="BF841" i="1"/>
  <c r="BE841" i="1" s="1"/>
  <c r="BS842" i="1"/>
  <c r="BR842" i="1"/>
  <c r="BE842" i="1"/>
  <c r="AA842" i="1"/>
  <c r="Z842" i="1" s="1"/>
  <c r="V842" i="1"/>
  <c r="AS339" i="1" l="1"/>
  <c r="L339" i="1"/>
  <c r="AF339" i="1"/>
  <c r="D337" i="1"/>
  <c r="J337" i="1"/>
  <c r="BE204" i="1"/>
  <c r="BF203" i="1"/>
  <c r="BE203" i="1" s="1"/>
  <c r="BF200" i="1"/>
  <c r="BE200" i="1" s="1"/>
  <c r="BG313" i="1"/>
  <c r="BE38" i="1"/>
  <c r="BI37" i="1"/>
  <c r="BH37" i="1"/>
  <c r="BG37" i="1"/>
  <c r="BF37" i="1"/>
  <c r="BE28" i="1"/>
  <c r="BI27" i="1"/>
  <c r="BH27" i="1"/>
  <c r="BG27" i="1"/>
  <c r="BH25" i="1"/>
  <c r="BG25" i="1"/>
  <c r="BF25" i="1"/>
  <c r="BG1030" i="1"/>
  <c r="BG1029" i="1"/>
  <c r="BG1028" i="1" s="1"/>
  <c r="BI60" i="1"/>
  <c r="BI35" i="1" s="1"/>
  <c r="BH60" i="1"/>
  <c r="BH35" i="1" s="1"/>
  <c r="BG59" i="1"/>
  <c r="BG58" i="1"/>
  <c r="BG34" i="1" s="1"/>
  <c r="BE1094" i="1"/>
  <c r="D1094" i="1"/>
  <c r="J1094" i="1" l="1"/>
  <c r="J37" i="1" s="1"/>
  <c r="AF1094" i="1"/>
  <c r="AS1094" i="1"/>
  <c r="L1094" i="1"/>
  <c r="AS337" i="1"/>
  <c r="AF337" i="1"/>
  <c r="L337" i="1"/>
  <c r="J315" i="1"/>
  <c r="BE37" i="1"/>
  <c r="BG308" i="1" l="1"/>
  <c r="BG306" i="1" s="1"/>
  <c r="BG311" i="1"/>
  <c r="BE847" i="1"/>
  <c r="BI846" i="1"/>
  <c r="BH846" i="1"/>
  <c r="BG846" i="1"/>
  <c r="BF846" i="1"/>
  <c r="BH843" i="1"/>
  <c r="BG843" i="1"/>
  <c r="BF843" i="1"/>
  <c r="BI837" i="1"/>
  <c r="BH837" i="1"/>
  <c r="BG837" i="1"/>
  <c r="BF837" i="1"/>
  <c r="BI832" i="1"/>
  <c r="BH832" i="1"/>
  <c r="BG832" i="1"/>
  <c r="BF832" i="1"/>
  <c r="D833" i="1"/>
  <c r="BE749" i="1"/>
  <c r="BE748" i="1"/>
  <c r="D749" i="1"/>
  <c r="D748" i="1"/>
  <c r="BE736" i="1"/>
  <c r="BE707" i="1"/>
  <c r="BE706" i="1"/>
  <c r="D700" i="1"/>
  <c r="J704" i="1"/>
  <c r="J706" i="1"/>
  <c r="J707" i="1"/>
  <c r="D543" i="1"/>
  <c r="D542" i="1"/>
  <c r="D420" i="1"/>
  <c r="L420" i="1" s="1"/>
  <c r="D412" i="1"/>
  <c r="D408" i="1"/>
  <c r="D338" i="1"/>
  <c r="BE184" i="1"/>
  <c r="D142" i="1"/>
  <c r="D141" i="1"/>
  <c r="BF126" i="1"/>
  <c r="BE126" i="1" s="1"/>
  <c r="BI125" i="1"/>
  <c r="BI116" i="1" s="1"/>
  <c r="BH125" i="1"/>
  <c r="BH116" i="1" s="1"/>
  <c r="BG125" i="1"/>
  <c r="BG116" i="1" s="1"/>
  <c r="BF125" i="1"/>
  <c r="BF116" i="1" s="1"/>
  <c r="BI124" i="1"/>
  <c r="BI115" i="1" s="1"/>
  <c r="BH124" i="1"/>
  <c r="BH115" i="1" s="1"/>
  <c r="BG124" i="1"/>
  <c r="BF124" i="1"/>
  <c r="AB64" i="1"/>
  <c r="AC64" i="1"/>
  <c r="BH763" i="1"/>
  <c r="BH858" i="1" s="1"/>
  <c r="BG763" i="1"/>
  <c r="BF763" i="1"/>
  <c r="BF858" i="1" s="1"/>
  <c r="BH762" i="1"/>
  <c r="BH828" i="1" s="1"/>
  <c r="BE828" i="1" s="1"/>
  <c r="BG762" i="1"/>
  <c r="BF762" i="1"/>
  <c r="BF856" i="1" s="1"/>
  <c r="BH761" i="1"/>
  <c r="BG761" i="1"/>
  <c r="BH760" i="1"/>
  <c r="BE804" i="1"/>
  <c r="D804" i="1"/>
  <c r="AU700" i="1" l="1"/>
  <c r="AL700" i="1"/>
  <c r="R804" i="1"/>
  <c r="L804" i="1"/>
  <c r="AF408" i="1"/>
  <c r="L408" i="1"/>
  <c r="AS408" i="1"/>
  <c r="AF412" i="1"/>
  <c r="L412" i="1"/>
  <c r="AS412" i="1"/>
  <c r="AF141" i="1"/>
  <c r="AS141" i="1"/>
  <c r="L141" i="1"/>
  <c r="AF420" i="1"/>
  <c r="AS420" i="1"/>
  <c r="AF142" i="1"/>
  <c r="AS142" i="1"/>
  <c r="L142" i="1"/>
  <c r="AF804" i="1"/>
  <c r="AS804" i="1"/>
  <c r="J833" i="1"/>
  <c r="L833" i="1"/>
  <c r="AS833" i="1"/>
  <c r="AF833" i="1"/>
  <c r="AS338" i="1"/>
  <c r="AF338" i="1"/>
  <c r="L338" i="1"/>
  <c r="J748" i="1"/>
  <c r="AF748" i="1"/>
  <c r="AS748" i="1"/>
  <c r="L748" i="1"/>
  <c r="J749" i="1"/>
  <c r="J747" i="1" s="1"/>
  <c r="AF749" i="1"/>
  <c r="L749" i="1"/>
  <c r="AS749" i="1"/>
  <c r="J700" i="1"/>
  <c r="L700" i="1"/>
  <c r="AS700" i="1"/>
  <c r="AF700" i="1"/>
  <c r="AF542" i="1"/>
  <c r="L542" i="1"/>
  <c r="AS542" i="1"/>
  <c r="AF543" i="1"/>
  <c r="L543" i="1"/>
  <c r="AS543" i="1"/>
  <c r="BH39" i="1"/>
  <c r="BG123" i="1"/>
  <c r="BH123" i="1"/>
  <c r="BG759" i="1"/>
  <c r="BG758" i="1" s="1"/>
  <c r="BI123" i="1"/>
  <c r="BE116" i="1"/>
  <c r="BG39" i="1"/>
  <c r="BG858" i="1"/>
  <c r="BG61" i="1" s="1"/>
  <c r="BG36" i="1" s="1"/>
  <c r="BG856" i="1"/>
  <c r="BE856" i="1" s="1"/>
  <c r="BE846" i="1"/>
  <c r="BF39" i="1"/>
  <c r="BE762" i="1"/>
  <c r="BH114" i="1"/>
  <c r="BH65" i="1"/>
  <c r="BI114" i="1"/>
  <c r="BI65" i="1"/>
  <c r="BE837" i="1"/>
  <c r="BG66" i="1"/>
  <c r="BG287" i="1" s="1"/>
  <c r="BE832" i="1"/>
  <c r="BH66" i="1"/>
  <c r="BH287" i="1" s="1"/>
  <c r="BI66" i="1"/>
  <c r="BI287" i="1" s="1"/>
  <c r="BE124" i="1"/>
  <c r="BI58" i="1"/>
  <c r="BI34" i="1" s="1"/>
  <c r="BH58" i="1"/>
  <c r="BH34" i="1" s="1"/>
  <c r="D843" i="1"/>
  <c r="BE125" i="1"/>
  <c r="BF115" i="1"/>
  <c r="BF123" i="1"/>
  <c r="BG115" i="1"/>
  <c r="D832" i="1"/>
  <c r="BI718" i="1"/>
  <c r="BI717" i="1" s="1"/>
  <c r="BE717" i="1" s="1"/>
  <c r="BK718" i="1"/>
  <c r="BJ718" i="1" s="1"/>
  <c r="BH718" i="1"/>
  <c r="BF718" i="1"/>
  <c r="BE718" i="1" s="1"/>
  <c r="V718" i="1"/>
  <c r="AB287" i="1"/>
  <c r="AC287" i="1"/>
  <c r="BI889" i="1"/>
  <c r="BH889" i="1"/>
  <c r="BF889" i="1"/>
  <c r="BI895" i="1"/>
  <c r="BI890" i="1" s="1"/>
  <c r="BH895" i="1"/>
  <c r="BH890" i="1" s="1"/>
  <c r="BH992" i="1" s="1"/>
  <c r="BF895" i="1"/>
  <c r="AC895" i="1"/>
  <c r="AB895" i="1"/>
  <c r="AA895" i="1"/>
  <c r="AB992" i="1"/>
  <c r="AF843" i="1" l="1"/>
  <c r="L843" i="1"/>
  <c r="AS843" i="1"/>
  <c r="Z895" i="1"/>
  <c r="BI826" i="1"/>
  <c r="BI854" i="1" s="1"/>
  <c r="BH826" i="1"/>
  <c r="BH854" i="1" s="1"/>
  <c r="V889" i="1"/>
  <c r="V993" i="1" s="1"/>
  <c r="BE123" i="1"/>
  <c r="AB718" i="1"/>
  <c r="D39" i="1"/>
  <c r="L39" i="1" s="1"/>
  <c r="BG60" i="1"/>
  <c r="BG35" i="1" s="1"/>
  <c r="D891" i="1"/>
  <c r="D895" i="1"/>
  <c r="BG826" i="1"/>
  <c r="BH991" i="1"/>
  <c r="BH64" i="1"/>
  <c r="BG114" i="1"/>
  <c r="BG65" i="1"/>
  <c r="BG64" i="1" s="1"/>
  <c r="BI64" i="1"/>
  <c r="BE889" i="1"/>
  <c r="BE895" i="1"/>
  <c r="BF114" i="1"/>
  <c r="BE115" i="1"/>
  <c r="BH888" i="1"/>
  <c r="BI888" i="1"/>
  <c r="BF890" i="1"/>
  <c r="BF891" i="1"/>
  <c r="BE891" i="1" s="1"/>
  <c r="V992" i="1"/>
  <c r="V895" i="1"/>
  <c r="BG854" i="1" l="1"/>
  <c r="BG57" i="1" s="1"/>
  <c r="BG32" i="1" s="1"/>
  <c r="BE890" i="1"/>
  <c r="BF992" i="1"/>
  <c r="BE114" i="1"/>
  <c r="BG288" i="1"/>
  <c r="BG286" i="1" s="1"/>
  <c r="BF888" i="1"/>
  <c r="BE888" i="1" s="1"/>
  <c r="BG825" i="1" l="1"/>
  <c r="BG824" i="1" s="1"/>
  <c r="BF991" i="1"/>
  <c r="BE991" i="1" s="1"/>
  <c r="BE992" i="1"/>
  <c r="BR569" i="1"/>
  <c r="BO569" i="1"/>
  <c r="BF569" i="1"/>
  <c r="V569" i="1"/>
  <c r="BG853" i="1" l="1"/>
  <c r="BG852" i="1" s="1"/>
  <c r="BN569" i="1"/>
  <c r="BG24" i="1"/>
  <c r="AA569" i="1"/>
  <c r="Z569" i="1" s="1"/>
  <c r="BK569" i="1"/>
  <c r="BJ569" i="1" s="1"/>
  <c r="BE744" i="1"/>
  <c r="AB744" i="1"/>
  <c r="V744" i="1"/>
  <c r="BF734" i="1"/>
  <c r="BK734" i="1"/>
  <c r="BJ734" i="1" s="1"/>
  <c r="AP734" i="1"/>
  <c r="AB734" i="1"/>
  <c r="V734" i="1"/>
  <c r="BF727" i="1"/>
  <c r="BF726" i="1" s="1"/>
  <c r="BE726" i="1" s="1"/>
  <c r="AB727" i="1"/>
  <c r="V727" i="1"/>
  <c r="BO665" i="1"/>
  <c r="BN665" i="1" s="1"/>
  <c r="BK665" i="1"/>
  <c r="BJ665" i="1" s="1"/>
  <c r="BI665" i="1"/>
  <c r="BH665" i="1"/>
  <c r="BH308" i="1" s="1"/>
  <c r="AP665" i="1"/>
  <c r="V665" i="1"/>
  <c r="AB665" i="1"/>
  <c r="AP380" i="1"/>
  <c r="V380" i="1"/>
  <c r="D428" i="1"/>
  <c r="D473" i="1"/>
  <c r="D470" i="1"/>
  <c r="V473" i="1"/>
  <c r="V470" i="1"/>
  <c r="V467" i="1"/>
  <c r="AP430" i="1"/>
  <c r="V430" i="1"/>
  <c r="V438" i="1"/>
  <c r="V428" i="1"/>
  <c r="AP421" i="1"/>
  <c r="V421" i="1"/>
  <c r="D421" i="1"/>
  <c r="L421" i="1" s="1"/>
  <c r="V416" i="1"/>
  <c r="V413" i="1"/>
  <c r="V409" i="1"/>
  <c r="AP406" i="1"/>
  <c r="V406" i="1"/>
  <c r="V402" i="1"/>
  <c r="D394" i="1"/>
  <c r="V394" i="1"/>
  <c r="BN313" i="1"/>
  <c r="BK313" i="1"/>
  <c r="BJ313" i="1" s="1"/>
  <c r="V313" i="1"/>
  <c r="AB313" i="1"/>
  <c r="BN312" i="1"/>
  <c r="BK312" i="1"/>
  <c r="BJ312" i="1" s="1"/>
  <c r="BK308" i="1"/>
  <c r="BJ308" i="1" s="1"/>
  <c r="V308" i="1"/>
  <c r="BK307" i="1"/>
  <c r="BJ307" i="1" s="1"/>
  <c r="V307" i="1"/>
  <c r="BF278" i="1"/>
  <c r="BF277" i="1" s="1"/>
  <c r="BE277" i="1" s="1"/>
  <c r="BM276" i="1"/>
  <c r="BL276" i="1"/>
  <c r="BL220" i="1" s="1"/>
  <c r="BL199" i="1" s="1"/>
  <c r="BK276" i="1"/>
  <c r="BI276" i="1"/>
  <c r="BI223" i="1" s="1"/>
  <c r="BI202" i="1" s="1"/>
  <c r="BE202" i="1" s="1"/>
  <c r="BH276" i="1"/>
  <c r="AC276" i="1"/>
  <c r="AC288" i="1" s="1"/>
  <c r="BR228" i="1"/>
  <c r="BL228" i="1"/>
  <c r="BH228" i="1"/>
  <c r="BS227" i="1"/>
  <c r="BO227" i="1"/>
  <c r="BS226" i="1"/>
  <c r="BS170" i="1" s="1"/>
  <c r="BR226" i="1"/>
  <c r="BR170" i="1" s="1"/>
  <c r="BO226" i="1"/>
  <c r="BM227" i="1"/>
  <c r="BL227" i="1"/>
  <c r="BK227" i="1"/>
  <c r="BK224" i="1" s="1"/>
  <c r="BM226" i="1"/>
  <c r="BM170" i="1" s="1"/>
  <c r="BL226" i="1"/>
  <c r="BL170" i="1" s="1"/>
  <c r="BK226" i="1"/>
  <c r="BI227" i="1"/>
  <c r="BF227" i="1"/>
  <c r="BI226" i="1"/>
  <c r="BI170" i="1" s="1"/>
  <c r="BE170" i="1" s="1"/>
  <c r="BH226" i="1"/>
  <c r="BF226" i="1"/>
  <c r="D234" i="1"/>
  <c r="D228" i="1"/>
  <c r="BK204" i="1"/>
  <c r="V205" i="1"/>
  <c r="BO184" i="1"/>
  <c r="BN184" i="1" s="1"/>
  <c r="BK184" i="1"/>
  <c r="BJ184" i="1" s="1"/>
  <c r="W184" i="1"/>
  <c r="J184" i="1"/>
  <c r="BS125" i="1"/>
  <c r="BR125" i="1"/>
  <c r="BO116" i="1"/>
  <c r="BN116" i="1" s="1"/>
  <c r="BS124" i="1"/>
  <c r="BS115" i="1" s="1"/>
  <c r="BR124" i="1"/>
  <c r="BR115" i="1" s="1"/>
  <c r="BM125" i="1"/>
  <c r="BL125" i="1"/>
  <c r="BK125" i="1"/>
  <c r="BM124" i="1"/>
  <c r="BM115" i="1" s="1"/>
  <c r="BL124" i="1"/>
  <c r="BL115" i="1" s="1"/>
  <c r="BK124" i="1"/>
  <c r="AF473" i="1" l="1"/>
  <c r="L473" i="1"/>
  <c r="AS473" i="1"/>
  <c r="AF394" i="1"/>
  <c r="AS394" i="1"/>
  <c r="L394" i="1"/>
  <c r="AF428" i="1"/>
  <c r="AS428" i="1"/>
  <c r="L428" i="1"/>
  <c r="AF421" i="1"/>
  <c r="AS421" i="1"/>
  <c r="AF470" i="1"/>
  <c r="AS470" i="1"/>
  <c r="L470" i="1"/>
  <c r="AF228" i="1"/>
  <c r="AS228" i="1"/>
  <c r="L228" i="1"/>
  <c r="AF234" i="1"/>
  <c r="AS234" i="1"/>
  <c r="L234" i="1"/>
  <c r="BO288" i="1"/>
  <c r="BO286" i="1" s="1"/>
  <c r="BO275" i="1"/>
  <c r="BN275" i="1" s="1"/>
  <c r="BO122" i="1"/>
  <c r="BO115" i="1"/>
  <c r="BH306" i="1"/>
  <c r="BH759" i="1"/>
  <c r="BH758" i="1" s="1"/>
  <c r="D223" i="1"/>
  <c r="BI220" i="1"/>
  <c r="BK223" i="1"/>
  <c r="BK220" i="1"/>
  <c r="BJ204" i="1"/>
  <c r="V202" i="1"/>
  <c r="BM223" i="1"/>
  <c r="BM202" i="1" s="1"/>
  <c r="BM220" i="1"/>
  <c r="BM199" i="1" s="1"/>
  <c r="BL223" i="1"/>
  <c r="BL202" i="1" s="1"/>
  <c r="BL221" i="1"/>
  <c r="BJ221" i="1" s="1"/>
  <c r="BF224" i="1"/>
  <c r="BR227" i="1"/>
  <c r="BN227" i="1" s="1"/>
  <c r="BO225" i="1"/>
  <c r="BS225" i="1"/>
  <c r="BL225" i="1"/>
  <c r="BL224" i="1"/>
  <c r="BH227" i="1"/>
  <c r="BH288" i="1" s="1"/>
  <c r="BH286" i="1" s="1"/>
  <c r="BH223" i="1"/>
  <c r="BH220" i="1" s="1"/>
  <c r="BM225" i="1"/>
  <c r="BM224" i="1"/>
  <c r="AB307" i="1"/>
  <c r="AB312" i="1"/>
  <c r="AB311" i="1" s="1"/>
  <c r="V312" i="1"/>
  <c r="V311" i="1" s="1"/>
  <c r="BE734" i="1"/>
  <c r="BJ124" i="1"/>
  <c r="BJ226" i="1"/>
  <c r="AA428" i="1"/>
  <c r="Z428" i="1" s="1"/>
  <c r="BG55" i="1"/>
  <c r="BG22" i="1" s="1"/>
  <c r="BG56" i="1"/>
  <c r="BG31" i="1" s="1"/>
  <c r="BG30" i="1" s="1"/>
  <c r="V184" i="1"/>
  <c r="AA406" i="1"/>
  <c r="Z406" i="1" s="1"/>
  <c r="D406" i="1"/>
  <c r="AA413" i="1"/>
  <c r="Z413" i="1" s="1"/>
  <c r="D413" i="1"/>
  <c r="AA380" i="1"/>
  <c r="Z380" i="1" s="1"/>
  <c r="D380" i="1"/>
  <c r="AA430" i="1"/>
  <c r="Z430" i="1" s="1"/>
  <c r="D430" i="1"/>
  <c r="D415" i="1"/>
  <c r="D416" i="1"/>
  <c r="L416" i="1" s="1"/>
  <c r="BE745" i="1"/>
  <c r="BF225" i="1"/>
  <c r="AA402" i="1"/>
  <c r="Z402" i="1" s="1"/>
  <c r="D402" i="1"/>
  <c r="AA409" i="1"/>
  <c r="Z409" i="1" s="1"/>
  <c r="D409" i="1"/>
  <c r="BI225" i="1"/>
  <c r="BI288" i="1"/>
  <c r="BI286" i="1" s="1"/>
  <c r="AA438" i="1"/>
  <c r="Z438" i="1" s="1"/>
  <c r="D438" i="1"/>
  <c r="AB308" i="1"/>
  <c r="D427" i="1"/>
  <c r="D310" i="1"/>
  <c r="J734" i="1"/>
  <c r="BJ276" i="1"/>
  <c r="D307" i="1"/>
  <c r="BE727" i="1"/>
  <c r="BF743" i="1"/>
  <c r="BE743" i="1" s="1"/>
  <c r="D379" i="1"/>
  <c r="J665" i="1"/>
  <c r="V276" i="1"/>
  <c r="AA421" i="1"/>
  <c r="Z421" i="1" s="1"/>
  <c r="BJ125" i="1"/>
  <c r="BN226" i="1"/>
  <c r="D393" i="1"/>
  <c r="AA470" i="1"/>
  <c r="Z470" i="1" s="1"/>
  <c r="AA473" i="1"/>
  <c r="Z473" i="1" s="1"/>
  <c r="BN65" i="1"/>
  <c r="BK115" i="1"/>
  <c r="BK116" i="1"/>
  <c r="BE226" i="1"/>
  <c r="BE278" i="1"/>
  <c r="BN125" i="1"/>
  <c r="AA416" i="1"/>
  <c r="Z416" i="1" s="1"/>
  <c r="AA394" i="1"/>
  <c r="Z394" i="1" s="1"/>
  <c r="BF276" i="1"/>
  <c r="BE276" i="1" s="1"/>
  <c r="BJ227" i="1"/>
  <c r="BK225" i="1"/>
  <c r="BN124" i="1"/>
  <c r="AF393" i="1" l="1"/>
  <c r="L393" i="1"/>
  <c r="AS393" i="1"/>
  <c r="AF379" i="1"/>
  <c r="AS379" i="1"/>
  <c r="L379" i="1"/>
  <c r="AF402" i="1"/>
  <c r="L402" i="1"/>
  <c r="AS402" i="1"/>
  <c r="AF413" i="1"/>
  <c r="L413" i="1"/>
  <c r="AS413" i="1"/>
  <c r="AF427" i="1"/>
  <c r="AS427" i="1"/>
  <c r="L427" i="1"/>
  <c r="AF380" i="1"/>
  <c r="L380" i="1"/>
  <c r="AS380" i="1"/>
  <c r="AF406" i="1"/>
  <c r="L406" i="1"/>
  <c r="AS406" i="1"/>
  <c r="AF416" i="1"/>
  <c r="AS416" i="1"/>
  <c r="AF415" i="1"/>
  <c r="L415" i="1"/>
  <c r="AS415" i="1"/>
  <c r="AF307" i="1"/>
  <c r="L307" i="1"/>
  <c r="AS307" i="1"/>
  <c r="AF409" i="1"/>
  <c r="L409" i="1"/>
  <c r="AS409" i="1"/>
  <c r="AF430" i="1"/>
  <c r="AS430" i="1"/>
  <c r="L430" i="1"/>
  <c r="J310" i="1"/>
  <c r="AS310" i="1"/>
  <c r="AF310" i="1"/>
  <c r="L310" i="1"/>
  <c r="AF223" i="1"/>
  <c r="AS223" i="1"/>
  <c r="L223" i="1"/>
  <c r="AF438" i="1"/>
  <c r="AS438" i="1"/>
  <c r="L438" i="1"/>
  <c r="BO114" i="1"/>
  <c r="BN114" i="1" s="1"/>
  <c r="BN115" i="1"/>
  <c r="BO299" i="1"/>
  <c r="BO64" i="1"/>
  <c r="BN64" i="1" s="1"/>
  <c r="BN122" i="1"/>
  <c r="BH225" i="1"/>
  <c r="BE225" i="1" s="1"/>
  <c r="BE227" i="1"/>
  <c r="BE224" i="1" s="1"/>
  <c r="D220" i="1"/>
  <c r="V223" i="1"/>
  <c r="BI199" i="1"/>
  <c r="BI198" i="1" s="1"/>
  <c r="BE198" i="1" s="1"/>
  <c r="BE220" i="1"/>
  <c r="BF221" i="1"/>
  <c r="BJ220" i="1"/>
  <c r="BK219" i="1"/>
  <c r="BJ224" i="1"/>
  <c r="BJ223" i="1"/>
  <c r="V220" i="1"/>
  <c r="V199" i="1"/>
  <c r="BI171" i="1"/>
  <c r="BI169" i="1" s="1"/>
  <c r="BE169" i="1" s="1"/>
  <c r="BL171" i="1"/>
  <c r="BJ225" i="1"/>
  <c r="BM171" i="1"/>
  <c r="BR225" i="1"/>
  <c r="BE223" i="1"/>
  <c r="BH224" i="1"/>
  <c r="BS171" i="1"/>
  <c r="D116" i="1"/>
  <c r="BK114" i="1"/>
  <c r="BJ114" i="1" s="1"/>
  <c r="BJ115" i="1"/>
  <c r="BK65" i="1"/>
  <c r="BJ116" i="1"/>
  <c r="BK66" i="1"/>
  <c r="BJ66" i="1" s="1"/>
  <c r="D472" i="1"/>
  <c r="D471" i="1"/>
  <c r="AF472" i="1" l="1"/>
  <c r="AS472" i="1"/>
  <c r="L472" i="1"/>
  <c r="AF471" i="1"/>
  <c r="L471" i="1"/>
  <c r="AS471" i="1"/>
  <c r="AF116" i="1"/>
  <c r="L116" i="1"/>
  <c r="AS116" i="1"/>
  <c r="AF220" i="1"/>
  <c r="AS220" i="1"/>
  <c r="L220" i="1"/>
  <c r="BN299" i="1"/>
  <c r="BJ219" i="1"/>
  <c r="BK200" i="1"/>
  <c r="BJ200" i="1" s="1"/>
  <c r="BF219" i="1"/>
  <c r="BH221" i="1"/>
  <c r="BH219" i="1" s="1"/>
  <c r="BE199" i="1"/>
  <c r="BR171" i="1"/>
  <c r="BN225" i="1"/>
  <c r="BJ65" i="1"/>
  <c r="BK64" i="1"/>
  <c r="BJ64" i="1" s="1"/>
  <c r="D541" i="1"/>
  <c r="D548" i="1"/>
  <c r="D546" i="1"/>
  <c r="D552" i="1"/>
  <c r="D551" i="1"/>
  <c r="AY548" i="1" l="1"/>
  <c r="AR548" i="1"/>
  <c r="AP548" i="1" s="1"/>
  <c r="AX545" i="1"/>
  <c r="AY546" i="1"/>
  <c r="AR546" i="1"/>
  <c r="AP546" i="1" s="1"/>
  <c r="AF546" i="1"/>
  <c r="J541" i="1"/>
  <c r="AF541" i="1"/>
  <c r="AS541" i="1"/>
  <c r="L541" i="1"/>
  <c r="AF548" i="1"/>
  <c r="AF551" i="1"/>
  <c r="AS551" i="1"/>
  <c r="J552" i="1"/>
  <c r="AF552" i="1"/>
  <c r="AS552" i="1"/>
  <c r="L552" i="1"/>
  <c r="BT299" i="1"/>
  <c r="BN286" i="1"/>
  <c r="BK299" i="1"/>
  <c r="BJ299" i="1" s="1"/>
  <c r="D553" i="1"/>
  <c r="AS548" i="1" l="1"/>
  <c r="AS546" i="1"/>
  <c r="AF553" i="1"/>
  <c r="AS553" i="1"/>
  <c r="L553" i="1"/>
  <c r="BK286" i="1"/>
  <c r="BT286" i="1"/>
  <c r="BH817" i="1"/>
  <c r="J702" i="1"/>
  <c r="J703" i="1"/>
  <c r="AA730" i="1"/>
  <c r="Z730" i="1" s="1"/>
  <c r="AA530" i="1"/>
  <c r="Z530" i="1" s="1"/>
  <c r="AA532" i="1"/>
  <c r="AA529" i="1"/>
  <c r="Z529" i="1" s="1"/>
  <c r="AA395" i="1"/>
  <c r="BE817" i="1" l="1"/>
  <c r="AK528" i="1"/>
  <c r="AK524" i="1" s="1"/>
  <c r="AE529" i="1"/>
  <c r="AP529" i="1" s="1"/>
  <c r="W395" i="1"/>
  <c r="W393" i="1" s="1"/>
  <c r="W316" i="1" s="1"/>
  <c r="Z395" i="1"/>
  <c r="W532" i="1"/>
  <c r="W528" i="1" s="1"/>
  <c r="Z532" i="1"/>
  <c r="BE712" i="1"/>
  <c r="BS1100" i="1"/>
  <c r="BR1100" i="1"/>
  <c r="BO1100" i="1"/>
  <c r="BJ1100" i="1"/>
  <c r="BE1100" i="1"/>
  <c r="BF1097" i="1"/>
  <c r="BE1097" i="1" s="1"/>
  <c r="BS37" i="1"/>
  <c r="BR37" i="1"/>
  <c r="BO37" i="1"/>
  <c r="BJ1094" i="1"/>
  <c r="BF1085" i="1"/>
  <c r="BE1085" i="1" s="1"/>
  <c r="BE1080" i="1"/>
  <c r="BR1073" i="1"/>
  <c r="BR27" i="1" s="1"/>
  <c r="BJ1073" i="1"/>
  <c r="BJ1090" i="1" s="1"/>
  <c r="BF27" i="1"/>
  <c r="BE27" i="1" s="1"/>
  <c r="BM1025" i="1"/>
  <c r="BE1025" i="1"/>
  <c r="BI1024" i="1"/>
  <c r="BN1013" i="1"/>
  <c r="BN1012" i="1"/>
  <c r="BE1012" i="1"/>
  <c r="BN1011" i="1"/>
  <c r="BE1011" i="1"/>
  <c r="BN1010" i="1"/>
  <c r="BF1010" i="1"/>
  <c r="BE1010" i="1" s="1"/>
  <c r="BN1009" i="1"/>
  <c r="BE1009" i="1"/>
  <c r="BN1008" i="1"/>
  <c r="BE1008" i="1"/>
  <c r="BN1007" i="1"/>
  <c r="BF1007" i="1"/>
  <c r="BE1007" i="1" s="1"/>
  <c r="BO1006" i="1"/>
  <c r="BJ1006" i="1"/>
  <c r="BE1006" i="1"/>
  <c r="BO1005" i="1"/>
  <c r="BJ1005" i="1"/>
  <c r="BE1005" i="1"/>
  <c r="BR1004" i="1"/>
  <c r="BJ1004" i="1"/>
  <c r="BF1004" i="1"/>
  <c r="BO1004" i="1" s="1"/>
  <c r="BJ1003" i="1"/>
  <c r="BF1003" i="1"/>
  <c r="BJ1002" i="1"/>
  <c r="BF1002" i="1"/>
  <c r="BJ1001" i="1"/>
  <c r="BJ1000" i="1"/>
  <c r="BJ994" i="1"/>
  <c r="BJ993" i="1"/>
  <c r="BY993" i="1" s="1"/>
  <c r="BJ992" i="1"/>
  <c r="BJ991" i="1"/>
  <c r="BR957" i="1"/>
  <c r="BO957" i="1"/>
  <c r="BJ957" i="1"/>
  <c r="BR956" i="1"/>
  <c r="BO956" i="1"/>
  <c r="BJ956" i="1"/>
  <c r="BR955" i="1"/>
  <c r="BJ955" i="1"/>
  <c r="BF955" i="1"/>
  <c r="BE955" i="1" s="1"/>
  <c r="BR954" i="1"/>
  <c r="BJ954" i="1"/>
  <c r="BF954" i="1"/>
  <c r="BE954" i="1" s="1"/>
  <c r="BR953" i="1"/>
  <c r="BJ953" i="1"/>
  <c r="BF953" i="1"/>
  <c r="BE953" i="1" s="1"/>
  <c r="BR952" i="1"/>
  <c r="BJ952" i="1"/>
  <c r="BF952" i="1"/>
  <c r="BR951" i="1"/>
  <c r="BO951" i="1"/>
  <c r="BJ951" i="1"/>
  <c r="BE951" i="1"/>
  <c r="BR950" i="1"/>
  <c r="BO950" i="1"/>
  <c r="BJ950" i="1"/>
  <c r="BR949" i="1"/>
  <c r="BJ949" i="1"/>
  <c r="BR948" i="1"/>
  <c r="BO948" i="1"/>
  <c r="BJ948" i="1"/>
  <c r="BR947" i="1"/>
  <c r="BO947" i="1"/>
  <c r="BJ947" i="1"/>
  <c r="BR946" i="1"/>
  <c r="BO946" i="1"/>
  <c r="BJ946" i="1"/>
  <c r="BE946" i="1"/>
  <c r="BR945" i="1"/>
  <c r="BO945" i="1"/>
  <c r="BJ945" i="1"/>
  <c r="BE945" i="1"/>
  <c r="BR944" i="1"/>
  <c r="BO944" i="1"/>
  <c r="BJ944" i="1"/>
  <c r="BR943" i="1"/>
  <c r="BO943" i="1"/>
  <c r="BJ943" i="1"/>
  <c r="BE943" i="1"/>
  <c r="BR942" i="1"/>
  <c r="BO942" i="1"/>
  <c r="BJ942" i="1"/>
  <c r="BE942" i="1"/>
  <c r="BS904" i="1"/>
  <c r="BR904" i="1"/>
  <c r="BJ904" i="1"/>
  <c r="BF904" i="1"/>
  <c r="BS51" i="1"/>
  <c r="BE903" i="1"/>
  <c r="BE902" i="1"/>
  <c r="BI901" i="1"/>
  <c r="BH901" i="1"/>
  <c r="BF901" i="1"/>
  <c r="BS899" i="1"/>
  <c r="BR899" i="1"/>
  <c r="BO899" i="1"/>
  <c r="BJ899" i="1"/>
  <c r="BS892" i="1"/>
  <c r="BR892" i="1"/>
  <c r="BO892" i="1"/>
  <c r="BJ892" i="1"/>
  <c r="BS891" i="1"/>
  <c r="BR891" i="1"/>
  <c r="BO891" i="1"/>
  <c r="BJ891" i="1"/>
  <c r="BS886" i="1"/>
  <c r="BR886" i="1"/>
  <c r="BO886" i="1"/>
  <c r="BJ886" i="1"/>
  <c r="BE886" i="1"/>
  <c r="BS885" i="1"/>
  <c r="BR885" i="1"/>
  <c r="BO885" i="1"/>
  <c r="BJ885" i="1"/>
  <c r="BE885" i="1"/>
  <c r="BS884" i="1"/>
  <c r="BR884" i="1"/>
  <c r="BO884" i="1"/>
  <c r="BJ884" i="1"/>
  <c r="BE884" i="1"/>
  <c r="BS883" i="1"/>
  <c r="BR883" i="1"/>
  <c r="BO883" i="1"/>
  <c r="BJ883" i="1"/>
  <c r="BE883" i="1"/>
  <c r="BS882" i="1"/>
  <c r="BR882" i="1"/>
  <c r="BO882" i="1"/>
  <c r="BJ882" i="1"/>
  <c r="BS881" i="1"/>
  <c r="BR881" i="1"/>
  <c r="BO881" i="1"/>
  <c r="BJ881" i="1"/>
  <c r="BE881" i="1"/>
  <c r="BS880" i="1"/>
  <c r="BR880" i="1"/>
  <c r="BO880" i="1"/>
  <c r="BJ880" i="1"/>
  <c r="BE880" i="1"/>
  <c r="BR879" i="1"/>
  <c r="BJ879" i="1"/>
  <c r="BI879" i="1"/>
  <c r="BS879" i="1" s="1"/>
  <c r="BF879" i="1"/>
  <c r="BO879" i="1" s="1"/>
  <c r="BS878" i="1"/>
  <c r="BR878" i="1"/>
  <c r="BO878" i="1"/>
  <c r="BJ878" i="1"/>
  <c r="BE878" i="1"/>
  <c r="BS877" i="1"/>
  <c r="BR877" i="1"/>
  <c r="BO877" i="1"/>
  <c r="BJ877" i="1"/>
  <c r="BE877" i="1"/>
  <c r="BR876" i="1"/>
  <c r="BO876" i="1"/>
  <c r="BJ876" i="1"/>
  <c r="BI876" i="1"/>
  <c r="BS876" i="1" s="1"/>
  <c r="BS875" i="1"/>
  <c r="BR875" i="1"/>
  <c r="BO875" i="1"/>
  <c r="BJ875" i="1"/>
  <c r="BE875" i="1"/>
  <c r="BS874" i="1"/>
  <c r="BR874" i="1"/>
  <c r="BO874" i="1"/>
  <c r="BJ874" i="1"/>
  <c r="BE874" i="1"/>
  <c r="BR873" i="1"/>
  <c r="BO873" i="1"/>
  <c r="BJ873" i="1"/>
  <c r="BI873" i="1"/>
  <c r="BS873" i="1" s="1"/>
  <c r="BR872" i="1"/>
  <c r="BO872" i="1"/>
  <c r="BJ872" i="1"/>
  <c r="BI872" i="1"/>
  <c r="BE872" i="1" s="1"/>
  <c r="BR871" i="1"/>
  <c r="BO871" i="1"/>
  <c r="BJ871" i="1"/>
  <c r="BI871" i="1"/>
  <c r="BS871" i="1" s="1"/>
  <c r="BR870" i="1"/>
  <c r="BO870" i="1"/>
  <c r="BJ870" i="1"/>
  <c r="BS869" i="1"/>
  <c r="BR869" i="1"/>
  <c r="BO869" i="1"/>
  <c r="BJ869" i="1"/>
  <c r="BE869" i="1"/>
  <c r="BS868" i="1"/>
  <c r="BR868" i="1"/>
  <c r="BO868" i="1"/>
  <c r="BJ868" i="1"/>
  <c r="BE868" i="1"/>
  <c r="BR867" i="1"/>
  <c r="BJ867" i="1"/>
  <c r="BI867" i="1"/>
  <c r="BS867" i="1" s="1"/>
  <c r="BF867" i="1"/>
  <c r="BO867" i="1" s="1"/>
  <c r="BR866" i="1"/>
  <c r="BJ866" i="1"/>
  <c r="BI866" i="1"/>
  <c r="BS866" i="1" s="1"/>
  <c r="BF866" i="1"/>
  <c r="BO866" i="1" s="1"/>
  <c r="BR865" i="1"/>
  <c r="BJ865" i="1"/>
  <c r="BF865" i="1"/>
  <c r="BO865" i="1" s="1"/>
  <c r="BS864" i="1"/>
  <c r="BR864" i="1"/>
  <c r="BO864" i="1"/>
  <c r="BJ864" i="1"/>
  <c r="BE864" i="1"/>
  <c r="BS863" i="1"/>
  <c r="BR863" i="1"/>
  <c r="BO863" i="1"/>
  <c r="BJ863" i="1"/>
  <c r="BE863" i="1"/>
  <c r="BR862" i="1"/>
  <c r="BO862" i="1"/>
  <c r="BJ862" i="1"/>
  <c r="BI862" i="1"/>
  <c r="BM857" i="1"/>
  <c r="BL857" i="1"/>
  <c r="BM851" i="1"/>
  <c r="BL851" i="1"/>
  <c r="BK851" i="1"/>
  <c r="BH851" i="1"/>
  <c r="BF851" i="1"/>
  <c r="BM850" i="1"/>
  <c r="BL850" i="1"/>
  <c r="BK850" i="1"/>
  <c r="BM849" i="1"/>
  <c r="BM25" i="1" s="1"/>
  <c r="BL849" i="1"/>
  <c r="BL25" i="1" s="1"/>
  <c r="BK849" i="1"/>
  <c r="BR838" i="1"/>
  <c r="BO838" i="1"/>
  <c r="BJ838" i="1"/>
  <c r="BE838" i="1"/>
  <c r="BS836" i="1"/>
  <c r="BR836" i="1"/>
  <c r="BO836" i="1"/>
  <c r="BJ836" i="1"/>
  <c r="BS835" i="1"/>
  <c r="BR835" i="1"/>
  <c r="BO835" i="1"/>
  <c r="BJ835" i="1"/>
  <c r="BE835" i="1"/>
  <c r="BS834" i="1"/>
  <c r="BR834" i="1"/>
  <c r="BO834" i="1"/>
  <c r="BJ834" i="1"/>
  <c r="BE834" i="1"/>
  <c r="BV833" i="1"/>
  <c r="BJ833" i="1"/>
  <c r="BM828" i="1"/>
  <c r="BL828" i="1"/>
  <c r="BM823" i="1"/>
  <c r="BL823" i="1"/>
  <c r="BK823" i="1"/>
  <c r="BJ821" i="1"/>
  <c r="BJ816" i="1"/>
  <c r="BJ815" i="1"/>
  <c r="BU814" i="1"/>
  <c r="BT814" i="1" s="1"/>
  <c r="BT810" i="1" s="1"/>
  <c r="BJ814" i="1"/>
  <c r="BE814" i="1"/>
  <c r="BJ813" i="1"/>
  <c r="BJ812" i="1"/>
  <c r="BJ811" i="1"/>
  <c r="BS810" i="1"/>
  <c r="BJ810" i="1"/>
  <c r="BS803" i="1"/>
  <c r="BR803" i="1"/>
  <c r="BJ803" i="1"/>
  <c r="BE803" i="1"/>
  <c r="BS802" i="1"/>
  <c r="BR802" i="1"/>
  <c r="BJ802" i="1"/>
  <c r="BE802" i="1"/>
  <c r="BS801" i="1"/>
  <c r="BR801" i="1"/>
  <c r="BJ801" i="1"/>
  <c r="BE801" i="1"/>
  <c r="BS800" i="1"/>
  <c r="BR800" i="1"/>
  <c r="BJ800" i="1"/>
  <c r="BE800" i="1"/>
  <c r="BS799" i="1"/>
  <c r="BR799" i="1"/>
  <c r="BJ799" i="1"/>
  <c r="BE799" i="1"/>
  <c r="BS796" i="1"/>
  <c r="BR796" i="1"/>
  <c r="BJ796" i="1"/>
  <c r="BE796" i="1"/>
  <c r="BS795" i="1"/>
  <c r="BR795" i="1"/>
  <c r="BJ795" i="1"/>
  <c r="BE795" i="1"/>
  <c r="BS794" i="1"/>
  <c r="BR794" i="1"/>
  <c r="BJ794" i="1"/>
  <c r="BF794" i="1"/>
  <c r="BS791" i="1"/>
  <c r="BR791" i="1"/>
  <c r="BJ791" i="1"/>
  <c r="BR789" i="1"/>
  <c r="BJ789" i="1"/>
  <c r="BR788" i="1"/>
  <c r="BJ788" i="1"/>
  <c r="BK765" i="1"/>
  <c r="BJ765" i="1" s="1"/>
  <c r="BL763" i="1"/>
  <c r="BL61" i="1" s="1"/>
  <c r="BL36" i="1" s="1"/>
  <c r="BK763" i="1"/>
  <c r="BK61" i="1" s="1"/>
  <c r="BK36" i="1" s="1"/>
  <c r="BH61" i="1"/>
  <c r="BK762" i="1"/>
  <c r="BK856" i="1" s="1"/>
  <c r="BJ856" i="1" s="1"/>
  <c r="BM761" i="1"/>
  <c r="BM827" i="1" s="1"/>
  <c r="BM855" i="1" s="1"/>
  <c r="BL761" i="1"/>
  <c r="BL827" i="1" s="1"/>
  <c r="BL855" i="1" s="1"/>
  <c r="BM760" i="1"/>
  <c r="BM826" i="1" s="1"/>
  <c r="BM854" i="1" s="1"/>
  <c r="BL760" i="1"/>
  <c r="BL826" i="1" s="1"/>
  <c r="BK760" i="1"/>
  <c r="BL759" i="1"/>
  <c r="BL825" i="1" s="1"/>
  <c r="BL853" i="1" s="1"/>
  <c r="BL56" i="1" s="1"/>
  <c r="BL31" i="1" s="1"/>
  <c r="BL758" i="1"/>
  <c r="BL47" i="1" s="1"/>
  <c r="BN749" i="1"/>
  <c r="BT749" i="1" s="1"/>
  <c r="BT762" i="1" s="1"/>
  <c r="BT828" i="1" s="1"/>
  <c r="BT856" i="1" s="1"/>
  <c r="BT60" i="1" s="1"/>
  <c r="BT35" i="1" s="1"/>
  <c r="BJ749" i="1"/>
  <c r="BN748" i="1"/>
  <c r="BT748" i="1" s="1"/>
  <c r="BJ748" i="1"/>
  <c r="BO747" i="1"/>
  <c r="BN747" i="1" s="1"/>
  <c r="BK747" i="1"/>
  <c r="BJ747" i="1" s="1"/>
  <c r="BF747" i="1"/>
  <c r="BE747" i="1" s="1"/>
  <c r="BR742" i="1"/>
  <c r="BO742" i="1"/>
  <c r="BJ742" i="1"/>
  <c r="BR741" i="1"/>
  <c r="BO741" i="1"/>
  <c r="BJ741" i="1"/>
  <c r="BR740" i="1"/>
  <c r="BO740" i="1"/>
  <c r="BJ740" i="1"/>
  <c r="BR739" i="1"/>
  <c r="BO739" i="1"/>
  <c r="BJ739" i="1"/>
  <c r="BR738" i="1"/>
  <c r="BO738" i="1"/>
  <c r="BJ738" i="1"/>
  <c r="BR737" i="1"/>
  <c r="BO737" i="1"/>
  <c r="BK737" i="1" s="1"/>
  <c r="BJ737" i="1" s="1"/>
  <c r="BE737" i="1"/>
  <c r="BR736" i="1"/>
  <c r="BO736" i="1"/>
  <c r="BJ736" i="1"/>
  <c r="BR732" i="1"/>
  <c r="BO732" i="1"/>
  <c r="BJ732" i="1"/>
  <c r="BE732" i="1"/>
  <c r="BR731" i="1"/>
  <c r="BO731" i="1"/>
  <c r="BJ731" i="1"/>
  <c r="BE731" i="1"/>
  <c r="BR730" i="1"/>
  <c r="BO730" i="1"/>
  <c r="BJ730" i="1"/>
  <c r="BE730" i="1"/>
  <c r="BR725" i="1"/>
  <c r="BO725" i="1"/>
  <c r="BJ725" i="1"/>
  <c r="BR724" i="1"/>
  <c r="BO724" i="1"/>
  <c r="BJ724" i="1"/>
  <c r="BR723" i="1"/>
  <c r="BO723" i="1"/>
  <c r="BJ723" i="1"/>
  <c r="BR763" i="1"/>
  <c r="BR858" i="1" s="1"/>
  <c r="BR61" i="1" s="1"/>
  <c r="BR36" i="1" s="1"/>
  <c r="BO763" i="1"/>
  <c r="BO858" i="1" s="1"/>
  <c r="BS716" i="1"/>
  <c r="BR716" i="1"/>
  <c r="BK712" i="1"/>
  <c r="BJ712" i="1" s="1"/>
  <c r="BE716" i="1"/>
  <c r="BS715" i="1"/>
  <c r="BR715" i="1"/>
  <c r="BO715" i="1"/>
  <c r="BN715" i="1" s="1"/>
  <c r="BJ715" i="1"/>
  <c r="BE715" i="1"/>
  <c r="BS714" i="1"/>
  <c r="BR714" i="1"/>
  <c r="BJ714" i="1"/>
  <c r="BF714" i="1"/>
  <c r="BE714" i="1" s="1"/>
  <c r="BS713" i="1"/>
  <c r="BR713" i="1"/>
  <c r="BO713" i="1"/>
  <c r="BN713" i="1" s="1"/>
  <c r="BJ713" i="1"/>
  <c r="BE713" i="1"/>
  <c r="BS712" i="1"/>
  <c r="BR712" i="1"/>
  <c r="BO712" i="1"/>
  <c r="BN712" i="1" s="1"/>
  <c r="BS707" i="1"/>
  <c r="BR707" i="1"/>
  <c r="BO707" i="1"/>
  <c r="BN707" i="1" s="1"/>
  <c r="BJ707" i="1"/>
  <c r="BS706" i="1"/>
  <c r="BR706" i="1"/>
  <c r="BO706" i="1"/>
  <c r="BN706" i="1" s="1"/>
  <c r="BJ706" i="1"/>
  <c r="BS705" i="1"/>
  <c r="BR705" i="1"/>
  <c r="BJ705" i="1"/>
  <c r="BI658" i="1"/>
  <c r="BH656" i="1"/>
  <c r="BF656" i="1"/>
  <c r="BI655" i="1"/>
  <c r="BH655" i="1"/>
  <c r="BF655" i="1"/>
  <c r="BH654" i="1"/>
  <c r="BH653" i="1"/>
  <c r="BE647" i="1"/>
  <c r="BE646" i="1"/>
  <c r="BE645" i="1"/>
  <c r="BF644" i="1"/>
  <c r="BF643" i="1" s="1"/>
  <c r="BE643" i="1" s="1"/>
  <c r="BS633" i="1"/>
  <c r="BN633" i="1" s="1"/>
  <c r="BJ633" i="1"/>
  <c r="BE633" i="1"/>
  <c r="BE617" i="1" s="1"/>
  <c r="BS632" i="1"/>
  <c r="BS631" i="1"/>
  <c r="BS630" i="1"/>
  <c r="BS629" i="1"/>
  <c r="BE629" i="1"/>
  <c r="BS628" i="1"/>
  <c r="BF628" i="1"/>
  <c r="BE628" i="1" s="1"/>
  <c r="BS627" i="1"/>
  <c r="BE627" i="1"/>
  <c r="BS626" i="1"/>
  <c r="BE626" i="1"/>
  <c r="BS625" i="1"/>
  <c r="BF625" i="1"/>
  <c r="BE625" i="1" s="1"/>
  <c r="BS624" i="1"/>
  <c r="BE624" i="1"/>
  <c r="BS623" i="1"/>
  <c r="BE623" i="1"/>
  <c r="BS622" i="1"/>
  <c r="BE622" i="1"/>
  <c r="BS621" i="1"/>
  <c r="BF621" i="1"/>
  <c r="BE621" i="1" s="1"/>
  <c r="BI620" i="1"/>
  <c r="BS620" i="1" s="1"/>
  <c r="BS619" i="1"/>
  <c r="BE619" i="1"/>
  <c r="BS618" i="1"/>
  <c r="BE618" i="1"/>
  <c r="BJ617" i="1"/>
  <c r="BI617" i="1"/>
  <c r="BS617" i="1" s="1"/>
  <c r="BN617" i="1" s="1"/>
  <c r="BS615" i="1"/>
  <c r="BE615" i="1"/>
  <c r="BJ613" i="1"/>
  <c r="BE613" i="1"/>
  <c r="BJ612" i="1"/>
  <c r="BI612" i="1"/>
  <c r="BE612" i="1" s="1"/>
  <c r="BJ610" i="1"/>
  <c r="BZ610" i="1" s="1"/>
  <c r="BJ609" i="1"/>
  <c r="BJ608" i="1"/>
  <c r="BS607" i="1"/>
  <c r="BN607" i="1" s="1"/>
  <c r="BJ607" i="1"/>
  <c r="BE607" i="1"/>
  <c r="BS606" i="1"/>
  <c r="BN606" i="1" s="1"/>
  <c r="BJ606" i="1"/>
  <c r="BE606" i="1"/>
  <c r="BJ605" i="1"/>
  <c r="BZ605" i="1" s="1"/>
  <c r="BJ604" i="1"/>
  <c r="BS603" i="1"/>
  <c r="BN603" i="1" s="1"/>
  <c r="BJ603" i="1"/>
  <c r="BS602" i="1"/>
  <c r="BN602" i="1" s="1"/>
  <c r="BJ602" i="1"/>
  <c r="BS601" i="1"/>
  <c r="BN601" i="1" s="1"/>
  <c r="BJ601" i="1"/>
  <c r="BE601" i="1"/>
  <c r="BJ600" i="1"/>
  <c r="BI600" i="1"/>
  <c r="BE600" i="1" s="1"/>
  <c r="BJ599" i="1"/>
  <c r="BZ599" i="1" s="1"/>
  <c r="BS598" i="1"/>
  <c r="BN598" i="1" s="1"/>
  <c r="BJ598" i="1"/>
  <c r="BE598" i="1"/>
  <c r="BS597" i="1"/>
  <c r="BN597" i="1" s="1"/>
  <c r="BJ597" i="1"/>
  <c r="BE597" i="1"/>
  <c r="BS596" i="1"/>
  <c r="BN596" i="1" s="1"/>
  <c r="BJ596" i="1"/>
  <c r="BJ595" i="1"/>
  <c r="BI595" i="1"/>
  <c r="BS595" i="1" s="1"/>
  <c r="BN595" i="1" s="1"/>
  <c r="BJ594" i="1"/>
  <c r="BI594" i="1"/>
  <c r="BS594" i="1" s="1"/>
  <c r="BN594" i="1" s="1"/>
  <c r="BJ593" i="1"/>
  <c r="BS590" i="1"/>
  <c r="BN590" i="1" s="1"/>
  <c r="BJ590" i="1"/>
  <c r="BE590" i="1"/>
  <c r="BJ589" i="1"/>
  <c r="BZ589" i="1" s="1"/>
  <c r="BS588" i="1"/>
  <c r="BN588" i="1" s="1"/>
  <c r="BJ588" i="1"/>
  <c r="BE588" i="1"/>
  <c r="BJ587" i="1"/>
  <c r="BI587" i="1"/>
  <c r="BE587" i="1" s="1"/>
  <c r="BJ586" i="1"/>
  <c r="BS585" i="1"/>
  <c r="BN585" i="1" s="1"/>
  <c r="BJ585" i="1"/>
  <c r="BE585" i="1"/>
  <c r="BS584" i="1"/>
  <c r="BN584" i="1" s="1"/>
  <c r="BJ584" i="1"/>
  <c r="BE584" i="1"/>
  <c r="BS583" i="1"/>
  <c r="BN583" i="1" s="1"/>
  <c r="BJ583" i="1"/>
  <c r="BE583" i="1"/>
  <c r="BS582" i="1"/>
  <c r="BN582" i="1" s="1"/>
  <c r="BJ582" i="1"/>
  <c r="BE582" i="1"/>
  <c r="BJ581" i="1"/>
  <c r="BI581" i="1"/>
  <c r="BS581" i="1" s="1"/>
  <c r="BN581" i="1" s="1"/>
  <c r="BJ580" i="1"/>
  <c r="BE580" i="1"/>
  <c r="BJ579" i="1"/>
  <c r="BN578" i="1"/>
  <c r="BJ578" i="1"/>
  <c r="BE578" i="1"/>
  <c r="BN577" i="1"/>
  <c r="BJ577" i="1"/>
  <c r="BE577" i="1"/>
  <c r="BJ576" i="1"/>
  <c r="BI576" i="1"/>
  <c r="BE576" i="1" s="1"/>
  <c r="BJ575" i="1"/>
  <c r="BJ570" i="1"/>
  <c r="BS568" i="1"/>
  <c r="BN568" i="1" s="1"/>
  <c r="BJ568" i="1"/>
  <c r="BS567" i="1"/>
  <c r="BN567" i="1" s="1"/>
  <c r="BJ567" i="1"/>
  <c r="BS566" i="1"/>
  <c r="BN566" i="1" s="1"/>
  <c r="BJ566" i="1"/>
  <c r="BS565" i="1"/>
  <c r="BN565" i="1" s="1"/>
  <c r="BJ565" i="1"/>
  <c r="BS564" i="1"/>
  <c r="BN564" i="1" s="1"/>
  <c r="BJ564" i="1"/>
  <c r="BS563" i="1"/>
  <c r="BN563" i="1" s="1"/>
  <c r="BJ563" i="1"/>
  <c r="BS562" i="1"/>
  <c r="BN562" i="1" s="1"/>
  <c r="BJ562" i="1"/>
  <c r="BS561" i="1"/>
  <c r="BN561" i="1" s="1"/>
  <c r="BJ561" i="1"/>
  <c r="BJ560" i="1"/>
  <c r="BI560" i="1"/>
  <c r="BE560" i="1" s="1"/>
  <c r="BK761" i="1"/>
  <c r="BO718" i="1"/>
  <c r="BN718" i="1" s="1"/>
  <c r="BR760" i="1"/>
  <c r="BR308" i="1"/>
  <c r="BJ297" i="1"/>
  <c r="BJ296" i="1"/>
  <c r="BJ295" i="1"/>
  <c r="BS294" i="1"/>
  <c r="BR294" i="1"/>
  <c r="BO294" i="1"/>
  <c r="BJ294" i="1"/>
  <c r="BS293" i="1"/>
  <c r="BR293" i="1"/>
  <c r="BO293" i="1"/>
  <c r="BJ293" i="1"/>
  <c r="BS292" i="1"/>
  <c r="BR292" i="1"/>
  <c r="BO292" i="1"/>
  <c r="BJ292" i="1"/>
  <c r="BS291" i="1"/>
  <c r="BR291" i="1"/>
  <c r="BO291" i="1"/>
  <c r="BJ291" i="1"/>
  <c r="BS290" i="1"/>
  <c r="BR290" i="1"/>
  <c r="BJ290" i="1"/>
  <c r="BF290" i="1"/>
  <c r="BE290" i="1" s="1"/>
  <c r="BE52" i="1" s="1"/>
  <c r="BJ278" i="1"/>
  <c r="BJ275" i="1"/>
  <c r="BF275" i="1"/>
  <c r="BE275" i="1" s="1"/>
  <c r="BE46" i="1" s="1"/>
  <c r="BN229" i="1"/>
  <c r="BN228" i="1" s="1"/>
  <c r="BJ229" i="1"/>
  <c r="BJ228" i="1" s="1"/>
  <c r="BE229" i="1"/>
  <c r="BE228" i="1" s="1"/>
  <c r="BJ217" i="1"/>
  <c r="BE217" i="1"/>
  <c r="BJ216" i="1"/>
  <c r="BE216" i="1"/>
  <c r="BJ215" i="1"/>
  <c r="BF215" i="1"/>
  <c r="BE215" i="1" s="1"/>
  <c r="BN212" i="1"/>
  <c r="BJ212" i="1"/>
  <c r="BE212" i="1"/>
  <c r="BJ211" i="1"/>
  <c r="BF211" i="1"/>
  <c r="BO204" i="1"/>
  <c r="BJ208" i="1"/>
  <c r="BF66" i="1"/>
  <c r="BO185" i="1"/>
  <c r="BK197" i="1"/>
  <c r="BK195" i="1" s="1"/>
  <c r="BJ195" i="1" s="1"/>
  <c r="BE197" i="1"/>
  <c r="BN196" i="1"/>
  <c r="BJ196" i="1"/>
  <c r="BE196" i="1"/>
  <c r="BF195" i="1"/>
  <c r="BE195" i="1" s="1"/>
  <c r="BN194" i="1"/>
  <c r="BJ194" i="1"/>
  <c r="BE194" i="1"/>
  <c r="BN193" i="1"/>
  <c r="BJ193" i="1"/>
  <c r="BE193" i="1"/>
  <c r="BN192" i="1"/>
  <c r="BJ192" i="1"/>
  <c r="BF192" i="1"/>
  <c r="BN191" i="1"/>
  <c r="BJ191" i="1"/>
  <c r="BN190" i="1"/>
  <c r="BJ190" i="1"/>
  <c r="BN189" i="1"/>
  <c r="BJ189" i="1"/>
  <c r="BE189" i="1"/>
  <c r="BN188" i="1"/>
  <c r="BJ188" i="1"/>
  <c r="BE188" i="1"/>
  <c r="BN187" i="1"/>
  <c r="BJ187" i="1"/>
  <c r="BF187" i="1"/>
  <c r="BE187" i="1" s="1"/>
  <c r="BN186" i="1"/>
  <c r="BJ186" i="1"/>
  <c r="BN168" i="1"/>
  <c r="BJ168" i="1"/>
  <c r="BE168" i="1"/>
  <c r="BN167" i="1"/>
  <c r="BJ167" i="1"/>
  <c r="BE167" i="1"/>
  <c r="BO166" i="1"/>
  <c r="BN166" i="1" s="1"/>
  <c r="BK166" i="1"/>
  <c r="BJ166" i="1" s="1"/>
  <c r="BF166" i="1"/>
  <c r="BE166" i="1" s="1"/>
  <c r="BN165" i="1"/>
  <c r="BJ165" i="1"/>
  <c r="BE165" i="1"/>
  <c r="BN164" i="1"/>
  <c r="BJ164" i="1"/>
  <c r="BE164" i="1"/>
  <c r="BN163" i="1"/>
  <c r="BK163" i="1"/>
  <c r="BJ163" i="1" s="1"/>
  <c r="BE163" i="1"/>
  <c r="BN162" i="1"/>
  <c r="BJ162" i="1"/>
  <c r="BE162" i="1"/>
  <c r="BN161" i="1"/>
  <c r="BJ161" i="1"/>
  <c r="BE161" i="1"/>
  <c r="BO160" i="1"/>
  <c r="BN160" i="1" s="1"/>
  <c r="BK160" i="1"/>
  <c r="BJ160" i="1" s="1"/>
  <c r="BF160" i="1"/>
  <c r="BN159" i="1"/>
  <c r="BJ159" i="1"/>
  <c r="BE159" i="1"/>
  <c r="BN158" i="1"/>
  <c r="BJ158" i="1"/>
  <c r="BE158" i="1"/>
  <c r="BO157" i="1"/>
  <c r="BN157" i="1" s="1"/>
  <c r="BK157" i="1"/>
  <c r="BJ157" i="1" s="1"/>
  <c r="BF157" i="1"/>
  <c r="BN156" i="1"/>
  <c r="BJ156" i="1"/>
  <c r="BE156" i="1"/>
  <c r="BJ155" i="1"/>
  <c r="BF154" i="1"/>
  <c r="BE154" i="1" s="1"/>
  <c r="BE155" i="1"/>
  <c r="BK154" i="1"/>
  <c r="BJ154" i="1" s="1"/>
  <c r="BN153" i="1"/>
  <c r="BJ153" i="1"/>
  <c r="BE153" i="1"/>
  <c r="BN152" i="1"/>
  <c r="BJ152" i="1"/>
  <c r="BE152" i="1"/>
  <c r="BN150" i="1"/>
  <c r="BJ150" i="1"/>
  <c r="BN149" i="1"/>
  <c r="BJ149" i="1"/>
  <c r="BN148" i="1"/>
  <c r="BJ148" i="1"/>
  <c r="BN147" i="1"/>
  <c r="BJ147" i="1"/>
  <c r="BN146" i="1"/>
  <c r="BJ146" i="1"/>
  <c r="BN145" i="1"/>
  <c r="BJ145" i="1"/>
  <c r="BN144" i="1"/>
  <c r="BJ144" i="1"/>
  <c r="BN143" i="1"/>
  <c r="BJ143" i="1"/>
  <c r="BN142" i="1"/>
  <c r="BJ142" i="1"/>
  <c r="BE142" i="1"/>
  <c r="BN141" i="1"/>
  <c r="BJ141" i="1"/>
  <c r="BE141" i="1"/>
  <c r="BN140" i="1"/>
  <c r="BJ140" i="1"/>
  <c r="BF140" i="1"/>
  <c r="BE140" i="1" s="1"/>
  <c r="BN139" i="1"/>
  <c r="BJ139" i="1"/>
  <c r="BN138" i="1"/>
  <c r="BJ138" i="1"/>
  <c r="BN137" i="1"/>
  <c r="BJ137" i="1"/>
  <c r="BN136" i="1"/>
  <c r="BJ136" i="1"/>
  <c r="BN135" i="1"/>
  <c r="BJ135" i="1"/>
  <c r="BN134" i="1"/>
  <c r="BJ134" i="1"/>
  <c r="BF134" i="1"/>
  <c r="BE134" i="1" s="1"/>
  <c r="BN133" i="1"/>
  <c r="BJ133" i="1"/>
  <c r="BN132" i="1"/>
  <c r="BJ132" i="1"/>
  <c r="BF132" i="1"/>
  <c r="BE132" i="1" s="1"/>
  <c r="BN131" i="1"/>
  <c r="BJ131" i="1"/>
  <c r="BE131" i="1"/>
  <c r="BN130" i="1"/>
  <c r="BJ130" i="1"/>
  <c r="BE130" i="1"/>
  <c r="BN129" i="1"/>
  <c r="BJ129" i="1"/>
  <c r="BF129" i="1"/>
  <c r="BE129" i="1" s="1"/>
  <c r="BN128" i="1"/>
  <c r="BJ128" i="1"/>
  <c r="BN127" i="1"/>
  <c r="BJ127" i="1"/>
  <c r="BE127" i="1"/>
  <c r="BN126" i="1"/>
  <c r="BJ126" i="1"/>
  <c r="BK123" i="1"/>
  <c r="BJ123" i="1" s="1"/>
  <c r="BJ121" i="1"/>
  <c r="BJ120" i="1"/>
  <c r="BJ119" i="1"/>
  <c r="BJ118" i="1"/>
  <c r="BJ117" i="1"/>
  <c r="BJ113" i="1"/>
  <c r="BJ112" i="1"/>
  <c r="BJ111" i="1"/>
  <c r="BJ110" i="1"/>
  <c r="BJ109" i="1"/>
  <c r="BJ108" i="1"/>
  <c r="BJ107" i="1"/>
  <c r="BJ106" i="1"/>
  <c r="BJ105" i="1"/>
  <c r="BJ104" i="1"/>
  <c r="BJ103" i="1"/>
  <c r="BJ102" i="1"/>
  <c r="BE102" i="1"/>
  <c r="BJ101" i="1"/>
  <c r="BE101" i="1"/>
  <c r="BJ100" i="1"/>
  <c r="BE100" i="1"/>
  <c r="BJ99" i="1"/>
  <c r="BE99" i="1"/>
  <c r="BJ98" i="1"/>
  <c r="BF98" i="1"/>
  <c r="BE98" i="1" s="1"/>
  <c r="BJ97" i="1"/>
  <c r="BJ96" i="1"/>
  <c r="BJ95" i="1"/>
  <c r="BF95" i="1"/>
  <c r="BE95" i="1" s="1"/>
  <c r="BJ94" i="1"/>
  <c r="BJ93" i="1"/>
  <c r="BI93" i="1"/>
  <c r="BJ92" i="1"/>
  <c r="BE92" i="1"/>
  <c r="BJ91" i="1"/>
  <c r="BJ90" i="1"/>
  <c r="BJ89" i="1"/>
  <c r="BE89" i="1"/>
  <c r="BJ88" i="1"/>
  <c r="BF88" i="1"/>
  <c r="BE88" i="1" s="1"/>
  <c r="BJ87" i="1"/>
  <c r="BF87" i="1"/>
  <c r="BE87" i="1" s="1"/>
  <c r="BJ86" i="1"/>
  <c r="BE86" i="1"/>
  <c r="BJ85" i="1"/>
  <c r="BE85" i="1"/>
  <c r="BJ84" i="1"/>
  <c r="BF84" i="1"/>
  <c r="BE84" i="1" s="1"/>
  <c r="BJ83" i="1"/>
  <c r="BE83" i="1"/>
  <c r="BJ82" i="1"/>
  <c r="BF82" i="1"/>
  <c r="BJ81" i="1"/>
  <c r="BF81" i="1"/>
  <c r="BJ80" i="1"/>
  <c r="BJ79" i="1"/>
  <c r="BE79" i="1"/>
  <c r="BJ78" i="1"/>
  <c r="BJ77" i="1"/>
  <c r="BE77" i="1"/>
  <c r="BJ76" i="1"/>
  <c r="BF76" i="1"/>
  <c r="BE76" i="1" s="1"/>
  <c r="BJ75" i="1"/>
  <c r="BJ74" i="1"/>
  <c r="BF74" i="1"/>
  <c r="BE74" i="1" s="1"/>
  <c r="BJ73" i="1"/>
  <c r="BJ72" i="1"/>
  <c r="BJ71" i="1"/>
  <c r="BE71" i="1"/>
  <c r="BJ70" i="1"/>
  <c r="BE70" i="1"/>
  <c r="BJ69" i="1"/>
  <c r="BF69" i="1"/>
  <c r="BE69" i="1" s="1"/>
  <c r="BJ68" i="1"/>
  <c r="BJ67" i="1"/>
  <c r="BK287" i="1"/>
  <c r="BM60" i="1"/>
  <c r="BM35" i="1" s="1"/>
  <c r="BL60" i="1"/>
  <c r="BL35" i="1" s="1"/>
  <c r="BK60" i="1"/>
  <c r="BK35" i="1" s="1"/>
  <c r="BJ60" i="1"/>
  <c r="BM59" i="1"/>
  <c r="BM58" i="1"/>
  <c r="BM34" i="1" s="1"/>
  <c r="BL58" i="1"/>
  <c r="BK58" i="1"/>
  <c r="BK34" i="1" s="1"/>
  <c r="BM57" i="1"/>
  <c r="BM32" i="1" s="1"/>
  <c r="BM53" i="1"/>
  <c r="BL53" i="1"/>
  <c r="BK53" i="1"/>
  <c r="BM52" i="1"/>
  <c r="BL52" i="1"/>
  <c r="BK52" i="1"/>
  <c r="BI52" i="1"/>
  <c r="BH52" i="1"/>
  <c r="BF52" i="1"/>
  <c r="BO51" i="1"/>
  <c r="BM51" i="1"/>
  <c r="BL51" i="1"/>
  <c r="BK51" i="1"/>
  <c r="BI51" i="1"/>
  <c r="BH51" i="1"/>
  <c r="BF51" i="1"/>
  <c r="BN50" i="1"/>
  <c r="BJ50" i="1"/>
  <c r="BN49" i="1"/>
  <c r="BJ49" i="1"/>
  <c r="BM48" i="1"/>
  <c r="BL48" i="1"/>
  <c r="BH47" i="1"/>
  <c r="BS46" i="1"/>
  <c r="BR46" i="1"/>
  <c r="BO46" i="1"/>
  <c r="BM46" i="1"/>
  <c r="BL46" i="1"/>
  <c r="BK46" i="1"/>
  <c r="BI46" i="1"/>
  <c r="BH46" i="1"/>
  <c r="BS45" i="1"/>
  <c r="BR45" i="1"/>
  <c r="BO45" i="1"/>
  <c r="BM45" i="1"/>
  <c r="BL45" i="1"/>
  <c r="BK45" i="1"/>
  <c r="BI45" i="1"/>
  <c r="BH45" i="1"/>
  <c r="BF45" i="1"/>
  <c r="BE45" i="1"/>
  <c r="BN44" i="1"/>
  <c r="BJ44" i="1"/>
  <c r="BN43" i="1"/>
  <c r="BJ43" i="1"/>
  <c r="BN42" i="1"/>
  <c r="BJ42" i="1"/>
  <c r="BN41" i="1"/>
  <c r="BJ41" i="1"/>
  <c r="BS40" i="1"/>
  <c r="BR40" i="1"/>
  <c r="BM40" i="1"/>
  <c r="BL40" i="1"/>
  <c r="BI40" i="1"/>
  <c r="BH40" i="1"/>
  <c r="BN39" i="1"/>
  <c r="BJ39" i="1"/>
  <c r="BN38" i="1"/>
  <c r="BJ38" i="1"/>
  <c r="BM37" i="1"/>
  <c r="BL37" i="1"/>
  <c r="BK37" i="1"/>
  <c r="BL34" i="1"/>
  <c r="BM27" i="1"/>
  <c r="BL27" i="1"/>
  <c r="BK27" i="1"/>
  <c r="BK25" i="1"/>
  <c r="AL524" i="1" l="1"/>
  <c r="AL528" i="1"/>
  <c r="AK308" i="1"/>
  <c r="BN613" i="1"/>
  <c r="BT613" i="1"/>
  <c r="BT612" i="1" s="1"/>
  <c r="BT573" i="1" s="1"/>
  <c r="BR1090" i="1"/>
  <c r="BN1073" i="1"/>
  <c r="BN1090" i="1" s="1"/>
  <c r="BN37" i="1"/>
  <c r="BN817" i="1"/>
  <c r="BY817" i="1"/>
  <c r="BU817" i="1" s="1"/>
  <c r="BJ27" i="1"/>
  <c r="BL854" i="1"/>
  <c r="BL57" i="1" s="1"/>
  <c r="BL32" i="1" s="1"/>
  <c r="BL30" i="1" s="1"/>
  <c r="BR849" i="1"/>
  <c r="BR25" i="1" s="1"/>
  <c r="BR850" i="1"/>
  <c r="BN580" i="1"/>
  <c r="BS579" i="1"/>
  <c r="AK527" i="1"/>
  <c r="AE528" i="1"/>
  <c r="BR851" i="1"/>
  <c r="BR857" i="1"/>
  <c r="BR59" i="1" s="1"/>
  <c r="BO849" i="1"/>
  <c r="BO25" i="1" s="1"/>
  <c r="BO850" i="1"/>
  <c r="BR759" i="1"/>
  <c r="BR758" i="1" s="1"/>
  <c r="BR47" i="1" s="1"/>
  <c r="BR306" i="1"/>
  <c r="BR224" i="1" s="1"/>
  <c r="BS850" i="1"/>
  <c r="BO61" i="1"/>
  <c r="BO851" i="1"/>
  <c r="BO857" i="1"/>
  <c r="BF949" i="1"/>
  <c r="BO735" i="1"/>
  <c r="BN881" i="1"/>
  <c r="BO195" i="1"/>
  <c r="BN195" i="1" s="1"/>
  <c r="W527" i="1"/>
  <c r="W524" i="1"/>
  <c r="W523" i="1" s="1"/>
  <c r="W315" i="1"/>
  <c r="W116" i="1" s="1"/>
  <c r="BU993" i="1"/>
  <c r="BY991" i="1"/>
  <c r="BU610" i="1"/>
  <c r="BZ608" i="1"/>
  <c r="BU608" i="1" s="1"/>
  <c r="BU589" i="1"/>
  <c r="BZ579" i="1"/>
  <c r="BZ593" i="1"/>
  <c r="BU593" i="1" s="1"/>
  <c r="BU599" i="1"/>
  <c r="BZ604" i="1"/>
  <c r="BU604" i="1" s="1"/>
  <c r="BU605" i="1"/>
  <c r="BV850" i="1"/>
  <c r="BU833" i="1"/>
  <c r="BV832" i="1"/>
  <c r="BU832" i="1" s="1"/>
  <c r="BV849" i="1"/>
  <c r="BN886" i="1"/>
  <c r="BN874" i="1"/>
  <c r="BN794" i="1"/>
  <c r="BF789" i="1"/>
  <c r="BF788" i="1" s="1"/>
  <c r="BE862" i="1"/>
  <c r="BS223" i="1"/>
  <c r="BS202" i="1" s="1"/>
  <c r="BS220" i="1"/>
  <c r="BS199" i="1" s="1"/>
  <c r="BN204" i="1"/>
  <c r="BO223" i="1"/>
  <c r="BO220" i="1"/>
  <c r="BR223" i="1"/>
  <c r="BR202" i="1" s="1"/>
  <c r="BR220" i="1"/>
  <c r="BR199" i="1" s="1"/>
  <c r="BS52" i="1"/>
  <c r="BS789" i="1"/>
  <c r="BN789" i="1" s="1"/>
  <c r="BI788" i="1"/>
  <c r="BR52" i="1"/>
  <c r="BN791" i="1"/>
  <c r="BO904" i="1"/>
  <c r="BF994" i="1"/>
  <c r="BE211" i="1"/>
  <c r="BF207" i="1"/>
  <c r="BE207" i="1" s="1"/>
  <c r="BE66" i="1"/>
  <c r="BF287" i="1"/>
  <c r="BN27" i="1"/>
  <c r="BE1073" i="1"/>
  <c r="BE1090" i="1" s="1"/>
  <c r="BH59" i="1"/>
  <c r="BO1002" i="1"/>
  <c r="BF1029" i="1"/>
  <c r="BF60" i="1"/>
  <c r="BF35" i="1" s="1"/>
  <c r="BO1003" i="1"/>
  <c r="BF1030" i="1"/>
  <c r="BF760" i="1"/>
  <c r="BE760" i="1"/>
  <c r="BF1001" i="1"/>
  <c r="BO1001" i="1" s="1"/>
  <c r="BJ849" i="1"/>
  <c r="BE213" i="1"/>
  <c r="BJ823" i="1"/>
  <c r="BJ25" i="1"/>
  <c r="BJ53" i="1"/>
  <c r="BF186" i="1"/>
  <c r="BE186" i="1" s="1"/>
  <c r="BK744" i="1"/>
  <c r="BJ744" i="1" s="1"/>
  <c r="BK48" i="1"/>
  <c r="BJ48" i="1" s="1"/>
  <c r="BN869" i="1"/>
  <c r="BN885" i="1"/>
  <c r="BN1100" i="1"/>
  <c r="BJ37" i="1"/>
  <c r="BN946" i="1"/>
  <c r="BN948" i="1"/>
  <c r="BN875" i="1"/>
  <c r="BN863" i="1"/>
  <c r="BN866" i="1"/>
  <c r="BN864" i="1"/>
  <c r="BN882" i="1"/>
  <c r="BN836" i="1"/>
  <c r="BN943" i="1"/>
  <c r="BN291" i="1"/>
  <c r="BN293" i="1"/>
  <c r="BE160" i="1"/>
  <c r="BN723" i="1"/>
  <c r="BN795" i="1"/>
  <c r="BN834" i="1"/>
  <c r="BN873" i="1"/>
  <c r="BN883" i="1"/>
  <c r="BN892" i="1"/>
  <c r="BE620" i="1"/>
  <c r="BN724" i="1"/>
  <c r="BJ760" i="1"/>
  <c r="BJ851" i="1"/>
  <c r="BN878" i="1"/>
  <c r="BN801" i="1"/>
  <c r="BJ850" i="1"/>
  <c r="BN868" i="1"/>
  <c r="BN879" i="1"/>
  <c r="BN880" i="1"/>
  <c r="BN891" i="1"/>
  <c r="BN899" i="1"/>
  <c r="BE901" i="1"/>
  <c r="BN951" i="1"/>
  <c r="BN197" i="1"/>
  <c r="BN884" i="1"/>
  <c r="BN944" i="1"/>
  <c r="BF620" i="1"/>
  <c r="BF653" i="1" s="1"/>
  <c r="BN799" i="1"/>
  <c r="BE866" i="1"/>
  <c r="BN942" i="1"/>
  <c r="BN957" i="1"/>
  <c r="BN802" i="1"/>
  <c r="BJ45" i="1"/>
  <c r="BN814" i="1"/>
  <c r="BS1024" i="1"/>
  <c r="BS1017" i="1" s="1"/>
  <c r="BS1015" i="1" s="1"/>
  <c r="BN1015" i="1" s="1"/>
  <c r="BJ52" i="1"/>
  <c r="BN796" i="1"/>
  <c r="BE867" i="1"/>
  <c r="BN945" i="1"/>
  <c r="BN1025" i="1"/>
  <c r="BJ762" i="1"/>
  <c r="BJ828" i="1" s="1"/>
  <c r="BE876" i="1"/>
  <c r="BL852" i="1"/>
  <c r="BL55" i="1" s="1"/>
  <c r="BL22" i="1" s="1"/>
  <c r="BE82" i="1"/>
  <c r="BN213" i="1"/>
  <c r="BO290" i="1"/>
  <c r="BI575" i="1"/>
  <c r="BE575" i="1" s="1"/>
  <c r="BN800" i="1"/>
  <c r="BE904" i="1"/>
  <c r="BE51" i="1" s="1"/>
  <c r="BO952" i="1"/>
  <c r="BN952" i="1" s="1"/>
  <c r="BO955" i="1"/>
  <c r="BN955" i="1" s="1"/>
  <c r="BN185" i="1"/>
  <c r="BO183" i="1"/>
  <c r="BM758" i="1"/>
  <c r="BM47" i="1" s="1"/>
  <c r="BN867" i="1"/>
  <c r="BO954" i="1"/>
  <c r="BN954" i="1" s="1"/>
  <c r="BJ46" i="1"/>
  <c r="BS560" i="1"/>
  <c r="BN560" i="1" s="1"/>
  <c r="BE594" i="1"/>
  <c r="BJ35" i="1"/>
  <c r="BN947" i="1"/>
  <c r="BN46" i="1"/>
  <c r="BF97" i="1"/>
  <c r="BF94" i="1" s="1"/>
  <c r="BF93" i="1" s="1"/>
  <c r="BE93" i="1" s="1"/>
  <c r="BS576" i="1"/>
  <c r="BM759" i="1"/>
  <c r="BM825" i="1" s="1"/>
  <c r="BM853" i="1" s="1"/>
  <c r="BK828" i="1"/>
  <c r="BS872" i="1"/>
  <c r="BN872" i="1" s="1"/>
  <c r="BN950" i="1"/>
  <c r="BJ34" i="1"/>
  <c r="BE81" i="1"/>
  <c r="BS587" i="1"/>
  <c r="BN587" i="1" s="1"/>
  <c r="BS600" i="1"/>
  <c r="BN600" i="1" s="1"/>
  <c r="BN612" i="1"/>
  <c r="BN828" i="1"/>
  <c r="BE873" i="1"/>
  <c r="BE879" i="1"/>
  <c r="BE952" i="1"/>
  <c r="BJ51" i="1"/>
  <c r="BN871" i="1"/>
  <c r="BN877" i="1"/>
  <c r="BN956" i="1"/>
  <c r="BH1008" i="1"/>
  <c r="BJ197" i="1"/>
  <c r="BK185" i="1"/>
  <c r="BK171" i="1" s="1"/>
  <c r="BJ171" i="1" s="1"/>
  <c r="BO205" i="1"/>
  <c r="BN835" i="1"/>
  <c r="BN294" i="1"/>
  <c r="BN45" i="1"/>
  <c r="BE157" i="1"/>
  <c r="BE1024" i="1"/>
  <c r="BI1017" i="1"/>
  <c r="BI1016" i="1" s="1"/>
  <c r="BM763" i="1"/>
  <c r="BJ763" i="1" s="1"/>
  <c r="BJ61" i="1" s="1"/>
  <c r="BE794" i="1"/>
  <c r="BN803" i="1"/>
  <c r="BK826" i="1"/>
  <c r="BK854" i="1" s="1"/>
  <c r="BJ287" i="1"/>
  <c r="BF68" i="1"/>
  <c r="BN292" i="1"/>
  <c r="BE644" i="1"/>
  <c r="BJ716" i="1"/>
  <c r="BN155" i="1"/>
  <c r="BO123" i="1"/>
  <c r="BH1082" i="1"/>
  <c r="BE949" i="1"/>
  <c r="BO949" i="1"/>
  <c r="BN949" i="1" s="1"/>
  <c r="BF73" i="1"/>
  <c r="BF80" i="1"/>
  <c r="BE192" i="1"/>
  <c r="BE595" i="1"/>
  <c r="BF46" i="1"/>
  <c r="BO154" i="1"/>
  <c r="BN154" i="1" s="1"/>
  <c r="BJ58" i="1"/>
  <c r="BE581" i="1"/>
  <c r="BL858" i="1"/>
  <c r="BL824" i="1"/>
  <c r="BL24" i="1" s="1"/>
  <c r="BN876" i="1"/>
  <c r="BK827" i="1"/>
  <c r="BK855" i="1" s="1"/>
  <c r="BJ855" i="1" s="1"/>
  <c r="BJ761" i="1"/>
  <c r="BJ827" i="1" s="1"/>
  <c r="BK213" i="1"/>
  <c r="BN725" i="1"/>
  <c r="BN211" i="1"/>
  <c r="BE655" i="1"/>
  <c r="BH1012" i="1"/>
  <c r="BJ1025" i="1"/>
  <c r="BM1024" i="1"/>
  <c r="BO714" i="1"/>
  <c r="BN714" i="1" s="1"/>
  <c r="BS788" i="1"/>
  <c r="BI865" i="1"/>
  <c r="BE1004" i="1"/>
  <c r="BE791" i="1"/>
  <c r="BS862" i="1"/>
  <c r="BN862" i="1" s="1"/>
  <c r="BE871" i="1"/>
  <c r="BO953" i="1"/>
  <c r="BN953" i="1" s="1"/>
  <c r="BH1005" i="1"/>
  <c r="BI870" i="1"/>
  <c r="BR51" i="1"/>
  <c r="BN51" i="1" s="1"/>
  <c r="AK523" i="1" l="1"/>
  <c r="AL523" i="1" s="1"/>
  <c r="AE527" i="1"/>
  <c r="AL527" i="1"/>
  <c r="AK306" i="1"/>
  <c r="AL306" i="1" s="1"/>
  <c r="AL308" i="1"/>
  <c r="BN1024" i="1"/>
  <c r="BN1017" i="1"/>
  <c r="AP528" i="1"/>
  <c r="AP527" i="1" s="1"/>
  <c r="BE97" i="1"/>
  <c r="BE94" i="1"/>
  <c r="BN850" i="1"/>
  <c r="BO36" i="1"/>
  <c r="AE523" i="1"/>
  <c r="AK313" i="1"/>
  <c r="AL313" i="1" s="1"/>
  <c r="AE524" i="1"/>
  <c r="BR218" i="1"/>
  <c r="BN904" i="1"/>
  <c r="BO994" i="1"/>
  <c r="BN994" i="1" s="1"/>
  <c r="BR221" i="1"/>
  <c r="BN576" i="1"/>
  <c r="BS575" i="1"/>
  <c r="BO59" i="1"/>
  <c r="BN760" i="1"/>
  <c r="BO760" i="1"/>
  <c r="BF826" i="1"/>
  <c r="BF854" i="1" s="1"/>
  <c r="BO52" i="1"/>
  <c r="BN52" i="1" s="1"/>
  <c r="BN290" i="1"/>
  <c r="BF1000" i="1"/>
  <c r="BF654" i="1"/>
  <c r="BY1009" i="1"/>
  <c r="BY1006" i="1"/>
  <c r="BU991" i="1"/>
  <c r="BY1011" i="1"/>
  <c r="BU579" i="1"/>
  <c r="BZ570" i="1"/>
  <c r="BU570" i="1" s="1"/>
  <c r="BZ569" i="1"/>
  <c r="BV25" i="1"/>
  <c r="BO202" i="1"/>
  <c r="BN202" i="1" s="1"/>
  <c r="BF665" i="1"/>
  <c r="BN223" i="1"/>
  <c r="BE788" i="1"/>
  <c r="BN220" i="1"/>
  <c r="BO203" i="1"/>
  <c r="BN183" i="1"/>
  <c r="BO170" i="1"/>
  <c r="BO171" i="1"/>
  <c r="BN171" i="1" s="1"/>
  <c r="BE826" i="1"/>
  <c r="BE854" i="1" s="1"/>
  <c r="BE994" i="1"/>
  <c r="BF314" i="1"/>
  <c r="BI766" i="1"/>
  <c r="BS823" i="1"/>
  <c r="BK842" i="1"/>
  <c r="BJ842" i="1" s="1"/>
  <c r="BE287" i="1"/>
  <c r="BF65" i="1"/>
  <c r="BF1028" i="1"/>
  <c r="BE60" i="1"/>
  <c r="BE35" i="1" s="1"/>
  <c r="BE1016" i="1"/>
  <c r="BI1015" i="1"/>
  <c r="BE1015" i="1" s="1"/>
  <c r="BF658" i="1"/>
  <c r="BE658" i="1" s="1"/>
  <c r="BO727" i="1"/>
  <c r="BO734" i="1"/>
  <c r="BO1000" i="1"/>
  <c r="BO53" i="1" s="1"/>
  <c r="BF53" i="1"/>
  <c r="BN205" i="1"/>
  <c r="BO207" i="1"/>
  <c r="BN207" i="1" s="1"/>
  <c r="BK209" i="1"/>
  <c r="BK205" i="1" s="1"/>
  <c r="BK202" i="1" s="1"/>
  <c r="BJ202" i="1" s="1"/>
  <c r="BM824" i="1"/>
  <c r="BM852" i="1"/>
  <c r="BM55" i="1" s="1"/>
  <c r="BM56" i="1"/>
  <c r="BJ185" i="1"/>
  <c r="BK183" i="1"/>
  <c r="BM858" i="1"/>
  <c r="BM61" i="1"/>
  <c r="BE789" i="1"/>
  <c r="BN123" i="1"/>
  <c r="BE1017" i="1"/>
  <c r="BI57" i="1"/>
  <c r="BI1008" i="1"/>
  <c r="BI1005" i="1"/>
  <c r="BR1005" i="1"/>
  <c r="BH1002" i="1"/>
  <c r="BH1029" i="1" s="1"/>
  <c r="BJ1024" i="1"/>
  <c r="BM1017" i="1"/>
  <c r="BI1012" i="1"/>
  <c r="BH57" i="1"/>
  <c r="BE865" i="1"/>
  <c r="BS865" i="1"/>
  <c r="BN865" i="1" s="1"/>
  <c r="BF78" i="1"/>
  <c r="BE80" i="1"/>
  <c r="BJ213" i="1"/>
  <c r="BI1009" i="1"/>
  <c r="BI1006" i="1"/>
  <c r="BF72" i="1"/>
  <c r="BE72" i="1" s="1"/>
  <c r="BE73" i="1"/>
  <c r="BE68" i="1"/>
  <c r="BE870" i="1"/>
  <c r="BS870" i="1"/>
  <c r="BN870" i="1" s="1"/>
  <c r="BJ826" i="1"/>
  <c r="BJ854" i="1" s="1"/>
  <c r="AP524" i="1" l="1"/>
  <c r="AP308" i="1"/>
  <c r="AK311" i="1"/>
  <c r="AE313" i="1"/>
  <c r="BN575" i="1"/>
  <c r="BN727" i="1"/>
  <c r="BY1003" i="1"/>
  <c r="BY1030" i="1" s="1"/>
  <c r="BY32" i="1" s="1"/>
  <c r="BU32" i="1" s="1"/>
  <c r="BU569" i="1"/>
  <c r="BZ574" i="1"/>
  <c r="BU574" i="1" s="1"/>
  <c r="BZ573" i="1"/>
  <c r="BZ759" i="1" s="1"/>
  <c r="BZ656" i="1"/>
  <c r="BZ653" i="1"/>
  <c r="BZ654" i="1"/>
  <c r="BU654" i="1" s="1"/>
  <c r="BF664" i="1"/>
  <c r="BE664" i="1" s="1"/>
  <c r="BE665" i="1"/>
  <c r="BI765" i="1"/>
  <c r="BS765" i="1" s="1"/>
  <c r="BI823" i="1"/>
  <c r="BS48" i="1" s="1"/>
  <c r="BJ205" i="1"/>
  <c r="BK203" i="1"/>
  <c r="BO199" i="1"/>
  <c r="BN203" i="1"/>
  <c r="BJ183" i="1"/>
  <c r="BK170" i="1"/>
  <c r="BO169" i="1"/>
  <c r="BN169" i="1" s="1"/>
  <c r="BN170" i="1"/>
  <c r="BF309" i="1"/>
  <c r="BE314" i="1"/>
  <c r="BF313" i="1"/>
  <c r="BF308" i="1" s="1"/>
  <c r="BF64" i="1"/>
  <c r="BE64" i="1" s="1"/>
  <c r="BE65" i="1"/>
  <c r="BF288" i="1"/>
  <c r="BF286" i="1" s="1"/>
  <c r="BE286" i="1" s="1"/>
  <c r="BF761" i="1"/>
  <c r="BE761" i="1" s="1"/>
  <c r="BK727" i="1"/>
  <c r="BJ727" i="1" s="1"/>
  <c r="BK207" i="1"/>
  <c r="BJ207" i="1" s="1"/>
  <c r="BJ209" i="1"/>
  <c r="BE78" i="1"/>
  <c r="BF766" i="1"/>
  <c r="BN788" i="1"/>
  <c r="BR1002" i="1"/>
  <c r="BS1005" i="1"/>
  <c r="BN1005" i="1" s="1"/>
  <c r="BI1004" i="1"/>
  <c r="BS1004" i="1" s="1"/>
  <c r="BN1004" i="1" s="1"/>
  <c r="BI1002" i="1"/>
  <c r="BI1029" i="1" s="1"/>
  <c r="BF67" i="1"/>
  <c r="BS1006" i="1"/>
  <c r="BI1003" i="1"/>
  <c r="BM1015" i="1"/>
  <c r="BJ1017" i="1"/>
  <c r="BI1007" i="1"/>
  <c r="BJ57" i="1"/>
  <c r="BK57" i="1"/>
  <c r="BK32" i="1" s="1"/>
  <c r="BJ32" i="1" s="1"/>
  <c r="BK288" i="1"/>
  <c r="BO40" i="1"/>
  <c r="BN40" i="1" s="1"/>
  <c r="AE311" i="1" l="1"/>
  <c r="AL311" i="1"/>
  <c r="BZ308" i="1"/>
  <c r="BZ306" i="1" s="1"/>
  <c r="BZ825" i="1"/>
  <c r="BY1001" i="1"/>
  <c r="BU1001" i="1" s="1"/>
  <c r="BU1000" i="1" s="1"/>
  <c r="BU53" i="1" s="1"/>
  <c r="AK759" i="1"/>
  <c r="AK825" i="1" s="1"/>
  <c r="BU573" i="1"/>
  <c r="BY1028" i="1"/>
  <c r="BU1030" i="1"/>
  <c r="BU656" i="1"/>
  <c r="BU653" i="1"/>
  <c r="BI48" i="1"/>
  <c r="BN199" i="1"/>
  <c r="BJ203" i="1"/>
  <c r="BK199" i="1"/>
  <c r="BK169" i="1"/>
  <c r="BJ169" i="1" s="1"/>
  <c r="BJ170" i="1"/>
  <c r="BE309" i="1"/>
  <c r="BF827" i="1"/>
  <c r="BF58" i="1" s="1"/>
  <c r="BF34" i="1" s="1"/>
  <c r="BE313" i="1"/>
  <c r="BF311" i="1"/>
  <c r="BE311" i="1" s="1"/>
  <c r="BF765" i="1"/>
  <c r="BE288" i="1"/>
  <c r="BE1029" i="1"/>
  <c r="BS1003" i="1"/>
  <c r="BI1030" i="1"/>
  <c r="BI32" i="1" s="1"/>
  <c r="BF823" i="1"/>
  <c r="BK40" i="1"/>
  <c r="BJ40" i="1" s="1"/>
  <c r="BS1002" i="1"/>
  <c r="BN1002" i="1" s="1"/>
  <c r="BI1001" i="1"/>
  <c r="BI1011" i="1"/>
  <c r="BI1010" i="1" s="1"/>
  <c r="BJ288" i="1"/>
  <c r="BJ286" i="1" s="1"/>
  <c r="BN827" i="1"/>
  <c r="BE67" i="1"/>
  <c r="BJ1015" i="1"/>
  <c r="BM24" i="1"/>
  <c r="BM31" i="1"/>
  <c r="BM30" i="1" s="1"/>
  <c r="BM22" i="1"/>
  <c r="BM36" i="1"/>
  <c r="BJ36" i="1" s="1"/>
  <c r="AL825" i="1" l="1"/>
  <c r="AK824" i="1"/>
  <c r="AL824" i="1" s="1"/>
  <c r="BY36" i="1"/>
  <c r="BY1000" i="1"/>
  <c r="BY53" i="1" s="1"/>
  <c r="BZ763" i="1"/>
  <c r="BZ758" i="1"/>
  <c r="AK758" i="1"/>
  <c r="BO765" i="1"/>
  <c r="BO823" i="1"/>
  <c r="BO48" i="1" s="1"/>
  <c r="BZ853" i="1"/>
  <c r="BU1028" i="1"/>
  <c r="BZ224" i="1"/>
  <c r="BZ221" i="1" s="1"/>
  <c r="BJ199" i="1"/>
  <c r="BK198" i="1"/>
  <c r="BJ198" i="1" s="1"/>
  <c r="BF855" i="1"/>
  <c r="BE855" i="1" s="1"/>
  <c r="BE827" i="1"/>
  <c r="BF306" i="1"/>
  <c r="BE58" i="1"/>
  <c r="BE34" i="1" s="1"/>
  <c r="BI1028" i="1"/>
  <c r="BF759" i="1"/>
  <c r="BF825" i="1" s="1"/>
  <c r="BF48" i="1"/>
  <c r="BS1001" i="1"/>
  <c r="BI1000" i="1"/>
  <c r="BZ858" i="1" l="1"/>
  <c r="BZ47" i="1"/>
  <c r="BZ824" i="1"/>
  <c r="BZ24" i="1" s="1"/>
  <c r="BU763" i="1"/>
  <c r="AK24" i="1"/>
  <c r="AL24" i="1" s="1"/>
  <c r="AK853" i="1"/>
  <c r="AL853" i="1" s="1"/>
  <c r="BZ219" i="1"/>
  <c r="BU219" i="1" s="1"/>
  <c r="BU221" i="1"/>
  <c r="BF853" i="1"/>
  <c r="BF824" i="1"/>
  <c r="BF758" i="1"/>
  <c r="BS1000" i="1"/>
  <c r="BS53" i="1" s="1"/>
  <c r="BI53" i="1"/>
  <c r="BZ1082" i="1" l="1"/>
  <c r="BZ61" i="1"/>
  <c r="BU61" i="1" s="1"/>
  <c r="BU858" i="1"/>
  <c r="BU1082" i="1" s="1"/>
  <c r="AK852" i="1"/>
  <c r="AL852" i="1" s="1"/>
  <c r="AK56" i="1"/>
  <c r="AK31" i="1" s="1"/>
  <c r="BF24" i="1"/>
  <c r="BF852" i="1"/>
  <c r="BF47" i="1"/>
  <c r="AK30" i="1" l="1"/>
  <c r="AL30" i="1" s="1"/>
  <c r="AL31" i="1"/>
  <c r="AL56" i="1"/>
  <c r="BZ36" i="1"/>
  <c r="BU36" i="1" s="1"/>
  <c r="AK55" i="1"/>
  <c r="AK22" i="1" s="1"/>
  <c r="BF56" i="1"/>
  <c r="BF31" i="1" s="1"/>
  <c r="AL22" i="1" l="1"/>
  <c r="AL55" i="1"/>
  <c r="AP744" i="1"/>
  <c r="AP1100" i="1" l="1"/>
  <c r="AB1100" i="1"/>
  <c r="AA1100" i="1"/>
  <c r="V1100" i="1"/>
  <c r="J1100" i="1"/>
  <c r="D1100" i="1"/>
  <c r="Z1100" i="1" l="1"/>
  <c r="D9" i="1"/>
  <c r="D7" i="1" l="1"/>
  <c r="K9" i="1" s="1"/>
  <c r="K7" i="1" s="1"/>
  <c r="AA712" i="1" l="1"/>
  <c r="Z712" i="1" s="1"/>
  <c r="AA704" i="1"/>
  <c r="AA393" i="1"/>
  <c r="Z393" i="1" s="1"/>
  <c r="AC1025" i="1"/>
  <c r="D1025" i="1"/>
  <c r="D1024" i="1"/>
  <c r="AC1010" i="1"/>
  <c r="Z1010" i="1" s="1"/>
  <c r="AC1007" i="1"/>
  <c r="Z1007" i="1" s="1"/>
  <c r="J705" i="1"/>
  <c r="AF1025" i="1" l="1"/>
  <c r="L1025" i="1"/>
  <c r="AS1025" i="1"/>
  <c r="L1024" i="1"/>
  <c r="AF1024" i="1"/>
  <c r="AS1024" i="1"/>
  <c r="Z704" i="1"/>
  <c r="W704" i="1"/>
  <c r="AC1024" i="1"/>
  <c r="Z1024" i="1" s="1"/>
  <c r="Y1025" i="1"/>
  <c r="Z1025" i="1"/>
  <c r="D1017" i="1"/>
  <c r="AP1025" i="1"/>
  <c r="V850" i="1"/>
  <c r="V716" i="1"/>
  <c r="V528" i="1"/>
  <c r="V527" i="1"/>
  <c r="AC1015" i="1"/>
  <c r="Z1015" i="1" s="1"/>
  <c r="AC1017" i="1"/>
  <c r="Z1017" i="1" s="1"/>
  <c r="V851" i="1"/>
  <c r="AS1017" i="1" l="1"/>
  <c r="AF1017" i="1"/>
  <c r="L1017" i="1"/>
  <c r="Y1017" i="1"/>
  <c r="V1017" i="1" s="1"/>
  <c r="Y1024" i="1"/>
  <c r="Y1015" i="1" s="1"/>
  <c r="D1015" i="1"/>
  <c r="D1016" i="1"/>
  <c r="V849" i="1"/>
  <c r="V393" i="1"/>
  <c r="V1025" i="1"/>
  <c r="AP1024" i="1"/>
  <c r="V316" i="1"/>
  <c r="AS1016" i="1" l="1"/>
  <c r="AF1016" i="1"/>
  <c r="L1016" i="1"/>
  <c r="AS1015" i="1"/>
  <c r="AF1015" i="1"/>
  <c r="L1015" i="1"/>
  <c r="Y24" i="1"/>
  <c r="Y31" i="1"/>
  <c r="Y30" i="1" s="1"/>
  <c r="V315" i="1"/>
  <c r="V116" i="1"/>
  <c r="AP1017" i="1"/>
  <c r="AP1015" i="1"/>
  <c r="V1024" i="1"/>
  <c r="V1015" i="1"/>
  <c r="D10" i="1" l="1"/>
  <c r="AA217" i="1"/>
  <c r="Z217" i="1" s="1"/>
  <c r="AA213" i="1"/>
  <c r="Z213" i="1" s="1"/>
  <c r="V213" i="1"/>
  <c r="V217" i="1"/>
  <c r="J919" i="1" l="1"/>
  <c r="J920" i="1"/>
  <c r="D906" i="1"/>
  <c r="D905" i="1"/>
  <c r="D941" i="1"/>
  <c r="D940" i="1"/>
  <c r="D939" i="1"/>
  <c r="D938" i="1"/>
  <c r="D937" i="1"/>
  <c r="D936" i="1"/>
  <c r="D923" i="1"/>
  <c r="D935" i="1"/>
  <c r="D934" i="1"/>
  <c r="D933" i="1"/>
  <c r="AA737" i="1"/>
  <c r="AA216" i="1"/>
  <c r="Z216" i="1" s="1"/>
  <c r="AF934" i="1" l="1"/>
  <c r="AS934" i="1"/>
  <c r="L934" i="1"/>
  <c r="AF933" i="1"/>
  <c r="AS933" i="1"/>
  <c r="L933" i="1"/>
  <c r="AF923" i="1"/>
  <c r="AS923" i="1"/>
  <c r="L923" i="1"/>
  <c r="AF935" i="1"/>
  <c r="AS935" i="1"/>
  <c r="L935" i="1"/>
  <c r="AF938" i="1"/>
  <c r="AS938" i="1"/>
  <c r="L938" i="1"/>
  <c r="AF940" i="1"/>
  <c r="AS940" i="1"/>
  <c r="L940" i="1"/>
  <c r="AF941" i="1"/>
  <c r="AS941" i="1"/>
  <c r="L941" i="1"/>
  <c r="AF936" i="1"/>
  <c r="AS936" i="1"/>
  <c r="L936" i="1"/>
  <c r="AF939" i="1"/>
  <c r="AS939" i="1"/>
  <c r="L939" i="1"/>
  <c r="AF937" i="1"/>
  <c r="AS937" i="1"/>
  <c r="L937" i="1"/>
  <c r="J918" i="1"/>
  <c r="J993" i="1"/>
  <c r="D918" i="1"/>
  <c r="D919" i="1"/>
  <c r="W737" i="1"/>
  <c r="W736" i="1" s="1"/>
  <c r="W759" i="1" s="1"/>
  <c r="W758" i="1" s="1"/>
  <c r="W47" i="1" s="1"/>
  <c r="Z737" i="1"/>
  <c r="J889" i="1"/>
  <c r="D889" i="1"/>
  <c r="D904" i="1"/>
  <c r="AS918" i="1" l="1"/>
  <c r="L918" i="1"/>
  <c r="AS919" i="1"/>
  <c r="L919" i="1"/>
  <c r="J994" i="1"/>
  <c r="D994" i="1"/>
  <c r="AA193" i="1"/>
  <c r="AA128" i="1"/>
  <c r="AS994" i="1" l="1"/>
  <c r="L994" i="1"/>
  <c r="W193" i="1"/>
  <c r="W192" i="1" s="1"/>
  <c r="W190" i="1" s="1"/>
  <c r="Z193" i="1"/>
  <c r="W128" i="1"/>
  <c r="Z128" i="1"/>
  <c r="AA212" i="1"/>
  <c r="V1012" i="1"/>
  <c r="D1012" i="1"/>
  <c r="V1011" i="1"/>
  <c r="D1011" i="1"/>
  <c r="V1010" i="1"/>
  <c r="J1010" i="1"/>
  <c r="D1010" i="1"/>
  <c r="AC906" i="1"/>
  <c r="AC905" i="1"/>
  <c r="V941" i="1"/>
  <c r="V940" i="1"/>
  <c r="AC939" i="1"/>
  <c r="Z939" i="1" s="1"/>
  <c r="V938" i="1"/>
  <c r="V937" i="1"/>
  <c r="AC936" i="1"/>
  <c r="Z936" i="1" s="1"/>
  <c r="V934" i="1"/>
  <c r="AC933" i="1"/>
  <c r="Z933" i="1" s="1"/>
  <c r="V153" i="1"/>
  <c r="D153" i="1"/>
  <c r="V152" i="1"/>
  <c r="D152" i="1"/>
  <c r="AA197" i="1"/>
  <c r="Z197" i="1" s="1"/>
  <c r="AA196" i="1"/>
  <c r="AF152" i="1" l="1"/>
  <c r="L152" i="1"/>
  <c r="AS152" i="1"/>
  <c r="AF153" i="1"/>
  <c r="L153" i="1"/>
  <c r="AS153" i="1"/>
  <c r="W212" i="1"/>
  <c r="V212" i="1" s="1"/>
  <c r="Z212" i="1"/>
  <c r="W124" i="1"/>
  <c r="W126" i="1"/>
  <c r="W196" i="1"/>
  <c r="W195" i="1" s="1"/>
  <c r="Z196" i="1"/>
  <c r="BH1006" i="1"/>
  <c r="BH1009" i="1"/>
  <c r="BH1011" i="1"/>
  <c r="AA208" i="1"/>
  <c r="Z208" i="1" s="1"/>
  <c r="V939" i="1"/>
  <c r="V936" i="1"/>
  <c r="V933" i="1"/>
  <c r="V935" i="1"/>
  <c r="W65" i="1" l="1"/>
  <c r="W208" i="1"/>
  <c r="W211" i="1"/>
  <c r="V211" i="1" s="1"/>
  <c r="BR1006" i="1"/>
  <c r="BN1006" i="1" s="1"/>
  <c r="BH1003" i="1"/>
  <c r="BH1030" i="1" s="1"/>
  <c r="BH32" i="1" s="1"/>
  <c r="V216" i="1"/>
  <c r="V168" i="1"/>
  <c r="D168" i="1"/>
  <c r="V167" i="1"/>
  <c r="D167" i="1"/>
  <c r="V165" i="1"/>
  <c r="D165" i="1"/>
  <c r="V164" i="1"/>
  <c r="D164" i="1"/>
  <c r="V162" i="1"/>
  <c r="D162" i="1"/>
  <c r="V161" i="1"/>
  <c r="D161" i="1"/>
  <c r="V159" i="1"/>
  <c r="D159" i="1"/>
  <c r="V158" i="1"/>
  <c r="D158" i="1"/>
  <c r="V156" i="1"/>
  <c r="V155" i="1"/>
  <c r="AA154" i="1"/>
  <c r="Z154" i="1" s="1"/>
  <c r="D154" i="1"/>
  <c r="V142" i="1"/>
  <c r="AA141" i="1"/>
  <c r="AA129" i="1"/>
  <c r="Z129" i="1" s="1"/>
  <c r="V130" i="1"/>
  <c r="AF154" i="1" l="1"/>
  <c r="AS154" i="1"/>
  <c r="L154" i="1"/>
  <c r="AF162" i="1"/>
  <c r="AS162" i="1"/>
  <c r="L162" i="1"/>
  <c r="AF168" i="1"/>
  <c r="L168" i="1"/>
  <c r="AS168" i="1"/>
  <c r="AF164" i="1"/>
  <c r="L164" i="1"/>
  <c r="AS164" i="1"/>
  <c r="AF159" i="1"/>
  <c r="AS159" i="1"/>
  <c r="L159" i="1"/>
  <c r="AF165" i="1"/>
  <c r="L165" i="1"/>
  <c r="AS165" i="1"/>
  <c r="AF158" i="1"/>
  <c r="L158" i="1"/>
  <c r="AS158" i="1"/>
  <c r="AF161" i="1"/>
  <c r="L161" i="1"/>
  <c r="AS161" i="1"/>
  <c r="AF167" i="1"/>
  <c r="L167" i="1"/>
  <c r="AS167" i="1"/>
  <c r="W141" i="1"/>
  <c r="V141" i="1" s="1"/>
  <c r="Z141" i="1"/>
  <c r="W288" i="1"/>
  <c r="W825" i="1" s="1"/>
  <c r="BE1030" i="1"/>
  <c r="BH1028" i="1"/>
  <c r="BH36" i="1" s="1"/>
  <c r="BR1003" i="1"/>
  <c r="BN1003" i="1" s="1"/>
  <c r="BH1001" i="1"/>
  <c r="V124" i="1"/>
  <c r="AA124" i="1"/>
  <c r="Z124" i="1" s="1"/>
  <c r="AA126" i="1"/>
  <c r="Z126" i="1" s="1"/>
  <c r="V154" i="1"/>
  <c r="AA140" i="1"/>
  <c r="Z140" i="1" s="1"/>
  <c r="V131" i="1"/>
  <c r="V129" i="1"/>
  <c r="W853" i="1" l="1"/>
  <c r="W140" i="1"/>
  <c r="V140" i="1" s="1"/>
  <c r="W125" i="1"/>
  <c r="BE1028" i="1"/>
  <c r="BH1000" i="1"/>
  <c r="BR1001" i="1"/>
  <c r="BN1001" i="1" s="1"/>
  <c r="BE1001" i="1"/>
  <c r="BE1000" i="1" s="1"/>
  <c r="BE53" i="1" s="1"/>
  <c r="W66" i="1" l="1"/>
  <c r="W123" i="1"/>
  <c r="V123" i="1" s="1"/>
  <c r="V125" i="1"/>
  <c r="W56" i="1"/>
  <c r="W31" i="1" s="1"/>
  <c r="BR1000" i="1"/>
  <c r="BH53" i="1"/>
  <c r="W287" i="1" l="1"/>
  <c r="W286" i="1" s="1"/>
  <c r="V286" i="1" s="1"/>
  <c r="W64" i="1"/>
  <c r="W40" i="1" s="1"/>
  <c r="BR53" i="1"/>
  <c r="BN53" i="1" s="1"/>
  <c r="BN1000" i="1"/>
  <c r="W826" i="1" l="1"/>
  <c r="W115" i="1"/>
  <c r="W854" i="1" l="1"/>
  <c r="W824" i="1"/>
  <c r="W24" i="1" s="1"/>
  <c r="AP50" i="1"/>
  <c r="AP49" i="1"/>
  <c r="AP44" i="1"/>
  <c r="AP43" i="1"/>
  <c r="AP42" i="1"/>
  <c r="AP41" i="1"/>
  <c r="AP39" i="1"/>
  <c r="AP38" i="1"/>
  <c r="AB1094" i="1"/>
  <c r="AB37" i="1" s="1"/>
  <c r="AA1094" i="1"/>
  <c r="AA60" i="1"/>
  <c r="AA35" i="1" s="1"/>
  <c r="AB60" i="1"/>
  <c r="AC60" i="1"/>
  <c r="AC46" i="1"/>
  <c r="AB40" i="1"/>
  <c r="AC37" i="1"/>
  <c r="AC27" i="1"/>
  <c r="AB27" i="1"/>
  <c r="AA37" i="1" l="1"/>
  <c r="Z37" i="1" s="1"/>
  <c r="Z1094" i="1"/>
  <c r="W57" i="1"/>
  <c r="W32" i="1" s="1"/>
  <c r="W30" i="1" s="1"/>
  <c r="W852" i="1"/>
  <c r="W55" i="1" s="1"/>
  <c r="AP52" i="1"/>
  <c r="AP53" i="1"/>
  <c r="AP51" i="1"/>
  <c r="AP46" i="1"/>
  <c r="AB61" i="1"/>
  <c r="AB36" i="1" s="1"/>
  <c r="AC58" i="1"/>
  <c r="AC34" i="1" s="1"/>
  <c r="AB58" i="1"/>
  <c r="AB34" i="1" s="1"/>
  <c r="AA61" i="1"/>
  <c r="AA36" i="1" l="1"/>
  <c r="AC598" i="1" l="1"/>
  <c r="Z598" i="1" s="1"/>
  <c r="AC597" i="1"/>
  <c r="Z597" i="1" s="1"/>
  <c r="AC560" i="1"/>
  <c r="Z560" i="1" s="1"/>
  <c r="AC578" i="1"/>
  <c r="Z578" i="1" s="1"/>
  <c r="AC577" i="1"/>
  <c r="Z577" i="1" s="1"/>
  <c r="AA762" i="1"/>
  <c r="Z762" i="1" s="1"/>
  <c r="Z828" i="1" s="1"/>
  <c r="AC762" i="1"/>
  <c r="AC828" i="1" s="1"/>
  <c r="AB762" i="1"/>
  <c r="AB828" i="1" s="1"/>
  <c r="AC761" i="1"/>
  <c r="AB761" i="1"/>
  <c r="AC760" i="1"/>
  <c r="AB760" i="1"/>
  <c r="AB759" i="1"/>
  <c r="V748" i="1"/>
  <c r="AA747" i="1"/>
  <c r="Z747" i="1" s="1"/>
  <c r="AC227" i="1"/>
  <c r="AC224" i="1" s="1"/>
  <c r="AB227" i="1"/>
  <c r="AB224" i="1" s="1"/>
  <c r="AA227" i="1"/>
  <c r="AC226" i="1"/>
  <c r="AB226" i="1"/>
  <c r="AA226" i="1"/>
  <c r="AC225" i="1"/>
  <c r="AC45" i="1" s="1"/>
  <c r="D762" i="1" l="1"/>
  <c r="AB758" i="1"/>
  <c r="AB47" i="1" s="1"/>
  <c r="AA224" i="1"/>
  <c r="Z227" i="1"/>
  <c r="Z224" i="1" s="1"/>
  <c r="Z221" i="1" s="1"/>
  <c r="Z226" i="1"/>
  <c r="D828" i="1"/>
  <c r="D226" i="1"/>
  <c r="D224" i="1"/>
  <c r="D227" i="1"/>
  <c r="D747" i="1"/>
  <c r="V219" i="1"/>
  <c r="AB221" i="1"/>
  <c r="AC221" i="1"/>
  <c r="AA221" i="1"/>
  <c r="D170" i="1"/>
  <c r="D225" i="1"/>
  <c r="AC575" i="1"/>
  <c r="Z575" i="1" s="1"/>
  <c r="AA856" i="1"/>
  <c r="Z856" i="1" s="1"/>
  <c r="AA828" i="1"/>
  <c r="AP45" i="1"/>
  <c r="V762" i="1"/>
  <c r="V828" i="1" s="1"/>
  <c r="V749" i="1"/>
  <c r="V60" i="1" s="1"/>
  <c r="V35" i="1"/>
  <c r="V747" i="1"/>
  <c r="V226" i="1"/>
  <c r="V225" i="1"/>
  <c r="V227" i="1"/>
  <c r="V224" i="1" s="1"/>
  <c r="AF170" i="1" l="1"/>
  <c r="AS170" i="1"/>
  <c r="L170" i="1"/>
  <c r="J762" i="1"/>
  <c r="J828" i="1" s="1"/>
  <c r="AF762" i="1"/>
  <c r="L762" i="1"/>
  <c r="AS762" i="1"/>
  <c r="AF225" i="1"/>
  <c r="AS225" i="1"/>
  <c r="L225" i="1"/>
  <c r="AF224" i="1"/>
  <c r="AS224" i="1"/>
  <c r="L224" i="1"/>
  <c r="AF226" i="1"/>
  <c r="AS226" i="1"/>
  <c r="L226" i="1"/>
  <c r="AF828" i="1"/>
  <c r="AS828" i="1"/>
  <c r="L828" i="1"/>
  <c r="AF747" i="1"/>
  <c r="L747" i="1"/>
  <c r="AS747" i="1"/>
  <c r="AF227" i="1"/>
  <c r="AS227" i="1"/>
  <c r="L227" i="1"/>
  <c r="D221" i="1"/>
  <c r="D219" i="1"/>
  <c r="V221" i="1"/>
  <c r="D169" i="1"/>
  <c r="D856" i="1"/>
  <c r="AF169" i="1" l="1"/>
  <c r="L169" i="1"/>
  <c r="AS169" i="1"/>
  <c r="J856" i="1"/>
  <c r="J60" i="1" s="1"/>
  <c r="J35" i="1" s="1"/>
  <c r="AF856" i="1"/>
  <c r="AS856" i="1"/>
  <c r="L856" i="1"/>
  <c r="AF219" i="1"/>
  <c r="L219" i="1"/>
  <c r="AF221" i="1"/>
  <c r="L221" i="1"/>
  <c r="D60" i="1"/>
  <c r="AA891" i="1"/>
  <c r="AA906" i="1"/>
  <c r="Z906" i="1" s="1"/>
  <c r="AA905" i="1"/>
  <c r="Z905" i="1" s="1"/>
  <c r="AA904" i="1"/>
  <c r="D922" i="1"/>
  <c r="AC908" i="1"/>
  <c r="Z908" i="1" s="1"/>
  <c r="AF922" i="1" l="1"/>
  <c r="AS922" i="1"/>
  <c r="L922" i="1"/>
  <c r="D35" i="1"/>
  <c r="AF60" i="1"/>
  <c r="L60" i="1"/>
  <c r="AS60" i="1"/>
  <c r="AB51" i="1"/>
  <c r="AA195" i="1"/>
  <c r="Z195" i="1" s="1"/>
  <c r="AC921" i="1"/>
  <c r="Z921" i="1" s="1"/>
  <c r="V923" i="1"/>
  <c r="D921" i="1"/>
  <c r="AS35" i="1" l="1"/>
  <c r="L35" i="1"/>
  <c r="AF921" i="1"/>
  <c r="AS921" i="1"/>
  <c r="L921" i="1"/>
  <c r="AF35" i="1"/>
  <c r="V922" i="1"/>
  <c r="V921" i="1"/>
  <c r="AC904" i="1"/>
  <c r="AA51" i="1" l="1"/>
  <c r="AC51" i="1"/>
  <c r="AA1073" i="1"/>
  <c r="AA1090" i="1" s="1"/>
  <c r="Z51" i="1" l="1"/>
  <c r="AA27" i="1"/>
  <c r="Z27" i="1" s="1"/>
  <c r="Z1073" i="1"/>
  <c r="Z1090" i="1" s="1"/>
  <c r="J735" i="1" l="1"/>
  <c r="V904" i="1"/>
  <c r="AA211" i="1"/>
  <c r="Z211" i="1" s="1"/>
  <c r="AP736" i="1"/>
  <c r="AP723" i="1"/>
  <c r="AP724" i="1"/>
  <c r="AP725" i="1"/>
  <c r="AP731" i="1"/>
  <c r="AP732" i="1"/>
  <c r="AP738" i="1"/>
  <c r="AP739" i="1"/>
  <c r="AP740" i="1"/>
  <c r="AP741" i="1"/>
  <c r="AP742" i="1"/>
  <c r="AP633" i="1"/>
  <c r="AP617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407" i="1"/>
  <c r="AP431" i="1"/>
  <c r="AP432" i="1"/>
  <c r="AP433" i="1"/>
  <c r="AP435" i="1"/>
  <c r="AP436" i="1"/>
  <c r="AP532" i="1"/>
  <c r="AP534" i="1"/>
  <c r="AP537" i="1"/>
  <c r="AP538" i="1"/>
  <c r="AP541" i="1"/>
  <c r="AP542" i="1"/>
  <c r="AP543" i="1"/>
  <c r="AP553" i="1"/>
  <c r="AP554" i="1"/>
  <c r="AP555" i="1"/>
  <c r="AP558" i="1"/>
  <c r="AP560" i="1"/>
  <c r="AP561" i="1"/>
  <c r="AP562" i="1"/>
  <c r="AP563" i="1"/>
  <c r="AP564" i="1"/>
  <c r="AP565" i="1"/>
  <c r="AP566" i="1"/>
  <c r="AP567" i="1"/>
  <c r="AP568" i="1"/>
  <c r="AP581" i="1"/>
  <c r="AP582" i="1"/>
  <c r="AP583" i="1"/>
  <c r="AP584" i="1"/>
  <c r="AP585" i="1"/>
  <c r="AP587" i="1"/>
  <c r="AP588" i="1"/>
  <c r="AP589" i="1"/>
  <c r="AP590" i="1"/>
  <c r="AP593" i="1"/>
  <c r="AP594" i="1"/>
  <c r="AP595" i="1"/>
  <c r="AP596" i="1"/>
  <c r="AP597" i="1"/>
  <c r="AP598" i="1"/>
  <c r="AP599" i="1"/>
  <c r="AP600" i="1"/>
  <c r="AP601" i="1"/>
  <c r="AP602" i="1"/>
  <c r="AP603" i="1"/>
  <c r="AP606" i="1"/>
  <c r="AP607" i="1"/>
  <c r="AP608" i="1"/>
  <c r="AP609" i="1"/>
  <c r="AP610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91" i="1"/>
  <c r="AP892" i="1"/>
  <c r="AP899" i="1"/>
  <c r="AP862" i="1"/>
  <c r="AP1001" i="1"/>
  <c r="AP1002" i="1"/>
  <c r="AP1003" i="1"/>
  <c r="AP1004" i="1"/>
  <c r="AP1005" i="1"/>
  <c r="AP1006" i="1"/>
  <c r="AP1000" i="1"/>
  <c r="AP904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773" i="1"/>
  <c r="AP778" i="1"/>
  <c r="AP769" i="1" s="1"/>
  <c r="AP782" i="1"/>
  <c r="AP783" i="1"/>
  <c r="AP784" i="1"/>
  <c r="AP795" i="1"/>
  <c r="AP796" i="1"/>
  <c r="AP799" i="1"/>
  <c r="AP801" i="1"/>
  <c r="AP802" i="1"/>
  <c r="AP803" i="1"/>
  <c r="AP291" i="1"/>
  <c r="AP292" i="1"/>
  <c r="AP293" i="1"/>
  <c r="AP294" i="1"/>
  <c r="AP295" i="1"/>
  <c r="AP296" i="1"/>
  <c r="AP297" i="1"/>
  <c r="AP290" i="1"/>
  <c r="V53" i="1"/>
  <c r="V37" i="1"/>
  <c r="V38" i="1"/>
  <c r="V41" i="1"/>
  <c r="V42" i="1"/>
  <c r="V43" i="1"/>
  <c r="V44" i="1"/>
  <c r="V45" i="1"/>
  <c r="V49" i="1"/>
  <c r="V50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7" i="1"/>
  <c r="V788" i="1"/>
  <c r="V789" i="1"/>
  <c r="V791" i="1"/>
  <c r="V794" i="1"/>
  <c r="V795" i="1"/>
  <c r="V796" i="1"/>
  <c r="V799" i="1"/>
  <c r="V800" i="1"/>
  <c r="V801" i="1"/>
  <c r="V802" i="1"/>
  <c r="V803" i="1"/>
  <c r="V810" i="1"/>
  <c r="V811" i="1"/>
  <c r="V812" i="1"/>
  <c r="V813" i="1"/>
  <c r="V814" i="1"/>
  <c r="V815" i="1"/>
  <c r="V816" i="1"/>
  <c r="V821" i="1"/>
  <c r="V823" i="1"/>
  <c r="V834" i="1"/>
  <c r="V835" i="1"/>
  <c r="V836" i="1"/>
  <c r="V838" i="1"/>
  <c r="V845" i="1"/>
  <c r="V833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91" i="1"/>
  <c r="V892" i="1"/>
  <c r="V899" i="1"/>
  <c r="V862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1001" i="1"/>
  <c r="V1002" i="1"/>
  <c r="V1003" i="1"/>
  <c r="V1004" i="1"/>
  <c r="V1005" i="1"/>
  <c r="V1006" i="1"/>
  <c r="V1007" i="1"/>
  <c r="V1008" i="1"/>
  <c r="V1009" i="1"/>
  <c r="V1013" i="1"/>
  <c r="V1000" i="1"/>
  <c r="V1073" i="1"/>
  <c r="V1090" i="1" s="1"/>
  <c r="V1094" i="1"/>
  <c r="AB1004" i="1"/>
  <c r="AA1005" i="1"/>
  <c r="AA1006" i="1"/>
  <c r="AB942" i="1"/>
  <c r="AC942" i="1"/>
  <c r="AB943" i="1"/>
  <c r="AC943" i="1"/>
  <c r="AA944" i="1"/>
  <c r="AB944" i="1"/>
  <c r="AC944" i="1"/>
  <c r="AA945" i="1"/>
  <c r="AB945" i="1"/>
  <c r="AC945" i="1"/>
  <c r="AA946" i="1"/>
  <c r="AB946" i="1"/>
  <c r="AC946" i="1"/>
  <c r="AA947" i="1"/>
  <c r="AB947" i="1"/>
  <c r="AC947" i="1"/>
  <c r="AA948" i="1"/>
  <c r="AB948" i="1"/>
  <c r="AC948" i="1"/>
  <c r="AB949" i="1"/>
  <c r="AC949" i="1"/>
  <c r="AA950" i="1"/>
  <c r="AB950" i="1"/>
  <c r="AC950" i="1"/>
  <c r="AA951" i="1"/>
  <c r="AB951" i="1"/>
  <c r="AC951" i="1"/>
  <c r="AB952" i="1"/>
  <c r="AC952" i="1"/>
  <c r="AB953" i="1"/>
  <c r="AC953" i="1"/>
  <c r="AB954" i="1"/>
  <c r="AC954" i="1"/>
  <c r="AB955" i="1"/>
  <c r="AC955" i="1"/>
  <c r="AA956" i="1"/>
  <c r="AB956" i="1"/>
  <c r="AC956" i="1"/>
  <c r="AA957" i="1"/>
  <c r="AB957" i="1"/>
  <c r="AC957" i="1"/>
  <c r="AA863" i="1"/>
  <c r="AB863" i="1"/>
  <c r="AC863" i="1"/>
  <c r="AA864" i="1"/>
  <c r="AB864" i="1"/>
  <c r="AC864" i="1"/>
  <c r="AB865" i="1"/>
  <c r="AB866" i="1"/>
  <c r="AB867" i="1"/>
  <c r="AA868" i="1"/>
  <c r="AB868" i="1"/>
  <c r="AC868" i="1"/>
  <c r="AA869" i="1"/>
  <c r="AB869" i="1"/>
  <c r="AC869" i="1"/>
  <c r="AA870" i="1"/>
  <c r="AB870" i="1"/>
  <c r="AA871" i="1"/>
  <c r="AB871" i="1"/>
  <c r="AA872" i="1"/>
  <c r="AB872" i="1"/>
  <c r="AA873" i="1"/>
  <c r="AB873" i="1"/>
  <c r="AA874" i="1"/>
  <c r="AB874" i="1"/>
  <c r="AC874" i="1"/>
  <c r="AA875" i="1"/>
  <c r="AB875" i="1"/>
  <c r="AC875" i="1"/>
  <c r="AA876" i="1"/>
  <c r="AB876" i="1"/>
  <c r="AA877" i="1"/>
  <c r="AB877" i="1"/>
  <c r="AC877" i="1"/>
  <c r="AA878" i="1"/>
  <c r="AB878" i="1"/>
  <c r="AC878" i="1"/>
  <c r="AB879" i="1"/>
  <c r="AA880" i="1"/>
  <c r="AB880" i="1"/>
  <c r="AC880" i="1"/>
  <c r="AA881" i="1"/>
  <c r="AB881" i="1"/>
  <c r="AC881" i="1"/>
  <c r="AA882" i="1"/>
  <c r="AB882" i="1"/>
  <c r="AC882" i="1"/>
  <c r="AA883" i="1"/>
  <c r="AB883" i="1"/>
  <c r="AC883" i="1"/>
  <c r="AA884" i="1"/>
  <c r="AB884" i="1"/>
  <c r="AC884" i="1"/>
  <c r="AA885" i="1"/>
  <c r="AB885" i="1"/>
  <c r="AC885" i="1"/>
  <c r="AA886" i="1"/>
  <c r="AB886" i="1"/>
  <c r="AC886" i="1"/>
  <c r="AB891" i="1"/>
  <c r="AC891" i="1"/>
  <c r="AA892" i="1"/>
  <c r="AB892" i="1"/>
  <c r="AB889" i="1" s="1"/>
  <c r="AB993" i="1" s="1"/>
  <c r="AC892" i="1"/>
  <c r="AC889" i="1" s="1"/>
  <c r="AB899" i="1"/>
  <c r="AC899" i="1"/>
  <c r="AB862" i="1"/>
  <c r="AA862" i="1"/>
  <c r="AA834" i="1"/>
  <c r="AB834" i="1"/>
  <c r="AC834" i="1"/>
  <c r="AA835" i="1"/>
  <c r="AB835" i="1"/>
  <c r="AC835" i="1"/>
  <c r="AA836" i="1"/>
  <c r="AB836" i="1"/>
  <c r="AC836" i="1"/>
  <c r="AA838" i="1"/>
  <c r="AB838" i="1"/>
  <c r="AA845" i="1"/>
  <c r="AB845" i="1"/>
  <c r="AB843" i="1" s="1"/>
  <c r="AB39" i="1" s="1"/>
  <c r="AC845" i="1"/>
  <c r="AC833" i="1"/>
  <c r="AB833" i="1"/>
  <c r="AA833" i="1"/>
  <c r="AA706" i="1"/>
  <c r="Z706" i="1" s="1"/>
  <c r="AA707" i="1"/>
  <c r="Z707" i="1" s="1"/>
  <c r="AA713" i="1"/>
  <c r="Z713" i="1" s="1"/>
  <c r="AA715" i="1"/>
  <c r="Z715" i="1" s="1"/>
  <c r="AA722" i="1"/>
  <c r="Z722" i="1" s="1"/>
  <c r="AA723" i="1"/>
  <c r="Z723" i="1" s="1"/>
  <c r="AA724" i="1"/>
  <c r="Z724" i="1" s="1"/>
  <c r="AA725" i="1"/>
  <c r="Z725" i="1" s="1"/>
  <c r="AA731" i="1"/>
  <c r="Z731" i="1" s="1"/>
  <c r="AA732" i="1"/>
  <c r="Z732" i="1" s="1"/>
  <c r="AA738" i="1"/>
  <c r="Z738" i="1" s="1"/>
  <c r="AA739" i="1"/>
  <c r="Z739" i="1" s="1"/>
  <c r="AA740" i="1"/>
  <c r="Z740" i="1" s="1"/>
  <c r="AA741" i="1"/>
  <c r="Z741" i="1" s="1"/>
  <c r="AA742" i="1"/>
  <c r="Z742" i="1" s="1"/>
  <c r="AA321" i="1"/>
  <c r="Z321" i="1" s="1"/>
  <c r="AA322" i="1"/>
  <c r="Z322" i="1" s="1"/>
  <c r="AA323" i="1"/>
  <c r="Z323" i="1" s="1"/>
  <c r="AA327" i="1"/>
  <c r="Z327" i="1" s="1"/>
  <c r="AA329" i="1"/>
  <c r="Z329" i="1" s="1"/>
  <c r="AA331" i="1"/>
  <c r="Z331" i="1" s="1"/>
  <c r="AA332" i="1"/>
  <c r="Z332" i="1" s="1"/>
  <c r="AA333" i="1"/>
  <c r="Z333" i="1" s="1"/>
  <c r="AA334" i="1"/>
  <c r="Z334" i="1" s="1"/>
  <c r="AA335" i="1"/>
  <c r="Z335" i="1" s="1"/>
  <c r="AA336" i="1"/>
  <c r="Z336" i="1" s="1"/>
  <c r="AA338" i="1"/>
  <c r="Z338" i="1" s="1"/>
  <c r="AA345" i="1"/>
  <c r="Z345" i="1" s="1"/>
  <c r="AA355" i="1"/>
  <c r="Z355" i="1" s="1"/>
  <c r="AA356" i="1"/>
  <c r="Z356" i="1" s="1"/>
  <c r="AA357" i="1"/>
  <c r="Z357" i="1" s="1"/>
  <c r="AA358" i="1"/>
  <c r="Z358" i="1" s="1"/>
  <c r="AA359" i="1"/>
  <c r="Z359" i="1" s="1"/>
  <c r="AA360" i="1"/>
  <c r="Z360" i="1" s="1"/>
  <c r="AA361" i="1"/>
  <c r="Z361" i="1" s="1"/>
  <c r="AA362" i="1"/>
  <c r="Z362" i="1" s="1"/>
  <c r="AA363" i="1"/>
  <c r="Z363" i="1" s="1"/>
  <c r="AA364" i="1"/>
  <c r="Z364" i="1" s="1"/>
  <c r="AA366" i="1"/>
  <c r="Z366" i="1" s="1"/>
  <c r="AA367" i="1"/>
  <c r="Z367" i="1" s="1"/>
  <c r="AA370" i="1"/>
  <c r="Z370" i="1" s="1"/>
  <c r="AA371" i="1"/>
  <c r="Z371" i="1" s="1"/>
  <c r="AA372" i="1"/>
  <c r="Z372" i="1" s="1"/>
  <c r="AA373" i="1"/>
  <c r="Z373" i="1" s="1"/>
  <c r="AA374" i="1"/>
  <c r="Z374" i="1" s="1"/>
  <c r="AA375" i="1"/>
  <c r="Z375" i="1" s="1"/>
  <c r="AA376" i="1"/>
  <c r="Z376" i="1" s="1"/>
  <c r="AA377" i="1"/>
  <c r="Z377" i="1" s="1"/>
  <c r="AA378" i="1"/>
  <c r="Z378" i="1" s="1"/>
  <c r="AA382" i="1"/>
  <c r="Z382" i="1" s="1"/>
  <c r="AA383" i="1"/>
  <c r="Z383" i="1" s="1"/>
  <c r="AA384" i="1"/>
  <c r="Z384" i="1" s="1"/>
  <c r="AA385" i="1"/>
  <c r="Z385" i="1" s="1"/>
  <c r="AA386" i="1"/>
  <c r="Z386" i="1" s="1"/>
  <c r="AA387" i="1"/>
  <c r="Z387" i="1" s="1"/>
  <c r="AA388" i="1"/>
  <c r="Z388" i="1" s="1"/>
  <c r="AA389" i="1"/>
  <c r="Z389" i="1" s="1"/>
  <c r="AA390" i="1"/>
  <c r="Z390" i="1" s="1"/>
  <c r="AA396" i="1"/>
  <c r="Z396" i="1" s="1"/>
  <c r="AA403" i="1"/>
  <c r="Z403" i="1" s="1"/>
  <c r="AA407" i="1"/>
  <c r="Z407" i="1" s="1"/>
  <c r="AA408" i="1"/>
  <c r="Z408" i="1" s="1"/>
  <c r="AA410" i="1"/>
  <c r="Z410" i="1" s="1"/>
  <c r="AA412" i="1"/>
  <c r="Z412" i="1" s="1"/>
  <c r="AA414" i="1"/>
  <c r="Z414" i="1" s="1"/>
  <c r="AA427" i="1"/>
  <c r="Z427" i="1" s="1"/>
  <c r="AA431" i="1"/>
  <c r="Z431" i="1" s="1"/>
  <c r="AA432" i="1"/>
  <c r="Z432" i="1" s="1"/>
  <c r="AA435" i="1"/>
  <c r="Z435" i="1" s="1"/>
  <c r="AA436" i="1"/>
  <c r="Z436" i="1" s="1"/>
  <c r="AA439" i="1"/>
  <c r="Z439" i="1" s="1"/>
  <c r="AA441" i="1"/>
  <c r="Z441" i="1" s="1"/>
  <c r="AA444" i="1"/>
  <c r="Z444" i="1" s="1"/>
  <c r="AA445" i="1"/>
  <c r="Z445" i="1" s="1"/>
  <c r="AA446" i="1"/>
  <c r="Z446" i="1" s="1"/>
  <c r="AA447" i="1"/>
  <c r="Z447" i="1" s="1"/>
  <c r="AA450" i="1"/>
  <c r="Z450" i="1" s="1"/>
  <c r="AA452" i="1"/>
  <c r="Z452" i="1" s="1"/>
  <c r="AA453" i="1"/>
  <c r="Z453" i="1" s="1"/>
  <c r="AA456" i="1"/>
  <c r="Z456" i="1" s="1"/>
  <c r="AA457" i="1"/>
  <c r="Z457" i="1" s="1"/>
  <c r="AA458" i="1"/>
  <c r="Z458" i="1" s="1"/>
  <c r="AA459" i="1"/>
  <c r="Z459" i="1" s="1"/>
  <c r="AA460" i="1"/>
  <c r="Z460" i="1" s="1"/>
  <c r="AA461" i="1"/>
  <c r="Z461" i="1" s="1"/>
  <c r="AA463" i="1"/>
  <c r="Z463" i="1" s="1"/>
  <c r="AA464" i="1"/>
  <c r="Z464" i="1" s="1"/>
  <c r="AA465" i="1"/>
  <c r="Z465" i="1" s="1"/>
  <c r="AA468" i="1"/>
  <c r="Z468" i="1" s="1"/>
  <c r="AA471" i="1"/>
  <c r="Z471" i="1" s="1"/>
  <c r="AA534" i="1"/>
  <c r="Z534" i="1" s="1"/>
  <c r="AA537" i="1"/>
  <c r="Z537" i="1" s="1"/>
  <c r="AA538" i="1"/>
  <c r="Z538" i="1" s="1"/>
  <c r="AA541" i="1"/>
  <c r="Z541" i="1" s="1"/>
  <c r="AA542" i="1"/>
  <c r="Z542" i="1" s="1"/>
  <c r="AA543" i="1"/>
  <c r="Z543" i="1" s="1"/>
  <c r="AA546" i="1"/>
  <c r="Z546" i="1" s="1"/>
  <c r="AA548" i="1"/>
  <c r="Z548" i="1" s="1"/>
  <c r="AA551" i="1"/>
  <c r="Z551" i="1" s="1"/>
  <c r="AA552" i="1"/>
  <c r="Z552" i="1" s="1"/>
  <c r="AA554" i="1"/>
  <c r="Z554" i="1" s="1"/>
  <c r="AA555" i="1"/>
  <c r="Z555" i="1" s="1"/>
  <c r="AA558" i="1"/>
  <c r="Z558" i="1" s="1"/>
  <c r="BI589" i="1"/>
  <c r="AA600" i="1"/>
  <c r="Z600" i="1" s="1"/>
  <c r="AA601" i="1"/>
  <c r="Z601" i="1" s="1"/>
  <c r="AA602" i="1"/>
  <c r="Z602" i="1" s="1"/>
  <c r="AA603" i="1"/>
  <c r="Z603" i="1" s="1"/>
  <c r="AA604" i="1"/>
  <c r="Z604" i="1" s="1"/>
  <c r="AA605" i="1"/>
  <c r="AA606" i="1"/>
  <c r="Z606" i="1" s="1"/>
  <c r="AA607" i="1"/>
  <c r="Z607" i="1" s="1"/>
  <c r="AA608" i="1"/>
  <c r="Z608" i="1" s="1"/>
  <c r="AA609" i="1"/>
  <c r="Z609" i="1" s="1"/>
  <c r="AA610" i="1"/>
  <c r="AA612" i="1"/>
  <c r="Z612" i="1" s="1"/>
  <c r="AA613" i="1"/>
  <c r="Z613" i="1" s="1"/>
  <c r="AA614" i="1"/>
  <c r="Z614" i="1" s="1"/>
  <c r="AA615" i="1"/>
  <c r="Z615" i="1" s="1"/>
  <c r="AA616" i="1"/>
  <c r="AA617" i="1"/>
  <c r="Z617" i="1" s="1"/>
  <c r="AA618" i="1"/>
  <c r="Z618" i="1" s="1"/>
  <c r="AA619" i="1"/>
  <c r="Z619" i="1" s="1"/>
  <c r="AA622" i="1"/>
  <c r="Z622" i="1" s="1"/>
  <c r="AA623" i="1"/>
  <c r="Z623" i="1" s="1"/>
  <c r="AA624" i="1"/>
  <c r="Z624" i="1" s="1"/>
  <c r="AA626" i="1"/>
  <c r="Z626" i="1" s="1"/>
  <c r="AA627" i="1"/>
  <c r="Z627" i="1" s="1"/>
  <c r="AA629" i="1"/>
  <c r="Z629" i="1" s="1"/>
  <c r="AA630" i="1"/>
  <c r="Z630" i="1" s="1"/>
  <c r="AA631" i="1"/>
  <c r="Z631" i="1" s="1"/>
  <c r="AA632" i="1"/>
  <c r="Z632" i="1" s="1"/>
  <c r="AA633" i="1"/>
  <c r="Z633" i="1" s="1"/>
  <c r="AB768" i="1"/>
  <c r="AB769" i="1"/>
  <c r="AC769" i="1"/>
  <c r="AB770" i="1"/>
  <c r="AC770" i="1"/>
  <c r="AB771" i="1"/>
  <c r="AC771" i="1"/>
  <c r="AB772" i="1"/>
  <c r="AC772" i="1"/>
  <c r="AB773" i="1"/>
  <c r="AC773" i="1"/>
  <c r="AB774" i="1"/>
  <c r="AC774" i="1"/>
  <c r="AB775" i="1"/>
  <c r="AC775" i="1"/>
  <c r="AB776" i="1"/>
  <c r="AC776" i="1"/>
  <c r="AB777" i="1"/>
  <c r="AC777" i="1"/>
  <c r="AB778" i="1"/>
  <c r="AC778" i="1"/>
  <c r="AB779" i="1"/>
  <c r="AC779" i="1"/>
  <c r="AB780" i="1"/>
  <c r="AC780" i="1"/>
  <c r="AB781" i="1"/>
  <c r="AC781" i="1"/>
  <c r="AB782" i="1"/>
  <c r="AC782" i="1"/>
  <c r="AB783" i="1"/>
  <c r="AC783" i="1"/>
  <c r="AB784" i="1"/>
  <c r="AC784" i="1"/>
  <c r="AB785" i="1"/>
  <c r="AC785" i="1"/>
  <c r="AB787" i="1"/>
  <c r="AC787" i="1"/>
  <c r="AB788" i="1"/>
  <c r="AB789" i="1"/>
  <c r="AB791" i="1"/>
  <c r="AC791" i="1"/>
  <c r="AB794" i="1"/>
  <c r="AC794" i="1"/>
  <c r="AB795" i="1"/>
  <c r="AC795" i="1"/>
  <c r="AB796" i="1"/>
  <c r="AC796" i="1"/>
  <c r="AB799" i="1"/>
  <c r="AC799" i="1"/>
  <c r="AB800" i="1"/>
  <c r="AC800" i="1"/>
  <c r="AB801" i="1"/>
  <c r="AC801" i="1"/>
  <c r="AB802" i="1"/>
  <c r="AC802" i="1"/>
  <c r="AB803" i="1"/>
  <c r="AC803" i="1"/>
  <c r="AC810" i="1"/>
  <c r="AC811" i="1"/>
  <c r="AC812" i="1"/>
  <c r="AC813" i="1"/>
  <c r="AB814" i="1"/>
  <c r="AC814" i="1"/>
  <c r="AC815" i="1"/>
  <c r="AB816" i="1"/>
  <c r="AC816" i="1"/>
  <c r="AB821" i="1"/>
  <c r="AC821" i="1"/>
  <c r="AA773" i="1"/>
  <c r="AA776" i="1"/>
  <c r="AA778" i="1"/>
  <c r="AA781" i="1"/>
  <c r="AA782" i="1"/>
  <c r="AA787" i="1"/>
  <c r="AA791" i="1"/>
  <c r="AA795" i="1"/>
  <c r="AA796" i="1"/>
  <c r="AA799" i="1"/>
  <c r="AA800" i="1"/>
  <c r="AA801" i="1"/>
  <c r="AA802" i="1"/>
  <c r="AA803" i="1"/>
  <c r="AA810" i="1"/>
  <c r="AA811" i="1"/>
  <c r="AA812" i="1"/>
  <c r="AA813" i="1"/>
  <c r="AA814" i="1"/>
  <c r="AA815" i="1"/>
  <c r="AA816" i="1"/>
  <c r="AA821" i="1"/>
  <c r="V723" i="1"/>
  <c r="V724" i="1"/>
  <c r="V725" i="1"/>
  <c r="V730" i="1"/>
  <c r="V731" i="1"/>
  <c r="V732" i="1"/>
  <c r="V738" i="1"/>
  <c r="V739" i="1"/>
  <c r="V740" i="1"/>
  <c r="V741" i="1"/>
  <c r="V742" i="1"/>
  <c r="V760" i="1"/>
  <c r="V761" i="1"/>
  <c r="V763" i="1"/>
  <c r="V701" i="1"/>
  <c r="V704" i="1"/>
  <c r="V705" i="1"/>
  <c r="BF705" i="1" s="1"/>
  <c r="V706" i="1"/>
  <c r="V707" i="1"/>
  <c r="V712" i="1"/>
  <c r="V713" i="1"/>
  <c r="V714" i="1"/>
  <c r="V715" i="1"/>
  <c r="V722" i="1"/>
  <c r="V618" i="1"/>
  <c r="V619" i="1"/>
  <c r="V620" i="1"/>
  <c r="V621" i="1"/>
  <c r="V622" i="1"/>
  <c r="V623" i="1"/>
  <c r="V624" i="1"/>
  <c r="V625" i="1"/>
  <c r="V626" i="1"/>
  <c r="BF650" i="1" s="1"/>
  <c r="BE650" i="1" s="1"/>
  <c r="V627" i="1"/>
  <c r="BF652" i="1" s="1"/>
  <c r="V628" i="1"/>
  <c r="V629" i="1"/>
  <c r="V630" i="1"/>
  <c r="V631" i="1"/>
  <c r="V632" i="1"/>
  <c r="V633" i="1"/>
  <c r="V614" i="1"/>
  <c r="V615" i="1"/>
  <c r="V616" i="1"/>
  <c r="V617" i="1"/>
  <c r="V523" i="1"/>
  <c r="V524" i="1"/>
  <c r="V525" i="1"/>
  <c r="V58" i="1" s="1"/>
  <c r="V529" i="1"/>
  <c r="V530" i="1"/>
  <c r="V532" i="1"/>
  <c r="V533" i="1"/>
  <c r="V534" i="1"/>
  <c r="V537" i="1"/>
  <c r="V538" i="1"/>
  <c r="V539" i="1"/>
  <c r="V540" i="1"/>
  <c r="V541" i="1"/>
  <c r="V542" i="1"/>
  <c r="V543" i="1"/>
  <c r="V545" i="1"/>
  <c r="V546" i="1"/>
  <c r="V548" i="1"/>
  <c r="V549" i="1"/>
  <c r="V550" i="1"/>
  <c r="V551" i="1"/>
  <c r="V552" i="1"/>
  <c r="V553" i="1"/>
  <c r="V554" i="1"/>
  <c r="V555" i="1"/>
  <c r="V558" i="1"/>
  <c r="V559" i="1"/>
  <c r="V560" i="1"/>
  <c r="V561" i="1"/>
  <c r="V562" i="1"/>
  <c r="V563" i="1"/>
  <c r="V564" i="1"/>
  <c r="V565" i="1"/>
  <c r="V566" i="1"/>
  <c r="V567" i="1"/>
  <c r="V568" i="1"/>
  <c r="V570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2" i="1"/>
  <c r="V613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5" i="1"/>
  <c r="V396" i="1"/>
  <c r="V401" i="1"/>
  <c r="V403" i="1"/>
  <c r="V405" i="1"/>
  <c r="V407" i="1"/>
  <c r="V408" i="1"/>
  <c r="V410" i="1"/>
  <c r="V412" i="1"/>
  <c r="V414" i="1"/>
  <c r="V427" i="1"/>
  <c r="V429" i="1"/>
  <c r="V431" i="1"/>
  <c r="V432" i="1"/>
  <c r="V433" i="1"/>
  <c r="V435" i="1"/>
  <c r="V436" i="1"/>
  <c r="V437" i="1"/>
  <c r="V439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8" i="1"/>
  <c r="V469" i="1"/>
  <c r="V471" i="1"/>
  <c r="V317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291" i="1"/>
  <c r="V292" i="1"/>
  <c r="V293" i="1"/>
  <c r="V294" i="1"/>
  <c r="V290" i="1"/>
  <c r="V67" i="1"/>
  <c r="V68" i="1"/>
  <c r="V69" i="1"/>
  <c r="V70" i="1"/>
  <c r="V71" i="1"/>
  <c r="V72" i="1"/>
  <c r="V73" i="1"/>
  <c r="V74" i="1"/>
  <c r="V75" i="1"/>
  <c r="V76" i="1"/>
  <c r="AH76" i="1" s="1"/>
  <c r="V77" i="1"/>
  <c r="V78" i="1"/>
  <c r="V79" i="1"/>
  <c r="V80" i="1"/>
  <c r="V81" i="1"/>
  <c r="AH81" i="1" s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7" i="1"/>
  <c r="V118" i="1"/>
  <c r="V119" i="1"/>
  <c r="V120" i="1"/>
  <c r="V121" i="1"/>
  <c r="V126" i="1"/>
  <c r="V127" i="1"/>
  <c r="V128" i="1"/>
  <c r="V132" i="1"/>
  <c r="V133" i="1"/>
  <c r="V134" i="1"/>
  <c r="V135" i="1"/>
  <c r="V136" i="1"/>
  <c r="V137" i="1"/>
  <c r="V138" i="1"/>
  <c r="V139" i="1"/>
  <c r="V143" i="1"/>
  <c r="V144" i="1"/>
  <c r="V145" i="1"/>
  <c r="V146" i="1"/>
  <c r="V147" i="1"/>
  <c r="V148" i="1"/>
  <c r="V149" i="1"/>
  <c r="V150" i="1"/>
  <c r="V186" i="1"/>
  <c r="V187" i="1"/>
  <c r="V188" i="1"/>
  <c r="V189" i="1"/>
  <c r="V191" i="1"/>
  <c r="BF191" i="1" s="1"/>
  <c r="BV191" i="1" s="1"/>
  <c r="V194" i="1"/>
  <c r="V195" i="1"/>
  <c r="V196" i="1"/>
  <c r="V197" i="1"/>
  <c r="V229" i="1"/>
  <c r="V275" i="1"/>
  <c r="V278" i="1"/>
  <c r="AC291" i="1"/>
  <c r="AC292" i="1"/>
  <c r="AC293" i="1"/>
  <c r="AC294" i="1"/>
  <c r="AB291" i="1"/>
  <c r="AB292" i="1"/>
  <c r="AB293" i="1"/>
  <c r="AB294" i="1"/>
  <c r="AA291" i="1"/>
  <c r="AA292" i="1"/>
  <c r="AA293" i="1"/>
  <c r="AA294" i="1"/>
  <c r="AC290" i="1"/>
  <c r="AC52" i="1" s="1"/>
  <c r="AB290" i="1"/>
  <c r="AB52" i="1" s="1"/>
  <c r="AB229" i="1"/>
  <c r="AB225" i="1" s="1"/>
  <c r="AB45" i="1" s="1"/>
  <c r="AB275" i="1"/>
  <c r="AB46" i="1" s="1"/>
  <c r="AB278" i="1"/>
  <c r="AA70" i="1"/>
  <c r="Z70" i="1" s="1"/>
  <c r="AA71" i="1"/>
  <c r="Z71" i="1" s="1"/>
  <c r="AA75" i="1"/>
  <c r="Z75" i="1" s="1"/>
  <c r="AA77" i="1"/>
  <c r="Z77" i="1" s="1"/>
  <c r="AA79" i="1"/>
  <c r="Z79" i="1" s="1"/>
  <c r="AA83" i="1"/>
  <c r="Z83" i="1" s="1"/>
  <c r="AA85" i="1"/>
  <c r="Z85" i="1" s="1"/>
  <c r="AA86" i="1"/>
  <c r="Z86" i="1" s="1"/>
  <c r="AA89" i="1"/>
  <c r="Z89" i="1" s="1"/>
  <c r="AA90" i="1"/>
  <c r="Z90" i="1" s="1"/>
  <c r="AA91" i="1"/>
  <c r="Z91" i="1" s="1"/>
  <c r="AA92" i="1"/>
  <c r="Z92" i="1" s="1"/>
  <c r="AA96" i="1"/>
  <c r="Z96" i="1" s="1"/>
  <c r="AA99" i="1"/>
  <c r="Z99" i="1" s="1"/>
  <c r="AA100" i="1"/>
  <c r="Z100" i="1" s="1"/>
  <c r="AA101" i="1"/>
  <c r="Z101" i="1" s="1"/>
  <c r="AA102" i="1"/>
  <c r="Z102" i="1" s="1"/>
  <c r="AA103" i="1"/>
  <c r="Z103" i="1" s="1"/>
  <c r="AA104" i="1"/>
  <c r="Z104" i="1" s="1"/>
  <c r="AA105" i="1"/>
  <c r="Z105" i="1" s="1"/>
  <c r="AA106" i="1"/>
  <c r="Z106" i="1" s="1"/>
  <c r="AA107" i="1"/>
  <c r="Z107" i="1" s="1"/>
  <c r="AA108" i="1"/>
  <c r="Z108" i="1" s="1"/>
  <c r="AA109" i="1"/>
  <c r="Z109" i="1" s="1"/>
  <c r="AA110" i="1"/>
  <c r="Z110" i="1" s="1"/>
  <c r="AA111" i="1"/>
  <c r="Z111" i="1" s="1"/>
  <c r="AA112" i="1"/>
  <c r="Z112" i="1" s="1"/>
  <c r="AA113" i="1"/>
  <c r="Z113" i="1" s="1"/>
  <c r="AA120" i="1"/>
  <c r="Z120" i="1" s="1"/>
  <c r="AA121" i="1"/>
  <c r="Z121" i="1" s="1"/>
  <c r="AA133" i="1"/>
  <c r="Z133" i="1" s="1"/>
  <c r="AA135" i="1"/>
  <c r="Z135" i="1" s="1"/>
  <c r="AA136" i="1"/>
  <c r="Z136" i="1" s="1"/>
  <c r="AA137" i="1"/>
  <c r="Z137" i="1" s="1"/>
  <c r="AA138" i="1"/>
  <c r="Z138" i="1" s="1"/>
  <c r="AA139" i="1"/>
  <c r="Z139" i="1" s="1"/>
  <c r="AA143" i="1"/>
  <c r="Z143" i="1" s="1"/>
  <c r="AA144" i="1"/>
  <c r="Z144" i="1" s="1"/>
  <c r="AA145" i="1"/>
  <c r="Z145" i="1" s="1"/>
  <c r="AA146" i="1"/>
  <c r="Z146" i="1" s="1"/>
  <c r="AA147" i="1"/>
  <c r="Z147" i="1" s="1"/>
  <c r="AA148" i="1"/>
  <c r="Z148" i="1" s="1"/>
  <c r="AA149" i="1"/>
  <c r="Z149" i="1" s="1"/>
  <c r="AA150" i="1"/>
  <c r="Z150" i="1" s="1"/>
  <c r="AA188" i="1"/>
  <c r="Z188" i="1" s="1"/>
  <c r="AA189" i="1"/>
  <c r="Z189" i="1" s="1"/>
  <c r="AA194" i="1"/>
  <c r="AA229" i="1"/>
  <c r="AC40" i="1"/>
  <c r="AR785" i="1" l="1"/>
  <c r="Z795" i="1"/>
  <c r="Z229" i="1"/>
  <c r="AE821" i="1"/>
  <c r="AF821" i="1" s="1"/>
  <c r="BC821" i="1"/>
  <c r="Z782" i="1"/>
  <c r="Z778" i="1"/>
  <c r="Z787" i="1"/>
  <c r="Z816" i="1"/>
  <c r="BC816" i="1"/>
  <c r="AE816" i="1"/>
  <c r="BH816" i="1"/>
  <c r="Z801" i="1"/>
  <c r="AE785" i="1"/>
  <c r="V61" i="1"/>
  <c r="V36" i="1" s="1"/>
  <c r="V858" i="1"/>
  <c r="AE81" i="1"/>
  <c r="AE76" i="1"/>
  <c r="Z291" i="1"/>
  <c r="Z946" i="1"/>
  <c r="AP770" i="1"/>
  <c r="AP768" i="1" s="1"/>
  <c r="Z868" i="1"/>
  <c r="Z799" i="1"/>
  <c r="Z776" i="1"/>
  <c r="Z791" i="1"/>
  <c r="Z803" i="1"/>
  <c r="Z292" i="1"/>
  <c r="Z796" i="1"/>
  <c r="Z802" i="1"/>
  <c r="Z814" i="1"/>
  <c r="Z943" i="1"/>
  <c r="Z781" i="1"/>
  <c r="Z800" i="1"/>
  <c r="Z773" i="1"/>
  <c r="Z957" i="1"/>
  <c r="Z821" i="1"/>
  <c r="Z877" i="1"/>
  <c r="Z899" i="1"/>
  <c r="Z294" i="1"/>
  <c r="Z845" i="1"/>
  <c r="Z843" i="1" s="1"/>
  <c r="Z39" i="1" s="1"/>
  <c r="Z869" i="1"/>
  <c r="Z891" i="1"/>
  <c r="Z884" i="1"/>
  <c r="Z881" i="1"/>
  <c r="Z885" i="1"/>
  <c r="Z883" i="1"/>
  <c r="Z942" i="1"/>
  <c r="Z945" i="1"/>
  <c r="Z833" i="1"/>
  <c r="Z950" i="1"/>
  <c r="Z836" i="1"/>
  <c r="Z886" i="1"/>
  <c r="Z863" i="1"/>
  <c r="Z610" i="1"/>
  <c r="BI610" i="1" s="1"/>
  <c r="Z835" i="1"/>
  <c r="Z874" i="1"/>
  <c r="AA919" i="1"/>
  <c r="Z951" i="1"/>
  <c r="Z948" i="1"/>
  <c r="Z293" i="1"/>
  <c r="Z880" i="1"/>
  <c r="AA889" i="1"/>
  <c r="Z892" i="1"/>
  <c r="AA170" i="1"/>
  <c r="Z170" i="1" s="1"/>
  <c r="Z194" i="1"/>
  <c r="Z616" i="1"/>
  <c r="BI616" i="1" s="1"/>
  <c r="Z834" i="1"/>
  <c r="Z882" i="1"/>
  <c r="Z947" i="1"/>
  <c r="Z864" i="1"/>
  <c r="Z944" i="1"/>
  <c r="Z605" i="1"/>
  <c r="BI605" i="1" s="1"/>
  <c r="Z878" i="1"/>
  <c r="Z875" i="1"/>
  <c r="Z956" i="1"/>
  <c r="BE705" i="1"/>
  <c r="BV705" i="1"/>
  <c r="BU705" i="1" s="1"/>
  <c r="BV190" i="1"/>
  <c r="BU190" i="1" s="1"/>
  <c r="BU191" i="1"/>
  <c r="AC919" i="1"/>
  <c r="AC993" i="1" s="1"/>
  <c r="AC920" i="1"/>
  <c r="AC890" i="1" s="1"/>
  <c r="AC992" i="1" s="1"/>
  <c r="AA225" i="1"/>
  <c r="V766" i="1"/>
  <c r="AC59" i="1"/>
  <c r="Z59" i="1" s="1"/>
  <c r="AC843" i="1"/>
  <c r="AC39" i="1" s="1"/>
  <c r="V843" i="1"/>
  <c r="V39" i="1" s="1"/>
  <c r="AA857" i="1"/>
  <c r="AA843" i="1"/>
  <c r="AA39" i="1" s="1"/>
  <c r="V765" i="1"/>
  <c r="AA718" i="1"/>
  <c r="Z718" i="1" s="1"/>
  <c r="BI614" i="1"/>
  <c r="BF649" i="1"/>
  <c r="BE649" i="1" s="1"/>
  <c r="BE652" i="1"/>
  <c r="BE589" i="1"/>
  <c r="BS589" i="1"/>
  <c r="BN589" i="1" s="1"/>
  <c r="BI609" i="1"/>
  <c r="BE586" i="1"/>
  <c r="BN586" i="1"/>
  <c r="BI579" i="1"/>
  <c r="AA276" i="1"/>
  <c r="AB276" i="1"/>
  <c r="AB288" i="1" s="1"/>
  <c r="BE191" i="1"/>
  <c r="BF190" i="1"/>
  <c r="BE185" i="1" s="1"/>
  <c r="BO705" i="1"/>
  <c r="BN705" i="1" s="1"/>
  <c r="V994" i="1"/>
  <c r="AA528" i="1"/>
  <c r="Z528" i="1" s="1"/>
  <c r="AA125" i="1"/>
  <c r="Z125" i="1" s="1"/>
  <c r="V991" i="1"/>
  <c r="V906" i="1"/>
  <c r="V905" i="1"/>
  <c r="V27" i="1"/>
  <c r="AB904" i="1"/>
  <c r="Z904" i="1" s="1"/>
  <c r="V25" i="1"/>
  <c r="V34" i="1"/>
  <c r="AP737" i="1"/>
  <c r="V52" i="1"/>
  <c r="V48" i="1"/>
  <c r="V46" i="1"/>
  <c r="AH74" i="1" l="1"/>
  <c r="AE82" i="1"/>
  <c r="AH82" i="1"/>
  <c r="AE80" i="1"/>
  <c r="BE816" i="1"/>
  <c r="AE74" i="1"/>
  <c r="AE73" i="1"/>
  <c r="BS616" i="1"/>
  <c r="BE616" i="1"/>
  <c r="BI604" i="1"/>
  <c r="BE604" i="1" s="1"/>
  <c r="BS605" i="1"/>
  <c r="BN605" i="1" s="1"/>
  <c r="BE605" i="1"/>
  <c r="BS610" i="1"/>
  <c r="BN610" i="1" s="1"/>
  <c r="BE610" i="1"/>
  <c r="AA45" i="1"/>
  <c r="Z45" i="1" s="1"/>
  <c r="Z225" i="1"/>
  <c r="AA223" i="1"/>
  <c r="Z223" i="1" s="1"/>
  <c r="Z276" i="1"/>
  <c r="AA993" i="1"/>
  <c r="Z889" i="1"/>
  <c r="Z919" i="1"/>
  <c r="M191" i="1"/>
  <c r="M449" i="1"/>
  <c r="AC991" i="1"/>
  <c r="AA220" i="1"/>
  <c r="Z220" i="1" s="1"/>
  <c r="BF59" i="1"/>
  <c r="BO744" i="1"/>
  <c r="BS609" i="1"/>
  <c r="BN609" i="1" s="1"/>
  <c r="BE609" i="1"/>
  <c r="BI608" i="1"/>
  <c r="BS614" i="1"/>
  <c r="BE614" i="1"/>
  <c r="BE579" i="1"/>
  <c r="BF183" i="1"/>
  <c r="BE183" i="1" s="1"/>
  <c r="BE190" i="1"/>
  <c r="AA123" i="1"/>
  <c r="Z123" i="1" s="1"/>
  <c r="V66" i="1"/>
  <c r="AH80" i="1" l="1"/>
  <c r="AH72" i="1"/>
  <c r="AH73" i="1"/>
  <c r="BN816" i="1"/>
  <c r="BY816" i="1"/>
  <c r="BU816" i="1" s="1"/>
  <c r="BN579" i="1"/>
  <c r="BS604" i="1"/>
  <c r="BN604" i="1" s="1"/>
  <c r="Z993" i="1"/>
  <c r="K449" i="1"/>
  <c r="M448" i="1"/>
  <c r="K448" i="1" s="1"/>
  <c r="K191" i="1"/>
  <c r="M190" i="1"/>
  <c r="AA199" i="1"/>
  <c r="Z199" i="1" s="1"/>
  <c r="AA219" i="1"/>
  <c r="Z219" i="1" s="1"/>
  <c r="BE850" i="1"/>
  <c r="V287" i="1"/>
  <c r="BS608" i="1"/>
  <c r="BN608" i="1" s="1"/>
  <c r="BE608" i="1"/>
  <c r="BE40" i="1"/>
  <c r="BF40" i="1"/>
  <c r="V826" i="1"/>
  <c r="V854" i="1" s="1"/>
  <c r="V51" i="1"/>
  <c r="AH78" i="1" l="1"/>
  <c r="AE78" i="1"/>
  <c r="AE72" i="1"/>
  <c r="BS573" i="1"/>
  <c r="M185" i="1"/>
  <c r="K190" i="1"/>
  <c r="V32" i="1"/>
  <c r="V57" i="1"/>
  <c r="AH67" i="1" l="1"/>
  <c r="AE67" i="1"/>
  <c r="BS759" i="1"/>
  <c r="BS763" i="1" s="1"/>
  <c r="BS308" i="1"/>
  <c r="BN573" i="1"/>
  <c r="K185" i="1"/>
  <c r="M183" i="1"/>
  <c r="K183" i="1" s="1"/>
  <c r="BF57" i="1"/>
  <c r="BF32" i="1" s="1"/>
  <c r="J185" i="1" l="1"/>
  <c r="AG40" i="1"/>
  <c r="AH64" i="1"/>
  <c r="AE64" i="1"/>
  <c r="BS858" i="1"/>
  <c r="BT763" i="1"/>
  <c r="BS758" i="1"/>
  <c r="BS306" i="1"/>
  <c r="BS825" i="1"/>
  <c r="K65" i="1"/>
  <c r="BE32" i="1"/>
  <c r="BF30" i="1"/>
  <c r="BE57" i="1"/>
  <c r="BF55" i="1"/>
  <c r="BF22" i="1" s="1"/>
  <c r="BF1079" i="1"/>
  <c r="BF1077" i="1"/>
  <c r="BF1081" i="1"/>
  <c r="AE40" i="1" l="1"/>
  <c r="BS824" i="1"/>
  <c r="BS24" i="1" s="1"/>
  <c r="BS853" i="1"/>
  <c r="BN763" i="1"/>
  <c r="BN858" i="1"/>
  <c r="BT858" i="1" s="1"/>
  <c r="BS218" i="1"/>
  <c r="BS224" i="1"/>
  <c r="BS221" i="1"/>
  <c r="K288" i="1"/>
  <c r="M40" i="1"/>
  <c r="N40" i="1" s="1"/>
  <c r="K64" i="1"/>
  <c r="K40" i="1" l="1"/>
  <c r="BS61" i="1"/>
  <c r="BS56" i="1"/>
  <c r="BS31" i="1" s="1"/>
  <c r="BS30" i="1" s="1"/>
  <c r="M824" i="1"/>
  <c r="M24" i="1" l="1"/>
  <c r="N24" i="1" s="1"/>
  <c r="N824" i="1"/>
  <c r="BS36" i="1"/>
  <c r="BN36" i="1" s="1"/>
  <c r="BN61" i="1"/>
  <c r="M852" i="1"/>
  <c r="N852" i="1" s="1"/>
  <c r="M56" i="1"/>
  <c r="M31" i="1" s="1"/>
  <c r="M30" i="1" l="1"/>
  <c r="N30" i="1" s="1"/>
  <c r="N31" i="1"/>
  <c r="N56" i="1"/>
  <c r="M1081" i="1"/>
  <c r="N1081" i="1" s="1"/>
  <c r="M1079" i="1"/>
  <c r="N1079" i="1" s="1"/>
  <c r="M1077" i="1"/>
  <c r="N1077" i="1" s="1"/>
  <c r="M6" i="1"/>
  <c r="M55" i="1"/>
  <c r="M22" i="1" s="1"/>
  <c r="N22" i="1" s="1"/>
  <c r="N55" i="1" l="1"/>
  <c r="AA775" i="1"/>
  <c r="Z775" i="1" s="1"/>
  <c r="AC838" i="1" l="1"/>
  <c r="Z838" i="1" s="1"/>
  <c r="D837" i="1"/>
  <c r="AA702" i="1"/>
  <c r="AF837" i="1" l="1"/>
  <c r="L837" i="1"/>
  <c r="AS837" i="1"/>
  <c r="W702" i="1"/>
  <c r="Z702" i="1"/>
  <c r="AA700" i="1"/>
  <c r="Z700" i="1" s="1"/>
  <c r="AA192" i="1"/>
  <c r="BK857" i="1"/>
  <c r="BJ857" i="1" s="1"/>
  <c r="AC851" i="1"/>
  <c r="AB851" i="1"/>
  <c r="AB850" i="1"/>
  <c r="AA190" i="1" l="1"/>
  <c r="Z190" i="1" s="1"/>
  <c r="Z192" i="1"/>
  <c r="AA850" i="1"/>
  <c r="AA851" i="1"/>
  <c r="Z851" i="1" s="1"/>
  <c r="D857" i="1"/>
  <c r="AB857" i="1"/>
  <c r="AC857" i="1"/>
  <c r="J59" i="1"/>
  <c r="V700" i="1"/>
  <c r="V702" i="1"/>
  <c r="V193" i="1"/>
  <c r="V192" i="1"/>
  <c r="J857" i="1" l="1"/>
  <c r="L857" i="1"/>
  <c r="AF857" i="1"/>
  <c r="AS857" i="1"/>
  <c r="Z857" i="1"/>
  <c r="D59" i="1"/>
  <c r="V190" i="1"/>
  <c r="L59" i="1" l="1"/>
  <c r="AF59" i="1"/>
  <c r="AS59" i="1"/>
  <c r="D816" i="1"/>
  <c r="R816" i="1" s="1"/>
  <c r="BH821" i="1"/>
  <c r="D814" i="1"/>
  <c r="R814" i="1" s="1"/>
  <c r="AS816" i="1" l="1"/>
  <c r="L816" i="1"/>
  <c r="AF816" i="1"/>
  <c r="AF814" i="1"/>
  <c r="L814" i="1"/>
  <c r="AS814" i="1"/>
  <c r="BY821" i="1"/>
  <c r="BU821" i="1" s="1"/>
  <c r="BN821" i="1"/>
  <c r="BE815" i="1"/>
  <c r="BE821" i="1"/>
  <c r="D811" i="1"/>
  <c r="R811" i="1" s="1"/>
  <c r="AB811" i="1"/>
  <c r="D815" i="1"/>
  <c r="R815" i="1" s="1"/>
  <c r="AB815" i="1"/>
  <c r="Z815" i="1" s="1"/>
  <c r="D812" i="1"/>
  <c r="R812" i="1" s="1"/>
  <c r="AB812" i="1"/>
  <c r="D813" i="1"/>
  <c r="R813" i="1" s="1"/>
  <c r="AB813" i="1"/>
  <c r="L812" i="1" l="1"/>
  <c r="AS812" i="1"/>
  <c r="AF815" i="1"/>
  <c r="AS815" i="1"/>
  <c r="L815" i="1"/>
  <c r="L811" i="1"/>
  <c r="AS811" i="1"/>
  <c r="AS813" i="1"/>
  <c r="L813" i="1"/>
  <c r="BN815" i="1"/>
  <c r="BY815" i="1"/>
  <c r="BU815" i="1" s="1"/>
  <c r="Z812" i="1"/>
  <c r="BH812" i="1"/>
  <c r="Z811" i="1"/>
  <c r="BH811" i="1"/>
  <c r="Z813" i="1"/>
  <c r="AB810" i="1"/>
  <c r="Z810" i="1" s="1"/>
  <c r="D810" i="1"/>
  <c r="R810" i="1" s="1"/>
  <c r="L810" i="1" l="1"/>
  <c r="AS810" i="1"/>
  <c r="BN812" i="1"/>
  <c r="BY812" i="1"/>
  <c r="BU812" i="1" s="1"/>
  <c r="BC813" i="1"/>
  <c r="AE813" i="1"/>
  <c r="AF813" i="1" s="1"/>
  <c r="BH813" i="1"/>
  <c r="BH810" i="1" s="1"/>
  <c r="BE812" i="1"/>
  <c r="BC812" i="1"/>
  <c r="AE812" i="1"/>
  <c r="AF812" i="1" s="1"/>
  <c r="AM810" i="1"/>
  <c r="BC811" i="1"/>
  <c r="AE811" i="1"/>
  <c r="AF811" i="1" s="1"/>
  <c r="BE811" i="1"/>
  <c r="BN811" i="1" l="1"/>
  <c r="BY811" i="1"/>
  <c r="AM766" i="1"/>
  <c r="BC810" i="1"/>
  <c r="AE810" i="1"/>
  <c r="AF810" i="1" s="1"/>
  <c r="BH766" i="1"/>
  <c r="BH765" i="1" s="1"/>
  <c r="BE765" i="1" s="1"/>
  <c r="BR810" i="1"/>
  <c r="BE813" i="1"/>
  <c r="BE810" i="1"/>
  <c r="BH823" i="1"/>
  <c r="BH825" i="1" s="1"/>
  <c r="AA779" i="1"/>
  <c r="Z779" i="1" s="1"/>
  <c r="AA772" i="1"/>
  <c r="Z772" i="1" s="1"/>
  <c r="D194" i="1"/>
  <c r="D528" i="1"/>
  <c r="D468" i="1"/>
  <c r="J320" i="1"/>
  <c r="D320" i="1"/>
  <c r="D414" i="1"/>
  <c r="D407" i="1"/>
  <c r="D405" i="1"/>
  <c r="D401" i="1"/>
  <c r="AF401" i="1" l="1"/>
  <c r="L401" i="1"/>
  <c r="AS401" i="1"/>
  <c r="L528" i="1"/>
  <c r="AS528" i="1"/>
  <c r="AF528" i="1"/>
  <c r="AF410" i="1"/>
  <c r="L410" i="1"/>
  <c r="AS410" i="1"/>
  <c r="AF405" i="1"/>
  <c r="L405" i="1"/>
  <c r="AS405" i="1"/>
  <c r="AF414" i="1"/>
  <c r="L414" i="1"/>
  <c r="AS414" i="1"/>
  <c r="AF407" i="1"/>
  <c r="L407" i="1"/>
  <c r="AS407" i="1"/>
  <c r="AF320" i="1"/>
  <c r="AS320" i="1"/>
  <c r="L320" i="1"/>
  <c r="AF468" i="1"/>
  <c r="AS468" i="1"/>
  <c r="L468" i="1"/>
  <c r="AF194" i="1"/>
  <c r="AS194" i="1"/>
  <c r="L194" i="1"/>
  <c r="AS532" i="1"/>
  <c r="AF532" i="1"/>
  <c r="BR823" i="1"/>
  <c r="BR765" i="1"/>
  <c r="BN765" i="1" s="1"/>
  <c r="BU811" i="1"/>
  <c r="BN813" i="1"/>
  <c r="BY813" i="1"/>
  <c r="BU813" i="1" s="1"/>
  <c r="BE766" i="1"/>
  <c r="AM765" i="1"/>
  <c r="AM823" i="1" s="1"/>
  <c r="AE766" i="1"/>
  <c r="AM48" i="1"/>
  <c r="BC823" i="1"/>
  <c r="BC48" i="1" s="1"/>
  <c r="BN810" i="1"/>
  <c r="AA794" i="1"/>
  <c r="Z794" i="1" s="1"/>
  <c r="BH853" i="1"/>
  <c r="BH824" i="1"/>
  <c r="D467" i="1"/>
  <c r="D469" i="1"/>
  <c r="BE823" i="1"/>
  <c r="BE48" i="1" s="1"/>
  <c r="AA550" i="1"/>
  <c r="Z550" i="1" s="1"/>
  <c r="D550" i="1"/>
  <c r="BH48" i="1"/>
  <c r="AA278" i="1"/>
  <c r="Z278" i="1" s="1"/>
  <c r="D277" i="1"/>
  <c r="AL277" i="1" s="1"/>
  <c r="AA405" i="1"/>
  <c r="Z405" i="1" s="1"/>
  <c r="AA784" i="1"/>
  <c r="Z784" i="1" s="1"/>
  <c r="AA401" i="1"/>
  <c r="Z401" i="1" s="1"/>
  <c r="AA469" i="1"/>
  <c r="Z469" i="1" s="1"/>
  <c r="AA320" i="1"/>
  <c r="Z320" i="1" s="1"/>
  <c r="AM825" i="1" l="1"/>
  <c r="AN823" i="1"/>
  <c r="AE823" i="1"/>
  <c r="AF467" i="1"/>
  <c r="L467" i="1"/>
  <c r="AS467" i="1"/>
  <c r="AF469" i="1"/>
  <c r="L469" i="1"/>
  <c r="AS469" i="1"/>
  <c r="L277" i="1"/>
  <c r="AS277" i="1"/>
  <c r="AF277" i="1"/>
  <c r="J550" i="1"/>
  <c r="AF550" i="1"/>
  <c r="AS550" i="1"/>
  <c r="L550" i="1"/>
  <c r="BY810" i="1"/>
  <c r="AM853" i="1"/>
  <c r="AN853" i="1" s="1"/>
  <c r="BC825" i="1"/>
  <c r="BC765" i="1"/>
  <c r="AE765" i="1"/>
  <c r="AE48" i="1"/>
  <c r="AP823" i="1"/>
  <c r="BR825" i="1"/>
  <c r="BN823" i="1"/>
  <c r="AA783" i="1"/>
  <c r="Z783" i="1" s="1"/>
  <c r="D783" i="1"/>
  <c r="D466" i="1"/>
  <c r="AA467" i="1"/>
  <c r="Z467" i="1" s="1"/>
  <c r="BH852" i="1"/>
  <c r="AA307" i="1"/>
  <c r="Z307" i="1" s="1"/>
  <c r="BR48" i="1"/>
  <c r="BN48" i="1" s="1"/>
  <c r="AM824" i="1" l="1"/>
  <c r="AN825" i="1"/>
  <c r="L783" i="1"/>
  <c r="R783" i="1"/>
  <c r="AF466" i="1"/>
  <c r="AS466" i="1"/>
  <c r="L466" i="1"/>
  <c r="AF783" i="1"/>
  <c r="AS783" i="1"/>
  <c r="AP765" i="1"/>
  <c r="BU810" i="1"/>
  <c r="BY823" i="1"/>
  <c r="BY825" i="1" s="1"/>
  <c r="BY766" i="1"/>
  <c r="AM56" i="1"/>
  <c r="AM31" i="1" s="1"/>
  <c r="AM852" i="1"/>
  <c r="AN852" i="1" s="1"/>
  <c r="BC853" i="1"/>
  <c r="BC824" i="1"/>
  <c r="BC24" i="1" s="1"/>
  <c r="BR824" i="1"/>
  <c r="BR24" i="1" s="1"/>
  <c r="BR853" i="1"/>
  <c r="AA466" i="1"/>
  <c r="Z466" i="1" s="1"/>
  <c r="BH24" i="1"/>
  <c r="BH56" i="1"/>
  <c r="BH31" i="1" s="1"/>
  <c r="D322" i="1"/>
  <c r="D323" i="1"/>
  <c r="AN824" i="1" l="1"/>
  <c r="AM24" i="1"/>
  <c r="AN24" i="1" s="1"/>
  <c r="AN31" i="1"/>
  <c r="AM30" i="1"/>
  <c r="AN30" i="1" s="1"/>
  <c r="AF323" i="1"/>
  <c r="AS323" i="1"/>
  <c r="L323" i="1"/>
  <c r="AN56" i="1"/>
  <c r="AF322" i="1"/>
  <c r="AS322" i="1"/>
  <c r="L322" i="1"/>
  <c r="BY765" i="1"/>
  <c r="BU765" i="1" s="1"/>
  <c r="BU766" i="1"/>
  <c r="BU823" i="1"/>
  <c r="BY48" i="1"/>
  <c r="BC852" i="1"/>
  <c r="BC55" i="1" s="1"/>
  <c r="BC22" i="1" s="1"/>
  <c r="BC56" i="1"/>
  <c r="BC31" i="1" s="1"/>
  <c r="BC30" i="1" s="1"/>
  <c r="AM1081" i="1"/>
  <c r="AM1077" i="1"/>
  <c r="AM1079" i="1"/>
  <c r="AM55" i="1"/>
  <c r="AM22" i="1" s="1"/>
  <c r="AN22" i="1" s="1"/>
  <c r="BR852" i="1"/>
  <c r="BR56" i="1"/>
  <c r="BR31" i="1" s="1"/>
  <c r="BR30" i="1" s="1"/>
  <c r="BH30" i="1"/>
  <c r="AA319" i="1"/>
  <c r="Z319" i="1" s="1"/>
  <c r="D319" i="1"/>
  <c r="BH55" i="1"/>
  <c r="BH22" i="1" s="1"/>
  <c r="BH1079" i="1"/>
  <c r="BH1077" i="1"/>
  <c r="BH1081" i="1"/>
  <c r="AF319" i="1" l="1"/>
  <c r="L319" i="1"/>
  <c r="AS319" i="1"/>
  <c r="AN55" i="1"/>
  <c r="BU48" i="1"/>
  <c r="BT823" i="1"/>
  <c r="BY824" i="1"/>
  <c r="BY24" i="1" s="1"/>
  <c r="BY853" i="1"/>
  <c r="BR55" i="1"/>
  <c r="BR22" i="1" s="1"/>
  <c r="AC850" i="1"/>
  <c r="Z850" i="1" s="1"/>
  <c r="BY56" i="1" l="1"/>
  <c r="BY852" i="1"/>
  <c r="AP48" i="1"/>
  <c r="BY31" i="1" l="1"/>
  <c r="BY30" i="1" s="1"/>
  <c r="BY1081" i="1"/>
  <c r="BY1079" i="1"/>
  <c r="BY55" i="1"/>
  <c r="BY22" i="1" s="1"/>
  <c r="BY1077" i="1"/>
  <c r="D845" i="1" l="1"/>
  <c r="AF845" i="1" l="1"/>
  <c r="L845" i="1"/>
  <c r="AS845" i="1"/>
  <c r="BZ857" i="1"/>
  <c r="BZ852" i="1" s="1"/>
  <c r="AB849" i="1"/>
  <c r="AB25" i="1" s="1"/>
  <c r="AC849" i="1"/>
  <c r="AC25" i="1" s="1"/>
  <c r="AA849" i="1"/>
  <c r="BZ849" i="1" l="1"/>
  <c r="BU849" i="1" s="1"/>
  <c r="AA25" i="1"/>
  <c r="Z25" i="1" s="1"/>
  <c r="Z849" i="1"/>
  <c r="BZ843" i="1"/>
  <c r="BU843" i="1" s="1"/>
  <c r="BZ851" i="1"/>
  <c r="BU851" i="1" s="1"/>
  <c r="BI857" i="1"/>
  <c r="BI851" i="1"/>
  <c r="BE851" i="1" s="1"/>
  <c r="BS849" i="1"/>
  <c r="BI849" i="1"/>
  <c r="BI843" i="1"/>
  <c r="AP40" i="1"/>
  <c r="D120" i="1"/>
  <c r="AF120" i="1" l="1"/>
  <c r="AS120" i="1"/>
  <c r="L120" i="1"/>
  <c r="BN849" i="1"/>
  <c r="BS25" i="1"/>
  <c r="BZ25" i="1"/>
  <c r="BU25" i="1" s="1"/>
  <c r="BU850" i="1"/>
  <c r="BS857" i="1"/>
  <c r="BN857" i="1" s="1"/>
  <c r="BS851" i="1"/>
  <c r="BN851" i="1" s="1"/>
  <c r="BZ59" i="1"/>
  <c r="BU59" i="1" s="1"/>
  <c r="BU857" i="1"/>
  <c r="BE39" i="1"/>
  <c r="BE843" i="1"/>
  <c r="BI25" i="1"/>
  <c r="BE25" i="1" s="1"/>
  <c r="BE849" i="1"/>
  <c r="BE857" i="1"/>
  <c r="BI59" i="1"/>
  <c r="BE59" i="1" s="1"/>
  <c r="D115" i="1"/>
  <c r="D114" i="1"/>
  <c r="D119" i="1"/>
  <c r="AA119" i="1"/>
  <c r="Z119" i="1" s="1"/>
  <c r="D118" i="1"/>
  <c r="J843" i="1"/>
  <c r="J39" i="1" s="1"/>
  <c r="AF118" i="1" l="1"/>
  <c r="AS118" i="1"/>
  <c r="L118" i="1"/>
  <c r="AF115" i="1"/>
  <c r="AS115" i="1"/>
  <c r="L115" i="1"/>
  <c r="AF119" i="1"/>
  <c r="AS119" i="1"/>
  <c r="L119" i="1"/>
  <c r="AF114" i="1"/>
  <c r="L114" i="1"/>
  <c r="AS114" i="1"/>
  <c r="BZ56" i="1"/>
  <c r="BN25" i="1"/>
  <c r="BS59" i="1"/>
  <c r="BN59" i="1" s="1"/>
  <c r="BS852" i="1"/>
  <c r="BZ1079" i="1"/>
  <c r="BZ55" i="1"/>
  <c r="BZ22" i="1" s="1"/>
  <c r="BZ1077" i="1"/>
  <c r="BZ1081" i="1"/>
  <c r="AA118" i="1"/>
  <c r="Z118" i="1" s="1"/>
  <c r="BZ31" i="1" l="1"/>
  <c r="BZ30" i="1" s="1"/>
  <c r="BS55" i="1"/>
  <c r="BS22" i="1" s="1"/>
  <c r="D117" i="1"/>
  <c r="AA117" i="1"/>
  <c r="Z117" i="1" s="1"/>
  <c r="AF117" i="1" l="1"/>
  <c r="AS117" i="1"/>
  <c r="L117" i="1"/>
  <c r="J1080" i="1"/>
  <c r="J1007" i="1"/>
  <c r="J1004" i="1"/>
  <c r="J1003" i="1"/>
  <c r="J1002" i="1"/>
  <c r="J955" i="1"/>
  <c r="J954" i="1"/>
  <c r="J953" i="1"/>
  <c r="J952" i="1"/>
  <c r="J951" i="1"/>
  <c r="J949" i="1"/>
  <c r="J946" i="1"/>
  <c r="J945" i="1"/>
  <c r="J943" i="1"/>
  <c r="J942" i="1"/>
  <c r="J904" i="1"/>
  <c r="J51" i="1" s="1"/>
  <c r="J903" i="1"/>
  <c r="J902" i="1"/>
  <c r="J892" i="1"/>
  <c r="J891" i="1"/>
  <c r="J886" i="1"/>
  <c r="J885" i="1"/>
  <c r="J884" i="1"/>
  <c r="J883" i="1"/>
  <c r="J881" i="1"/>
  <c r="J880" i="1"/>
  <c r="J878" i="1"/>
  <c r="J877" i="1"/>
  <c r="J876" i="1"/>
  <c r="J875" i="1"/>
  <c r="J874" i="1"/>
  <c r="J873" i="1"/>
  <c r="J872" i="1"/>
  <c r="J869" i="1"/>
  <c r="J868" i="1"/>
  <c r="J864" i="1"/>
  <c r="J863" i="1"/>
  <c r="J835" i="1"/>
  <c r="J834" i="1"/>
  <c r="J782" i="1"/>
  <c r="J770" i="1" s="1"/>
  <c r="J781" i="1"/>
  <c r="J778" i="1"/>
  <c r="J737" i="1"/>
  <c r="J732" i="1"/>
  <c r="J731" i="1"/>
  <c r="J716" i="1"/>
  <c r="J713" i="1"/>
  <c r="J701" i="1"/>
  <c r="J647" i="1"/>
  <c r="J646" i="1"/>
  <c r="J645" i="1"/>
  <c r="J644" i="1"/>
  <c r="J633" i="1"/>
  <c r="J629" i="1"/>
  <c r="J628" i="1"/>
  <c r="J627" i="1"/>
  <c r="J626" i="1"/>
  <c r="J625" i="1"/>
  <c r="J624" i="1"/>
  <c r="J623" i="1"/>
  <c r="J622" i="1"/>
  <c r="J619" i="1"/>
  <c r="J618" i="1"/>
  <c r="J617" i="1"/>
  <c r="J615" i="1"/>
  <c r="J609" i="1"/>
  <c r="J607" i="1"/>
  <c r="J606" i="1"/>
  <c r="J589" i="1"/>
  <c r="J588" i="1"/>
  <c r="J585" i="1"/>
  <c r="J584" i="1"/>
  <c r="J583" i="1"/>
  <c r="J582" i="1"/>
  <c r="J560" i="1"/>
  <c r="J336" i="1"/>
  <c r="J333" i="1"/>
  <c r="J332" i="1"/>
  <c r="J330" i="1"/>
  <c r="J329" i="1"/>
  <c r="J328" i="1"/>
  <c r="J326" i="1"/>
  <c r="J325" i="1"/>
  <c r="J321" i="1"/>
  <c r="J319" i="1"/>
  <c r="J317" i="1"/>
  <c r="J193" i="1"/>
  <c r="J192" i="1"/>
  <c r="J189" i="1"/>
  <c r="J188" i="1"/>
  <c r="J187" i="1"/>
  <c r="J769" i="1" l="1"/>
  <c r="J768" i="1" s="1"/>
  <c r="J191" i="1"/>
  <c r="J879" i="1"/>
  <c r="J652" i="1"/>
  <c r="J727" i="1"/>
  <c r="J290" i="1"/>
  <c r="J52" i="1" s="1"/>
  <c r="J649" i="1"/>
  <c r="J45" i="1"/>
  <c r="J870" i="1"/>
  <c r="J866" i="1"/>
  <c r="J1001" i="1"/>
  <c r="J1000" i="1" s="1"/>
  <c r="J53" i="1" s="1"/>
  <c r="J324" i="1"/>
  <c r="J186" i="1"/>
  <c r="J862" i="1"/>
  <c r="J613" i="1"/>
  <c r="J621" i="1"/>
  <c r="J620" i="1" s="1"/>
  <c r="J643" i="1"/>
  <c r="J865" i="1"/>
  <c r="J736" i="1"/>
  <c r="J655" i="1"/>
  <c r="J190" i="1"/>
  <c r="J901" i="1"/>
  <c r="J867" i="1"/>
  <c r="J650" i="1"/>
  <c r="J871" i="1"/>
  <c r="J171" i="1" l="1"/>
  <c r="J169" i="1"/>
  <c r="J744" i="1"/>
  <c r="J46" i="1"/>
  <c r="J612" i="1"/>
  <c r="J573" i="1" s="1"/>
  <c r="AP727" i="1" l="1"/>
  <c r="D1085" i="1" l="1"/>
  <c r="L1085" i="1" l="1"/>
  <c r="AF1085" i="1"/>
  <c r="AS1085" i="1"/>
  <c r="J1085" i="1"/>
  <c r="D560" i="1" l="1"/>
  <c r="AF560" i="1" l="1"/>
  <c r="L560" i="1"/>
  <c r="AS560" i="1"/>
  <c r="D122" i="1"/>
  <c r="D215" i="1"/>
  <c r="AF215" i="1" l="1"/>
  <c r="AS215" i="1"/>
  <c r="L215" i="1"/>
  <c r="J122" i="1"/>
  <c r="AF122" i="1"/>
  <c r="AS122" i="1"/>
  <c r="L122" i="1"/>
  <c r="D299" i="1"/>
  <c r="D209" i="1"/>
  <c r="D208" i="1"/>
  <c r="AA205" i="1"/>
  <c r="AA455" i="1"/>
  <c r="Z455" i="1" s="1"/>
  <c r="J299" i="1" l="1"/>
  <c r="AF299" i="1"/>
  <c r="L299" i="1"/>
  <c r="AS299" i="1"/>
  <c r="AA209" i="1"/>
  <c r="Z209" i="1" s="1"/>
  <c r="AF209" i="1"/>
  <c r="AS209" i="1"/>
  <c r="L209" i="1"/>
  <c r="AF208" i="1"/>
  <c r="L208" i="1"/>
  <c r="AS208" i="1"/>
  <c r="AA202" i="1"/>
  <c r="Z202" i="1" s="1"/>
  <c r="Z205" i="1"/>
  <c r="D204" i="1"/>
  <c r="J204" i="1"/>
  <c r="D205" i="1"/>
  <c r="J205" i="1"/>
  <c r="AA204" i="1"/>
  <c r="J66" i="1"/>
  <c r="V208" i="1"/>
  <c r="W209" i="1" l="1"/>
  <c r="W207" i="1" s="1"/>
  <c r="V207" i="1" s="1"/>
  <c r="AF205" i="1"/>
  <c r="AS205" i="1"/>
  <c r="L205" i="1"/>
  <c r="AF204" i="1"/>
  <c r="L204" i="1"/>
  <c r="AS204" i="1"/>
  <c r="V209" i="1"/>
  <c r="AA200" i="1"/>
  <c r="AA198" i="1" s="1"/>
  <c r="Z198" i="1" s="1"/>
  <c r="W204" i="1"/>
  <c r="W200" i="1" s="1"/>
  <c r="W198" i="1" s="1"/>
  <c r="Z204" i="1"/>
  <c r="Z200" i="1" s="1"/>
  <c r="D200" i="1"/>
  <c r="J200" i="1"/>
  <c r="D203" i="1"/>
  <c r="J203" i="1"/>
  <c r="J287" i="1"/>
  <c r="D66" i="1"/>
  <c r="D545" i="1"/>
  <c r="D540" i="1"/>
  <c r="AF66" i="1" l="1"/>
  <c r="L66" i="1"/>
  <c r="AS66" i="1"/>
  <c r="AF203" i="1"/>
  <c r="AS203" i="1"/>
  <c r="L203" i="1"/>
  <c r="AF529" i="1"/>
  <c r="L529" i="1"/>
  <c r="AS529" i="1"/>
  <c r="AF200" i="1"/>
  <c r="L200" i="1"/>
  <c r="AS200" i="1"/>
  <c r="J540" i="1"/>
  <c r="AF540" i="1"/>
  <c r="AS540" i="1"/>
  <c r="L540" i="1"/>
  <c r="AF545" i="1"/>
  <c r="L545" i="1"/>
  <c r="J826" i="1"/>
  <c r="V204" i="1"/>
  <c r="V200" i="1" s="1"/>
  <c r="V198" i="1"/>
  <c r="D287" i="1"/>
  <c r="AL287" i="1" s="1"/>
  <c r="AA553" i="1"/>
  <c r="Z553" i="1" s="1"/>
  <c r="AA533" i="1"/>
  <c r="Z533" i="1" s="1"/>
  <c r="AA540" i="1"/>
  <c r="Z540" i="1" s="1"/>
  <c r="AA545" i="1"/>
  <c r="Z545" i="1" s="1"/>
  <c r="D549" i="1"/>
  <c r="D539" i="1"/>
  <c r="D524" i="1"/>
  <c r="D527" i="1"/>
  <c r="L527" i="1" l="1"/>
  <c r="AS527" i="1"/>
  <c r="AF527" i="1"/>
  <c r="J524" i="1"/>
  <c r="L524" i="1"/>
  <c r="AS524" i="1"/>
  <c r="AF524" i="1"/>
  <c r="J549" i="1"/>
  <c r="AF549" i="1"/>
  <c r="L549" i="1"/>
  <c r="AS549" i="1"/>
  <c r="AF539" i="1"/>
  <c r="L539" i="1"/>
  <c r="AF287" i="1"/>
  <c r="L287" i="1"/>
  <c r="AS287" i="1"/>
  <c r="J854" i="1"/>
  <c r="J57" i="1" s="1"/>
  <c r="J32" i="1" s="1"/>
  <c r="D314" i="1"/>
  <c r="D525" i="1"/>
  <c r="D761" i="1"/>
  <c r="AA524" i="1"/>
  <c r="Z524" i="1" s="1"/>
  <c r="AA527" i="1"/>
  <c r="Z527" i="1" s="1"/>
  <c r="AA525" i="1"/>
  <c r="AB855" i="1"/>
  <c r="AA549" i="1"/>
  <c r="Z549" i="1" s="1"/>
  <c r="AA539" i="1"/>
  <c r="Z539" i="1" s="1"/>
  <c r="AC855" i="1"/>
  <c r="D523" i="1"/>
  <c r="AF761" i="1" l="1"/>
  <c r="L761" i="1"/>
  <c r="J525" i="1"/>
  <c r="J523" i="1" s="1"/>
  <c r="AF525" i="1"/>
  <c r="L525" i="1"/>
  <c r="L523" i="1"/>
  <c r="AF523" i="1"/>
  <c r="AF314" i="1"/>
  <c r="L314" i="1"/>
  <c r="AA58" i="1"/>
  <c r="Z525" i="1"/>
  <c r="D855" i="1"/>
  <c r="D309" i="1"/>
  <c r="AA761" i="1"/>
  <c r="Z761" i="1" s="1"/>
  <c r="AA523" i="1"/>
  <c r="Z523" i="1" s="1"/>
  <c r="J309" i="1" l="1"/>
  <c r="J761" i="1" s="1"/>
  <c r="AF309" i="1"/>
  <c r="L309" i="1"/>
  <c r="AF855" i="1"/>
  <c r="L855" i="1"/>
  <c r="J827" i="1"/>
  <c r="J855" i="1" s="1"/>
  <c r="J58" i="1"/>
  <c r="J34" i="1" s="1"/>
  <c r="AA34" i="1"/>
  <c r="Z34" i="1" s="1"/>
  <c r="Z58" i="1"/>
  <c r="D827" i="1"/>
  <c r="AF827" i="1" l="1"/>
  <c r="L827" i="1"/>
  <c r="D58" i="1"/>
  <c r="AA855" i="1"/>
  <c r="Z855" i="1" s="1"/>
  <c r="D34" i="1" l="1"/>
  <c r="L34" i="1" s="1"/>
  <c r="AF58" i="1"/>
  <c r="L58" i="1"/>
  <c r="D18" i="1"/>
  <c r="E18" i="1" s="1"/>
  <c r="D1097" i="1"/>
  <c r="AF34" i="1" l="1"/>
  <c r="J1097" i="1"/>
  <c r="AA392" i="1" l="1"/>
  <c r="Z392" i="1" s="1"/>
  <c r="D392" i="1"/>
  <c r="AS392" i="1" l="1"/>
  <c r="L392" i="1"/>
  <c r="AF392" i="1"/>
  <c r="D391" i="1"/>
  <c r="AA391" i="1"/>
  <c r="Z391" i="1" s="1"/>
  <c r="L391" i="1" l="1"/>
  <c r="AS391" i="1"/>
  <c r="AF391" i="1"/>
  <c r="AA346" i="1"/>
  <c r="Z346" i="1" s="1"/>
  <c r="AA347" i="1"/>
  <c r="Z347" i="1" s="1"/>
  <c r="AA348" i="1"/>
  <c r="Z348" i="1" s="1"/>
  <c r="AA349" i="1"/>
  <c r="Z349" i="1" s="1"/>
  <c r="AA350" i="1"/>
  <c r="Z350" i="1" s="1"/>
  <c r="AA351" i="1"/>
  <c r="Z351" i="1" s="1"/>
  <c r="AA352" i="1"/>
  <c r="Z352" i="1" s="1"/>
  <c r="AA353" i="1"/>
  <c r="Z353" i="1" s="1"/>
  <c r="AA354" i="1"/>
  <c r="Z354" i="1" s="1"/>
  <c r="AA342" i="1"/>
  <c r="Z342" i="1" s="1"/>
  <c r="D459" i="1" l="1"/>
  <c r="D458" i="1"/>
  <c r="D457" i="1"/>
  <c r="D102" i="1"/>
  <c r="D101" i="1"/>
  <c r="D100" i="1"/>
  <c r="D99" i="1"/>
  <c r="D92" i="1"/>
  <c r="D89" i="1"/>
  <c r="D86" i="1"/>
  <c r="D85" i="1"/>
  <c r="D83" i="1"/>
  <c r="D79" i="1"/>
  <c r="D77" i="1"/>
  <c r="AA74" i="1"/>
  <c r="Z74" i="1" s="1"/>
  <c r="AF92" i="1" l="1"/>
  <c r="L92" i="1"/>
  <c r="AS92" i="1"/>
  <c r="AF77" i="1"/>
  <c r="L77" i="1"/>
  <c r="AS77" i="1"/>
  <c r="AF89" i="1"/>
  <c r="L89" i="1"/>
  <c r="AS89" i="1"/>
  <c r="AF99" i="1"/>
  <c r="L99" i="1"/>
  <c r="AS99" i="1"/>
  <c r="AF100" i="1"/>
  <c r="L100" i="1"/>
  <c r="AS100" i="1"/>
  <c r="AF101" i="1"/>
  <c r="L101" i="1"/>
  <c r="AS101" i="1"/>
  <c r="AF83" i="1"/>
  <c r="L83" i="1"/>
  <c r="AS83" i="1"/>
  <c r="AF102" i="1"/>
  <c r="L102" i="1"/>
  <c r="AS102" i="1"/>
  <c r="AF79" i="1"/>
  <c r="L79" i="1"/>
  <c r="AS79" i="1"/>
  <c r="AF85" i="1"/>
  <c r="L85" i="1"/>
  <c r="AS85" i="1"/>
  <c r="AF457" i="1"/>
  <c r="AS457" i="1"/>
  <c r="L457" i="1"/>
  <c r="AF86" i="1"/>
  <c r="L86" i="1"/>
  <c r="AS86" i="1"/>
  <c r="AF458" i="1"/>
  <c r="L458" i="1"/>
  <c r="AS458" i="1"/>
  <c r="AF459" i="1"/>
  <c r="L459" i="1"/>
  <c r="AS459" i="1"/>
  <c r="AA81" i="1"/>
  <c r="Z81" i="1" s="1"/>
  <c r="AA344" i="1"/>
  <c r="Z344" i="1" s="1"/>
  <c r="D76" i="1"/>
  <c r="AA76" i="1"/>
  <c r="Z76" i="1" s="1"/>
  <c r="D82" i="1"/>
  <c r="AA82" i="1"/>
  <c r="Z82" i="1" s="1"/>
  <c r="D97" i="1"/>
  <c r="AA98" i="1"/>
  <c r="Z98" i="1" s="1"/>
  <c r="D84" i="1"/>
  <c r="AA84" i="1"/>
  <c r="Z84" i="1" s="1"/>
  <c r="D95" i="1"/>
  <c r="AA95" i="1"/>
  <c r="Z95" i="1" s="1"/>
  <c r="D74" i="1"/>
  <c r="D81" i="1"/>
  <c r="D98" i="1"/>
  <c r="AF95" i="1" l="1"/>
  <c r="L95" i="1"/>
  <c r="AS95" i="1"/>
  <c r="AS76" i="1"/>
  <c r="L76" i="1"/>
  <c r="AF76" i="1"/>
  <c r="AF98" i="1"/>
  <c r="L98" i="1"/>
  <c r="AS98" i="1"/>
  <c r="AF97" i="1"/>
  <c r="AS97" i="1"/>
  <c r="L97" i="1"/>
  <c r="L74" i="1"/>
  <c r="AS74" i="1"/>
  <c r="AF74" i="1"/>
  <c r="AS82" i="1"/>
  <c r="L82" i="1"/>
  <c r="AF82" i="1"/>
  <c r="AS81" i="1"/>
  <c r="L81" i="1"/>
  <c r="AF81" i="1"/>
  <c r="AF84" i="1"/>
  <c r="AS84" i="1"/>
  <c r="L84" i="1"/>
  <c r="AA313" i="1"/>
  <c r="Z313" i="1" s="1"/>
  <c r="AA312" i="1"/>
  <c r="Z312" i="1" s="1"/>
  <c r="D73" i="1"/>
  <c r="AA73" i="1"/>
  <c r="Z73" i="1" s="1"/>
  <c r="AA97" i="1"/>
  <c r="Z97" i="1" s="1"/>
  <c r="D88" i="1"/>
  <c r="AA88" i="1"/>
  <c r="Z88" i="1" s="1"/>
  <c r="D87" i="1"/>
  <c r="AA87" i="1"/>
  <c r="Z87" i="1" s="1"/>
  <c r="D80" i="1"/>
  <c r="AA80" i="1"/>
  <c r="Z80" i="1" s="1"/>
  <c r="AF87" i="1" l="1"/>
  <c r="L87" i="1"/>
  <c r="AS87" i="1"/>
  <c r="AF88" i="1"/>
  <c r="L88" i="1"/>
  <c r="AS88" i="1"/>
  <c r="L73" i="1"/>
  <c r="AS73" i="1"/>
  <c r="AF73" i="1"/>
  <c r="AS80" i="1"/>
  <c r="L80" i="1"/>
  <c r="AF80" i="1"/>
  <c r="Z311" i="1"/>
  <c r="AA311" i="1"/>
  <c r="D78" i="1"/>
  <c r="AA78" i="1"/>
  <c r="Z78" i="1" s="1"/>
  <c r="D72" i="1"/>
  <c r="AA72" i="1"/>
  <c r="Z72" i="1" s="1"/>
  <c r="D94" i="1"/>
  <c r="AA94" i="1"/>
  <c r="Z94" i="1" s="1"/>
  <c r="D93" i="1"/>
  <c r="AA93" i="1"/>
  <c r="Z93" i="1" s="1"/>
  <c r="AF93" i="1" l="1"/>
  <c r="AS93" i="1"/>
  <c r="L93" i="1"/>
  <c r="AF94" i="1"/>
  <c r="AS94" i="1"/>
  <c r="L94" i="1"/>
  <c r="AS72" i="1"/>
  <c r="L72" i="1"/>
  <c r="AF72" i="1"/>
  <c r="AS78" i="1"/>
  <c r="L78" i="1"/>
  <c r="AF78" i="1"/>
  <c r="AA308" i="1"/>
  <c r="Z308" i="1" s="1"/>
  <c r="D211" i="1" l="1"/>
  <c r="D207" i="1"/>
  <c r="AF211" i="1" l="1"/>
  <c r="AS211" i="1"/>
  <c r="L211" i="1"/>
  <c r="AF207" i="1"/>
  <c r="L207" i="1"/>
  <c r="AS207" i="1"/>
  <c r="D290" i="1"/>
  <c r="D52" i="1" s="1"/>
  <c r="AA290" i="1"/>
  <c r="Z290" i="1" s="1"/>
  <c r="AA52" i="1" l="1"/>
  <c r="Z52" i="1" s="1"/>
  <c r="D1008" i="1" l="1"/>
  <c r="D1006" i="1"/>
  <c r="D1005" i="1"/>
  <c r="D1004" i="1" l="1"/>
  <c r="AA1004" i="1"/>
  <c r="AA734" i="1" l="1"/>
  <c r="Z734" i="1" s="1"/>
  <c r="D312" i="1" l="1"/>
  <c r="AF312" i="1" l="1"/>
  <c r="AS312" i="1"/>
  <c r="L312" i="1"/>
  <c r="AA317" i="1"/>
  <c r="Z317" i="1" s="1"/>
  <c r="D317" i="1"/>
  <c r="AF317" i="1" l="1"/>
  <c r="AS317" i="1"/>
  <c r="L317" i="1"/>
  <c r="AA760" i="1"/>
  <c r="Z760" i="1" s="1"/>
  <c r="AA1002" i="1"/>
  <c r="D826" i="1"/>
  <c r="AF826" i="1" l="1"/>
  <c r="L826" i="1"/>
  <c r="AS826" i="1"/>
  <c r="D943" i="1"/>
  <c r="D942" i="1"/>
  <c r="AF942" i="1" l="1"/>
  <c r="L942" i="1"/>
  <c r="AS942" i="1"/>
  <c r="AF943" i="1"/>
  <c r="AS943" i="1"/>
  <c r="L943" i="1"/>
  <c r="D993" i="1"/>
  <c r="D51" i="1"/>
  <c r="L993" i="1" l="1"/>
  <c r="AS993" i="1"/>
  <c r="AB1005" i="1"/>
  <c r="D213" i="1"/>
  <c r="D212" i="1"/>
  <c r="D197" i="1"/>
  <c r="D196" i="1"/>
  <c r="D140" i="1"/>
  <c r="AF212" i="1" l="1"/>
  <c r="AS212" i="1"/>
  <c r="L212" i="1"/>
  <c r="AF140" i="1"/>
  <c r="AS140" i="1"/>
  <c r="L140" i="1"/>
  <c r="AF213" i="1"/>
  <c r="L213" i="1"/>
  <c r="AS213" i="1"/>
  <c r="AF196" i="1"/>
  <c r="L196" i="1"/>
  <c r="AS196" i="1"/>
  <c r="AF197" i="1"/>
  <c r="AS197" i="1"/>
  <c r="L197" i="1"/>
  <c r="D134" i="1"/>
  <c r="AA134" i="1"/>
  <c r="Z134" i="1" s="1"/>
  <c r="AA132" i="1"/>
  <c r="Z132" i="1" s="1"/>
  <c r="D195" i="1"/>
  <c r="AF134" i="1" l="1"/>
  <c r="L134" i="1"/>
  <c r="AS134" i="1"/>
  <c r="AF195" i="1"/>
  <c r="AS195" i="1"/>
  <c r="L195" i="1"/>
  <c r="AA858" i="1"/>
  <c r="AB858" i="1"/>
  <c r="AB1002" i="1"/>
  <c r="AC599" i="1"/>
  <c r="Z599" i="1" s="1"/>
  <c r="D456" i="1"/>
  <c r="AF456" i="1" l="1"/>
  <c r="AS456" i="1"/>
  <c r="L456" i="1"/>
  <c r="BF61" i="1"/>
  <c r="BF36" i="1" s="1"/>
  <c r="BF1082" i="1"/>
  <c r="BI599" i="1"/>
  <c r="AC593" i="1"/>
  <c r="Z593" i="1" s="1"/>
  <c r="AC826" i="1"/>
  <c r="AB826" i="1"/>
  <c r="D455" i="1"/>
  <c r="AF455" i="1" l="1"/>
  <c r="AS455" i="1"/>
  <c r="L455" i="1"/>
  <c r="AC854" i="1"/>
  <c r="AC57" i="1" s="1"/>
  <c r="AC32" i="1" s="1"/>
  <c r="BE599" i="1"/>
  <c r="BS599" i="1"/>
  <c r="BN599" i="1" s="1"/>
  <c r="BI593" i="1"/>
  <c r="AC570" i="1"/>
  <c r="Z570" i="1" s="1"/>
  <c r="AC559" i="1"/>
  <c r="AB854" i="1"/>
  <c r="AB57" i="1" s="1"/>
  <c r="AB32" i="1" s="1"/>
  <c r="D454" i="1"/>
  <c r="AA454" i="1"/>
  <c r="Z454" i="1" s="1"/>
  <c r="D835" i="1"/>
  <c r="D834" i="1"/>
  <c r="AF834" i="1" l="1"/>
  <c r="L834" i="1"/>
  <c r="AS834" i="1"/>
  <c r="AF835" i="1"/>
  <c r="AS835" i="1"/>
  <c r="L835" i="1"/>
  <c r="AF454" i="1"/>
  <c r="L454" i="1"/>
  <c r="AS454" i="1"/>
  <c r="AC763" i="1"/>
  <c r="AC61" i="1" s="1"/>
  <c r="Z559" i="1"/>
  <c r="Z763" i="1" s="1"/>
  <c r="BI569" i="1"/>
  <c r="BE593" i="1"/>
  <c r="BI570" i="1"/>
  <c r="AC759" i="1"/>
  <c r="AC758" i="1" s="1"/>
  <c r="AC47" i="1" s="1"/>
  <c r="AC36" i="1" l="1"/>
  <c r="Z61" i="1"/>
  <c r="Z36" i="1" s="1"/>
  <c r="BI308" i="1"/>
  <c r="BI306" i="1" s="1"/>
  <c r="BI573" i="1"/>
  <c r="BE573" i="1" s="1"/>
  <c r="BI574" i="1"/>
  <c r="BE574" i="1" s="1"/>
  <c r="BE569" i="1"/>
  <c r="BI759" i="1"/>
  <c r="BI763" i="1"/>
  <c r="BE763" i="1"/>
  <c r="BI654" i="1"/>
  <c r="BE654" i="1" s="1"/>
  <c r="BI656" i="1"/>
  <c r="BI653" i="1"/>
  <c r="BS570" i="1"/>
  <c r="BN570" i="1" s="1"/>
  <c r="BE570" i="1"/>
  <c r="BI858" i="1" l="1"/>
  <c r="BE858" i="1" s="1"/>
  <c r="BE308" i="1"/>
  <c r="BI758" i="1"/>
  <c r="BI825" i="1"/>
  <c r="BE759" i="1"/>
  <c r="BI224" i="1"/>
  <c r="BI221" i="1" s="1"/>
  <c r="BE306" i="1"/>
  <c r="BS47" i="1"/>
  <c r="BE656" i="1"/>
  <c r="BE653" i="1"/>
  <c r="D193" i="1"/>
  <c r="D192" i="1"/>
  <c r="D189" i="1"/>
  <c r="D188" i="1"/>
  <c r="D71" i="1"/>
  <c r="D70" i="1"/>
  <c r="D321" i="1"/>
  <c r="D722" i="1"/>
  <c r="AF321" i="1" l="1"/>
  <c r="AS321" i="1"/>
  <c r="L321" i="1"/>
  <c r="AF722" i="1"/>
  <c r="AS722" i="1"/>
  <c r="AF71" i="1"/>
  <c r="L71" i="1"/>
  <c r="AS71" i="1"/>
  <c r="AF192" i="1"/>
  <c r="AS192" i="1"/>
  <c r="L192" i="1"/>
  <c r="AF193" i="1"/>
  <c r="AS193" i="1"/>
  <c r="L193" i="1"/>
  <c r="AF188" i="1"/>
  <c r="AS188" i="1"/>
  <c r="L188" i="1"/>
  <c r="AF189" i="1"/>
  <c r="L189" i="1"/>
  <c r="AS189" i="1"/>
  <c r="AF70" i="1"/>
  <c r="L70" i="1"/>
  <c r="AS70" i="1"/>
  <c r="BI219" i="1"/>
  <c r="BE219" i="1" s="1"/>
  <c r="BE221" i="1"/>
  <c r="BI824" i="1"/>
  <c r="BI853" i="1"/>
  <c r="BE825" i="1"/>
  <c r="BE758" i="1"/>
  <c r="BE47" i="1" s="1"/>
  <c r="BI47" i="1"/>
  <c r="BI61" i="1"/>
  <c r="BI1082" i="1"/>
  <c r="BE1082" i="1"/>
  <c r="D69" i="1"/>
  <c r="AA69" i="1"/>
  <c r="Z69" i="1" s="1"/>
  <c r="D187" i="1"/>
  <c r="AA187" i="1"/>
  <c r="Z187" i="1" s="1"/>
  <c r="AA191" i="1"/>
  <c r="Z191" i="1" s="1"/>
  <c r="AA736" i="1"/>
  <c r="Z736" i="1" s="1"/>
  <c r="D191" i="1"/>
  <c r="AF187" i="1" l="1"/>
  <c r="AS187" i="1"/>
  <c r="L187" i="1"/>
  <c r="AF69" i="1"/>
  <c r="AS69" i="1"/>
  <c r="L69" i="1"/>
  <c r="AF191" i="1"/>
  <c r="AS191" i="1"/>
  <c r="L191" i="1"/>
  <c r="J64" i="1"/>
  <c r="J40" i="1" s="1"/>
  <c r="W185" i="1"/>
  <c r="W171" i="1" s="1"/>
  <c r="W169" i="1" s="1"/>
  <c r="BI852" i="1"/>
  <c r="BE852" i="1" s="1"/>
  <c r="BE853" i="1"/>
  <c r="BI24" i="1"/>
  <c r="BE24" i="1" s="1"/>
  <c r="BE824" i="1"/>
  <c r="AA116" i="1"/>
  <c r="Z116" i="1" s="1"/>
  <c r="AA171" i="1"/>
  <c r="Z171" i="1" s="1"/>
  <c r="BI36" i="1"/>
  <c r="BE36" i="1" s="1"/>
  <c r="D185" i="1"/>
  <c r="BI56" i="1"/>
  <c r="BI31" i="1" s="1"/>
  <c r="BE61" i="1"/>
  <c r="D183" i="1"/>
  <c r="V737" i="1"/>
  <c r="AA66" i="1"/>
  <c r="Z66" i="1" s="1"/>
  <c r="Z287" i="1" s="1"/>
  <c r="D186" i="1"/>
  <c r="AA186" i="1"/>
  <c r="Z186" i="1" s="1"/>
  <c r="AA67" i="1"/>
  <c r="Z67" i="1" s="1"/>
  <c r="AA68" i="1"/>
  <c r="Z68" i="1" s="1"/>
  <c r="D190" i="1"/>
  <c r="V736" i="1"/>
  <c r="D45" i="1"/>
  <c r="L45" i="1" s="1"/>
  <c r="D68" i="1"/>
  <c r="AF183" i="1" l="1"/>
  <c r="AS183" i="1"/>
  <c r="L183" i="1"/>
  <c r="AF185" i="1"/>
  <c r="AS185" i="1"/>
  <c r="L185" i="1"/>
  <c r="AF68" i="1"/>
  <c r="L68" i="1"/>
  <c r="AS68" i="1"/>
  <c r="AF190" i="1"/>
  <c r="AS190" i="1"/>
  <c r="L190" i="1"/>
  <c r="AF186" i="1"/>
  <c r="L186" i="1"/>
  <c r="AS186" i="1"/>
  <c r="AA169" i="1"/>
  <c r="Z169" i="1" s="1"/>
  <c r="V185" i="1"/>
  <c r="D65" i="1"/>
  <c r="D64" i="1"/>
  <c r="BI30" i="1"/>
  <c r="BE30" i="1" s="1"/>
  <c r="BE31" i="1"/>
  <c r="BE56" i="1"/>
  <c r="BI55" i="1"/>
  <c r="BI22" i="1" s="1"/>
  <c r="BE22" i="1" s="1"/>
  <c r="AA287" i="1"/>
  <c r="D67" i="1"/>
  <c r="BI1079" i="1"/>
  <c r="BI1081" i="1"/>
  <c r="BE1081" i="1" s="1"/>
  <c r="BI1077" i="1"/>
  <c r="V759" i="1"/>
  <c r="V758" i="1" s="1"/>
  <c r="V47" i="1"/>
  <c r="AS64" i="1" l="1"/>
  <c r="AF64" i="1"/>
  <c r="L64" i="1"/>
  <c r="AF65" i="1"/>
  <c r="AS65" i="1"/>
  <c r="L65" i="1"/>
  <c r="AS67" i="1"/>
  <c r="L67" i="1"/>
  <c r="AF67" i="1"/>
  <c r="AA826" i="1"/>
  <c r="AA854" i="1" s="1"/>
  <c r="D40" i="1"/>
  <c r="L40" i="1" s="1"/>
  <c r="J1127" i="1"/>
  <c r="V171" i="1"/>
  <c r="V169" i="1"/>
  <c r="D288" i="1"/>
  <c r="AL288" i="1" s="1"/>
  <c r="BI23" i="1"/>
  <c r="BF23" i="1"/>
  <c r="D854" i="1"/>
  <c r="BE55" i="1"/>
  <c r="BE6" i="1"/>
  <c r="BE1077" i="1"/>
  <c r="BE1079" i="1"/>
  <c r="Z826" i="1" l="1"/>
  <c r="AF854" i="1"/>
  <c r="L854" i="1"/>
  <c r="AS854" i="1"/>
  <c r="J288" i="1"/>
  <c r="AF288" i="1"/>
  <c r="AS288" i="1"/>
  <c r="L288" i="1"/>
  <c r="AA57" i="1"/>
  <c r="Z854" i="1"/>
  <c r="D57" i="1"/>
  <c r="BE2" i="1"/>
  <c r="AF57" i="1" l="1"/>
  <c r="L57" i="1"/>
  <c r="AS57" i="1"/>
  <c r="AA32" i="1"/>
  <c r="Z32" i="1" s="1"/>
  <c r="Z57" i="1"/>
  <c r="AA381" i="1" l="1"/>
  <c r="Z381" i="1" s="1"/>
  <c r="D381" i="1"/>
  <c r="AF381" i="1" l="1"/>
  <c r="L381" i="1"/>
  <c r="AS381" i="1"/>
  <c r="AA379" i="1"/>
  <c r="Z379" i="1" s="1"/>
  <c r="AA714" i="1" l="1"/>
  <c r="Z714" i="1" s="1"/>
  <c r="J714" i="1" l="1"/>
  <c r="J712" i="1"/>
  <c r="J658" i="1" l="1"/>
  <c r="J718" i="1"/>
  <c r="D785" i="1" l="1"/>
  <c r="L785" i="1" l="1"/>
  <c r="R785" i="1"/>
  <c r="AS785" i="1"/>
  <c r="AF785" i="1"/>
  <c r="AA785" i="1"/>
  <c r="Z785" i="1" s="1"/>
  <c r="AA770" i="1"/>
  <c r="Z770" i="1" s="1"/>
  <c r="AA769" i="1"/>
  <c r="Z769" i="1" s="1"/>
  <c r="D616" i="1" l="1"/>
  <c r="D615" i="1"/>
  <c r="AF615" i="1" l="1"/>
  <c r="AS615" i="1"/>
  <c r="U616" i="1"/>
  <c r="K616" i="1" s="1"/>
  <c r="J616" i="1" s="1"/>
  <c r="AF616" i="1"/>
  <c r="AS616" i="1"/>
  <c r="J610" i="1"/>
  <c r="J608" i="1"/>
  <c r="D1080" i="1" l="1"/>
  <c r="AA955" i="1"/>
  <c r="Z955" i="1" s="1"/>
  <c r="AA954" i="1"/>
  <c r="Z954" i="1" s="1"/>
  <c r="AA953" i="1"/>
  <c r="Z953" i="1" s="1"/>
  <c r="D951" i="1"/>
  <c r="D946" i="1"/>
  <c r="D945" i="1"/>
  <c r="D903" i="1"/>
  <c r="D902" i="1"/>
  <c r="AB991" i="1"/>
  <c r="D886" i="1"/>
  <c r="D885" i="1"/>
  <c r="D884" i="1"/>
  <c r="D883" i="1"/>
  <c r="D881" i="1"/>
  <c r="D880" i="1"/>
  <c r="AC879" i="1"/>
  <c r="AA879" i="1"/>
  <c r="D878" i="1"/>
  <c r="D877" i="1"/>
  <c r="D875" i="1"/>
  <c r="D874" i="1"/>
  <c r="AC872" i="1"/>
  <c r="Z872" i="1" s="1"/>
  <c r="AC871" i="1"/>
  <c r="Z871" i="1" s="1"/>
  <c r="D869" i="1"/>
  <c r="D868" i="1"/>
  <c r="AC867" i="1"/>
  <c r="AA867" i="1"/>
  <c r="AA866" i="1"/>
  <c r="AA865" i="1"/>
  <c r="D864" i="1"/>
  <c r="D863" i="1"/>
  <c r="D803" i="1"/>
  <c r="D802" i="1"/>
  <c r="D801" i="1"/>
  <c r="D800" i="1"/>
  <c r="D799" i="1"/>
  <c r="D796" i="1"/>
  <c r="D795" i="1"/>
  <c r="D794" i="1"/>
  <c r="D791" i="1"/>
  <c r="D780" i="1"/>
  <c r="D771" i="1"/>
  <c r="AA705" i="1"/>
  <c r="Z705" i="1" s="1"/>
  <c r="AA703" i="1"/>
  <c r="AA701" i="1"/>
  <c r="Z701" i="1" s="1"/>
  <c r="D652" i="1"/>
  <c r="D650" i="1"/>
  <c r="D647" i="1"/>
  <c r="D646" i="1"/>
  <c r="D645" i="1"/>
  <c r="D633" i="1"/>
  <c r="D629" i="1"/>
  <c r="D627" i="1"/>
  <c r="D626" i="1"/>
  <c r="AA625" i="1"/>
  <c r="Z625" i="1" s="1"/>
  <c r="D624" i="1"/>
  <c r="D623" i="1"/>
  <c r="D622" i="1"/>
  <c r="AA621" i="1"/>
  <c r="Z621" i="1" s="1"/>
  <c r="D619" i="1"/>
  <c r="D618" i="1"/>
  <c r="D613" i="1"/>
  <c r="D586" i="1"/>
  <c r="BB586" i="1" s="1"/>
  <c r="D585" i="1"/>
  <c r="D584" i="1"/>
  <c r="D583" i="1"/>
  <c r="D578" i="1"/>
  <c r="D577" i="1"/>
  <c r="D463" i="1"/>
  <c r="D452" i="1"/>
  <c r="AA449" i="1"/>
  <c r="Z449" i="1" s="1"/>
  <c r="D447" i="1"/>
  <c r="D437" i="1"/>
  <c r="D435" i="1"/>
  <c r="AA433" i="1"/>
  <c r="Z433" i="1" s="1"/>
  <c r="D373" i="1"/>
  <c r="D370" i="1"/>
  <c r="AA369" i="1"/>
  <c r="Z369" i="1" s="1"/>
  <c r="D366" i="1"/>
  <c r="D346" i="1"/>
  <c r="D345" i="1"/>
  <c r="AA340" i="1"/>
  <c r="Z340" i="1" s="1"/>
  <c r="D336" i="1"/>
  <c r="D333" i="1"/>
  <c r="D332" i="1"/>
  <c r="D329" i="1"/>
  <c r="BB579" i="1" l="1"/>
  <c r="CE586" i="1"/>
  <c r="AR586" i="1"/>
  <c r="R780" i="1"/>
  <c r="L780" i="1"/>
  <c r="L794" i="1"/>
  <c r="R794" i="1"/>
  <c r="L795" i="1"/>
  <c r="R795" i="1"/>
  <c r="R796" i="1"/>
  <c r="L796" i="1"/>
  <c r="R799" i="1"/>
  <c r="L799" i="1"/>
  <c r="R800" i="1"/>
  <c r="L800" i="1"/>
  <c r="L771" i="1"/>
  <c r="R771" i="1"/>
  <c r="R801" i="1"/>
  <c r="L801" i="1"/>
  <c r="R802" i="1"/>
  <c r="L802" i="1"/>
  <c r="R791" i="1"/>
  <c r="L791" i="1"/>
  <c r="L803" i="1"/>
  <c r="R803" i="1"/>
  <c r="AF329" i="1"/>
  <c r="L329" i="1"/>
  <c r="AS329" i="1"/>
  <c r="AF332" i="1"/>
  <c r="AS332" i="1"/>
  <c r="L332" i="1"/>
  <c r="AF370" i="1"/>
  <c r="AS370" i="1"/>
  <c r="L370" i="1"/>
  <c r="AF452" i="1"/>
  <c r="AS452" i="1"/>
  <c r="L452" i="1"/>
  <c r="AF626" i="1"/>
  <c r="AS626" i="1"/>
  <c r="AF945" i="1"/>
  <c r="AS945" i="1"/>
  <c r="L945" i="1"/>
  <c r="AF333" i="1"/>
  <c r="L333" i="1"/>
  <c r="AS333" i="1"/>
  <c r="AF373" i="1"/>
  <c r="AS373" i="1"/>
  <c r="L373" i="1"/>
  <c r="AF463" i="1"/>
  <c r="AS463" i="1"/>
  <c r="L463" i="1"/>
  <c r="AF618" i="1"/>
  <c r="AS618" i="1"/>
  <c r="AF627" i="1"/>
  <c r="AS627" i="1"/>
  <c r="AF946" i="1"/>
  <c r="L946" i="1"/>
  <c r="AS946" i="1"/>
  <c r="AF619" i="1"/>
  <c r="AS619" i="1"/>
  <c r="AF629" i="1"/>
  <c r="AS629" i="1"/>
  <c r="AF951" i="1"/>
  <c r="L951" i="1"/>
  <c r="AS951" i="1"/>
  <c r="AF435" i="1"/>
  <c r="AS435" i="1"/>
  <c r="L435" i="1"/>
  <c r="D617" i="1"/>
  <c r="AS633" i="1"/>
  <c r="AF622" i="1"/>
  <c r="AS622" i="1"/>
  <c r="AF439" i="1"/>
  <c r="AS439" i="1"/>
  <c r="L439" i="1"/>
  <c r="AF623" i="1"/>
  <c r="AS623" i="1"/>
  <c r="AF780" i="1"/>
  <c r="AS780" i="1"/>
  <c r="AF366" i="1"/>
  <c r="L366" i="1"/>
  <c r="AS366" i="1"/>
  <c r="AF624" i="1"/>
  <c r="AS624" i="1"/>
  <c r="AF1080" i="1"/>
  <c r="L1080" i="1"/>
  <c r="AS1080" i="1"/>
  <c r="AF586" i="1"/>
  <c r="L586" i="1"/>
  <c r="AS586" i="1"/>
  <c r="AF794" i="1"/>
  <c r="AS794" i="1"/>
  <c r="AF613" i="1"/>
  <c r="AS613" i="1"/>
  <c r="AF795" i="1"/>
  <c r="AS795" i="1"/>
  <c r="AF796" i="1"/>
  <c r="AS796" i="1"/>
  <c r="AS336" i="1"/>
  <c r="L336" i="1"/>
  <c r="AF336" i="1"/>
  <c r="AF577" i="1"/>
  <c r="L577" i="1"/>
  <c r="AS577" i="1"/>
  <c r="AF799" i="1"/>
  <c r="AS799" i="1"/>
  <c r="AF578" i="1"/>
  <c r="AS578" i="1"/>
  <c r="L578" i="1"/>
  <c r="AF800" i="1"/>
  <c r="AS800" i="1"/>
  <c r="AF345" i="1"/>
  <c r="AS345" i="1"/>
  <c r="L345" i="1"/>
  <c r="AF437" i="1"/>
  <c r="AS437" i="1"/>
  <c r="L437" i="1"/>
  <c r="AF583" i="1"/>
  <c r="AS583" i="1"/>
  <c r="L583" i="1"/>
  <c r="AF771" i="1"/>
  <c r="AS771" i="1"/>
  <c r="AF801" i="1"/>
  <c r="AS801" i="1"/>
  <c r="AF346" i="1"/>
  <c r="AS346" i="1"/>
  <c r="L346" i="1"/>
  <c r="AF584" i="1"/>
  <c r="AS584" i="1"/>
  <c r="L584" i="1"/>
  <c r="AF802" i="1"/>
  <c r="AS802" i="1"/>
  <c r="AF447" i="1"/>
  <c r="AS447" i="1"/>
  <c r="L447" i="1"/>
  <c r="AF585" i="1"/>
  <c r="AS585" i="1"/>
  <c r="L585" i="1"/>
  <c r="AS791" i="1"/>
  <c r="AF791" i="1"/>
  <c r="AF803" i="1"/>
  <c r="AS803" i="1"/>
  <c r="W703" i="1"/>
  <c r="V703" i="1" s="1"/>
  <c r="Z703" i="1"/>
  <c r="Z879" i="1"/>
  <c r="Z867" i="1"/>
  <c r="AA952" i="1"/>
  <c r="Z952" i="1" s="1"/>
  <c r="AA774" i="1"/>
  <c r="Z774" i="1" s="1"/>
  <c r="D774" i="1"/>
  <c r="AA777" i="1"/>
  <c r="Z777" i="1" s="1"/>
  <c r="D777" i="1"/>
  <c r="AC789" i="1"/>
  <c r="D788" i="1"/>
  <c r="AA326" i="1"/>
  <c r="Z326" i="1" s="1"/>
  <c r="D325" i="1"/>
  <c r="AA429" i="1"/>
  <c r="Z429" i="1" s="1"/>
  <c r="D429" i="1"/>
  <c r="AA343" i="1"/>
  <c r="Z343" i="1" s="1"/>
  <c r="D343" i="1"/>
  <c r="AA744" i="1"/>
  <c r="Z744" i="1" s="1"/>
  <c r="AA665" i="1"/>
  <c r="Z665" i="1" s="1"/>
  <c r="D330" i="1"/>
  <c r="AA330" i="1"/>
  <c r="Z330" i="1" s="1"/>
  <c r="AA437" i="1"/>
  <c r="Z437" i="1" s="1"/>
  <c r="AA780" i="1"/>
  <c r="Z780" i="1" s="1"/>
  <c r="D876" i="1"/>
  <c r="AC876" i="1"/>
  <c r="Z876" i="1" s="1"/>
  <c r="D365" i="1"/>
  <c r="AA365" i="1"/>
  <c r="Z365" i="1" s="1"/>
  <c r="D628" i="1"/>
  <c r="AA628" i="1"/>
  <c r="Z628" i="1" s="1"/>
  <c r="AC862" i="1"/>
  <c r="Z862" i="1" s="1"/>
  <c r="D789" i="1"/>
  <c r="AA789" i="1"/>
  <c r="D368" i="1"/>
  <c r="AA368" i="1"/>
  <c r="Z368" i="1" s="1"/>
  <c r="D451" i="1"/>
  <c r="AA451" i="1"/>
  <c r="Z451" i="1" s="1"/>
  <c r="AB767" i="1"/>
  <c r="D328" i="1"/>
  <c r="AA328" i="1"/>
  <c r="Z328" i="1" s="1"/>
  <c r="AA341" i="1"/>
  <c r="Z341" i="1" s="1"/>
  <c r="D873" i="1"/>
  <c r="AC873" i="1"/>
  <c r="Z873" i="1" s="1"/>
  <c r="D462" i="1"/>
  <c r="AA462" i="1"/>
  <c r="Z462" i="1" s="1"/>
  <c r="AA771" i="1"/>
  <c r="Z771" i="1" s="1"/>
  <c r="D953" i="1"/>
  <c r="D369" i="1"/>
  <c r="D871" i="1"/>
  <c r="D952" i="1"/>
  <c r="AB1006" i="1"/>
  <c r="D954" i="1"/>
  <c r="D955" i="1"/>
  <c r="D582" i="1"/>
  <c r="D326" i="1"/>
  <c r="D625" i="1"/>
  <c r="D760" i="1"/>
  <c r="D649" i="1"/>
  <c r="AA620" i="1"/>
  <c r="Z620" i="1" s="1"/>
  <c r="AC768" i="1"/>
  <c r="D862" i="1"/>
  <c r="D433" i="1"/>
  <c r="D901" i="1"/>
  <c r="D879" i="1"/>
  <c r="D867" i="1"/>
  <c r="D340" i="1"/>
  <c r="D612" i="1"/>
  <c r="D449" i="1"/>
  <c r="D872" i="1"/>
  <c r="D644" i="1"/>
  <c r="D643" i="1"/>
  <c r="D621" i="1"/>
  <c r="BB573" i="1" l="1"/>
  <c r="BB763" i="1" s="1"/>
  <c r="BB858" i="1" s="1"/>
  <c r="CE579" i="1"/>
  <c r="AR579" i="1"/>
  <c r="BB570" i="1"/>
  <c r="BB569" i="1"/>
  <c r="R788" i="1"/>
  <c r="L788" i="1"/>
  <c r="R789" i="1"/>
  <c r="L789" i="1"/>
  <c r="R774" i="1"/>
  <c r="L774" i="1"/>
  <c r="R777" i="1"/>
  <c r="L777" i="1"/>
  <c r="AF621" i="1"/>
  <c r="AS621" i="1"/>
  <c r="AF625" i="1"/>
  <c r="AS625" i="1"/>
  <c r="AF369" i="1"/>
  <c r="L369" i="1"/>
  <c r="AS369" i="1"/>
  <c r="J789" i="1"/>
  <c r="J788" i="1" s="1"/>
  <c r="AF789" i="1"/>
  <c r="AS789" i="1"/>
  <c r="L326" i="1"/>
  <c r="AF326" i="1"/>
  <c r="AS326" i="1"/>
  <c r="L953" i="1"/>
  <c r="AS953" i="1"/>
  <c r="AF953" i="1"/>
  <c r="L328" i="1"/>
  <c r="AS328" i="1"/>
  <c r="AF328" i="1"/>
  <c r="AF429" i="1"/>
  <c r="AS429" i="1"/>
  <c r="L429" i="1"/>
  <c r="AF433" i="1"/>
  <c r="L433" i="1"/>
  <c r="AS433" i="1"/>
  <c r="L955" i="1"/>
  <c r="AS955" i="1"/>
  <c r="AF955" i="1"/>
  <c r="AF628" i="1"/>
  <c r="AS628" i="1"/>
  <c r="AF330" i="1"/>
  <c r="L330" i="1"/>
  <c r="AS330" i="1"/>
  <c r="AS325" i="1"/>
  <c r="AF325" i="1"/>
  <c r="L325" i="1"/>
  <c r="L954" i="1"/>
  <c r="AS954" i="1"/>
  <c r="AF954" i="1"/>
  <c r="AF462" i="1"/>
  <c r="L462" i="1"/>
  <c r="AS462" i="1"/>
  <c r="AF451" i="1"/>
  <c r="L451" i="1"/>
  <c r="AS451" i="1"/>
  <c r="AF617" i="1"/>
  <c r="AS617" i="1"/>
  <c r="AF365" i="1"/>
  <c r="L365" i="1"/>
  <c r="AS365" i="1"/>
  <c r="AF788" i="1"/>
  <c r="AS788" i="1"/>
  <c r="L952" i="1"/>
  <c r="AS952" i="1"/>
  <c r="AF952" i="1"/>
  <c r="AF368" i="1"/>
  <c r="L368" i="1"/>
  <c r="AS368" i="1"/>
  <c r="AF760" i="1"/>
  <c r="AS760" i="1"/>
  <c r="L760" i="1"/>
  <c r="AF343" i="1"/>
  <c r="AS343" i="1"/>
  <c r="L343" i="1"/>
  <c r="AF774" i="1"/>
  <c r="AS774" i="1"/>
  <c r="AF582" i="1"/>
  <c r="AS582" i="1"/>
  <c r="L582" i="1"/>
  <c r="AF449" i="1"/>
  <c r="AS449" i="1"/>
  <c r="L449" i="1"/>
  <c r="AF612" i="1"/>
  <c r="AS612" i="1"/>
  <c r="AS340" i="1"/>
  <c r="L340" i="1"/>
  <c r="AF340" i="1"/>
  <c r="AS777" i="1"/>
  <c r="AF777" i="1"/>
  <c r="Z789" i="1"/>
  <c r="J587" i="1"/>
  <c r="D920" i="1"/>
  <c r="AA920" i="1"/>
  <c r="Z920" i="1" s="1"/>
  <c r="Z890" i="1" s="1"/>
  <c r="Z992" i="1" s="1"/>
  <c r="AC788" i="1"/>
  <c r="AA768" i="1"/>
  <c r="Z768" i="1" s="1"/>
  <c r="AB765" i="1"/>
  <c r="AB766" i="1"/>
  <c r="AB823" i="1"/>
  <c r="AB48" i="1" s="1"/>
  <c r="AA443" i="1"/>
  <c r="Z443" i="1" s="1"/>
  <c r="D443" i="1"/>
  <c r="AC994" i="1"/>
  <c r="Z994" i="1" s="1"/>
  <c r="AA325" i="1"/>
  <c r="Z325" i="1" s="1"/>
  <c r="D865" i="1"/>
  <c r="AC865" i="1"/>
  <c r="Z865" i="1" s="1"/>
  <c r="D448" i="1"/>
  <c r="AA448" i="1"/>
  <c r="Z448" i="1" s="1"/>
  <c r="AA949" i="1"/>
  <c r="Z949" i="1" s="1"/>
  <c r="AA339" i="1"/>
  <c r="Z339" i="1" s="1"/>
  <c r="D866" i="1"/>
  <c r="AC866" i="1"/>
  <c r="Z866" i="1" s="1"/>
  <c r="D870" i="1"/>
  <c r="AC870" i="1"/>
  <c r="Z870" i="1" s="1"/>
  <c r="D324" i="1"/>
  <c r="D949" i="1"/>
  <c r="AC1006" i="1"/>
  <c r="Z1006" i="1" s="1"/>
  <c r="AC1005" i="1"/>
  <c r="Z1005" i="1" s="1"/>
  <c r="D655" i="1"/>
  <c r="D620" i="1"/>
  <c r="D442" i="1"/>
  <c r="CE569" i="1" l="1"/>
  <c r="BB574" i="1"/>
  <c r="AR569" i="1"/>
  <c r="AP569" i="1" s="1"/>
  <c r="AR570" i="1"/>
  <c r="AP570" i="1" s="1"/>
  <c r="CE570" i="1"/>
  <c r="BB654" i="1"/>
  <c r="BB653" i="1"/>
  <c r="CE653" i="1" s="1"/>
  <c r="AR559" i="1"/>
  <c r="BB656" i="1"/>
  <c r="CE656" i="1" s="1"/>
  <c r="BB759" i="1"/>
  <c r="BB308" i="1"/>
  <c r="CE573" i="1"/>
  <c r="AR573" i="1"/>
  <c r="AF620" i="1"/>
  <c r="AS620" i="1"/>
  <c r="AF443" i="1"/>
  <c r="AS443" i="1"/>
  <c r="L443" i="1"/>
  <c r="L949" i="1"/>
  <c r="AF949" i="1"/>
  <c r="AS949" i="1"/>
  <c r="L324" i="1"/>
  <c r="AS324" i="1"/>
  <c r="AF324" i="1"/>
  <c r="AF442" i="1"/>
  <c r="L442" i="1"/>
  <c r="AS442" i="1"/>
  <c r="AS920" i="1"/>
  <c r="L920" i="1"/>
  <c r="AF448" i="1"/>
  <c r="AS448" i="1"/>
  <c r="L448" i="1"/>
  <c r="K579" i="1"/>
  <c r="U559" i="1"/>
  <c r="U569" i="1"/>
  <c r="U570" i="1"/>
  <c r="K570" i="1" s="1"/>
  <c r="AA890" i="1"/>
  <c r="AA992" i="1" s="1"/>
  <c r="AA991" i="1" s="1"/>
  <c r="Z991" i="1" s="1"/>
  <c r="D890" i="1"/>
  <c r="AC767" i="1"/>
  <c r="D665" i="1"/>
  <c r="AA316" i="1"/>
  <c r="Z316" i="1" s="1"/>
  <c r="AA788" i="1"/>
  <c r="Z788" i="1" s="1"/>
  <c r="AA324" i="1"/>
  <c r="Z324" i="1" s="1"/>
  <c r="AA337" i="1"/>
  <c r="Z337" i="1" s="1"/>
  <c r="AB1003" i="1"/>
  <c r="AA442" i="1"/>
  <c r="Z442" i="1" s="1"/>
  <c r="AB825" i="1"/>
  <c r="AB824" i="1" s="1"/>
  <c r="J1029" i="1"/>
  <c r="AC1004" i="1"/>
  <c r="Z1004" i="1" s="1"/>
  <c r="D658" i="1"/>
  <c r="AR654" i="1" l="1"/>
  <c r="CE654" i="1"/>
  <c r="CE308" i="1"/>
  <c r="BB306" i="1"/>
  <c r="BB825" i="1"/>
  <c r="CE759" i="1"/>
  <c r="BB758" i="1"/>
  <c r="CE574" i="1"/>
  <c r="AR574" i="1"/>
  <c r="AP574" i="1" s="1"/>
  <c r="AR653" i="1"/>
  <c r="AR656" i="1"/>
  <c r="AP559" i="1"/>
  <c r="U574" i="1"/>
  <c r="D315" i="1"/>
  <c r="K569" i="1"/>
  <c r="U654" i="1"/>
  <c r="K654" i="1" s="1"/>
  <c r="U653" i="1"/>
  <c r="K559" i="1"/>
  <c r="U656" i="1"/>
  <c r="AC765" i="1"/>
  <c r="AC825" i="1" s="1"/>
  <c r="AC824" i="1" s="1"/>
  <c r="AC766" i="1"/>
  <c r="D766" i="1"/>
  <c r="D765" i="1"/>
  <c r="D1029" i="1"/>
  <c r="AC1003" i="1"/>
  <c r="D767" i="1"/>
  <c r="R767" i="1" s="1"/>
  <c r="D313" i="1"/>
  <c r="AA727" i="1"/>
  <c r="Z727" i="1" s="1"/>
  <c r="D664" i="1"/>
  <c r="D311" i="1"/>
  <c r="AA315" i="1"/>
  <c r="Z315" i="1" s="1"/>
  <c r="AC1002" i="1"/>
  <c r="Z1002" i="1" s="1"/>
  <c r="AA759" i="1"/>
  <c r="AB1001" i="1"/>
  <c r="AC823" i="1"/>
  <c r="AC48" i="1" s="1"/>
  <c r="AA767" i="1"/>
  <c r="AB853" i="1"/>
  <c r="AB56" i="1" s="1"/>
  <c r="AB31" i="1" s="1"/>
  <c r="AB30" i="1" s="1"/>
  <c r="BB47" i="1" l="1"/>
  <c r="CE758" i="1"/>
  <c r="AP763" i="1"/>
  <c r="AR763" i="1"/>
  <c r="CE763" i="1"/>
  <c r="BB824" i="1"/>
  <c r="BB853" i="1"/>
  <c r="CE825" i="1"/>
  <c r="BB224" i="1"/>
  <c r="CE306" i="1"/>
  <c r="AF1029" i="1"/>
  <c r="L1029" i="1"/>
  <c r="AS1029" i="1"/>
  <c r="L765" i="1"/>
  <c r="AS765" i="1"/>
  <c r="AF765" i="1"/>
  <c r="J569" i="1"/>
  <c r="L311" i="1"/>
  <c r="AF311" i="1"/>
  <c r="L766" i="1"/>
  <c r="AS766" i="1"/>
  <c r="AF766" i="1"/>
  <c r="L315" i="1"/>
  <c r="AF315" i="1"/>
  <c r="AS315" i="1"/>
  <c r="J767" i="1"/>
  <c r="J766" i="1" s="1"/>
  <c r="AF767" i="1"/>
  <c r="L767" i="1"/>
  <c r="AS767" i="1"/>
  <c r="L313" i="1"/>
  <c r="AS313" i="1"/>
  <c r="AF313" i="1"/>
  <c r="AA758" i="1"/>
  <c r="AA47" i="1" s="1"/>
  <c r="Z47" i="1" s="1"/>
  <c r="Z759" i="1"/>
  <c r="Z758" i="1" s="1"/>
  <c r="AA766" i="1"/>
  <c r="Z767" i="1"/>
  <c r="K653" i="1"/>
  <c r="K656" i="1"/>
  <c r="K574" i="1"/>
  <c r="K573" i="1"/>
  <c r="AC853" i="1"/>
  <c r="AC852" i="1" s="1"/>
  <c r="AC55" i="1" s="1"/>
  <c r="J1028" i="1"/>
  <c r="AB852" i="1"/>
  <c r="AB55" i="1" s="1"/>
  <c r="AA765" i="1"/>
  <c r="D823" i="1"/>
  <c r="R823" i="1" s="1"/>
  <c r="AC1000" i="1"/>
  <c r="AC53" i="1" s="1"/>
  <c r="AC1001" i="1"/>
  <c r="AB1000" i="1"/>
  <c r="AB53" i="1" s="1"/>
  <c r="AA823" i="1"/>
  <c r="Z823" i="1" s="1"/>
  <c r="BB56" i="1" l="1"/>
  <c r="BB852" i="1"/>
  <c r="CE853" i="1"/>
  <c r="CE824" i="1"/>
  <c r="BB24" i="1"/>
  <c r="CE24" i="1" s="1"/>
  <c r="CE858" i="1"/>
  <c r="BB61" i="1"/>
  <c r="BB36" i="1" s="1"/>
  <c r="AR858" i="1"/>
  <c r="BK858" i="1"/>
  <c r="BJ858" i="1" s="1"/>
  <c r="BB221" i="1"/>
  <c r="J765" i="1"/>
  <c r="L823" i="1"/>
  <c r="AS823" i="1"/>
  <c r="AF823" i="1"/>
  <c r="J574" i="1"/>
  <c r="D48" i="1"/>
  <c r="L48" i="1" s="1"/>
  <c r="J823" i="1"/>
  <c r="J48" i="1" s="1"/>
  <c r="Z766" i="1"/>
  <c r="Z765" i="1"/>
  <c r="AC24" i="1"/>
  <c r="AC22" i="1"/>
  <c r="AB24" i="1"/>
  <c r="AB22" i="1"/>
  <c r="AA48" i="1"/>
  <c r="Z48" i="1" s="1"/>
  <c r="AR1082" i="1" l="1"/>
  <c r="AP858" i="1"/>
  <c r="AP61" i="1" s="1"/>
  <c r="AR61" i="1"/>
  <c r="CE61" i="1"/>
  <c r="AR221" i="1"/>
  <c r="AS221" i="1" s="1"/>
  <c r="BB219" i="1"/>
  <c r="CE852" i="1"/>
  <c r="BB1079" i="1"/>
  <c r="CE1079" i="1" s="1"/>
  <c r="BB1077" i="1"/>
  <c r="CE1077" i="1" s="1"/>
  <c r="BB1081" i="1"/>
  <c r="CE1081" i="1" s="1"/>
  <c r="BB55" i="1"/>
  <c r="CE56" i="1"/>
  <c r="BB31" i="1"/>
  <c r="D614" i="1"/>
  <c r="AR219" i="1" l="1"/>
  <c r="AS219" i="1" s="1"/>
  <c r="BB22" i="1"/>
  <c r="CE22" i="1" s="1"/>
  <c r="CE55" i="1"/>
  <c r="CE36" i="1"/>
  <c r="AR36" i="1"/>
  <c r="AS36" i="1" s="1"/>
  <c r="BB30" i="1"/>
  <c r="CE30" i="1" s="1"/>
  <c r="CE31" i="1"/>
  <c r="J614" i="1"/>
  <c r="AF614" i="1"/>
  <c r="AS614" i="1"/>
  <c r="D581" i="1"/>
  <c r="J581" i="1" l="1"/>
  <c r="AF581" i="1"/>
  <c r="L581" i="1"/>
  <c r="AS581" i="1"/>
  <c r="D579" i="1"/>
  <c r="D580" i="1"/>
  <c r="AF579" i="1" l="1"/>
  <c r="AS579" i="1"/>
  <c r="L579" i="1"/>
  <c r="AF580" i="1"/>
  <c r="L580" i="1"/>
  <c r="AS580" i="1"/>
  <c r="D576" i="1"/>
  <c r="AF576" i="1" l="1"/>
  <c r="AS576" i="1"/>
  <c r="L576" i="1"/>
  <c r="D569" i="1"/>
  <c r="D570" i="1"/>
  <c r="D575" i="1"/>
  <c r="AF575" i="1" l="1"/>
  <c r="L575" i="1"/>
  <c r="AS575" i="1"/>
  <c r="AF570" i="1"/>
  <c r="AS570" i="1"/>
  <c r="L570" i="1"/>
  <c r="AF569" i="1"/>
  <c r="AS569" i="1"/>
  <c r="L569" i="1"/>
  <c r="D574" i="1"/>
  <c r="D573" i="1"/>
  <c r="J570" i="1"/>
  <c r="D559" i="1"/>
  <c r="AF574" i="1" l="1"/>
  <c r="AS574" i="1"/>
  <c r="L574" i="1"/>
  <c r="AF573" i="1"/>
  <c r="AS573" i="1"/>
  <c r="L573" i="1"/>
  <c r="AF559" i="1"/>
  <c r="AS559" i="1"/>
  <c r="L559" i="1"/>
  <c r="D763" i="1"/>
  <c r="J559" i="1"/>
  <c r="J654" i="1"/>
  <c r="D656" i="1"/>
  <c r="D653" i="1"/>
  <c r="D654" i="1"/>
  <c r="AF763" i="1" l="1"/>
  <c r="AS763" i="1"/>
  <c r="D47" i="1"/>
  <c r="D858" i="1"/>
  <c r="AC858" i="1"/>
  <c r="Z858" i="1" s="1"/>
  <c r="J656" i="1"/>
  <c r="J653" i="1"/>
  <c r="D1082" i="1" l="1"/>
  <c r="AF858" i="1"/>
  <c r="AS858" i="1"/>
  <c r="D61" i="1"/>
  <c r="AC56" i="1"/>
  <c r="AC31" i="1" s="1"/>
  <c r="AC30" i="1" s="1"/>
  <c r="AF61" i="1" l="1"/>
  <c r="AS61" i="1"/>
  <c r="AF1082" i="1"/>
  <c r="AS1082" i="1"/>
  <c r="AA275" i="1"/>
  <c r="Z275" i="1" s="1"/>
  <c r="D46" i="1"/>
  <c r="L46" i="1" s="1"/>
  <c r="AA218" i="1" l="1"/>
  <c r="Z218" i="1" s="1"/>
  <c r="AA46" i="1"/>
  <c r="Z46" i="1" s="1"/>
  <c r="D1081" i="1" l="1"/>
  <c r="D1079" i="1"/>
  <c r="D1077" i="1"/>
  <c r="D1009" i="1" l="1"/>
  <c r="D1007" i="1"/>
  <c r="D1030" i="1" l="1"/>
  <c r="AA1001" i="1"/>
  <c r="Z1001" i="1" s="1"/>
  <c r="AA1003" i="1"/>
  <c r="Z1003" i="1" s="1"/>
  <c r="D1001" i="1"/>
  <c r="D1000" i="1" s="1"/>
  <c r="D1028" i="1" l="1"/>
  <c r="D53" i="1"/>
  <c r="L53" i="1" s="1"/>
  <c r="L1028" i="1" l="1"/>
  <c r="AF1028" i="1"/>
  <c r="AS1028" i="1"/>
  <c r="AA1000" i="1"/>
  <c r="Z1000" i="1" s="1"/>
  <c r="AA53" i="1" l="1"/>
  <c r="Z53" i="1" s="1"/>
  <c r="AA215" i="1"/>
  <c r="Z215" i="1" s="1"/>
  <c r="AA65" i="1"/>
  <c r="AA288" i="1" l="1"/>
  <c r="Z65" i="1"/>
  <c r="AA64" i="1"/>
  <c r="AA207" i="1"/>
  <c r="Z207" i="1" s="1"/>
  <c r="V65" i="1"/>
  <c r="V215" i="1"/>
  <c r="AA825" i="1" l="1"/>
  <c r="AA824" i="1" s="1"/>
  <c r="AA286" i="1"/>
  <c r="Z286" i="1" s="1"/>
  <c r="Z64" i="1"/>
  <c r="Z288" i="1"/>
  <c r="V64" i="1"/>
  <c r="V288" i="1"/>
  <c r="AA40" i="1"/>
  <c r="Z40" i="1" s="1"/>
  <c r="V825" i="1"/>
  <c r="Z825" i="1" l="1"/>
  <c r="Z824" i="1" s="1"/>
  <c r="V824" i="1"/>
  <c r="V853" i="1"/>
  <c r="V56" i="1" s="1"/>
  <c r="V115" i="1"/>
  <c r="AA115" i="1"/>
  <c r="Z115" i="1" s="1"/>
  <c r="V24" i="1"/>
  <c r="AA853" i="1"/>
  <c r="Z853" i="1" s="1"/>
  <c r="AA24" i="1"/>
  <c r="Z24" i="1" s="1"/>
  <c r="V30" i="1" l="1"/>
  <c r="V31" i="1"/>
  <c r="V852" i="1"/>
  <c r="V55" i="1" s="1"/>
  <c r="AA852" i="1"/>
  <c r="Z852" i="1" s="1"/>
  <c r="AA56" i="1"/>
  <c r="Z56" i="1" s="1"/>
  <c r="V40" i="1"/>
  <c r="V22" i="1" l="1"/>
  <c r="AA55" i="1"/>
  <c r="Z55" i="1" s="1"/>
  <c r="AA31" i="1"/>
  <c r="Z31" i="1" s="1"/>
  <c r="Y23" i="1" l="1"/>
  <c r="W23" i="1"/>
  <c r="AA30" i="1"/>
  <c r="Z30" i="1" s="1"/>
  <c r="AA22" i="1"/>
  <c r="Z22" i="1" s="1"/>
  <c r="V23" i="1" l="1"/>
  <c r="AC23" i="1"/>
  <c r="AA23" i="1" l="1"/>
  <c r="Z23" i="1" s="1"/>
  <c r="BK759" i="1" l="1"/>
  <c r="BK758" i="1"/>
  <c r="BJ758" i="1" l="1"/>
  <c r="BK47" i="1"/>
  <c r="BJ47" i="1" s="1"/>
  <c r="BJ759" i="1"/>
  <c r="BK825" i="1"/>
  <c r="BJ825" i="1" l="1"/>
  <c r="BK853" i="1"/>
  <c r="BK824" i="1"/>
  <c r="BK24" i="1" l="1"/>
  <c r="BJ24" i="1" s="1"/>
  <c r="BJ824" i="1"/>
  <c r="BJ853" i="1"/>
  <c r="BJ56" i="1" s="1"/>
  <c r="BK852" i="1"/>
  <c r="BK56" i="1"/>
  <c r="BK31" i="1" s="1"/>
  <c r="BK55" i="1" l="1"/>
  <c r="BK22" i="1" s="1"/>
  <c r="BJ852" i="1"/>
  <c r="BJ55" i="1" s="1"/>
  <c r="BK30" i="1"/>
  <c r="BJ30" i="1" s="1"/>
  <c r="BJ31" i="1"/>
  <c r="BJ22" i="1" l="1"/>
  <c r="BM23" i="1" s="1"/>
  <c r="BK23" i="1" l="1"/>
  <c r="BJ23" i="1" s="1"/>
  <c r="D992" i="1" l="1"/>
  <c r="D888" i="1"/>
  <c r="AS888" i="1" l="1"/>
  <c r="L888" i="1"/>
  <c r="J992" i="1"/>
  <c r="AS992" i="1"/>
  <c r="L992" i="1"/>
  <c r="J898" i="1"/>
  <c r="J890" i="1" s="1"/>
  <c r="J888" i="1" s="1"/>
  <c r="D898" i="1"/>
  <c r="D896" i="1" l="1"/>
  <c r="J896" i="1"/>
  <c r="D6" i="1"/>
  <c r="D991" i="1"/>
  <c r="J991" i="1" l="1"/>
  <c r="L991" i="1"/>
  <c r="AS991" i="1"/>
  <c r="I23" i="1"/>
  <c r="E23" i="1"/>
  <c r="D2" i="1"/>
  <c r="BV308" i="1"/>
  <c r="BV759" i="1" s="1"/>
  <c r="BV825" i="1" s="1"/>
  <c r="BO308" i="1"/>
  <c r="BO759" i="1" s="1"/>
  <c r="D23" i="1" l="1"/>
  <c r="L23" i="1" s="1"/>
  <c r="BO758" i="1"/>
  <c r="BN759" i="1"/>
  <c r="BO825" i="1"/>
  <c r="BV758" i="1"/>
  <c r="BU759" i="1"/>
  <c r="BU308" i="1"/>
  <c r="BN308" i="1"/>
  <c r="BV306" i="1"/>
  <c r="BU306" i="1" s="1"/>
  <c r="BO306" i="1"/>
  <c r="AS23" i="1" l="1"/>
  <c r="BT759" i="1"/>
  <c r="BT308" i="1"/>
  <c r="BT306" i="1" s="1"/>
  <c r="BT61" i="1"/>
  <c r="BT36" i="1" s="1"/>
  <c r="BO853" i="1"/>
  <c r="BN825" i="1"/>
  <c r="BO824" i="1"/>
  <c r="BO24" i="1" s="1"/>
  <c r="BV47" i="1"/>
  <c r="BU758" i="1"/>
  <c r="BU47" i="1" s="1"/>
  <c r="BO221" i="1"/>
  <c r="BN306" i="1"/>
  <c r="BO218" i="1"/>
  <c r="BN218" i="1" s="1"/>
  <c r="BO224" i="1"/>
  <c r="BN224" i="1" s="1"/>
  <c r="BU825" i="1"/>
  <c r="BV853" i="1"/>
  <c r="BV824" i="1"/>
  <c r="BV24" i="1" s="1"/>
  <c r="BN758" i="1"/>
  <c r="BO47" i="1"/>
  <c r="BN47" i="1" s="1"/>
  <c r="BT758" i="1" l="1"/>
  <c r="BT825" i="1"/>
  <c r="BT853" i="1" s="1"/>
  <c r="BT56" i="1" s="1"/>
  <c r="BT31" i="1" s="1"/>
  <c r="BN824" i="1"/>
  <c r="BN24" i="1"/>
  <c r="BU853" i="1"/>
  <c r="BV852" i="1"/>
  <c r="BV56" i="1"/>
  <c r="BV31" i="1" s="1"/>
  <c r="BU31" i="1" s="1"/>
  <c r="BN221" i="1"/>
  <c r="BO219" i="1"/>
  <c r="BU824" i="1"/>
  <c r="BU24" i="1"/>
  <c r="BO852" i="1"/>
  <c r="BN853" i="1"/>
  <c r="BO56" i="1"/>
  <c r="BO31" i="1" s="1"/>
  <c r="BO30" i="1" s="1"/>
  <c r="BT55" i="1" l="1"/>
  <c r="BT30" i="1"/>
  <c r="BT824" i="1"/>
  <c r="BT24" i="1" s="1"/>
  <c r="BV1079" i="1"/>
  <c r="BU852" i="1"/>
  <c r="BV1077" i="1"/>
  <c r="BV1081" i="1"/>
  <c r="BU1081" i="1" s="1"/>
  <c r="BV55" i="1"/>
  <c r="BV22" i="1" s="1"/>
  <c r="BO200" i="1"/>
  <c r="BN219" i="1"/>
  <c r="BU56" i="1"/>
  <c r="BO55" i="1"/>
  <c r="BO22" i="1" s="1"/>
  <c r="BN852" i="1"/>
  <c r="BN56" i="1"/>
  <c r="BT852" i="1" l="1"/>
  <c r="BN30" i="1"/>
  <c r="BN31" i="1"/>
  <c r="BN18" i="1" s="1"/>
  <c r="BO18" i="1" s="1"/>
  <c r="BO198" i="1"/>
  <c r="BN198" i="1" s="1"/>
  <c r="BN200" i="1"/>
  <c r="BU55" i="1"/>
  <c r="BN55" i="1"/>
  <c r="BU1079" i="1"/>
  <c r="BU1077" i="1"/>
  <c r="BU6" i="1"/>
  <c r="BV30" i="1"/>
  <c r="BU30" i="1" s="1"/>
  <c r="BN22" i="1" l="1"/>
  <c r="BS23" i="1" l="1"/>
  <c r="BO23" i="1"/>
  <c r="AE689" i="1"/>
  <c r="AF689" i="1" s="1"/>
  <c r="AE690" i="1"/>
  <c r="AF690" i="1" s="1"/>
  <c r="BN23" i="1" l="1"/>
  <c r="AR689" i="1"/>
  <c r="AS689" i="1" s="1"/>
  <c r="AH306" i="1"/>
  <c r="AE308" i="1"/>
  <c r="AG759" i="1"/>
  <c r="AP689" i="1"/>
  <c r="AH759" i="1" l="1"/>
  <c r="AG825" i="1"/>
  <c r="AG824" i="1" s="1"/>
  <c r="AR308" i="1"/>
  <c r="AS308" i="1" s="1"/>
  <c r="AU308" i="1"/>
  <c r="AE306" i="1"/>
  <c r="AF306" i="1" s="1"/>
  <c r="AF308" i="1"/>
  <c r="AT759" i="1"/>
  <c r="AG758" i="1"/>
  <c r="AH758" i="1" s="1"/>
  <c r="AE759" i="1"/>
  <c r="AF759" i="1" s="1"/>
  <c r="AH825" i="1" l="1"/>
  <c r="AR759" i="1"/>
  <c r="AS759" i="1" s="1"/>
  <c r="AU759" i="1"/>
  <c r="AU306" i="1"/>
  <c r="AT825" i="1"/>
  <c r="AT758" i="1"/>
  <c r="AU758" i="1" s="1"/>
  <c r="AE758" i="1"/>
  <c r="AG47" i="1"/>
  <c r="AG24" i="1"/>
  <c r="AG853" i="1"/>
  <c r="AH853" i="1" s="1"/>
  <c r="AE825" i="1"/>
  <c r="AF825" i="1" s="1"/>
  <c r="AP759" i="1" l="1"/>
  <c r="AP825" i="1" s="1"/>
  <c r="AP853" i="1" s="1"/>
  <c r="AP56" i="1" s="1"/>
  <c r="AP55" i="1" s="1"/>
  <c r="AT853" i="1"/>
  <c r="AU853" i="1" s="1"/>
  <c r="AU825" i="1"/>
  <c r="AT47" i="1"/>
  <c r="AU47" i="1" s="1"/>
  <c r="AH24" i="1"/>
  <c r="AH824" i="1"/>
  <c r="AE47" i="1"/>
  <c r="AF758" i="1"/>
  <c r="AT824" i="1"/>
  <c r="AT24" i="1" s="1"/>
  <c r="AR825" i="1"/>
  <c r="AS825" i="1" s="1"/>
  <c r="AT852" i="1"/>
  <c r="AU852" i="1" s="1"/>
  <c r="AT56" i="1"/>
  <c r="AT31" i="1" s="1"/>
  <c r="AT30" i="1" s="1"/>
  <c r="AR853" i="1"/>
  <c r="AS853" i="1" s="1"/>
  <c r="AE824" i="1"/>
  <c r="AF824" i="1" s="1"/>
  <c r="AG852" i="1"/>
  <c r="AH852" i="1" s="1"/>
  <c r="AG56" i="1"/>
  <c r="AG31" i="1" s="1"/>
  <c r="AE853" i="1"/>
  <c r="AF853" i="1" s="1"/>
  <c r="AG30" i="1" l="1"/>
  <c r="AU31" i="1"/>
  <c r="AU56" i="1"/>
  <c r="AH31" i="1"/>
  <c r="AH56" i="1"/>
  <c r="AU824" i="1"/>
  <c r="AE56" i="1"/>
  <c r="AF56" i="1" s="1"/>
  <c r="AR56" i="1"/>
  <c r="AS56" i="1" s="1"/>
  <c r="AG1079" i="1"/>
  <c r="AH1079" i="1" s="1"/>
  <c r="AG1077" i="1"/>
  <c r="AH1077" i="1" s="1"/>
  <c r="AG1081" i="1"/>
  <c r="AG55" i="1"/>
  <c r="AG22" i="1" s="1"/>
  <c r="AE852" i="1"/>
  <c r="AF852" i="1" s="1"/>
  <c r="AT55" i="1"/>
  <c r="AT22" i="1" s="1"/>
  <c r="AT1079" i="1"/>
  <c r="AU1079" i="1" s="1"/>
  <c r="AT1077" i="1"/>
  <c r="AU1077" i="1" s="1"/>
  <c r="AT1081" i="1"/>
  <c r="AU24" i="1" l="1"/>
  <c r="AH22" i="1"/>
  <c r="AH55" i="1"/>
  <c r="AU22" i="1"/>
  <c r="AU55" i="1"/>
  <c r="AE1081" i="1"/>
  <c r="AF1081" i="1" s="1"/>
  <c r="AH1081" i="1"/>
  <c r="AR1081" i="1"/>
  <c r="AS1081" i="1" s="1"/>
  <c r="AU1081" i="1"/>
  <c r="AE55" i="1"/>
  <c r="AF55" i="1" s="1"/>
  <c r="AR31" i="1"/>
  <c r="AH30" i="1"/>
  <c r="AE1077" i="1"/>
  <c r="AF1077" i="1" s="1"/>
  <c r="AE1079" i="1"/>
  <c r="AF1079" i="1" s="1"/>
  <c r="AU30" i="1" l="1"/>
  <c r="AS31" i="1"/>
  <c r="K722" i="1"/>
  <c r="U718" i="1"/>
  <c r="U717" i="1" s="1"/>
  <c r="J722" i="1"/>
  <c r="U825" i="1"/>
  <c r="U824" i="1" l="1"/>
  <c r="AD825" i="1"/>
  <c r="L722" i="1"/>
  <c r="K308" i="1"/>
  <c r="U306" i="1"/>
  <c r="K306" i="1" s="1"/>
  <c r="L306" i="1" s="1"/>
  <c r="K759" i="1"/>
  <c r="U758" i="1"/>
  <c r="U24" i="1" l="1"/>
  <c r="AD24" i="1" s="1"/>
  <c r="AD824" i="1"/>
  <c r="J759" i="1"/>
  <c r="L759" i="1"/>
  <c r="J308" i="1"/>
  <c r="J306" i="1" s="1"/>
  <c r="L308" i="1"/>
  <c r="U853" i="1"/>
  <c r="AD853" i="1" s="1"/>
  <c r="K825" i="1"/>
  <c r="L825" i="1" s="1"/>
  <c r="U47" i="1"/>
  <c r="K758" i="1"/>
  <c r="L758" i="1" s="1"/>
  <c r="K763" i="1"/>
  <c r="L763" i="1" s="1"/>
  <c r="J763" i="1"/>
  <c r="J858" i="1" s="1"/>
  <c r="J825" i="1"/>
  <c r="U61" i="1" l="1"/>
  <c r="AD858" i="1"/>
  <c r="J1082" i="1"/>
  <c r="J61" i="1"/>
  <c r="J36" i="1" s="1"/>
  <c r="K858" i="1"/>
  <c r="U1082" i="1"/>
  <c r="K47" i="1"/>
  <c r="L47" i="1" s="1"/>
  <c r="J758" i="1"/>
  <c r="J47" i="1" s="1"/>
  <c r="K24" i="1"/>
  <c r="L24" i="1" s="1"/>
  <c r="K824" i="1"/>
  <c r="L824" i="1" s="1"/>
  <c r="J824" i="1"/>
  <c r="J24" i="1" s="1"/>
  <c r="U852" i="1"/>
  <c r="AD852" i="1" s="1"/>
  <c r="U56" i="1"/>
  <c r="U31" i="1" s="1"/>
  <c r="AD31" i="1" l="1"/>
  <c r="U30" i="1"/>
  <c r="AD30" i="1" s="1"/>
  <c r="AD61" i="1"/>
  <c r="AD36" i="1"/>
  <c r="AD56" i="1"/>
  <c r="K1082" i="1"/>
  <c r="L1082" i="1" s="1"/>
  <c r="L858" i="1"/>
  <c r="U1079" i="1"/>
  <c r="U1081" i="1"/>
  <c r="K1081" i="1" s="1"/>
  <c r="U1077" i="1"/>
  <c r="U55" i="1"/>
  <c r="U22" i="1" s="1"/>
  <c r="K61" i="1"/>
  <c r="L61" i="1" s="1"/>
  <c r="K36" i="1"/>
  <c r="L36" i="1" s="1"/>
  <c r="AD22" i="1" l="1"/>
  <c r="J1081" i="1"/>
  <c r="L1081" i="1"/>
  <c r="AD55" i="1"/>
  <c r="U6" i="1"/>
  <c r="AP960" i="1" l="1"/>
  <c r="AP959" i="1"/>
  <c r="AO993" i="1"/>
  <c r="AO32" i="1" s="1"/>
  <c r="AO994" i="1"/>
  <c r="AO890" i="1"/>
  <c r="AE919" i="1"/>
  <c r="AO992" i="1"/>
  <c r="AO31" i="1" s="1"/>
  <c r="AE32" i="1" l="1"/>
  <c r="AO30" i="1"/>
  <c r="AQ31" i="1"/>
  <c r="AE31" i="1"/>
  <c r="AE36" i="1"/>
  <c r="AQ36" i="1"/>
  <c r="AE959" i="1"/>
  <c r="AF959" i="1" s="1"/>
  <c r="AF919" i="1"/>
  <c r="AE992" i="1"/>
  <c r="AF992" i="1" s="1"/>
  <c r="AO1005" i="1"/>
  <c r="BD1005" i="1" s="1"/>
  <c r="AE993" i="1"/>
  <c r="AF993" i="1" s="1"/>
  <c r="AO991" i="1"/>
  <c r="AP958" i="1"/>
  <c r="BD993" i="1"/>
  <c r="BD32" i="1" s="1"/>
  <c r="BB890" i="1"/>
  <c r="CE890" i="1" s="1"/>
  <c r="AE890" i="1"/>
  <c r="BD994" i="1"/>
  <c r="BD36" i="1" s="1"/>
  <c r="AE994" i="1"/>
  <c r="AF994" i="1" s="1"/>
  <c r="AO1012" i="1"/>
  <c r="AP994" i="1"/>
  <c r="AP919" i="1"/>
  <c r="AO1008" i="1"/>
  <c r="AP920" i="1"/>
  <c r="AP992" i="1" s="1"/>
  <c r="AP31" i="1" s="1"/>
  <c r="AE920" i="1"/>
  <c r="BD992" i="1"/>
  <c r="AE958" i="1"/>
  <c r="AF958" i="1" s="1"/>
  <c r="AO889" i="1"/>
  <c r="AQ30" i="1" l="1"/>
  <c r="AE30" i="1"/>
  <c r="AO1006" i="1"/>
  <c r="AO1004" i="1" s="1"/>
  <c r="BD1004" i="1" s="1"/>
  <c r="AO24" i="1"/>
  <c r="AO22" i="1"/>
  <c r="AE960" i="1"/>
  <c r="AF960" i="1" s="1"/>
  <c r="AF920" i="1"/>
  <c r="AF36" i="1"/>
  <c r="AF32" i="1"/>
  <c r="AE991" i="1"/>
  <c r="AF991" i="1" s="1"/>
  <c r="BD991" i="1"/>
  <c r="AO1009" i="1"/>
  <c r="AO1003" i="1" s="1"/>
  <c r="BD1003" i="1" s="1"/>
  <c r="AF31" i="1"/>
  <c r="BB889" i="1"/>
  <c r="CE889" i="1" s="1"/>
  <c r="AE889" i="1"/>
  <c r="AO1002" i="1"/>
  <c r="AE918" i="1"/>
  <c r="AF918" i="1" s="1"/>
  <c r="AO897" i="1"/>
  <c r="AE897" i="1" s="1"/>
  <c r="AO888" i="1"/>
  <c r="AP890" i="1"/>
  <c r="AR890" i="1"/>
  <c r="AP993" i="1"/>
  <c r="AP32" i="1" s="1"/>
  <c r="AP918" i="1"/>
  <c r="AP888" i="1" s="1"/>
  <c r="BD1006" i="1"/>
  <c r="AQ22" i="1" l="1"/>
  <c r="AE22" i="1"/>
  <c r="AE2" i="1" s="1"/>
  <c r="AQ24" i="1"/>
  <c r="AE24" i="1"/>
  <c r="AF24" i="1" s="1"/>
  <c r="AF30" i="1"/>
  <c r="AO1007" i="1"/>
  <c r="AP991" i="1"/>
  <c r="AO1001" i="1"/>
  <c r="AO1011" i="1"/>
  <c r="AO1010" i="1" s="1"/>
  <c r="BD1002" i="1"/>
  <c r="BD31" i="1" s="1"/>
  <c r="BD30" i="1" s="1"/>
  <c r="BB862" i="1"/>
  <c r="AP889" i="1"/>
  <c r="AR889" i="1"/>
  <c r="AE18" i="1"/>
  <c r="AG18" i="1" s="1"/>
  <c r="AE6" i="1"/>
  <c r="AE888" i="1"/>
  <c r="AF888" i="1" s="1"/>
  <c r="AO862" i="1"/>
  <c r="AO23" i="1" l="1"/>
  <c r="AQ23" i="1" s="1"/>
  <c r="AF22" i="1"/>
  <c r="AG23" i="1" s="1"/>
  <c r="AE23" i="1" s="1"/>
  <c r="BB1082" i="1"/>
  <c r="CE1082" i="1" s="1"/>
  <c r="CE862" i="1"/>
  <c r="AP36" i="1"/>
  <c r="AO1082" i="1"/>
  <c r="BD862" i="1"/>
  <c r="AO1000" i="1"/>
  <c r="AE1001" i="1"/>
  <c r="AE1000" i="1" s="1"/>
  <c r="AE53" i="1" s="1"/>
  <c r="BD1001" i="1"/>
  <c r="AH23" i="1" l="1"/>
  <c r="AF23" i="1"/>
  <c r="BD1000" i="1"/>
  <c r="AO53" i="1"/>
  <c r="BD53" i="1" l="1"/>
  <c r="BD24" i="1"/>
  <c r="BD22" i="1"/>
  <c r="BD23" i="1" s="1"/>
  <c r="K1087" i="1"/>
  <c r="L1087" i="1" s="1"/>
  <c r="O1086" i="1"/>
  <c r="AV1086" i="1"/>
  <c r="AR1087" i="1"/>
  <c r="AV28" i="1" l="1"/>
  <c r="AV22" i="1"/>
  <c r="AP1087" i="1"/>
  <c r="AP1086" i="1" s="1"/>
  <c r="AP22" i="1" s="1"/>
  <c r="AP23" i="1" s="1"/>
  <c r="AS1087" i="1"/>
  <c r="J1087" i="1"/>
  <c r="J1086" i="1" s="1"/>
  <c r="K1086" i="1"/>
  <c r="O28" i="1"/>
  <c r="AR1086" i="1"/>
  <c r="AS1086" i="1" s="1"/>
  <c r="AV1090" i="1"/>
  <c r="AR1090" i="1" s="1"/>
  <c r="AS1090" i="1" s="1"/>
  <c r="BW1087" i="1"/>
  <c r="O1090" i="1"/>
  <c r="K1090" i="1" s="1"/>
  <c r="L1090" i="1" s="1"/>
  <c r="AP1090" i="1" l="1"/>
  <c r="AP28" i="1"/>
  <c r="AR28" i="1"/>
  <c r="AS28" i="1" s="1"/>
  <c r="L1086" i="1"/>
  <c r="AW22" i="1"/>
  <c r="K28" i="1"/>
  <c r="L28" i="1" s="1"/>
  <c r="J1090" i="1"/>
  <c r="J28" i="1"/>
  <c r="BU1087" i="1"/>
  <c r="BT1087" i="1" s="1"/>
  <c r="BT1086" i="1" s="1"/>
  <c r="BW1086" i="1"/>
  <c r="BW22" i="1" s="1"/>
  <c r="BT28" i="1" l="1"/>
  <c r="BT22" i="1"/>
  <c r="BT23" i="1" s="1"/>
  <c r="BW28" i="1"/>
  <c r="BU28" i="1" s="1"/>
  <c r="BU22" i="1"/>
  <c r="BW1090" i="1"/>
  <c r="BU1086" i="1"/>
  <c r="BU1090" i="1" s="1"/>
  <c r="BT1090" i="1"/>
  <c r="BZ23" i="1" l="1"/>
  <c r="BV23" i="1"/>
  <c r="BU2" i="1"/>
  <c r="BU23" i="1" l="1"/>
  <c r="O849" i="1" l="1"/>
  <c r="K849" i="1" s="1"/>
  <c r="P838" i="1"/>
  <c r="P849" i="1" s="1"/>
  <c r="K838" i="1"/>
  <c r="J838" i="1" s="1"/>
  <c r="O850" i="1"/>
  <c r="O25" i="1" s="1"/>
  <c r="K25" i="1" l="1"/>
  <c r="P25" i="1"/>
  <c r="J849" i="1"/>
  <c r="J850" i="1" s="1"/>
  <c r="J853" i="1" s="1"/>
  <c r="J56" i="1" s="1"/>
  <c r="L849" i="1"/>
  <c r="O853" i="1"/>
  <c r="P853" i="1" s="1"/>
  <c r="K850" i="1"/>
  <c r="L850" i="1" s="1"/>
  <c r="L838" i="1"/>
  <c r="O852" i="1" l="1"/>
  <c r="P852" i="1" s="1"/>
  <c r="K853" i="1"/>
  <c r="L853" i="1" s="1"/>
  <c r="O56" i="1"/>
  <c r="J55" i="1"/>
  <c r="J22" i="1" s="1"/>
  <c r="J31" i="1"/>
  <c r="L25" i="1"/>
  <c r="J25" i="1"/>
  <c r="J6" i="1" l="1"/>
  <c r="J3" i="1"/>
  <c r="J30" i="1"/>
  <c r="J23" i="1"/>
  <c r="J4" i="1"/>
  <c r="J2" i="1"/>
  <c r="O31" i="1"/>
  <c r="K56" i="1"/>
  <c r="L56" i="1" s="1"/>
  <c r="O55" i="1"/>
  <c r="K852" i="1"/>
  <c r="K31" i="1" l="1"/>
  <c r="O30" i="1"/>
  <c r="L852" i="1"/>
  <c r="K1079" i="1"/>
  <c r="L1079" i="1" s="1"/>
  <c r="K1077" i="1"/>
  <c r="L1077" i="1" s="1"/>
  <c r="J852" i="1"/>
  <c r="O22" i="1"/>
  <c r="K55" i="1"/>
  <c r="L55" i="1" s="1"/>
  <c r="P22" i="1" l="1"/>
  <c r="U23" i="1" s="1"/>
  <c r="AD23" i="1" s="1"/>
  <c r="K22" i="1"/>
  <c r="J1079" i="1"/>
  <c r="J1077" i="1"/>
  <c r="P30" i="1"/>
  <c r="K30" i="1"/>
  <c r="L30" i="1" s="1"/>
  <c r="L31" i="1"/>
  <c r="K6" i="1"/>
  <c r="L22" i="1" l="1"/>
  <c r="M23" i="1" s="1"/>
  <c r="N23" i="1" s="1"/>
  <c r="K2" i="1"/>
  <c r="AX539" i="1"/>
  <c r="AR539" i="1" s="1"/>
  <c r="AR545" i="1"/>
  <c r="AS545" i="1" s="1"/>
  <c r="AY545" i="1"/>
  <c r="AX525" i="1"/>
  <c r="AR525" i="1" s="1"/>
  <c r="AP525" i="1" l="1"/>
  <c r="AP523" i="1" s="1"/>
  <c r="AS525" i="1"/>
  <c r="AS539" i="1"/>
  <c r="AP539" i="1"/>
  <c r="AP545" i="1"/>
  <c r="AX314" i="1"/>
  <c r="AY539" i="1"/>
  <c r="AX523" i="1"/>
  <c r="AY525" i="1"/>
  <c r="AX309" i="1" l="1"/>
  <c r="AY314" i="1"/>
  <c r="AX761" i="1"/>
  <c r="AR314" i="1"/>
  <c r="AS314" i="1" s="1"/>
  <c r="AX311" i="1"/>
  <c r="AR523" i="1"/>
  <c r="AS523" i="1" s="1"/>
  <c r="AY523" i="1"/>
  <c r="AY311" i="1" l="1"/>
  <c r="AR311" i="1"/>
  <c r="AS311" i="1" s="1"/>
  <c r="AY761" i="1"/>
  <c r="AX758" i="1"/>
  <c r="AR761" i="1"/>
  <c r="AX827" i="1"/>
  <c r="AR309" i="1"/>
  <c r="AY309" i="1"/>
  <c r="AX306" i="1"/>
  <c r="AP309" i="1" l="1"/>
  <c r="AP306" i="1" s="1"/>
  <c r="AS309" i="1"/>
  <c r="AY827" i="1"/>
  <c r="AX58" i="1"/>
  <c r="AX855" i="1"/>
  <c r="AR827" i="1"/>
  <c r="AS827" i="1" s="1"/>
  <c r="AX824" i="1"/>
  <c r="AS761" i="1"/>
  <c r="AP761" i="1"/>
  <c r="AY758" i="1"/>
  <c r="AR758" i="1"/>
  <c r="AR306" i="1"/>
  <c r="AS306" i="1" s="1"/>
  <c r="AY306" i="1"/>
  <c r="AP758" i="1" l="1"/>
  <c r="AS758" i="1"/>
  <c r="AR47" i="1"/>
  <c r="AP47" i="1" s="1"/>
  <c r="AR855" i="1"/>
  <c r="AS855" i="1" s="1"/>
  <c r="AY855" i="1"/>
  <c r="AX852" i="1"/>
  <c r="AX34" i="1"/>
  <c r="AR58" i="1"/>
  <c r="AY58" i="1"/>
  <c r="AR824" i="1"/>
  <c r="AS824" i="1" s="1"/>
  <c r="AX24" i="1"/>
  <c r="AY824" i="1"/>
  <c r="AP827" i="1"/>
  <c r="AP58" i="1"/>
  <c r="AP34" i="1" s="1"/>
  <c r="AP30" i="1" s="1"/>
  <c r="AR34" i="1" l="1"/>
  <c r="AS58" i="1"/>
  <c r="AY34" i="1"/>
  <c r="AX30" i="1"/>
  <c r="AX55" i="1"/>
  <c r="AY852" i="1"/>
  <c r="AR852" i="1"/>
  <c r="AY24" i="1"/>
  <c r="AR24" i="1"/>
  <c r="AS24" i="1" s="1"/>
  <c r="AP855" i="1"/>
  <c r="AP824" i="1"/>
  <c r="AP24" i="1" s="1"/>
  <c r="AY30" i="1" l="1"/>
  <c r="AR30" i="1"/>
  <c r="AS30" i="1" s="1"/>
  <c r="AP852" i="1"/>
  <c r="AS852" i="1"/>
  <c r="AR1079" i="1"/>
  <c r="AS1079" i="1" s="1"/>
  <c r="AR1077" i="1"/>
  <c r="AS1077" i="1" s="1"/>
  <c r="AY55" i="1"/>
  <c r="AX22" i="1"/>
  <c r="AR55" i="1"/>
  <c r="AS55" i="1" s="1"/>
  <c r="AS34" i="1"/>
  <c r="AR6" i="1"/>
  <c r="AR22" i="1" l="1"/>
  <c r="AY22" i="1"/>
  <c r="AS22" i="1" l="1"/>
  <c r="AT23" i="1" s="1"/>
  <c r="AU23" i="1" s="1"/>
  <c r="BB23" i="1"/>
  <c r="CE23" i="1" s="1"/>
  <c r="AR2" i="1"/>
  <c r="AU1039" i="1"/>
</calcChain>
</file>

<file path=xl/sharedStrings.xml><?xml version="1.0" encoding="utf-8"?>
<sst xmlns="http://schemas.openxmlformats.org/spreadsheetml/2006/main" count="1461" uniqueCount="560">
  <si>
    <t>№</t>
  </si>
  <si>
    <t>в том числе</t>
  </si>
  <si>
    <t>ГКУ Ленавтодор</t>
  </si>
  <si>
    <t>КДХ</t>
  </si>
  <si>
    <t>ГКУ ЦБДД</t>
  </si>
  <si>
    <t>3.1</t>
  </si>
  <si>
    <t>3.2</t>
  </si>
  <si>
    <t>3</t>
  </si>
  <si>
    <t>4</t>
  </si>
  <si>
    <t>4.1</t>
  </si>
  <si>
    <t>5</t>
  </si>
  <si>
    <t>6</t>
  </si>
  <si>
    <t>8</t>
  </si>
  <si>
    <t>9</t>
  </si>
  <si>
    <t>10</t>
  </si>
  <si>
    <t>7</t>
  </si>
  <si>
    <t>8.1</t>
  </si>
  <si>
    <t>8.2</t>
  </si>
  <si>
    <t>9.2</t>
  </si>
  <si>
    <t>11.1</t>
  </si>
  <si>
    <t>11.2</t>
  </si>
  <si>
    <t>7.1</t>
  </si>
  <si>
    <t>7.2</t>
  </si>
  <si>
    <t>9.3</t>
  </si>
  <si>
    <t>11.3</t>
  </si>
  <si>
    <t>Всего расходов  по комитету</t>
  </si>
  <si>
    <t>% от бюджета 2019г.-2021г.</t>
  </si>
  <si>
    <t>за счет средств областного бюджета (ОБ)</t>
  </si>
  <si>
    <t>за счет средств федерального бюджета (ФБ)</t>
  </si>
  <si>
    <t>I. ГП "Развитие транспортной системы Ленинградской области"</t>
  </si>
  <si>
    <t>Всего, в том числе::</t>
  </si>
  <si>
    <t>за счет средств областного бюджета</t>
  </si>
  <si>
    <t>за счет средств федерального бюджета</t>
  </si>
  <si>
    <t>Всего  субсидии бюджетам   МО</t>
  </si>
  <si>
    <t>1</t>
  </si>
  <si>
    <t>ОБ</t>
  </si>
  <si>
    <t>1.1</t>
  </si>
  <si>
    <t>в том числе по объектам:</t>
  </si>
  <si>
    <t>Стр-во подъезда к г. Всеволожску</t>
  </si>
  <si>
    <t xml:space="preserve">СМР - ОБ </t>
  </si>
  <si>
    <t>ПИР, прочие (КОСГУ 228)</t>
  </si>
  <si>
    <t>Стр-во мост.перех. ч/р Волхов на подъезде к г.Кириши в Кир.р-не ЛО</t>
  </si>
  <si>
    <t xml:space="preserve">                   СМР</t>
  </si>
  <si>
    <t>Плата за землю при изъятии (выкупе) земельных участков (КОСГУ 330)</t>
  </si>
  <si>
    <t>Возмещение стоимости сносимых строений при изъятии (выкупе) земельных участков (КОСГУ 298)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</si>
  <si>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</t>
  </si>
  <si>
    <t>Стр-во мост.перех. ч/р Свирь у г.Подпорожье</t>
  </si>
  <si>
    <t>ПИР, прочие</t>
  </si>
  <si>
    <t>1.1.6</t>
  </si>
  <si>
    <t xml:space="preserve">Устройство пешеходного перехода на разных уровнях на а/д общего пользования регионального значения "Парголово-Огоньки" на км 26 </t>
  </si>
  <si>
    <t>Стр-во путепр. в месте пересечения жел.путей и а/д "Подъезд к г.Гатчина-2"</t>
  </si>
  <si>
    <t>1.1.7</t>
  </si>
  <si>
    <t xml:space="preserve">Стр-во автодор. путепровода на  ст.Возрождение участка Выборг-Каменногорск взамен закрываемого переезда на ПК 229+44.20 (23км) </t>
  </si>
  <si>
    <t>Стр-во автомобильной дороги от кольцевой автомобильной дороги вокруг Санкт-Петербурга до автомобильной дороги "Санкт-Петербург-Матокса" на участке от границы Санкт-Петербурга до а/д "Санкт-Петербург-Матокса"</t>
  </si>
  <si>
    <t>Подключение международного автомобильного вокзала в составе ТПУ "Девяткино" к КАД (строительство транспортной развязки на км 30+717 прямого хода КАД с подключением международного автомобильного вокзала)</t>
  </si>
  <si>
    <t>Проектно-изыскательские работы и отвод земель будущих лет</t>
  </si>
  <si>
    <t>1.2</t>
  </si>
  <si>
    <t>Реконструкция а/д общего пользования регионального и межмуниципального значения</t>
  </si>
  <si>
    <t xml:space="preserve">Реконструкция мостового перехода через р. Мойка на км 47+300 автомобильной дороги Санкт-Петербург - Кировск в Кировском районе Ленинградской области </t>
  </si>
  <si>
    <t>1.2.2.</t>
  </si>
  <si>
    <t>Рек-ция а/д  "Красное Село-Гатчина-Павловск" км 14+600-км 18+000 подрядчик ООО "Дортекс"</t>
  </si>
  <si>
    <t>1.2.4</t>
  </si>
  <si>
    <t>Реконструкция а/д общего пользования регионального значения "Войпала - Сирокасска - Васильково - Горная Шальдиха" на участке км 13 - км 14 с устройством нового водопропускного сооружения на р. Рябиновке</t>
  </si>
  <si>
    <t>2</t>
  </si>
  <si>
    <t>Волосовский муниц. р-н</t>
  </si>
  <si>
    <t>Реконструкция мостового перехода через р. Саба в дер. Малый Сабск (38,0 пог. м)</t>
  </si>
  <si>
    <t>Всеволожский муниц. р-н</t>
  </si>
  <si>
    <t>2.3</t>
  </si>
  <si>
    <t>Выборгский район</t>
  </si>
  <si>
    <t>Строительство путепровода в промышленной зоне Лазаревка через железную дорогу Санкт-Петербург - Бусловская в городе Выборге Ленинградской области по адресу: Ленинградская область, Выборгский район, г. Выборг, промзона Лазаревка (0,553 км/134,4 п.м.)</t>
  </si>
  <si>
    <t>Гатчинский муниципальный район</t>
  </si>
  <si>
    <t>Строительство продолжения ул. Слепнева  (от ул. Авиатриссы Зверевой   до примыкания  к ул. Киевской) по адресу: Ленинградская область, г. Гатчина</t>
  </si>
  <si>
    <t>Реконструкция автомобильной дороги "Подъезд  к многофункциональному музейному центру   в с. Рождествено от а/д М-20 Санкт-Петербург -Псков",   по адресу: Ленинградская область, Гатчинский район, с.Рождествено (0,41 км)</t>
  </si>
  <si>
    <t>Реконстркуция "Подъезд к музею "Дом станционного смотрителя" в д. Выра от а/д "Кемполово-Выра_тосно-Шапки"</t>
  </si>
  <si>
    <t>2.4</t>
  </si>
  <si>
    <t>Кингисеппский муниципальный район</t>
  </si>
  <si>
    <t>ПИР на строительство нового пешеходного моста к стадиону</t>
  </si>
  <si>
    <t>ПИР строительство автомобильного моста с реконструкцией существующего пешеходного моста</t>
  </si>
  <si>
    <t>Кировский муниципальный район</t>
  </si>
  <si>
    <t>Разработка проектно-сметной документации на строительство трех пешеходных мостов через Малоневский канал в районе жилых домов № 7, 9, 15 в г. Шлиссельбург (3 моста по 42 п.м.)</t>
  </si>
  <si>
    <t>Разработка проектно-сметной документации на реконструкцию а/д  по адресу: г. Отрадное, 4 Советский проспект от региональной трассы СПб-Кировс до ул. Балтийская</t>
  </si>
  <si>
    <t>2.6</t>
  </si>
  <si>
    <t>Ломоносовкий муниципальный район</t>
  </si>
  <si>
    <t>2.7</t>
  </si>
  <si>
    <t>Сосновоборский городской округ</t>
  </si>
  <si>
    <t>2.8</t>
  </si>
  <si>
    <t>Тосненский район</t>
  </si>
  <si>
    <t>Строительство автомобильной дороги, расположенной по адресу: Ленинградская область, Тосненский район, г.Тосно, дорога к стадиону от региональной автодороги "Кемполово-Губаницы-Калитино-Выра-Тосно-Шапки", в том числе проектно-изыскательское работы</t>
  </si>
  <si>
    <t>Нераспределенные средства бюджета</t>
  </si>
  <si>
    <t>Основное мероприятие "Приоритетный проект "Комплексное развитие дорожно-транспортной инфраструктуры Бугровского, Муринского и  Новодевяткинского сельских поселений  Ленинградской области""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</si>
  <si>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 (Подрядчик АО ПО Возрождение)</t>
  </si>
  <si>
    <t>Подключение международного автомобильного вокзала в составе ТПУ "Девяткино" к КАД (стр-во транспортной развязки на км 30+717 прямого хода КАД с подключением международного автомобильного вокзала в состав ТПУ "Девяткино") (Подрядчик АО ПО Возрождение)</t>
  </si>
  <si>
    <t>Стр-во автомобильной дороги от кольцевой автомобильной дороги вокруг Санкт-Петербурга до автомобильной дороги "Санкт-Петербург"-Матокса (платная скоростная автомобильная дорога)</t>
  </si>
  <si>
    <t>Основное мероприятие "Повышение эффективности осуществления дорожной деятельности"</t>
  </si>
  <si>
    <t>Разработка программы комплексного развития транспортной инфраструктуры Ленинградской области до 2030 года</t>
  </si>
  <si>
    <t>Стр-во транспортной развязки на пересечении а/дороги "СПб-з-д им.Свердлова- Всеволожск (км39) с железной дорогой на  перегоне Всеволожск-Мельничный Ручей во Всеволож. р-не Лен. области, всего, в т.ч:</t>
  </si>
  <si>
    <t>3.1.2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</si>
  <si>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"Санкт-Петербург-Матокса", всего, в т.ч:</t>
  </si>
  <si>
    <t>4.1.2</t>
  </si>
  <si>
    <t xml:space="preserve">Подключение международного автомобильного вокзала в составе ТПУ "Девяткино" к КАД (стр-во транспортной развязки на км 30+717 прямого хода КАД с подключением международного автомобильного вокзала в состав ТПУ "Девяткино") </t>
  </si>
  <si>
    <t xml:space="preserve">ВСЕГО по Подпрограмме 1  (п.1+п.2+п.3)                                                                                                                               </t>
  </si>
  <si>
    <t>ё</t>
  </si>
  <si>
    <t>Подпрограмма 2     «Поддержание существующей сети автомобильных дорог общего пользования»</t>
  </si>
  <si>
    <t>Основное мероприятие "Содержание, капитальный ремонт и ремонт автомобильных дорог общего пользования регионального и межмуниципального значения"</t>
  </si>
  <si>
    <t>СМР ФБ</t>
  </si>
  <si>
    <t>СМР-ОБ</t>
  </si>
  <si>
    <t>СМР - ОБ по а/д с тв.покрытием к сельск.нас.пунктам</t>
  </si>
  <si>
    <t>Приведение в нормативное состояние отдельных участков региональных а/д</t>
  </si>
  <si>
    <t>СМР</t>
  </si>
  <si>
    <t xml:space="preserve">                                 ПИР, прочие </t>
  </si>
  <si>
    <t>а/д "Копорье-Ручьи" на участке км  0+00 - км 11+500 в Ломоносовском и Кингисеппском районах (11,703 км)</t>
  </si>
  <si>
    <t xml:space="preserve">ПИР, прочие </t>
  </si>
  <si>
    <t>Ремонт а/д общего пользования регионального и межмуниципального значения</t>
  </si>
  <si>
    <t>Субсидии на капитальный ремонт и ремонт а/д общего пользования местного значения, имеющих приоритетный социально значимый характер</t>
  </si>
  <si>
    <t>Обеспечение деятельности (услуги, работы) государственных учреждений  ГКУ "Ленавтодор" за счет средств Гранта ЕС</t>
  </si>
  <si>
    <t>Приобретение дорожной техники и другого имущества, необходимого для функционирования и содержания а/д и обеспечения контроля качества выполненных дорожных работ</t>
  </si>
  <si>
    <t>Приобретение дорожной техники и другого имущества, необходимого для функционирования и содержания а/д и обеспечения контроля качества выполненных дорожных работ за счет средств Гранта ЕС</t>
  </si>
  <si>
    <t>Кадастровые работы</t>
  </si>
  <si>
    <t>Оценка уязвимости объектов транспортной инфраструктуры ЛО</t>
  </si>
  <si>
    <t>Разработка и утверждение планов обеспечения транспортной безопасности объектов транспортной инфраструктуры ЛО</t>
  </si>
  <si>
    <t>Разработка и реализация проектов оснащения объектов транспортной инфраструктуры Ленинградской области техническими средствами</t>
  </si>
  <si>
    <t>работы капитального ремонта а/д</t>
  </si>
  <si>
    <t xml:space="preserve">  СМР</t>
  </si>
  <si>
    <t>Устройство светофорных объектов</t>
  </si>
  <si>
    <t>Устройство пунктов весового контроля</t>
  </si>
  <si>
    <t>работы ремонта а/д, содержания а/д</t>
  </si>
  <si>
    <t>Обустройство автобусных остановок</t>
  </si>
  <si>
    <t>Нанесение дорожной разметки</t>
  </si>
  <si>
    <t>Установка дорожных знаков</t>
  </si>
  <si>
    <t>Обустройство тротуаров (пешеходные дорожки)</t>
  </si>
  <si>
    <t xml:space="preserve">Выполнение работ по установке элементов  освещения пешеходных переходов с питанием от автономных источников электроснабжения на автомобильных дорогах общего пользования регионального значения </t>
  </si>
  <si>
    <t>Ликвидация мест концентрации ДТП</t>
  </si>
  <si>
    <t>Установка недостающих ТСОДД</t>
  </si>
  <si>
    <t>Разработка ПОДД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</si>
  <si>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 (ГКУ ЦБДД)</t>
  </si>
  <si>
    <t>Всего по ГП "Развитие транспортной системы ЛО" :</t>
  </si>
  <si>
    <t xml:space="preserve">II. ГП  "Комплексное развитие сельских территорий Ленинградской области" </t>
  </si>
  <si>
    <t>остатки ФБ и  субсидии ФБ 2016</t>
  </si>
  <si>
    <t>в т.ч. областной бюджет</t>
  </si>
  <si>
    <t xml:space="preserve">         федеральный бюджет</t>
  </si>
  <si>
    <t>Устр-ва для инвалидов на светофорных объектах регион. а/д.</t>
  </si>
  <si>
    <t>Мероприятия на объектах местных а/д</t>
  </si>
  <si>
    <t>Устр-ва для инвалидов на светофор.объектах местн. а/д.-ОБ</t>
  </si>
  <si>
    <t>Установка оборудования на автоб.остановках местных а/д- ОБ</t>
  </si>
  <si>
    <t>Резервный фонд Правительства, в т.ч.:</t>
  </si>
  <si>
    <t>региональные а/д</t>
  </si>
  <si>
    <t>местные а/д</t>
  </si>
  <si>
    <t xml:space="preserve"> Строительство а/д "Подъезд к дер. Козарево" по адресу: ЛО, Волховский район (5,667 км)-Волховский муниципальный район</t>
  </si>
  <si>
    <t>15.1.2</t>
  </si>
  <si>
    <t>Строительство 2-х подъездных путей к строящемуся объекту: "Строительство общеобразовательной школы на 220 мест в д.Большая Пустомержа Кингисеппского района ЛО" по адресу: ЛО, Кингисеппский район, д. Большая Пустомержав Кингисеппском районе ЛО (0,36357 км)-Пустомержское сельское поселение Кингисеппского муниципального района</t>
  </si>
  <si>
    <t>Реконструкция  автодороги "Подъезд к п. Михалево" (Администрация МО "Каменногорское ГП" Выборгского района)</t>
  </si>
  <si>
    <t>15.1.4</t>
  </si>
  <si>
    <t>нераспределенные средства</t>
  </si>
  <si>
    <t>Строительство автомобильной дороги "Подъезд к пос. Яшино" по адресу: Ленинградская область, Выборгский район, Селезневское сельское поселение"</t>
  </si>
  <si>
    <t>Строительство и реконструкция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 (заказчик ГКУ Ленавтодор")</t>
  </si>
  <si>
    <t>нераспределенные средства областного бюджета СМР</t>
  </si>
  <si>
    <t>Финансирование строительства, включая проектирование, автомобильной дороги от п. Новый Быт Кировского района до д. Козарево Волховского района Ленинградской области</t>
  </si>
  <si>
    <t xml:space="preserve">Финансирование реконструкции, включая проектирование, автомобильной дороги "Путилово-Поляны" в Кировском районе Ленинградской области </t>
  </si>
  <si>
    <t xml:space="preserve">Финансирование реконструкции, включая проектирование, автомобильной дороги "13 км автодороги "Магистральная" - ст. Апраксин" в Кировском районе Ленинградской области </t>
  </si>
  <si>
    <t xml:space="preserve">Финансирование реконструкции, включая проектирование, автомобильной дороги "Петрово - станция Малукса" в Кировском районе Ленинградской области </t>
  </si>
  <si>
    <t xml:space="preserve">Финансирование реконструкции, включая проектирование, автомобильной дороги "Подъезд к п. Неппово" в Кингисеппском районе Ленинградской области </t>
  </si>
  <si>
    <t>III. Резервный фонд Правительства Ленинградской области.</t>
  </si>
  <si>
    <t>Бюджету МО ЛО г. Выборг на выполнение работ по проектированию капитального ремонта
ул. Парковой в г. Выборге</t>
  </si>
  <si>
    <t xml:space="preserve"> исполнение судебных решений</t>
  </si>
  <si>
    <t>Административные штрафы</t>
  </si>
  <si>
    <t>Налог на имущество организаций (недвижимое имущество, числящееся на балансе ГКУ Ленавтодор (а/д, встроенные помещения)</t>
  </si>
  <si>
    <t xml:space="preserve">в т. ч Дорожный фонд ЛО </t>
  </si>
  <si>
    <t>в т.ч. Дорожный фонд за счет средств федерального бюджета:</t>
  </si>
  <si>
    <t xml:space="preserve"> Дорожный фонд ЛО - ОБ</t>
  </si>
  <si>
    <t>из средств Дорожного фонда, всего  субсидии бюджетам   МО</t>
  </si>
  <si>
    <t>нераспределенные средства федерального бюджета (ГКУ Ленавтодор")</t>
  </si>
  <si>
    <t>нераспределенные средства областного бюджета (ГКУ Ленавтодор")</t>
  </si>
  <si>
    <t>Строительство улицы Гидротехников от ул. Центральной до ул. Серафимовской по адресу: Ленинградская область,Ломоносовский район, Аннинское городское поселение, г.п. Новоселье (0,2185 км)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</si>
  <si>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</t>
  </si>
  <si>
    <t>Строительство автомобильной дороги поселка Щеглово (1 и 2 очереди) (0,525 км и 0,422 км)</t>
  </si>
  <si>
    <t>Строительство улицы Солнечная. Этап №3 строительства внутриквартальных проездов с канализационными и водопроводными сетями квартала малоэтажной застройки в районе ГК "Искра" по адресу: Ленинградская область, г.Сосновый Бор</t>
  </si>
  <si>
    <t>Выполнение комлекса строительно-монтажных работ, необходимых для ввода объекта в эксплуатацию</t>
  </si>
  <si>
    <t xml:space="preserve"> Ремонт а/д общего пользования регионального и межмуниципального значения</t>
  </si>
  <si>
    <t xml:space="preserve">Капитальный ремонт а/д общего пользования регионального и межмуниципального значения </t>
  </si>
  <si>
    <t>4.1.</t>
  </si>
  <si>
    <t>Строительство путепровода                                                 на железнодорожной станции Любань на автомобильной дороге "Павлово – Мга – Шапки – Любань – Оредеж – Луга"</t>
  </si>
  <si>
    <t>контрольные цифры были</t>
  </si>
  <si>
    <t>стали</t>
  </si>
  <si>
    <t xml:space="preserve"> Мероприятия, направленные на достижение цели федерального проекта "Дорожная сеть"</t>
  </si>
  <si>
    <t>1.3</t>
  </si>
  <si>
    <t>2.1</t>
  </si>
  <si>
    <t>2.2</t>
  </si>
  <si>
    <t>ПРОЕКТНАЯ ЧАСТЬ</t>
  </si>
  <si>
    <t>Мероприятия, направленные на достижение цели федерального проекта "Безопасность дорожного движения"</t>
  </si>
  <si>
    <t>Федеральные проекты, входящие в состав национальных проектов</t>
  </si>
  <si>
    <t>ПРОЦЕССНАЯ ЧАСТЬ</t>
  </si>
  <si>
    <t>Комплекс процессных мероприятий "Создание условий для осуществления дорожной деятельности"</t>
  </si>
  <si>
    <t xml:space="preserve">  Мероприятия, направленные на достижение цели федерального проекта "Развитие транспортной инфраструктуры на сельских территориях"</t>
  </si>
  <si>
    <t>Федеральные проекты, не входящие в состав национальных проектов</t>
  </si>
  <si>
    <t>Всего  субсидии бюджетам   МО (ОБ)</t>
  </si>
  <si>
    <t xml:space="preserve">Всего по ГП  "Комплексное развитие сельских территорий Ленинградской области" </t>
  </si>
  <si>
    <t>Исполнение судебных актов Российской Федерации и мировых соглашений по возмещению вреда</t>
  </si>
  <si>
    <t>Всего расходов  по комитету, в т.ч.:</t>
  </si>
  <si>
    <t xml:space="preserve">НЕПРОГРАММНЫЕ РАСХОДЫ </t>
  </si>
  <si>
    <t xml:space="preserve"> Федеральный проект  "Безопасность дорожного движения" (ОБ)</t>
  </si>
  <si>
    <t>Мероприятия, направленные на достижение цели федерального проекта "Развитие транспортной инфраструктуры на сельских территориях"</t>
  </si>
  <si>
    <r>
      <t>Всего  субсидии бюджетам   МО (ОБ+</t>
    </r>
    <r>
      <rPr>
        <b/>
        <i/>
        <sz val="16"/>
        <color rgb="FFFF0000"/>
        <rFont val="Arial Cyr"/>
        <charset val="204"/>
      </rPr>
      <t>ФБ)</t>
    </r>
  </si>
  <si>
    <t xml:space="preserve"> Всего по ПРОЕКТНОЙ ЧАСТИ в рамках ГП "Развитие транспортной системы ЛО":</t>
  </si>
  <si>
    <t>Строительство автомобильных дорог общего пользования регионального и межмуниципального значения, в т.ч.:</t>
  </si>
  <si>
    <t>Субсидии юридическим лицам на финансовое обеспечение затрат при приобретении дорожной техники и иного имущества, необходимого для функционирования содержания и (или) ремонта автомобильных дорог, по договорам финансовой аренды (лизинга).</t>
  </si>
  <si>
    <t xml:space="preserve">Субсидии на строительство и реконструкцию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 </t>
  </si>
  <si>
    <t xml:space="preserve">Софинансирование капитальных вложений в объекты государственной (муниципальной) собственности в рамках развития транспортной инфраструктуры на сельских территориях </t>
  </si>
  <si>
    <t>1.4</t>
  </si>
  <si>
    <t>1.5</t>
  </si>
  <si>
    <t>1.6</t>
  </si>
  <si>
    <t>1.7</t>
  </si>
  <si>
    <t>1.8</t>
  </si>
  <si>
    <t>Развитие инфраструктуры дорожного хозяйства</t>
  </si>
  <si>
    <r>
      <t xml:space="preserve"> Финансовое обеспечение дорожной деятельности в рамках реализации национального проекта "Безопасные качественные дороги" </t>
    </r>
    <r>
      <rPr>
        <b/>
        <i/>
        <sz val="16"/>
        <color rgb="FFFF0000"/>
        <rFont val="Arial"/>
        <family val="2"/>
        <charset val="204"/>
      </rPr>
      <t>(АГЛОМЕРАЦИЯ)</t>
    </r>
  </si>
  <si>
    <t>Федеральный проект "Жилье"</t>
  </si>
  <si>
    <t>Проектируемая улица 9 на участке: от Проектируемой улицы 6 до Проектируемой улицы 12; Проектируемая улица 7 на участке: от Проектируемой улицы 9 до Проектируемой улицы 8, часть Проектируемой улицы 8 по адресу: поселок Новоселье, МО Аннинское городское поселение Ломоносовского района Ленинградской области</t>
  </si>
  <si>
    <t>Стимулирование программ развития жилищного строительства субъектов Российской Федерации</t>
  </si>
  <si>
    <t>Мероприятия, направленные на достижение цели федерального проекта "Региональная и местная дорожная сеть" (ОБ)</t>
  </si>
  <si>
    <t>Строительство 1 этапа улично-дорожной сети по адресу: Ленинградская область, г. Всеволожск, Южный жилой район, кварталы 2,3,4,5,6,7,8. Улица Московская</t>
  </si>
  <si>
    <t>Реконструкция участка автомобильной дороги по ул. Скворцова г.п. им. Морозова, включая разработку проектно-сметной документации</t>
  </si>
  <si>
    <t>Строительство улицы Шадрина на участке от улицы Крикковское шоссе до улицы Проектная 3 в мкр. №7 г.Кингисепп</t>
  </si>
  <si>
    <t>Строительство участка автомобильной дороги от автомобильной дороги "Мины-Новинка" до дер. Клетно,  в том числе проектно-изыскательские работы</t>
  </si>
  <si>
    <t xml:space="preserve">Строительство улицы Гидротехников от ул. Центральной до ул. Серафимовской по адресу: Ленинградская область,Ломоносовский район, Аннинское городское поселение, г.п. Новоселье </t>
  </si>
  <si>
    <t>СМР за счет инвесторов Севен</t>
  </si>
  <si>
    <t xml:space="preserve"> Строительство и реконструкция а/д общего пользования регионального и межмуниципального значения, в т.ч.:</t>
  </si>
  <si>
    <t>Финансирование дорожной деятельности в отношении автомобильных дорог общего пользования регионального или межмуниципального, местного значения, в т.ч.:</t>
  </si>
  <si>
    <t xml:space="preserve"> Федеральный проект "Содействие развитию автомобильных дорог регионального, межмуниципального и местного значения" за счет средств федерального бюджета, в т.ч.:</t>
  </si>
  <si>
    <t>Ремонт Мосты, Дороги</t>
  </si>
  <si>
    <t>Рек-ция а/д "Санкт-Петербург-Колтуши на участке КАД-Колтуши" 1,2 этап</t>
  </si>
  <si>
    <t>Рек-ция а/д "Санкт-Петербург-Колтуши на участке КАД-Колтуши" 3,4 этап</t>
  </si>
  <si>
    <t>Стр-во подъезда к ТПУ "Кудрово" с реконструкцией транспортной развязки на км 12+575 а/д Р-21 "Кола" (строительство)</t>
  </si>
  <si>
    <t>Стр-во подъезда к ТПУ "Кудрово" с реконструкцией транспортной развязки на км 12+575 а/д Р-21 "Кола" (реконструкция)</t>
  </si>
  <si>
    <t>Строительство автодорожного путепровода на перегоне Выборг-Таммисуо участка Выборг-Каменногорск взамен закрываемых переездов на ПК 26+30.92, ПК 1276+10.80 и ПК 15+89,60" (км 3)</t>
  </si>
  <si>
    <t>СМР за счет инвесторов Русхимальянс</t>
  </si>
  <si>
    <t xml:space="preserve">Для обеспечения материальными средствами НФГО </t>
  </si>
  <si>
    <t xml:space="preserve">V. Для обеспечения материальными средствами НФГО </t>
  </si>
  <si>
    <t>IV. Непрограммные расходы</t>
  </si>
  <si>
    <t xml:space="preserve">V. Государственная программа ЛО "Социальная поддержка отдельных категорий граждан в ЛО" (ОБ) </t>
  </si>
  <si>
    <t>Объекты, финансируемые с привлечением ИБК</t>
  </si>
  <si>
    <t>Строительство подъезда к ТПУ "Кудрово" с реконструкцией транспортной развязки на км 12+575 автомобильной дороги Р-21 "Кола"</t>
  </si>
  <si>
    <t xml:space="preserve"> Строительство автомобильной дороги от кольцевой автомобильной дороги вокруг Санкт-Петербурга до автомобильной дороги "Санкт-Петербург - Матокса" на участке от границы Санкт-Петербурга до автомобильной дороги "Санкт-Петербург - Матокса"</t>
  </si>
  <si>
    <t>Реконструкция автомобильной дороги общего пользования регионального значения "Санкт-Петербург - Колтуши" во Всеволожском районе Ленинградской области, этап №3, этап №4</t>
  </si>
  <si>
    <t>4.4</t>
  </si>
  <si>
    <t>4.5</t>
  </si>
  <si>
    <t>4.6</t>
  </si>
  <si>
    <t>ПИР (КОСГУ 228)</t>
  </si>
  <si>
    <t>СМР (КОСГУ 310)</t>
  </si>
  <si>
    <t>Выкуп (КОСГУ 330)</t>
  </si>
  <si>
    <t>за счет средств ИБК</t>
  </si>
  <si>
    <t>Рек-ция м/п ч/р Мойка на км 47+300 а/д СПб-Кировск в Кировском районе ЛО</t>
  </si>
  <si>
    <t>за счет средств федерального бюджета (Резервный фонд Пр-ва РФ)</t>
  </si>
  <si>
    <t>Федеральный проект "Региональная и местная дорожная сеть" (ФБ+ОБ)</t>
  </si>
  <si>
    <t>нераспределенный остаток</t>
  </si>
  <si>
    <t>Строительство участка улично-дорожной сети в г. Гатчина - продолжение ул. Крупской от Пушкинского до Ленинградского шоссе (от ЖК "IQ" до ТК "Окей"). Протяженность 150м (СМР)</t>
  </si>
  <si>
    <t>в том числе под иные объекты:</t>
  </si>
  <si>
    <t>в том числе остатки средств 2021 на начало текущего финансового года</t>
  </si>
  <si>
    <t>Развитие инфраструктуры дорожного хозяйства за счет средств резервного фонда Правительства Российской Федерации</t>
  </si>
  <si>
    <t>за счет средств федерального бюджета  (Резервный фонд Пр-ва РФ)</t>
  </si>
  <si>
    <t>ПИР</t>
  </si>
  <si>
    <t>Реконструкция автомобильных дорог общего пользования регионального и межмуниципального значения, в т.ч.:</t>
  </si>
  <si>
    <r>
      <t xml:space="preserve">Приведение в нормативное состояние автомобильных дорог и искусственных дорожных сооружений в рамках реализации национального проекта "Безопасные качественные дороги" </t>
    </r>
    <r>
      <rPr>
        <b/>
        <i/>
        <sz val="16"/>
        <color rgb="FFFF0000"/>
        <rFont val="Arial"/>
        <family val="2"/>
        <charset val="204"/>
      </rPr>
      <t>(Мосты, дороги)</t>
    </r>
  </si>
  <si>
    <t>единовременная выплата по ОЗ "О почетном звании ЛО "Почетный работник дорожного хозяйства ЛО"</t>
  </si>
  <si>
    <t xml:space="preserve">Проезд от автомобильной дороги общего пользования федерального значения А-181 "Скандинавия" Санкт-Петербург – Выборг – граница с Финляндской Республикой на км 47 до ул. Танкистов во Всеволожском районе Ленинградской области </t>
  </si>
  <si>
    <t>Местная улица пос. Щеглово  по адресу: Ленинградская область, Всеволожский муниципальный район, Щегловское сельское поселение, пос. Щеглово, кадастровые номера участков: 47:07:0000000:94138, 47:07:0912007:742, 47:07:0912007:734, 47:07:0000000:90666. Строительство. Протяженность 0,947 км</t>
  </si>
  <si>
    <t>Устройство  пешеходного перехода в разных уровнях на автомобильной дороге общего пользования регионального значения "Парголово-Огоньки" на км 26</t>
  </si>
  <si>
    <t>Устройство перехватывающей парковки в с.Старая Ладога, на автомобильной дороге общего пользования регионального значения "Зуево-Новая Ладога" в Волховском районе</t>
  </si>
  <si>
    <t>Устройство разноуровневого пешеходного перехода на 7-ом  километре автомобильной дороги общего пользования регионального значения "Санкт-Петербург-Морье"</t>
  </si>
  <si>
    <t>1.12</t>
  </si>
  <si>
    <t>Устройство пешеходного перехода в разных уровнях на автомобильной дороге общего пользования регионального значения "Санкт-Петербург-завод им.Свердлова-Всеволожск" на км 35</t>
  </si>
  <si>
    <t>Реконструкция автомобильной дороги общего пользования регионального значения "Подъезд к Заневскому посту"</t>
  </si>
  <si>
    <t>Реконструкция автомобильной дороги общего пользования регионального значения Санкт-Петербург-Морье", км 9-км 11 во Всеволожском районе</t>
  </si>
  <si>
    <t>Реконструкция  автомобильной дороги общего пользования регионального значения "Комсомольское-Приозерск" в Выборгском и Приозерском районах, км 30-40</t>
  </si>
  <si>
    <t>Предпочтовая подготовка копий постановлений и материалов дел об административных правонарушениях ПДД РФ</t>
  </si>
  <si>
    <t>за счет средств областного бюджета (ДФ)</t>
  </si>
  <si>
    <t>за счет средств федерального бюджета (ДФ)</t>
  </si>
  <si>
    <t>за счет средств ИБК (ФБ) (ДФ)</t>
  </si>
  <si>
    <t>за счет средств областного бюджета ( не ДФ)</t>
  </si>
  <si>
    <t>за счет средств ИБК (ДФ)</t>
  </si>
  <si>
    <t>за счет средств областного бюджета (не ДФ)</t>
  </si>
  <si>
    <t xml:space="preserve">  Всего по Комплексу процессных мероприятий "Создание условий для осуществления дорожной деятельности"  в т.ч.:            </t>
  </si>
  <si>
    <t>за счет средств областного бюджета (ОБ ДФ)</t>
  </si>
  <si>
    <t>за счет средств федерального бюджета (ФБ ДФ)</t>
  </si>
  <si>
    <t>за счет средств ИБК из ФБ (ДФ)</t>
  </si>
  <si>
    <t>Мероприятия, направленные на достижение цели федерального проекта "Безопасность дорожного движения"(ОБ)</t>
  </si>
  <si>
    <t>Федеральный проект "Развитие транспортной инфраструктуры на сельских территориях"(ФБ+ОБ)</t>
  </si>
  <si>
    <t>Федеральный проект "Содействие развитию автомобильных дорог регионального, межмуниципального и местного значения"(ОБ)</t>
  </si>
  <si>
    <t>Федеральный проект "Жилье"(ОБ)</t>
  </si>
  <si>
    <t xml:space="preserve">Наименование </t>
  </si>
  <si>
    <t xml:space="preserve"> "Реконструкция автомобильной дороги общего пользования регионального значения "Подъезд к г.Колпино"  в Тосненском районе</t>
  </si>
  <si>
    <t xml:space="preserve"> Мероприятия, направленные на достижение цели федерального проекта "Региональная и местная дорожная сеть"</t>
  </si>
  <si>
    <t>11</t>
  </si>
  <si>
    <t>Капитальный ремонт автомобильной дороги общего пользования местного значения от дома №20 по ул. Полевая дер. Пеники по ул. Пениковская дер. Лангерево до региональной дороги Сойкино – Малая Ижора</t>
  </si>
  <si>
    <t>Капитальный ремонт автомобильной дороги общего пользования местного значения ул.Новая, дер. Пеники с подъездами к социальным объектам по адресу: Ленинградская область, Ломоносовский район, дер. Пеники</t>
  </si>
  <si>
    <t xml:space="preserve">за счет средств областного бюджета </t>
  </si>
  <si>
    <t>за счет средств СПБ</t>
  </si>
  <si>
    <t>Внедрение интеллектуальных транспортных систем, предусматривающих автоматизацию процессов управления дорожным движением в городских агломерациях, включающих города с населением свыше 300 тысяч человек</t>
  </si>
  <si>
    <t>Ремонт Автодороги общего пользования местного значения по ул. Ленина от ул. Некрасова до ул. Лермонтова в п. Оредеж Оредежского сельского поселения Лужского района Ленинградской области</t>
  </si>
  <si>
    <t>Капитальный ремонт Автомобильной дороги общего пользования местного значения по ул. Энгельса  в п. Оредеж, Лужского района, Ленинградской области</t>
  </si>
  <si>
    <t>Капитальный ремонт автомобильной дороги общего пользования местного значения по ул. Некрасова  в п. Оредеж, Лужского района, Ленинградской области</t>
  </si>
  <si>
    <t>Реконструкция автомобильной дороги регионального значения «Подъезд к Заневскому посту»</t>
  </si>
  <si>
    <t>Строительство подъезда к г. Всеволожску</t>
  </si>
  <si>
    <t>Реконструкция участка автомобильной дороги «Санкт-Петербург – Морье» на км 9+500 – 11+300</t>
  </si>
  <si>
    <t>Стр-во мост.перех. ч/р Свирь у г. Подпорожье Подпорожского р-на ЛО</t>
  </si>
  <si>
    <t>Подъезд к конеферме Гомонтово в д. Гомонтово</t>
  </si>
  <si>
    <t>Ремонт автомобильной дороги общего пользования местного значения д. Старый Бор ул. Аграрная Гостилицкое с.п. Ломоносовского р-на, Ленинградской области</t>
  </si>
  <si>
    <t>Ремонт автомобильной дороги общего пользования местного значения д. Красный Бор ул. Советская Гостилицкое с.п. Ломоносовского р-на, Ленинградской области</t>
  </si>
  <si>
    <t xml:space="preserve"> Улично-дорожная сеть. Линейный объект по пр. Строителей Всеволож. р-н, Заневское г.пос.</t>
  </si>
  <si>
    <t xml:space="preserve"> Участок улично-дорожной сети -Воронцовский бульвар г. Мурино Муринское г.п.</t>
  </si>
  <si>
    <t>тех присоединение к эл. сетям</t>
  </si>
  <si>
    <t>МО Бокситогорск</t>
  </si>
  <si>
    <t>в том числе остатки средств 2022 на начало текущего финансового года</t>
  </si>
  <si>
    <t>остатки 2022 года</t>
  </si>
  <si>
    <t>текущий год</t>
  </si>
  <si>
    <t>в том числе под объекты, из них:</t>
  </si>
  <si>
    <t>Строительство 1 этапа улично-дорожной сети по адресу: Ленинградская область, г. Всеволожск, Южный жилой район, кварталы 2,3,4,5,6,7,8. Улица Московская (доп. потребность)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</si>
  <si>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(остатки)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</si>
  <si>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(доп. потребность)</t>
  </si>
  <si>
    <t xml:space="preserve"> Улично-дорожная сеть. Продолжение ул. Тихая от ул. Новостроек до Гаражного проезда», по адресу: Ленинградская область, Всеволожский район, Бугровское сельское поселение, пос. Бугры</t>
  </si>
  <si>
    <t xml:space="preserve">Федеральный проект "Общесистемные меры развития дорожного хозяйства" </t>
  </si>
  <si>
    <t xml:space="preserve">Реконструкция автомобильной дороги общего пользования регионального значения "Парголово-Огоньки" км 25+340 - км 26+040 (для подключения ТПУ "Сертолово") </t>
  </si>
  <si>
    <t>Ленавтодор</t>
  </si>
  <si>
    <t>МО</t>
  </si>
  <si>
    <t>остаток от МО</t>
  </si>
  <si>
    <t>Мероприятия в рамках реализации специального инфраструктурного проекта (средства публично-правовой компании "Фонд развития территорий")</t>
  </si>
  <si>
    <t>VI. Мероприятия в рамках реализации специального инфраструктурного проекта (средства публично-правовой компании "Фонд развития территорий")</t>
  </si>
  <si>
    <t>Выполнение проектно-изыскательских работ по объекту "Реконструкция автомобильной дороги "Петрово-станция Малукса"  в Кировском районе</t>
  </si>
  <si>
    <t>Выполнение проектно-изыскательских работ по объекту "Реконструкция автомобильной дороги "Путилово-Поляны", км 0+600 - км 6+000 в Кировском районе + экспертиза</t>
  </si>
  <si>
    <t xml:space="preserve"> ДОРОЖНЫЙ ФОНД ЛО(ФБ+ОБ+ИБК), в т.ч.:</t>
  </si>
  <si>
    <t>Строительство улично-дорожной сети ТПУ "Сертолово"</t>
  </si>
  <si>
    <t>Поправки 2024г.</t>
  </si>
  <si>
    <t>Предоставление единовременной денежной выплаты лицам, удостоенным почетного звания Ленинградской области «Почетный работник дорожного хозяйства Ленинградской области</t>
  </si>
  <si>
    <t xml:space="preserve">Строительство 1 этапа улично-дорожной сети по адресу: Ленинградская область, г. Всеволожск, Южный жилой район, кварталы 2,3,4,5,6,7,8. Улица Московская </t>
  </si>
  <si>
    <t>Кировский район</t>
  </si>
  <si>
    <t>«Строительство моста через Староладожский канал в створе Северного переулка в г. Шлиссельбург, в том числе проектно-изыскательские работы».</t>
  </si>
  <si>
    <t>4.7</t>
  </si>
  <si>
    <t>г. Енакиево (Дорожное хозяйство, но не ДФ ЛО)</t>
  </si>
  <si>
    <t>Поправки 2026г.</t>
  </si>
  <si>
    <t>Проект Бюджета на  2026г.</t>
  </si>
  <si>
    <t>Проект Бюджета после поправок на  2024г.</t>
  </si>
  <si>
    <t>Субъектами Российской Федерации выполнены работы по строительству и реконструкции автомобильных дорог регионального или межмуниципального, местного значения</t>
  </si>
  <si>
    <t>Региональный проект "Региональная и местная дорожная сеть"</t>
  </si>
  <si>
    <t>В соответствии с программами дорожной деятельности субъектами Российской Федерации выполнены дорожные работы</t>
  </si>
  <si>
    <t>Осуществлены мероприятия по дорожной деятельности в отношении автомобильных дорог общего пользования регионального или межмуниципального, местного значения и искусственных сооружений на них</t>
  </si>
  <si>
    <t>Увеличение количества стационарных камер фотовидеофиксации нарушений правил дорожного движения на автомобильных дорогах федерального, регионального или межмуниципального, местного значения до 211,11% от базового количества 2017 года</t>
  </si>
  <si>
    <t>Размещение автоматических пунктов весогабаритного контроля транспортных средств на автомобильных дорогах регионального или межмуниципального, местного значения, нарастающим итогом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</si>
  <si>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 (ГКУ ЛАД)</t>
  </si>
  <si>
    <t>Развитие системы организации движения транспортных средств и пешеходов, повышение безопасности дорожных условий</t>
  </si>
  <si>
    <t>2.1.1</t>
  </si>
  <si>
    <t>2.2.</t>
  </si>
  <si>
    <t>I.</t>
  </si>
  <si>
    <t>II.</t>
  </si>
  <si>
    <t>III.</t>
  </si>
  <si>
    <t>IV.</t>
  </si>
  <si>
    <t>Выполнены кадастровые работы</t>
  </si>
  <si>
    <t>Реализация мероприятий по приведению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</si>
  <si>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 xml:space="preserve">Выполнен капитальный ремонт  и ремонт автомобильных дорог общего пользования местного значения, имеющих приоритетный социально значимый характер  </t>
  </si>
  <si>
    <t>Отраслевой проект "Развитие транспортной инфраструктуры на сельских территориях"</t>
  </si>
  <si>
    <t>Построены (реконструированы) и отремонтированы автомобильные дороги на сельских территориях</t>
  </si>
  <si>
    <t>1.1.</t>
  </si>
  <si>
    <t>Региональный проект «Безопасность дорожного движения»</t>
  </si>
  <si>
    <t xml:space="preserve">Региональный проект "Общесистемные меры развития дорожного хозяйства". </t>
  </si>
  <si>
    <t xml:space="preserve">ВСЕГО по Региональным проектам:                                 </t>
  </si>
  <si>
    <t>12</t>
  </si>
  <si>
    <t>Отраслевой проект «Безопасность дорожного движения»</t>
  </si>
  <si>
    <t>ГКУ ДДС</t>
  </si>
  <si>
    <t xml:space="preserve">  Всего Отраслевой проект «Безопасность дорожного движения»</t>
  </si>
  <si>
    <t>Предоставлены единовременные денежные выплаты лицам, удостоенным почетного звания Ленинградской области "Почетный работник дорожного хозяйства Ленинградской области"</t>
  </si>
  <si>
    <t>Изготовлены нагрудный знак и удостоверение к Почетному званию Ленинградской области "Почетный работник дорожного хозяйства Ленинградской области"</t>
  </si>
  <si>
    <t>Создана транспортная инфраструктура в районах массовой жилой застройки</t>
  </si>
  <si>
    <t>Завершено строительство и реконструкция автомобильных дорог общего пользования регионального и межмуниципального значения</t>
  </si>
  <si>
    <t xml:space="preserve">Завершено строительство (реконструкция),  включая проектирование автомобильных дорог общего пользования местного значения  </t>
  </si>
  <si>
    <t>Восстановлены транспортно-эксплуатационные характеристики, в том числе конструктивные элементы автомобильных дорог, дорожных сооружений и (или) их частей</t>
  </si>
  <si>
    <t xml:space="preserve">Выполнены мероприятия по обеспечению транспортной безопасности объектов транспортной инфраструктуры Ленинградской области </t>
  </si>
  <si>
    <t>Приведены 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</si>
  <si>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>Выполнены дорожные работы в отношении автомобильных дорог общего пользования регионального значения</t>
  </si>
  <si>
    <t>Уменьшена задолженность получателя субсидии по договору финансовой аренды (лизинга)</t>
  </si>
  <si>
    <t>Изготовление нагрудного знака и удостоверения к Почетному званию Ленинградской области "Почетный работник дорожного хозяйства Ленинградской области"</t>
  </si>
  <si>
    <t>Реконструкция автомобильной дороги общего пользования местного значения  «Лемовжа - Гостятино» в Волосовском районе Ленинградской области,  включая разработку проектно-сметной документации 3,8 км</t>
  </si>
  <si>
    <t>Реконструкция автомобильной дороги общего пользования местного значения                                         "Большой Сабск - Изори" в Волосовском районе Ленинградской области,   включая разработку проектно-сметной документации 2,1 км</t>
  </si>
  <si>
    <t>Строительство пешеходного мостового перехода через р. Оредеж в дер. Даймище                                           на территории Рождественского сельского поселения Гатчинского муниципального района Ленинградской области 97,02  п.м.</t>
  </si>
  <si>
    <t>Реконструкция Копорского шоссе с перекрестками улиц Ленинградская - Копорское шоссе и перекрестками улиц Копорское шоссе - проспект Александра Невского в гор. Сосновый Бор Ленинградской области по адресу: автомобильная дорога Копорское шоссе с перекрестками улиц Ленинградская - Копорское шоссе и перекрестка улиц Копорское шоссе - проспект Александра Невского в гор. Сосновый Бор Ленинградской области 1,3,4 этапы  1,709 км</t>
  </si>
  <si>
    <t>Реконструкция проезда мкрн Черная речка - мкрг Сертолово-2 по адресу: Ленинградская область, Всеволожский район, г. Сертолово, микрорайон Сертолово-2, ул. Мира, земельный участок с кадастровым номером 47:08:0103002:2500 (в границах квартала Сертолово-2 до примыкания к Восточно-Выборгскому шоссе). 1,56141 км</t>
  </si>
  <si>
    <t xml:space="preserve">Реконструкция ул. Дорожная (в границах от Дороги Жизни до дома № 7), Садового переулка и улицы Майской в г. Всеволожске по адресу: Ленинградская область, г. Всеволожск, ул. Дорожная (в границах от Дороги Жизни до дома № 7); Ленинградская область, г. Всеволожск, Садовый переулок; Ленинградская область, г. Всеволожск, ул. Майская. 0,948 км </t>
  </si>
  <si>
    <t>Строительство улицы Серафимовская по адресу: г.п. Новоселье, МО Аннинское городское поселение, Ломоносовский район, Ленинградская область 0,565 км</t>
  </si>
  <si>
    <t>Линейный объект по проспекту Строителей в составе: уличная дорожная сеть, внутриквартальные сети уличного освещения, ливневая канализация по адресу: Ленинградская область, Всеволожский муниципальный район, муниципального образования «Заневское городское поселение», кадастровый квартал 47:07:1044001», 0,6922 км</t>
  </si>
  <si>
    <r>
      <t>Построены (реконструированы)</t>
    </r>
    <r>
      <rPr>
        <b/>
        <i/>
        <sz val="16"/>
        <color rgb="FF00B050"/>
        <rFont val="Calibri"/>
        <family val="2"/>
        <charset val="204"/>
      </rPr>
      <t xml:space="preserve"> </t>
    </r>
    <r>
      <rPr>
        <b/>
        <i/>
        <sz val="16"/>
        <color rgb="FF00B050"/>
        <rFont val="Times New Roman"/>
        <family val="1"/>
        <charset val="204"/>
      </rPr>
      <t>автомобильные дороги регионального значения общего пользования с твердым покрытием, ведущие от сети автомобильных дорог общего пользования к объектам населенных пунктов, расположенных на сельских территориях, объектам агропромышленного комплекса</t>
    </r>
  </si>
  <si>
    <t>Отраслевой проект «Развитие и приведение в нормативное состояние автомобильных дорог общего пользования»</t>
  </si>
  <si>
    <t>Итого по Отраслевому проекту «Развитие и приведение в нормативное состояние автомобильных дорог общего пользования»</t>
  </si>
  <si>
    <t>Выполнено 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(ГКУ ЛАД, ДДС, ЦБДД)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</si>
  <si>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(ГКУ ДДС)</t>
  </si>
  <si>
    <t xml:space="preserve">   СМР</t>
  </si>
  <si>
    <t>Стр-во автомобильной дороги от кольцевой автомобильной дороги вокруг Санкт-Петербурга до автомобильной дороги "Санкт-Петербург-Матокса" на участке от границы Санкт-Петербурга до а/д "Санкт-Петербург-Матокса" (в створе Пискаревки)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</si>
  <si>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 (в створе Гражданского)</t>
  </si>
  <si>
    <t xml:space="preserve">Приведение в нормативное состояние автомобильных дорог и искусственных дорожных сооружений в рамках реализации национального проекта "Безопасные качественные дороги" </t>
  </si>
  <si>
    <t>3.3.1</t>
  </si>
  <si>
    <t>за счет средств областного бюджета к бюджетному кредиту</t>
  </si>
  <si>
    <t>1.9</t>
  </si>
  <si>
    <t xml:space="preserve">Мероприятия по обеспечению транспортной безопасности объектов транспортной инфраструктуры Ленинградской области </t>
  </si>
  <si>
    <t xml:space="preserve">Устройство пешеходного перехода в разных уровнях на автомобильной дороге общего пользования регионального значения "Парголово - Огоньки" на км 26 </t>
  </si>
  <si>
    <t>Строительство мостового перехода через реку Котиха (протоку Репаранда) на автомобильной дороге «Подъезд к пос. Свирица в границах а/д Паша - Свирица – Загубье» в Волховском районе Ленинградской области»</t>
  </si>
  <si>
    <t>Строительство путепровода над ж/д путями на 40 км автомобильной дороги "Гатчина-Ополье" в Волосовском районе Ленинградской области</t>
  </si>
  <si>
    <t>прочие</t>
  </si>
  <si>
    <t>Оказание услуг по предоставлению защищенных каналов связи</t>
  </si>
  <si>
    <t>Оказание услуг по предоставлению в аренду подсистемы автоматической фотовидеофиксации нарушений ПДД РФ</t>
  </si>
  <si>
    <t>Оказание услуг по техническому обслуживанию и ремонту комплексов автоматической фотовидеофиксации нарушений ПДД РФ, АПВГК</t>
  </si>
  <si>
    <t>Пересылка по почте копий постановлений и материалов дел об административных правонарушениях ПДД РФ</t>
  </si>
  <si>
    <t>Техническое обслуживание Автоматизированной системы дистанционного сбора данных о потреблении электроэнергии</t>
  </si>
  <si>
    <t>Страхование комплексов</t>
  </si>
  <si>
    <t>Оказание услуг по сопровождению Автоматизированной системы обработки данных автоматической фотовидеофиксации административных правонарушений в области дорожного движения на территории ЛО</t>
  </si>
  <si>
    <t>Электроснабжение стационарных комплексов</t>
  </si>
  <si>
    <t xml:space="preserve"> Финансовое обеспечение дорожной деятельности </t>
  </si>
  <si>
    <t>Субсидии на строительство (реконструкцию), включая проектирование автомобильных дорог общего пользования местного значения</t>
  </si>
  <si>
    <t>Выполнение проектно-изыскательских работ по устройству элементов обустройства а/д</t>
  </si>
  <si>
    <t>Установка программно-аппаратных комлексов по контролю за дорожным движением  на а/д общего пользования регионального значения ЛО</t>
  </si>
  <si>
    <t xml:space="preserve"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</t>
  </si>
  <si>
    <t>Строительство и реконструкция а/д общего пользования регионального и межмуниципального значения</t>
  </si>
  <si>
    <r>
      <t xml:space="preserve">Предоставление единовременной денежной выплаты лицам, удостоенным почетного звания ЛО«Почетный работник дорожного хозяйства ЛО и изготовление нагруд. знака и удостоверения </t>
    </r>
    <r>
      <rPr>
        <b/>
        <i/>
        <sz val="16"/>
        <rFont val="Arial Cyr"/>
        <charset val="204"/>
      </rPr>
      <t>(не ДФ)</t>
    </r>
  </si>
  <si>
    <t>за счет средств СПБ (ДФ)</t>
  </si>
  <si>
    <t>Строительство и реконструкция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</t>
  </si>
  <si>
    <t>Развитие транспортной инфраструктуры на сельских территориях</t>
  </si>
  <si>
    <t>Сопровождение ПО Ангел: ВГК и СРЗИ</t>
  </si>
  <si>
    <t>Стройка, Реконструкция</t>
  </si>
  <si>
    <t>за счет средств областного бюджета (софинансирование)</t>
  </si>
  <si>
    <t>из средств ФБ снятие БК на опереж темпы (ФБ ДФ)</t>
  </si>
  <si>
    <t>Проект Бюджета Комитета по дорожному хозяйству Ленинградской области на 2024 год и на плановый период 2025 и 2026 годов (тыс. руб), закон в апреле 2024г.</t>
  </si>
  <si>
    <t>Кап. ремонт Мосты, Дороги</t>
  </si>
  <si>
    <t xml:space="preserve">ПИР - ОБ </t>
  </si>
  <si>
    <t>1.16</t>
  </si>
  <si>
    <t>Устройство парковки на км 7+865 автомобильной дороги "Ульяновка-Отрадное" в Тосненском районе</t>
  </si>
  <si>
    <t>1.17</t>
  </si>
  <si>
    <t>Рек-ция моста ч/р Михалевка на км59+922 а/д Комсомольское-Приозерск в Выборгском р-не ЛО</t>
  </si>
  <si>
    <t>Рек-ция моста ч/р Кумбито на км2+660 а/д Подъезд к октябрьской слободе до шоссе на Кондегу в Волховском р-не ЛО</t>
  </si>
  <si>
    <t>Устройство пешеходных переходов в разных уровнях на а/д Санкт-Петербург-Колтуши во Всеволожском р-не ЛО</t>
  </si>
  <si>
    <t xml:space="preserve"> (КОСГУ 298)</t>
  </si>
  <si>
    <t xml:space="preserve"> (КОСГУ 299)</t>
  </si>
  <si>
    <t>Выполнение проектно-изыскательских работ по объекту "Реконструкция автомобильной дороги "Путилово-Поляны", км 0+600 - км 6+000 в Кировском районе</t>
  </si>
  <si>
    <t>Экспертиза проектно-изыскательских работ по объекту "Реконструкция автомобильной дороги "Путилово-Поляны", км 0+600 - км 6+000 в Кировском районе</t>
  </si>
  <si>
    <t>Выполнение проектно-изыскательских работ по объекту "Реконструкция автомобильной дороги "Подъезд к п.Неппово" в Кингисеппском районе</t>
  </si>
  <si>
    <t>Экспертиза проектно-изыскательских работ по объекту "Реконструкция автомобильной дороги "Подъезд к п.Неппово" в Кингисеппском районе</t>
  </si>
  <si>
    <t>"Реконструкция автомобильной дороги "Подъезд к п.Неппово" в Кингисеппском районе (СМР)</t>
  </si>
  <si>
    <t>ПИР+Экспертиза ПИР</t>
  </si>
  <si>
    <t>Участок улично-дорожной сети - Воронцовский бульвар (правая половина дороги от улицы Графская до Ручьевского проспекта) и улица Шувалова (правая половина дороги от улицы Графская до Ручьевского проспекта) в западной части г. Мурино МО "Муринское городское поселение" Всеволожского муниципального района Ленинградской области</t>
  </si>
  <si>
    <t>Субсидии на строительство (реконструкцию), включая проектирование автомобильных дорог общего пользования местного значения (остатки средств на начало текущего финансового года)</t>
  </si>
  <si>
    <t>4.2</t>
  </si>
  <si>
    <t>Строительство участка улично-дорожной сети в г. Гатчина - продолжение ул. Крупской от Пушкинского до Ленинградского шоссе (от ЖК "IQ" до ТК "Окей")</t>
  </si>
  <si>
    <t xml:space="preserve"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</t>
  </si>
  <si>
    <t>4.3</t>
  </si>
  <si>
    <t>«Строительство автомобильной дороги, расположенной по адресу: Ленинградская область, Тосненский район, г.Тосно, дорога к стадиону от региональной автодороги "Кемполово-Губаницы-Калитино-Выра-Тосно-Шапки", в том числе проектно-изыскательское работы»</t>
  </si>
  <si>
    <t>VI. Резервный фонд Правительства ЛО</t>
  </si>
  <si>
    <t>Резервный фонд Правительства ЛО</t>
  </si>
  <si>
    <t>ПРОЦЕССНАЯ ЧАСТЬ НЕ ДФ</t>
  </si>
  <si>
    <t>Капитальный ремонт и ремонт а/д общего пользования регионального и межмуниципального значения(средства ОБ)</t>
  </si>
  <si>
    <t>«Строительство автомобильной дороги Подъезд к объекту строительства – полигон твердых бытовых и отдельных видов промышленных отходов с МСК в Кингисеппском муниципальном районе Ленинградской области на участках с КН 47:20:0752003:847 и КН 47:20:07520003:848»</t>
  </si>
  <si>
    <t>13</t>
  </si>
  <si>
    <t>ГБУ Ленавтодор</t>
  </si>
  <si>
    <t>ГБУ Киришское ДРСУ</t>
  </si>
  <si>
    <t>14</t>
  </si>
  <si>
    <t>15</t>
  </si>
  <si>
    <t>на финансовое обеспечение гос. задания на содержание а/д общего пользования регионального и межмуниципального значения</t>
  </si>
  <si>
    <t>Обеспечение деятельности (услуги, работы) государственных учреждений в сфере дорожного хозяйства (ГБУ "Киришское ДРСУ")</t>
  </si>
  <si>
    <t>Устройство элементов обустройства - Исполнение судебных решений</t>
  </si>
  <si>
    <t>Капитальный ремонт автомобильных дорог общего пользования регионального и межмуниципального значения и искусственных сооружений на них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</si>
  <si>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</t>
  </si>
  <si>
    <t>Субсидии на обеспечение безопасности дорожного движения на  автомобильных дорогах общего пользования местного значения</t>
  </si>
  <si>
    <t>Отраслевой проект "Улучшение жилищных условий и обеспечение жильем отдельных категорий граждан"</t>
  </si>
  <si>
    <t>2.5</t>
  </si>
  <si>
    <t>Мероприятия по снижению аварийности на сети автомобильных дорог общего пользования федерального, регионального и местного значения</t>
  </si>
  <si>
    <t>Обеспечение деятельности (услуги, работы) государственных учреждений в сфере дорожного хозяйства (ГКУ ЛО "ДДС", ГКУ ЛО "ЦБДД")</t>
  </si>
  <si>
    <t>Актуализация Программы комплексного развития транспортной инфраструктуры Ленинградской области</t>
  </si>
  <si>
    <t>Разработка и сопровождение интерактивной Программы комплексного развития транспортной инфраструктуры Ленинградской области</t>
  </si>
  <si>
    <t>Строительство транспортной развязки на пересечении подъезда от КАД-2 и а/д 41К-064 ("Дорога жизни") СПБ-Морье</t>
  </si>
  <si>
    <t>Реконструкция моста через реку Кондега на 27 км а/д "Паша - Чесовенское - Кайвакса" в Волховском районе Ленинградской обл</t>
  </si>
  <si>
    <t>ГП ЛО "Социальная поддержка отдельных категорий граждан в ЛО" (ОБ) (выплаты молодым специалистам )</t>
  </si>
  <si>
    <t>ОБ контрольная цифра</t>
  </si>
  <si>
    <t>Мероприятия в рамках реализации специального инфраструктурного проекта (субсидии на иные цели ГБУ), в т.ч.:</t>
  </si>
  <si>
    <t>ремонт автомобильных дорог общего пользования регионального и межмуниципального значения и искусственных сооружений на них</t>
  </si>
  <si>
    <t>обеспечение деятельности ГБУ</t>
  </si>
  <si>
    <t xml:space="preserve">Кадастровые работы </t>
  </si>
  <si>
    <t>Ремонт автомобильных дорог общего пользования регионального и межмуниципального значения и искусственных сооружений на них- Субсидии ГБУ "Ленавтодор", гос задание, в т.ч.:</t>
  </si>
  <si>
    <t>Мероприятия по обеспечению транспортной безопасности объектов транспортной инфраструктуры Ленинградской области - Субсидии ГБУ "Ленавтодор", гос задание, в т.ч.:</t>
  </si>
  <si>
    <t>Кадастровые работы - Субсидии ГБУ "Ленавтодор", гос задание, в т.ч.:</t>
  </si>
  <si>
    <t>Социальные выплаты и меры стимулирующего характера, связанные с профес. деят-тью (выплаты молодым специалистам )</t>
  </si>
  <si>
    <t>ВСЕГО:</t>
  </si>
  <si>
    <r>
      <t>Мероприятия по сохранению и развитию материально-технической базы государственных учреждений, в сфере дорожного хозяйства -</t>
    </r>
    <r>
      <rPr>
        <b/>
        <i/>
        <sz val="16"/>
        <rFont val="Arial"/>
        <family val="2"/>
        <charset val="204"/>
      </rPr>
      <t>субсидии на иные цели ГБУ (по ЛАД - 189,5 млн. кредитор. зад-ть за 4 квартал 2024г. по налогу на имущество и транспортному налогу (срок уплаты в 2025г.); по Кириш ДРСУ - лизинг 603,2 млн., средства в резерве 200 млн.))</t>
    </r>
  </si>
  <si>
    <t xml:space="preserve">Субсидий бюджетам муниципальных образований Ленинградской
области на капитальный ремонт и (или) ремонт автомобильных дорог общего пользования местного значения (Гатчинский МО, не может превышать по годам: в 2025г. - 10,2% далее - 10% от общего объема субсидий ДФ по ГП)
</t>
  </si>
  <si>
    <t xml:space="preserve">Обход Мурино в створе Гражданского пр. этап 2 (с реконструкцией автомобильной дороги "Юкки-Кузьмолово) </t>
  </si>
  <si>
    <t xml:space="preserve">Реконструкция автомобильной дороги «Санкт-Петербург - завод имени Свердлова – Всеволожск» на км 0 - км 6 во Всеволожском районе Ленинградской области  </t>
  </si>
  <si>
    <t>16</t>
  </si>
  <si>
    <t>Средства,предусмотренные на условно отобранные Минсельхозом объекты ремонта а/д (КВР 521)</t>
  </si>
  <si>
    <t>Ремонт участка автодороги "Подъезд к конеферме «Гомонтово» в д. Гомонтово Волосовского района" (0,635км)</t>
  </si>
  <si>
    <t>Ремонт автомобильной дороги общего пользования местного значения по ул. Верхняя д. Брод Лужского муниципального района Ленинградской области (0,388км)</t>
  </si>
  <si>
    <t>Ремонт автомобильных дорог общего пользования местного значения по адресу: Ленинградская обл., Подпорожское ГП, д. Яндеба, ул. Веселая (0,719км)</t>
  </si>
  <si>
    <t>Ремонт автодороги общего пользования местного значения от ул. Заречная до ул.Нагорная по ул.Лесная, ул.Нагорная в д. Старые Полицы Серебрянского сельского поселения Лужского района Ленинградской области (0,6км)</t>
  </si>
  <si>
    <t>Ремонт автомобильных дорог общего пользования местного
значения по адресу: Ленинградская обл., Подпорожское ГП, с.
Шеменичи, ул. Деловая (0,7км)</t>
  </si>
  <si>
    <t>Ремонт автодороги общего пользования местного значения от ул. Сиреневая до дома № 3 по переулку Горный в д. Ильжо
Серебрянского сельского поселения Лужского района
Ленинградской области (0,310км)</t>
  </si>
  <si>
    <t>Ремонт автомобильных дорог общего пользования местного
значения по адресу: Ленинградская обл., Подпорожское ГП, п.
Токари, ул. Железнодорожная (1,130км)</t>
  </si>
  <si>
    <t>Ремонт автомобильной дороги общего пользования местного
значения по д.Чаплино муниципального образования
"Кисельнинское сельское поселение" Волховского
муниципального района Ленинградской области (1,436км)</t>
  </si>
  <si>
    <t>Ремонт автомобильных дорог общего пользования местного
значения по улице Центральная и по ул.Поселковая д. Кисельня
муниципального образования "Кисельнинское сельское
поселение" Волховского муниципального района Ленинградской
области (1,540км)</t>
  </si>
  <si>
    <t>17</t>
  </si>
  <si>
    <t>нераспределенные средства, всего, в т.ч.:</t>
  </si>
  <si>
    <t>Осуществление работ по приведению в рабочее состояние защитных сооружений ГО ЛО, находящихся на балансе ГБУ "Киришское ДРСУ"</t>
  </si>
  <si>
    <t>IV. Государственная программа Ленинградской области "Развитие культуры в Ленинградской области"</t>
  </si>
  <si>
    <t>Отраслевой проект "Развитие имущественного комплекса музеев"</t>
  </si>
  <si>
    <t>Создание музейных комплексов</t>
  </si>
  <si>
    <t>Замена  шумозащитных экранов на стилизованные (наклейки) км 5+400 - 5+675 Музей-усадьба Приютино</t>
  </si>
  <si>
    <t>Замена старых существующих автобусных павильонов на новые (интерактивные)  - 56 штук</t>
  </si>
  <si>
    <t xml:space="preserve">Ремонт автомобильной дороги на всей протяженности 40 км </t>
  </si>
  <si>
    <t>Строительство парковки и подземного пешеходного перехода на 3 км дороги у мемориала «Цветок жизни».</t>
  </si>
  <si>
    <t>Устройство парковок пассажирского транспорта на автомобильной дороге «Санкт-Петербург-Морье» (12км Дороги жизни)</t>
  </si>
  <si>
    <t>Всего по ГП  Ленинградской области "Развитие культуры в Ленинградской области"</t>
  </si>
  <si>
    <t>Развитие и приведение в нормативное состояние автомобильных дорог регионального или межмуниципального, местного значения, включающих искусственные дорожные сооружения</t>
  </si>
  <si>
    <t>Всего по ГП  "Формирование городской среды и обеспечение качественным жильем граждан на территории Ленинградской области"</t>
  </si>
  <si>
    <t>было</t>
  </si>
  <si>
    <t>стало</t>
  </si>
  <si>
    <t>справочно:</t>
  </si>
  <si>
    <t xml:space="preserve">Бюджет КДХ в ред. ОЗ от 20.12.2024 N 178-оз
на 2025г. </t>
  </si>
  <si>
    <t>Бюджет КДХ в ред. ОЗ от 20.12.2024 N 178-оз на  2027г.</t>
  </si>
  <si>
    <t>софинансирование ФБ Инфраструктура для жизни</t>
  </si>
  <si>
    <t>Поправки в апреле 2025г.</t>
  </si>
  <si>
    <t>Реконструкция автомобильной дороги общего пользования регионального значения "Санкт-Петербург - Колтуши" во Всеволожском районе Ленинградской области, этап №1, этап №2</t>
  </si>
  <si>
    <t xml:space="preserve">выкуп - ОБ </t>
  </si>
  <si>
    <t>Региональный проект «Общесистемные меры»</t>
  </si>
  <si>
    <t xml:space="preserve"> Мероприятия по снижению аварийности на сети автомобильных дорог общего пользования федерального, регионального и местного значения</t>
  </si>
  <si>
    <t>Гатчинский муниципальный округ</t>
  </si>
  <si>
    <t>Кингисеппское городское поселение</t>
  </si>
  <si>
    <t>Строительство дороги ул. Светлая, мкр. Левобережье, г. Кингисепп (БА зарезервированы на АИП).</t>
  </si>
  <si>
    <t>Субсидии на капитальный ремонт и ремонт автомобильных дорог общего пользования местного значения, имеющих приоритетный соцально значимый характер (остатки средств на начало текущего финансового года)</t>
  </si>
  <si>
    <t>Проект Бюджета КДХ на  2027г.</t>
  </si>
  <si>
    <t>Финансирование</t>
  </si>
  <si>
    <t>Финансирование на 01.04.2025</t>
  </si>
  <si>
    <t>Выполнение на 01.04.2025</t>
  </si>
  <si>
    <t>%</t>
  </si>
  <si>
    <t>Исполнение Бюджета Комитета по дорожному хозяйству Ленинградской области на 01 апреля 2025г.</t>
  </si>
  <si>
    <t>Устройство пешеходного перехода в разных уровнях на км 7 Дороги жизни</t>
  </si>
  <si>
    <t>компенсация (КОСГУ 298)</t>
  </si>
  <si>
    <t>Устройство пешеходного перехода в разных уровнях на км 3 автомобильной дороги общего пользования регионального значения «Санкт-Петербург Морье» во Всеволожском районе Ленинградской области (ПИР)</t>
  </si>
  <si>
    <t>Строительство и реконструкция а/д общего пользования регионального и межмуниципального значения (остатки средств на начало текущего финансового года)</t>
  </si>
  <si>
    <t>ПИР-ОБ</t>
  </si>
  <si>
    <t>Капитальный ремонт автомобильных дорог общего пользования регионального и межмуниципального значения и искусственных сооружений на них (остатки средств на начало текущего финансового года)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</si>
  <si>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(остатки средств на начало текущего финансового года)</t>
  </si>
  <si>
    <r>
      <t>Мероприятия по сохранению и развитию материально-технической базы государственных учреждений, в сфере дорожного хозяйства -</t>
    </r>
    <r>
      <rPr>
        <b/>
        <i/>
        <sz val="16"/>
        <rFont val="Arial"/>
        <family val="2"/>
        <charset val="204"/>
      </rPr>
      <t>субсидии на иные цели ГБУ (остатки средств на начало текущего финансового года)</t>
    </r>
  </si>
  <si>
    <t>Содержание автомобильных дорог общего пользования регионального и межмуниципального значения и искусственных сооружений на них - Субсидии ГБУ  гос задание</t>
  </si>
  <si>
    <t>Содержание автомобильных дорог общего пользования регионального и межмуниципального значения и искусственных сооружений на них (остатки средств на начало текущего финансового года) - Субсидии ГБУ  гос задание</t>
  </si>
  <si>
    <t>Ремонт автомобильных дорог общего пользования регионального и межмуниципального значения и искусственных сооружений на них (остатки средств на начало текущего финансового года) - Субсидии ГБУ "Ленавтодор", гос задание</t>
  </si>
  <si>
    <t>Мероприятия по обеспечению транспортной безопасности объектов транспортной инфраструктуры Ленинградской области (остатки средств на начало текущего финансового года) - Субсидии ГБУ "Ленавтодор", гос задание</t>
  </si>
  <si>
    <t>работы капитального ремонта и ремонта а/д</t>
  </si>
  <si>
    <t>Мероприятия в рамках реализации специального инфраструктурного проекта  (остатки средств на начало текущего финансового года) (субсидии на иные цели ГБУ)</t>
  </si>
  <si>
    <t>содержание а/д</t>
  </si>
  <si>
    <t>ремонт а/д</t>
  </si>
  <si>
    <t>предоставление иных межбюджетных трансфертов из областного бюджета ЛО бюджету МО Лебяженское г.п. Ломоносовского мун. р-на ЛО в целях выполнения работ по укреплению профиля (откоса) а/д по ул. Красногорской в Лебяженском г.п. ЛО</t>
  </si>
  <si>
    <t>Принято БО</t>
  </si>
  <si>
    <t>II. Государственная программа Ленинградской области "Формирование городской среды и обеспечение качественным жильем граждан на территории Ленинградской области"</t>
  </si>
  <si>
    <t>из средств Дорожного фонда, всего  субсидии бюджетам  МО (ОБ+СПб)</t>
  </si>
  <si>
    <t>Всего  субсидии бюджетам   МО (ОБ+СПб)</t>
  </si>
  <si>
    <t xml:space="preserve"> Федеральный проект "Содействие развитию автомобильных дорог регионального, межмуниципального и местного значения"  за счет средств федерального бюджета (зачет аванса 2024г.)</t>
  </si>
  <si>
    <t xml:space="preserve">ВСЕГО:                                 </t>
  </si>
  <si>
    <t>ПИР (КОСГУ 228) зачет аванса</t>
  </si>
  <si>
    <t>за счет средств областного бюджета (зачет аванса)</t>
  </si>
  <si>
    <t>Устройство наружного электроосвещения и тротуаров</t>
  </si>
  <si>
    <r>
      <t xml:space="preserve"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 </t>
    </r>
    <r>
      <rPr>
        <b/>
        <i/>
        <sz val="16"/>
        <color rgb="FFFF0000"/>
        <rFont val="Arial"/>
        <family val="2"/>
        <charset val="204"/>
      </rPr>
      <t>(зачет аванса 2024г.)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</si>
</sst>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#,##0.00000"/>
    <numFmt numFmtId="165" formatCode="#,##0.0"/>
    <numFmt numFmtId="166" formatCode="0.0%"/>
    <numFmt numFmtId="167" formatCode="#,##0.000"/>
    <numFmt numFmtId="168" formatCode="_-* #,##0.00&quot;р.&quot;_-;\-* #,##0.00&quot;р.&quot;_-;_-* &quot;-&quot;??&quot;р.&quot;_-;_-@_-"/>
    <numFmt numFmtId="169" formatCode="_-* #,##0.00_р_._-;\-* #,##0.00_р_._-;_-* &quot;-&quot;??_р_._-;_-@_-"/>
    <numFmt numFmtId="170" formatCode="#,##0.0000"/>
    <numFmt numFmtId="171" formatCode="0.0000000000"/>
    <numFmt numFmtId="172" formatCode="#,##0.0000000"/>
    <numFmt numFmtId="173" formatCode="#,##0.000000000000000000000000000000"/>
  </numFmts>
  <fonts count="187" x14ac:knownFonts="1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14"/>
      <color rgb="FF002060"/>
      <name val="Arial"/>
      <family val="2"/>
      <charset val="204"/>
    </font>
    <font>
      <b/>
      <i/>
      <sz val="16"/>
      <color rgb="FF7030A0"/>
      <name val="Arial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4"/>
      <color rgb="FF002060"/>
      <name val="Arial Cyr"/>
      <charset val="204"/>
    </font>
    <font>
      <b/>
      <i/>
      <sz val="14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2"/>
      <color rgb="FFFF0000"/>
      <name val="Calibri"/>
      <family val="2"/>
      <charset val="204"/>
      <scheme val="minor"/>
    </font>
    <font>
      <b/>
      <i/>
      <sz val="14"/>
      <color theme="5" tint="-0.249977111117893"/>
      <name val="Arial Cyr"/>
      <charset val="204"/>
    </font>
    <font>
      <b/>
      <i/>
      <sz val="14"/>
      <color theme="5" tint="-0.249977111117893"/>
      <name val="Arial"/>
      <family val="2"/>
      <charset val="204"/>
    </font>
    <font>
      <b/>
      <i/>
      <sz val="14"/>
      <color rgb="FFFF0000"/>
      <name val="Arial Cyr"/>
      <charset val="204"/>
    </font>
    <font>
      <b/>
      <i/>
      <sz val="14"/>
      <color rgb="FFFF0000"/>
      <name val="Calibri"/>
      <family val="2"/>
      <charset val="204"/>
      <scheme val="minor"/>
    </font>
    <font>
      <b/>
      <i/>
      <sz val="14"/>
      <color rgb="FFFF0000"/>
      <name val="Arial"/>
      <family val="2"/>
      <charset val="204"/>
    </font>
    <font>
      <b/>
      <i/>
      <sz val="14"/>
      <color rgb="FF7030A0"/>
      <name val="Arial Cyr"/>
      <charset val="204"/>
    </font>
    <font>
      <b/>
      <i/>
      <sz val="14"/>
      <color rgb="FF7030A0"/>
      <name val="Arial"/>
      <family val="2"/>
      <charset val="204"/>
    </font>
    <font>
      <i/>
      <sz val="14"/>
      <name val="Arial Cyr"/>
      <charset val="204"/>
    </font>
    <font>
      <i/>
      <sz val="14"/>
      <name val="Arial"/>
      <family val="2"/>
      <charset val="204"/>
    </font>
    <font>
      <i/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4"/>
      <color rgb="FFFF0000"/>
      <name val="Arial Cyr"/>
      <charset val="204"/>
    </font>
    <font>
      <b/>
      <sz val="12"/>
      <color rgb="FFFF0000"/>
      <name val="Calibri"/>
      <family val="2"/>
      <charset val="204"/>
      <scheme val="minor"/>
    </font>
    <font>
      <b/>
      <sz val="14"/>
      <color theme="5" tint="-0.249977111117893"/>
      <name val="Arial"/>
      <family val="2"/>
      <charset val="204"/>
    </font>
    <font>
      <sz val="12"/>
      <color theme="1"/>
      <name val="Arial"/>
      <family val="2"/>
      <charset val="204"/>
    </font>
    <font>
      <b/>
      <sz val="14"/>
      <color rgb="FF7030A0"/>
      <name val="Arial"/>
      <family val="2"/>
      <charset val="204"/>
    </font>
    <font>
      <b/>
      <sz val="14"/>
      <color rgb="FF002060"/>
      <name val="Arial"/>
      <family val="2"/>
      <charset val="204"/>
    </font>
    <font>
      <b/>
      <i/>
      <sz val="14"/>
      <name val="Arial Cyr"/>
      <charset val="204"/>
    </font>
    <font>
      <sz val="14"/>
      <name val="Arial Cyr"/>
      <charset val="204"/>
    </font>
    <font>
      <b/>
      <i/>
      <sz val="12"/>
      <name val="Arial Cyr"/>
      <charset val="204"/>
    </font>
    <font>
      <i/>
      <sz val="12"/>
      <name val="Arial Cyr"/>
      <charset val="204"/>
    </font>
    <font>
      <sz val="12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i/>
      <sz val="14"/>
      <color theme="1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4"/>
      <name val="Arial Cyr"/>
      <charset val="204"/>
    </font>
    <font>
      <b/>
      <sz val="12"/>
      <name val="Calibri"/>
      <family val="2"/>
      <charset val="204"/>
      <scheme val="minor"/>
    </font>
    <font>
      <b/>
      <sz val="12"/>
      <color rgb="FF0070C0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2"/>
      <color rgb="FF7030A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002060"/>
      <name val="Arial"/>
      <family val="2"/>
      <charset val="204"/>
    </font>
    <font>
      <sz val="12"/>
      <name val="Arial"/>
      <family val="2"/>
      <charset val="204"/>
    </font>
    <font>
      <b/>
      <i/>
      <sz val="12"/>
      <color rgb="FF002060"/>
      <name val="Arial Cyr"/>
      <charset val="204"/>
    </font>
    <font>
      <i/>
      <sz val="14"/>
      <color rgb="FF002060"/>
      <name val="Arial"/>
      <family val="2"/>
      <charset val="204"/>
    </font>
    <font>
      <sz val="14"/>
      <color theme="5" tint="-0.249977111117893"/>
      <name val="Arial"/>
      <family val="2"/>
      <charset val="204"/>
    </font>
    <font>
      <sz val="12"/>
      <color rgb="FF002060"/>
      <name val="Calibri"/>
      <family val="2"/>
      <charset val="204"/>
      <scheme val="minor"/>
    </font>
    <font>
      <b/>
      <sz val="12"/>
      <color rgb="FF002060"/>
      <name val="Calibri"/>
      <family val="2"/>
      <charset val="204"/>
      <scheme val="minor"/>
    </font>
    <font>
      <b/>
      <sz val="12"/>
      <name val="Arial Cyr"/>
      <charset val="204"/>
    </font>
    <font>
      <sz val="12"/>
      <color rgb="FF002060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sz val="14"/>
      <color rgb="FF00206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2"/>
      <color theme="5" tint="-0.249977111117893"/>
      <name val="Arial Cyr"/>
      <charset val="204"/>
    </font>
    <font>
      <sz val="14"/>
      <name val="Calibri"/>
      <family val="2"/>
      <charset val="204"/>
      <scheme val="minor"/>
    </font>
    <font>
      <sz val="12"/>
      <color rgb="FF7030A0"/>
      <name val="Calibri"/>
      <family val="2"/>
      <charset val="204"/>
      <scheme val="minor"/>
    </font>
    <font>
      <b/>
      <sz val="14"/>
      <color theme="5" tint="-0.249977111117893"/>
      <name val="Arial Cyr"/>
      <charset val="204"/>
    </font>
    <font>
      <i/>
      <sz val="14"/>
      <color rgb="FFC00000"/>
      <name val="Arial Cyr"/>
      <charset val="204"/>
    </font>
    <font>
      <i/>
      <sz val="14"/>
      <color rgb="FFFF0000"/>
      <name val="Arial"/>
      <family val="2"/>
      <charset val="204"/>
    </font>
    <font>
      <sz val="12"/>
      <color rgb="FFFF0000"/>
      <name val="Calibri"/>
      <family val="2"/>
      <charset val="204"/>
      <scheme val="minor"/>
    </font>
    <font>
      <i/>
      <sz val="14"/>
      <color theme="5" tint="-0.249977111117893"/>
      <name val="Arial Cyr"/>
      <charset val="204"/>
    </font>
    <font>
      <sz val="12"/>
      <color theme="5" tint="-0.249977111117893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scheme val="minor"/>
    </font>
    <font>
      <b/>
      <i/>
      <sz val="12"/>
      <color rgb="FF002060"/>
      <name val="Calibri"/>
      <family val="2"/>
      <charset val="204"/>
      <scheme val="minor"/>
    </font>
    <font>
      <i/>
      <sz val="12"/>
      <color rgb="FF002060"/>
      <name val="Calibri"/>
      <family val="2"/>
      <charset val="204"/>
      <scheme val="minor"/>
    </font>
    <font>
      <b/>
      <i/>
      <sz val="16"/>
      <color rgb="FF002060"/>
      <name val="Arial Cyr"/>
      <charset val="204"/>
    </font>
    <font>
      <b/>
      <i/>
      <sz val="16"/>
      <name val="Arial"/>
      <family val="2"/>
      <charset val="204"/>
    </font>
    <font>
      <b/>
      <i/>
      <sz val="16"/>
      <color theme="5" tint="-0.249977111117893"/>
      <name val="Arial Cyr"/>
      <charset val="204"/>
    </font>
    <font>
      <b/>
      <i/>
      <sz val="16"/>
      <color rgb="FFFF0000"/>
      <name val="Arial Cyr"/>
      <charset val="204"/>
    </font>
    <font>
      <i/>
      <sz val="16"/>
      <color rgb="FF002060"/>
      <name val="Arial Cyr"/>
      <charset val="204"/>
    </font>
    <font>
      <b/>
      <i/>
      <sz val="16"/>
      <color rgb="FF002060"/>
      <name val="Arial"/>
      <family val="2"/>
      <charset val="204"/>
    </font>
    <font>
      <b/>
      <i/>
      <sz val="16"/>
      <color theme="5" tint="-0.249977111117893"/>
      <name val="Arial"/>
      <family val="2"/>
      <charset val="204"/>
    </font>
    <font>
      <b/>
      <i/>
      <sz val="16"/>
      <color rgb="FFFF0000"/>
      <name val="Arial"/>
      <family val="2"/>
      <charset val="204"/>
    </font>
    <font>
      <b/>
      <i/>
      <sz val="16"/>
      <color rgb="FF7030A0"/>
      <name val="Arial"/>
      <family val="2"/>
      <charset val="204"/>
    </font>
    <font>
      <i/>
      <sz val="16"/>
      <color rgb="FF002060"/>
      <name val="Arial"/>
      <family val="2"/>
      <charset val="204"/>
    </font>
    <font>
      <b/>
      <sz val="16"/>
      <name val="Arial"/>
      <family val="2"/>
      <charset val="204"/>
    </font>
    <font>
      <b/>
      <sz val="16"/>
      <color rgb="FFFF0000"/>
      <name val="Arial Cyr"/>
      <charset val="204"/>
    </font>
    <font>
      <b/>
      <sz val="16"/>
      <color rgb="FF002060"/>
      <name val="Arial Cyr"/>
      <charset val="204"/>
    </font>
    <font>
      <b/>
      <sz val="16"/>
      <color theme="5" tint="-0.249977111117893"/>
      <name val="Arial"/>
      <family val="2"/>
      <charset val="204"/>
    </font>
    <font>
      <i/>
      <sz val="16"/>
      <name val="Arial"/>
      <family val="2"/>
      <charset val="204"/>
    </font>
    <font>
      <b/>
      <sz val="16"/>
      <color rgb="FF002060"/>
      <name val="Arial"/>
      <family val="2"/>
      <charset val="204"/>
    </font>
    <font>
      <i/>
      <sz val="16"/>
      <name val="Arial Cyr"/>
      <charset val="204"/>
    </font>
    <font>
      <i/>
      <sz val="16"/>
      <color rgb="FF7030A0"/>
      <name val="Arial Cyr"/>
      <charset val="204"/>
    </font>
    <font>
      <sz val="16"/>
      <color rgb="FF002060"/>
      <name val="Arial Cyr"/>
      <charset val="204"/>
    </font>
    <font>
      <sz val="16"/>
      <name val="Arial Cyr"/>
      <charset val="204"/>
    </font>
    <font>
      <b/>
      <sz val="16"/>
      <color theme="1"/>
      <name val="Arial"/>
      <family val="2"/>
      <charset val="204"/>
    </font>
    <font>
      <sz val="16"/>
      <name val="Arial"/>
      <family val="2"/>
      <charset val="204"/>
    </font>
    <font>
      <i/>
      <sz val="16"/>
      <color rgb="FFFF0000"/>
      <name val="Arial Cyr"/>
      <charset val="204"/>
    </font>
    <font>
      <b/>
      <i/>
      <sz val="16"/>
      <color rgb="FFC00000"/>
      <name val="Arial Cyr"/>
      <charset val="204"/>
    </font>
    <font>
      <i/>
      <sz val="16"/>
      <color rgb="FFC00000"/>
      <name val="Arial Cyr"/>
      <charset val="204"/>
    </font>
    <font>
      <i/>
      <sz val="16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6"/>
      <color theme="5" tint="-0.249977111117893"/>
      <name val="Arial Cyr"/>
      <charset val="204"/>
    </font>
    <font>
      <sz val="14"/>
      <color rgb="FF002060"/>
      <name val="Arial"/>
      <family val="2"/>
      <charset val="204"/>
    </font>
    <font>
      <i/>
      <sz val="14"/>
      <color rgb="FF002060"/>
      <name val="Arial Cyr"/>
      <charset val="204"/>
    </font>
    <font>
      <b/>
      <sz val="12"/>
      <color rgb="FF002060"/>
      <name val="Arial Cyr"/>
      <charset val="204"/>
    </font>
    <font>
      <b/>
      <sz val="16"/>
      <color theme="5" tint="-0.499984740745262"/>
      <name val="Arial"/>
      <family val="2"/>
      <charset val="204"/>
    </font>
    <font>
      <b/>
      <i/>
      <sz val="16"/>
      <color theme="5" tint="-0.499984740745262"/>
      <name val="Arial Cyr"/>
      <charset val="204"/>
    </font>
    <font>
      <b/>
      <i/>
      <sz val="16"/>
      <color theme="5" tint="-0.499984740745262"/>
      <name val="Arial"/>
      <family val="2"/>
      <charset val="204"/>
    </font>
    <font>
      <b/>
      <i/>
      <sz val="14"/>
      <color theme="5" tint="-0.499984740745262"/>
      <name val="Arial"/>
      <family val="2"/>
      <charset val="204"/>
    </font>
    <font>
      <b/>
      <sz val="16"/>
      <color theme="5" tint="-0.499984740745262"/>
      <name val="Arial Cyr"/>
      <charset val="204"/>
    </font>
    <font>
      <b/>
      <sz val="12"/>
      <color theme="5" tint="-0.499984740745262"/>
      <name val="Calibri"/>
      <family val="2"/>
      <charset val="204"/>
      <scheme val="minor"/>
    </font>
    <font>
      <sz val="14"/>
      <color theme="5" tint="-0.499984740745262"/>
      <name val="Arial"/>
      <family val="2"/>
      <charset val="204"/>
    </font>
    <font>
      <sz val="12"/>
      <name val="Arial Cyr"/>
      <charset val="204"/>
    </font>
    <font>
      <b/>
      <sz val="12"/>
      <color rgb="FFFF0000"/>
      <name val="Arial"/>
      <family val="2"/>
      <charset val="204"/>
    </font>
    <font>
      <sz val="12"/>
      <color theme="5" tint="-0.499984740745262"/>
      <name val="Calibri"/>
      <family val="2"/>
      <charset val="204"/>
      <scheme val="minor"/>
    </font>
    <font>
      <sz val="14"/>
      <color theme="5" tint="-0.499984740745262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2"/>
      <color rgb="FF00B050"/>
      <name val="Calibri"/>
      <family val="2"/>
      <charset val="204"/>
      <scheme val="minor"/>
    </font>
    <font>
      <b/>
      <i/>
      <sz val="16"/>
      <color rgb="FF00B050"/>
      <name val="Arial Cyr"/>
      <charset val="204"/>
    </font>
    <font>
      <b/>
      <i/>
      <sz val="14"/>
      <color rgb="FF00B050"/>
      <name val="Arial"/>
      <family val="2"/>
      <charset val="204"/>
    </font>
    <font>
      <b/>
      <i/>
      <sz val="16"/>
      <color rgb="FF00B050"/>
      <name val="Arial"/>
      <family val="2"/>
      <charset val="204"/>
    </font>
    <font>
      <b/>
      <sz val="12"/>
      <color rgb="FF00B050"/>
      <name val="Calibri"/>
      <family val="2"/>
      <charset val="204"/>
      <scheme val="minor"/>
    </font>
    <font>
      <b/>
      <sz val="16"/>
      <color rgb="FF00B050"/>
      <name val="Arial Cyr"/>
      <charset val="204"/>
    </font>
    <font>
      <b/>
      <i/>
      <sz val="14"/>
      <color rgb="FF00B050"/>
      <name val="Arial Cyr"/>
      <charset val="204"/>
    </font>
    <font>
      <b/>
      <sz val="14"/>
      <color rgb="FF00B050"/>
      <name val="Arial"/>
      <family val="2"/>
      <charset val="204"/>
    </font>
    <font>
      <b/>
      <sz val="16"/>
      <color rgb="FF00B050"/>
      <name val="Arial"/>
      <family val="2"/>
      <charset val="204"/>
    </font>
    <font>
      <i/>
      <sz val="16"/>
      <color rgb="FF00B050"/>
      <name val="Arial Cyr"/>
      <charset val="204"/>
    </font>
    <font>
      <b/>
      <sz val="12"/>
      <color rgb="FF7030A0"/>
      <name val="Arial"/>
      <family val="2"/>
      <charset val="204"/>
    </font>
    <font>
      <b/>
      <sz val="16"/>
      <color rgb="FF7030A0"/>
      <name val="Arial"/>
      <family val="2"/>
      <charset val="204"/>
    </font>
    <font>
      <b/>
      <sz val="14"/>
      <color rgb="FF7030A0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b/>
      <i/>
      <sz val="16"/>
      <color rgb="FF0070C0"/>
      <name val="Arial"/>
      <family val="2"/>
      <charset val="204"/>
    </font>
    <font>
      <sz val="16"/>
      <color rgb="FFFF0000"/>
      <name val="Arial"/>
      <family val="2"/>
      <charset val="204"/>
    </font>
    <font>
      <b/>
      <i/>
      <sz val="16"/>
      <color theme="9" tint="-0.499984740745262"/>
      <name val="Arial"/>
      <family val="2"/>
      <charset val="204"/>
    </font>
    <font>
      <b/>
      <i/>
      <sz val="16"/>
      <color theme="9" tint="-0.499984740745262"/>
      <name val="Arial Cyr"/>
      <charset val="204"/>
    </font>
    <font>
      <b/>
      <sz val="12"/>
      <color theme="6" tint="-0.249977111117893"/>
      <name val="Calibri"/>
      <family val="2"/>
      <charset val="204"/>
      <scheme val="minor"/>
    </font>
    <font>
      <b/>
      <i/>
      <sz val="16"/>
      <color theme="6" tint="-0.249977111117893"/>
      <name val="Arial"/>
      <family val="2"/>
      <charset val="204"/>
    </font>
    <font>
      <b/>
      <i/>
      <sz val="16"/>
      <color theme="6" tint="-0.249977111117893"/>
      <name val="Arial Cyr"/>
      <charset val="204"/>
    </font>
    <font>
      <i/>
      <sz val="14"/>
      <color theme="5" tint="-0.499984740745262"/>
      <name val="Arial"/>
      <family val="2"/>
      <charset val="204"/>
    </font>
    <font>
      <sz val="12"/>
      <color theme="6" tint="-0.249977111117893"/>
      <name val="Calibri"/>
      <family val="2"/>
      <charset val="204"/>
      <scheme val="minor"/>
    </font>
    <font>
      <b/>
      <sz val="16"/>
      <color theme="6" tint="-0.249977111117893"/>
      <name val="Arial Cyr"/>
      <charset val="204"/>
    </font>
    <font>
      <b/>
      <i/>
      <sz val="12"/>
      <color theme="9" tint="-0.499984740745262"/>
      <name val="Calibri"/>
      <family val="2"/>
      <charset val="204"/>
      <scheme val="minor"/>
    </font>
    <font>
      <b/>
      <sz val="12"/>
      <color theme="5" tint="-0.249977111117893"/>
      <name val="Calibri"/>
      <family val="2"/>
      <charset val="204"/>
      <scheme val="minor"/>
    </font>
    <font>
      <b/>
      <sz val="14"/>
      <color rgb="FF002060"/>
      <name val="Arial Cyr"/>
      <charset val="204"/>
    </font>
    <font>
      <i/>
      <sz val="14"/>
      <color rgb="FF00B050"/>
      <name val="Arial"/>
      <family val="2"/>
      <charset val="204"/>
    </font>
    <font>
      <b/>
      <sz val="12"/>
      <color rgb="FF00B050"/>
      <name val="Arial"/>
      <family val="2"/>
      <charset val="204"/>
    </font>
    <font>
      <b/>
      <sz val="12"/>
      <color theme="9" tint="-0.249977111117893"/>
      <name val="Arial"/>
      <family val="2"/>
      <charset val="204"/>
    </font>
    <font>
      <b/>
      <sz val="16"/>
      <color theme="9" tint="-0.249977111117893"/>
      <name val="Arial"/>
      <family val="2"/>
      <charset val="204"/>
    </font>
    <font>
      <b/>
      <i/>
      <sz val="16"/>
      <color theme="9" tint="-0.249977111117893"/>
      <name val="Arial"/>
      <family val="2"/>
      <charset val="204"/>
    </font>
    <font>
      <sz val="16"/>
      <color rgb="FF00B050"/>
      <name val="Calibri"/>
      <family val="2"/>
      <charset val="204"/>
      <scheme val="minor"/>
    </font>
    <font>
      <b/>
      <i/>
      <sz val="16"/>
      <color rgb="FF00B050"/>
      <name val="Times New Roman"/>
      <family val="1"/>
      <charset val="204"/>
    </font>
    <font>
      <i/>
      <sz val="14"/>
      <color rgb="FF00B050"/>
      <name val="Arial Cyr"/>
      <charset val="204"/>
    </font>
    <font>
      <b/>
      <sz val="14"/>
      <color rgb="FF00B050"/>
      <name val="Calibri"/>
      <family val="2"/>
      <charset val="204"/>
      <scheme val="minor"/>
    </font>
    <font>
      <b/>
      <i/>
      <sz val="16"/>
      <color rgb="FF00B0F0"/>
      <name val="Arial"/>
      <family val="2"/>
      <charset val="204"/>
    </font>
    <font>
      <b/>
      <i/>
      <sz val="16"/>
      <color rgb="FF00B0F0"/>
      <name val="Arial Cyr"/>
      <charset val="204"/>
    </font>
    <font>
      <b/>
      <sz val="12"/>
      <color rgb="FF00B0F0"/>
      <name val="Calibri"/>
      <family val="2"/>
      <charset val="204"/>
      <scheme val="minor"/>
    </font>
    <font>
      <b/>
      <i/>
      <sz val="16"/>
      <color rgb="FF00B050"/>
      <name val="Calibri"/>
      <family val="2"/>
      <charset val="204"/>
    </font>
    <font>
      <b/>
      <i/>
      <sz val="12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6"/>
      <color theme="5" tint="-0.499984740745262"/>
      <name val="Arial"/>
      <family val="2"/>
      <charset val="204"/>
    </font>
    <font>
      <sz val="16"/>
      <color theme="5" tint="-0.499984740745262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14"/>
      <color rgb="FFFF0000"/>
      <name val="Arial"/>
      <family val="2"/>
      <charset val="204"/>
    </font>
    <font>
      <b/>
      <i/>
      <sz val="12"/>
      <color theme="8" tint="-0.249977111117893"/>
      <name val="Calibri"/>
      <family val="2"/>
      <charset val="204"/>
      <scheme val="minor"/>
    </font>
    <font>
      <b/>
      <i/>
      <sz val="16"/>
      <color theme="8" tint="-0.249977111117893"/>
      <name val="Arial Cyr"/>
      <charset val="204"/>
    </font>
    <font>
      <b/>
      <i/>
      <sz val="16"/>
      <color theme="8" tint="-0.249977111117893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6"/>
      <color rgb="FF002060"/>
      <name val="Calibri"/>
      <family val="2"/>
      <charset val="204"/>
      <scheme val="minor"/>
    </font>
    <font>
      <sz val="16"/>
      <color rgb="FF002060"/>
      <name val="Arial"/>
      <family val="2"/>
      <charset val="204"/>
    </font>
    <font>
      <i/>
      <sz val="16"/>
      <color theme="5" tint="-0.249977111117893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i/>
      <sz val="16"/>
      <color rgb="FF92D050"/>
      <name val="Arial"/>
      <family val="2"/>
      <charset val="204"/>
    </font>
    <font>
      <b/>
      <i/>
      <sz val="16"/>
      <color rgb="FF92D050"/>
      <name val="Arial Cyr"/>
      <charset val="204"/>
    </font>
    <font>
      <sz val="12"/>
      <color rgb="FF92D050"/>
      <name val="Calibri"/>
      <family val="2"/>
      <charset val="204"/>
      <scheme val="minor"/>
    </font>
    <font>
      <b/>
      <i/>
      <sz val="12"/>
      <color rgb="FF7030A0"/>
      <name val="Calibri"/>
      <family val="2"/>
      <charset val="204"/>
      <scheme val="minor"/>
    </font>
    <font>
      <b/>
      <sz val="12"/>
      <color theme="9" tint="-0.499984740745262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0">
    <xf numFmtId="0" fontId="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7" fillId="0" borderId="0"/>
    <xf numFmtId="168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76" fillId="0" borderId="0"/>
    <xf numFmtId="0" fontId="7" fillId="0" borderId="0"/>
    <xf numFmtId="0" fontId="76" fillId="0" borderId="0"/>
    <xf numFmtId="0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9" fontId="76" fillId="0" borderId="0" applyFont="0" applyFill="0" applyBorder="0" applyAlignment="0" applyProtection="0"/>
    <xf numFmtId="169" fontId="76" fillId="0" borderId="0" applyFont="0" applyFill="0" applyBorder="0" applyAlignment="0" applyProtection="0"/>
    <xf numFmtId="0" fontId="1" fillId="0" borderId="0"/>
  </cellStyleXfs>
  <cellXfs count="993">
    <xf numFmtId="0" fontId="0" fillId="0" borderId="0" xfId="0"/>
    <xf numFmtId="0" fontId="3" fillId="0" borderId="0" xfId="1"/>
    <xf numFmtId="49" fontId="4" fillId="0" borderId="0" xfId="1" applyNumberFormat="1" applyFont="1" applyAlignment="1">
      <alignment horizontal="center"/>
    </xf>
    <xf numFmtId="164" fontId="5" fillId="0" borderId="0" xfId="1" applyNumberFormat="1" applyFont="1"/>
    <xf numFmtId="164" fontId="3" fillId="0" borderId="0" xfId="1" applyNumberFormat="1"/>
    <xf numFmtId="164" fontId="6" fillId="0" borderId="0" xfId="1" applyNumberFormat="1" applyFont="1" applyFill="1"/>
    <xf numFmtId="0" fontId="3" fillId="0" borderId="0" xfId="1" applyFill="1"/>
    <xf numFmtId="0" fontId="3" fillId="0" borderId="0" xfId="1" applyBorder="1"/>
    <xf numFmtId="49" fontId="11" fillId="0" borderId="1" xfId="1" applyNumberFormat="1" applyFont="1" applyFill="1" applyBorder="1" applyAlignment="1">
      <alignment horizontal="center" vertical="center" wrapText="1"/>
    </xf>
    <xf numFmtId="0" fontId="12" fillId="0" borderId="0" xfId="1" applyFont="1" applyFill="1"/>
    <xf numFmtId="49" fontId="11" fillId="0" borderId="2" xfId="1" applyNumberFormat="1" applyFont="1" applyFill="1" applyBorder="1" applyAlignment="1">
      <alignment horizontal="center" vertical="center" wrapText="1"/>
    </xf>
    <xf numFmtId="49" fontId="13" fillId="0" borderId="0" xfId="1" applyNumberFormat="1" applyFont="1"/>
    <xf numFmtId="49" fontId="13" fillId="0" borderId="4" xfId="1" applyNumberFormat="1" applyFont="1" applyBorder="1" applyAlignment="1">
      <alignment horizontal="center" vertical="center"/>
    </xf>
    <xf numFmtId="49" fontId="14" fillId="0" borderId="0" xfId="1" applyNumberFormat="1" applyFont="1"/>
    <xf numFmtId="49" fontId="18" fillId="0" borderId="0" xfId="1" applyNumberFormat="1" applyFont="1"/>
    <xf numFmtId="165" fontId="25" fillId="0" borderId="4" xfId="1" applyNumberFormat="1" applyFont="1" applyFill="1" applyBorder="1" applyAlignment="1">
      <alignment horizontal="center" vertical="center"/>
    </xf>
    <xf numFmtId="49" fontId="29" fillId="0" borderId="0" xfId="1" applyNumberFormat="1" applyFont="1"/>
    <xf numFmtId="49" fontId="30" fillId="0" borderId="0" xfId="1" applyNumberFormat="1" applyFont="1"/>
    <xf numFmtId="167" fontId="16" fillId="0" borderId="4" xfId="1" applyNumberFormat="1" applyFont="1" applyFill="1" applyBorder="1" applyAlignment="1">
      <alignment vertical="center" wrapText="1"/>
    </xf>
    <xf numFmtId="165" fontId="16" fillId="0" borderId="4" xfId="1" applyNumberFormat="1" applyFont="1" applyFill="1" applyBorder="1" applyAlignment="1">
      <alignment horizontal="center" vertical="center" wrapText="1"/>
    </xf>
    <xf numFmtId="0" fontId="32" fillId="0" borderId="0" xfId="1" applyFont="1" applyFill="1"/>
    <xf numFmtId="167" fontId="23" fillId="0" borderId="4" xfId="1" applyNumberFormat="1" applyFont="1" applyFill="1" applyBorder="1" applyAlignment="1">
      <alignment vertical="center" wrapText="1"/>
    </xf>
    <xf numFmtId="165" fontId="21" fillId="0" borderId="4" xfId="1" applyNumberFormat="1" applyFont="1" applyFill="1" applyBorder="1" applyAlignment="1">
      <alignment horizontal="center" vertical="center" wrapText="1"/>
    </xf>
    <xf numFmtId="0" fontId="34" fillId="0" borderId="0" xfId="1" applyFont="1" applyFill="1"/>
    <xf numFmtId="0" fontId="16" fillId="0" borderId="0" xfId="1" applyFont="1" applyFill="1" applyBorder="1" applyAlignment="1">
      <alignment horizontal="center" vertical="center" wrapText="1"/>
    </xf>
    <xf numFmtId="0" fontId="29" fillId="0" borderId="0" xfId="1" applyFont="1" applyFill="1"/>
    <xf numFmtId="0" fontId="29" fillId="0" borderId="0" xfId="1" applyFont="1"/>
    <xf numFmtId="167" fontId="20" fillId="0" borderId="4" xfId="1" applyNumberFormat="1" applyFont="1" applyFill="1" applyBorder="1" applyAlignment="1">
      <alignment horizontal="left" vertical="center" wrapText="1"/>
    </xf>
    <xf numFmtId="165" fontId="20" fillId="0" borderId="4" xfId="1" applyNumberFormat="1" applyFont="1" applyFill="1" applyBorder="1" applyAlignment="1">
      <alignment horizontal="center" vertical="center" wrapText="1"/>
    </xf>
    <xf numFmtId="165" fontId="17" fillId="0" borderId="0" xfId="1" applyNumberFormat="1" applyFont="1" applyFill="1" applyBorder="1" applyAlignment="1">
      <alignment horizontal="center" vertical="center" wrapText="1"/>
    </xf>
    <xf numFmtId="0" fontId="36" fillId="0" borderId="0" xfId="1" applyFont="1" applyFill="1"/>
    <xf numFmtId="165" fontId="27" fillId="0" borderId="4" xfId="1" applyNumberFormat="1" applyFont="1" applyFill="1" applyBorder="1" applyAlignment="1">
      <alignment horizontal="center" vertical="center" wrapText="1"/>
    </xf>
    <xf numFmtId="0" fontId="36" fillId="3" borderId="0" xfId="1" applyFont="1" applyFill="1"/>
    <xf numFmtId="164" fontId="8" fillId="0" borderId="4" xfId="1" applyNumberFormat="1" applyFont="1" applyFill="1" applyBorder="1" applyAlignment="1">
      <alignment horizontal="center" vertical="center" wrapText="1"/>
    </xf>
    <xf numFmtId="167" fontId="26" fillId="0" borderId="4" xfId="1" applyNumberFormat="1" applyFont="1" applyFill="1" applyBorder="1" applyAlignment="1">
      <alignment horizontal="center" vertical="center" wrapText="1"/>
    </xf>
    <xf numFmtId="165" fontId="26" fillId="0" borderId="4" xfId="1" applyNumberFormat="1" applyFont="1" applyFill="1" applyBorder="1" applyAlignment="1">
      <alignment horizontal="center" vertical="center" wrapText="1"/>
    </xf>
    <xf numFmtId="165" fontId="42" fillId="0" borderId="0" xfId="1" applyNumberFormat="1" applyFont="1" applyFill="1" applyBorder="1" applyAlignment="1">
      <alignment horizontal="center" vertical="center" wrapText="1"/>
    </xf>
    <xf numFmtId="0" fontId="43" fillId="0" borderId="0" xfId="1" applyFont="1" applyFill="1"/>
    <xf numFmtId="165" fontId="26" fillId="0" borderId="4" xfId="1" applyNumberFormat="1" applyFont="1" applyFill="1" applyBorder="1" applyAlignment="1">
      <alignment horizontal="left" vertical="center" wrapText="1"/>
    </xf>
    <xf numFmtId="167" fontId="16" fillId="0" borderId="4" xfId="1" applyNumberFormat="1" applyFont="1" applyFill="1" applyBorder="1" applyAlignment="1">
      <alignment horizontal="left" vertical="center" wrapText="1"/>
    </xf>
    <xf numFmtId="0" fontId="46" fillId="0" borderId="0" xfId="1" applyFont="1" applyFill="1"/>
    <xf numFmtId="165" fontId="39" fillId="0" borderId="4" xfId="1" applyNumberFormat="1" applyFont="1" applyFill="1" applyBorder="1" applyAlignment="1">
      <alignment horizontal="center" vertical="center" wrapText="1"/>
    </xf>
    <xf numFmtId="0" fontId="48" fillId="0" borderId="0" xfId="1" applyFont="1" applyFill="1"/>
    <xf numFmtId="165" fontId="15" fillId="0" borderId="4" xfId="1" applyNumberFormat="1" applyFont="1" applyFill="1" applyBorder="1" applyAlignment="1">
      <alignment horizontal="center" vertical="center" wrapText="1"/>
    </xf>
    <xf numFmtId="0" fontId="49" fillId="0" borderId="0" xfId="1" applyFont="1" applyFill="1"/>
    <xf numFmtId="0" fontId="50" fillId="0" borderId="0" xfId="1" applyFont="1" applyFill="1"/>
    <xf numFmtId="0" fontId="38" fillId="0" borderId="0" xfId="1" applyFont="1" applyFill="1"/>
    <xf numFmtId="0" fontId="29" fillId="3" borderId="0" xfId="1" applyFont="1" applyFill="1"/>
    <xf numFmtId="0" fontId="51" fillId="0" borderId="0" xfId="1" applyFont="1" applyFill="1"/>
    <xf numFmtId="0" fontId="52" fillId="0" borderId="0" xfId="1" applyFont="1" applyFill="1"/>
    <xf numFmtId="0" fontId="50" fillId="3" borderId="0" xfId="1" applyFont="1" applyFill="1"/>
    <xf numFmtId="0" fontId="51" fillId="0" borderId="0" xfId="1" applyFont="1" applyFill="1" applyAlignment="1">
      <alignment horizontal="center"/>
    </xf>
    <xf numFmtId="0" fontId="53" fillId="0" borderId="0" xfId="1" applyFont="1" applyFill="1"/>
    <xf numFmtId="167" fontId="42" fillId="0" borderId="4" xfId="1" applyNumberFormat="1" applyFont="1" applyFill="1" applyBorder="1" applyAlignment="1">
      <alignment vertical="center" wrapText="1"/>
    </xf>
    <xf numFmtId="0" fontId="54" fillId="0" borderId="0" xfId="1" applyFont="1" applyFill="1"/>
    <xf numFmtId="167" fontId="55" fillId="0" borderId="4" xfId="1" applyNumberFormat="1" applyFont="1" applyFill="1" applyBorder="1" applyAlignment="1">
      <alignment vertical="center" wrapText="1"/>
    </xf>
    <xf numFmtId="167" fontId="8" fillId="0" borderId="4" xfId="1" applyNumberFormat="1" applyFont="1" applyFill="1" applyBorder="1" applyAlignment="1">
      <alignment horizontal="left" vertical="center" wrapText="1"/>
    </xf>
    <xf numFmtId="0" fontId="8" fillId="0" borderId="0" xfId="1" applyFont="1" applyFill="1"/>
    <xf numFmtId="164" fontId="39" fillId="0" borderId="0" xfId="1" applyNumberFormat="1" applyFont="1" applyFill="1" applyBorder="1" applyAlignment="1">
      <alignment horizontal="center" vertical="center" wrapText="1"/>
    </xf>
    <xf numFmtId="0" fontId="57" fillId="0" borderId="0" xfId="1" applyFont="1" applyFill="1"/>
    <xf numFmtId="0" fontId="58" fillId="0" borderId="0" xfId="1" applyFont="1" applyFill="1"/>
    <xf numFmtId="0" fontId="59" fillId="0" borderId="0" xfId="1" applyFont="1" applyFill="1"/>
    <xf numFmtId="165" fontId="19" fillId="0" borderId="4" xfId="1" applyNumberFormat="1" applyFont="1" applyFill="1" applyBorder="1" applyAlignment="1">
      <alignment horizontal="center" vertical="center" wrapText="1"/>
    </xf>
    <xf numFmtId="165" fontId="26" fillId="0" borderId="4" xfId="1" applyNumberFormat="1" applyFont="1" applyFill="1" applyBorder="1" applyAlignment="1">
      <alignment vertical="center" wrapText="1"/>
    </xf>
    <xf numFmtId="0" fontId="61" fillId="0" borderId="0" xfId="1" applyFont="1" applyFill="1"/>
    <xf numFmtId="0" fontId="62" fillId="0" borderId="0" xfId="1" applyFont="1" applyFill="1"/>
    <xf numFmtId="0" fontId="63" fillId="0" borderId="0" xfId="1" applyFont="1" applyFill="1"/>
    <xf numFmtId="0" fontId="66" fillId="0" borderId="0" xfId="1" applyFont="1" applyFill="1"/>
    <xf numFmtId="0" fontId="16" fillId="0" borderId="0" xfId="1" applyFont="1" applyFill="1"/>
    <xf numFmtId="0" fontId="59" fillId="0" borderId="0" xfId="1" applyFont="1"/>
    <xf numFmtId="0" fontId="27" fillId="0" borderId="0" xfId="1" applyFont="1" applyFill="1"/>
    <xf numFmtId="0" fontId="67" fillId="0" borderId="0" xfId="1" applyFont="1"/>
    <xf numFmtId="167" fontId="39" fillId="0" borderId="0" xfId="1" applyNumberFormat="1" applyFont="1" applyFill="1" applyBorder="1" applyAlignment="1">
      <alignment horizontal="center"/>
    </xf>
    <xf numFmtId="165" fontId="70" fillId="0" borderId="4" xfId="1" applyNumberFormat="1" applyFont="1" applyFill="1" applyBorder="1" applyAlignment="1">
      <alignment horizontal="center" vertical="center" wrapText="1"/>
    </xf>
    <xf numFmtId="0" fontId="71" fillId="0" borderId="0" xfId="1" applyFont="1" applyFill="1"/>
    <xf numFmtId="165" fontId="65" fillId="0" borderId="0" xfId="1" applyNumberFormat="1" applyFont="1" applyFill="1" applyBorder="1" applyAlignment="1">
      <alignment horizontal="center" vertical="center" wrapText="1"/>
    </xf>
    <xf numFmtId="0" fontId="73" fillId="0" borderId="0" xfId="1" applyFont="1" applyFill="1"/>
    <xf numFmtId="49" fontId="4" fillId="0" borderId="0" xfId="1" applyNumberFormat="1" applyFont="1" applyFill="1" applyAlignment="1">
      <alignment horizontal="center"/>
    </xf>
    <xf numFmtId="0" fontId="6" fillId="0" borderId="0" xfId="1" applyFont="1" applyFill="1"/>
    <xf numFmtId="49" fontId="6" fillId="0" borderId="0" xfId="1" applyNumberFormat="1" applyFont="1" applyFill="1"/>
    <xf numFmtId="164" fontId="3" fillId="0" borderId="0" xfId="1" applyNumberFormat="1" applyFill="1"/>
    <xf numFmtId="0" fontId="7" fillId="0" borderId="0" xfId="1" applyFont="1" applyFill="1"/>
    <xf numFmtId="0" fontId="44" fillId="0" borderId="0" xfId="1" applyFont="1" applyFill="1" applyAlignment="1">
      <alignment vertical="center" wrapText="1"/>
    </xf>
    <xf numFmtId="0" fontId="74" fillId="0" borderId="0" xfId="1" applyFont="1" applyFill="1" applyAlignment="1">
      <alignment horizontal="justify" vertical="center"/>
    </xf>
    <xf numFmtId="0" fontId="75" fillId="0" borderId="0" xfId="1" applyFont="1" applyFill="1" applyAlignment="1">
      <alignment vertical="center"/>
    </xf>
    <xf numFmtId="0" fontId="74" fillId="0" borderId="0" xfId="1" applyFont="1" applyFill="1" applyAlignment="1">
      <alignment vertical="center"/>
    </xf>
    <xf numFmtId="0" fontId="3" fillId="0" borderId="0" xfId="1" applyFill="1" applyAlignment="1">
      <alignment vertical="center" wrapText="1"/>
    </xf>
    <xf numFmtId="0" fontId="6" fillId="0" borderId="0" xfId="1" applyFont="1"/>
    <xf numFmtId="164" fontId="64" fillId="0" borderId="0" xfId="1" applyNumberFormat="1" applyFont="1" applyFill="1" applyAlignment="1">
      <alignment horizontal="center" vertical="center" wrapText="1"/>
    </xf>
    <xf numFmtId="165" fontId="8" fillId="0" borderId="4" xfId="1" applyNumberFormat="1" applyFont="1" applyFill="1" applyBorder="1" applyAlignment="1">
      <alignment horizontal="center" vertical="center" wrapText="1"/>
    </xf>
    <xf numFmtId="164" fontId="15" fillId="0" borderId="4" xfId="2" applyNumberFormat="1" applyFont="1" applyFill="1" applyBorder="1" applyAlignment="1">
      <alignment horizontal="center" vertical="center" wrapText="1"/>
    </xf>
    <xf numFmtId="0" fontId="20" fillId="0" borderId="0" xfId="1" applyFont="1" applyFill="1"/>
    <xf numFmtId="49" fontId="78" fillId="0" borderId="0" xfId="1" applyNumberFormat="1" applyFont="1"/>
    <xf numFmtId="49" fontId="78" fillId="0" borderId="0" xfId="1" applyNumberFormat="1" applyFont="1" applyFill="1"/>
    <xf numFmtId="49" fontId="79" fillId="0" borderId="0" xfId="1" applyNumberFormat="1" applyFont="1" applyFill="1"/>
    <xf numFmtId="49" fontId="22" fillId="0" borderId="0" xfId="1" applyNumberFormat="1" applyFont="1"/>
    <xf numFmtId="165" fontId="85" fillId="0" borderId="4" xfId="1" applyNumberFormat="1" applyFont="1" applyFill="1" applyBorder="1" applyAlignment="1">
      <alignment horizontal="center" vertical="center"/>
    </xf>
    <xf numFmtId="165" fontId="88" fillId="0" borderId="4" xfId="1" applyNumberFormat="1" applyFont="1" applyFill="1" applyBorder="1" applyAlignment="1">
      <alignment horizontal="center" vertical="center"/>
    </xf>
    <xf numFmtId="167" fontId="81" fillId="0" borderId="4" xfId="1" applyNumberFormat="1" applyFont="1" applyFill="1" applyBorder="1" applyAlignment="1">
      <alignment vertical="center" wrapText="1"/>
    </xf>
    <xf numFmtId="165" fontId="81" fillId="0" borderId="4" xfId="1" quotePrefix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left" vertical="center" wrapText="1"/>
    </xf>
    <xf numFmtId="165" fontId="81" fillId="0" borderId="4" xfId="1" applyNumberFormat="1" applyFont="1" applyFill="1" applyBorder="1" applyAlignment="1">
      <alignment horizontal="left" vertical="center" wrapText="1"/>
    </xf>
    <xf numFmtId="167" fontId="87" fillId="0" borderId="4" xfId="1" applyNumberFormat="1" applyFont="1" applyFill="1" applyBorder="1" applyAlignment="1">
      <alignment vertical="center" wrapText="1"/>
    </xf>
    <xf numFmtId="165" fontId="83" fillId="0" borderId="4" xfId="1" applyNumberFormat="1" applyFont="1" applyFill="1" applyBorder="1" applyAlignment="1">
      <alignment horizontal="center" vertical="center" wrapText="1"/>
    </xf>
    <xf numFmtId="167" fontId="86" fillId="0" borderId="4" xfId="1" applyNumberFormat="1" applyFont="1" applyFill="1" applyBorder="1" applyAlignment="1">
      <alignment horizontal="left" vertical="center" wrapText="1"/>
    </xf>
    <xf numFmtId="165" fontId="86" fillId="0" borderId="4" xfId="1" applyNumberFormat="1" applyFont="1" applyFill="1" applyBorder="1" applyAlignment="1">
      <alignment horizontal="left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94" fillId="0" borderId="4" xfId="1" applyNumberFormat="1" applyFont="1" applyFill="1" applyBorder="1" applyAlignment="1">
      <alignment horizontal="center" vertical="center" wrapText="1"/>
    </xf>
    <xf numFmtId="167" fontId="85" fillId="0" borderId="4" xfId="1" applyNumberFormat="1" applyFont="1" applyFill="1" applyBorder="1" applyAlignment="1">
      <alignment horizontal="left" vertical="center" wrapText="1"/>
    </xf>
    <xf numFmtId="167" fontId="81" fillId="0" borderId="4" xfId="1" applyNumberFormat="1" applyFont="1" applyFill="1" applyBorder="1" applyAlignment="1">
      <alignment horizontal="left" vertical="center" wrapText="1"/>
    </xf>
    <xf numFmtId="164" fontId="94" fillId="0" borderId="4" xfId="1" applyNumberFormat="1" applyFont="1" applyFill="1" applyBorder="1" applyAlignment="1">
      <alignment horizontal="center" vertical="center" wrapText="1"/>
    </xf>
    <xf numFmtId="167" fontId="9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vertical="center" wrapText="1"/>
    </xf>
    <xf numFmtId="165" fontId="81" fillId="0" borderId="4" xfId="1" applyNumberFormat="1" applyFont="1" applyFill="1" applyBorder="1" applyAlignment="1">
      <alignment vertical="center" wrapText="1"/>
    </xf>
    <xf numFmtId="165" fontId="10" fillId="0" borderId="4" xfId="1" applyNumberFormat="1" applyFont="1" applyFill="1" applyBorder="1" applyAlignment="1">
      <alignment horizontal="center" vertical="center" wrapText="1"/>
    </xf>
    <xf numFmtId="165" fontId="96" fillId="0" borderId="4" xfId="1" applyNumberFormat="1" applyFont="1" applyFill="1" applyBorder="1" applyAlignment="1">
      <alignment horizontal="left" vertical="center" wrapText="1"/>
    </xf>
    <xf numFmtId="165" fontId="9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left" vertical="center" wrapText="1"/>
    </xf>
    <xf numFmtId="165" fontId="9" fillId="0" borderId="4" xfId="1" applyNumberFormat="1" applyFont="1" applyFill="1" applyBorder="1" applyAlignment="1">
      <alignment horizontal="center" vertical="center" wrapText="1"/>
    </xf>
    <xf numFmtId="165" fontId="96" fillId="0" borderId="4" xfId="1" applyNumberFormat="1" applyFont="1" applyFill="1" applyBorder="1" applyAlignment="1">
      <alignment vertical="center" wrapText="1"/>
    </xf>
    <xf numFmtId="164" fontId="80" fillId="0" borderId="4" xfId="2" applyNumberFormat="1" applyFont="1" applyFill="1" applyBorder="1" applyAlignment="1">
      <alignment horizontal="left" vertical="center" wrapText="1"/>
    </xf>
    <xf numFmtId="167" fontId="96" fillId="0" borderId="4" xfId="1" applyNumberFormat="1" applyFont="1" applyFill="1" applyBorder="1" applyAlignment="1">
      <alignment vertical="center" wrapText="1"/>
    </xf>
    <xf numFmtId="167" fontId="9" fillId="0" borderId="4" xfId="1" applyNumberFormat="1" applyFont="1" applyFill="1" applyBorder="1" applyAlignment="1">
      <alignment horizontal="center" vertical="center" wrapText="1"/>
    </xf>
    <xf numFmtId="167" fontId="94" fillId="0" borderId="4" xfId="1" applyNumberFormat="1" applyFont="1" applyFill="1" applyBorder="1" applyAlignment="1">
      <alignment vertical="center" wrapText="1"/>
    </xf>
    <xf numFmtId="167" fontId="10" fillId="0" borderId="4" xfId="1" applyNumberFormat="1" applyFont="1" applyFill="1" applyBorder="1" applyAlignment="1">
      <alignment vertical="center" wrapText="1"/>
    </xf>
    <xf numFmtId="167" fontId="80" fillId="0" borderId="4" xfId="1" applyNumberFormat="1" applyFont="1" applyFill="1" applyBorder="1" applyAlignment="1">
      <alignment horizontal="center" vertical="center" wrapText="1"/>
    </xf>
    <xf numFmtId="167" fontId="85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7" fontId="80" fillId="0" borderId="4" xfId="1" applyNumberFormat="1" applyFont="1" applyFill="1" applyBorder="1" applyAlignment="1">
      <alignment vertical="center" wrapText="1"/>
    </xf>
    <xf numFmtId="165" fontId="88" fillId="0" borderId="4" xfId="1" applyNumberFormat="1" applyFont="1" applyFill="1" applyBorder="1" applyAlignment="1">
      <alignment horizontal="center" vertical="center" wrapText="1"/>
    </xf>
    <xf numFmtId="165" fontId="102" fillId="0" borderId="4" xfId="1" applyNumberFormat="1" applyFont="1" applyFill="1" applyBorder="1" applyAlignment="1">
      <alignment horizontal="center" vertical="center" wrapText="1"/>
    </xf>
    <xf numFmtId="165" fontId="10" fillId="0" borderId="4" xfId="1" applyNumberFormat="1" applyFont="1" applyFill="1" applyBorder="1" applyAlignment="1">
      <alignment vertical="center" wrapText="1"/>
    </xf>
    <xf numFmtId="165" fontId="97" fillId="0" borderId="4" xfId="1" applyNumberFormat="1" applyFont="1" applyFill="1" applyBorder="1" applyAlignment="1">
      <alignment horizontal="left" vertical="center" wrapText="1"/>
    </xf>
    <xf numFmtId="165" fontId="85" fillId="0" borderId="4" xfId="1" applyNumberFormat="1" applyFont="1" applyFill="1" applyBorder="1" applyAlignment="1">
      <alignment vertical="center" wrapText="1"/>
    </xf>
    <xf numFmtId="165" fontId="90" fillId="0" borderId="4" xfId="1" applyNumberFormat="1" applyFont="1" applyFill="1" applyBorder="1" applyAlignment="1">
      <alignment horizontal="center" vertical="center" wrapText="1"/>
    </xf>
    <xf numFmtId="165" fontId="91" fillId="0" borderId="4" xfId="1" applyNumberFormat="1" applyFont="1" applyFill="1" applyBorder="1" applyAlignment="1">
      <alignment horizontal="center" vertical="center" wrapText="1"/>
    </xf>
    <xf numFmtId="165" fontId="103" fillId="0" borderId="4" xfId="1" applyNumberFormat="1" applyFont="1" applyFill="1" applyBorder="1" applyAlignment="1">
      <alignment horizontal="center" vertical="center" wrapText="1"/>
    </xf>
    <xf numFmtId="165" fontId="104" fillId="0" borderId="4" xfId="1" applyNumberFormat="1" applyFont="1" applyFill="1" applyBorder="1" applyAlignment="1">
      <alignment horizontal="center" vertical="center" wrapText="1"/>
    </xf>
    <xf numFmtId="165" fontId="10" fillId="0" borderId="4" xfId="1" applyNumberFormat="1" applyFont="1" applyFill="1" applyBorder="1" applyAlignment="1">
      <alignment horizontal="left" vertical="top" wrapText="1"/>
    </xf>
    <xf numFmtId="165" fontId="102" fillId="0" borderId="4" xfId="1" applyNumberFormat="1" applyFont="1" applyFill="1" applyBorder="1" applyAlignment="1">
      <alignment vertical="center" wrapText="1"/>
    </xf>
    <xf numFmtId="165" fontId="105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vertical="center" wrapText="1"/>
    </xf>
    <xf numFmtId="0" fontId="108" fillId="0" borderId="0" xfId="1" applyFont="1" applyFill="1"/>
    <xf numFmtId="165" fontId="84" fillId="0" borderId="4" xfId="1" applyNumberFormat="1" applyFont="1" applyFill="1" applyBorder="1" applyAlignment="1">
      <alignment horizontal="left" vertical="center" wrapText="1"/>
    </xf>
    <xf numFmtId="49" fontId="110" fillId="0" borderId="6" xfId="1" applyNumberFormat="1" applyFont="1" applyFill="1" applyBorder="1" applyAlignment="1">
      <alignment vertical="center"/>
    </xf>
    <xf numFmtId="165" fontId="84" fillId="0" borderId="4" xfId="1" applyNumberFormat="1" applyFont="1" applyFill="1" applyBorder="1" applyAlignment="1">
      <alignment vertical="center" wrapText="1"/>
    </xf>
    <xf numFmtId="0" fontId="116" fillId="0" borderId="0" xfId="1" applyFont="1" applyFill="1"/>
    <xf numFmtId="0" fontId="114" fillId="0" borderId="0" xfId="1" applyFont="1" applyFill="1"/>
    <xf numFmtId="165" fontId="19" fillId="0" borderId="4" xfId="2" applyNumberFormat="1" applyFont="1" applyFill="1" applyBorder="1" applyAlignment="1">
      <alignment horizontal="left" vertical="center" wrapText="1"/>
    </xf>
    <xf numFmtId="49" fontId="118" fillId="0" borderId="6" xfId="1" applyNumberFormat="1" applyFont="1" applyFill="1" applyBorder="1" applyAlignment="1">
      <alignment vertical="center"/>
    </xf>
    <xf numFmtId="0" fontId="119" fillId="3" borderId="0" xfId="1" applyFont="1" applyFill="1"/>
    <xf numFmtId="0" fontId="53" fillId="3" borderId="0" xfId="1" applyFont="1" applyFill="1"/>
    <xf numFmtId="165" fontId="99" fillId="0" borderId="4" xfId="1" applyNumberFormat="1" applyFont="1" applyFill="1" applyBorder="1" applyAlignment="1">
      <alignment horizontal="center" vertical="center"/>
    </xf>
    <xf numFmtId="0" fontId="121" fillId="0" borderId="0" xfId="1" applyFont="1" applyFill="1"/>
    <xf numFmtId="165" fontId="112" fillId="0" borderId="4" xfId="2" applyNumberFormat="1" applyFont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left" vertical="center" wrapText="1"/>
    </xf>
    <xf numFmtId="49" fontId="40" fillId="0" borderId="4" xfId="1" applyNumberFormat="1" applyFont="1" applyFill="1" applyBorder="1" applyAlignment="1">
      <alignment horizontal="center" vertical="center"/>
    </xf>
    <xf numFmtId="167" fontId="26" fillId="0" borderId="4" xfId="1" applyNumberFormat="1" applyFont="1" applyFill="1" applyBorder="1" applyAlignment="1">
      <alignment vertical="center" wrapText="1"/>
    </xf>
    <xf numFmtId="165" fontId="72" fillId="0" borderId="4" xfId="1" applyNumberFormat="1" applyFont="1" applyFill="1" applyBorder="1" applyAlignment="1">
      <alignment horizontal="center" vertical="center" wrapText="1"/>
    </xf>
    <xf numFmtId="49" fontId="68" fillId="0" borderId="4" xfId="1" applyNumberFormat="1" applyFont="1" applyFill="1" applyBorder="1" applyAlignment="1">
      <alignment horizontal="center" vertical="center"/>
    </xf>
    <xf numFmtId="167" fontId="19" fillId="0" borderId="4" xfId="1" applyNumberFormat="1" applyFont="1" applyFill="1" applyBorder="1" applyAlignment="1">
      <alignment vertical="center" wrapText="1"/>
    </xf>
    <xf numFmtId="4" fontId="19" fillId="0" borderId="4" xfId="1" applyNumberFormat="1" applyFont="1" applyFill="1" applyBorder="1" applyAlignment="1">
      <alignment horizontal="center" vertical="center" wrapText="1"/>
    </xf>
    <xf numFmtId="49" fontId="92" fillId="0" borderId="4" xfId="1" applyNumberFormat="1" applyFont="1" applyFill="1" applyBorder="1" applyAlignment="1">
      <alignment horizontal="center" vertical="center"/>
    </xf>
    <xf numFmtId="4" fontId="15" fillId="0" borderId="4" xfId="1" applyNumberFormat="1" applyFont="1" applyFill="1" applyBorder="1" applyAlignment="1">
      <alignment horizontal="center" vertical="center" wrapText="1"/>
    </xf>
    <xf numFmtId="167" fontId="39" fillId="0" borderId="0" xfId="1" applyNumberFormat="1" applyFont="1" applyFill="1" applyBorder="1" applyAlignment="1">
      <alignment horizontal="center" vertical="center" wrapText="1"/>
    </xf>
    <xf numFmtId="0" fontId="122" fillId="0" borderId="0" xfId="1" applyFont="1" applyFill="1"/>
    <xf numFmtId="164" fontId="81" fillId="0" borderId="4" xfId="1" applyNumberFormat="1" applyFont="1" applyFill="1" applyBorder="1" applyAlignment="1">
      <alignment horizontal="center" vertical="center" wrapText="1"/>
    </xf>
    <xf numFmtId="164" fontId="83" fillId="0" borderId="4" xfId="1" applyNumberFormat="1" applyFont="1" applyFill="1" applyBorder="1" applyAlignment="1">
      <alignment horizontal="center" vertical="center" wrapText="1"/>
    </xf>
    <xf numFmtId="164" fontId="85" fillId="0" borderId="4" xfId="1" applyNumberFormat="1" applyFont="1" applyFill="1" applyBorder="1" applyAlignment="1">
      <alignment horizontal="center" vertical="center" wrapText="1"/>
    </xf>
    <xf numFmtId="164" fontId="5" fillId="2" borderId="0" xfId="1" applyNumberFormat="1" applyFont="1" applyFill="1"/>
    <xf numFmtId="0" fontId="43" fillId="0" borderId="0" xfId="1" applyFont="1" applyFill="1" applyAlignment="1"/>
    <xf numFmtId="164" fontId="96" fillId="0" borderId="4" xfId="1" applyNumberFormat="1" applyFont="1" applyFill="1" applyBorder="1" applyAlignment="1">
      <alignment horizontal="center" vertical="center" wrapText="1"/>
    </xf>
    <xf numFmtId="164" fontId="26" fillId="0" borderId="4" xfId="1" applyNumberFormat="1" applyFont="1" applyFill="1" applyBorder="1" applyAlignment="1">
      <alignment horizontal="center" vertical="center" wrapText="1"/>
    </xf>
    <xf numFmtId="0" fontId="23" fillId="0" borderId="0" xfId="1" applyFont="1" applyFill="1"/>
    <xf numFmtId="165" fontId="87" fillId="0" borderId="4" xfId="1" applyNumberFormat="1" applyFont="1" applyFill="1" applyBorder="1" applyAlignment="1">
      <alignment horizontal="left" vertical="center" wrapText="1"/>
    </xf>
    <xf numFmtId="0" fontId="56" fillId="0" borderId="0" xfId="1" applyFont="1" applyFill="1"/>
    <xf numFmtId="164" fontId="87" fillId="0" borderId="4" xfId="1" applyNumberFormat="1" applyFont="1" applyFill="1" applyBorder="1" applyAlignment="1">
      <alignment horizontal="center" vertical="center" wrapText="1"/>
    </xf>
    <xf numFmtId="0" fontId="43" fillId="4" borderId="0" xfId="1" applyFont="1" applyFill="1"/>
    <xf numFmtId="165" fontId="96" fillId="4" borderId="4" xfId="1" applyNumberFormat="1" applyFont="1" applyFill="1" applyBorder="1" applyAlignment="1">
      <alignment horizontal="center" vertical="center" wrapText="1"/>
    </xf>
    <xf numFmtId="0" fontId="52" fillId="4" borderId="0" xfId="1" applyFont="1" applyFill="1"/>
    <xf numFmtId="167" fontId="10" fillId="4" borderId="4" xfId="1" applyNumberFormat="1" applyFont="1" applyFill="1" applyBorder="1" applyAlignment="1">
      <alignment vertical="center" wrapText="1"/>
    </xf>
    <xf numFmtId="0" fontId="50" fillId="4" borderId="0" xfId="1" applyFont="1" applyFill="1"/>
    <xf numFmtId="167" fontId="81" fillId="4" borderId="4" xfId="1" applyNumberFormat="1" applyFont="1" applyFill="1" applyBorder="1" applyAlignment="1">
      <alignment vertical="center" wrapText="1"/>
    </xf>
    <xf numFmtId="165" fontId="81" fillId="4" borderId="4" xfId="1" applyNumberFormat="1" applyFont="1" applyFill="1" applyBorder="1" applyAlignment="1">
      <alignment horizontal="center" vertical="center" wrapText="1"/>
    </xf>
    <xf numFmtId="167" fontId="96" fillId="4" borderId="4" xfId="1" applyNumberFormat="1" applyFont="1" applyFill="1" applyBorder="1" applyAlignment="1">
      <alignment horizontal="center" vertical="center" wrapText="1"/>
    </xf>
    <xf numFmtId="164" fontId="81" fillId="0" borderId="4" xfId="1" quotePrefix="1" applyNumberFormat="1" applyFont="1" applyFill="1" applyBorder="1" applyAlignment="1">
      <alignment horizontal="center" vertical="center" wrapText="1"/>
    </xf>
    <xf numFmtId="164" fontId="16" fillId="0" borderId="4" xfId="1" quotePrefix="1" applyNumberFormat="1" applyFont="1" applyFill="1" applyBorder="1" applyAlignment="1">
      <alignment horizontal="center" vertical="center" wrapText="1"/>
    </xf>
    <xf numFmtId="164" fontId="21" fillId="0" borderId="4" xfId="1" applyNumberFormat="1" applyFont="1" applyFill="1" applyBorder="1" applyAlignment="1">
      <alignment horizontal="center" vertical="center" wrapText="1"/>
    </xf>
    <xf numFmtId="164" fontId="85" fillId="0" borderId="4" xfId="1" applyNumberFormat="1" applyFont="1" applyFill="1" applyBorder="1" applyAlignment="1">
      <alignment horizontal="center" vertical="center"/>
    </xf>
    <xf numFmtId="165" fontId="44" fillId="0" borderId="0" xfId="1" applyNumberFormat="1" applyFont="1" applyFill="1" applyAlignment="1">
      <alignment vertical="center" wrapText="1"/>
    </xf>
    <xf numFmtId="0" fontId="67" fillId="0" borderId="0" xfId="1" applyFont="1" applyFill="1" applyAlignment="1">
      <alignment horizontal="center"/>
    </xf>
    <xf numFmtId="165" fontId="94" fillId="0" borderId="4" xfId="1" quotePrefix="1" applyNumberFormat="1" applyFont="1" applyFill="1" applyBorder="1" applyAlignment="1">
      <alignment horizontal="center" vertical="center" wrapText="1"/>
    </xf>
    <xf numFmtId="49" fontId="123" fillId="0" borderId="0" xfId="1" applyNumberFormat="1" applyFont="1"/>
    <xf numFmtId="0" fontId="127" fillId="0" borderId="0" xfId="1" applyFont="1" applyFill="1"/>
    <xf numFmtId="165" fontId="124" fillId="0" borderId="4" xfId="1" applyNumberFormat="1" applyFont="1" applyFill="1" applyBorder="1" applyAlignment="1">
      <alignment horizontal="center" vertical="center" wrapText="1"/>
    </xf>
    <xf numFmtId="165" fontId="126" fillId="0" borderId="4" xfId="1" quotePrefix="1" applyNumberFormat="1" applyFont="1" applyFill="1" applyBorder="1" applyAlignment="1">
      <alignment horizontal="center" vertical="center" wrapText="1"/>
    </xf>
    <xf numFmtId="0" fontId="127" fillId="0" borderId="0" xfId="1" applyFont="1" applyFill="1" applyAlignment="1">
      <alignment horizontal="center"/>
    </xf>
    <xf numFmtId="164" fontId="80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4" fontId="5" fillId="0" borderId="0" xfId="1" applyNumberFormat="1" applyFont="1" applyFill="1"/>
    <xf numFmtId="49" fontId="90" fillId="0" borderId="4" xfId="1" applyNumberFormat="1" applyFont="1" applyFill="1" applyBorder="1" applyAlignment="1">
      <alignment horizontal="center" vertical="center" wrapText="1"/>
    </xf>
    <xf numFmtId="49" fontId="91" fillId="0" borderId="4" xfId="1" applyNumberFormat="1" applyFont="1" applyFill="1" applyBorder="1" applyAlignment="1">
      <alignment horizontal="center" vertical="center" wrapText="1"/>
    </xf>
    <xf numFmtId="49" fontId="128" fillId="0" borderId="4" xfId="1" applyNumberFormat="1" applyFont="1" applyFill="1" applyBorder="1" applyAlignment="1">
      <alignment horizontal="center" vertical="center" wrapText="1"/>
    </xf>
    <xf numFmtId="49" fontId="95" fillId="0" borderId="4" xfId="1" applyNumberFormat="1" applyFont="1" applyFill="1" applyBorder="1" applyAlignment="1">
      <alignment horizontal="center" vertical="center" wrapText="1"/>
    </xf>
    <xf numFmtId="49" fontId="99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49" fontId="101" fillId="0" borderId="4" xfId="1" applyNumberFormat="1" applyFont="1" applyFill="1" applyBorder="1" applyAlignment="1">
      <alignment horizontal="center" vertical="center" wrapText="1"/>
    </xf>
    <xf numFmtId="49" fontId="11" fillId="4" borderId="4" xfId="1" applyNumberFormat="1" applyFont="1" applyFill="1" applyBorder="1" applyAlignment="1">
      <alignment horizontal="center" vertical="center" wrapText="1"/>
    </xf>
    <xf numFmtId="49" fontId="90" fillId="4" borderId="4" xfId="1" applyNumberFormat="1" applyFont="1" applyFill="1" applyBorder="1" applyAlignment="1">
      <alignment horizontal="center" vertical="center" wrapText="1"/>
    </xf>
    <xf numFmtId="49" fontId="99" fillId="4" borderId="4" xfId="1" applyNumberFormat="1" applyFont="1" applyFill="1" applyBorder="1" applyAlignment="1">
      <alignment horizontal="center" vertical="center" wrapText="1"/>
    </xf>
    <xf numFmtId="49" fontId="106" fillId="0" borderId="4" xfId="1" applyNumberFormat="1" applyFont="1" applyFill="1" applyBorder="1" applyAlignment="1">
      <alignment horizontal="center" vertical="center" wrapText="1"/>
    </xf>
    <xf numFmtId="49" fontId="92" fillId="0" borderId="4" xfId="1" applyNumberFormat="1" applyFont="1" applyFill="1" applyBorder="1" applyAlignment="1">
      <alignment horizontal="center" vertical="center" wrapText="1"/>
    </xf>
    <xf numFmtId="49" fontId="47" fillId="0" borderId="4" xfId="1" applyNumberFormat="1" applyFont="1" applyFill="1" applyBorder="1" applyAlignment="1">
      <alignment horizontal="center" vertical="center" wrapText="1"/>
    </xf>
    <xf numFmtId="165" fontId="47" fillId="0" borderId="4" xfId="1" applyNumberFormat="1" applyFont="1" applyFill="1" applyBorder="1" applyAlignment="1">
      <alignment horizontal="center" vertical="center" wrapText="1"/>
    </xf>
    <xf numFmtId="165" fontId="11" fillId="0" borderId="4" xfId="1" applyNumberFormat="1" applyFont="1" applyFill="1" applyBorder="1" applyAlignment="1">
      <alignment horizontal="center" vertical="center" wrapText="1"/>
    </xf>
    <xf numFmtId="165" fontId="98" fillId="0" borderId="4" xfId="1" applyNumberFormat="1" applyFont="1" applyFill="1" applyBorder="1" applyAlignment="1">
      <alignment horizontal="center" vertical="center" wrapText="1"/>
    </xf>
    <xf numFmtId="49" fontId="100" fillId="0" borderId="4" xfId="1" applyNumberFormat="1" applyFont="1" applyFill="1" applyBorder="1" applyAlignment="1">
      <alignment horizontal="center" vertical="center" wrapText="1"/>
    </xf>
    <xf numFmtId="49" fontId="93" fillId="0" borderId="4" xfId="1" applyNumberFormat="1" applyFont="1" applyFill="1" applyBorder="1" applyAlignment="1">
      <alignment horizontal="center" vertical="center" wrapText="1"/>
    </xf>
    <xf numFmtId="49" fontId="35" fillId="0" borderId="4" xfId="1" applyNumberFormat="1" applyFont="1" applyFill="1" applyBorder="1" applyAlignment="1">
      <alignment horizontal="center" vertical="center" wrapText="1"/>
    </xf>
    <xf numFmtId="49" fontId="38" fillId="0" borderId="4" xfId="1" applyNumberFormat="1" applyFont="1" applyFill="1" applyBorder="1" applyAlignment="1">
      <alignment horizontal="center" vertical="center" wrapText="1"/>
    </xf>
    <xf numFmtId="49" fontId="31" fillId="0" borderId="4" xfId="1" applyNumberFormat="1" applyFont="1" applyFill="1" applyBorder="1" applyAlignment="1">
      <alignment horizontal="center" vertical="center" wrapText="1"/>
    </xf>
    <xf numFmtId="49" fontId="33" fillId="0" borderId="4" xfId="1" applyNumberFormat="1" applyFont="1" applyFill="1" applyBorder="1" applyAlignment="1">
      <alignment horizontal="center" vertical="center" wrapText="1"/>
    </xf>
    <xf numFmtId="165" fontId="85" fillId="0" borderId="4" xfId="4" applyNumberFormat="1" applyFont="1" applyFill="1" applyBorder="1" applyAlignment="1">
      <alignment horizontal="left" vertical="center" wrapText="1"/>
    </xf>
    <xf numFmtId="165" fontId="94" fillId="0" borderId="4" xfId="4" applyNumberFormat="1" applyFont="1" applyFill="1" applyBorder="1" applyAlignment="1">
      <alignment horizontal="left" vertical="center" wrapText="1"/>
    </xf>
    <xf numFmtId="49" fontId="95" fillId="0" borderId="4" xfId="1" applyNumberFormat="1" applyFont="1" applyFill="1" applyBorder="1" applyAlignment="1">
      <alignment horizontal="center" vertical="center"/>
    </xf>
    <xf numFmtId="49" fontId="11" fillId="0" borderId="4" xfId="1" applyNumberFormat="1" applyFont="1" applyFill="1" applyBorder="1" applyAlignment="1">
      <alignment horizontal="center" vertical="center"/>
    </xf>
    <xf numFmtId="165" fontId="95" fillId="0" borderId="4" xfId="1" applyNumberFormat="1" applyFont="1" applyFill="1" applyBorder="1" applyAlignment="1">
      <alignment horizontal="center" vertical="center" wrapText="1"/>
    </xf>
    <xf numFmtId="165" fontId="11" fillId="0" borderId="4" xfId="1" applyNumberFormat="1" applyFont="1" applyFill="1" applyBorder="1" applyAlignment="1">
      <alignment horizontal="center" vertical="center"/>
    </xf>
    <xf numFmtId="49" fontId="99" fillId="0" borderId="4" xfId="1" applyNumberFormat="1" applyFont="1" applyFill="1" applyBorder="1" applyAlignment="1">
      <alignment horizontal="center" vertical="center"/>
    </xf>
    <xf numFmtId="0" fontId="54" fillId="3" borderId="0" xfId="1" applyFont="1" applyFill="1"/>
    <xf numFmtId="0" fontId="96" fillId="0" borderId="4" xfId="2" applyFont="1" applyBorder="1" applyAlignment="1">
      <alignment horizontal="center" vertical="center" wrapText="1"/>
    </xf>
    <xf numFmtId="167" fontId="94" fillId="0" borderId="4" xfId="1" applyNumberFormat="1" applyFont="1" applyFill="1" applyBorder="1" applyAlignment="1">
      <alignment horizontal="left" vertical="center" wrapText="1"/>
    </xf>
    <xf numFmtId="165" fontId="3" fillId="0" borderId="0" xfId="1" applyNumberFormat="1" applyFill="1"/>
    <xf numFmtId="164" fontId="88" fillId="0" borderId="4" xfId="1" applyNumberFormat="1" applyFont="1" applyFill="1" applyBorder="1" applyAlignment="1">
      <alignment horizontal="center" vertical="center"/>
    </xf>
    <xf numFmtId="164" fontId="89" fillId="0" borderId="4" xfId="1" applyNumberFormat="1" applyFont="1" applyFill="1" applyBorder="1" applyAlignment="1">
      <alignment horizontal="center" vertical="center"/>
    </xf>
    <xf numFmtId="164" fontId="124" fillId="0" borderId="4" xfId="1" applyNumberFormat="1" applyFont="1" applyFill="1" applyBorder="1" applyAlignment="1">
      <alignment horizontal="center" vertical="center" wrapText="1"/>
    </xf>
    <xf numFmtId="164" fontId="27" fillId="0" borderId="4" xfId="1" applyNumberFormat="1" applyFont="1" applyFill="1" applyBorder="1" applyAlignment="1">
      <alignment horizontal="center" vertical="center" wrapText="1"/>
    </xf>
    <xf numFmtId="164" fontId="16" fillId="0" borderId="4" xfId="1" applyNumberFormat="1" applyFont="1" applyFill="1" applyBorder="1" applyAlignment="1">
      <alignment horizontal="center" vertical="center" wrapText="1"/>
    </xf>
    <xf numFmtId="164" fontId="23" fillId="0" borderId="4" xfId="1" applyNumberFormat="1" applyFont="1" applyFill="1" applyBorder="1" applyAlignment="1">
      <alignment horizontal="center" vertical="center" wrapText="1"/>
    </xf>
    <xf numFmtId="164" fontId="20" fillId="0" borderId="4" xfId="1" applyNumberFormat="1" applyFont="1" applyFill="1" applyBorder="1" applyAlignment="1">
      <alignment horizontal="center" vertical="center" wrapText="1"/>
    </xf>
    <xf numFmtId="164" fontId="80" fillId="0" borderId="4" xfId="1" applyNumberFormat="1" applyFont="1" applyFill="1" applyBorder="1" applyAlignment="1">
      <alignment horizontal="center" vertical="center" wrapText="1"/>
    </xf>
    <xf numFmtId="164" fontId="15" fillId="0" borderId="4" xfId="1" applyNumberFormat="1" applyFont="1" applyFill="1" applyBorder="1" applyAlignment="1">
      <alignment horizontal="center" vertical="center" wrapText="1"/>
    </xf>
    <xf numFmtId="164" fontId="96" fillId="0" borderId="4" xfId="2" applyNumberFormat="1" applyFont="1" applyBorder="1" applyAlignment="1">
      <alignment horizontal="center" vertical="center" wrapText="1"/>
    </xf>
    <xf numFmtId="164" fontId="45" fillId="0" borderId="4" xfId="1" quotePrefix="1" applyNumberFormat="1" applyFont="1" applyFill="1" applyBorder="1" applyAlignment="1">
      <alignment horizontal="center" vertical="center" wrapText="1"/>
    </xf>
    <xf numFmtId="164" fontId="94" fillId="0" borderId="4" xfId="1" quotePrefix="1" applyNumberFormat="1" applyFont="1" applyFill="1" applyBorder="1" applyAlignment="1">
      <alignment horizontal="center" vertical="center" wrapText="1"/>
    </xf>
    <xf numFmtId="164" fontId="84" fillId="0" borderId="4" xfId="1" applyNumberFormat="1" applyFont="1" applyFill="1" applyBorder="1" applyAlignment="1">
      <alignment horizontal="center" vertical="center" wrapText="1"/>
    </xf>
    <xf numFmtId="164" fontId="109" fillId="0" borderId="4" xfId="1" applyNumberFormat="1" applyFont="1" applyFill="1" applyBorder="1" applyAlignment="1">
      <alignment horizontal="center" vertical="center" wrapText="1"/>
    </xf>
    <xf numFmtId="164" fontId="104" fillId="0" borderId="4" xfId="1" applyNumberFormat="1" applyFont="1" applyFill="1" applyBorder="1" applyAlignment="1">
      <alignment horizontal="center" vertical="center" wrapText="1"/>
    </xf>
    <xf numFmtId="164" fontId="69" fillId="0" borderId="4" xfId="1" applyNumberFormat="1" applyFont="1" applyFill="1" applyBorder="1" applyAlignment="1">
      <alignment horizontal="center" vertical="center" wrapText="1"/>
    </xf>
    <xf numFmtId="164" fontId="81" fillId="0" borderId="4" xfId="1" applyNumberFormat="1" applyFont="1" applyFill="1" applyBorder="1" applyAlignment="1">
      <alignment vertical="center" wrapText="1"/>
    </xf>
    <xf numFmtId="164" fontId="102" fillId="0" borderId="4" xfId="1" applyNumberFormat="1" applyFont="1" applyFill="1" applyBorder="1" applyAlignment="1">
      <alignment horizontal="center" vertical="center" wrapText="1"/>
    </xf>
    <xf numFmtId="164" fontId="87" fillId="0" borderId="4" xfId="1" applyNumberFormat="1" applyFont="1" applyFill="1" applyBorder="1" applyAlignment="1">
      <alignment vertical="center" wrapText="1"/>
    </xf>
    <xf numFmtId="164" fontId="72" fillId="0" borderId="4" xfId="1" applyNumberFormat="1" applyFont="1" applyFill="1" applyBorder="1" applyAlignment="1">
      <alignment horizontal="center" vertical="center" wrapText="1"/>
    </xf>
    <xf numFmtId="0" fontId="133" fillId="0" borderId="0" xfId="1" applyFont="1" applyFill="1"/>
    <xf numFmtId="49" fontId="134" fillId="0" borderId="4" xfId="1" applyNumberFormat="1" applyFont="1" applyFill="1" applyBorder="1" applyAlignment="1">
      <alignment horizontal="center" vertical="center" wrapText="1"/>
    </xf>
    <xf numFmtId="167" fontId="88" fillId="0" borderId="4" xfId="1" applyNumberFormat="1" applyFont="1" applyFill="1" applyBorder="1" applyAlignment="1">
      <alignment horizontal="left" vertical="center" wrapText="1"/>
    </xf>
    <xf numFmtId="0" fontId="135" fillId="0" borderId="0" xfId="1" applyFont="1" applyFill="1"/>
    <xf numFmtId="0" fontId="80" fillId="0" borderId="4" xfId="2" applyFont="1" applyBorder="1" applyAlignment="1">
      <alignment horizontal="center" vertical="center" wrapText="1"/>
    </xf>
    <xf numFmtId="164" fontId="39" fillId="0" borderId="4" xfId="1" applyNumberFormat="1" applyFont="1" applyFill="1" applyBorder="1" applyAlignment="1">
      <alignment horizontal="center" vertical="center" wrapText="1"/>
    </xf>
    <xf numFmtId="0" fontId="136" fillId="0" borderId="0" xfId="1" applyFont="1" applyFill="1"/>
    <xf numFmtId="167" fontId="124" fillId="0" borderId="4" xfId="1" applyNumberFormat="1" applyFont="1" applyFill="1" applyBorder="1" applyAlignment="1">
      <alignment vertical="center" wrapText="1"/>
    </xf>
    <xf numFmtId="49" fontId="95" fillId="2" borderId="4" xfId="1" applyNumberFormat="1" applyFont="1" applyFill="1" applyBorder="1" applyAlignment="1">
      <alignment horizontal="center" vertical="center" wrapText="1"/>
    </xf>
    <xf numFmtId="167" fontId="85" fillId="2" borderId="4" xfId="1" applyNumberFormat="1" applyFont="1" applyFill="1" applyBorder="1" applyAlignment="1">
      <alignment horizontal="left" vertical="center" wrapText="1"/>
    </xf>
    <xf numFmtId="165" fontId="81" fillId="2" borderId="4" xfId="1" applyNumberFormat="1" applyFont="1" applyFill="1" applyBorder="1" applyAlignment="1">
      <alignment horizontal="center" vertical="center" wrapText="1"/>
    </xf>
    <xf numFmtId="0" fontId="119" fillId="2" borderId="0" xfId="1" applyFont="1" applyFill="1"/>
    <xf numFmtId="167" fontId="87" fillId="2" borderId="4" xfId="1" applyNumberFormat="1" applyFont="1" applyFill="1" applyBorder="1" applyAlignment="1">
      <alignment vertical="center" wrapText="1"/>
    </xf>
    <xf numFmtId="49" fontId="90" fillId="2" borderId="4" xfId="1" applyNumberFormat="1" applyFont="1" applyFill="1" applyBorder="1" applyAlignment="1">
      <alignment horizontal="center" vertical="center" wrapText="1"/>
    </xf>
    <xf numFmtId="167" fontId="10" fillId="2" borderId="4" xfId="1" applyNumberFormat="1" applyFont="1" applyFill="1" applyBorder="1" applyAlignment="1">
      <alignment vertical="center" wrapText="1"/>
    </xf>
    <xf numFmtId="49" fontId="106" fillId="2" borderId="4" xfId="1" applyNumberFormat="1" applyFont="1" applyFill="1" applyBorder="1" applyAlignment="1">
      <alignment horizontal="center" vertical="center" wrapText="1"/>
    </xf>
    <xf numFmtId="165" fontId="87" fillId="2" borderId="4" xfId="1" applyNumberFormat="1" applyFont="1" applyFill="1" applyBorder="1" applyAlignment="1">
      <alignment horizontal="center" vertical="center" wrapText="1"/>
    </xf>
    <xf numFmtId="167" fontId="81" fillId="2" borderId="4" xfId="1" applyNumberFormat="1" applyFont="1" applyFill="1" applyBorder="1" applyAlignment="1">
      <alignment vertical="center" wrapText="1"/>
    </xf>
    <xf numFmtId="0" fontId="50" fillId="2" borderId="0" xfId="1" applyFont="1" applyFill="1"/>
    <xf numFmtId="49" fontId="11" fillId="0" borderId="4" xfId="1" applyNumberFormat="1" applyFont="1" applyFill="1" applyBorder="1" applyAlignment="1">
      <alignment horizontal="center" vertical="center" wrapText="1"/>
    </xf>
    <xf numFmtId="0" fontId="70" fillId="0" borderId="0" xfId="1" applyFont="1" applyFill="1"/>
    <xf numFmtId="49" fontId="96" fillId="0" borderId="4" xfId="2" applyNumberFormat="1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23" fillId="0" borderId="4" xfId="1" applyNumberFormat="1" applyFont="1" applyFill="1" applyBorder="1" applyAlignment="1">
      <alignment horizontal="center" vertical="center" wrapText="1"/>
    </xf>
    <xf numFmtId="165" fontId="39" fillId="0" borderId="4" xfId="1" quotePrefix="1" applyNumberFormat="1" applyFont="1" applyFill="1" applyBorder="1" applyAlignment="1">
      <alignment horizontal="center" vertical="center" wrapText="1"/>
    </xf>
    <xf numFmtId="165" fontId="81" fillId="0" borderId="4" xfId="3" applyNumberFormat="1" applyFont="1" applyFill="1" applyBorder="1" applyAlignment="1">
      <alignment horizontal="center" vertical="center"/>
    </xf>
    <xf numFmtId="165" fontId="87" fillId="0" borderId="4" xfId="1" applyNumberFormat="1" applyFont="1" applyFill="1" applyBorder="1" applyAlignment="1">
      <alignment horizontal="center" vertical="center"/>
    </xf>
    <xf numFmtId="165" fontId="126" fillId="0" borderId="4" xfId="1" applyNumberFormat="1" applyFont="1" applyFill="1" applyBorder="1" applyAlignment="1">
      <alignment horizontal="center" vertical="center"/>
    </xf>
    <xf numFmtId="165" fontId="89" fillId="0" borderId="4" xfId="1" applyNumberFormat="1" applyFont="1" applyFill="1" applyBorder="1" applyAlignment="1">
      <alignment horizontal="center" vertical="center"/>
    </xf>
    <xf numFmtId="165" fontId="114" fillId="0" borderId="4" xfId="1" applyNumberFormat="1" applyFont="1" applyFill="1" applyBorder="1" applyAlignment="1">
      <alignment horizontal="center" vertical="center" wrapText="1"/>
    </xf>
    <xf numFmtId="165" fontId="16" fillId="0" borderId="4" xfId="1" quotePrefix="1" applyNumberFormat="1" applyFont="1" applyFill="1" applyBorder="1" applyAlignment="1">
      <alignment horizontal="center" vertical="center" wrapText="1"/>
    </xf>
    <xf numFmtId="165" fontId="81" fillId="4" borderId="4" xfId="1" quotePrefix="1" applyNumberFormat="1" applyFont="1" applyFill="1" applyBorder="1" applyAlignment="1">
      <alignment horizontal="center" vertical="center" wrapText="1"/>
    </xf>
    <xf numFmtId="165" fontId="16" fillId="4" borderId="4" xfId="1" quotePrefix="1" applyNumberFormat="1" applyFont="1" applyFill="1" applyBorder="1" applyAlignment="1">
      <alignment horizontal="center" vertical="center" wrapText="1"/>
    </xf>
    <xf numFmtId="165" fontId="39" fillId="4" borderId="4" xfId="1" quotePrefix="1" applyNumberFormat="1" applyFont="1" applyFill="1" applyBorder="1" applyAlignment="1">
      <alignment horizontal="center" vertical="center" wrapText="1"/>
    </xf>
    <xf numFmtId="165" fontId="27" fillId="4" borderId="4" xfId="1" applyNumberFormat="1" applyFont="1" applyFill="1" applyBorder="1" applyAlignment="1">
      <alignment horizontal="center" vertical="center" wrapText="1"/>
    </xf>
    <xf numFmtId="165" fontId="26" fillId="4" borderId="4" xfId="1" applyNumberFormat="1" applyFont="1" applyFill="1" applyBorder="1" applyAlignment="1">
      <alignment horizontal="center" vertical="center" wrapText="1"/>
    </xf>
    <xf numFmtId="165" fontId="82" fillId="0" borderId="4" xfId="1" applyNumberFormat="1" applyFont="1" applyFill="1" applyBorder="1" applyAlignment="1">
      <alignment horizontal="center" vertical="center" wrapText="1"/>
    </xf>
    <xf numFmtId="165" fontId="70" fillId="2" borderId="4" xfId="1" applyNumberFormat="1" applyFont="1" applyFill="1" applyBorder="1" applyAlignment="1">
      <alignment horizontal="center" vertical="center" wrapText="1"/>
    </xf>
    <xf numFmtId="165" fontId="27" fillId="2" borderId="4" xfId="1" applyNumberFormat="1" applyFont="1" applyFill="1" applyBorder="1" applyAlignment="1">
      <alignment horizontal="center" vertical="center" wrapText="1"/>
    </xf>
    <xf numFmtId="165" fontId="56" fillId="0" borderId="4" xfId="1" applyNumberFormat="1" applyFont="1" applyFill="1" applyBorder="1" applyAlignment="1">
      <alignment horizontal="center" vertical="center" wrapText="1"/>
    </xf>
    <xf numFmtId="165" fontId="15" fillId="0" borderId="4" xfId="2" applyNumberFormat="1" applyFont="1" applyFill="1" applyBorder="1" applyAlignment="1">
      <alignment horizontal="center" vertical="center" wrapText="1"/>
    </xf>
    <xf numFmtId="165" fontId="114" fillId="0" borderId="0" xfId="1" applyNumberFormat="1" applyFont="1" applyFill="1"/>
    <xf numFmtId="165" fontId="96" fillId="0" borderId="4" xfId="2" applyNumberFormat="1" applyFont="1" applyBorder="1" applyAlignment="1">
      <alignment horizontal="center" vertical="center" wrapText="1"/>
    </xf>
    <xf numFmtId="165" fontId="45" fillId="0" borderId="4" xfId="1" quotePrefix="1" applyNumberFormat="1" applyFont="1" applyFill="1" applyBorder="1" applyAlignment="1">
      <alignment horizontal="center" vertical="center" wrapText="1"/>
    </xf>
    <xf numFmtId="165" fontId="24" fillId="0" borderId="4" xfId="1" applyNumberFormat="1" applyFont="1" applyFill="1" applyBorder="1" applyAlignment="1">
      <alignment horizontal="center" vertical="center" wrapText="1"/>
    </xf>
    <xf numFmtId="165" fontId="27" fillId="0" borderId="4" xfId="1" quotePrefix="1" applyNumberFormat="1" applyFont="1" applyFill="1" applyBorder="1" applyAlignment="1">
      <alignment horizontal="center" vertical="center" wrapText="1"/>
    </xf>
    <xf numFmtId="165" fontId="125" fillId="0" borderId="4" xfId="1" quotePrefix="1" applyNumberFormat="1" applyFont="1" applyFill="1" applyBorder="1" applyAlignment="1">
      <alignment horizontal="center" vertical="center" wrapText="1"/>
    </xf>
    <xf numFmtId="165" fontId="109" fillId="0" borderId="4" xfId="1" applyNumberFormat="1" applyFont="1" applyFill="1" applyBorder="1" applyAlignment="1">
      <alignment horizontal="center" vertical="center" wrapText="1"/>
    </xf>
    <xf numFmtId="165" fontId="69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4" fontId="80" fillId="0" borderId="4" xfId="2" applyNumberFormat="1" applyFont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141" fillId="0" borderId="0" xfId="1" applyFont="1" applyFill="1"/>
    <xf numFmtId="165" fontId="144" fillId="0" borderId="4" xfId="1" applyNumberFormat="1" applyFont="1" applyFill="1" applyBorder="1" applyAlignment="1">
      <alignment horizontal="center" vertical="center" wrapText="1"/>
    </xf>
    <xf numFmtId="0" fontId="145" fillId="0" borderId="0" xfId="1" applyFont="1" applyFill="1"/>
    <xf numFmtId="49" fontId="146" fillId="0" borderId="4" xfId="1" applyNumberFormat="1" applyFont="1" applyFill="1" applyBorder="1" applyAlignment="1">
      <alignment horizontal="center" vertical="center" wrapText="1"/>
    </xf>
    <xf numFmtId="167" fontId="142" fillId="0" borderId="4" xfId="1" applyNumberFormat="1" applyFont="1" applyFill="1" applyBorder="1" applyAlignment="1">
      <alignment vertical="center" wrapText="1"/>
    </xf>
    <xf numFmtId="165" fontId="143" fillId="0" borderId="4" xfId="1" applyNumberFormat="1" applyFont="1" applyFill="1" applyBorder="1" applyAlignment="1">
      <alignment horizontal="center" vertical="center" wrapText="1"/>
    </xf>
    <xf numFmtId="165" fontId="139" fillId="0" borderId="4" xfId="1" applyNumberFormat="1" applyFont="1" applyFill="1" applyBorder="1" applyAlignment="1">
      <alignment horizontal="center" vertical="center"/>
    </xf>
    <xf numFmtId="49" fontId="147" fillId="0" borderId="0" xfId="1" applyNumberFormat="1" applyFont="1"/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0" fontId="148" fillId="0" borderId="0" xfId="1" applyFont="1" applyFill="1"/>
    <xf numFmtId="49" fontId="149" fillId="0" borderId="4" xfId="1" applyNumberFormat="1" applyFont="1" applyFill="1" applyBorder="1" applyAlignment="1">
      <alignment horizontal="center" vertical="center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/>
    </xf>
    <xf numFmtId="165" fontId="81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4" fontId="80" fillId="0" borderId="4" xfId="2" applyNumberFormat="1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152" fillId="3" borderId="0" xfId="1" applyFont="1" applyFill="1"/>
    <xf numFmtId="49" fontId="153" fillId="0" borderId="4" xfId="1" applyNumberFormat="1" applyFont="1" applyFill="1" applyBorder="1" applyAlignment="1">
      <alignment horizontal="center" vertical="center" wrapText="1"/>
    </xf>
    <xf numFmtId="167" fontId="154" fillId="0" borderId="4" xfId="1" applyNumberFormat="1" applyFont="1" applyFill="1" applyBorder="1" applyAlignment="1">
      <alignment vertical="center" wrapText="1"/>
    </xf>
    <xf numFmtId="165" fontId="154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4" fontId="80" fillId="0" borderId="4" xfId="2" applyNumberFormat="1" applyFont="1" applyBorder="1" applyAlignment="1">
      <alignment horizontal="center" vertical="center" wrapText="1"/>
    </xf>
    <xf numFmtId="165" fontId="137" fillId="0" borderId="4" xfId="1" applyNumberFormat="1" applyFont="1" applyFill="1" applyBorder="1" applyAlignment="1">
      <alignment horizontal="center" vertical="center" wrapText="1"/>
    </xf>
    <xf numFmtId="165" fontId="160" fillId="0" borderId="4" xfId="1" applyNumberFormat="1" applyFont="1" applyFill="1" applyBorder="1" applyAlignment="1">
      <alignment horizontal="center" vertical="center" wrapText="1"/>
    </xf>
    <xf numFmtId="0" fontId="161" fillId="0" borderId="0" xfId="1" applyFont="1" applyFill="1"/>
    <xf numFmtId="49" fontId="131" fillId="6" borderId="4" xfId="1" applyNumberFormat="1" applyFont="1" applyFill="1" applyBorder="1" applyAlignment="1">
      <alignment horizontal="center" vertical="center" wrapText="1"/>
    </xf>
    <xf numFmtId="167" fontId="124" fillId="6" borderId="4" xfId="1" applyNumberFormat="1" applyFont="1" applyFill="1" applyBorder="1" applyAlignment="1">
      <alignment vertical="center" wrapText="1"/>
    </xf>
    <xf numFmtId="165" fontId="126" fillId="6" borderId="4" xfId="1" applyNumberFormat="1" applyFont="1" applyFill="1" applyBorder="1" applyAlignment="1">
      <alignment horizontal="center" vertical="center" wrapText="1"/>
    </xf>
    <xf numFmtId="165" fontId="150" fillId="6" borderId="4" xfId="1" applyNumberFormat="1" applyFont="1" applyFill="1" applyBorder="1" applyAlignment="1">
      <alignment horizontal="center" vertical="center" wrapText="1"/>
    </xf>
    <xf numFmtId="0" fontId="151" fillId="6" borderId="0" xfId="1" applyFont="1" applyFill="1"/>
    <xf numFmtId="49" fontId="115" fillId="8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left" vertical="center" wrapText="1"/>
    </xf>
    <xf numFmtId="165" fontId="112" fillId="8" borderId="4" xfId="1" applyNumberFormat="1" applyFont="1" applyFill="1" applyBorder="1" applyAlignment="1">
      <alignment horizontal="center" vertical="center" wrapText="1"/>
    </xf>
    <xf numFmtId="0" fontId="117" fillId="8" borderId="0" xfId="1" applyFont="1" applyFill="1"/>
    <xf numFmtId="49" fontId="111" fillId="8" borderId="4" xfId="1" applyNumberFormat="1" applyFont="1" applyFill="1" applyBorder="1" applyAlignment="1">
      <alignment horizontal="center" vertical="center" wrapText="1"/>
    </xf>
    <xf numFmtId="165" fontId="114" fillId="8" borderId="4" xfId="1" applyNumberFormat="1" applyFont="1" applyFill="1" applyBorder="1" applyAlignment="1">
      <alignment horizontal="center" vertical="center" wrapText="1"/>
    </xf>
    <xf numFmtId="0" fontId="114" fillId="8" borderId="0" xfId="1" applyFont="1" applyFill="1"/>
    <xf numFmtId="49" fontId="131" fillId="7" borderId="4" xfId="1" applyNumberFormat="1" applyFont="1" applyFill="1" applyBorder="1" applyAlignment="1">
      <alignment horizontal="center" vertical="center" wrapText="1"/>
    </xf>
    <xf numFmtId="167" fontId="124" fillId="7" borderId="4" xfId="1" applyNumberFormat="1" applyFont="1" applyFill="1" applyBorder="1" applyAlignment="1">
      <alignment vertical="center" wrapText="1"/>
    </xf>
    <xf numFmtId="165" fontId="126" fillId="7" borderId="4" xfId="1" applyNumberFormat="1" applyFont="1" applyFill="1" applyBorder="1" applyAlignment="1">
      <alignment horizontal="center" vertical="center" wrapText="1"/>
    </xf>
    <xf numFmtId="0" fontId="125" fillId="7" borderId="0" xfId="1" applyFont="1" applyFill="1"/>
    <xf numFmtId="49" fontId="111" fillId="5" borderId="4" xfId="1" applyNumberFormat="1" applyFont="1" applyFill="1" applyBorder="1" applyAlignment="1">
      <alignment horizontal="center" vertical="center" wrapText="1"/>
    </xf>
    <xf numFmtId="0" fontId="29" fillId="8" borderId="0" xfId="1" applyFont="1" applyFill="1"/>
    <xf numFmtId="0" fontId="151" fillId="7" borderId="0" xfId="1" applyFont="1" applyFill="1"/>
    <xf numFmtId="165" fontId="124" fillId="7" borderId="4" xfId="1" applyNumberFormat="1" applyFont="1" applyFill="1" applyBorder="1" applyAlignment="1">
      <alignment horizontal="center" vertical="center" wrapText="1"/>
    </xf>
    <xf numFmtId="164" fontId="124" fillId="7" borderId="4" xfId="1" applyNumberFormat="1" applyFont="1" applyFill="1" applyBorder="1" applyAlignment="1">
      <alignment horizontal="center" vertical="center" wrapText="1"/>
    </xf>
    <xf numFmtId="0" fontId="136" fillId="7" borderId="0" xfId="1" applyFont="1" applyFill="1"/>
    <xf numFmtId="49" fontId="128" fillId="7" borderId="4" xfId="1" applyNumberFormat="1" applyFont="1" applyFill="1" applyBorder="1" applyAlignment="1">
      <alignment horizontal="center" vertical="center" wrapText="1"/>
    </xf>
    <xf numFmtId="0" fontId="155" fillId="7" borderId="0" xfId="1" applyFont="1" applyFill="1"/>
    <xf numFmtId="165" fontId="80" fillId="7" borderId="4" xfId="1" applyNumberFormat="1" applyFont="1" applyFill="1" applyBorder="1" applyAlignment="1">
      <alignment horizontal="center" vertical="center" wrapText="1"/>
    </xf>
    <xf numFmtId="164" fontId="80" fillId="7" borderId="4" xfId="1" applyNumberFormat="1" applyFont="1" applyFill="1" applyBorder="1" applyAlignment="1">
      <alignment horizontal="center" vertical="center" wrapText="1"/>
    </xf>
    <xf numFmtId="49" fontId="95" fillId="7" borderId="4" xfId="1" applyNumberFormat="1" applyFont="1" applyFill="1" applyBorder="1" applyAlignment="1">
      <alignment horizontal="center" vertical="center" wrapText="1"/>
    </xf>
    <xf numFmtId="165" fontId="15" fillId="7" borderId="4" xfId="1" applyNumberFormat="1" applyFont="1" applyFill="1" applyBorder="1" applyAlignment="1">
      <alignment horizontal="center" vertical="center" wrapText="1"/>
    </xf>
    <xf numFmtId="164" fontId="15" fillId="7" borderId="4" xfId="1" applyNumberFormat="1" applyFont="1" applyFill="1" applyBorder="1" applyAlignment="1">
      <alignment horizontal="center" vertical="center" wrapText="1"/>
    </xf>
    <xf numFmtId="165" fontId="10" fillId="8" borderId="4" xfId="1" applyNumberFormat="1" applyFont="1" applyFill="1" applyBorder="1" applyAlignment="1">
      <alignment horizontal="center" vertical="center" wrapText="1"/>
    </xf>
    <xf numFmtId="0" fontId="59" fillId="7" borderId="0" xfId="1" applyFont="1" applyFill="1"/>
    <xf numFmtId="164" fontId="85" fillId="7" borderId="4" xfId="1" applyNumberFormat="1" applyFont="1" applyFill="1" applyBorder="1" applyAlignment="1">
      <alignment horizontal="center" vertical="center" wrapText="1"/>
    </xf>
    <xf numFmtId="165" fontId="85" fillId="7" borderId="4" xfId="1" applyNumberFormat="1" applyFont="1" applyFill="1" applyBorder="1" applyAlignment="1">
      <alignment horizontal="center" vertical="center" wrapText="1"/>
    </xf>
    <xf numFmtId="165" fontId="8" fillId="7" borderId="4" xfId="1" applyNumberFormat="1" applyFont="1" applyFill="1" applyBorder="1" applyAlignment="1">
      <alignment horizontal="center" vertical="center" wrapText="1"/>
    </xf>
    <xf numFmtId="165" fontId="85" fillId="5" borderId="4" xfId="1" applyNumberFormat="1" applyFont="1" applyFill="1" applyBorder="1" applyAlignment="1">
      <alignment horizontal="center" vertical="center" wrapText="1"/>
    </xf>
    <xf numFmtId="0" fontId="59" fillId="5" borderId="0" xfId="1" applyFont="1" applyFill="1"/>
    <xf numFmtId="165" fontId="112" fillId="5" borderId="4" xfId="2" applyNumberFormat="1" applyFont="1" applyFill="1" applyBorder="1" applyAlignment="1">
      <alignment horizontal="left" vertical="center" wrapText="1"/>
    </xf>
    <xf numFmtId="165" fontId="112" fillId="5" borderId="4" xfId="2" applyNumberFormat="1" applyFont="1" applyFill="1" applyBorder="1" applyAlignment="1">
      <alignment horizontal="center" vertical="center" wrapText="1"/>
    </xf>
    <xf numFmtId="164" fontId="112" fillId="5" borderId="4" xfId="2" applyNumberFormat="1" applyFont="1" applyFill="1" applyBorder="1" applyAlignment="1">
      <alignment horizontal="center" vertical="center" wrapText="1"/>
    </xf>
    <xf numFmtId="0" fontId="120" fillId="5" borderId="0" xfId="1" applyFont="1" applyFill="1"/>
    <xf numFmtId="0" fontId="58" fillId="5" borderId="0" xfId="1" applyFont="1" applyFill="1"/>
    <xf numFmtId="0" fontId="73" fillId="5" borderId="0" xfId="1" applyFont="1" applyFill="1"/>
    <xf numFmtId="49" fontId="98" fillId="0" borderId="4" xfId="1" applyNumberFormat="1" applyFont="1" applyFill="1" applyBorder="1" applyAlignment="1">
      <alignment horizontal="center" vertical="center"/>
    </xf>
    <xf numFmtId="49" fontId="11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0" fontId="43" fillId="0" borderId="0" xfId="1" applyFont="1"/>
    <xf numFmtId="167" fontId="85" fillId="7" borderId="4" xfId="1" applyNumberFormat="1" applyFont="1" applyFill="1" applyBorder="1" applyAlignment="1">
      <alignment horizontal="left" vertical="center" wrapText="1"/>
    </xf>
    <xf numFmtId="165" fontId="85" fillId="7" borderId="4" xfId="1" applyNumberFormat="1" applyFont="1" applyFill="1" applyBorder="1" applyAlignment="1">
      <alignment horizontal="left" vertical="center" wrapText="1"/>
    </xf>
    <xf numFmtId="167" fontId="85" fillId="7" borderId="4" xfId="1" applyNumberFormat="1" applyFont="1" applyFill="1" applyBorder="1" applyAlignment="1">
      <alignment horizontal="center" vertical="center" wrapText="1"/>
    </xf>
    <xf numFmtId="49" fontId="92" fillId="7" borderId="4" xfId="1" applyNumberFormat="1" applyFont="1" applyFill="1" applyBorder="1" applyAlignment="1">
      <alignment horizontal="center" vertical="center" wrapText="1"/>
    </xf>
    <xf numFmtId="0" fontId="63" fillId="7" borderId="0" xfId="1" applyFont="1" applyFill="1"/>
    <xf numFmtId="165" fontId="80" fillId="7" borderId="4" xfId="1" applyNumberFormat="1" applyFont="1" applyFill="1" applyBorder="1" applyAlignment="1">
      <alignment horizontal="left" vertical="center" wrapText="1"/>
    </xf>
    <xf numFmtId="0" fontId="58" fillId="7" borderId="0" xfId="1" applyFont="1" applyFill="1"/>
    <xf numFmtId="49" fontId="149" fillId="7" borderId="4" xfId="1" applyNumberFormat="1" applyFont="1" applyFill="1" applyBorder="1" applyAlignment="1">
      <alignment horizontal="center" vertical="center"/>
    </xf>
    <xf numFmtId="165" fontId="80" fillId="7" borderId="4" xfId="2" applyNumberFormat="1" applyFont="1" applyFill="1" applyBorder="1" applyAlignment="1">
      <alignment horizontal="left" vertical="center" wrapText="1"/>
    </xf>
    <xf numFmtId="4" fontId="15" fillId="7" borderId="4" xfId="1" applyNumberFormat="1" applyFont="1" applyFill="1" applyBorder="1" applyAlignment="1">
      <alignment horizontal="center" vertical="center" wrapText="1"/>
    </xf>
    <xf numFmtId="165" fontId="84" fillId="7" borderId="4" xfId="1" applyNumberFormat="1" applyFont="1" applyFill="1" applyBorder="1" applyAlignment="1">
      <alignment horizontal="center" vertical="center" wrapText="1"/>
    </xf>
    <xf numFmtId="164" fontId="81" fillId="7" borderId="4" xfId="1" applyNumberFormat="1" applyFont="1" applyFill="1" applyBorder="1" applyAlignment="1">
      <alignment horizontal="center" vertical="center" wrapText="1"/>
    </xf>
    <xf numFmtId="49" fontId="92" fillId="7" borderId="4" xfId="1" applyNumberFormat="1" applyFont="1" applyFill="1" applyBorder="1" applyAlignment="1">
      <alignment horizontal="center" vertical="center"/>
    </xf>
    <xf numFmtId="167" fontId="80" fillId="7" borderId="4" xfId="1" applyNumberFormat="1" applyFont="1" applyFill="1" applyBorder="1" applyAlignment="1">
      <alignment vertical="center" wrapText="1"/>
    </xf>
    <xf numFmtId="165" fontId="95" fillId="7" borderId="4" xfId="1" applyNumberFormat="1" applyFont="1" applyFill="1" applyBorder="1" applyAlignment="1">
      <alignment horizontal="center" vertical="center" wrapText="1"/>
    </xf>
    <xf numFmtId="165" fontId="11" fillId="8" borderId="4" xfId="1" applyNumberFormat="1" applyFont="1" applyFill="1" applyBorder="1" applyAlignment="1">
      <alignment horizontal="center" vertical="center"/>
    </xf>
    <xf numFmtId="165" fontId="112" fillId="8" borderId="4" xfId="1" applyNumberFormat="1" applyFont="1" applyFill="1" applyBorder="1" applyAlignment="1">
      <alignment vertical="center" wrapText="1"/>
    </xf>
    <xf numFmtId="165" fontId="111" fillId="0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165" fontId="124" fillId="7" borderId="4" xfId="1" applyNumberFormat="1" applyFont="1" applyFill="1" applyBorder="1" applyAlignment="1">
      <alignment vertical="center" wrapText="1"/>
    </xf>
    <xf numFmtId="165" fontId="101" fillId="0" borderId="4" xfId="1" applyNumberFormat="1" applyFont="1" applyFill="1" applyBorder="1" applyAlignment="1">
      <alignment horizontal="center" vertical="center" wrapText="1"/>
    </xf>
    <xf numFmtId="165" fontId="138" fillId="0" borderId="4" xfId="1" applyNumberFormat="1" applyFont="1" applyFill="1" applyBorder="1" applyAlignment="1">
      <alignment horizontal="center" vertical="center" wrapText="1"/>
    </xf>
    <xf numFmtId="165" fontId="106" fillId="0" borderId="4" xfId="1" applyNumberFormat="1" applyFont="1" applyFill="1" applyBorder="1" applyAlignment="1">
      <alignment horizontal="center" vertical="center" wrapText="1"/>
    </xf>
    <xf numFmtId="165" fontId="107" fillId="0" borderId="4" xfId="1" applyNumberFormat="1" applyFont="1" applyFill="1" applyBorder="1" applyAlignment="1">
      <alignment horizontal="center" vertical="center"/>
    </xf>
    <xf numFmtId="165" fontId="82" fillId="0" borderId="4" xfId="1" applyNumberFormat="1" applyFont="1" applyFill="1" applyBorder="1" applyAlignment="1">
      <alignment vertical="center" wrapText="1"/>
    </xf>
    <xf numFmtId="165" fontId="81" fillId="7" borderId="4" xfId="1" applyNumberFormat="1" applyFont="1" applyFill="1" applyBorder="1" applyAlignment="1">
      <alignment horizontal="center" vertical="center" wrapText="1"/>
    </xf>
    <xf numFmtId="49" fontId="163" fillId="0" borderId="0" xfId="1" applyNumberFormat="1" applyFont="1" applyFill="1"/>
    <xf numFmtId="0" fontId="116" fillId="7" borderId="0" xfId="1" applyFont="1" applyFill="1"/>
    <xf numFmtId="165" fontId="81" fillId="7" borderId="4" xfId="1" applyNumberFormat="1" applyFont="1" applyFill="1" applyBorder="1" applyAlignment="1">
      <alignment horizontal="left" vertical="center" wrapText="1"/>
    </xf>
    <xf numFmtId="165" fontId="113" fillId="7" borderId="4" xfId="1" applyNumberFormat="1" applyFont="1" applyFill="1" applyBorder="1" applyAlignment="1">
      <alignment horizontal="center" vertical="center" wrapText="1"/>
    </xf>
    <xf numFmtId="0" fontId="90" fillId="7" borderId="4" xfId="1" applyNumberFormat="1" applyFont="1" applyFill="1" applyBorder="1" applyAlignment="1">
      <alignment horizontal="center" vertical="center" wrapText="1"/>
    </xf>
    <xf numFmtId="0" fontId="99" fillId="0" borderId="4" xfId="1" applyNumberFormat="1" applyFont="1" applyFill="1" applyBorder="1" applyAlignment="1">
      <alignment horizontal="center" vertical="center"/>
    </xf>
    <xf numFmtId="0" fontId="151" fillId="3" borderId="0" xfId="1" applyFont="1" applyFill="1"/>
    <xf numFmtId="49" fontId="131" fillId="0" borderId="4" xfId="1" applyNumberFormat="1" applyFont="1" applyFill="1" applyBorder="1" applyAlignment="1">
      <alignment horizontal="center" vertical="center" wrapText="1"/>
    </xf>
    <xf numFmtId="167" fontId="126" fillId="0" borderId="4" xfId="1" applyNumberFormat="1" applyFont="1" applyFill="1" applyBorder="1" applyAlignment="1">
      <alignment vertical="center" wrapText="1"/>
    </xf>
    <xf numFmtId="165" fontId="125" fillId="0" borderId="4" xfId="1" applyNumberFormat="1" applyFont="1" applyFill="1" applyBorder="1" applyAlignment="1">
      <alignment horizontal="center" vertical="center" wrapText="1"/>
    </xf>
    <xf numFmtId="164" fontId="164" fillId="0" borderId="0" xfId="1" applyNumberFormat="1" applyFont="1" applyFill="1"/>
    <xf numFmtId="164" fontId="165" fillId="0" borderId="0" xfId="1" applyNumberFormat="1" applyFont="1" applyFill="1"/>
    <xf numFmtId="165" fontId="113" fillId="8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4" fontId="80" fillId="0" borderId="4" xfId="2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0" fontId="80" fillId="0" borderId="4" xfId="2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3" fillId="0" borderId="4" xfId="1" applyNumberFormat="1" applyFont="1" applyFill="1" applyBorder="1" applyAlignment="1">
      <alignment horizontal="center" vertical="center"/>
    </xf>
    <xf numFmtId="164" fontId="96" fillId="0" borderId="4" xfId="2" applyNumberFormat="1" applyFont="1" applyFill="1" applyBorder="1" applyAlignment="1">
      <alignment horizontal="center" vertical="center" wrapText="1"/>
    </xf>
    <xf numFmtId="164" fontId="112" fillId="0" borderId="4" xfId="2" applyNumberFormat="1" applyFont="1" applyFill="1" applyBorder="1" applyAlignment="1">
      <alignment horizontal="center" vertical="center" wrapText="1"/>
    </xf>
    <xf numFmtId="49" fontId="85" fillId="7" borderId="4" xfId="1" applyNumberFormat="1" applyFont="1" applyFill="1" applyBorder="1" applyAlignment="1">
      <alignment horizontal="center" vertical="center" wrapText="1"/>
    </xf>
    <xf numFmtId="49" fontId="166" fillId="0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vertical="center" wrapText="1"/>
    </xf>
    <xf numFmtId="0" fontId="167" fillId="0" borderId="0" xfId="1" applyFont="1" applyFill="1"/>
    <xf numFmtId="0" fontId="168" fillId="0" borderId="0" xfId="1" applyFont="1" applyFill="1"/>
    <xf numFmtId="0" fontId="13" fillId="0" borderId="0" xfId="1" applyFont="1" applyFill="1"/>
    <xf numFmtId="165" fontId="81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96" fillId="0" borderId="4" xfId="2" applyNumberFormat="1" applyFont="1" applyFill="1" applyBorder="1" applyAlignment="1">
      <alignment horizontal="center" vertical="center" wrapText="1"/>
    </xf>
    <xf numFmtId="165" fontId="112" fillId="0" borderId="4" xfId="2" applyNumberFormat="1" applyFont="1" applyFill="1" applyBorder="1" applyAlignment="1">
      <alignment horizontal="center" vertical="center" wrapText="1"/>
    </xf>
    <xf numFmtId="0" fontId="172" fillId="0" borderId="0" xfId="1" applyFont="1" applyFill="1"/>
    <xf numFmtId="49" fontId="33" fillId="0" borderId="4" xfId="1" applyNumberFormat="1" applyFont="1" applyFill="1" applyBorder="1" applyAlignment="1">
      <alignment horizontal="center" vertical="center"/>
    </xf>
    <xf numFmtId="4" fontId="21" fillId="0" borderId="4" xfId="1" applyNumberFormat="1" applyFont="1" applyFill="1" applyBorder="1" applyAlignment="1">
      <alignment horizontal="center" vertical="center" wrapText="1"/>
    </xf>
    <xf numFmtId="165" fontId="83" fillId="0" borderId="4" xfId="2" applyNumberFormat="1" applyFont="1" applyBorder="1" applyAlignment="1">
      <alignment horizontal="center" vertical="center" wrapText="1"/>
    </xf>
    <xf numFmtId="49" fontId="173" fillId="0" borderId="0" xfId="1" applyNumberFormat="1" applyFont="1"/>
    <xf numFmtId="165" fontId="175" fillId="0" borderId="4" xfId="1" applyNumberFormat="1" applyFont="1" applyFill="1" applyBorder="1" applyAlignment="1">
      <alignment horizontal="center" vertical="center"/>
    </xf>
    <xf numFmtId="167" fontId="142" fillId="0" borderId="5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4" fontId="124" fillId="0" borderId="4" xfId="2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7" fontId="126" fillId="0" borderId="5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7" fontId="137" fillId="0" borderId="5" xfId="1" applyNumberFormat="1" applyFont="1" applyFill="1" applyBorder="1" applyAlignment="1">
      <alignment horizontal="center" vertical="center" wrapText="1"/>
    </xf>
    <xf numFmtId="167" fontId="142" fillId="0" borderId="5" xfId="1" applyNumberFormat="1" applyFont="1" applyFill="1" applyBorder="1" applyAlignment="1">
      <alignment horizontal="left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7" fontId="96" fillId="0" borderId="5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4" fontId="3" fillId="2" borderId="0" xfId="1" applyNumberFormat="1" applyFill="1"/>
    <xf numFmtId="49" fontId="13" fillId="2" borderId="4" xfId="1" applyNumberFormat="1" applyFont="1" applyFill="1" applyBorder="1" applyAlignment="1">
      <alignment horizontal="center" vertical="center"/>
    </xf>
    <xf numFmtId="165" fontId="85" fillId="2" borderId="4" xfId="1" applyNumberFormat="1" applyFont="1" applyFill="1" applyBorder="1" applyAlignment="1">
      <alignment horizontal="center" vertical="center"/>
    </xf>
    <xf numFmtId="165" fontId="88" fillId="2" borderId="4" xfId="1" applyNumberFormat="1" applyFont="1" applyFill="1" applyBorder="1" applyAlignment="1">
      <alignment horizontal="center" vertical="center"/>
    </xf>
    <xf numFmtId="165" fontId="81" fillId="2" borderId="4" xfId="1" applyNumberFormat="1" applyFont="1" applyFill="1" applyBorder="1" applyAlignment="1">
      <alignment horizontal="center" vertical="center"/>
    </xf>
    <xf numFmtId="165" fontId="89" fillId="2" borderId="4" xfId="1" applyNumberFormat="1" applyFont="1" applyFill="1" applyBorder="1" applyAlignment="1">
      <alignment horizontal="center" vertical="center"/>
    </xf>
    <xf numFmtId="165" fontId="81" fillId="2" borderId="4" xfId="1" quotePrefix="1" applyNumberFormat="1" applyFont="1" applyFill="1" applyBorder="1" applyAlignment="1">
      <alignment horizontal="center" vertical="center" wrapText="1"/>
    </xf>
    <xf numFmtId="165" fontId="83" fillId="2" borderId="4" xfId="1" applyNumberFormat="1" applyFont="1" applyFill="1" applyBorder="1" applyAlignment="1">
      <alignment horizontal="center" vertical="center" wrapText="1"/>
    </xf>
    <xf numFmtId="165" fontId="124" fillId="2" borderId="4" xfId="1" applyNumberFormat="1" applyFont="1" applyFill="1" applyBorder="1" applyAlignment="1">
      <alignment horizontal="center" vertical="center" wrapText="1"/>
    </xf>
    <xf numFmtId="165" fontId="10" fillId="2" borderId="4" xfId="1" applyNumberFormat="1" applyFont="1" applyFill="1" applyBorder="1" applyAlignment="1">
      <alignment horizontal="center" vertical="center" wrapText="1"/>
    </xf>
    <xf numFmtId="165" fontId="85" fillId="2" borderId="4" xfId="1" applyNumberFormat="1" applyFont="1" applyFill="1" applyBorder="1" applyAlignment="1">
      <alignment horizontal="center" vertical="center" wrapText="1"/>
    </xf>
    <xf numFmtId="165" fontId="96" fillId="2" borderId="4" xfId="1" applyNumberFormat="1" applyFont="1" applyFill="1" applyBorder="1" applyAlignment="1">
      <alignment horizontal="center" vertical="center" wrapText="1"/>
    </xf>
    <xf numFmtId="165" fontId="21" fillId="2" borderId="4" xfId="1" applyNumberFormat="1" applyFont="1" applyFill="1" applyBorder="1" applyAlignment="1">
      <alignment horizontal="center" vertical="center" wrapText="1"/>
    </xf>
    <xf numFmtId="165" fontId="26" fillId="2" borderId="4" xfId="1" applyNumberFormat="1" applyFont="1" applyFill="1" applyBorder="1" applyAlignment="1">
      <alignment horizontal="center" vertical="center" wrapText="1"/>
    </xf>
    <xf numFmtId="165" fontId="39" fillId="2" borderId="4" xfId="1" applyNumberFormat="1" applyFont="1" applyFill="1" applyBorder="1" applyAlignment="1">
      <alignment horizontal="center" vertical="center" wrapText="1"/>
    </xf>
    <xf numFmtId="165" fontId="126" fillId="2" borderId="4" xfId="1" applyNumberFormat="1" applyFont="1" applyFill="1" applyBorder="1" applyAlignment="1">
      <alignment horizontal="center" vertical="center" wrapText="1"/>
    </xf>
    <xf numFmtId="165" fontId="113" fillId="2" borderId="4" xfId="1" applyNumberFormat="1" applyFont="1" applyFill="1" applyBorder="1" applyAlignment="1">
      <alignment horizontal="center" vertical="center" wrapText="1"/>
    </xf>
    <xf numFmtId="165" fontId="94" fillId="2" borderId="4" xfId="1" applyNumberFormat="1" applyFont="1" applyFill="1" applyBorder="1" applyAlignment="1">
      <alignment horizontal="center" vertical="center" wrapText="1"/>
    </xf>
    <xf numFmtId="165" fontId="15" fillId="2" borderId="4" xfId="2" applyNumberFormat="1" applyFont="1" applyFill="1" applyBorder="1" applyAlignment="1">
      <alignment horizontal="center" vertical="center" wrapText="1"/>
    </xf>
    <xf numFmtId="165" fontId="80" fillId="2" borderId="4" xfId="2" applyNumberFormat="1" applyFont="1" applyFill="1" applyBorder="1" applyAlignment="1">
      <alignment horizontal="center" vertical="center" wrapText="1"/>
    </xf>
    <xf numFmtId="165" fontId="96" fillId="2" borderId="4" xfId="2" applyNumberFormat="1" applyFont="1" applyFill="1" applyBorder="1" applyAlignment="1">
      <alignment horizontal="center" vertical="center" wrapText="1"/>
    </xf>
    <xf numFmtId="164" fontId="96" fillId="2" borderId="4" xfId="2" applyNumberFormat="1" applyFont="1" applyFill="1" applyBorder="1" applyAlignment="1">
      <alignment horizontal="center" vertical="center" wrapText="1"/>
    </xf>
    <xf numFmtId="0" fontId="80" fillId="2" borderId="4" xfId="2" applyFont="1" applyFill="1" applyBorder="1" applyAlignment="1">
      <alignment horizontal="center" vertical="center" wrapText="1"/>
    </xf>
    <xf numFmtId="165" fontId="154" fillId="2" borderId="4" xfId="1" applyNumberFormat="1" applyFont="1" applyFill="1" applyBorder="1" applyAlignment="1">
      <alignment horizontal="center" vertical="center" wrapText="1"/>
    </xf>
    <xf numFmtId="165" fontId="16" fillId="2" borderId="4" xfId="1" quotePrefix="1" applyNumberFormat="1" applyFont="1" applyFill="1" applyBorder="1" applyAlignment="1">
      <alignment horizontal="center" vertical="center" wrapText="1"/>
    </xf>
    <xf numFmtId="165" fontId="24" fillId="2" borderId="4" xfId="1" applyNumberFormat="1" applyFont="1" applyFill="1" applyBorder="1" applyAlignment="1">
      <alignment horizontal="center" vertical="center" wrapText="1"/>
    </xf>
    <xf numFmtId="165" fontId="20" fillId="2" borderId="4" xfId="1" applyNumberFormat="1" applyFont="1" applyFill="1" applyBorder="1" applyAlignment="1">
      <alignment horizontal="center" vertical="center" wrapText="1"/>
    </xf>
    <xf numFmtId="165" fontId="80" fillId="2" borderId="4" xfId="1" applyNumberFormat="1" applyFont="1" applyFill="1" applyBorder="1" applyAlignment="1">
      <alignment horizontal="center" vertical="center" wrapText="1"/>
    </xf>
    <xf numFmtId="165" fontId="104" fillId="2" borderId="4" xfId="1" applyNumberFormat="1" applyFont="1" applyFill="1" applyBorder="1" applyAlignment="1">
      <alignment horizontal="center" vertical="center" wrapText="1"/>
    </xf>
    <xf numFmtId="165" fontId="105" fillId="2" borderId="4" xfId="1" applyNumberFormat="1" applyFont="1" applyFill="1" applyBorder="1" applyAlignment="1">
      <alignment horizontal="center" vertical="center" wrapText="1"/>
    </xf>
    <xf numFmtId="4" fontId="19" fillId="2" borderId="4" xfId="1" applyNumberFormat="1" applyFont="1" applyFill="1" applyBorder="1" applyAlignment="1">
      <alignment horizontal="center" vertical="center" wrapText="1"/>
    </xf>
    <xf numFmtId="165" fontId="112" fillId="2" borderId="4" xfId="2" applyNumberFormat="1" applyFont="1" applyFill="1" applyBorder="1" applyAlignment="1">
      <alignment horizontal="center" vertical="center" wrapText="1"/>
    </xf>
    <xf numFmtId="164" fontId="164" fillId="2" borderId="0" xfId="1" applyNumberFormat="1" applyFont="1" applyFill="1"/>
    <xf numFmtId="164" fontId="165" fillId="2" borderId="0" xfId="1" applyNumberFormat="1" applyFont="1" applyFill="1"/>
    <xf numFmtId="165" fontId="44" fillId="2" borderId="0" xfId="1" applyNumberFormat="1" applyFont="1" applyFill="1" applyAlignment="1">
      <alignment vertical="center" wrapText="1"/>
    </xf>
    <xf numFmtId="164" fontId="6" fillId="2" borderId="0" xfId="1" applyNumberFormat="1" applyFont="1" applyFill="1"/>
    <xf numFmtId="164" fontId="64" fillId="2" borderId="0" xfId="1" applyNumberFormat="1" applyFont="1" applyFill="1" applyAlignment="1">
      <alignment horizontal="center" vertical="center" wrapText="1"/>
    </xf>
    <xf numFmtId="0" fontId="3" fillId="2" borderId="0" xfId="1" applyFill="1"/>
    <xf numFmtId="164" fontId="10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4" fontId="80" fillId="0" borderId="4" xfId="2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Fill="1" applyBorder="1" applyAlignment="1">
      <alignment horizontal="center" vertical="center" wrapText="1"/>
    </xf>
    <xf numFmtId="0" fontId="151" fillId="0" borderId="0" xfId="1" applyFont="1" applyFill="1"/>
    <xf numFmtId="164" fontId="124" fillId="0" borderId="4" xfId="2" applyNumberFormat="1" applyFont="1" applyFill="1" applyBorder="1" applyAlignment="1">
      <alignment horizontal="left" vertical="center" wrapText="1"/>
    </xf>
    <xf numFmtId="0" fontId="37" fillId="0" borderId="0" xfId="1" applyFont="1" applyFill="1"/>
    <xf numFmtId="0" fontId="130" fillId="0" borderId="0" xfId="1" applyFont="1" applyFill="1"/>
    <xf numFmtId="49" fontId="85" fillId="0" borderId="4" xfId="1" applyNumberFormat="1" applyFont="1" applyFill="1" applyBorder="1" applyAlignment="1">
      <alignment horizontal="center" vertical="center" wrapText="1"/>
    </xf>
    <xf numFmtId="165" fontId="132" fillId="0" borderId="4" xfId="1" applyNumberFormat="1" applyFont="1" applyFill="1" applyBorder="1" applyAlignment="1">
      <alignment horizontal="center" vertical="center" wrapText="1"/>
    </xf>
    <xf numFmtId="165" fontId="157" fillId="0" borderId="4" xfId="1" applyNumberFormat="1" applyFont="1" applyFill="1" applyBorder="1" applyAlignment="1">
      <alignment horizontal="center" vertical="center" wrapText="1"/>
    </xf>
    <xf numFmtId="0" fontId="158" fillId="0" borderId="0" xfId="1" applyFont="1" applyFill="1"/>
    <xf numFmtId="0" fontId="155" fillId="0" borderId="0" xfId="1" applyFont="1" applyFill="1"/>
    <xf numFmtId="165" fontId="126" fillId="0" borderId="4" xfId="4" applyNumberFormat="1" applyFont="1" applyFill="1" applyBorder="1" applyAlignment="1">
      <alignment horizontal="left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7" fontId="88" fillId="0" borderId="5" xfId="1" applyNumberFormat="1" applyFont="1" applyFill="1" applyBorder="1" applyAlignment="1">
      <alignment horizontal="center" vertical="center" wrapText="1"/>
    </xf>
    <xf numFmtId="0" fontId="20" fillId="2" borderId="0" xfId="1" applyFont="1" applyFill="1"/>
    <xf numFmtId="164" fontId="83" fillId="0" borderId="9" xfId="1" applyNumberFormat="1" applyFont="1" applyBorder="1" applyAlignment="1">
      <alignment horizontal="center" vertical="center" wrapText="1"/>
    </xf>
    <xf numFmtId="0" fontId="83" fillId="0" borderId="9" xfId="1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0" fontId="176" fillId="0" borderId="0" xfId="1" applyFont="1" applyBorder="1"/>
    <xf numFmtId="0" fontId="83" fillId="0" borderId="0" xfId="1" applyFont="1" applyBorder="1" applyAlignment="1">
      <alignment horizontal="center" vertical="center" wrapText="1"/>
    </xf>
    <xf numFmtId="165" fontId="176" fillId="0" borderId="0" xfId="1" applyNumberFormat="1" applyFont="1" applyFill="1"/>
    <xf numFmtId="0" fontId="176" fillId="0" borderId="0" xfId="1" applyFont="1" applyFill="1"/>
    <xf numFmtId="0" fontId="176" fillId="0" borderId="0" xfId="1" applyFont="1"/>
    <xf numFmtId="164" fontId="87" fillId="0" borderId="4" xfId="1" applyNumberFormat="1" applyFont="1" applyFill="1" applyBorder="1" applyAlignment="1">
      <alignment horizontal="center" vertical="center"/>
    </xf>
    <xf numFmtId="165" fontId="85" fillId="0" borderId="4" xfId="1" applyNumberFormat="1" applyFont="1" applyFill="1" applyBorder="1" applyAlignment="1">
      <alignment horizontal="center" vertical="center" wrapText="1"/>
    </xf>
    <xf numFmtId="165" fontId="94" fillId="0" borderId="4" xfId="1" applyNumberFormat="1" applyFont="1" applyFill="1" applyBorder="1" applyAlignment="1">
      <alignment horizontal="left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7" fontId="10" fillId="0" borderId="5" xfId="1" applyNumberFormat="1" applyFont="1" applyFill="1" applyBorder="1" applyAlignment="1">
      <alignment horizontal="left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7" fontId="42" fillId="3" borderId="4" xfId="1" applyNumberFormat="1" applyFont="1" applyFill="1" applyBorder="1" applyAlignment="1">
      <alignment vertical="center" wrapText="1"/>
    </xf>
    <xf numFmtId="49" fontId="99" fillId="0" borderId="0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70" fontId="87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4" fontId="2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38" fillId="0" borderId="4" xfId="1" applyNumberFormat="1" applyFont="1" applyFill="1" applyBorder="1" applyAlignment="1">
      <alignment horizontal="center" vertical="center" wrapText="1"/>
    </xf>
    <xf numFmtId="0" fontId="177" fillId="0" borderId="0" xfId="1" applyFont="1" applyFill="1"/>
    <xf numFmtId="49" fontId="178" fillId="0" borderId="4" xfId="1" applyNumberFormat="1" applyFont="1" applyFill="1" applyBorder="1" applyAlignment="1">
      <alignment horizontal="center" vertical="center" wrapText="1"/>
    </xf>
    <xf numFmtId="170" fontId="85" fillId="0" borderId="4" xfId="1" applyNumberFormat="1" applyFont="1" applyFill="1" applyBorder="1" applyAlignment="1">
      <alignment horizontal="center" vertical="center" wrapText="1"/>
    </xf>
    <xf numFmtId="164" fontId="169" fillId="0" borderId="0" xfId="1" applyNumberFormat="1" applyFont="1" applyFill="1"/>
    <xf numFmtId="0" fontId="83" fillId="0" borderId="9" xfId="1" applyFont="1" applyFill="1" applyBorder="1" applyAlignment="1">
      <alignment horizontal="center" vertical="center" wrapText="1"/>
    </xf>
    <xf numFmtId="165" fontId="94" fillId="0" borderId="4" xfId="1" applyNumberFormat="1" applyFont="1" applyFill="1" applyBorder="1" applyAlignment="1">
      <alignment horizontal="center" vertical="center"/>
    </xf>
    <xf numFmtId="165" fontId="39" fillId="0" borderId="4" xfId="2" applyNumberFormat="1" applyFont="1" applyFill="1" applyBorder="1" applyAlignment="1">
      <alignment horizontal="center" vertical="center" wrapText="1"/>
    </xf>
    <xf numFmtId="165" fontId="10" fillId="0" borderId="4" xfId="2" applyNumberFormat="1" applyFont="1" applyFill="1" applyBorder="1" applyAlignment="1">
      <alignment horizontal="center" vertical="center" wrapText="1"/>
    </xf>
    <xf numFmtId="0" fontId="10" fillId="0" borderId="4" xfId="2" applyFont="1" applyFill="1" applyBorder="1" applyAlignment="1">
      <alignment horizontal="center" vertical="center" wrapText="1"/>
    </xf>
    <xf numFmtId="165" fontId="16" fillId="0" borderId="4" xfId="1" applyNumberFormat="1" applyFont="1" applyFill="1" applyBorder="1" applyAlignment="1">
      <alignment horizontal="center" vertical="center"/>
    </xf>
    <xf numFmtId="4" fontId="39" fillId="0" borderId="4" xfId="1" applyNumberFormat="1" applyFont="1" applyFill="1" applyBorder="1" applyAlignment="1">
      <alignment horizontal="center" vertical="center" wrapText="1"/>
    </xf>
    <xf numFmtId="164" fontId="170" fillId="0" borderId="0" xfId="1" applyNumberFormat="1" applyFont="1" applyFill="1"/>
    <xf numFmtId="164" fontId="171" fillId="0" borderId="0" xfId="1" applyNumberFormat="1" applyFont="1" applyFill="1"/>
    <xf numFmtId="165" fontId="31" fillId="0" borderId="0" xfId="1" applyNumberFormat="1" applyFont="1" applyFill="1" applyAlignment="1">
      <alignment vertical="center" wrapText="1"/>
    </xf>
    <xf numFmtId="164" fontId="62" fillId="0" borderId="0" xfId="1" applyNumberFormat="1" applyFont="1" applyFill="1" applyAlignment="1">
      <alignment horizontal="center" vertical="center" wrapText="1"/>
    </xf>
    <xf numFmtId="165" fontId="179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167" fontId="10" fillId="0" borderId="5" xfId="1" applyNumberFormat="1" applyFont="1" applyFill="1" applyBorder="1" applyAlignment="1">
      <alignment vertical="center" wrapText="1"/>
    </xf>
    <xf numFmtId="49" fontId="94" fillId="0" borderId="4" xfId="1" applyNumberFormat="1" applyFont="1" applyFill="1" applyBorder="1" applyAlignment="1">
      <alignment horizontal="center" vertical="center" wrapText="1"/>
    </xf>
    <xf numFmtId="164" fontId="9" fillId="0" borderId="0" xfId="1" applyNumberFormat="1" applyFont="1" applyBorder="1" applyAlignment="1">
      <alignment horizontal="center" vertical="center" wrapText="1"/>
    </xf>
    <xf numFmtId="164" fontId="112" fillId="8" borderId="4" xfId="1" applyNumberFormat="1" applyFont="1" applyFill="1" applyBorder="1" applyAlignment="1">
      <alignment horizontal="center" vertical="center" wrapText="1"/>
    </xf>
    <xf numFmtId="165" fontId="9" fillId="0" borderId="0" xfId="1" applyNumberFormat="1" applyFont="1" applyBorder="1" applyAlignment="1">
      <alignment horizontal="center" vertical="center" wrapText="1"/>
    </xf>
    <xf numFmtId="4" fontId="9" fillId="0" borderId="0" xfId="1" applyNumberFormat="1" applyFont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0" fontId="80" fillId="0" borderId="5" xfId="2" applyFont="1" applyBorder="1" applyAlignment="1">
      <alignment horizontal="center" vertical="center" wrapText="1"/>
    </xf>
    <xf numFmtId="165" fontId="87" fillId="0" borderId="5" xfId="1" applyNumberFormat="1" applyFont="1" applyFill="1" applyBorder="1" applyAlignment="1">
      <alignment horizontal="center" vertical="center" wrapText="1"/>
    </xf>
    <xf numFmtId="165" fontId="81" fillId="0" borderId="5" xfId="1" applyNumberFormat="1" applyFont="1" applyFill="1" applyBorder="1" applyAlignment="1">
      <alignment horizontal="center" vertical="center" wrapText="1"/>
    </xf>
    <xf numFmtId="164" fontId="87" fillId="0" borderId="5" xfId="1" applyNumberFormat="1" applyFont="1" applyFill="1" applyBorder="1" applyAlignment="1">
      <alignment horizontal="center" vertical="center" wrapText="1"/>
    </xf>
    <xf numFmtId="164" fontId="16" fillId="0" borderId="5" xfId="1" applyNumberFormat="1" applyFont="1" applyFill="1" applyBorder="1" applyAlignment="1">
      <alignment horizontal="center" vertical="center" wrapText="1"/>
    </xf>
    <xf numFmtId="164" fontId="80" fillId="0" borderId="5" xfId="2" applyNumberFormat="1" applyFont="1" applyBorder="1" applyAlignment="1">
      <alignment horizontal="center" vertical="center" wrapText="1"/>
    </xf>
    <xf numFmtId="164" fontId="96" fillId="0" borderId="5" xfId="2" applyNumberFormat="1" applyFont="1" applyBorder="1" applyAlignment="1">
      <alignment horizontal="center" vertical="center" wrapText="1"/>
    </xf>
    <xf numFmtId="0" fontId="50" fillId="0" borderId="6" xfId="1" applyFont="1" applyFill="1" applyBorder="1"/>
    <xf numFmtId="0" fontId="29" fillId="0" borderId="6" xfId="1" applyFont="1" applyFill="1" applyBorder="1"/>
    <xf numFmtId="0" fontId="29" fillId="0" borderId="2" xfId="1" applyFont="1" applyFill="1" applyBorder="1"/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63" fillId="7" borderId="4" xfId="1" applyNumberFormat="1" applyFont="1" applyFill="1" applyBorder="1"/>
    <xf numFmtId="165" fontId="58" fillId="7" borderId="0" xfId="1" applyNumberFormat="1" applyFont="1" applyFill="1"/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71" fontId="34" fillId="0" borderId="0" xfId="1" applyNumberFormat="1" applyFont="1" applyFill="1"/>
    <xf numFmtId="171" fontId="50" fillId="3" borderId="0" xfId="1" applyNumberFormat="1" applyFont="1" applyFill="1"/>
    <xf numFmtId="171" fontId="32" fillId="0" borderId="0" xfId="1" applyNumberFormat="1" applyFont="1" applyFill="1"/>
    <xf numFmtId="171" fontId="43" fillId="0" borderId="0" xfId="1" applyNumberFormat="1" applyFont="1" applyFill="1"/>
    <xf numFmtId="171" fontId="46" fillId="0" borderId="0" xfId="1" applyNumberFormat="1" applyFont="1" applyFill="1"/>
    <xf numFmtId="171" fontId="48" fillId="0" borderId="0" xfId="1" applyNumberFormat="1" applyFont="1" applyFill="1"/>
    <xf numFmtId="171" fontId="38" fillId="0" borderId="0" xfId="1" applyNumberFormat="1" applyFont="1" applyFill="1"/>
    <xf numFmtId="171" fontId="29" fillId="3" borderId="0" xfId="1" applyNumberFormat="1" applyFont="1" applyFill="1"/>
    <xf numFmtId="171" fontId="52" fillId="4" borderId="0" xfId="1" applyNumberFormat="1" applyFont="1" applyFill="1"/>
    <xf numFmtId="171" fontId="50" fillId="4" borderId="0" xfId="1" applyNumberFormat="1" applyFont="1" applyFill="1"/>
    <xf numFmtId="171" fontId="43" fillId="4" borderId="0" xfId="1" applyNumberFormat="1" applyFont="1" applyFill="1"/>
    <xf numFmtId="171" fontId="151" fillId="6" borderId="0" xfId="1" applyNumberFormat="1" applyFont="1" applyFill="1"/>
    <xf numFmtId="165" fontId="87" fillId="0" borderId="4" xfId="1" applyNumberFormat="1" applyFont="1" applyFill="1" applyBorder="1" applyAlignment="1">
      <alignment horizontal="center" vertical="center" wrapText="1"/>
    </xf>
    <xf numFmtId="172" fontId="85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73" fontId="87" fillId="0" borderId="4" xfId="1" applyNumberFormat="1" applyFont="1" applyFill="1" applyBorder="1" applyAlignment="1">
      <alignment horizontal="center" vertical="center" wrapText="1"/>
    </xf>
    <xf numFmtId="49" fontId="62" fillId="0" borderId="0" xfId="1" applyNumberFormat="1" applyFont="1" applyFill="1" applyAlignment="1">
      <alignment horizontal="center"/>
    </xf>
    <xf numFmtId="164" fontId="7" fillId="0" borderId="0" xfId="1" applyNumberFormat="1" applyFont="1" applyFill="1"/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47" fillId="0" borderId="4" xfId="1" applyNumberFormat="1" applyFont="1" applyFill="1" applyBorder="1" applyAlignment="1">
      <alignment horizontal="center" vertical="center"/>
    </xf>
    <xf numFmtId="165" fontId="10" fillId="0" borderId="4" xfId="2" applyNumberFormat="1" applyFont="1" applyBorder="1" applyAlignment="1">
      <alignment horizontal="center" vertical="center" wrapText="1"/>
    </xf>
    <xf numFmtId="0" fontId="4" fillId="0" borderId="0" xfId="1" applyFont="1" applyFill="1" applyAlignment="1">
      <alignment horizontal="center"/>
    </xf>
    <xf numFmtId="164" fontId="180" fillId="0" borderId="0" xfId="1" applyNumberFormat="1" applyFont="1" applyFill="1" applyAlignment="1">
      <alignment horizontal="center"/>
    </xf>
    <xf numFmtId="0" fontId="62" fillId="0" borderId="0" xfId="1" applyFont="1" applyFill="1" applyAlignment="1">
      <alignment horizontal="center"/>
    </xf>
    <xf numFmtId="166" fontId="64" fillId="0" borderId="0" xfId="1" applyNumberFormat="1" applyFont="1" applyFill="1" applyAlignment="1">
      <alignment horizontal="center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5" fillId="0" borderId="0" xfId="2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4" fontId="10" fillId="0" borderId="4" xfId="2" applyNumberFormat="1" applyFont="1" applyFill="1" applyBorder="1" applyAlignment="1">
      <alignment horizontal="center" vertical="center" wrapText="1"/>
    </xf>
    <xf numFmtId="167" fontId="81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6" fontId="85" fillId="0" borderId="4" xfId="1" applyNumberFormat="1" applyFont="1" applyFill="1" applyBorder="1" applyAlignment="1">
      <alignment horizontal="center" vertical="center"/>
    </xf>
    <xf numFmtId="164" fontId="10" fillId="0" borderId="0" xfId="1" applyNumberFormat="1" applyFont="1" applyBorder="1" applyAlignment="1">
      <alignment horizontal="center" vertical="center" wrapText="1"/>
    </xf>
    <xf numFmtId="0" fontId="10" fillId="0" borderId="9" xfId="1" applyFont="1" applyFill="1" applyBorder="1" applyAlignment="1">
      <alignment horizontal="center" vertical="center" wrapText="1"/>
    </xf>
    <xf numFmtId="166" fontId="81" fillId="0" borderId="4" xfId="1" applyNumberFormat="1" applyFont="1" applyFill="1" applyBorder="1" applyAlignment="1">
      <alignment horizontal="center" vertical="center"/>
    </xf>
    <xf numFmtId="165" fontId="81" fillId="8" borderId="4" xfId="1" applyNumberFormat="1" applyFont="1" applyFill="1" applyBorder="1" applyAlignment="1">
      <alignment horizontal="center" vertical="center" wrapText="1"/>
    </xf>
    <xf numFmtId="165" fontId="10" fillId="7" borderId="4" xfId="1" applyNumberFormat="1" applyFont="1" applyFill="1" applyBorder="1" applyAlignment="1">
      <alignment horizontal="center" vertical="center" wrapText="1"/>
    </xf>
    <xf numFmtId="165" fontId="81" fillId="5" borderId="4" xfId="1" applyNumberFormat="1" applyFont="1" applyFill="1" applyBorder="1" applyAlignment="1">
      <alignment horizontal="center" vertical="center" wrapText="1"/>
    </xf>
    <xf numFmtId="164" fontId="6" fillId="0" borderId="0" xfId="1" applyNumberFormat="1" applyFont="1"/>
    <xf numFmtId="164" fontId="169" fillId="0" borderId="0" xfId="1" applyNumberFormat="1" applyFont="1"/>
    <xf numFmtId="0" fontId="10" fillId="0" borderId="9" xfId="1" applyFont="1" applyBorder="1" applyAlignment="1">
      <alignment horizontal="center" vertical="center" wrapText="1"/>
    </xf>
    <xf numFmtId="165" fontId="81" fillId="6" borderId="4" xfId="1" applyNumberFormat="1" applyFont="1" applyFill="1" applyBorder="1" applyAlignment="1">
      <alignment horizontal="center" vertical="center" wrapText="1"/>
    </xf>
    <xf numFmtId="0" fontId="10" fillId="0" borderId="4" xfId="2" applyFont="1" applyBorder="1" applyAlignment="1">
      <alignment horizontal="center" vertical="center" wrapText="1"/>
    </xf>
    <xf numFmtId="165" fontId="10" fillId="5" borderId="4" xfId="2" applyNumberFormat="1" applyFont="1" applyFill="1" applyBorder="1" applyAlignment="1">
      <alignment horizontal="center" vertical="center" wrapText="1"/>
    </xf>
    <xf numFmtId="165" fontId="96" fillId="7" borderId="4" xfId="1" applyNumberFormat="1" applyFont="1" applyFill="1" applyBorder="1" applyAlignment="1">
      <alignment horizontal="center" vertical="center" wrapText="1"/>
    </xf>
    <xf numFmtId="4" fontId="10" fillId="0" borderId="0" xfId="1" applyNumberFormat="1" applyFont="1" applyBorder="1" applyAlignment="1">
      <alignment horizontal="center" vertical="center" wrapText="1"/>
    </xf>
    <xf numFmtId="173" fontId="81" fillId="0" borderId="4" xfId="1" applyNumberFormat="1" applyFont="1" applyFill="1" applyBorder="1" applyAlignment="1">
      <alignment horizontal="center" vertical="center" wrapText="1"/>
    </xf>
    <xf numFmtId="165" fontId="39" fillId="7" borderId="4" xfId="1" applyNumberFormat="1" applyFont="1" applyFill="1" applyBorder="1" applyAlignment="1">
      <alignment horizontal="center" vertical="center" wrapText="1"/>
    </xf>
    <xf numFmtId="0" fontId="31" fillId="0" borderId="0" xfId="1" applyFont="1" applyFill="1" applyAlignment="1">
      <alignment vertical="center" wrapText="1"/>
    </xf>
    <xf numFmtId="165" fontId="10" fillId="0" borderId="0" xfId="1" applyNumberFormat="1" applyFont="1" applyBorder="1" applyAlignment="1">
      <alignment horizontal="center" vertical="center" wrapText="1"/>
    </xf>
    <xf numFmtId="165" fontId="10" fillId="7" borderId="0" xfId="1" applyNumberFormat="1" applyFont="1" applyFill="1" applyBorder="1" applyAlignment="1">
      <alignment horizontal="center" vertical="center" wrapText="1"/>
    </xf>
    <xf numFmtId="0" fontId="10" fillId="0" borderId="0" xfId="1" applyFont="1" applyBorder="1" applyAlignment="1">
      <alignment horizontal="center" vertical="center" wrapText="1"/>
    </xf>
    <xf numFmtId="165" fontId="27" fillId="6" borderId="4" xfId="1" applyNumberFormat="1" applyFont="1" applyFill="1" applyBorder="1" applyAlignment="1">
      <alignment horizontal="center" vertical="center" wrapText="1"/>
    </xf>
    <xf numFmtId="165" fontId="16" fillId="7" borderId="4" xfId="1" applyNumberFormat="1" applyFont="1" applyFill="1" applyBorder="1" applyAlignment="1">
      <alignment horizontal="center" vertical="center" wrapText="1"/>
    </xf>
    <xf numFmtId="4" fontId="39" fillId="7" borderId="4" xfId="1" applyNumberFormat="1" applyFont="1" applyFill="1" applyBorder="1" applyAlignment="1">
      <alignment horizontal="center" vertical="center" wrapText="1"/>
    </xf>
    <xf numFmtId="164" fontId="169" fillId="2" borderId="0" xfId="1" applyNumberFormat="1" applyFont="1" applyFill="1"/>
    <xf numFmtId="164" fontId="81" fillId="0" borderId="9" xfId="1" applyNumberFormat="1" applyFont="1" applyFill="1" applyBorder="1" applyAlignment="1">
      <alignment horizontal="center" vertical="center"/>
    </xf>
    <xf numFmtId="165" fontId="94" fillId="2" borderId="4" xfId="1" applyNumberFormat="1" applyFont="1" applyFill="1" applyBorder="1" applyAlignment="1">
      <alignment horizontal="center" vertical="center"/>
    </xf>
    <xf numFmtId="165" fontId="10" fillId="2" borderId="4" xfId="2" applyNumberFormat="1" applyFont="1" applyFill="1" applyBorder="1" applyAlignment="1">
      <alignment horizontal="center" vertical="center" wrapText="1"/>
    </xf>
    <xf numFmtId="0" fontId="10" fillId="2" borderId="4" xfId="2" applyFont="1" applyFill="1" applyBorder="1" applyAlignment="1">
      <alignment horizontal="center" vertical="center" wrapText="1"/>
    </xf>
    <xf numFmtId="165" fontId="16" fillId="2" borderId="4" xfId="1" applyNumberFormat="1" applyFont="1" applyFill="1" applyBorder="1" applyAlignment="1">
      <alignment horizontal="center" vertical="center" wrapText="1"/>
    </xf>
    <xf numFmtId="4" fontId="39" fillId="2" borderId="4" xfId="1" applyNumberFormat="1" applyFont="1" applyFill="1" applyBorder="1" applyAlignment="1">
      <alignment horizontal="center" vertical="center" wrapText="1"/>
    </xf>
    <xf numFmtId="164" fontId="170" fillId="2" borderId="0" xfId="1" applyNumberFormat="1" applyFont="1" applyFill="1"/>
    <xf numFmtId="164" fontId="171" fillId="2" borderId="0" xfId="1" applyNumberFormat="1" applyFont="1" applyFill="1"/>
    <xf numFmtId="165" fontId="31" fillId="2" borderId="0" xfId="1" applyNumberFormat="1" applyFont="1" applyFill="1" applyAlignment="1">
      <alignment vertical="center" wrapText="1"/>
    </xf>
    <xf numFmtId="164" fontId="62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164" fontId="10" fillId="0" borderId="9" xfId="1" applyNumberFormat="1" applyFont="1" applyBorder="1" applyAlignment="1">
      <alignment horizontal="center" vertical="center" wrapText="1"/>
    </xf>
    <xf numFmtId="164" fontId="81" fillId="0" borderId="4" xfId="1" applyNumberFormat="1" applyFont="1" applyFill="1" applyBorder="1" applyAlignment="1">
      <alignment horizontal="center" vertical="center"/>
    </xf>
    <xf numFmtId="164" fontId="94" fillId="0" borderId="4" xfId="1" applyNumberFormat="1" applyFont="1" applyFill="1" applyBorder="1" applyAlignment="1">
      <alignment horizontal="center" vertical="center"/>
    </xf>
    <xf numFmtId="164" fontId="10" fillId="0" borderId="4" xfId="2" applyNumberFormat="1" applyFont="1" applyBorder="1" applyAlignment="1">
      <alignment horizontal="center" vertical="center" wrapText="1"/>
    </xf>
    <xf numFmtId="164" fontId="10" fillId="5" borderId="4" xfId="2" applyNumberFormat="1" applyFont="1" applyFill="1" applyBorder="1" applyAlignment="1">
      <alignment horizontal="center" vertical="center" wrapText="1"/>
    </xf>
    <xf numFmtId="49" fontId="43" fillId="0" borderId="0" xfId="1" applyNumberFormat="1" applyFont="1"/>
    <xf numFmtId="49" fontId="181" fillId="0" borderId="0" xfId="1" applyNumberFormat="1" applyFont="1"/>
    <xf numFmtId="166" fontId="87" fillId="0" borderId="4" xfId="1" applyNumberFormat="1" applyFont="1" applyFill="1" applyBorder="1" applyAlignment="1">
      <alignment horizontal="center" vertical="center"/>
    </xf>
    <xf numFmtId="49" fontId="90" fillId="0" borderId="0" xfId="1" applyNumberFormat="1" applyFont="1" applyFill="1" applyBorder="1" applyAlignment="1">
      <alignment horizontal="center" vertical="center" wrapText="1"/>
    </xf>
    <xf numFmtId="165" fontId="81" fillId="0" borderId="0" xfId="1" applyNumberFormat="1" applyFont="1" applyFill="1" applyBorder="1" applyAlignment="1">
      <alignment horizontal="center" vertical="center" wrapText="1"/>
    </xf>
    <xf numFmtId="165" fontId="16" fillId="0" borderId="0" xfId="1" applyNumberFormat="1" applyFont="1" applyFill="1" applyBorder="1" applyAlignment="1">
      <alignment horizontal="center" vertical="center" wrapText="1"/>
    </xf>
    <xf numFmtId="167" fontId="81" fillId="0" borderId="0" xfId="1" applyNumberFormat="1" applyFont="1" applyFill="1" applyBorder="1" applyAlignment="1">
      <alignment horizontal="left" vertical="center" wrapText="1"/>
    </xf>
    <xf numFmtId="164" fontId="81" fillId="0" borderId="0" xfId="1" applyNumberFormat="1" applyFont="1" applyFill="1" applyBorder="1" applyAlignment="1">
      <alignment horizontal="center" vertical="center" wrapText="1"/>
    </xf>
    <xf numFmtId="166" fontId="81" fillId="7" borderId="4" xfId="1" applyNumberFormat="1" applyFont="1" applyFill="1" applyBorder="1" applyAlignment="1">
      <alignment horizontal="center" vertical="center"/>
    </xf>
    <xf numFmtId="167" fontId="80" fillId="0" borderId="5" xfId="1" applyNumberFormat="1" applyFont="1" applyFill="1" applyBorder="1" applyAlignment="1">
      <alignment vertical="center" wrapText="1"/>
    </xf>
    <xf numFmtId="165" fontId="85" fillId="0" borderId="4" xfId="1" quotePrefix="1" applyNumberFormat="1" applyFont="1" applyFill="1" applyBorder="1" applyAlignment="1">
      <alignment horizontal="center" vertical="center" wrapText="1"/>
    </xf>
    <xf numFmtId="167" fontId="96" fillId="0" borderId="5" xfId="1" applyNumberFormat="1" applyFont="1" applyFill="1" applyBorder="1" applyAlignment="1">
      <alignment vertical="center" wrapText="1"/>
    </xf>
    <xf numFmtId="166" fontId="94" fillId="0" borderId="4" xfId="1" applyNumberFormat="1" applyFont="1" applyFill="1" applyBorder="1" applyAlignment="1">
      <alignment horizontal="center" vertical="center"/>
    </xf>
    <xf numFmtId="166" fontId="96" fillId="0" borderId="4" xfId="1" applyNumberFormat="1" applyFont="1" applyFill="1" applyBorder="1" applyAlignment="1">
      <alignment horizontal="center" vertical="center" wrapText="1"/>
    </xf>
    <xf numFmtId="49" fontId="81" fillId="0" borderId="4" xfId="1" applyNumberFormat="1" applyFont="1" applyFill="1" applyBorder="1" applyAlignment="1">
      <alignment horizontal="center" vertical="center" wrapText="1"/>
    </xf>
    <xf numFmtId="166" fontId="81" fillId="0" borderId="4" xfId="1" applyNumberFormat="1" applyFont="1" applyFill="1" applyBorder="1" applyAlignment="1">
      <alignment horizontal="center" vertical="center" wrapText="1"/>
    </xf>
    <xf numFmtId="166" fontId="10" fillId="7" borderId="4" xfId="1" applyNumberFormat="1" applyFont="1" applyFill="1" applyBorder="1" applyAlignment="1">
      <alignment horizontal="center" vertical="center" wrapText="1"/>
    </xf>
    <xf numFmtId="49" fontId="92" fillId="7" borderId="7" xfId="1" applyNumberFormat="1" applyFont="1" applyFill="1" applyBorder="1" applyAlignment="1">
      <alignment horizontal="center" vertical="center"/>
    </xf>
    <xf numFmtId="167" fontId="80" fillId="7" borderId="7" xfId="1" applyNumberFormat="1" applyFont="1" applyFill="1" applyBorder="1" applyAlignment="1">
      <alignment vertical="center" wrapText="1"/>
    </xf>
    <xf numFmtId="165" fontId="80" fillId="7" borderId="7" xfId="1" applyNumberFormat="1" applyFont="1" applyFill="1" applyBorder="1" applyAlignment="1">
      <alignment horizontal="center" vertical="center" wrapText="1"/>
    </xf>
    <xf numFmtId="165" fontId="80" fillId="0" borderId="7" xfId="1" applyNumberFormat="1" applyFont="1" applyFill="1" applyBorder="1" applyAlignment="1">
      <alignment horizontal="center" vertical="center" wrapText="1"/>
    </xf>
    <xf numFmtId="165" fontId="10" fillId="7" borderId="7" xfId="1" applyNumberFormat="1" applyFont="1" applyFill="1" applyBorder="1" applyAlignment="1">
      <alignment horizontal="center" vertical="center" wrapText="1"/>
    </xf>
    <xf numFmtId="166" fontId="81" fillId="0" borderId="7" xfId="1" applyNumberFormat="1" applyFont="1" applyFill="1" applyBorder="1" applyAlignment="1">
      <alignment horizontal="center" vertical="center"/>
    </xf>
    <xf numFmtId="166" fontId="81" fillId="0" borderId="3" xfId="1" applyNumberFormat="1" applyFont="1" applyFill="1" applyBorder="1" applyAlignment="1">
      <alignment horizontal="center" vertical="center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80" fillId="7" borderId="4" xfId="2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6" fontId="10" fillId="0" borderId="4" xfId="1" applyNumberFormat="1" applyFont="1" applyFill="1" applyBorder="1" applyAlignment="1">
      <alignment horizontal="center" vertical="center" wrapText="1"/>
    </xf>
    <xf numFmtId="166" fontId="94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6" fontId="81" fillId="8" borderId="4" xfId="1" applyNumberFormat="1" applyFont="1" applyFill="1" applyBorder="1" applyAlignment="1">
      <alignment horizontal="center" vertical="center"/>
    </xf>
    <xf numFmtId="166" fontId="81" fillId="9" borderId="4" xfId="1" applyNumberFormat="1" applyFont="1" applyFill="1" applyBorder="1" applyAlignment="1">
      <alignment horizontal="center" vertical="center"/>
    </xf>
    <xf numFmtId="0" fontId="50" fillId="7" borderId="0" xfId="1" applyFont="1" applyFill="1"/>
    <xf numFmtId="49" fontId="68" fillId="8" borderId="4" xfId="1" applyNumberFormat="1" applyFont="1" applyFill="1" applyBorder="1" applyAlignment="1">
      <alignment horizontal="center" vertical="center"/>
    </xf>
    <xf numFmtId="164" fontId="80" fillId="8" borderId="4" xfId="2" applyNumberFormat="1" applyFont="1" applyFill="1" applyBorder="1" applyAlignment="1">
      <alignment horizontal="center" vertical="center" wrapText="1"/>
    </xf>
    <xf numFmtId="165" fontId="85" fillId="8" borderId="4" xfId="1" applyNumberFormat="1" applyFont="1" applyFill="1" applyBorder="1" applyAlignment="1">
      <alignment horizontal="center" vertical="center" wrapText="1"/>
    </xf>
    <xf numFmtId="0" fontId="73" fillId="8" borderId="0" xfId="1" applyFont="1" applyFill="1"/>
    <xf numFmtId="49" fontId="92" fillId="9" borderId="4" xfId="1" applyNumberFormat="1" applyFont="1" applyFill="1" applyBorder="1" applyAlignment="1">
      <alignment horizontal="center" vertical="center"/>
    </xf>
    <xf numFmtId="167" fontId="80" fillId="9" borderId="4" xfId="1" applyNumberFormat="1" applyFont="1" applyFill="1" applyBorder="1" applyAlignment="1">
      <alignment vertical="center" wrapText="1"/>
    </xf>
    <xf numFmtId="165" fontId="80" fillId="9" borderId="4" xfId="1" applyNumberFormat="1" applyFont="1" applyFill="1" applyBorder="1" applyAlignment="1">
      <alignment horizontal="center" vertical="center" wrapText="1"/>
    </xf>
    <xf numFmtId="165" fontId="15" fillId="9" borderId="4" xfId="1" applyNumberFormat="1" applyFont="1" applyFill="1" applyBorder="1" applyAlignment="1">
      <alignment horizontal="center" vertical="center" wrapText="1"/>
    </xf>
    <xf numFmtId="166" fontId="10" fillId="9" borderId="4" xfId="1" applyNumberFormat="1" applyFont="1" applyFill="1" applyBorder="1" applyAlignment="1">
      <alignment horizontal="center" vertical="center" wrapText="1"/>
    </xf>
    <xf numFmtId="165" fontId="10" fillId="9" borderId="4" xfId="1" applyNumberFormat="1" applyFont="1" applyFill="1" applyBorder="1" applyAlignment="1">
      <alignment horizontal="center" vertical="center" wrapText="1"/>
    </xf>
    <xf numFmtId="0" fontId="58" fillId="9" borderId="0" xfId="1" applyFont="1" applyFill="1"/>
    <xf numFmtId="49" fontId="60" fillId="9" borderId="4" xfId="1" applyNumberFormat="1" applyFont="1" applyFill="1" applyBorder="1" applyAlignment="1">
      <alignment horizontal="center" vertical="center"/>
    </xf>
    <xf numFmtId="167" fontId="41" fillId="9" borderId="4" xfId="1" applyNumberFormat="1" applyFont="1" applyFill="1" applyBorder="1" applyAlignment="1">
      <alignment vertical="center" wrapText="1"/>
    </xf>
    <xf numFmtId="165" fontId="41" fillId="9" borderId="4" xfId="1" applyNumberFormat="1" applyFont="1" applyFill="1" applyBorder="1" applyAlignment="1">
      <alignment horizontal="center" vertical="center" wrapText="1"/>
    </xf>
    <xf numFmtId="0" fontId="29" fillId="9" borderId="0" xfId="1" applyFont="1" applyFill="1"/>
    <xf numFmtId="49" fontId="68" fillId="9" borderId="4" xfId="1" applyNumberFormat="1" applyFont="1" applyFill="1" applyBorder="1" applyAlignment="1">
      <alignment horizontal="center" vertical="center"/>
    </xf>
    <xf numFmtId="167" fontId="19" fillId="9" borderId="4" xfId="1" applyNumberFormat="1" applyFont="1" applyFill="1" applyBorder="1" applyAlignment="1">
      <alignment horizontal="left" vertical="center" wrapText="1"/>
    </xf>
    <xf numFmtId="165" fontId="17" fillId="9" borderId="4" xfId="1" applyNumberFormat="1" applyFont="1" applyFill="1" applyBorder="1" applyAlignment="1">
      <alignment horizontal="center" vertical="center" wrapText="1"/>
    </xf>
    <xf numFmtId="0" fontId="36" fillId="9" borderId="0" xfId="1" applyFont="1" applyFill="1"/>
    <xf numFmtId="166" fontId="50" fillId="9" borderId="4" xfId="3" applyNumberFormat="1" applyFont="1" applyFill="1" applyBorder="1" applyAlignment="1">
      <alignment horizontal="center"/>
    </xf>
    <xf numFmtId="166" fontId="28" fillId="9" borderId="4" xfId="3" applyNumberFormat="1" applyFont="1" applyFill="1" applyBorder="1" applyAlignment="1">
      <alignment horizontal="left"/>
    </xf>
    <xf numFmtId="165" fontId="28" fillId="9" borderId="4" xfId="3" applyNumberFormat="1" applyFont="1" applyFill="1" applyBorder="1" applyAlignment="1">
      <alignment horizontal="center"/>
    </xf>
    <xf numFmtId="49" fontId="4" fillId="9" borderId="4" xfId="1" applyNumberFormat="1" applyFont="1" applyFill="1" applyBorder="1" applyAlignment="1">
      <alignment horizontal="center"/>
    </xf>
    <xf numFmtId="0" fontId="6" fillId="9" borderId="4" xfId="1" applyFont="1" applyFill="1" applyBorder="1"/>
    <xf numFmtId="165" fontId="6" fillId="9" borderId="4" xfId="1" applyNumberFormat="1" applyFont="1" applyFill="1" applyBorder="1"/>
    <xf numFmtId="164" fontId="6" fillId="9" borderId="4" xfId="1" applyNumberFormat="1" applyFont="1" applyFill="1" applyBorder="1"/>
    <xf numFmtId="0" fontId="3" fillId="9" borderId="0" xfId="1" applyFill="1"/>
    <xf numFmtId="49" fontId="128" fillId="9" borderId="4" xfId="1" applyNumberFormat="1" applyFont="1" applyFill="1" applyBorder="1" applyAlignment="1">
      <alignment horizontal="center" vertical="center"/>
    </xf>
    <xf numFmtId="167" fontId="124" fillId="9" borderId="4" xfId="1" applyNumberFormat="1" applyFont="1" applyFill="1" applyBorder="1" applyAlignment="1">
      <alignment vertical="center" wrapText="1"/>
    </xf>
    <xf numFmtId="165" fontId="124" fillId="9" borderId="4" xfId="1" applyNumberFormat="1" applyFont="1" applyFill="1" applyBorder="1" applyAlignment="1">
      <alignment horizontal="center" vertical="center" wrapText="1"/>
    </xf>
    <xf numFmtId="165" fontId="129" fillId="9" borderId="4" xfId="1" applyNumberFormat="1" applyFont="1" applyFill="1" applyBorder="1" applyAlignment="1">
      <alignment horizontal="center" vertical="center" wrapText="1"/>
    </xf>
    <xf numFmtId="164" fontId="124" fillId="9" borderId="4" xfId="1" applyNumberFormat="1" applyFont="1" applyFill="1" applyBorder="1" applyAlignment="1">
      <alignment horizontal="center" vertical="center" wrapText="1"/>
    </xf>
    <xf numFmtId="164" fontId="129" fillId="9" borderId="4" xfId="1" applyNumberFormat="1" applyFont="1" applyFill="1" applyBorder="1" applyAlignment="1">
      <alignment horizontal="center" vertical="center" wrapText="1"/>
    </xf>
    <xf numFmtId="0" fontId="136" fillId="9" borderId="0" xfId="1" applyFont="1" applyFill="1"/>
    <xf numFmtId="166" fontId="85" fillId="9" borderId="4" xfId="1" applyNumberFormat="1" applyFont="1" applyFill="1" applyBorder="1" applyAlignment="1">
      <alignment horizontal="center" vertical="center"/>
    </xf>
    <xf numFmtId="166" fontId="80" fillId="9" borderId="4" xfId="1" applyNumberFormat="1" applyFont="1" applyFill="1" applyBorder="1" applyAlignment="1">
      <alignment horizontal="center" vertical="center" wrapText="1"/>
    </xf>
    <xf numFmtId="0" fontId="58" fillId="9" borderId="4" xfId="1" applyFont="1" applyFill="1" applyBorder="1"/>
    <xf numFmtId="165" fontId="112" fillId="8" borderId="4" xfId="2" applyNumberFormat="1" applyFont="1" applyFill="1" applyBorder="1" applyAlignment="1">
      <alignment horizontal="left" vertical="center" wrapText="1"/>
    </xf>
    <xf numFmtId="165" fontId="84" fillId="8" borderId="4" xfId="1" applyNumberFormat="1" applyFont="1" applyFill="1" applyBorder="1" applyAlignment="1">
      <alignment horizontal="center" vertical="center" wrapText="1"/>
    </xf>
    <xf numFmtId="165" fontId="19" fillId="8" borderId="4" xfId="1" applyNumberFormat="1" applyFont="1" applyFill="1" applyBorder="1" applyAlignment="1">
      <alignment horizontal="center" vertical="center" wrapText="1"/>
    </xf>
    <xf numFmtId="165" fontId="39" fillId="8" borderId="4" xfId="1" applyNumberFormat="1" applyFont="1" applyFill="1" applyBorder="1" applyAlignment="1">
      <alignment horizontal="center" vertical="center" wrapText="1"/>
    </xf>
    <xf numFmtId="165" fontId="112" fillId="8" borderId="4" xfId="2" applyNumberFormat="1" applyFont="1" applyFill="1" applyBorder="1" applyAlignment="1">
      <alignment horizontal="center" vertical="center" wrapText="1"/>
    </xf>
    <xf numFmtId="4" fontId="19" fillId="8" borderId="4" xfId="1" applyNumberFormat="1" applyFont="1" applyFill="1" applyBorder="1" applyAlignment="1">
      <alignment horizontal="center" vertical="center" wrapText="1"/>
    </xf>
    <xf numFmtId="4" fontId="39" fillId="8" borderId="4" xfId="1" applyNumberFormat="1" applyFont="1" applyFill="1" applyBorder="1" applyAlignment="1">
      <alignment horizontal="center" vertical="center" wrapText="1"/>
    </xf>
    <xf numFmtId="166" fontId="81" fillId="8" borderId="4" xfId="1" applyNumberFormat="1" applyFont="1" applyFill="1" applyBorder="1" applyAlignment="1">
      <alignment horizontal="center" vertical="center" wrapText="1"/>
    </xf>
    <xf numFmtId="49" fontId="149" fillId="8" borderId="4" xfId="1" applyNumberFormat="1" applyFont="1" applyFill="1" applyBorder="1" applyAlignment="1">
      <alignment horizontal="center" vertical="center"/>
    </xf>
    <xf numFmtId="166" fontId="81" fillId="7" borderId="4" xfId="1" applyNumberFormat="1" applyFont="1" applyFill="1" applyBorder="1" applyAlignment="1">
      <alignment horizontal="center" vertical="center" wrapText="1"/>
    </xf>
    <xf numFmtId="166" fontId="87" fillId="0" borderId="4" xfId="1" applyNumberFormat="1" applyFont="1" applyFill="1" applyBorder="1" applyAlignment="1">
      <alignment horizontal="center" vertical="center" wrapText="1"/>
    </xf>
    <xf numFmtId="166" fontId="139" fillId="0" borderId="4" xfId="1" applyNumberFormat="1" applyFont="1" applyFill="1" applyBorder="1" applyAlignment="1">
      <alignment horizontal="center" vertical="center"/>
    </xf>
    <xf numFmtId="166" fontId="126" fillId="0" borderId="4" xfId="1" applyNumberFormat="1" applyFont="1" applyFill="1" applyBorder="1" applyAlignment="1">
      <alignment horizontal="center" vertical="center"/>
    </xf>
    <xf numFmtId="165" fontId="183" fillId="0" borderId="4" xfId="1" applyNumberFormat="1" applyFont="1" applyFill="1" applyBorder="1" applyAlignment="1">
      <alignment horizontal="center" vertical="center" wrapText="1"/>
    </xf>
    <xf numFmtId="166" fontId="182" fillId="0" borderId="4" xfId="1" applyNumberFormat="1" applyFont="1" applyFill="1" applyBorder="1" applyAlignment="1">
      <alignment horizontal="center" vertical="center"/>
    </xf>
    <xf numFmtId="165" fontId="182" fillId="0" borderId="4" xfId="1" applyNumberFormat="1" applyFont="1" applyFill="1" applyBorder="1" applyAlignment="1">
      <alignment horizontal="center" vertical="center"/>
    </xf>
    <xf numFmtId="0" fontId="184" fillId="0" borderId="0" xfId="1" applyFont="1" applyFill="1"/>
    <xf numFmtId="166" fontId="88" fillId="0" borderId="4" xfId="1" applyNumberFormat="1" applyFont="1" applyFill="1" applyBorder="1" applyAlignment="1">
      <alignment horizontal="center" vertical="center"/>
    </xf>
    <xf numFmtId="49" fontId="185" fillId="0" borderId="0" xfId="1" applyNumberFormat="1" applyFont="1"/>
    <xf numFmtId="165" fontId="80" fillId="0" borderId="4" xfId="2" applyNumberFormat="1" applyFont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0" fontId="80" fillId="0" borderId="5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5" fillId="0" borderId="0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1" fillId="0" borderId="0" xfId="1" applyNumberFormat="1" applyFont="1" applyFill="1" applyBorder="1" applyAlignment="1">
      <alignment horizontal="center" vertical="center"/>
    </xf>
    <xf numFmtId="0" fontId="186" fillId="8" borderId="0" xfId="1" applyFont="1" applyFill="1"/>
    <xf numFmtId="165" fontId="140" fillId="8" borderId="4" xfId="1" applyNumberFormat="1" applyFont="1" applyFill="1" applyBorder="1" applyAlignment="1">
      <alignment horizontal="center" vertical="center" wrapText="1"/>
    </xf>
    <xf numFmtId="166" fontId="139" fillId="8" borderId="4" xfId="1" applyNumberFormat="1" applyFont="1" applyFill="1" applyBorder="1" applyAlignment="1">
      <alignment horizontal="center" vertical="center"/>
    </xf>
    <xf numFmtId="166" fontId="139" fillId="8" borderId="4" xfId="1" applyNumberFormat="1" applyFont="1" applyFill="1" applyBorder="1" applyAlignment="1">
      <alignment horizontal="center" vertical="center" wrapText="1"/>
    </xf>
    <xf numFmtId="164" fontId="85" fillId="0" borderId="0" xfId="1" applyNumberFormat="1" applyFont="1" applyFill="1" applyBorder="1" applyAlignment="1">
      <alignment horizontal="center" vertical="center"/>
    </xf>
    <xf numFmtId="164" fontId="87" fillId="0" borderId="4" xfId="1" applyNumberFormat="1" applyFont="1" applyFill="1" applyBorder="1" applyAlignment="1">
      <alignment horizontal="left" vertical="center" wrapText="1"/>
    </xf>
    <xf numFmtId="164" fontId="81" fillId="0" borderId="4" xfId="1" applyNumberFormat="1" applyFont="1" applyFill="1" applyBorder="1" applyAlignment="1">
      <alignment horizontal="left" vertical="center" wrapText="1"/>
    </xf>
    <xf numFmtId="0" fontId="71" fillId="0" borderId="0" xfId="1" applyFont="1"/>
    <xf numFmtId="0" fontId="83" fillId="0" borderId="4" xfId="2" applyFont="1" applyBorder="1" applyAlignment="1">
      <alignment horizontal="center" vertical="center" wrapText="1"/>
    </xf>
    <xf numFmtId="0" fontId="71" fillId="0" borderId="2" xfId="1" applyFont="1" applyFill="1" applyBorder="1"/>
    <xf numFmtId="165" fontId="129" fillId="0" borderId="4" xfId="1" applyNumberFormat="1" applyFont="1" applyFill="1" applyBorder="1" applyAlignment="1">
      <alignment horizontal="center" vertical="center" wrapText="1"/>
    </xf>
    <xf numFmtId="164" fontId="113" fillId="0" borderId="4" xfId="1" applyNumberFormat="1" applyFont="1" applyFill="1" applyBorder="1" applyAlignment="1">
      <alignment horizontal="center" vertical="center" wrapText="1"/>
    </xf>
    <xf numFmtId="49" fontId="95" fillId="0" borderId="0" xfId="1" applyNumberFormat="1" applyFont="1" applyFill="1" applyBorder="1" applyAlignment="1">
      <alignment horizontal="center" vertical="center" wrapText="1"/>
    </xf>
    <xf numFmtId="165" fontId="8" fillId="0" borderId="0" xfId="1" applyNumberFormat="1" applyFont="1" applyFill="1" applyBorder="1" applyAlignment="1">
      <alignment horizontal="center" vertical="center" wrapText="1"/>
    </xf>
    <xf numFmtId="167" fontId="85" fillId="0" borderId="0" xfId="1" applyNumberFormat="1" applyFont="1" applyFill="1" applyBorder="1" applyAlignment="1">
      <alignment horizontal="left" vertical="center" wrapText="1"/>
    </xf>
    <xf numFmtId="164" fontId="85" fillId="0" borderId="0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4" fontId="174" fillId="0" borderId="4" xfId="2" applyNumberFormat="1" applyFont="1" applyFill="1" applyBorder="1" applyAlignment="1">
      <alignment horizontal="center" vertical="center" wrapText="1"/>
    </xf>
    <xf numFmtId="164" fontId="9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0" fillId="7" borderId="4" xfId="2" applyNumberFormat="1" applyFont="1" applyFill="1" applyBorder="1" applyAlignment="1">
      <alignment horizontal="center" vertical="center" wrapText="1"/>
    </xf>
    <xf numFmtId="165" fontId="9" fillId="0" borderId="4" xfId="2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4" fontId="80" fillId="2" borderId="4" xfId="2" applyNumberFormat="1" applyFont="1" applyFill="1" applyBorder="1" applyAlignment="1">
      <alignment horizontal="center" vertical="center" wrapText="1"/>
    </xf>
    <xf numFmtId="167" fontId="159" fillId="0" borderId="5" xfId="1" applyNumberFormat="1" applyFont="1" applyFill="1" applyBorder="1" applyAlignment="1">
      <alignment horizontal="center" vertical="center" wrapText="1"/>
    </xf>
    <xf numFmtId="167" fontId="159" fillId="0" borderId="10" xfId="1" applyNumberFormat="1" applyFont="1" applyFill="1" applyBorder="1" applyAlignment="1">
      <alignment horizontal="center" vertical="center" wrapText="1"/>
    </xf>
    <xf numFmtId="165" fontId="80" fillId="0" borderId="1" xfId="2" applyNumberFormat="1" applyFont="1" applyFill="1" applyBorder="1" applyAlignment="1">
      <alignment horizontal="center" vertical="center" wrapText="1"/>
    </xf>
    <xf numFmtId="165" fontId="80" fillId="0" borderId="8" xfId="2" applyNumberFormat="1" applyFont="1" applyFill="1" applyBorder="1" applyAlignment="1">
      <alignment horizontal="center" vertical="center" wrapText="1"/>
    </xf>
    <xf numFmtId="164" fontId="80" fillId="0" borderId="4" xfId="2" applyNumberFormat="1" applyFont="1" applyFill="1" applyBorder="1" applyAlignment="1">
      <alignment horizontal="center" vertical="center" wrapText="1"/>
    </xf>
    <xf numFmtId="165" fontId="113" fillId="0" borderId="5" xfId="1" applyNumberFormat="1" applyFont="1" applyFill="1" applyBorder="1" applyAlignment="1">
      <alignment horizontal="center" vertical="center" wrapText="1"/>
    </xf>
    <xf numFmtId="165" fontId="113" fillId="0" borderId="10" xfId="1" applyNumberFormat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0" fontId="80" fillId="0" borderId="5" xfId="2" applyFont="1" applyBorder="1" applyAlignment="1">
      <alignment horizontal="center" vertical="center" wrapText="1"/>
    </xf>
    <xf numFmtId="0" fontId="80" fillId="0" borderId="11" xfId="2" applyFont="1" applyBorder="1" applyAlignment="1">
      <alignment horizontal="center" vertical="center" wrapText="1"/>
    </xf>
    <xf numFmtId="164" fontId="80" fillId="2" borderId="1" xfId="2" applyNumberFormat="1" applyFont="1" applyFill="1" applyBorder="1" applyAlignment="1">
      <alignment horizontal="center" vertical="center" wrapText="1"/>
    </xf>
    <xf numFmtId="164" fontId="80" fillId="2" borderId="8" xfId="2" applyNumberFormat="1" applyFont="1" applyFill="1" applyBorder="1" applyAlignment="1">
      <alignment horizontal="center" vertical="center" wrapText="1"/>
    </xf>
    <xf numFmtId="0" fontId="80" fillId="0" borderId="2" xfId="2" applyFont="1" applyBorder="1" applyAlignment="1">
      <alignment horizontal="center" vertical="center" wrapText="1"/>
    </xf>
    <xf numFmtId="0" fontId="80" fillId="0" borderId="9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49" fontId="8" fillId="0" borderId="4" xfId="1" applyNumberFormat="1" applyFont="1" applyFill="1" applyBorder="1" applyAlignment="1">
      <alignment horizontal="center" vertical="center" wrapText="1"/>
    </xf>
    <xf numFmtId="164" fontId="24" fillId="0" borderId="4" xfId="2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7" fontId="142" fillId="0" borderId="5" xfId="1" applyNumberFormat="1" applyFont="1" applyFill="1" applyBorder="1" applyAlignment="1">
      <alignment horizontal="center" vertical="center" wrapText="1"/>
    </xf>
    <xf numFmtId="167" fontId="142" fillId="0" borderId="10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0" fontId="15" fillId="0" borderId="4" xfId="2" applyFont="1" applyFill="1" applyBorder="1" applyAlignment="1">
      <alignment horizontal="center" vertical="center" wrapText="1"/>
    </xf>
    <xf numFmtId="165" fontId="139" fillId="8" borderId="4" xfId="1" applyNumberFormat="1" applyFont="1" applyFill="1" applyBorder="1" applyAlignment="1">
      <alignment horizontal="center" vertical="center" wrapText="1"/>
    </xf>
    <xf numFmtId="164" fontId="10" fillId="0" borderId="4" xfId="2" applyNumberFormat="1" applyFont="1" applyFill="1" applyBorder="1" applyAlignment="1">
      <alignment horizontal="center" vertical="center" wrapText="1"/>
    </xf>
    <xf numFmtId="167" fontId="39" fillId="0" borderId="4" xfId="1" applyNumberFormat="1" applyFont="1" applyFill="1" applyBorder="1" applyAlignment="1">
      <alignment horizontal="center" vertical="center" wrapText="1"/>
    </xf>
    <xf numFmtId="164" fontId="80" fillId="2" borderId="6" xfId="2" applyNumberFormat="1" applyFont="1" applyFill="1" applyBorder="1" applyAlignment="1">
      <alignment horizontal="center" vertical="center" wrapText="1"/>
    </xf>
    <xf numFmtId="164" fontId="80" fillId="2" borderId="0" xfId="2" applyNumberFormat="1" applyFont="1" applyFill="1" applyBorder="1" applyAlignment="1">
      <alignment horizontal="center" vertical="center" wrapText="1"/>
    </xf>
    <xf numFmtId="164" fontId="10" fillId="0" borderId="5" xfId="1" applyNumberFormat="1" applyFont="1" applyFill="1" applyBorder="1" applyAlignment="1">
      <alignment horizontal="center" vertical="center" wrapText="1"/>
    </xf>
    <xf numFmtId="164" fontId="10" fillId="0" borderId="11" xfId="1" applyNumberFormat="1" applyFont="1" applyFill="1" applyBorder="1" applyAlignment="1">
      <alignment horizontal="center" vertical="center" wrapText="1"/>
    </xf>
    <xf numFmtId="164" fontId="10" fillId="0" borderId="10" xfId="1" applyNumberFormat="1" applyFont="1" applyFill="1" applyBorder="1" applyAlignment="1">
      <alignment horizontal="center" vertical="center" wrapText="1"/>
    </xf>
    <xf numFmtId="164" fontId="84" fillId="0" borderId="4" xfId="2" applyNumberFormat="1" applyFont="1" applyFill="1" applyBorder="1" applyAlignment="1">
      <alignment horizontal="center" vertical="center" wrapText="1"/>
    </xf>
    <xf numFmtId="167" fontId="81" fillId="0" borderId="4" xfId="1" applyNumberFormat="1" applyFont="1" applyFill="1" applyBorder="1" applyAlignment="1">
      <alignment horizontal="center" vertical="center" wrapText="1"/>
    </xf>
    <xf numFmtId="167" fontId="182" fillId="0" borderId="5" xfId="1" applyNumberFormat="1" applyFont="1" applyFill="1" applyBorder="1" applyAlignment="1">
      <alignment horizontal="center" vertical="center" wrapText="1"/>
    </xf>
    <xf numFmtId="167" fontId="182" fillId="0" borderId="10" xfId="1" applyNumberFormat="1" applyFont="1" applyFill="1" applyBorder="1" applyAlignment="1">
      <alignment horizontal="center" vertical="center" wrapText="1"/>
    </xf>
    <xf numFmtId="164" fontId="83" fillId="0" borderId="4" xfId="2" applyNumberFormat="1" applyFont="1" applyFill="1" applyBorder="1" applyAlignment="1">
      <alignment horizontal="center" vertical="center" wrapText="1"/>
    </xf>
    <xf numFmtId="164" fontId="124" fillId="0" borderId="4" xfId="2" applyNumberFormat="1" applyFont="1" applyFill="1" applyBorder="1" applyAlignment="1">
      <alignment horizontal="center" vertical="center" wrapText="1"/>
    </xf>
    <xf numFmtId="0" fontId="0" fillId="0" borderId="0" xfId="0" applyFill="1"/>
    <xf numFmtId="49" fontId="4" fillId="0" borderId="0" xfId="1" applyNumberFormat="1" applyFont="1" applyFill="1" applyAlignment="1">
      <alignment horizontal="left"/>
    </xf>
    <xf numFmtId="167" fontId="17" fillId="9" borderId="4" xfId="1" applyNumberFormat="1" applyFont="1" applyFill="1" applyBorder="1" applyAlignment="1">
      <alignment horizontal="center" vertical="center" wrapText="1"/>
    </xf>
    <xf numFmtId="49" fontId="31" fillId="0" borderId="0" xfId="1" applyNumberFormat="1" applyFont="1" applyFill="1" applyAlignment="1">
      <alignment horizontal="left" vertical="center" wrapText="1"/>
    </xf>
    <xf numFmtId="0" fontId="80" fillId="0" borderId="8" xfId="2" applyFont="1" applyFill="1" applyBorder="1" applyAlignment="1">
      <alignment horizontal="center" vertical="center" wrapText="1"/>
    </xf>
    <xf numFmtId="0" fontId="80" fillId="0" borderId="9" xfId="2" applyFont="1" applyFill="1" applyBorder="1" applyAlignment="1">
      <alignment horizontal="center" vertical="center" wrapText="1"/>
    </xf>
    <xf numFmtId="165" fontId="80" fillId="0" borderId="5" xfId="2" applyNumberFormat="1" applyFont="1" applyBorder="1" applyAlignment="1">
      <alignment horizontal="center" vertical="center" wrapText="1"/>
    </xf>
    <xf numFmtId="165" fontId="80" fillId="0" borderId="11" xfId="2" applyNumberFormat="1" applyFont="1" applyBorder="1" applyAlignment="1">
      <alignment horizontal="center" vertical="center" wrapText="1"/>
    </xf>
    <xf numFmtId="164" fontId="80" fillId="2" borderId="5" xfId="2" applyNumberFormat="1" applyFont="1" applyFill="1" applyBorder="1" applyAlignment="1">
      <alignment horizontal="center" vertical="center" wrapText="1"/>
    </xf>
    <xf numFmtId="164" fontId="80" fillId="2" borderId="11" xfId="2" applyNumberFormat="1" applyFont="1" applyFill="1" applyBorder="1" applyAlignment="1">
      <alignment horizontal="center" vertical="center" wrapText="1"/>
    </xf>
    <xf numFmtId="0" fontId="80" fillId="0" borderId="4" xfId="2" applyFont="1" applyFill="1" applyBorder="1" applyAlignment="1">
      <alignment horizontal="center" vertical="center" wrapText="1"/>
    </xf>
    <xf numFmtId="165" fontId="80" fillId="5" borderId="4" xfId="2" applyNumberFormat="1" applyFont="1" applyFill="1" applyBorder="1" applyAlignment="1">
      <alignment horizontal="center" vertical="center" wrapText="1"/>
    </xf>
    <xf numFmtId="49" fontId="62" fillId="0" borderId="0" xfId="1" applyNumberFormat="1" applyFont="1" applyFill="1" applyAlignment="1">
      <alignment horizontal="center" vertical="center" wrapText="1"/>
    </xf>
    <xf numFmtId="0" fontId="80" fillId="0" borderId="1" xfId="2" applyFont="1" applyFill="1" applyBorder="1" applyAlignment="1">
      <alignment horizontal="center" vertical="center" wrapText="1"/>
    </xf>
    <xf numFmtId="164" fontId="80" fillId="2" borderId="2" xfId="2" applyNumberFormat="1" applyFont="1" applyFill="1" applyBorder="1" applyAlignment="1">
      <alignment horizontal="center" vertical="center" wrapText="1"/>
    </xf>
    <xf numFmtId="164" fontId="80" fillId="2" borderId="9" xfId="2" applyNumberFormat="1" applyFont="1" applyFill="1" applyBorder="1" applyAlignment="1">
      <alignment horizontal="center" vertical="center" wrapText="1"/>
    </xf>
    <xf numFmtId="165" fontId="80" fillId="0" borderId="10" xfId="2" applyNumberFormat="1" applyFont="1" applyBorder="1" applyAlignment="1">
      <alignment horizontal="center" vertical="center" wrapText="1"/>
    </xf>
    <xf numFmtId="165" fontId="80" fillId="0" borderId="1" xfId="2" applyNumberFormat="1" applyFont="1" applyBorder="1" applyAlignment="1">
      <alignment horizontal="center" vertical="center" wrapText="1"/>
    </xf>
    <xf numFmtId="165" fontId="80" fillId="0" borderId="8" xfId="2" applyNumberFormat="1" applyFont="1" applyBorder="1" applyAlignment="1">
      <alignment horizontal="center" vertical="center" wrapText="1"/>
    </xf>
    <xf numFmtId="0" fontId="80" fillId="0" borderId="5" xfId="2" applyFont="1" applyFill="1" applyBorder="1" applyAlignment="1">
      <alignment horizontal="center" vertical="center" wrapText="1"/>
    </xf>
    <xf numFmtId="0" fontId="80" fillId="0" borderId="11" xfId="2" applyFont="1" applyFill="1" applyBorder="1" applyAlignment="1">
      <alignment horizontal="center" vertical="center" wrapText="1"/>
    </xf>
    <xf numFmtId="0" fontId="80" fillId="0" borderId="10" xfId="2" applyFont="1" applyFill="1" applyBorder="1" applyAlignment="1">
      <alignment horizontal="center" vertical="center" wrapText="1"/>
    </xf>
    <xf numFmtId="0" fontId="80" fillId="0" borderId="6" xfId="2" applyFont="1" applyFill="1" applyBorder="1" applyAlignment="1">
      <alignment horizontal="center" vertical="center" wrapText="1"/>
    </xf>
    <xf numFmtId="0" fontId="80" fillId="0" borderId="0" xfId="2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4" fontId="140" fillId="0" borderId="4" xfId="2" applyNumberFormat="1" applyFont="1" applyFill="1" applyBorder="1" applyAlignment="1">
      <alignment horizontal="center" vertical="center" wrapText="1"/>
    </xf>
    <xf numFmtId="164" fontId="10" fillId="0" borderId="7" xfId="1" applyNumberFormat="1" applyFont="1" applyFill="1" applyBorder="1" applyAlignment="1">
      <alignment horizontal="center" vertical="center" wrapText="1"/>
    </xf>
    <xf numFmtId="164" fontId="10" fillId="0" borderId="3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85" fillId="0" borderId="6" xfId="1" applyNumberFormat="1" applyFont="1" applyFill="1" applyBorder="1" applyAlignment="1">
      <alignment horizontal="center" vertical="center" wrapText="1"/>
    </xf>
    <xf numFmtId="165" fontId="85" fillId="0" borderId="0" xfId="1" applyNumberFormat="1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</cellXfs>
  <cellStyles count="30">
    <cellStyle name="Normal" xfId="5"/>
    <cellStyle name="Денежный 2" xfId="6"/>
    <cellStyle name="Обычный" xfId="0" builtinId="0"/>
    <cellStyle name="Обычный 2" xfId="7"/>
    <cellStyle name="Обычный 2 2" xfId="8"/>
    <cellStyle name="Обычный 2 2 2" xfId="9"/>
    <cellStyle name="Обычный 2 2 3" xfId="10"/>
    <cellStyle name="Обычный 2 2 3 2" xfId="11"/>
    <cellStyle name="Обычный 2 2 3 2 2" xfId="12"/>
    <cellStyle name="Обычный 2 2 3 2 3" xfId="2"/>
    <cellStyle name="Обычный 3" xfId="13"/>
    <cellStyle name="Обычный 3 2" xfId="14"/>
    <cellStyle name="Обычный 3 3" xfId="15"/>
    <cellStyle name="Обычный 4" xfId="16"/>
    <cellStyle name="Обычный 4 2" xfId="17"/>
    <cellStyle name="Обычный 5" xfId="18"/>
    <cellStyle name="Обычный 6" xfId="19"/>
    <cellStyle name="Обычный 6 2" xfId="20"/>
    <cellStyle name="Обычный 6 2 2" xfId="21"/>
    <cellStyle name="Обычный 6 2 2 3" xfId="29"/>
    <cellStyle name="Обычный 6 2 3" xfId="22"/>
    <cellStyle name="Обычный 6 2 3 2" xfId="4"/>
    <cellStyle name="Обычный 6 2 4" xfId="1"/>
    <cellStyle name="Обычный 7" xfId="23"/>
    <cellStyle name="Процентный 2" xfId="24"/>
    <cellStyle name="Процентный 2 2" xfId="25"/>
    <cellStyle name="Процентный 2 2 2" xfId="26"/>
    <cellStyle name="Процентный 2 2 3" xfId="3"/>
    <cellStyle name="Финансовый 2" xfId="27"/>
    <cellStyle name="Финансовый 3" xfId="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&#1054;&#1090;&#1095;&#1077;&#1090;&#1099;%20&#1050;&#1044;&#1061;_2020/2020%20&#1075;&#1086;&#1076;/&#1054;&#1041;&#1040;&#1057;&#1067;_2021_2023/&#1055;&#1088;&#1086;&#1077;&#1082;&#1090;%20&#1073;&#1102;&#1076;&#1078;&#1077;&#1090;&#1072;%20&#1050;&#1086;&#1084;&#1080;&#1090;&#1077;&#1090;&#1072;_2021_2023_&#1084;&#1086;&#1081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4;&#1041;&#1040;&#1057;&#1067;%202024-2026/2%20&#1095;&#1090;&#1077;&#1085;&#1080;&#1077;/&#1041;&#1102;&#1076;&#1078;&#1077;&#1090;%20&#1050;&#1086;&#1084;&#1080;&#1090;&#1077;&#1090;&#1072;_2024_2026_&#1089;%20&#1087;&#1088;&#1086;&#1077;&#1082;&#1090;&#1086;&#1084;%20&#1060;&#1041;_&#1085;&#1077;%20&#1074;&#1077;&#1088;&#1085;&#1086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4;&#1041;&#1040;&#1057;&#1067;%202024-2026/2%20&#1095;&#1090;&#1077;&#1085;&#1080;&#1077;/&#1076;&#1074;&#1080;&#1078;&#1077;&#1085;&#1080;&#1077;%20&#1060;&#1041;_2024_2026_2%20&#1074;&#1072;&#1088;&#1080;&#1072;&#1085;&#1090;%20&#1087;&#1086;&#1089;&#1083;&#1077;%20&#1087;&#1088;&#1072;&#1074;&#1086;&#1082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&#1041;&#1102;&#1076;&#1078;&#1077;&#1090;%202023-2025/&#1041;&#1102;&#1076;&#1078;&#1077;&#1090;%202023_2025%20&#1088;&#1072;&#1079;&#1074;&#1077;&#1088;&#1085;&#1091;&#1090;&#1086;_&#1051;&#1077;&#1085;&#1072;&#1074;&#1090;&#1086;&#1076;&#1086;&#1088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55;&#1088;&#1086;&#1077;&#1082;&#1090;%20&#1041;&#1102;&#1076;&#1078;&#1077;&#1090;&#1072;%20&#1050;&#1086;&#1084;&#1080;&#1090;&#1077;&#1090;&#1072;_2025-2027%20(&#1047;&#1072;&#1087;&#1086;&#1083;&#1085;&#1077;&#1085;%20&#1062;&#1041;&#1044;&#1044;%2004%2007%2024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2%20&#1095;&#1090;&#1077;&#1085;&#1080;&#1077;/&#1050;&#1086;&#1087;&#1080;&#1103;%20&#1057;&#1074;&#1086;&#1076;&#1085;&#1072;&#1103;_&#1079;&#1072;&#1103;&#1074;&#1082;&#1072;_&#1085;&#1072;_2023_&#1075;_&#1087;&#1086;&#1089;&#1083;&#1077;_&#1086;&#1090;&#1073;&#1086;&#1088;&#1072;_&#1052;&#1057;&#1061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59;&#1089;&#1083;&#1086;&#1074;&#1085;&#1086;%20&#1086;&#1090;&#1086;&#1073;&#1088;&#1072;&#1085;&#1085;&#1099;&#1077;%20&#1085;&#1072;%202026-202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5;&#1086;&#1087;&#1088;&#1072;&#1074;&#1082;&#1080;%20&#1072;&#1087;&#1088;&#1077;&#1083;&#1100;/&#1055;&#1086;&#1087;&#1088;&#1072;&#1074;&#1082;&#1080;%20&#1052;&#105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7;&#1087;&#1088;&#1072;&#1074;&#1082;&#1072;/&#1089;&#1087;&#1088;&#1072;&#1074;&#1082;&#1072;%20&#1085;&#1072;%2001.01.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1%20&#1082;&#1074;&#1072;&#1088;&#1090;&#1072;&#1083;%202025&#1075;%20(3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5%20&#1075;&#1086;&#1076;/&#1057;&#1087;&#1088;&#1072;&#1074;&#1082;&#1072;/&#1057;&#1087;&#1088;&#1072;&#1074;&#1082;&#1072;%20&#1085;&#1072;%2001.04.2025_&#1044;&#1044;&#1057;_&#1086;&#1082;&#1086;&#1085;&#1095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2%20&#1095;&#1090;&#1077;&#1085;&#1080;&#1077;/&#1080;&#1079;&#1084;&#1077;&#1085;&#1077;&#1085;&#1080;&#1103;%20&#1092;&#1073;%2023-25_&#1043;&#1050;&#1059;%20&#1051;&#1077;&#1085;&#1072;&#1074;&#1090;&#1086;&#1076;&#1086;&#1088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48;&#1041;&#1050;/&#1057;&#1050;&#1050;%202023/&#1056;&#1072;&#1089;&#1095;&#1077;&#1090;%20&#1082;&#1088;&#1077;&#1076;&#1080;&#1090;&#1072;%2067%20&#1080;%20&#1089;&#1086;&#1092;&#1080;&#1085;&#1072;&#1085;&#1089;&#1080;&#1088;&#1086;&#1074;&#1072;&#1085;&#1080;&#1103;%203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5%20&#1075;&#1086;&#1076;/&#1057;&#1087;&#1088;&#1072;&#1074;&#1082;&#1072;/&#1057;&#1087;&#1088;&#1072;&#1074;&#1082;&#1072;%20&#1085;&#1072;%2001.04.2025_&#1051;&#1040;&#1044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5%20&#1075;&#1086;&#1076;/&#1057;&#1087;&#1088;&#1072;&#1074;&#1082;&#1072;/&#1057;&#1087;&#1088;&#1072;&#1074;&#1082;&#1072;%20&#1085;&#1072;%2001.04.2025_&#1044;&#1044;&#10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_2023"/>
      <sheetName val="2021_2023 Свод"/>
      <sheetName val="2021_2023 только доп.потр."/>
      <sheetName val="2021_2023 только адресная"/>
    </sheetNames>
    <sheetDataSet>
      <sheetData sheetId="0">
        <row r="225">
          <cell r="EJ225">
            <v>852734.6</v>
          </cell>
        </row>
      </sheetData>
      <sheetData sheetId="1">
        <row r="7">
          <cell r="GQ7">
            <v>10893174</v>
          </cell>
        </row>
      </sheetData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4_2026"/>
    </sheetNames>
    <sheetDataSet>
      <sheetData sheetId="0">
        <row r="393">
          <cell r="CP393">
            <v>30000</v>
          </cell>
        </row>
        <row r="487">
          <cell r="CR487">
            <v>76857.349799999996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8">
          <cell r="C8">
            <v>331312.09999999998</v>
          </cell>
        </row>
        <row r="58">
          <cell r="D58">
            <v>109000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</sheetNames>
    <sheetDataSet>
      <sheetData sheetId="0">
        <row r="859">
          <cell r="BD859">
            <v>59.453209999999999</v>
          </cell>
        </row>
        <row r="1179">
          <cell r="BH1179">
            <v>600000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5_2027"/>
    </sheetNames>
    <sheetDataSet>
      <sheetData sheetId="0">
        <row r="762">
          <cell r="H762">
            <v>24820</v>
          </cell>
        </row>
        <row r="764">
          <cell r="H764">
            <v>488745</v>
          </cell>
        </row>
        <row r="765">
          <cell r="H765">
            <v>278186.09600000002</v>
          </cell>
        </row>
        <row r="766">
          <cell r="H766">
            <v>0.5</v>
          </cell>
        </row>
        <row r="767">
          <cell r="H767">
            <v>27.6</v>
          </cell>
        </row>
        <row r="768">
          <cell r="H768">
            <v>230</v>
          </cell>
        </row>
        <row r="769">
          <cell r="H769">
            <v>27000</v>
          </cell>
        </row>
        <row r="770">
          <cell r="H770">
            <v>4900</v>
          </cell>
        </row>
        <row r="771">
          <cell r="H771">
            <v>3000</v>
          </cell>
        </row>
        <row r="772">
          <cell r="H772">
            <v>9700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краткий)"/>
    </sheetNames>
    <sheetDataSet>
      <sheetData sheetId="0">
        <row r="13">
          <cell r="R13">
            <v>11737</v>
          </cell>
          <cell r="W13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 refreshError="1">
        <row r="12">
          <cell r="K12">
            <v>1083.8</v>
          </cell>
        </row>
        <row r="13">
          <cell r="K13">
            <v>989.5</v>
          </cell>
        </row>
        <row r="14">
          <cell r="K14">
            <v>1387.9</v>
          </cell>
        </row>
        <row r="15">
          <cell r="K15">
            <v>701.9</v>
          </cell>
        </row>
        <row r="16">
          <cell r="K16">
            <v>2627.6</v>
          </cell>
        </row>
        <row r="17">
          <cell r="K17">
            <v>6047.2</v>
          </cell>
        </row>
        <row r="18">
          <cell r="K18">
            <v>6781.1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х ост.+доп.финанс."/>
      <sheetName val="доп.фин-ие"/>
      <sheetName val="Лист3"/>
    </sheetNames>
    <sheetDataSet>
      <sheetData sheetId="0">
        <row r="14">
          <cell r="I14">
            <v>43094.961450000003</v>
          </cell>
        </row>
      </sheetData>
      <sheetData sheetId="1">
        <row r="13">
          <cell r="M13">
            <v>96967.467830699985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_2024"/>
      <sheetName val="2022_2024 АИП"/>
    </sheetNames>
    <sheetDataSet>
      <sheetData sheetId="0">
        <row r="17">
          <cell r="BB17">
            <v>3121.2786200000264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7">
          <cell r="S7">
            <v>9055595.1121999975</v>
          </cell>
          <cell r="T7">
            <v>1250948.1088399999</v>
          </cell>
        </row>
        <row r="98">
          <cell r="V98">
            <v>38650.59865</v>
          </cell>
        </row>
        <row r="99">
          <cell r="T99">
            <v>605.54003</v>
          </cell>
        </row>
        <row r="103">
          <cell r="T103">
            <v>3487.7718100000002</v>
          </cell>
        </row>
        <row r="158">
          <cell r="V158">
            <v>3517.10367</v>
          </cell>
        </row>
        <row r="164">
          <cell r="T164">
            <v>51091.594850000001</v>
          </cell>
          <cell r="V164">
            <v>51080.71974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вариант"/>
      <sheetName val="Лист1"/>
    </sheetNames>
    <sheetDataSet>
      <sheetData sheetId="0">
        <row r="4">
          <cell r="C4">
            <v>12952122.632613</v>
          </cell>
          <cell r="D4">
            <v>637006.07703000004</v>
          </cell>
        </row>
        <row r="27">
          <cell r="D27">
            <v>22764.611509999999</v>
          </cell>
        </row>
        <row r="28">
          <cell r="D28">
            <v>11212.420630000001</v>
          </cell>
        </row>
        <row r="175">
          <cell r="D175">
            <v>16502.744360000001</v>
          </cell>
        </row>
        <row r="177">
          <cell r="D177">
            <v>692.38077999999996</v>
          </cell>
        </row>
        <row r="178">
          <cell r="D178">
            <v>83.112110000000001</v>
          </cell>
        </row>
        <row r="268">
          <cell r="D268">
            <v>75534.932339999999</v>
          </cell>
        </row>
        <row r="269">
          <cell r="D269">
            <v>601.50417000000004</v>
          </cell>
        </row>
        <row r="275">
          <cell r="D275">
            <v>24583.566579999999</v>
          </cell>
        </row>
        <row r="310">
          <cell r="D310">
            <v>40.0167</v>
          </cell>
        </row>
        <row r="319">
          <cell r="D319">
            <v>26153.183919999999</v>
          </cell>
        </row>
        <row r="320">
          <cell r="D320">
            <v>3919.6515800000002</v>
          </cell>
        </row>
        <row r="331">
          <cell r="D331">
            <v>6777.5728600000002</v>
          </cell>
        </row>
        <row r="336">
          <cell r="D336">
            <v>2793.8589999999999</v>
          </cell>
        </row>
        <row r="337">
          <cell r="D337">
            <v>159.22400000000002</v>
          </cell>
        </row>
        <row r="341">
          <cell r="D341">
            <v>25731.971119999998</v>
          </cell>
        </row>
        <row r="342">
          <cell r="D342">
            <v>336.48338000000001</v>
          </cell>
        </row>
        <row r="364">
          <cell r="D364">
            <v>22423.079030000001</v>
          </cell>
        </row>
      </sheetData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чт ФБ"/>
      <sheetName val="1 чт ФБ без оценки"/>
      <sheetName val="2 чт ФБ без оценки (2)"/>
    </sheetNames>
    <sheetDataSet>
      <sheetData sheetId="0"/>
      <sheetData sheetId="1"/>
      <sheetData sheetId="2">
        <row r="7">
          <cell r="O7">
            <v>1226255.7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 refreshError="1">
        <row r="9">
          <cell r="X9">
            <v>23635.9473</v>
          </cell>
        </row>
        <row r="10">
          <cell r="X10">
            <v>135598.4546</v>
          </cell>
        </row>
        <row r="12">
          <cell r="X12">
            <v>6129.9631499999996</v>
          </cell>
        </row>
        <row r="15">
          <cell r="X15">
            <v>80035.480677073938</v>
          </cell>
        </row>
        <row r="16">
          <cell r="X16">
            <v>88621.450240000006</v>
          </cell>
        </row>
        <row r="18">
          <cell r="X18">
            <v>61661.264229999986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2">
          <cell r="T12">
            <v>37737.384470000005</v>
          </cell>
        </row>
        <row r="13">
          <cell r="T13">
            <v>20579.11</v>
          </cell>
        </row>
        <row r="98">
          <cell r="T98">
            <v>38570.122799999997</v>
          </cell>
        </row>
        <row r="158">
          <cell r="T158">
            <v>3518.0526199999999</v>
          </cell>
        </row>
        <row r="168">
          <cell r="T168">
            <v>1190</v>
          </cell>
        </row>
        <row r="220">
          <cell r="T220">
            <v>790827.26358000003</v>
          </cell>
        </row>
        <row r="310">
          <cell r="T310">
            <v>1898.6261999999999</v>
          </cell>
        </row>
        <row r="311">
          <cell r="T311">
            <v>50</v>
          </cell>
        </row>
        <row r="319">
          <cell r="T319">
            <v>128316.61718</v>
          </cell>
        </row>
        <row r="320">
          <cell r="T320">
            <v>8084.7405600000002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вариант"/>
      <sheetName val="Лист1"/>
    </sheetNames>
    <sheetDataSet>
      <sheetData sheetId="0">
        <row r="4">
          <cell r="D4">
            <v>637006.07703000004</v>
          </cell>
        </row>
        <row r="35">
          <cell r="D35">
            <v>44320.916810000002</v>
          </cell>
          <cell r="I35">
            <v>331300.51643999998</v>
          </cell>
        </row>
        <row r="36">
          <cell r="D36">
            <v>23865.109060000003</v>
          </cell>
          <cell r="I36">
            <v>178392.58577000001</v>
          </cell>
        </row>
        <row r="38">
          <cell r="D38">
            <v>1.5705100000000001</v>
          </cell>
          <cell r="I38">
            <v>9.6070700000000002</v>
          </cell>
        </row>
        <row r="39">
          <cell r="D39">
            <v>0.84565999999999997</v>
          </cell>
          <cell r="I39">
            <v>5.1730400000000003</v>
          </cell>
        </row>
        <row r="42">
          <cell r="I42">
            <v>430262.58010999998</v>
          </cell>
        </row>
        <row r="43">
          <cell r="I43">
            <v>231679.85081999999</v>
          </cell>
        </row>
        <row r="45">
          <cell r="D45">
            <v>1049.5199</v>
          </cell>
          <cell r="F45">
            <v>1049.5199</v>
          </cell>
          <cell r="I45">
            <v>1049.5199</v>
          </cell>
        </row>
        <row r="46">
          <cell r="D46">
            <v>565.12609999999995</v>
          </cell>
          <cell r="F46">
            <v>565.12609999999995</v>
          </cell>
          <cell r="I46">
            <v>565.12609999999995</v>
          </cell>
        </row>
        <row r="48">
          <cell r="D48">
            <v>12326.732169999999</v>
          </cell>
          <cell r="I48">
            <v>95243</v>
          </cell>
        </row>
        <row r="49">
          <cell r="D49">
            <v>6637.4711699999998</v>
          </cell>
          <cell r="I49">
            <v>51284.692310000006</v>
          </cell>
        </row>
        <row r="51">
          <cell r="D51">
            <v>85333.031289999999</v>
          </cell>
          <cell r="I51">
            <v>1937534.4426899999</v>
          </cell>
        </row>
        <row r="52">
          <cell r="D52">
            <v>45948.5553</v>
          </cell>
          <cell r="I52">
            <v>1043287.7768300001</v>
          </cell>
        </row>
        <row r="134">
          <cell r="D134">
            <v>32984.720379999999</v>
          </cell>
        </row>
        <row r="152">
          <cell r="D152">
            <v>36443.333410000007</v>
          </cell>
        </row>
        <row r="153">
          <cell r="I153">
            <v>160088.30361</v>
          </cell>
        </row>
        <row r="172">
          <cell r="I172">
            <v>3500</v>
          </cell>
        </row>
        <row r="175">
          <cell r="I175">
            <v>16502.744360000001</v>
          </cell>
        </row>
        <row r="177">
          <cell r="I177">
            <v>41574.333939999997</v>
          </cell>
        </row>
        <row r="178">
          <cell r="I178">
            <v>1050.1068600000001</v>
          </cell>
        </row>
        <row r="212">
          <cell r="C212">
            <v>170000</v>
          </cell>
          <cell r="I212">
            <v>31149.633000000002</v>
          </cell>
        </row>
        <row r="228">
          <cell r="I228">
            <v>0</v>
          </cell>
        </row>
        <row r="229">
          <cell r="I229">
            <v>94625.349590000013</v>
          </cell>
        </row>
        <row r="268">
          <cell r="I268">
            <v>134765.47435</v>
          </cell>
        </row>
        <row r="269">
          <cell r="I269">
            <v>1056.83502</v>
          </cell>
        </row>
        <row r="273">
          <cell r="I273">
            <v>547.03547000000003</v>
          </cell>
        </row>
        <row r="275">
          <cell r="I275">
            <v>121587.76635999999</v>
          </cell>
        </row>
        <row r="319">
          <cell r="I319">
            <v>3093846.68934</v>
          </cell>
        </row>
        <row r="320">
          <cell r="I320">
            <v>26040.45752</v>
          </cell>
        </row>
        <row r="330">
          <cell r="I330">
            <v>242157.85579999999</v>
          </cell>
        </row>
        <row r="331">
          <cell r="I331">
            <v>33850.114450000001</v>
          </cell>
        </row>
        <row r="336">
          <cell r="I336">
            <v>2793.8589999999999</v>
          </cell>
        </row>
        <row r="337">
          <cell r="I337">
            <v>159.22400000000002</v>
          </cell>
        </row>
        <row r="363">
          <cell r="I363">
            <v>505436.4</v>
          </cell>
        </row>
        <row r="365">
          <cell r="D365">
            <v>1904.6833200000001</v>
          </cell>
        </row>
        <row r="393">
          <cell r="D393">
            <v>0</v>
          </cell>
        </row>
        <row r="394">
          <cell r="D394">
            <v>59445.508359999993</v>
          </cell>
        </row>
        <row r="395">
          <cell r="I395">
            <v>160626.18938</v>
          </cell>
        </row>
        <row r="396">
          <cell r="I396">
            <v>126438.99735999999</v>
          </cell>
        </row>
        <row r="473">
          <cell r="I473">
            <v>85.902029999999996</v>
          </cell>
        </row>
        <row r="474">
          <cell r="I474">
            <v>242.67887999999999</v>
          </cell>
        </row>
        <row r="477">
          <cell r="I477">
            <v>66.274770000000004</v>
          </cell>
        </row>
        <row r="478">
          <cell r="I478">
            <v>571.46372999999994</v>
          </cell>
        </row>
        <row r="482">
          <cell r="I482">
            <v>0</v>
          </cell>
        </row>
        <row r="483">
          <cell r="I483">
            <v>20.201460000000001</v>
          </cell>
        </row>
        <row r="524">
          <cell r="C524">
            <v>26894.01181</v>
          </cell>
          <cell r="I524">
            <v>18593.237929999999</v>
          </cell>
        </row>
        <row r="525">
          <cell r="C525">
            <v>6060.1224400000001</v>
          </cell>
          <cell r="I525">
            <v>5810.1224400000001</v>
          </cell>
        </row>
        <row r="527">
          <cell r="D527">
            <v>0</v>
          </cell>
          <cell r="I527">
            <v>50.157040000000002</v>
          </cell>
        </row>
        <row r="530">
          <cell r="C530">
            <v>73362.157590000003</v>
          </cell>
        </row>
        <row r="531">
          <cell r="C531">
            <v>12999.66762</v>
          </cell>
          <cell r="I531">
            <v>847.56212000000028</v>
          </cell>
        </row>
        <row r="533">
          <cell r="D533">
            <v>0</v>
          </cell>
          <cell r="F533">
            <v>11.13836</v>
          </cell>
          <cell r="I533">
            <v>1515.2843399999999</v>
          </cell>
        </row>
        <row r="535">
          <cell r="C535">
            <v>44827.327360000003</v>
          </cell>
          <cell r="I535">
            <v>36610.769620000006</v>
          </cell>
        </row>
        <row r="544">
          <cell r="C544">
            <v>510804.00388999999</v>
          </cell>
          <cell r="D544">
            <v>11749.175380000001</v>
          </cell>
          <cell r="F544">
            <v>8882.9635799999996</v>
          </cell>
          <cell r="I544">
            <v>468025.79365000007</v>
          </cell>
        </row>
        <row r="545">
          <cell r="C545">
            <v>99391</v>
          </cell>
          <cell r="D545">
            <v>8162.9122700000007</v>
          </cell>
          <cell r="F545">
            <v>1144.0136399999999</v>
          </cell>
          <cell r="I545">
            <v>85935.76820000002</v>
          </cell>
        </row>
        <row r="546">
          <cell r="D546">
            <v>1188.9552200000001</v>
          </cell>
          <cell r="F546">
            <v>1188.9552200000001</v>
          </cell>
          <cell r="I546">
            <v>36121.271649999995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DW1488"/>
  <sheetViews>
    <sheetView tabSelected="1" topLeftCell="A16" zoomScale="60" zoomScaleNormal="60" workbookViewId="0">
      <pane xSplit="4" ySplit="6" topLeftCell="E22" activePane="bottomRight" state="frozen"/>
      <selection activeCell="A16" sqref="A16"/>
      <selection pane="topRight" activeCell="E16" sqref="E16"/>
      <selection pane="bottomLeft" activeCell="A19" sqref="A19"/>
      <selection pane="bottomRight" activeCell="CW1101" sqref="CW1101"/>
    </sheetView>
  </sheetViews>
  <sheetFormatPr defaultColWidth="9.140625" defaultRowHeight="15" x14ac:dyDescent="0.25"/>
  <cols>
    <col min="1" max="1" width="0.28515625" style="1" customWidth="1"/>
    <col min="2" max="2" width="14.42578125" style="2" customWidth="1"/>
    <col min="3" max="3" width="57.140625" style="87" customWidth="1"/>
    <col min="4" max="4" width="26.85546875" style="4" customWidth="1"/>
    <col min="5" max="5" width="27" style="4" hidden="1" customWidth="1"/>
    <col min="6" max="6" width="23.7109375" style="4" hidden="1" customWidth="1"/>
    <col min="7" max="7" width="29.42578125" style="4" hidden="1" customWidth="1"/>
    <col min="8" max="8" width="26" style="4" hidden="1" customWidth="1"/>
    <col min="9" max="9" width="24.85546875" style="4" hidden="1" customWidth="1"/>
    <col min="10" max="10" width="25.28515625" style="4" hidden="1" customWidth="1"/>
    <col min="11" max="12" width="24.5703125" style="5" customWidth="1"/>
    <col min="13" max="13" width="27.85546875" style="4" hidden="1" customWidth="1"/>
    <col min="14" max="14" width="27.85546875" style="753" hidden="1" customWidth="1"/>
    <col min="15" max="15" width="27.140625" style="4" hidden="1" customWidth="1"/>
    <col min="16" max="16" width="27.140625" style="753" hidden="1" customWidth="1"/>
    <col min="17" max="17" width="26.42578125" style="4" hidden="1" customWidth="1"/>
    <col min="18" max="18" width="26.42578125" style="753" hidden="1" customWidth="1"/>
    <col min="19" max="19" width="27.28515625" style="4" hidden="1" customWidth="1"/>
    <col min="20" max="20" width="27.28515625" style="753" hidden="1" customWidth="1"/>
    <col min="21" max="21" width="27.140625" style="4" hidden="1" customWidth="1"/>
    <col min="22" max="25" width="25.85546875" style="4" hidden="1" customWidth="1"/>
    <col min="26" max="26" width="29.42578125" style="4" hidden="1" customWidth="1"/>
    <col min="27" max="27" width="30.28515625" style="4" hidden="1" customWidth="1"/>
    <col min="28" max="28" width="25.85546875" style="4" hidden="1" customWidth="1"/>
    <col min="29" max="29" width="3.85546875" style="4" hidden="1" customWidth="1"/>
    <col min="30" max="30" width="16" style="753" hidden="1" customWidth="1"/>
    <col min="31" max="31" width="26.5703125" style="501" hidden="1" customWidth="1"/>
    <col min="32" max="32" width="26.5703125" style="536" hidden="1" customWidth="1"/>
    <col min="33" max="33" width="28.5703125" style="4" hidden="1" customWidth="1"/>
    <col min="34" max="34" width="23.140625" style="753" hidden="1" customWidth="1"/>
    <col min="35" max="35" width="24.28515625" style="4" hidden="1" customWidth="1"/>
    <col min="36" max="36" width="24.28515625" style="753" hidden="1" customWidth="1"/>
    <col min="37" max="37" width="26.28515625" style="4" hidden="1" customWidth="1"/>
    <col min="38" max="38" width="26.28515625" style="753" hidden="1" customWidth="1"/>
    <col min="39" max="39" width="24.85546875" style="4" hidden="1" customWidth="1"/>
    <col min="40" max="40" width="24.85546875" style="753" hidden="1" customWidth="1"/>
    <col min="41" max="41" width="23.28515625" style="4" hidden="1" customWidth="1"/>
    <col min="42" max="42" width="24.140625" style="4" hidden="1" customWidth="1"/>
    <col min="43" max="43" width="24.140625" style="753" hidden="1" customWidth="1"/>
    <col min="44" max="44" width="26.85546875" style="80" hidden="1" customWidth="1"/>
    <col min="45" max="45" width="26.85546875" style="5" hidden="1" customWidth="1"/>
    <col min="46" max="46" width="27.28515625" style="80" hidden="1" customWidth="1"/>
    <col min="47" max="47" width="27.28515625" style="5" hidden="1" customWidth="1"/>
    <col min="48" max="48" width="27.85546875" style="80" hidden="1" customWidth="1"/>
    <col min="49" max="49" width="27.85546875" style="5" hidden="1" customWidth="1"/>
    <col min="50" max="50" width="27.28515625" style="4" hidden="1" customWidth="1"/>
    <col min="51" max="51" width="27.28515625" style="753" hidden="1" customWidth="1"/>
    <col min="52" max="52" width="24.5703125" style="4" hidden="1" customWidth="1"/>
    <col min="53" max="53" width="24.5703125" style="753" hidden="1" customWidth="1"/>
    <col min="54" max="54" width="20.7109375" style="4" hidden="1" customWidth="1"/>
    <col min="55" max="56" width="25.85546875" style="4" hidden="1" customWidth="1"/>
    <col min="57" max="57" width="30.7109375" style="80" hidden="1" customWidth="1"/>
    <col min="58" max="59" width="29" style="4" hidden="1" customWidth="1"/>
    <col min="60" max="60" width="28.42578125" style="4" hidden="1" customWidth="1"/>
    <col min="61" max="61" width="26.85546875" style="4" hidden="1" customWidth="1"/>
    <col min="62" max="62" width="29.7109375" style="4" hidden="1" customWidth="1"/>
    <col min="63" max="63" width="30.5703125" style="4" hidden="1" customWidth="1"/>
    <col min="64" max="65" width="25.85546875" style="4" hidden="1" customWidth="1"/>
    <col min="66" max="66" width="24.5703125" style="4" hidden="1" customWidth="1"/>
    <col min="67" max="67" width="25.7109375" style="4" hidden="1" customWidth="1"/>
    <col min="68" max="68" width="21.5703125" style="4" hidden="1" customWidth="1"/>
    <col min="69" max="69" width="26.140625" style="4" hidden="1" customWidth="1"/>
    <col min="70" max="70" width="24.85546875" style="4" hidden="1" customWidth="1"/>
    <col min="71" max="71" width="25.85546875" style="4" hidden="1" customWidth="1"/>
    <col min="72" max="72" width="21.42578125" style="4" hidden="1" customWidth="1"/>
    <col min="73" max="73" width="24.42578125" style="80" hidden="1" customWidth="1"/>
    <col min="74" max="75" width="24.42578125" style="4" hidden="1" customWidth="1"/>
    <col min="76" max="76" width="27.5703125" style="4" hidden="1" customWidth="1"/>
    <col min="77" max="78" width="24.42578125" style="4" hidden="1" customWidth="1"/>
    <col min="79" max="79" width="24.42578125" style="1" hidden="1" customWidth="1"/>
    <col min="80" max="80" width="30.5703125" style="1" hidden="1" customWidth="1"/>
    <col min="81" max="81" width="26" style="1" hidden="1" customWidth="1"/>
    <col min="82" max="82" width="18.42578125" style="1" hidden="1" customWidth="1"/>
    <col min="83" max="83" width="24.140625" style="753" hidden="1" customWidth="1"/>
    <col min="84" max="93" width="0" style="1" hidden="1" customWidth="1"/>
    <col min="94" max="16384" width="9.140625" style="1"/>
  </cols>
  <sheetData>
    <row r="1" spans="1:83" ht="21" hidden="1" customHeight="1" x14ac:dyDescent="0.35">
      <c r="C1" s="3" t="s">
        <v>182</v>
      </c>
      <c r="J1" s="4">
        <v>11408879</v>
      </c>
    </row>
    <row r="2" spans="1:83" ht="39.75" hidden="1" customHeight="1" x14ac:dyDescent="0.35">
      <c r="C2" s="3" t="s">
        <v>181</v>
      </c>
      <c r="D2" s="3">
        <f>'[1]2021_2023 Свод'!$GQ$7-D22</f>
        <v>-17512562.723929998</v>
      </c>
      <c r="E2" s="3"/>
      <c r="F2" s="3"/>
      <c r="G2" s="3"/>
      <c r="J2" s="3">
        <f>J22-J32</f>
        <v>-17697630.338920005</v>
      </c>
      <c r="K2" s="629">
        <f>'[1]2021_2023 Свод'!$GQ$7-K22</f>
        <v>5558766.0703400001</v>
      </c>
      <c r="L2" s="629"/>
      <c r="M2" s="3"/>
      <c r="N2" s="754"/>
      <c r="O2" s="3"/>
      <c r="P2" s="754"/>
      <c r="Q2" s="3"/>
      <c r="R2" s="754"/>
      <c r="AE2" s="170">
        <f>'[1]2021_2023 Свод'!$GQ$7-AE22</f>
        <v>8938827.4796699993</v>
      </c>
      <c r="AF2" s="770"/>
      <c r="AG2" s="3"/>
      <c r="AH2" s="754"/>
      <c r="AI2" s="3"/>
      <c r="AJ2" s="754"/>
      <c r="AK2" s="3"/>
      <c r="AL2" s="754"/>
      <c r="AR2" s="200">
        <f>'[1]2021_2023 Свод'!$GQ$7-AR22</f>
        <v>-12858000.31563</v>
      </c>
      <c r="AS2" s="629"/>
      <c r="AT2" s="200"/>
      <c r="AU2" s="629"/>
      <c r="AV2" s="200"/>
      <c r="AW2" s="629"/>
      <c r="AX2" s="3"/>
      <c r="AY2" s="754"/>
      <c r="BE2" s="200" t="e">
        <f>'[1]2021_2023 Свод'!$GQ$7-BE22</f>
        <v>#REF!</v>
      </c>
      <c r="BF2" s="3"/>
      <c r="BG2" s="3"/>
      <c r="BU2" s="200" t="e">
        <f>'[1]2021_2023 Свод'!$GQ$7-BU22</f>
        <v>#REF!</v>
      </c>
      <c r="BV2" s="3"/>
      <c r="BW2" s="3"/>
      <c r="BX2" s="3"/>
    </row>
    <row r="3" spans="1:83" ht="21" hidden="1" customHeight="1" x14ac:dyDescent="0.35">
      <c r="C3" s="3"/>
      <c r="D3" s="3"/>
      <c r="E3" s="3"/>
      <c r="F3" s="3"/>
      <c r="G3" s="3"/>
      <c r="J3" s="3" t="e">
        <f>J31+#REF!</f>
        <v>#REF!</v>
      </c>
      <c r="K3" s="629"/>
      <c r="L3" s="629"/>
      <c r="M3" s="3"/>
      <c r="N3" s="754"/>
      <c r="O3" s="3"/>
      <c r="P3" s="754"/>
      <c r="Q3" s="3"/>
      <c r="R3" s="754"/>
      <c r="AE3" s="170"/>
      <c r="AF3" s="770"/>
      <c r="AG3" s="3"/>
      <c r="AH3" s="754"/>
      <c r="AI3" s="3"/>
      <c r="AJ3" s="754"/>
      <c r="AK3" s="3"/>
      <c r="AL3" s="754"/>
      <c r="AR3" s="200"/>
      <c r="AS3" s="629"/>
      <c r="AT3" s="200"/>
      <c r="AU3" s="629"/>
      <c r="AV3" s="200"/>
      <c r="AW3" s="629"/>
      <c r="AX3" s="3"/>
      <c r="AY3" s="754"/>
      <c r="BE3" s="200"/>
      <c r="BF3" s="3"/>
      <c r="BG3" s="3"/>
      <c r="BU3" s="200"/>
      <c r="BV3" s="3"/>
      <c r="BW3" s="3"/>
      <c r="BX3" s="3"/>
    </row>
    <row r="4" spans="1:83" ht="21" hidden="1" customHeight="1" x14ac:dyDescent="0.35">
      <c r="C4" s="3"/>
      <c r="D4" s="3"/>
      <c r="E4" s="3"/>
      <c r="F4" s="3"/>
      <c r="G4" s="3"/>
      <c r="J4" s="3">
        <f>J22</f>
        <v>-22782126.288320005</v>
      </c>
      <c r="K4" s="629"/>
      <c r="L4" s="629"/>
      <c r="M4" s="3"/>
      <c r="N4" s="754"/>
      <c r="O4" s="3"/>
      <c r="P4" s="754"/>
      <c r="Q4" s="3"/>
      <c r="R4" s="754"/>
      <c r="AE4" s="170"/>
      <c r="AF4" s="770"/>
      <c r="AG4" s="3"/>
      <c r="AH4" s="754"/>
      <c r="AI4" s="3"/>
      <c r="AJ4" s="754"/>
      <c r="AK4" s="3"/>
      <c r="AL4" s="754"/>
      <c r="AR4" s="200"/>
      <c r="AS4" s="629"/>
      <c r="AT4" s="200"/>
      <c r="AU4" s="629"/>
      <c r="AV4" s="200"/>
      <c r="AW4" s="629"/>
      <c r="AX4" s="3"/>
      <c r="AY4" s="754"/>
      <c r="BE4" s="200"/>
      <c r="BF4" s="3"/>
      <c r="BG4" s="3"/>
      <c r="BU4" s="200"/>
      <c r="BV4" s="3"/>
      <c r="BW4" s="3"/>
      <c r="BX4" s="3"/>
    </row>
    <row r="5" spans="1:83" ht="21" hidden="1" customHeight="1" x14ac:dyDescent="0.35">
      <c r="C5" s="3"/>
      <c r="D5" s="170"/>
      <c r="E5" s="3"/>
      <c r="F5" s="3"/>
      <c r="G5" s="3"/>
      <c r="J5" s="170"/>
      <c r="K5" s="629"/>
      <c r="L5" s="629"/>
      <c r="M5" s="3"/>
      <c r="N5" s="754"/>
      <c r="O5" s="3"/>
      <c r="P5" s="754"/>
      <c r="Q5" s="3"/>
      <c r="R5" s="754"/>
      <c r="AE5" s="170"/>
      <c r="AF5" s="770"/>
      <c r="AG5" s="3"/>
      <c r="AH5" s="754"/>
      <c r="AI5" s="3"/>
      <c r="AJ5" s="754"/>
      <c r="AK5" s="3"/>
      <c r="AL5" s="754"/>
      <c r="AR5" s="200"/>
      <c r="AS5" s="629"/>
      <c r="AT5" s="200"/>
      <c r="AU5" s="629"/>
      <c r="AV5" s="200"/>
      <c r="AW5" s="629"/>
      <c r="AX5" s="3"/>
      <c r="AY5" s="754"/>
      <c r="BE5" s="200"/>
      <c r="BF5" s="3"/>
      <c r="BG5" s="3"/>
      <c r="BU5" s="200"/>
      <c r="BV5" s="3"/>
      <c r="BW5" s="3"/>
      <c r="BX5" s="3"/>
    </row>
    <row r="6" spans="1:83" s="6" customFormat="1" ht="21" hidden="1" customHeight="1" x14ac:dyDescent="0.35">
      <c r="B6" s="77"/>
      <c r="C6" s="200"/>
      <c r="D6" s="200">
        <f>D31+D34+D37+D39+D27</f>
        <v>22094533.87827</v>
      </c>
      <c r="E6" s="200">
        <f>E31+E34+E37+E39+E27</f>
        <v>5890201.7292300006</v>
      </c>
      <c r="F6" s="200"/>
      <c r="G6" s="200"/>
      <c r="H6" s="200">
        <f>H31+H34+H37+H39+H27</f>
        <v>1569179.7170400003</v>
      </c>
      <c r="I6" s="200">
        <f>I31+I34+I37+I39+I27</f>
        <v>1294569.6599999999</v>
      </c>
      <c r="J6" s="200">
        <f>J31+J34+J37+J39+J27</f>
        <v>-17321253.06168</v>
      </c>
      <c r="K6" s="629">
        <f>K31+K34+K37+K39+K27</f>
        <v>4764182.816589999</v>
      </c>
      <c r="L6" s="629"/>
      <c r="M6" s="200">
        <f>M31+M34+M37+M39+M27</f>
        <v>1648881.9751899999</v>
      </c>
      <c r="N6" s="629"/>
      <c r="O6" s="200"/>
      <c r="P6" s="629"/>
      <c r="Q6" s="200"/>
      <c r="R6" s="629"/>
      <c r="S6" s="200">
        <f>S31+S34+S37+S39+S27</f>
        <v>459559.27125000005</v>
      </c>
      <c r="T6" s="629"/>
      <c r="U6" s="200">
        <f>U31+U34+U37+U39+U27</f>
        <v>55095.515520000001</v>
      </c>
      <c r="V6" s="200"/>
      <c r="W6" s="200"/>
      <c r="X6" s="200"/>
      <c r="Y6" s="200"/>
      <c r="Z6" s="200"/>
      <c r="AA6" s="200"/>
      <c r="AB6" s="200"/>
      <c r="AC6" s="200"/>
      <c r="AD6" s="629"/>
      <c r="AE6" s="170">
        <f>AE31+AE34+AE37+AE39+AE27</f>
        <v>1449433.6477599998</v>
      </c>
      <c r="AF6" s="770"/>
      <c r="AG6" s="200"/>
      <c r="AH6" s="629"/>
      <c r="AI6" s="200"/>
      <c r="AJ6" s="629"/>
      <c r="AK6" s="200"/>
      <c r="AL6" s="629"/>
      <c r="AM6" s="80"/>
      <c r="AN6" s="5"/>
      <c r="AO6" s="200"/>
      <c r="AP6" s="200"/>
      <c r="AQ6" s="629"/>
      <c r="AR6" s="200">
        <f>AR31+AR34+AR37+AR39+AR27</f>
        <v>17576661.518410001</v>
      </c>
      <c r="AS6" s="629"/>
      <c r="AT6" s="200"/>
      <c r="AU6" s="629"/>
      <c r="AV6" s="200"/>
      <c r="AW6" s="629"/>
      <c r="AX6" s="200"/>
      <c r="AY6" s="629"/>
      <c r="AZ6" s="80"/>
      <c r="BA6" s="5"/>
      <c r="BB6" s="200"/>
      <c r="BC6" s="200"/>
      <c r="BD6" s="200"/>
      <c r="BE6" s="200" t="e">
        <f>BE31+BE34+BE37+BE39+BE27</f>
        <v>#REF!</v>
      </c>
      <c r="BF6" s="200"/>
      <c r="BG6" s="200"/>
      <c r="BH6" s="8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>
        <f>BU31+BU34+BU37+BU39+BU27</f>
        <v>8833882.7507700007</v>
      </c>
      <c r="BV6" s="200"/>
      <c r="BW6" s="200"/>
      <c r="BX6" s="200"/>
      <c r="BY6" s="80"/>
      <c r="BZ6" s="200"/>
      <c r="CE6" s="629"/>
    </row>
    <row r="7" spans="1:83" s="6" customFormat="1" ht="21" hidden="1" customHeight="1" x14ac:dyDescent="0.35">
      <c r="B7" s="77"/>
      <c r="C7" s="200"/>
      <c r="D7" s="200" t="e">
        <f>#REF!-D9</f>
        <v>#REF!</v>
      </c>
      <c r="E7" s="200"/>
      <c r="F7" s="200"/>
      <c r="G7" s="200"/>
      <c r="H7" s="200"/>
      <c r="I7" s="200"/>
      <c r="J7" s="200"/>
      <c r="K7" s="629" t="e">
        <f>I9-K9</f>
        <v>#REF!</v>
      </c>
      <c r="L7" s="629"/>
      <c r="M7" s="200"/>
      <c r="N7" s="629"/>
      <c r="O7" s="200"/>
      <c r="P7" s="629"/>
      <c r="Q7" s="200"/>
      <c r="R7" s="629"/>
      <c r="S7" s="200"/>
      <c r="T7" s="629"/>
      <c r="U7" s="200"/>
      <c r="V7" s="200"/>
      <c r="W7" s="200"/>
      <c r="X7" s="200"/>
      <c r="Y7" s="200"/>
      <c r="Z7" s="200"/>
      <c r="AA7" s="200"/>
      <c r="AB7" s="200"/>
      <c r="AC7" s="200"/>
      <c r="AD7" s="629"/>
      <c r="AE7" s="170"/>
      <c r="AF7" s="770"/>
      <c r="AG7" s="200"/>
      <c r="AH7" s="629"/>
      <c r="AI7" s="200"/>
      <c r="AJ7" s="629"/>
      <c r="AK7" s="200"/>
      <c r="AL7" s="629"/>
      <c r="AM7" s="80"/>
      <c r="AN7" s="5"/>
      <c r="AO7" s="200"/>
      <c r="AP7" s="200"/>
      <c r="AQ7" s="629"/>
      <c r="AR7" s="200"/>
      <c r="AS7" s="629"/>
      <c r="AT7" s="200"/>
      <c r="AU7" s="629"/>
      <c r="AV7" s="200"/>
      <c r="AW7" s="629"/>
      <c r="AX7" s="200"/>
      <c r="AY7" s="629"/>
      <c r="AZ7" s="80"/>
      <c r="BA7" s="5"/>
      <c r="BB7" s="200"/>
      <c r="BC7" s="200"/>
      <c r="BD7" s="200"/>
      <c r="BE7" s="200"/>
      <c r="BF7" s="200"/>
      <c r="BG7" s="200"/>
      <c r="BH7" s="8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80"/>
      <c r="BZ7" s="200"/>
      <c r="CE7" s="629"/>
    </row>
    <row r="8" spans="1:83" s="6" customFormat="1" ht="21" hidden="1" customHeight="1" x14ac:dyDescent="0.35">
      <c r="B8" s="77"/>
      <c r="C8" s="200"/>
      <c r="D8" s="200" t="s">
        <v>322</v>
      </c>
      <c r="E8" s="200"/>
      <c r="F8" s="200"/>
      <c r="G8" s="200"/>
      <c r="H8" s="200"/>
      <c r="I8" s="200"/>
      <c r="J8" s="200"/>
      <c r="K8" s="629" t="s">
        <v>322</v>
      </c>
      <c r="L8" s="629"/>
      <c r="M8" s="200"/>
      <c r="N8" s="629"/>
      <c r="O8" s="200"/>
      <c r="P8" s="629"/>
      <c r="Q8" s="200"/>
      <c r="R8" s="629"/>
      <c r="S8" s="200"/>
      <c r="T8" s="629"/>
      <c r="U8" s="200"/>
      <c r="V8" s="200"/>
      <c r="W8" s="200"/>
      <c r="X8" s="200"/>
      <c r="Y8" s="200"/>
      <c r="Z8" s="200"/>
      <c r="AA8" s="200"/>
      <c r="AB8" s="200"/>
      <c r="AC8" s="200"/>
      <c r="AD8" s="629"/>
      <c r="AE8" s="170"/>
      <c r="AF8" s="770"/>
      <c r="AG8" s="200"/>
      <c r="AH8" s="629"/>
      <c r="AI8" s="200"/>
      <c r="AJ8" s="629"/>
      <c r="AK8" s="200"/>
      <c r="AL8" s="629"/>
      <c r="AM8" s="80"/>
      <c r="AN8" s="5"/>
      <c r="AO8" s="200"/>
      <c r="AP8" s="200"/>
      <c r="AQ8" s="629"/>
      <c r="AR8" s="200"/>
      <c r="AS8" s="629"/>
      <c r="AT8" s="200"/>
      <c r="AU8" s="629"/>
      <c r="AV8" s="200"/>
      <c r="AW8" s="629"/>
      <c r="AX8" s="200"/>
      <c r="AY8" s="629"/>
      <c r="AZ8" s="80"/>
      <c r="BA8" s="5"/>
      <c r="BB8" s="200"/>
      <c r="BC8" s="200"/>
      <c r="BD8" s="200"/>
      <c r="BE8" s="200"/>
      <c r="BF8" s="200"/>
      <c r="BG8" s="200"/>
      <c r="BH8" s="8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80"/>
      <c r="BZ8" s="200"/>
      <c r="CE8" s="629"/>
    </row>
    <row r="9" spans="1:83" s="6" customFormat="1" ht="21" hidden="1" customHeight="1" x14ac:dyDescent="0.35">
      <c r="B9" s="77"/>
      <c r="C9" s="200"/>
      <c r="D9" s="200" t="e">
        <f>#REF!+'[2]перех ост.+доп.финанс.'!$I$14</f>
        <v>#REF!</v>
      </c>
      <c r="E9" s="200">
        <f>'[3]2022_2024'!$BB$17</f>
        <v>3121.2786200000264</v>
      </c>
      <c r="F9" s="200"/>
      <c r="G9" s="200"/>
      <c r="H9" s="200"/>
      <c r="I9" s="200"/>
      <c r="J9" s="200"/>
      <c r="K9" s="629" t="e">
        <f>D7+'[2]перех ост.+доп.финанс.'!$I$14</f>
        <v>#REF!</v>
      </c>
      <c r="L9" s="629"/>
      <c r="M9" s="200">
        <f>'[3]2022_2024'!$BB$17</f>
        <v>3121.2786200000264</v>
      </c>
      <c r="N9" s="629"/>
      <c r="O9" s="200"/>
      <c r="P9" s="629"/>
      <c r="Q9" s="200"/>
      <c r="R9" s="629"/>
      <c r="S9" s="200"/>
      <c r="T9" s="629"/>
      <c r="U9" s="200"/>
      <c r="V9" s="200"/>
      <c r="W9" s="200"/>
      <c r="X9" s="200"/>
      <c r="Y9" s="200"/>
      <c r="Z9" s="200"/>
      <c r="AA9" s="200"/>
      <c r="AB9" s="200"/>
      <c r="AC9" s="200"/>
      <c r="AD9" s="629"/>
      <c r="AE9" s="170"/>
      <c r="AF9" s="770"/>
      <c r="AG9" s="200"/>
      <c r="AH9" s="629"/>
      <c r="AI9" s="200"/>
      <c r="AJ9" s="629"/>
      <c r="AK9" s="200"/>
      <c r="AL9" s="629"/>
      <c r="AM9" s="80"/>
      <c r="AN9" s="5"/>
      <c r="AO9" s="200"/>
      <c r="AP9" s="200"/>
      <c r="AQ9" s="629"/>
      <c r="AR9" s="200"/>
      <c r="AS9" s="629"/>
      <c r="AT9" s="200"/>
      <c r="AU9" s="629"/>
      <c r="AV9" s="200"/>
      <c r="AW9" s="629"/>
      <c r="AX9" s="200"/>
      <c r="AY9" s="629"/>
      <c r="AZ9" s="80"/>
      <c r="BA9" s="5"/>
      <c r="BB9" s="200"/>
      <c r="BC9" s="200"/>
      <c r="BD9" s="200"/>
      <c r="BE9" s="200"/>
      <c r="BF9" s="200"/>
      <c r="BG9" s="200"/>
      <c r="BH9" s="8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80"/>
      <c r="BZ9" s="200"/>
      <c r="CE9" s="629"/>
    </row>
    <row r="10" spans="1:83" s="6" customFormat="1" ht="21" hidden="1" customHeight="1" x14ac:dyDescent="0.35">
      <c r="B10" s="77"/>
      <c r="C10" s="200"/>
      <c r="D10" s="200" t="e">
        <f>#REF!</f>
        <v>#REF!</v>
      </c>
      <c r="E10" s="200"/>
      <c r="F10" s="200"/>
      <c r="G10" s="200"/>
      <c r="H10" s="200"/>
      <c r="I10" s="200"/>
      <c r="J10" s="200"/>
      <c r="K10" s="629">
        <f>I10</f>
        <v>0</v>
      </c>
      <c r="L10" s="629"/>
      <c r="M10" s="200"/>
      <c r="N10" s="629"/>
      <c r="O10" s="200"/>
      <c r="P10" s="629"/>
      <c r="Q10" s="200"/>
      <c r="R10" s="629"/>
      <c r="S10" s="200"/>
      <c r="T10" s="629"/>
      <c r="U10" s="200"/>
      <c r="V10" s="200"/>
      <c r="W10" s="200"/>
      <c r="X10" s="200"/>
      <c r="Y10" s="200"/>
      <c r="Z10" s="200"/>
      <c r="AA10" s="200"/>
      <c r="AB10" s="200"/>
      <c r="AC10" s="200"/>
      <c r="AD10" s="629"/>
      <c r="AE10" s="170"/>
      <c r="AF10" s="770"/>
      <c r="AG10" s="200"/>
      <c r="AH10" s="629"/>
      <c r="AI10" s="200"/>
      <c r="AJ10" s="629"/>
      <c r="AK10" s="200"/>
      <c r="AL10" s="629"/>
      <c r="AM10" s="80"/>
      <c r="AN10" s="5"/>
      <c r="AO10" s="200"/>
      <c r="AP10" s="200"/>
      <c r="AQ10" s="629"/>
      <c r="AR10" s="200"/>
      <c r="AS10" s="629"/>
      <c r="AT10" s="200"/>
      <c r="AU10" s="629"/>
      <c r="AV10" s="200"/>
      <c r="AW10" s="629"/>
      <c r="AX10" s="200"/>
      <c r="AY10" s="629"/>
      <c r="AZ10" s="80"/>
      <c r="BA10" s="5"/>
      <c r="BB10" s="200"/>
      <c r="BC10" s="200"/>
      <c r="BD10" s="200"/>
      <c r="BE10" s="200"/>
      <c r="BF10" s="200"/>
      <c r="BG10" s="200"/>
      <c r="BH10" s="8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80"/>
      <c r="BZ10" s="200"/>
      <c r="CE10" s="629"/>
    </row>
    <row r="11" spans="1:83" s="6" customFormat="1" ht="21" hidden="1" customHeight="1" x14ac:dyDescent="0.35">
      <c r="B11" s="77"/>
      <c r="C11" s="200"/>
      <c r="D11" s="200"/>
      <c r="E11" s="200"/>
      <c r="F11" s="200"/>
      <c r="G11" s="200"/>
      <c r="H11" s="200"/>
      <c r="I11" s="200"/>
      <c r="J11" s="200"/>
      <c r="K11" s="629"/>
      <c r="L11" s="629"/>
      <c r="M11" s="200"/>
      <c r="N11" s="629"/>
      <c r="O11" s="200"/>
      <c r="P11" s="629"/>
      <c r="Q11" s="200"/>
      <c r="R11" s="629"/>
      <c r="S11" s="200"/>
      <c r="T11" s="629"/>
      <c r="U11" s="200"/>
      <c r="V11" s="200"/>
      <c r="W11" s="200"/>
      <c r="X11" s="200"/>
      <c r="Y11" s="200"/>
      <c r="Z11" s="200"/>
      <c r="AA11" s="200"/>
      <c r="AB11" s="200"/>
      <c r="AC11" s="200"/>
      <c r="AD11" s="629"/>
      <c r="AE11" s="170"/>
      <c r="AF11" s="770"/>
      <c r="AG11" s="200"/>
      <c r="AH11" s="629"/>
      <c r="AI11" s="200"/>
      <c r="AJ11" s="629"/>
      <c r="AK11" s="200"/>
      <c r="AL11" s="629"/>
      <c r="AM11" s="80"/>
      <c r="AN11" s="5"/>
      <c r="AO11" s="200"/>
      <c r="AP11" s="200"/>
      <c r="AQ11" s="629"/>
      <c r="AR11" s="200"/>
      <c r="AS11" s="629"/>
      <c r="AT11" s="200"/>
      <c r="AU11" s="629"/>
      <c r="AV11" s="200"/>
      <c r="AW11" s="629"/>
      <c r="AX11" s="200"/>
      <c r="AY11" s="629"/>
      <c r="AZ11" s="80"/>
      <c r="BA11" s="5"/>
      <c r="BB11" s="200"/>
      <c r="BC11" s="200"/>
      <c r="BD11" s="200"/>
      <c r="BE11" s="200"/>
      <c r="BF11" s="200"/>
      <c r="BG11" s="200"/>
      <c r="BH11" s="8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80"/>
      <c r="BZ11" s="200"/>
      <c r="CE11" s="629"/>
    </row>
    <row r="12" spans="1:83" s="6" customFormat="1" ht="21" hidden="1" customHeight="1" x14ac:dyDescent="0.35">
      <c r="B12" s="77"/>
      <c r="C12" s="200"/>
      <c r="D12" s="200"/>
      <c r="E12" s="200"/>
      <c r="F12" s="200"/>
      <c r="G12" s="200"/>
      <c r="H12" s="200"/>
      <c r="I12" s="200"/>
      <c r="J12" s="200"/>
      <c r="K12" s="629"/>
      <c r="L12" s="629"/>
      <c r="M12" s="200"/>
      <c r="N12" s="629"/>
      <c r="O12" s="200"/>
      <c r="P12" s="629"/>
      <c r="Q12" s="200"/>
      <c r="R12" s="629"/>
      <c r="S12" s="200"/>
      <c r="T12" s="629"/>
      <c r="U12" s="200"/>
      <c r="V12" s="200"/>
      <c r="W12" s="200"/>
      <c r="X12" s="200"/>
      <c r="Y12" s="200"/>
      <c r="Z12" s="200"/>
      <c r="AA12" s="200"/>
      <c r="AB12" s="200"/>
      <c r="AC12" s="200"/>
      <c r="AD12" s="629"/>
      <c r="AE12" s="170"/>
      <c r="AF12" s="770"/>
      <c r="AG12" s="200"/>
      <c r="AH12" s="629"/>
      <c r="AI12" s="200"/>
      <c r="AJ12" s="629"/>
      <c r="AK12" s="200"/>
      <c r="AL12" s="629"/>
      <c r="AM12" s="80"/>
      <c r="AN12" s="5"/>
      <c r="AO12" s="200"/>
      <c r="AP12" s="200"/>
      <c r="AQ12" s="629"/>
      <c r="AR12" s="200"/>
      <c r="AS12" s="629"/>
      <c r="AT12" s="200"/>
      <c r="AU12" s="629"/>
      <c r="AV12" s="200"/>
      <c r="AW12" s="629"/>
      <c r="AX12" s="200"/>
      <c r="AY12" s="629"/>
      <c r="AZ12" s="80"/>
      <c r="BA12" s="5"/>
      <c r="BB12" s="200"/>
      <c r="BC12" s="200"/>
      <c r="BD12" s="200"/>
      <c r="BE12" s="200"/>
      <c r="BF12" s="200"/>
      <c r="BG12" s="200"/>
      <c r="BH12" s="8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80"/>
      <c r="BZ12" s="200"/>
      <c r="CE12" s="629"/>
    </row>
    <row r="13" spans="1:83" s="6" customFormat="1" ht="21" hidden="1" customHeight="1" x14ac:dyDescent="0.35">
      <c r="B13" s="77"/>
      <c r="C13" s="200"/>
      <c r="D13" s="200"/>
      <c r="E13" s="200"/>
      <c r="F13" s="200"/>
      <c r="G13" s="200"/>
      <c r="H13" s="200"/>
      <c r="I13" s="200"/>
      <c r="J13" s="200"/>
      <c r="K13" s="629"/>
      <c r="L13" s="629"/>
      <c r="M13" s="200"/>
      <c r="N13" s="629"/>
      <c r="O13" s="200"/>
      <c r="P13" s="629"/>
      <c r="Q13" s="200"/>
      <c r="R13" s="629"/>
      <c r="S13" s="200"/>
      <c r="T13" s="629"/>
      <c r="U13" s="200"/>
      <c r="V13" s="200"/>
      <c r="W13" s="200"/>
      <c r="X13" s="200"/>
      <c r="Y13" s="200"/>
      <c r="Z13" s="200"/>
      <c r="AA13" s="200"/>
      <c r="AB13" s="200"/>
      <c r="AC13" s="200"/>
      <c r="AD13" s="629"/>
      <c r="AE13" s="170"/>
      <c r="AF13" s="770"/>
      <c r="AG13" s="200"/>
      <c r="AH13" s="629"/>
      <c r="AI13" s="200"/>
      <c r="AJ13" s="629"/>
      <c r="AK13" s="200"/>
      <c r="AL13" s="629"/>
      <c r="AM13" s="80"/>
      <c r="AN13" s="5"/>
      <c r="AO13" s="200"/>
      <c r="AP13" s="200"/>
      <c r="AQ13" s="629"/>
      <c r="AR13" s="200"/>
      <c r="AS13" s="629"/>
      <c r="AT13" s="200"/>
      <c r="AU13" s="629"/>
      <c r="AV13" s="200"/>
      <c r="AW13" s="629"/>
      <c r="AX13" s="200"/>
      <c r="AY13" s="629"/>
      <c r="AZ13" s="80"/>
      <c r="BA13" s="5"/>
      <c r="BB13" s="200"/>
      <c r="BC13" s="200"/>
      <c r="BD13" s="200"/>
      <c r="BE13" s="200"/>
      <c r="BF13" s="200"/>
      <c r="BG13" s="200"/>
      <c r="BH13" s="8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80"/>
      <c r="BZ13" s="200"/>
      <c r="CE13" s="629"/>
    </row>
    <row r="14" spans="1:83" s="6" customFormat="1" ht="21" hidden="1" customHeight="1" x14ac:dyDescent="0.35">
      <c r="B14" s="77"/>
      <c r="C14" s="200"/>
      <c r="D14" s="200"/>
      <c r="E14" s="200"/>
      <c r="F14" s="200"/>
      <c r="G14" s="200"/>
      <c r="H14" s="200"/>
      <c r="I14" s="200"/>
      <c r="J14" s="200"/>
      <c r="K14" s="629"/>
      <c r="L14" s="629"/>
      <c r="M14" s="200"/>
      <c r="N14" s="629"/>
      <c r="O14" s="200"/>
      <c r="P14" s="629"/>
      <c r="Q14" s="200"/>
      <c r="R14" s="629"/>
      <c r="S14" s="200"/>
      <c r="T14" s="629"/>
      <c r="U14" s="200"/>
      <c r="V14" s="200"/>
      <c r="W14" s="200"/>
      <c r="X14" s="200"/>
      <c r="Y14" s="200"/>
      <c r="Z14" s="200"/>
      <c r="AA14" s="200"/>
      <c r="AB14" s="200"/>
      <c r="AC14" s="200"/>
      <c r="AD14" s="629"/>
      <c r="AE14" s="170"/>
      <c r="AF14" s="770"/>
      <c r="AG14" s="200"/>
      <c r="AH14" s="629"/>
      <c r="AI14" s="200"/>
      <c r="AJ14" s="629"/>
      <c r="AK14" s="200"/>
      <c r="AL14" s="629"/>
      <c r="AM14" s="80"/>
      <c r="AN14" s="5"/>
      <c r="AO14" s="200"/>
      <c r="AP14" s="200"/>
      <c r="AQ14" s="629"/>
      <c r="AR14" s="200"/>
      <c r="AS14" s="629"/>
      <c r="AT14" s="200"/>
      <c r="AU14" s="629"/>
      <c r="AV14" s="200"/>
      <c r="AW14" s="629"/>
      <c r="AX14" s="200"/>
      <c r="AY14" s="629"/>
      <c r="AZ14" s="80"/>
      <c r="BA14" s="5"/>
      <c r="BB14" s="200"/>
      <c r="BC14" s="200"/>
      <c r="BD14" s="200"/>
      <c r="BE14" s="200"/>
      <c r="BF14" s="200"/>
      <c r="BG14" s="200"/>
      <c r="BH14" s="8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80"/>
      <c r="BZ14" s="200"/>
      <c r="CE14" s="629"/>
    </row>
    <row r="15" spans="1:83" ht="45" customHeight="1" x14ac:dyDescent="0.25">
      <c r="A15" s="7"/>
      <c r="B15" s="929" t="s">
        <v>424</v>
      </c>
      <c r="C15" s="929"/>
      <c r="D15" s="929"/>
      <c r="E15" s="929"/>
      <c r="F15" s="929"/>
      <c r="G15" s="929"/>
      <c r="H15" s="929"/>
      <c r="I15" s="929"/>
      <c r="J15" s="929"/>
      <c r="K15" s="929"/>
      <c r="L15" s="929"/>
      <c r="M15" s="929"/>
      <c r="N15" s="929"/>
      <c r="O15" s="929"/>
      <c r="P15" s="929"/>
      <c r="Q15" s="929"/>
      <c r="R15" s="929"/>
      <c r="S15" s="929"/>
      <c r="T15" s="929"/>
      <c r="U15" s="929"/>
      <c r="V15" s="929"/>
      <c r="W15" s="929"/>
      <c r="X15" s="929"/>
      <c r="Y15" s="929"/>
      <c r="Z15" s="929"/>
      <c r="AA15" s="929"/>
      <c r="AB15" s="929"/>
      <c r="AC15" s="929"/>
      <c r="AD15" s="929"/>
      <c r="AE15" s="929"/>
      <c r="AF15" s="929"/>
      <c r="AG15" s="929"/>
      <c r="AH15" s="929"/>
      <c r="AI15" s="929"/>
      <c r="AJ15" s="929"/>
      <c r="AK15" s="929"/>
      <c r="AL15" s="929"/>
      <c r="AM15" s="929"/>
      <c r="AN15" s="929"/>
      <c r="AO15" s="929"/>
      <c r="AP15" s="929"/>
      <c r="AQ15" s="929"/>
      <c r="AR15" s="929"/>
      <c r="AS15" s="929"/>
      <c r="AT15" s="929"/>
      <c r="AU15" s="929"/>
      <c r="AV15" s="929"/>
      <c r="AW15" s="929"/>
      <c r="AX15" s="929"/>
      <c r="AY15" s="929"/>
      <c r="AZ15" s="929"/>
      <c r="BA15" s="929"/>
      <c r="BB15" s="929"/>
      <c r="BC15" s="929"/>
      <c r="BD15" s="929"/>
      <c r="BE15" s="929"/>
      <c r="BF15" s="929"/>
      <c r="BG15" s="929"/>
      <c r="BH15" s="929"/>
      <c r="BI15" s="929"/>
      <c r="BJ15" s="929"/>
      <c r="BK15" s="929"/>
      <c r="BL15" s="929"/>
      <c r="BM15" s="929"/>
      <c r="BN15" s="929"/>
      <c r="BO15" s="929"/>
      <c r="BP15" s="929"/>
      <c r="BQ15" s="929"/>
      <c r="BR15" s="929"/>
      <c r="BS15" s="929"/>
      <c r="BT15" s="929"/>
      <c r="BU15" s="929"/>
      <c r="BV15" s="233"/>
      <c r="BW15" s="233"/>
      <c r="BX15" s="6"/>
      <c r="BY15" s="6"/>
      <c r="BZ15" s="6"/>
      <c r="CE15" s="87"/>
    </row>
    <row r="16" spans="1:83" ht="45" customHeight="1" x14ac:dyDescent="0.25">
      <c r="A16" s="7"/>
      <c r="B16" s="643"/>
      <c r="C16" s="643"/>
      <c r="D16" s="646"/>
      <c r="E16" s="646"/>
      <c r="F16" s="643"/>
      <c r="G16" s="646"/>
      <c r="H16" s="643"/>
      <c r="I16" s="643"/>
      <c r="J16" s="646"/>
      <c r="K16" s="646"/>
      <c r="L16" s="747"/>
      <c r="M16" s="646"/>
      <c r="N16" s="747"/>
      <c r="O16" s="649"/>
      <c r="P16" s="760"/>
      <c r="Q16" s="646"/>
      <c r="R16" s="747"/>
      <c r="S16" s="648"/>
      <c r="T16" s="764"/>
      <c r="U16" s="646"/>
      <c r="V16" s="643"/>
      <c r="W16" s="643"/>
      <c r="X16" s="643"/>
      <c r="Y16" s="643"/>
      <c r="Z16" s="643"/>
      <c r="AA16" s="643"/>
      <c r="AB16" s="643"/>
      <c r="AC16" s="643"/>
      <c r="AD16" s="766"/>
      <c r="AE16" s="646"/>
      <c r="AF16" s="747"/>
      <c r="AG16" s="900">
        <f>'[4]1'!$T$7</f>
        <v>1250948.1088399999</v>
      </c>
      <c r="AH16" s="747"/>
      <c r="AI16" s="648"/>
      <c r="AJ16" s="766"/>
      <c r="AK16" s="646">
        <f>'[5]2 вариант'!$D$4</f>
        <v>637006.07703000004</v>
      </c>
      <c r="AL16" s="747"/>
      <c r="AM16" s="643"/>
      <c r="AN16" s="766"/>
      <c r="AO16" s="643"/>
      <c r="AP16" s="643"/>
      <c r="AQ16" s="766"/>
      <c r="AR16" s="646"/>
      <c r="AS16" s="747"/>
      <c r="AT16" s="643"/>
      <c r="AU16" s="766"/>
      <c r="AV16" s="643"/>
      <c r="AW16" s="766"/>
      <c r="AX16" s="646"/>
      <c r="AY16" s="747"/>
      <c r="AZ16" s="646"/>
      <c r="BA16" s="747"/>
      <c r="BB16" s="643"/>
      <c r="BC16" s="643"/>
      <c r="BD16" s="643"/>
      <c r="BE16" s="643"/>
      <c r="BF16" s="643"/>
      <c r="BG16" s="643"/>
      <c r="BH16" s="643"/>
      <c r="BI16" s="643"/>
      <c r="BJ16" s="643"/>
      <c r="BK16" s="643"/>
      <c r="BL16" s="643"/>
      <c r="BM16" s="643"/>
      <c r="BN16" s="643"/>
      <c r="BO16" s="643"/>
      <c r="BP16" s="643"/>
      <c r="BQ16" s="646"/>
      <c r="BR16" s="643"/>
      <c r="BS16" s="643"/>
      <c r="BT16" s="643"/>
      <c r="BU16" s="643"/>
      <c r="BV16" s="233"/>
      <c r="BW16" s="233"/>
      <c r="BX16" s="6"/>
      <c r="BY16" s="6"/>
      <c r="BZ16" s="6"/>
      <c r="CE16" s="766"/>
    </row>
    <row r="17" spans="1:83" ht="45" customHeight="1" x14ac:dyDescent="0.25">
      <c r="A17" s="7"/>
      <c r="B17" s="929" t="s">
        <v>532</v>
      </c>
      <c r="C17" s="929"/>
      <c r="D17" s="929"/>
      <c r="E17" s="929"/>
      <c r="F17" s="929"/>
      <c r="G17" s="929"/>
      <c r="H17" s="929"/>
      <c r="I17" s="929"/>
      <c r="J17" s="929"/>
      <c r="K17" s="929"/>
      <c r="L17" s="929"/>
      <c r="M17" s="929"/>
      <c r="N17" s="929"/>
      <c r="O17" s="929"/>
      <c r="P17" s="929"/>
      <c r="Q17" s="929"/>
      <c r="R17" s="929"/>
      <c r="S17" s="929"/>
      <c r="T17" s="929"/>
      <c r="U17" s="929"/>
      <c r="V17" s="929"/>
      <c r="W17" s="929"/>
      <c r="X17" s="929"/>
      <c r="Y17" s="929"/>
      <c r="Z17" s="929"/>
      <c r="AA17" s="929"/>
      <c r="AB17" s="929"/>
      <c r="AC17" s="929"/>
      <c r="AD17" s="929"/>
      <c r="AE17" s="929"/>
      <c r="AF17" s="929"/>
      <c r="AG17" s="929"/>
      <c r="AH17" s="929"/>
      <c r="AI17" s="929"/>
      <c r="AJ17" s="929"/>
      <c r="AK17" s="929"/>
      <c r="AL17" s="929"/>
      <c r="AM17" s="929"/>
      <c r="AN17" s="929"/>
      <c r="AO17" s="929"/>
      <c r="AP17" s="929"/>
      <c r="AQ17" s="929"/>
      <c r="AR17" s="929"/>
      <c r="AS17" s="929"/>
      <c r="AT17" s="929"/>
      <c r="AU17" s="929"/>
      <c r="AV17" s="929"/>
      <c r="AW17" s="929"/>
      <c r="AX17" s="929"/>
      <c r="AY17" s="929"/>
      <c r="AZ17" s="929"/>
      <c r="BA17" s="929"/>
      <c r="BB17" s="929"/>
      <c r="BC17" s="929"/>
      <c r="BD17" s="929"/>
      <c r="BE17" s="929"/>
      <c r="BF17" s="929"/>
      <c r="BG17" s="929"/>
      <c r="BH17" s="929"/>
      <c r="BI17" s="929"/>
      <c r="BJ17" s="929"/>
      <c r="BK17" s="929"/>
      <c r="BL17" s="929"/>
      <c r="BM17" s="929"/>
      <c r="BN17" s="929"/>
      <c r="BO17" s="929"/>
      <c r="BP17" s="929"/>
      <c r="BQ17" s="929"/>
      <c r="BR17" s="929"/>
      <c r="BS17" s="929"/>
      <c r="BT17" s="929"/>
      <c r="BU17" s="929"/>
      <c r="BV17" s="929"/>
      <c r="BW17" s="929"/>
      <c r="BX17" s="929"/>
      <c r="BY17" s="929"/>
      <c r="BZ17" s="929"/>
      <c r="CE17" s="87"/>
    </row>
    <row r="18" spans="1:83" s="595" customFormat="1" ht="69.75" hidden="1" customHeight="1" x14ac:dyDescent="0.25">
      <c r="A18" s="591"/>
      <c r="B18" s="585"/>
      <c r="C18" s="585" t="s">
        <v>473</v>
      </c>
      <c r="D18" s="596">
        <f>D26+D27+D28+D31+D34+D37</f>
        <v>22510491.12393</v>
      </c>
      <c r="E18" s="584">
        <f>F18-D18</f>
        <v>-2310538.2239300013</v>
      </c>
      <c r="F18" s="596">
        <f>20199952.9</f>
        <v>20199952.899999999</v>
      </c>
      <c r="G18" s="584"/>
      <c r="H18" s="585"/>
      <c r="I18" s="585"/>
      <c r="J18" s="585"/>
      <c r="K18" s="630"/>
      <c r="L18" s="748"/>
      <c r="M18" s="585"/>
      <c r="N18" s="755"/>
      <c r="O18" s="585"/>
      <c r="P18" s="755"/>
      <c r="Q18" s="585"/>
      <c r="R18" s="755"/>
      <c r="S18" s="585"/>
      <c r="T18" s="755"/>
      <c r="U18" s="585"/>
      <c r="V18" s="592"/>
      <c r="W18" s="585"/>
      <c r="X18" s="585"/>
      <c r="Y18" s="585"/>
      <c r="Z18" s="592"/>
      <c r="AA18" s="585"/>
      <c r="AB18" s="585"/>
      <c r="AC18" s="585"/>
      <c r="AD18" s="755"/>
      <c r="AE18" s="596">
        <f>AE26+AE27+AE28+AE31+AE34+AE37</f>
        <v>1585835.0054999997</v>
      </c>
      <c r="AF18" s="771"/>
      <c r="AG18" s="584">
        <f>AI18-AE18</f>
        <v>17030363.194499999</v>
      </c>
      <c r="AH18" s="782"/>
      <c r="AI18" s="596">
        <f>18616198.2</f>
        <v>18616198.199999999</v>
      </c>
      <c r="AJ18" s="771"/>
      <c r="AK18" s="584"/>
      <c r="AL18" s="782"/>
      <c r="AM18" s="585"/>
      <c r="AN18" s="755"/>
      <c r="AO18" s="585"/>
      <c r="AP18" s="585"/>
      <c r="AQ18" s="755"/>
      <c r="AR18" s="630"/>
      <c r="AS18" s="748"/>
      <c r="AT18" s="585"/>
      <c r="AU18" s="755"/>
      <c r="AV18" s="585"/>
      <c r="AW18" s="755"/>
      <c r="AX18" s="585"/>
      <c r="AY18" s="755"/>
      <c r="AZ18" s="585"/>
      <c r="BA18" s="755"/>
      <c r="BB18" s="585"/>
      <c r="BC18" s="585"/>
      <c r="BD18" s="585"/>
      <c r="BE18" s="585"/>
      <c r="BF18" s="585"/>
      <c r="BG18" s="585"/>
      <c r="BH18" s="585"/>
      <c r="BI18" s="585"/>
      <c r="BJ18" s="592"/>
      <c r="BK18" s="585"/>
      <c r="BL18" s="585"/>
      <c r="BM18" s="585"/>
      <c r="BN18" s="596">
        <f>BN26+BN27+BN28+BN31+BN34+BN37</f>
        <v>8733112.2496700007</v>
      </c>
      <c r="BO18" s="584">
        <f>BP18-BN18</f>
        <v>8555688.3503300007</v>
      </c>
      <c r="BP18" s="283">
        <f>17288800.6</f>
        <v>17288800.600000001</v>
      </c>
      <c r="BQ18" s="584"/>
      <c r="BR18" s="585"/>
      <c r="BS18" s="585"/>
      <c r="BT18" s="585"/>
      <c r="BU18" s="630"/>
      <c r="BV18" s="593"/>
      <c r="BW18" s="593"/>
      <c r="BX18" s="594"/>
      <c r="BY18" s="594"/>
      <c r="BZ18" s="594"/>
      <c r="CE18" s="755"/>
    </row>
    <row r="19" spans="1:83" s="9" customFormat="1" ht="105" customHeight="1" x14ac:dyDescent="0.35">
      <c r="A19" s="8" t="s">
        <v>0</v>
      </c>
      <c r="B19" s="984" t="s">
        <v>0</v>
      </c>
      <c r="C19" s="991" t="s">
        <v>287</v>
      </c>
      <c r="D19" s="940" t="s">
        <v>515</v>
      </c>
      <c r="E19" s="951" t="s">
        <v>1</v>
      </c>
      <c r="F19" s="952"/>
      <c r="G19" s="952"/>
      <c r="H19" s="952"/>
      <c r="I19" s="953"/>
      <c r="J19" s="940" t="s">
        <v>528</v>
      </c>
      <c r="K19" s="940" t="s">
        <v>529</v>
      </c>
      <c r="L19" s="986" t="s">
        <v>531</v>
      </c>
      <c r="M19" s="951" t="s">
        <v>1</v>
      </c>
      <c r="N19" s="952"/>
      <c r="O19" s="952"/>
      <c r="P19" s="952"/>
      <c r="Q19" s="952"/>
      <c r="R19" s="952"/>
      <c r="S19" s="952"/>
      <c r="T19" s="952"/>
      <c r="U19" s="953"/>
      <c r="V19" s="986" t="s">
        <v>329</v>
      </c>
      <c r="W19" s="951" t="s">
        <v>1</v>
      </c>
      <c r="X19" s="952"/>
      <c r="Y19" s="953"/>
      <c r="Z19" s="986" t="s">
        <v>338</v>
      </c>
      <c r="AA19" s="940" t="s">
        <v>1</v>
      </c>
      <c r="AB19" s="940"/>
      <c r="AC19" s="940"/>
      <c r="AD19" s="736"/>
      <c r="AE19" s="940" t="s">
        <v>530</v>
      </c>
      <c r="AF19" s="986" t="s">
        <v>531</v>
      </c>
      <c r="AG19" s="951" t="s">
        <v>1</v>
      </c>
      <c r="AH19" s="952"/>
      <c r="AI19" s="952"/>
      <c r="AJ19" s="952"/>
      <c r="AK19" s="952"/>
      <c r="AL19" s="952"/>
      <c r="AM19" s="952"/>
      <c r="AN19" s="952"/>
      <c r="AO19" s="953"/>
      <c r="AP19" s="940" t="s">
        <v>518</v>
      </c>
      <c r="AQ19" s="736"/>
      <c r="AR19" s="940" t="s">
        <v>550</v>
      </c>
      <c r="AS19" s="986" t="s">
        <v>531</v>
      </c>
      <c r="AT19" s="951" t="s">
        <v>1</v>
      </c>
      <c r="AU19" s="952"/>
      <c r="AV19" s="952"/>
      <c r="AW19" s="952"/>
      <c r="AX19" s="952"/>
      <c r="AY19" s="952"/>
      <c r="AZ19" s="952"/>
      <c r="BA19" s="952"/>
      <c r="BB19" s="953"/>
      <c r="BC19" s="490"/>
      <c r="BD19" s="490"/>
      <c r="BE19" s="940" t="s">
        <v>337</v>
      </c>
      <c r="BF19" s="940" t="s">
        <v>1</v>
      </c>
      <c r="BG19" s="940"/>
      <c r="BH19" s="940"/>
      <c r="BI19" s="940"/>
      <c r="BJ19" s="986" t="s">
        <v>336</v>
      </c>
      <c r="BK19" s="940" t="s">
        <v>1</v>
      </c>
      <c r="BL19" s="940"/>
      <c r="BM19" s="940"/>
      <c r="BN19" s="940" t="s">
        <v>516</v>
      </c>
      <c r="BO19" s="940" t="s">
        <v>1</v>
      </c>
      <c r="BP19" s="940"/>
      <c r="BQ19" s="940"/>
      <c r="BR19" s="940"/>
      <c r="BS19" s="940"/>
      <c r="BT19" s="940" t="s">
        <v>518</v>
      </c>
      <c r="BU19" s="940" t="s">
        <v>527</v>
      </c>
      <c r="BV19" s="940" t="s">
        <v>1</v>
      </c>
      <c r="BW19" s="940"/>
      <c r="BX19" s="940"/>
      <c r="BY19" s="940"/>
      <c r="BZ19" s="940"/>
      <c r="CE19" s="736"/>
    </row>
    <row r="20" spans="1:83" s="9" customFormat="1" ht="81.75" customHeight="1" x14ac:dyDescent="0.35">
      <c r="A20" s="10"/>
      <c r="B20" s="984"/>
      <c r="C20" s="991"/>
      <c r="D20" s="940"/>
      <c r="E20" s="494" t="s">
        <v>454</v>
      </c>
      <c r="F20" s="539" t="s">
        <v>455</v>
      </c>
      <c r="G20" s="494" t="s">
        <v>364</v>
      </c>
      <c r="H20" s="494" t="s">
        <v>4</v>
      </c>
      <c r="I20" s="494" t="s">
        <v>3</v>
      </c>
      <c r="J20" s="940"/>
      <c r="K20" s="940"/>
      <c r="L20" s="987"/>
      <c r="M20" s="539" t="s">
        <v>454</v>
      </c>
      <c r="N20" s="736" t="s">
        <v>531</v>
      </c>
      <c r="O20" s="548" t="s">
        <v>455</v>
      </c>
      <c r="P20" s="736" t="s">
        <v>531</v>
      </c>
      <c r="Q20" s="490" t="s">
        <v>364</v>
      </c>
      <c r="R20" s="736" t="s">
        <v>531</v>
      </c>
      <c r="S20" s="490" t="s">
        <v>4</v>
      </c>
      <c r="T20" s="736" t="s">
        <v>531</v>
      </c>
      <c r="U20" s="490" t="s">
        <v>3</v>
      </c>
      <c r="V20" s="987"/>
      <c r="W20" s="490" t="s">
        <v>2</v>
      </c>
      <c r="X20" s="490" t="s">
        <v>4</v>
      </c>
      <c r="Y20" s="490" t="s">
        <v>3</v>
      </c>
      <c r="Z20" s="987"/>
      <c r="AA20" s="490" t="s">
        <v>2</v>
      </c>
      <c r="AB20" s="490" t="s">
        <v>4</v>
      </c>
      <c r="AC20" s="490" t="s">
        <v>3</v>
      </c>
      <c r="AD20" s="736" t="s">
        <v>531</v>
      </c>
      <c r="AE20" s="940"/>
      <c r="AF20" s="987"/>
      <c r="AG20" s="539" t="s">
        <v>454</v>
      </c>
      <c r="AH20" s="736" t="s">
        <v>531</v>
      </c>
      <c r="AI20" s="548" t="s">
        <v>455</v>
      </c>
      <c r="AJ20" s="736" t="s">
        <v>531</v>
      </c>
      <c r="AK20" s="494" t="s">
        <v>364</v>
      </c>
      <c r="AL20" s="736" t="s">
        <v>531</v>
      </c>
      <c r="AM20" s="494" t="s">
        <v>4</v>
      </c>
      <c r="AN20" s="736" t="s">
        <v>531</v>
      </c>
      <c r="AO20" s="494" t="s">
        <v>3</v>
      </c>
      <c r="AP20" s="940"/>
      <c r="AQ20" s="736" t="s">
        <v>531</v>
      </c>
      <c r="AR20" s="940"/>
      <c r="AS20" s="987"/>
      <c r="AT20" s="539" t="s">
        <v>454</v>
      </c>
      <c r="AU20" s="736" t="s">
        <v>531</v>
      </c>
      <c r="AV20" s="548" t="s">
        <v>455</v>
      </c>
      <c r="AW20" s="736" t="s">
        <v>531</v>
      </c>
      <c r="AX20" s="490" t="s">
        <v>364</v>
      </c>
      <c r="AY20" s="736" t="s">
        <v>531</v>
      </c>
      <c r="AZ20" s="490" t="s">
        <v>4</v>
      </c>
      <c r="BA20" s="736" t="s">
        <v>531</v>
      </c>
      <c r="BB20" s="490" t="s">
        <v>3</v>
      </c>
      <c r="BC20" s="490" t="s">
        <v>4</v>
      </c>
      <c r="BD20" s="490" t="s">
        <v>3</v>
      </c>
      <c r="BE20" s="940"/>
      <c r="BF20" s="490" t="s">
        <v>2</v>
      </c>
      <c r="BG20" s="490" t="s">
        <v>364</v>
      </c>
      <c r="BH20" s="490" t="s">
        <v>4</v>
      </c>
      <c r="BI20" s="490" t="s">
        <v>3</v>
      </c>
      <c r="BJ20" s="987"/>
      <c r="BK20" s="490" t="s">
        <v>2</v>
      </c>
      <c r="BL20" s="490" t="s">
        <v>4</v>
      </c>
      <c r="BM20" s="490" t="s">
        <v>3</v>
      </c>
      <c r="BN20" s="940"/>
      <c r="BO20" s="539" t="s">
        <v>454</v>
      </c>
      <c r="BP20" s="548" t="s">
        <v>455</v>
      </c>
      <c r="BQ20" s="490" t="s">
        <v>364</v>
      </c>
      <c r="BR20" s="490" t="s">
        <v>4</v>
      </c>
      <c r="BS20" s="490" t="s">
        <v>3</v>
      </c>
      <c r="BT20" s="940"/>
      <c r="BU20" s="940"/>
      <c r="BV20" s="539" t="s">
        <v>454</v>
      </c>
      <c r="BW20" s="548" t="s">
        <v>455</v>
      </c>
      <c r="BX20" s="490" t="s">
        <v>364</v>
      </c>
      <c r="BY20" s="490" t="s">
        <v>4</v>
      </c>
      <c r="BZ20" s="490" t="s">
        <v>3</v>
      </c>
      <c r="CE20" s="736" t="s">
        <v>531</v>
      </c>
    </row>
    <row r="21" spans="1:83" s="11" customFormat="1" ht="15" hidden="1" customHeight="1" x14ac:dyDescent="0.35">
      <c r="B21" s="12">
        <v>1</v>
      </c>
      <c r="C21" s="12">
        <v>2</v>
      </c>
      <c r="D21" s="12" t="s">
        <v>10</v>
      </c>
      <c r="E21" s="12" t="s">
        <v>19</v>
      </c>
      <c r="F21" s="12"/>
      <c r="G21" s="12"/>
      <c r="H21" s="12" t="s">
        <v>20</v>
      </c>
      <c r="I21" s="12" t="s">
        <v>24</v>
      </c>
      <c r="J21" s="12" t="s">
        <v>13</v>
      </c>
      <c r="K21" s="454" t="s">
        <v>10</v>
      </c>
      <c r="L21" s="454"/>
      <c r="M21" s="12" t="s">
        <v>19</v>
      </c>
      <c r="N21" s="12"/>
      <c r="O21" s="12"/>
      <c r="P21" s="12"/>
      <c r="Q21" s="12"/>
      <c r="R21" s="12"/>
      <c r="S21" s="12" t="s">
        <v>20</v>
      </c>
      <c r="T21" s="12"/>
      <c r="U21" s="12" t="s">
        <v>24</v>
      </c>
      <c r="V21" s="12"/>
      <c r="W21" s="12"/>
      <c r="X21" s="12"/>
      <c r="Y21" s="12"/>
      <c r="Z21" s="12"/>
      <c r="AA21" s="12"/>
      <c r="AB21" s="12"/>
      <c r="AC21" s="12"/>
      <c r="AD21" s="12"/>
      <c r="AE21" s="502" t="s">
        <v>10</v>
      </c>
      <c r="AF21" s="502"/>
      <c r="AG21" s="12" t="s">
        <v>19</v>
      </c>
      <c r="AH21" s="12"/>
      <c r="AI21" s="12"/>
      <c r="AJ21" s="12"/>
      <c r="AK21" s="12"/>
      <c r="AL21" s="12"/>
      <c r="AM21" s="12" t="s">
        <v>20</v>
      </c>
      <c r="AN21" s="12"/>
      <c r="AO21" s="12" t="s">
        <v>24</v>
      </c>
      <c r="AP21" s="12"/>
      <c r="AQ21" s="12"/>
      <c r="AR21" s="454" t="s">
        <v>10</v>
      </c>
      <c r="AS21" s="454"/>
      <c r="AT21" s="454" t="s">
        <v>19</v>
      </c>
      <c r="AU21" s="454"/>
      <c r="AV21" s="454"/>
      <c r="AW21" s="454"/>
      <c r="AX21" s="12"/>
      <c r="AY21" s="12"/>
      <c r="AZ21" s="12" t="s">
        <v>20</v>
      </c>
      <c r="BA21" s="12"/>
      <c r="BB21" s="12" t="s">
        <v>24</v>
      </c>
      <c r="BC21" s="12"/>
      <c r="BD21" s="12"/>
      <c r="BE21" s="454" t="s">
        <v>10</v>
      </c>
      <c r="BF21" s="12" t="s">
        <v>19</v>
      </c>
      <c r="BG21" s="12"/>
      <c r="BH21" s="12" t="s">
        <v>20</v>
      </c>
      <c r="BI21" s="12" t="s">
        <v>24</v>
      </c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454" t="s">
        <v>10</v>
      </c>
      <c r="BV21" s="12" t="s">
        <v>19</v>
      </c>
      <c r="BW21" s="12"/>
      <c r="BX21" s="12"/>
      <c r="BY21" s="12" t="s">
        <v>20</v>
      </c>
      <c r="BZ21" s="12" t="s">
        <v>24</v>
      </c>
      <c r="CE21" s="12"/>
    </row>
    <row r="22" spans="1:83" s="13" customFormat="1" ht="35.25" customHeight="1" x14ac:dyDescent="0.25">
      <c r="B22" s="926" t="s">
        <v>197</v>
      </c>
      <c r="C22" s="926"/>
      <c r="D22" s="189">
        <f>E22+F22+G22+H22+I22</f>
        <v>28405736.723929998</v>
      </c>
      <c r="E22" s="189">
        <f>E55+E991+E1028+E1073+E1094+E1086+E1068+E1091</f>
        <v>9055595.1121999994</v>
      </c>
      <c r="F22" s="96">
        <f>F55+F991+F1028+F1073+F1094+F1086</f>
        <v>3244861.7820799998</v>
      </c>
      <c r="G22" s="189">
        <f>G55+G991+G1028+G1073+G1094+G1086+G1033</f>
        <v>12952122.632609999</v>
      </c>
      <c r="H22" s="189">
        <f>H55+H991+H1028+H1073+H1094+H1086</f>
        <v>1569179.7170400003</v>
      </c>
      <c r="I22" s="96">
        <f>I55+I991+I1028+I1073+I1094+I1086+I1102</f>
        <v>1583977.48</v>
      </c>
      <c r="J22" s="96">
        <f>J55+J991+J1028+J1073+J1094+J1086+J1102+J1068</f>
        <v>-22782126.288320005</v>
      </c>
      <c r="K22" s="189">
        <f>M22+O22+Q22+S22+U22</f>
        <v>5334407.9296599999</v>
      </c>
      <c r="L22" s="749">
        <f>K22/D22</f>
        <v>0.18779333137894311</v>
      </c>
      <c r="M22" s="189">
        <f>M55+M991+M1028+M1073+M1094+M1086+M1068+M1091</f>
        <v>2076067.28103</v>
      </c>
      <c r="N22" s="749">
        <f>M22/E22</f>
        <v>0.22925796210047564</v>
      </c>
      <c r="O22" s="96">
        <f>O55+O991+O1028+O1073+O1094+O1086+O1033</f>
        <v>2316973.3678599996</v>
      </c>
      <c r="P22" s="749">
        <f>O22/F22</f>
        <v>0.71404377858424184</v>
      </c>
      <c r="Q22" s="189">
        <f>Q55+Q991+Q1028+Q1073+Q1094+Q1086+Q1033</f>
        <v>426712.49399999995</v>
      </c>
      <c r="R22" s="749">
        <f>Q22/G22</f>
        <v>3.2945371666390139E-2</v>
      </c>
      <c r="S22" s="189">
        <f>S55+S991+S1028+S1073+S1094+S1086</f>
        <v>459559.27125000005</v>
      </c>
      <c r="T22" s="749">
        <f>S22/H22</f>
        <v>0.29286592622856683</v>
      </c>
      <c r="U22" s="96">
        <f>U55+U991+U1028+U1073+U1094+U1086+U1102</f>
        <v>55095.515520000001</v>
      </c>
      <c r="V22" s="96">
        <f>W22+X22+Y22</f>
        <v>0</v>
      </c>
      <c r="W22" s="96"/>
      <c r="X22" s="96"/>
      <c r="Y22" s="96"/>
      <c r="Z22" s="96" t="e">
        <f>AA22+AB22+AC22</f>
        <v>#REF!</v>
      </c>
      <c r="AA22" s="96" t="e">
        <f>AA55+AA991+AA1073+AA1000+AA1094</f>
        <v>#REF!</v>
      </c>
      <c r="AB22" s="96">
        <f>AB55+AB991+AB1073+AB1000+AB1094</f>
        <v>1569179.7170400003</v>
      </c>
      <c r="AC22" s="96" t="e">
        <f>AC55+AC991+AC1073+AC1000+AC1094+AC1015</f>
        <v>#REF!</v>
      </c>
      <c r="AD22" s="749">
        <f>U22/I22</f>
        <v>3.4783016940367111E-2</v>
      </c>
      <c r="AE22" s="96">
        <f>AG22+AI22+AK22+AM22+AO22</f>
        <v>1954346.5203299997</v>
      </c>
      <c r="AF22" s="749">
        <f>AE22/D22</f>
        <v>6.8801120679386887E-2</v>
      </c>
      <c r="AG22" s="189">
        <f>AG55+AG991+AG1028+AG1073+AG1094+AG1086+AG1068+AG1091</f>
        <v>1250948.1088399999</v>
      </c>
      <c r="AH22" s="749">
        <f>AG22/E22</f>
        <v>0.13814090552201047</v>
      </c>
      <c r="AI22" s="96">
        <f>AI55+AI991+AI1028+AI1073+AI1094+AI1086+AI1033</f>
        <v>11196.818939999999</v>
      </c>
      <c r="AJ22" s="749">
        <f>AI22/F22</f>
        <v>3.4506304711760909E-3</v>
      </c>
      <c r="AK22" s="189">
        <f>AK55+AK991+AK1028+AK1073+AK1094+AK1086+AK1033</f>
        <v>637006.07702999993</v>
      </c>
      <c r="AL22" s="749">
        <f>AK22/G22</f>
        <v>4.9181597109510693E-2</v>
      </c>
      <c r="AM22" s="189">
        <f>AM55+AM991+AM1028+AM1073+AM1094+AM1086</f>
        <v>100</v>
      </c>
      <c r="AN22" s="749">
        <f>AM22/H22</f>
        <v>6.3727563461394698E-5</v>
      </c>
      <c r="AO22" s="96">
        <f>AO55+AO991+AO1028+AO1073+AO1094+AO1086+AO1033</f>
        <v>55095.515520000001</v>
      </c>
      <c r="AP22" s="96">
        <f>AP55+AP991+AP1028+AP1073+AP1094+AP1086+AP1102+AP1068</f>
        <v>16865846.962852836</v>
      </c>
      <c r="AQ22" s="749">
        <f>AO22/I22</f>
        <v>3.4783016940367111E-2</v>
      </c>
      <c r="AR22" s="96">
        <f>AT22+AV22+AX22+AZ22+BB22</f>
        <v>23751174.31563</v>
      </c>
      <c r="AS22" s="749">
        <f>AR22/D22</f>
        <v>0.83614005672386493</v>
      </c>
      <c r="AT22" s="96">
        <f>AT55+AT991+AT1028+AT1073+AT1094+AT1086+AT1068+AT1091</f>
        <v>8975771.933149999</v>
      </c>
      <c r="AU22" s="749">
        <f>AT22/E22</f>
        <v>0.99118520891658901</v>
      </c>
      <c r="AV22" s="96">
        <f>AV55+AV991+AV1028+AV1073+AV1094+AV1086+AV1033</f>
        <v>3244861.7820799998</v>
      </c>
      <c r="AW22" s="749">
        <f>AV22/F22</f>
        <v>1</v>
      </c>
      <c r="AX22" s="189">
        <f>AX55+AX991+AX1028+AX1073+AX1094+AX1086+AX1033</f>
        <v>10056719.435350001</v>
      </c>
      <c r="AY22" s="749">
        <f>AX22/G22</f>
        <v>0.77645338301768829</v>
      </c>
      <c r="AZ22" s="189">
        <f>AZ55+AZ991+AZ1028+AZ1073+AZ1094+AZ1086</f>
        <v>200</v>
      </c>
      <c r="BA22" s="749">
        <f>AZ22/H22</f>
        <v>1.274551269227894E-4</v>
      </c>
      <c r="BB22" s="96">
        <f>BB55+BB991+BB1028+BB1073+BB1094+BB1086+BB1033</f>
        <v>1473621.16505</v>
      </c>
      <c r="BC22" s="96">
        <f>BC55+BC991+BC1073+BC1000+BC1094</f>
        <v>100</v>
      </c>
      <c r="BD22" s="96" t="e">
        <f>BD55+BD991+BD1073+BD1000+BD1094+BD1015</f>
        <v>#REF!</v>
      </c>
      <c r="BE22" s="96" t="e">
        <f>BF22+BG22+BH22+BI22</f>
        <v>#REF!</v>
      </c>
      <c r="BF22" s="96" t="e">
        <f>BF55+BF991+BF1028+BF1073+BF1094</f>
        <v>#REF!</v>
      </c>
      <c r="BG22" s="96">
        <f>BG55+BG991+BG1028+BG1073+BG1094</f>
        <v>0</v>
      </c>
      <c r="BH22" s="96" t="e">
        <f>BH55+BH991+BH1028+BH1073+BH1094</f>
        <v>#REF!</v>
      </c>
      <c r="BI22" s="96" t="e">
        <f>BI55+BI991+BI1028+BI1073+BI1094</f>
        <v>#REF!</v>
      </c>
      <c r="BJ22" s="96" t="e">
        <f>BK22+BL22+BM22</f>
        <v>#REF!</v>
      </c>
      <c r="BK22" s="96" t="e">
        <f>BK55+BK991+BK1073+BK1000+BK1094</f>
        <v>#REF!</v>
      </c>
      <c r="BL22" s="96" t="e">
        <f>BL55+BL991+BL1073+BL1000+BL1094</f>
        <v>#REF!</v>
      </c>
      <c r="BM22" s="96" t="e">
        <f>BM55+BM991+BM1073+BM1000+BM1094+BM1015</f>
        <v>#REF!</v>
      </c>
      <c r="BN22" s="96">
        <f>BO22+BP22+BQ22+BR22+BS22</f>
        <v>16895272.54967</v>
      </c>
      <c r="BO22" s="96">
        <f>BO55+BO991+BO1028+BO1073+BO1094+BO1086+BO1033</f>
        <v>6717439.1561000003</v>
      </c>
      <c r="BP22" s="96">
        <f>BP55+BP991+BP1028+BP1073+BP1094+BP1086+BP1033</f>
        <v>607500</v>
      </c>
      <c r="BQ22" s="96">
        <f>BQ55+BQ991+BQ1028+BQ1073+BQ1094+BQ1086+BQ1033</f>
        <v>8322005.8935700003</v>
      </c>
      <c r="BR22" s="96">
        <f>BR55+BR991+BR1028+BR1073+BR1094+BR1086+BR1033</f>
        <v>0</v>
      </c>
      <c r="BS22" s="96">
        <f>BS55+BS991+BS1028+BS1073+BS1094+BS1086+BS1033</f>
        <v>1248327.5</v>
      </c>
      <c r="BT22" s="96">
        <f>BT55+BT991+BT1028+BT1073+BT1094+BT1086+BT1102+BT1068</f>
        <v>300920.50109999999</v>
      </c>
      <c r="BU22" s="96" t="e">
        <f>BV22+BW22+BX22+BY22+BZ22</f>
        <v>#REF!</v>
      </c>
      <c r="BV22" s="96">
        <f>BV55+BV991+BV1028+BV1073+BV1094+BV1086+BV1033</f>
        <v>6917439.1561000003</v>
      </c>
      <c r="BW22" s="96">
        <f>BW55+BW991+BW1028+BW1073+BW1094+BW1086+BW1033</f>
        <v>607500</v>
      </c>
      <c r="BX22" s="96" t="e">
        <f>BX55+BX991+BX1028+BX1073+BX1094+BX1086+BX1033</f>
        <v>#REF!</v>
      </c>
      <c r="BY22" s="96">
        <f>BY55+BY991+BY1028+BY1073+BY1094+BY1086+BY1033</f>
        <v>278186.09600000002</v>
      </c>
      <c r="BZ22" s="96">
        <f>BZ55+BZ991+BZ1028+BZ1073+BZ1094+BZ1086+BZ1033</f>
        <v>1071061.9051000001</v>
      </c>
      <c r="CE22" s="749">
        <f>BB22/I22</f>
        <v>0.93032961873296327</v>
      </c>
    </row>
    <row r="23" spans="1:83" s="14" customFormat="1" ht="35.25" hidden="1" customHeight="1" x14ac:dyDescent="0.25">
      <c r="B23" s="955" t="s">
        <v>26</v>
      </c>
      <c r="C23" s="955"/>
      <c r="D23" s="96">
        <f t="shared" ref="D23:D28" si="0">E23+F23+G23+H23+I23</f>
        <v>0.37455717820678269</v>
      </c>
      <c r="E23" s="282">
        <f>E22/D22</f>
        <v>0.3187945871712331</v>
      </c>
      <c r="F23" s="282"/>
      <c r="G23" s="282"/>
      <c r="H23" s="282"/>
      <c r="I23" s="282">
        <f>I22/D22</f>
        <v>5.5762591035549564E-2</v>
      </c>
      <c r="J23" s="282">
        <f>J22/I22</f>
        <v>-14.382859968640467</v>
      </c>
      <c r="K23" s="282"/>
      <c r="L23" s="749">
        <f t="shared" ref="L23:L53" si="1">K23/D23</f>
        <v>0</v>
      </c>
      <c r="M23" s="282">
        <f>M22/L22</f>
        <v>11055063.914068172</v>
      </c>
      <c r="N23" s="749">
        <f t="shared" ref="N23:N53" si="2">M23/E23</f>
        <v>34677702.693020321</v>
      </c>
      <c r="O23" s="282"/>
      <c r="P23" s="749" t="e">
        <f t="shared" ref="P23:P33" si="3">O23/F23</f>
        <v>#DIV/0!</v>
      </c>
      <c r="Q23" s="282"/>
      <c r="R23" s="749" t="e">
        <f t="shared" ref="R23:R37" si="4">Q23/G23</f>
        <v>#DIV/0!</v>
      </c>
      <c r="S23" s="282"/>
      <c r="T23" s="749" t="e">
        <f t="shared" ref="T23:T37" si="5">S23/H23</f>
        <v>#DIV/0!</v>
      </c>
      <c r="U23" s="282">
        <f>U22/P22</f>
        <v>77159.856541625079</v>
      </c>
      <c r="V23" s="96" t="e">
        <f t="shared" ref="V23:V53" si="6">W23+X23+Y23</f>
        <v>#DIV/0!</v>
      </c>
      <c r="W23" s="282" t="e">
        <f>W22/V22</f>
        <v>#DIV/0!</v>
      </c>
      <c r="X23" s="282"/>
      <c r="Y23" s="282" t="e">
        <f>Y22/V22</f>
        <v>#DIV/0!</v>
      </c>
      <c r="Z23" s="282" t="e">
        <f t="shared" ref="Z23:Z53" si="7">AA23+AB23+AC23</f>
        <v>#REF!</v>
      </c>
      <c r="AA23" s="282" t="e">
        <f>AA22/Z22</f>
        <v>#REF!</v>
      </c>
      <c r="AB23" s="282"/>
      <c r="AC23" s="282" t="e">
        <f>AC22/Z22</f>
        <v>#REF!</v>
      </c>
      <c r="AD23" s="749">
        <f t="shared" ref="AD23:AD37" si="8">U23/I23</f>
        <v>1383720.7903849806</v>
      </c>
      <c r="AE23" s="96">
        <f t="shared" ref="AE23:AE37" si="9">AG23+AI23+AK23+AM23+AO23</f>
        <v>18182089.164056022</v>
      </c>
      <c r="AF23" s="749">
        <f t="shared" ref="AF23:AF37" si="10">AE23/D23</f>
        <v>48542893.373727284</v>
      </c>
      <c r="AG23" s="282">
        <f>AG22/AF22</f>
        <v>18182089.13586475</v>
      </c>
      <c r="AH23" s="749">
        <f t="shared" ref="AH23:AH35" si="11">AG23/E23</f>
        <v>57033870.296231419</v>
      </c>
      <c r="AI23" s="282"/>
      <c r="AJ23" s="749" t="e">
        <f t="shared" ref="AJ23:AJ56" si="12">AI23/F23</f>
        <v>#DIV/0!</v>
      </c>
      <c r="AK23" s="282"/>
      <c r="AL23" s="749" t="e">
        <f t="shared" ref="AL23:AL37" si="13">AK23/G23</f>
        <v>#DIV/0!</v>
      </c>
      <c r="AM23" s="282"/>
      <c r="AN23" s="749" t="e">
        <f t="shared" ref="AN23:AN37" si="14">AM23/H23</f>
        <v>#DIV/0!</v>
      </c>
      <c r="AO23" s="282">
        <f>AO22/AE22</f>
        <v>2.8191272605380589E-2</v>
      </c>
      <c r="AP23" s="282">
        <f>AP22/AO22</f>
        <v>306.12014069875494</v>
      </c>
      <c r="AQ23" s="749">
        <f t="shared" ref="AQ23:AQ37" si="15">AO23/I23</f>
        <v>0.50555887167094138</v>
      </c>
      <c r="AR23" s="282"/>
      <c r="AS23" s="749">
        <f t="shared" ref="AS23:AS37" si="16">AR23/D23</f>
        <v>0</v>
      </c>
      <c r="AT23" s="282">
        <f>AT22/AS22</f>
        <v>10734770.880752392</v>
      </c>
      <c r="AU23" s="749">
        <f t="shared" ref="AU23:AU60" si="17">AT23/E23</f>
        <v>33673002.34299919</v>
      </c>
      <c r="AV23" s="282"/>
      <c r="AW23" s="749" t="e">
        <f t="shared" ref="AW23:AW33" si="18">AV23/F23</f>
        <v>#DIV/0!</v>
      </c>
      <c r="AX23" s="282"/>
      <c r="AY23" s="749" t="e">
        <f t="shared" ref="AY23:AY37" si="19">AX23/G23</f>
        <v>#DIV/0!</v>
      </c>
      <c r="AZ23" s="282"/>
      <c r="BA23" s="749" t="e">
        <f t="shared" ref="BA23:BA37" si="20">AZ23/H23</f>
        <v>#DIV/0!</v>
      </c>
      <c r="BB23" s="282">
        <f>BB22/AR22</f>
        <v>6.2044139185162314E-2</v>
      </c>
      <c r="BC23" s="282"/>
      <c r="BD23" s="282" t="e">
        <f>BD22/AZ22</f>
        <v>#REF!</v>
      </c>
      <c r="BE23" s="282"/>
      <c r="BF23" s="282" t="e">
        <f>BF22/BE22</f>
        <v>#REF!</v>
      </c>
      <c r="BG23" s="282"/>
      <c r="BH23" s="282"/>
      <c r="BI23" s="282" t="e">
        <f>BI22/BE22</f>
        <v>#REF!</v>
      </c>
      <c r="BJ23" s="96" t="e">
        <f t="shared" ref="BJ23" si="21">BK23+BL23+BM23</f>
        <v>#REF!</v>
      </c>
      <c r="BK23" s="282" t="e">
        <f>BK22/BJ22</f>
        <v>#REF!</v>
      </c>
      <c r="BL23" s="282"/>
      <c r="BM23" s="282" t="e">
        <f>BM22/BJ22</f>
        <v>#REF!</v>
      </c>
      <c r="BN23" s="96">
        <f t="shared" ref="BN23:BN28" si="22">BO23+BP23+BQ23+BR23+BS23</f>
        <v>0.4714790266141986</v>
      </c>
      <c r="BO23" s="282">
        <f>BO22/BN22</f>
        <v>0.39759282582459471</v>
      </c>
      <c r="BP23" s="282"/>
      <c r="BQ23" s="282"/>
      <c r="BR23" s="282"/>
      <c r="BS23" s="282">
        <f>BS22/BN22</f>
        <v>7.3886200789603868E-2</v>
      </c>
      <c r="BT23" s="282">
        <f>BT22/BS22</f>
        <v>0.24105893773869436</v>
      </c>
      <c r="BU23" s="282" t="e">
        <f t="shared" ref="BU23:BU37" si="23">BV23+BW23+BX23+BY23+BZ23</f>
        <v>#REF!</v>
      </c>
      <c r="BV23" s="282" t="e">
        <f>BV22/BU22</f>
        <v>#REF!</v>
      </c>
      <c r="BW23" s="282"/>
      <c r="BX23" s="282"/>
      <c r="BY23" s="282"/>
      <c r="BZ23" s="282" t="e">
        <f>BZ22/BU22</f>
        <v>#REF!</v>
      </c>
      <c r="CE23" s="749">
        <f t="shared" ref="CE23:CE37" si="24">BB23/I23</f>
        <v>1.1126480680499256</v>
      </c>
    </row>
    <row r="24" spans="1:83" s="95" customFormat="1" ht="35.25" customHeight="1" x14ac:dyDescent="0.3">
      <c r="B24" s="947" t="s">
        <v>187</v>
      </c>
      <c r="C24" s="947"/>
      <c r="D24" s="282">
        <f t="shared" si="0"/>
        <v>26568483.164520003</v>
      </c>
      <c r="E24" s="282">
        <f t="shared" ref="E24:J24" si="25">E824+E991+E1028+E1033</f>
        <v>8382263.948640001</v>
      </c>
      <c r="F24" s="282">
        <f t="shared" si="25"/>
        <v>2434138.8590799998</v>
      </c>
      <c r="G24" s="282">
        <f t="shared" si="25"/>
        <v>12806525.746639999</v>
      </c>
      <c r="H24" s="282">
        <f t="shared" si="25"/>
        <v>1485895.8960000002</v>
      </c>
      <c r="I24" s="282">
        <f t="shared" si="25"/>
        <v>1459658.71416</v>
      </c>
      <c r="J24" s="282">
        <f t="shared" si="25"/>
        <v>-22315433.625080004</v>
      </c>
      <c r="K24" s="282">
        <f>M24+O24+Q24+S24+U24</f>
        <v>4253049.5394400004</v>
      </c>
      <c r="L24" s="749">
        <f t="shared" si="1"/>
        <v>0.16007874868519381</v>
      </c>
      <c r="M24" s="282">
        <f t="shared" ref="M24" si="26">M824+M991+M1028+M1033</f>
        <v>1625464.6234200001</v>
      </c>
      <c r="N24" s="749">
        <f t="shared" si="2"/>
        <v>0.19391713663272644</v>
      </c>
      <c r="O24" s="282">
        <f t="shared" ref="O24" si="27">O824+O991+O1028+O1033</f>
        <v>1743910.5735499999</v>
      </c>
      <c r="P24" s="749">
        <f t="shared" si="3"/>
        <v>0.71643840984861618</v>
      </c>
      <c r="Q24" s="282">
        <f t="shared" ref="Q24" si="28">Q824+Q991+Q1028+Q1033</f>
        <v>400752.53145999997</v>
      </c>
      <c r="R24" s="749">
        <f t="shared" si="4"/>
        <v>3.1292837682003173E-2</v>
      </c>
      <c r="S24" s="282">
        <f t="shared" ref="S24" si="29">S824+S991+S1028+S1033</f>
        <v>440272.21195000003</v>
      </c>
      <c r="T24" s="749">
        <f t="shared" si="5"/>
        <v>0.29630084660385925</v>
      </c>
      <c r="U24" s="282">
        <f t="shared" ref="U24" si="30">U824+U991+U1028+U1033</f>
        <v>42649.59906</v>
      </c>
      <c r="V24" s="96" t="e">
        <f t="shared" si="6"/>
        <v>#REF!</v>
      </c>
      <c r="W24" s="282" t="e">
        <f>W824+W991+W1000</f>
        <v>#REF!</v>
      </c>
      <c r="X24" s="282" t="e">
        <f>X824+X991+X1000</f>
        <v>#REF!</v>
      </c>
      <c r="Y24" s="282" t="e">
        <f>Y824+Y991+Y1000+Y1015</f>
        <v>#REF!</v>
      </c>
      <c r="Z24" s="282" t="e">
        <f t="shared" si="7"/>
        <v>#REF!</v>
      </c>
      <c r="AA24" s="282" t="e">
        <f>AA824+AA991+AA1000</f>
        <v>#REF!</v>
      </c>
      <c r="AB24" s="282">
        <f>AB824+AB991+AB1000</f>
        <v>1485895.8960000002</v>
      </c>
      <c r="AC24" s="282" t="e">
        <f>AC824+AC991+AC1000+AC1015</f>
        <v>#REF!</v>
      </c>
      <c r="AD24" s="749">
        <f t="shared" si="8"/>
        <v>2.9218884281826018E-2</v>
      </c>
      <c r="AE24" s="96">
        <f t="shared" si="9"/>
        <v>1803150.6199299996</v>
      </c>
      <c r="AF24" s="749">
        <f t="shared" si="10"/>
        <v>6.786803028100441E-2</v>
      </c>
      <c r="AG24" s="282">
        <f t="shared" ref="AG24" si="31">AG824+AG991+AG1028+AG1033</f>
        <v>1112598.1248999999</v>
      </c>
      <c r="AH24" s="749">
        <f t="shared" si="11"/>
        <v>0.13273241354807444</v>
      </c>
      <c r="AI24" s="282">
        <f t="shared" ref="AI24" si="32">AI824+AI991+AI1028+AI1033</f>
        <v>11196.818939999999</v>
      </c>
      <c r="AJ24" s="749">
        <f t="shared" si="12"/>
        <v>4.5999096962906693E-3</v>
      </c>
      <c r="AK24" s="282">
        <f t="shared" ref="AK24" si="33">AK824+AK991+AK1028+AK1033</f>
        <v>636706.07702999993</v>
      </c>
      <c r="AL24" s="749">
        <f t="shared" si="13"/>
        <v>4.9717315189644638E-2</v>
      </c>
      <c r="AM24" s="282">
        <f t="shared" ref="AM24" si="34">AM824+AM991+AM1028+AM1033</f>
        <v>0</v>
      </c>
      <c r="AN24" s="749">
        <f t="shared" si="14"/>
        <v>0</v>
      </c>
      <c r="AO24" s="282">
        <f t="shared" ref="AO24" si="35">AO824+AO991+AO1028+AO1033</f>
        <v>42649.59906</v>
      </c>
      <c r="AP24" s="282">
        <f>AP824+AP991+AP1028+AP1033</f>
        <v>20266765.247362837</v>
      </c>
      <c r="AQ24" s="749">
        <f t="shared" si="15"/>
        <v>2.9218884281826018E-2</v>
      </c>
      <c r="AR24" s="282">
        <f>AT24+AV24+AX24+AZ24+BB24</f>
        <v>22276398.971130002</v>
      </c>
      <c r="AS24" s="749">
        <f t="shared" si="16"/>
        <v>0.83845204233858106</v>
      </c>
      <c r="AT24" s="282">
        <f t="shared" ref="AT24" si="36">AT824+AT991+AT1028+AT1033</f>
        <v>8363003.1774900006</v>
      </c>
      <c r="AU24" s="749">
        <f t="shared" si="17"/>
        <v>0.99770219939767879</v>
      </c>
      <c r="AV24" s="282">
        <f t="shared" ref="AV24" si="37">AV824+AV991+AV1028+AV1033</f>
        <v>2434138.8590799998</v>
      </c>
      <c r="AW24" s="749">
        <f t="shared" si="18"/>
        <v>1</v>
      </c>
      <c r="AX24" s="282">
        <f t="shared" ref="AX24" si="38">AX824+AX991+AX1028+AX1033</f>
        <v>10056019.435350001</v>
      </c>
      <c r="AY24" s="749">
        <f t="shared" si="19"/>
        <v>0.78522619126333792</v>
      </c>
      <c r="AZ24" s="282">
        <f t="shared" ref="AZ24" si="39">AZ824+AZ991+AZ1028+AZ1033</f>
        <v>0</v>
      </c>
      <c r="BA24" s="749">
        <f t="shared" si="20"/>
        <v>0</v>
      </c>
      <c r="BB24" s="282">
        <f t="shared" ref="BB24" si="40">BB824+BB991+BB1028+BB1033</f>
        <v>1423237.49921</v>
      </c>
      <c r="BC24" s="282">
        <f>BC824+BC991+BC1000</f>
        <v>0</v>
      </c>
      <c r="BD24" s="282" t="e">
        <f>BD824+BD991+BD1000+BD1015</f>
        <v>#REF!</v>
      </c>
      <c r="BE24" s="282" t="e">
        <f>BF24+BG24+BH24+BI24</f>
        <v>#REF!</v>
      </c>
      <c r="BF24" s="282" t="e">
        <f>BF824+BF991+BF1028</f>
        <v>#REF!</v>
      </c>
      <c r="BG24" s="282">
        <f>BG824+BG991+BG1028</f>
        <v>0</v>
      </c>
      <c r="BH24" s="282" t="e">
        <f>BH824+BH991+BH1028</f>
        <v>#REF!</v>
      </c>
      <c r="BI24" s="282" t="e">
        <f>BI824+BI991+BI1028</f>
        <v>#REF!</v>
      </c>
      <c r="BJ24" s="282" t="e">
        <f>BK24+BL24+BM24</f>
        <v>#REF!</v>
      </c>
      <c r="BK24" s="282" t="e">
        <f>BK824+BK991+BK1000</f>
        <v>#REF!</v>
      </c>
      <c r="BL24" s="282" t="e">
        <f>BL824+BL991+BL1000</f>
        <v>#REF!</v>
      </c>
      <c r="BM24" s="282" t="e">
        <f>BM824+BM991+BM1000+BM1015</f>
        <v>#REF!</v>
      </c>
      <c r="BN24" s="282">
        <f t="shared" si="22"/>
        <v>16274779.04967</v>
      </c>
      <c r="BO24" s="282">
        <f>BO824+BO991+BO1028+BO1033</f>
        <v>6709939.1561000003</v>
      </c>
      <c r="BP24" s="282">
        <f t="shared" ref="BP24:BS24" si="41">BP824+BP991+BP1028+BP1033</f>
        <v>0</v>
      </c>
      <c r="BQ24" s="282">
        <f t="shared" si="41"/>
        <v>8318705.8935700003</v>
      </c>
      <c r="BR24" s="282">
        <f t="shared" si="41"/>
        <v>0</v>
      </c>
      <c r="BS24" s="282">
        <f t="shared" si="41"/>
        <v>1246134</v>
      </c>
      <c r="BT24" s="282" t="e">
        <f>BT824+BT991+BT1028+BT1033</f>
        <v>#REF!</v>
      </c>
      <c r="BU24" s="282" t="e">
        <f t="shared" si="23"/>
        <v>#REF!</v>
      </c>
      <c r="BV24" s="282">
        <f>BV824+BV991+BV1028+BV1033</f>
        <v>6709939.1561000003</v>
      </c>
      <c r="BW24" s="282">
        <f t="shared" ref="BW24:BZ24" si="42">BW824+BW991+BW1028+BW1033</f>
        <v>0</v>
      </c>
      <c r="BX24" s="282" t="e">
        <f t="shared" si="42"/>
        <v>#REF!</v>
      </c>
      <c r="BY24" s="282">
        <f t="shared" si="42"/>
        <v>278186.09600000002</v>
      </c>
      <c r="BZ24" s="282">
        <f t="shared" si="42"/>
        <v>1068868.4051000001</v>
      </c>
      <c r="CE24" s="749">
        <f t="shared" si="24"/>
        <v>0.97504812967806687</v>
      </c>
    </row>
    <row r="25" spans="1:83" s="95" customFormat="1" ht="35.25" customHeight="1" x14ac:dyDescent="0.3">
      <c r="B25" s="947" t="s">
        <v>190</v>
      </c>
      <c r="C25" s="947"/>
      <c r="D25" s="282">
        <f t="shared" si="0"/>
        <v>1328011.2137499999</v>
      </c>
      <c r="E25" s="282">
        <f>E849</f>
        <v>250023.9179</v>
      </c>
      <c r="F25" s="282">
        <f>F849</f>
        <v>803222.92299999995</v>
      </c>
      <c r="G25" s="282">
        <f>G849</f>
        <v>141896.88597</v>
      </c>
      <c r="H25" s="282">
        <f>H849</f>
        <v>83083.821039999995</v>
      </c>
      <c r="I25" s="282">
        <f>I850</f>
        <v>49783.665840000001</v>
      </c>
      <c r="J25" s="282">
        <f>K25-D25</f>
        <v>-455131.56323999993</v>
      </c>
      <c r="K25" s="282">
        <f t="shared" ref="K25:K28" si="43">M25+O25+Q25+S25+U25</f>
        <v>872879.65050999995</v>
      </c>
      <c r="L25" s="749">
        <f t="shared" si="1"/>
        <v>0.65728334329737137</v>
      </c>
      <c r="M25" s="282">
        <f>M849</f>
        <v>250023.9179</v>
      </c>
      <c r="N25" s="749">
        <f t="shared" si="2"/>
        <v>1</v>
      </c>
      <c r="O25" s="282">
        <f>O850</f>
        <v>565562.79431000003</v>
      </c>
      <c r="P25" s="749">
        <f t="shared" si="3"/>
        <v>0.70411684989971346</v>
      </c>
      <c r="Q25" s="282">
        <f>Q849</f>
        <v>25659.96254</v>
      </c>
      <c r="R25" s="749">
        <f t="shared" si="4"/>
        <v>0.18083527601461993</v>
      </c>
      <c r="S25" s="282">
        <f>S849</f>
        <v>19187.059300000001</v>
      </c>
      <c r="T25" s="749">
        <f t="shared" si="5"/>
        <v>0.23093616855636134</v>
      </c>
      <c r="U25" s="282">
        <f>U850</f>
        <v>12445.91646</v>
      </c>
      <c r="V25" s="96">
        <f t="shared" si="6"/>
        <v>0</v>
      </c>
      <c r="W25" s="282">
        <f>W849+W1094</f>
        <v>0</v>
      </c>
      <c r="X25" s="282">
        <f>X849+X1094</f>
        <v>0</v>
      </c>
      <c r="Y25" s="282">
        <f>Y849+Y1094</f>
        <v>0</v>
      </c>
      <c r="Z25" s="282">
        <f t="shared" si="7"/>
        <v>383241.40477999998</v>
      </c>
      <c r="AA25" s="282">
        <f>AA849+AA1094</f>
        <v>250023.9179</v>
      </c>
      <c r="AB25" s="282">
        <f>AB849+AB1094</f>
        <v>83283.821039999995</v>
      </c>
      <c r="AC25" s="282">
        <f>AC849+AC1094</f>
        <v>49933.665840000001</v>
      </c>
      <c r="AD25" s="749">
        <f t="shared" si="8"/>
        <v>0.25</v>
      </c>
      <c r="AE25" s="96">
        <f t="shared" si="9"/>
        <v>12495.91646</v>
      </c>
      <c r="AF25" s="749">
        <f t="shared" si="10"/>
        <v>9.4094961929684241E-3</v>
      </c>
      <c r="AG25" s="282">
        <f>AG849</f>
        <v>50</v>
      </c>
      <c r="AH25" s="749">
        <f t="shared" si="11"/>
        <v>1.9998086751043588E-4</v>
      </c>
      <c r="AI25" s="282">
        <f>AI850</f>
        <v>0</v>
      </c>
      <c r="AJ25" s="749">
        <f t="shared" si="12"/>
        <v>0</v>
      </c>
      <c r="AK25" s="282">
        <f>AK849</f>
        <v>0</v>
      </c>
      <c r="AL25" s="749">
        <f t="shared" si="13"/>
        <v>0</v>
      </c>
      <c r="AM25" s="282">
        <f>AM849</f>
        <v>0</v>
      </c>
      <c r="AN25" s="749">
        <f t="shared" si="14"/>
        <v>0</v>
      </c>
      <c r="AO25" s="282">
        <f>AO850</f>
        <v>12445.91646</v>
      </c>
      <c r="AP25" s="282">
        <f>AP849</f>
        <v>0</v>
      </c>
      <c r="AQ25" s="749">
        <f t="shared" si="15"/>
        <v>0.25</v>
      </c>
      <c r="AR25" s="282">
        <f t="shared" ref="AR25:AR28" si="44">AT25+AV25+AX25+AZ25+BB25</f>
        <v>1042468.09884</v>
      </c>
      <c r="AS25" s="749">
        <f t="shared" si="16"/>
        <v>0.78498440980502604</v>
      </c>
      <c r="AT25" s="282">
        <f>AT849</f>
        <v>189461.51</v>
      </c>
      <c r="AU25" s="749">
        <f t="shared" si="17"/>
        <v>0.75777354259274254</v>
      </c>
      <c r="AV25" s="282">
        <f>AV850</f>
        <v>803222.92299999995</v>
      </c>
      <c r="AW25" s="749">
        <f t="shared" si="18"/>
        <v>1</v>
      </c>
      <c r="AX25" s="282">
        <f>AX849</f>
        <v>0</v>
      </c>
      <c r="AY25" s="749">
        <f t="shared" si="19"/>
        <v>0</v>
      </c>
      <c r="AZ25" s="282">
        <f>AZ849</f>
        <v>0</v>
      </c>
      <c r="BA25" s="749">
        <f t="shared" si="20"/>
        <v>0</v>
      </c>
      <c r="BB25" s="282">
        <f>BB850</f>
        <v>49783.665840000001</v>
      </c>
      <c r="BC25" s="282">
        <f>BC849+BC1094</f>
        <v>100</v>
      </c>
      <c r="BD25" s="282">
        <f>BD849+BD1094</f>
        <v>12445.91646</v>
      </c>
      <c r="BE25" s="282">
        <f t="shared" ref="BE25:BE28" si="45">BF25+BG25+BH25+BI25</f>
        <v>3289693.7460000003</v>
      </c>
      <c r="BF25" s="282">
        <f>BF849</f>
        <v>3197070.6767600002</v>
      </c>
      <c r="BG25" s="282">
        <f t="shared" ref="BG25:BI25" si="46">BG849</f>
        <v>0</v>
      </c>
      <c r="BH25" s="282">
        <f t="shared" si="46"/>
        <v>63586.097280000002</v>
      </c>
      <c r="BI25" s="282">
        <f t="shared" si="46"/>
        <v>29036.971959999999</v>
      </c>
      <c r="BJ25" s="282">
        <f t="shared" ref="BJ25:BJ27" si="47">BK25+BL25+BM25</f>
        <v>0</v>
      </c>
      <c r="BK25" s="282">
        <f>BK849+BK1094</f>
        <v>0</v>
      </c>
      <c r="BL25" s="282">
        <f>BL849+BL1094</f>
        <v>0</v>
      </c>
      <c r="BM25" s="282">
        <f>BM849+BM1094</f>
        <v>0</v>
      </c>
      <c r="BN25" s="282">
        <f t="shared" si="22"/>
        <v>599850</v>
      </c>
      <c r="BO25" s="282">
        <f>BO849</f>
        <v>0</v>
      </c>
      <c r="BP25" s="282">
        <f>BP849</f>
        <v>600000</v>
      </c>
      <c r="BQ25" s="282">
        <f t="shared" ref="BQ25:BR25" si="48">BQ849</f>
        <v>0</v>
      </c>
      <c r="BR25" s="282">
        <f t="shared" si="48"/>
        <v>0</v>
      </c>
      <c r="BS25" s="282">
        <f>BS849-BS26</f>
        <v>-150</v>
      </c>
      <c r="BT25" s="282">
        <f>BT849</f>
        <v>0</v>
      </c>
      <c r="BU25" s="282">
        <f t="shared" si="23"/>
        <v>599850</v>
      </c>
      <c r="BV25" s="282">
        <f>BV849</f>
        <v>0</v>
      </c>
      <c r="BW25" s="282">
        <f>BW849</f>
        <v>600000</v>
      </c>
      <c r="BX25" s="282">
        <f t="shared" ref="BX25:BY25" si="49">BX849</f>
        <v>0</v>
      </c>
      <c r="BY25" s="282">
        <f t="shared" si="49"/>
        <v>0</v>
      </c>
      <c r="BZ25" s="282">
        <f>BZ849-BZ26</f>
        <v>-150</v>
      </c>
      <c r="CE25" s="749">
        <f t="shared" si="24"/>
        <v>1</v>
      </c>
    </row>
    <row r="26" spans="1:83" s="95" customFormat="1" ht="35.25" customHeight="1" x14ac:dyDescent="0.3">
      <c r="B26" s="947" t="s">
        <v>450</v>
      </c>
      <c r="C26" s="947"/>
      <c r="D26" s="282">
        <f t="shared" si="0"/>
        <v>150</v>
      </c>
      <c r="E26" s="282">
        <v>0</v>
      </c>
      <c r="F26" s="282">
        <v>0</v>
      </c>
      <c r="G26" s="282">
        <v>0</v>
      </c>
      <c r="H26" s="282">
        <v>0</v>
      </c>
      <c r="I26" s="282">
        <v>150</v>
      </c>
      <c r="J26" s="282">
        <f>K26-D26</f>
        <v>-150</v>
      </c>
      <c r="K26" s="282">
        <f t="shared" si="43"/>
        <v>0</v>
      </c>
      <c r="L26" s="749">
        <f t="shared" si="1"/>
        <v>0</v>
      </c>
      <c r="M26" s="282">
        <v>0</v>
      </c>
      <c r="N26" s="749">
        <v>0</v>
      </c>
      <c r="O26" s="282">
        <f>O59</f>
        <v>0</v>
      </c>
      <c r="P26" s="749" t="e">
        <f t="shared" si="3"/>
        <v>#DIV/0!</v>
      </c>
      <c r="Q26" s="282">
        <v>0</v>
      </c>
      <c r="R26" s="749">
        <v>0</v>
      </c>
      <c r="S26" s="282">
        <v>0</v>
      </c>
      <c r="T26" s="749">
        <v>0</v>
      </c>
      <c r="U26" s="282">
        <v>0</v>
      </c>
      <c r="V26" s="96"/>
      <c r="W26" s="282"/>
      <c r="X26" s="282"/>
      <c r="Y26" s="282"/>
      <c r="Z26" s="282"/>
      <c r="AA26" s="282"/>
      <c r="AB26" s="282"/>
      <c r="AC26" s="282"/>
      <c r="AD26" s="749">
        <f t="shared" si="8"/>
        <v>0</v>
      </c>
      <c r="AE26" s="96">
        <f t="shared" si="9"/>
        <v>0</v>
      </c>
      <c r="AF26" s="749">
        <f t="shared" si="10"/>
        <v>0</v>
      </c>
      <c r="AG26" s="282">
        <v>0</v>
      </c>
      <c r="AH26" s="749">
        <v>0</v>
      </c>
      <c r="AI26" s="282">
        <f>AI59</f>
        <v>0</v>
      </c>
      <c r="AJ26" s="749">
        <v>0</v>
      </c>
      <c r="AK26" s="282">
        <v>0</v>
      </c>
      <c r="AL26" s="749">
        <v>0</v>
      </c>
      <c r="AM26" s="282">
        <v>0</v>
      </c>
      <c r="AN26" s="749" t="e">
        <f t="shared" si="14"/>
        <v>#DIV/0!</v>
      </c>
      <c r="AO26" s="282">
        <v>0</v>
      </c>
      <c r="AP26" s="282">
        <v>0</v>
      </c>
      <c r="AQ26" s="749">
        <f t="shared" si="15"/>
        <v>0</v>
      </c>
      <c r="AR26" s="282">
        <f t="shared" si="44"/>
        <v>0</v>
      </c>
      <c r="AS26" s="749">
        <f t="shared" si="16"/>
        <v>0</v>
      </c>
      <c r="AT26" s="282">
        <v>0</v>
      </c>
      <c r="AU26" s="749" t="e">
        <f t="shared" si="17"/>
        <v>#DIV/0!</v>
      </c>
      <c r="AV26" s="282">
        <f>AV59</f>
        <v>0</v>
      </c>
      <c r="AW26" s="749" t="e">
        <f t="shared" si="18"/>
        <v>#DIV/0!</v>
      </c>
      <c r="AX26" s="282">
        <v>0</v>
      </c>
      <c r="AY26" s="749" t="e">
        <f t="shared" si="19"/>
        <v>#DIV/0!</v>
      </c>
      <c r="AZ26" s="282">
        <v>0</v>
      </c>
      <c r="BA26" s="749" t="e">
        <f t="shared" si="20"/>
        <v>#DIV/0!</v>
      </c>
      <c r="BB26" s="282">
        <v>0</v>
      </c>
      <c r="BC26" s="282"/>
      <c r="BD26" s="282"/>
      <c r="BE26" s="282"/>
      <c r="BF26" s="282"/>
      <c r="BG26" s="282"/>
      <c r="BH26" s="282"/>
      <c r="BI26" s="282"/>
      <c r="BJ26" s="282"/>
      <c r="BK26" s="282"/>
      <c r="BL26" s="282"/>
      <c r="BM26" s="282"/>
      <c r="BN26" s="282">
        <f t="shared" si="22"/>
        <v>150</v>
      </c>
      <c r="BO26" s="282">
        <v>0</v>
      </c>
      <c r="BP26" s="282">
        <v>0</v>
      </c>
      <c r="BQ26" s="282">
        <v>0</v>
      </c>
      <c r="BR26" s="282">
        <v>0</v>
      </c>
      <c r="BS26" s="282">
        <v>150</v>
      </c>
      <c r="BT26" s="282">
        <v>0</v>
      </c>
      <c r="BU26" s="282">
        <f t="shared" si="23"/>
        <v>150</v>
      </c>
      <c r="BV26" s="282">
        <v>0</v>
      </c>
      <c r="BW26" s="282">
        <v>0</v>
      </c>
      <c r="BX26" s="282">
        <v>0</v>
      </c>
      <c r="BY26" s="282">
        <v>0</v>
      </c>
      <c r="BZ26" s="282">
        <v>150</v>
      </c>
      <c r="CE26" s="749">
        <f t="shared" si="24"/>
        <v>0</v>
      </c>
    </row>
    <row r="27" spans="1:83" s="95" customFormat="1" ht="35.25" customHeight="1" x14ac:dyDescent="0.3">
      <c r="B27" s="947" t="s">
        <v>198</v>
      </c>
      <c r="C27" s="947"/>
      <c r="D27" s="282">
        <f t="shared" si="0"/>
        <v>19624</v>
      </c>
      <c r="E27" s="282">
        <f>E1073</f>
        <v>7500</v>
      </c>
      <c r="F27" s="282">
        <f>F1073</f>
        <v>7500</v>
      </c>
      <c r="G27" s="282">
        <f>G1073</f>
        <v>3000</v>
      </c>
      <c r="H27" s="282">
        <f>H1073</f>
        <v>0</v>
      </c>
      <c r="I27" s="282">
        <f>I1073</f>
        <v>1624</v>
      </c>
      <c r="J27" s="282">
        <f t="shared" ref="J27" si="50">D27-K27</f>
        <v>4624</v>
      </c>
      <c r="K27" s="282">
        <f t="shared" si="43"/>
        <v>15000</v>
      </c>
      <c r="L27" s="749">
        <f t="shared" si="1"/>
        <v>0.76437015898899308</v>
      </c>
      <c r="M27" s="282">
        <f>M1073</f>
        <v>7500</v>
      </c>
      <c r="N27" s="749">
        <f t="shared" si="2"/>
        <v>1</v>
      </c>
      <c r="O27" s="282">
        <f t="shared" ref="O27" si="51">O1073</f>
        <v>7500</v>
      </c>
      <c r="P27" s="749">
        <f t="shared" si="3"/>
        <v>1</v>
      </c>
      <c r="Q27" s="282">
        <f>Q1073</f>
        <v>0</v>
      </c>
      <c r="R27" s="749">
        <f t="shared" si="4"/>
        <v>0</v>
      </c>
      <c r="S27" s="282">
        <f>S1073</f>
        <v>0</v>
      </c>
      <c r="T27" s="749">
        <v>0</v>
      </c>
      <c r="U27" s="282">
        <f>U1073</f>
        <v>0</v>
      </c>
      <c r="V27" s="96">
        <f t="shared" si="6"/>
        <v>0</v>
      </c>
      <c r="W27" s="282">
        <f t="shared" ref="W27:Y27" si="52">W1073</f>
        <v>0</v>
      </c>
      <c r="X27" s="282">
        <f t="shared" si="52"/>
        <v>0</v>
      </c>
      <c r="Y27" s="282">
        <f t="shared" si="52"/>
        <v>0</v>
      </c>
      <c r="Z27" s="282">
        <f t="shared" si="7"/>
        <v>7500</v>
      </c>
      <c r="AA27" s="282">
        <f t="shared" ref="AA27:AC27" si="53">AA1073</f>
        <v>7500</v>
      </c>
      <c r="AB27" s="282">
        <f t="shared" si="53"/>
        <v>0</v>
      </c>
      <c r="AC27" s="282">
        <f t="shared" si="53"/>
        <v>0</v>
      </c>
      <c r="AD27" s="749">
        <f t="shared" si="8"/>
        <v>0</v>
      </c>
      <c r="AE27" s="96">
        <f t="shared" si="9"/>
        <v>1898.6261999999999</v>
      </c>
      <c r="AF27" s="749">
        <f t="shared" si="10"/>
        <v>9.6750214023644518E-2</v>
      </c>
      <c r="AG27" s="282">
        <f>AG1073</f>
        <v>1898.6261999999999</v>
      </c>
      <c r="AH27" s="749">
        <f t="shared" si="11"/>
        <v>0.25315016000000001</v>
      </c>
      <c r="AI27" s="282">
        <f t="shared" ref="AI27" si="54">AI1073</f>
        <v>0</v>
      </c>
      <c r="AJ27" s="749">
        <f t="shared" si="12"/>
        <v>0</v>
      </c>
      <c r="AK27" s="282">
        <f>AK1073</f>
        <v>0</v>
      </c>
      <c r="AL27" s="749">
        <f t="shared" si="13"/>
        <v>0</v>
      </c>
      <c r="AM27" s="282">
        <f>AM1073</f>
        <v>0</v>
      </c>
      <c r="AN27" s="749" t="e">
        <f t="shared" si="14"/>
        <v>#DIV/0!</v>
      </c>
      <c r="AO27" s="282">
        <f t="shared" ref="AO27" si="55">AO1073</f>
        <v>0</v>
      </c>
      <c r="AP27" s="282">
        <v>0</v>
      </c>
      <c r="AQ27" s="749">
        <f t="shared" si="15"/>
        <v>0</v>
      </c>
      <c r="AR27" s="282">
        <f t="shared" si="44"/>
        <v>15000</v>
      </c>
      <c r="AS27" s="749">
        <f t="shared" si="16"/>
        <v>0.76437015898899308</v>
      </c>
      <c r="AT27" s="282">
        <f>AT1073</f>
        <v>7500</v>
      </c>
      <c r="AU27" s="749">
        <f t="shared" si="17"/>
        <v>1</v>
      </c>
      <c r="AV27" s="282">
        <f t="shared" ref="AV27" si="56">AV1073</f>
        <v>7500</v>
      </c>
      <c r="AW27" s="749">
        <f t="shared" si="18"/>
        <v>1</v>
      </c>
      <c r="AX27" s="282">
        <f>AX1073</f>
        <v>0</v>
      </c>
      <c r="AY27" s="749">
        <f t="shared" si="19"/>
        <v>0</v>
      </c>
      <c r="AZ27" s="282">
        <f>AZ1073</f>
        <v>0</v>
      </c>
      <c r="BA27" s="749" t="e">
        <f t="shared" si="20"/>
        <v>#DIV/0!</v>
      </c>
      <c r="BB27" s="282">
        <f t="shared" ref="BB27" si="57">BB1073</f>
        <v>0</v>
      </c>
      <c r="BC27" s="282">
        <f t="shared" ref="BC27:BD27" si="58">BC1073</f>
        <v>0</v>
      </c>
      <c r="BD27" s="282">
        <f t="shared" si="58"/>
        <v>0</v>
      </c>
      <c r="BE27" s="282">
        <f t="shared" si="45"/>
        <v>19793.5</v>
      </c>
      <c r="BF27" s="282">
        <f t="shared" ref="BF27:BI27" si="59">BF1073</f>
        <v>19793.5</v>
      </c>
      <c r="BG27" s="282">
        <f t="shared" si="59"/>
        <v>0</v>
      </c>
      <c r="BH27" s="282">
        <f t="shared" si="59"/>
        <v>0</v>
      </c>
      <c r="BI27" s="282">
        <f t="shared" si="59"/>
        <v>0</v>
      </c>
      <c r="BJ27" s="282">
        <f t="shared" si="47"/>
        <v>0</v>
      </c>
      <c r="BK27" s="282">
        <f t="shared" ref="BK27:BM27" si="60">BK1073</f>
        <v>0</v>
      </c>
      <c r="BL27" s="282">
        <f t="shared" si="60"/>
        <v>0</v>
      </c>
      <c r="BM27" s="282">
        <f t="shared" si="60"/>
        <v>0</v>
      </c>
      <c r="BN27" s="282">
        <f t="shared" si="22"/>
        <v>19793.5</v>
      </c>
      <c r="BO27" s="282">
        <f t="shared" ref="BO27:BS27" si="61">BO1073</f>
        <v>7500</v>
      </c>
      <c r="BP27" s="282">
        <f t="shared" si="61"/>
        <v>7500</v>
      </c>
      <c r="BQ27" s="282">
        <f t="shared" si="61"/>
        <v>3000</v>
      </c>
      <c r="BR27" s="282">
        <f t="shared" si="61"/>
        <v>0</v>
      </c>
      <c r="BS27" s="282">
        <f t="shared" si="61"/>
        <v>1793.5</v>
      </c>
      <c r="BT27" s="282">
        <v>0</v>
      </c>
      <c r="BU27" s="282">
        <f t="shared" si="23"/>
        <v>19793.5</v>
      </c>
      <c r="BV27" s="282">
        <f t="shared" ref="BV27:BZ27" si="62">BV1073</f>
        <v>7500</v>
      </c>
      <c r="BW27" s="282">
        <f t="shared" si="62"/>
        <v>7500</v>
      </c>
      <c r="BX27" s="282">
        <f t="shared" si="62"/>
        <v>3000</v>
      </c>
      <c r="BY27" s="282">
        <f t="shared" si="62"/>
        <v>0</v>
      </c>
      <c r="BZ27" s="282">
        <f t="shared" si="62"/>
        <v>1793.5</v>
      </c>
      <c r="CE27" s="749">
        <f t="shared" si="24"/>
        <v>0</v>
      </c>
    </row>
    <row r="28" spans="1:83" s="95" customFormat="1" ht="50.25" customHeight="1" x14ac:dyDescent="0.3">
      <c r="B28" s="947" t="s">
        <v>335</v>
      </c>
      <c r="C28" s="947"/>
      <c r="D28" s="282">
        <f t="shared" si="0"/>
        <v>415807.24566000002</v>
      </c>
      <c r="E28" s="282">
        <f>E1086+E1091</f>
        <v>415807.24566000002</v>
      </c>
      <c r="F28" s="282">
        <f t="shared" ref="F28:J28" si="63">F1086</f>
        <v>0</v>
      </c>
      <c r="G28" s="282">
        <f t="shared" si="63"/>
        <v>0</v>
      </c>
      <c r="H28" s="282">
        <f t="shared" si="63"/>
        <v>0</v>
      </c>
      <c r="I28" s="282">
        <f t="shared" si="63"/>
        <v>0</v>
      </c>
      <c r="J28" s="282">
        <f t="shared" si="63"/>
        <v>-169000</v>
      </c>
      <c r="K28" s="282">
        <f t="shared" si="43"/>
        <v>193078.73970999999</v>
      </c>
      <c r="L28" s="749">
        <f t="shared" si="1"/>
        <v>0.46434674173012819</v>
      </c>
      <c r="M28" s="282">
        <f>M1086+M1091</f>
        <v>193078.73970999999</v>
      </c>
      <c r="N28" s="749">
        <f t="shared" si="2"/>
        <v>0.46434674173012819</v>
      </c>
      <c r="O28" s="282">
        <f t="shared" ref="O28" si="64">O1086</f>
        <v>0</v>
      </c>
      <c r="P28" s="749">
        <v>0</v>
      </c>
      <c r="Q28" s="282">
        <f t="shared" ref="Q28" si="65">Q1086</f>
        <v>0</v>
      </c>
      <c r="R28" s="749">
        <v>0</v>
      </c>
      <c r="S28" s="282">
        <f t="shared" ref="S28" si="66">S1086</f>
        <v>0</v>
      </c>
      <c r="T28" s="749">
        <v>0</v>
      </c>
      <c r="U28" s="282">
        <f t="shared" ref="U28" si="67">U1086</f>
        <v>0</v>
      </c>
      <c r="V28" s="96"/>
      <c r="W28" s="282"/>
      <c r="X28" s="282"/>
      <c r="Y28" s="282"/>
      <c r="Z28" s="282"/>
      <c r="AA28" s="282"/>
      <c r="AB28" s="282"/>
      <c r="AC28" s="282"/>
      <c r="AD28" s="749">
        <v>0</v>
      </c>
      <c r="AE28" s="96">
        <f t="shared" si="9"/>
        <v>136401.35774000001</v>
      </c>
      <c r="AF28" s="749">
        <f t="shared" si="10"/>
        <v>0.32803987704325277</v>
      </c>
      <c r="AG28" s="282">
        <f>AG1086+AG1091</f>
        <v>136401.35774000001</v>
      </c>
      <c r="AH28" s="749">
        <f t="shared" si="11"/>
        <v>0.32803987704325277</v>
      </c>
      <c r="AI28" s="282">
        <f t="shared" ref="AI28" si="68">AI1086</f>
        <v>0</v>
      </c>
      <c r="AJ28" s="749">
        <v>0</v>
      </c>
      <c r="AK28" s="282">
        <f t="shared" ref="AK28" si="69">AK1086</f>
        <v>0</v>
      </c>
      <c r="AL28" s="749">
        <v>0</v>
      </c>
      <c r="AM28" s="282">
        <f t="shared" ref="AM28" si="70">AM1086</f>
        <v>0</v>
      </c>
      <c r="AN28" s="749" t="e">
        <f t="shared" si="14"/>
        <v>#DIV/0!</v>
      </c>
      <c r="AO28" s="282">
        <f t="shared" ref="AO28" si="71">AO1086</f>
        <v>0</v>
      </c>
      <c r="AP28" s="282">
        <f>AP1086</f>
        <v>200000</v>
      </c>
      <c r="AQ28" s="749" t="e">
        <f t="shared" si="15"/>
        <v>#DIV/0!</v>
      </c>
      <c r="AR28" s="282">
        <f t="shared" si="44"/>
        <v>415807.24566000002</v>
      </c>
      <c r="AS28" s="749">
        <f t="shared" si="16"/>
        <v>1</v>
      </c>
      <c r="AT28" s="282">
        <f>AT1086+AT1091</f>
        <v>415807.24566000002</v>
      </c>
      <c r="AU28" s="749">
        <f t="shared" si="17"/>
        <v>1</v>
      </c>
      <c r="AV28" s="282">
        <f t="shared" ref="AV28" si="72">AV1086</f>
        <v>0</v>
      </c>
      <c r="AW28" s="749">
        <v>0</v>
      </c>
      <c r="AX28" s="282">
        <f t="shared" ref="AX28" si="73">AX1086</f>
        <v>0</v>
      </c>
      <c r="AY28" s="749">
        <v>0</v>
      </c>
      <c r="AZ28" s="282">
        <f t="shared" ref="AZ28" si="74">AZ1086</f>
        <v>0</v>
      </c>
      <c r="BA28" s="749">
        <v>0</v>
      </c>
      <c r="BB28" s="282">
        <f t="shared" ref="BB28" si="75">BB1086</f>
        <v>0</v>
      </c>
      <c r="BC28" s="282"/>
      <c r="BD28" s="282"/>
      <c r="BE28" s="282">
        <f t="shared" si="45"/>
        <v>0</v>
      </c>
      <c r="BF28" s="282"/>
      <c r="BG28" s="282"/>
      <c r="BH28" s="282"/>
      <c r="BI28" s="282"/>
      <c r="BJ28" s="282"/>
      <c r="BK28" s="282"/>
      <c r="BL28" s="282"/>
      <c r="BM28" s="282"/>
      <c r="BN28" s="282">
        <f t="shared" si="22"/>
        <v>0</v>
      </c>
      <c r="BO28" s="282">
        <f>BO1086</f>
        <v>0</v>
      </c>
      <c r="BP28" s="282">
        <f>BP1086</f>
        <v>0</v>
      </c>
      <c r="BQ28" s="282">
        <v>0</v>
      </c>
      <c r="BR28" s="282">
        <v>0</v>
      </c>
      <c r="BS28" s="282">
        <v>0</v>
      </c>
      <c r="BT28" s="282">
        <f>BT1086</f>
        <v>200000</v>
      </c>
      <c r="BU28" s="282">
        <f t="shared" si="23"/>
        <v>200000</v>
      </c>
      <c r="BV28" s="282">
        <f>BV1086</f>
        <v>200000</v>
      </c>
      <c r="BW28" s="282">
        <f>BW1086</f>
        <v>0</v>
      </c>
      <c r="BX28" s="282">
        <v>0</v>
      </c>
      <c r="BY28" s="282">
        <v>0</v>
      </c>
      <c r="BZ28" s="282">
        <v>0</v>
      </c>
      <c r="CE28" s="749">
        <v>0</v>
      </c>
    </row>
    <row r="29" spans="1:83" s="95" customFormat="1" ht="50.25" customHeight="1" x14ac:dyDescent="0.3">
      <c r="B29" s="947" t="s">
        <v>449</v>
      </c>
      <c r="C29" s="947"/>
      <c r="D29" s="282">
        <f>I29</f>
        <v>72161.100000000006</v>
      </c>
      <c r="E29" s="282">
        <v>0</v>
      </c>
      <c r="F29" s="282"/>
      <c r="G29" s="282">
        <v>0</v>
      </c>
      <c r="H29" s="282">
        <v>0</v>
      </c>
      <c r="I29" s="282">
        <f>I1102</f>
        <v>72161.100000000006</v>
      </c>
      <c r="J29" s="282">
        <f>K29-D29</f>
        <v>-72161.100000000006</v>
      </c>
      <c r="K29" s="282">
        <f>U29</f>
        <v>0</v>
      </c>
      <c r="L29" s="749">
        <f t="shared" si="1"/>
        <v>0</v>
      </c>
      <c r="M29" s="282">
        <v>0</v>
      </c>
      <c r="N29" s="749">
        <v>0</v>
      </c>
      <c r="O29" s="282">
        <v>0</v>
      </c>
      <c r="P29" s="749">
        <v>0</v>
      </c>
      <c r="Q29" s="282">
        <v>0</v>
      </c>
      <c r="R29" s="749">
        <v>0</v>
      </c>
      <c r="S29" s="282">
        <v>0</v>
      </c>
      <c r="T29" s="749">
        <v>0</v>
      </c>
      <c r="U29" s="282">
        <f>U1102</f>
        <v>0</v>
      </c>
      <c r="V29" s="96"/>
      <c r="W29" s="282"/>
      <c r="X29" s="282"/>
      <c r="Y29" s="282"/>
      <c r="Z29" s="282"/>
      <c r="AA29" s="282"/>
      <c r="AB29" s="282"/>
      <c r="AC29" s="282"/>
      <c r="AD29" s="749">
        <f t="shared" si="8"/>
        <v>0</v>
      </c>
      <c r="AE29" s="96">
        <f t="shared" si="9"/>
        <v>0</v>
      </c>
      <c r="AF29" s="749">
        <f t="shared" si="10"/>
        <v>0</v>
      </c>
      <c r="AG29" s="282">
        <v>0</v>
      </c>
      <c r="AH29" s="749">
        <v>0</v>
      </c>
      <c r="AI29" s="282">
        <v>0</v>
      </c>
      <c r="AJ29" s="749">
        <v>0</v>
      </c>
      <c r="AK29" s="282">
        <v>0</v>
      </c>
      <c r="AL29" s="749">
        <v>0</v>
      </c>
      <c r="AM29" s="282">
        <v>0</v>
      </c>
      <c r="AN29" s="749" t="e">
        <f t="shared" si="14"/>
        <v>#DIV/0!</v>
      </c>
      <c r="AO29" s="282"/>
      <c r="AP29" s="282"/>
      <c r="AQ29" s="749">
        <f t="shared" si="15"/>
        <v>0</v>
      </c>
      <c r="AR29" s="282">
        <f>BB29</f>
        <v>72161.100000000006</v>
      </c>
      <c r="AS29" s="749">
        <f t="shared" si="16"/>
        <v>1</v>
      </c>
      <c r="AT29" s="282">
        <v>0</v>
      </c>
      <c r="AU29" s="749">
        <v>0</v>
      </c>
      <c r="AV29" s="282">
        <v>0</v>
      </c>
      <c r="AW29" s="749">
        <v>0</v>
      </c>
      <c r="AX29" s="282">
        <v>0</v>
      </c>
      <c r="AY29" s="749">
        <v>0</v>
      </c>
      <c r="AZ29" s="282">
        <v>0</v>
      </c>
      <c r="BA29" s="749">
        <v>0</v>
      </c>
      <c r="BB29" s="282">
        <f>BB1102</f>
        <v>72161.100000000006</v>
      </c>
      <c r="BC29" s="282"/>
      <c r="BD29" s="282"/>
      <c r="BE29" s="282"/>
      <c r="BF29" s="282"/>
      <c r="BG29" s="282"/>
      <c r="BH29" s="282"/>
      <c r="BI29" s="282"/>
      <c r="BJ29" s="282"/>
      <c r="BK29" s="282"/>
      <c r="BL29" s="282"/>
      <c r="BM29" s="282"/>
      <c r="BN29" s="282">
        <f t="shared" ref="BN29:BN37" si="76">BO29+BP29+BQ29+BR29+BS29</f>
        <v>0</v>
      </c>
      <c r="BO29" s="282"/>
      <c r="BP29" s="282"/>
      <c r="BQ29" s="282"/>
      <c r="BR29" s="282"/>
      <c r="BS29" s="282"/>
      <c r="BT29" s="282"/>
      <c r="BU29" s="282">
        <f t="shared" si="23"/>
        <v>0</v>
      </c>
      <c r="BV29" s="282"/>
      <c r="BW29" s="282"/>
      <c r="BX29" s="282"/>
      <c r="BY29" s="282"/>
      <c r="BZ29" s="282"/>
      <c r="CE29" s="749">
        <f t="shared" si="24"/>
        <v>1</v>
      </c>
    </row>
    <row r="30" spans="1:83" s="321" customFormat="1" ht="46.5" customHeight="1" x14ac:dyDescent="0.25">
      <c r="B30" s="985" t="s">
        <v>327</v>
      </c>
      <c r="C30" s="985"/>
      <c r="D30" s="320">
        <f>E30+F30+G30+H30+I30</f>
        <v>27896494.378269996</v>
      </c>
      <c r="E30" s="320">
        <f>E31+E32+E34+E35</f>
        <v>8632287.8665399998</v>
      </c>
      <c r="F30" s="320">
        <f t="shared" ref="F30:I30" si="77">F31+F32+F34+F35</f>
        <v>3237361.7820799998</v>
      </c>
      <c r="G30" s="320">
        <f t="shared" si="77"/>
        <v>12948422.632609999</v>
      </c>
      <c r="H30" s="320">
        <f t="shared" si="77"/>
        <v>1568979.7170400003</v>
      </c>
      <c r="I30" s="320">
        <f t="shared" si="77"/>
        <v>1509442.38</v>
      </c>
      <c r="J30" s="320">
        <f>J31+J32+J34+J35</f>
        <v>-22770715.18832</v>
      </c>
      <c r="K30" s="320">
        <f>M30+O30+Q30+S30+U30</f>
        <v>5125929.1899499996</v>
      </c>
      <c r="L30" s="877">
        <f t="shared" si="1"/>
        <v>0.18374814843914034</v>
      </c>
      <c r="M30" s="320">
        <f>M31+M32+M34+M35</f>
        <v>1875488.5413199998</v>
      </c>
      <c r="N30" s="877">
        <f t="shared" si="2"/>
        <v>0.21726436494196</v>
      </c>
      <c r="O30" s="320">
        <f t="shared" ref="O30" si="78">O31+O32+O34+O35</f>
        <v>2309473.3678599996</v>
      </c>
      <c r="P30" s="877">
        <f t="shared" si="3"/>
        <v>0.7133813034563492</v>
      </c>
      <c r="Q30" s="320">
        <f t="shared" ref="Q30" si="79">Q31+Q32+Q34+Q35</f>
        <v>426412.49399999995</v>
      </c>
      <c r="R30" s="877">
        <f t="shared" si="4"/>
        <v>3.2931616931169666E-2</v>
      </c>
      <c r="S30" s="320">
        <f t="shared" ref="S30" si="80">S31+S32+S34+S35</f>
        <v>459459.27125000005</v>
      </c>
      <c r="T30" s="877">
        <f t="shared" si="5"/>
        <v>0.29283952256362178</v>
      </c>
      <c r="U30" s="320">
        <f t="shared" ref="U30" si="81">U31+U32+U34+U35</f>
        <v>55095.515520000001</v>
      </c>
      <c r="V30" s="320" t="e">
        <f t="shared" si="6"/>
        <v>#REF!</v>
      </c>
      <c r="W30" s="320" t="e">
        <f>W31+W32+W34+W35</f>
        <v>#REF!</v>
      </c>
      <c r="X30" s="320" t="e">
        <f>X31+X32</f>
        <v>#REF!</v>
      </c>
      <c r="Y30" s="320" t="e">
        <f>Y31+Y32</f>
        <v>#REF!</v>
      </c>
      <c r="Z30" s="320" t="e">
        <f t="shared" si="7"/>
        <v>#REF!</v>
      </c>
      <c r="AA30" s="320" t="e">
        <f>AA31+AA32+AA34+AA35</f>
        <v>#REF!</v>
      </c>
      <c r="AB30" s="320">
        <f>AB31+AB32</f>
        <v>1568979.7170400003</v>
      </c>
      <c r="AC30" s="320" t="e">
        <f>AC31+AC32</f>
        <v>#REF!</v>
      </c>
      <c r="AD30" s="877">
        <f t="shared" si="8"/>
        <v>3.6500575477415712E-2</v>
      </c>
      <c r="AE30" s="320">
        <f t="shared" si="9"/>
        <v>1815646.5363899996</v>
      </c>
      <c r="AF30" s="877">
        <f t="shared" si="10"/>
        <v>6.5085114701878069E-2</v>
      </c>
      <c r="AG30" s="320">
        <f>AG31+AG32+AG34+AG35</f>
        <v>1112648.1248999999</v>
      </c>
      <c r="AH30" s="877">
        <f t="shared" si="11"/>
        <v>0.12889376977484562</v>
      </c>
      <c r="AI30" s="320">
        <f t="shared" ref="AI30" si="82">AI31+AI32+AI34+AI35</f>
        <v>11196.818939999999</v>
      </c>
      <c r="AJ30" s="877">
        <f t="shared" si="12"/>
        <v>3.4586245510089581E-3</v>
      </c>
      <c r="AK30" s="320">
        <f t="shared" ref="AK30" si="83">AK31+AK32+AK34+AK35</f>
        <v>636706.07702999993</v>
      </c>
      <c r="AL30" s="877">
        <f t="shared" si="13"/>
        <v>4.9172481860955429E-2</v>
      </c>
      <c r="AM30" s="320">
        <f t="shared" ref="AM30" si="84">AM31+AM32+AM34+AM35</f>
        <v>0</v>
      </c>
      <c r="AN30" s="877">
        <f t="shared" si="14"/>
        <v>0</v>
      </c>
      <c r="AO30" s="320">
        <f>AO31+AO32+AO34+AO35</f>
        <v>55095.515520000001</v>
      </c>
      <c r="AP30" s="320">
        <f>AP31+AP32+AP34+AP35</f>
        <v>20266765.247362837</v>
      </c>
      <c r="AQ30" s="877">
        <f t="shared" si="15"/>
        <v>3.6500575477415712E-2</v>
      </c>
      <c r="AR30" s="320">
        <f>AT30+AV30+AX30+AZ30+BB30</f>
        <v>23318867.069970001</v>
      </c>
      <c r="AS30" s="877">
        <f t="shared" si="16"/>
        <v>0.83590671837728314</v>
      </c>
      <c r="AT30" s="320">
        <f>AT31+AT32+AT34+AT35</f>
        <v>8552464.6874899995</v>
      </c>
      <c r="AU30" s="877">
        <f t="shared" si="17"/>
        <v>0.99075295213921133</v>
      </c>
      <c r="AV30" s="320">
        <f t="shared" ref="AV30" si="85">AV31+AV32+AV34+AV35</f>
        <v>3237361.7820799998</v>
      </c>
      <c r="AW30" s="877">
        <f t="shared" si="18"/>
        <v>1</v>
      </c>
      <c r="AX30" s="320">
        <f t="shared" ref="AX30" si="86">AX31+AX32+AX34+AX35</f>
        <v>10056019.435350001</v>
      </c>
      <c r="AY30" s="877">
        <f t="shared" si="19"/>
        <v>0.77662119322738077</v>
      </c>
      <c r="AZ30" s="320">
        <f t="shared" ref="AZ30" si="87">AZ31+AZ32+AZ34+AZ35</f>
        <v>0</v>
      </c>
      <c r="BA30" s="877">
        <f t="shared" si="20"/>
        <v>0</v>
      </c>
      <c r="BB30" s="320">
        <f>BB31+BB32+BB34+BB35</f>
        <v>1473021.16505</v>
      </c>
      <c r="BC30" s="320">
        <f>BC31+BC32</f>
        <v>0</v>
      </c>
      <c r="BD30" s="320" t="e">
        <f>BD31+BD32</f>
        <v>#REF!</v>
      </c>
      <c r="BE30" s="320" t="e">
        <f>BF30+BG30+BH30+BI30</f>
        <v>#REF!</v>
      </c>
      <c r="BF30" s="320" t="e">
        <f>BF31+BF32+BF34+BF35</f>
        <v>#REF!</v>
      </c>
      <c r="BG30" s="320">
        <f>BG31+BG32+BG34+BG35</f>
        <v>0</v>
      </c>
      <c r="BH30" s="320" t="e">
        <f>BH31+BH32</f>
        <v>#REF!</v>
      </c>
      <c r="BI30" s="320" t="e">
        <f>BI31+BI32</f>
        <v>#REF!</v>
      </c>
      <c r="BJ30" s="320" t="e">
        <f t="shared" ref="BJ30:BJ34" si="88">BK30+BL30+BM30</f>
        <v>#REF!</v>
      </c>
      <c r="BK30" s="320" t="e">
        <f>BK31+BK32+BK34+BK35</f>
        <v>#REF!</v>
      </c>
      <c r="BL30" s="320" t="e">
        <f>BL31+BL32</f>
        <v>#REF!</v>
      </c>
      <c r="BM30" s="320" t="e">
        <f>BM31+BM32</f>
        <v>#REF!</v>
      </c>
      <c r="BN30" s="320">
        <f t="shared" si="76"/>
        <v>16874779.04967</v>
      </c>
      <c r="BO30" s="320">
        <f>BO31+BO32+BO34+BO35</f>
        <v>6709939.1561000003</v>
      </c>
      <c r="BP30" s="320">
        <f>BP31+BP32+BP34+BP35</f>
        <v>600000</v>
      </c>
      <c r="BQ30" s="320">
        <f>BQ31+BQ32+BQ34+BQ35</f>
        <v>8318705.8935700003</v>
      </c>
      <c r="BR30" s="320">
        <f>BR31+BR32</f>
        <v>0</v>
      </c>
      <c r="BS30" s="320">
        <f>BS31+BS32</f>
        <v>1246134</v>
      </c>
      <c r="BT30" s="320">
        <f>BT31+BT32+BT34+BT35</f>
        <v>100920.50110000002</v>
      </c>
      <c r="BU30" s="320">
        <f t="shared" si="23"/>
        <v>16975699.55077</v>
      </c>
      <c r="BV30" s="320">
        <f>BV31+BV32+BV34+BV35</f>
        <v>6709939.1561000003</v>
      </c>
      <c r="BW30" s="320">
        <f>BW31+BW32+BW34+BW35</f>
        <v>600000</v>
      </c>
      <c r="BX30" s="320">
        <f>BX31+BX32+BX34+BX35</f>
        <v>8318705.8935700003</v>
      </c>
      <c r="BY30" s="320">
        <f>BY31+BY32</f>
        <v>278186.09600000002</v>
      </c>
      <c r="BZ30" s="320">
        <f>BZ31+BZ32</f>
        <v>1068868.4051000001</v>
      </c>
      <c r="CE30" s="877">
        <f t="shared" si="24"/>
        <v>0.9758710796565816</v>
      </c>
    </row>
    <row r="31" spans="1:83" s="13" customFormat="1" ht="48.75" customHeight="1" x14ac:dyDescent="0.25">
      <c r="B31" s="926" t="s">
        <v>280</v>
      </c>
      <c r="C31" s="926"/>
      <c r="D31" s="96">
        <f>E31+F31+G31+H31+I31</f>
        <v>18368303.688269999</v>
      </c>
      <c r="E31" s="96">
        <f t="shared" ref="E31:I32" si="89">E56+E992+E1029+E1069</f>
        <v>5882701.7292300006</v>
      </c>
      <c r="F31" s="96">
        <f t="shared" si="89"/>
        <v>3237361.7820799998</v>
      </c>
      <c r="G31" s="96">
        <f t="shared" si="89"/>
        <v>6386914.7999200001</v>
      </c>
      <c r="H31" s="96">
        <f t="shared" si="89"/>
        <v>1568979.7170400003</v>
      </c>
      <c r="I31" s="96">
        <f t="shared" si="89"/>
        <v>1292345.6599999999</v>
      </c>
      <c r="J31" s="96">
        <f>J56+J992+J1029+J1034</f>
        <v>-13619670.871680001</v>
      </c>
      <c r="K31" s="96">
        <f>M31+O31+Q31+S31+U31</f>
        <v>4748782.816589999</v>
      </c>
      <c r="L31" s="749">
        <f t="shared" si="1"/>
        <v>0.25853137541615084</v>
      </c>
      <c r="M31" s="96">
        <f t="shared" ref="M31" si="90">M56+M992+M1029+M1069</f>
        <v>1641381.9751899999</v>
      </c>
      <c r="N31" s="749">
        <f t="shared" si="2"/>
        <v>0.27901839167440567</v>
      </c>
      <c r="O31" s="96">
        <f>O56+O992+O1029+O1069</f>
        <v>2309473.3678599996</v>
      </c>
      <c r="P31" s="749">
        <v>0</v>
      </c>
      <c r="Q31" s="96">
        <f t="shared" ref="Q31" si="91">Q56+Q992+Q1029+Q1069</f>
        <v>283372.68676999997</v>
      </c>
      <c r="R31" s="749">
        <f t="shared" si="4"/>
        <v>4.4367694833434973E-2</v>
      </c>
      <c r="S31" s="96">
        <f t="shared" ref="S31" si="92">S56+S992+S1029+S1069</f>
        <v>459459.27125000005</v>
      </c>
      <c r="T31" s="749">
        <f t="shared" si="5"/>
        <v>0.29283952256362178</v>
      </c>
      <c r="U31" s="96">
        <f t="shared" ref="U31" si="93">U56+U992+U1029+U1069</f>
        <v>55095.515520000001</v>
      </c>
      <c r="V31" s="96" t="e">
        <f t="shared" si="6"/>
        <v>#REF!</v>
      </c>
      <c r="W31" s="96" t="e">
        <f>W56+W992+W1002</f>
        <v>#REF!</v>
      </c>
      <c r="X31" s="96" t="e">
        <f>X56+X992+X1002</f>
        <v>#REF!</v>
      </c>
      <c r="Y31" s="96" t="e">
        <f>Y56+Y992+Y1002+Y1015</f>
        <v>#REF!</v>
      </c>
      <c r="Z31" s="96" t="e">
        <f t="shared" si="7"/>
        <v>#REF!</v>
      </c>
      <c r="AA31" s="96" t="e">
        <f>AA56+AA992+AA1002</f>
        <v>#REF!</v>
      </c>
      <c r="AB31" s="96">
        <f>AB56+AB992+AB1002</f>
        <v>1568979.7170400003</v>
      </c>
      <c r="AC31" s="96" t="e">
        <f>AC56+AC992+AC1002+AC1015</f>
        <v>#REF!</v>
      </c>
      <c r="AD31" s="749">
        <f t="shared" si="8"/>
        <v>4.2632182105211698E-2</v>
      </c>
      <c r="AE31" s="96">
        <f t="shared" si="9"/>
        <v>1366665.9692099998</v>
      </c>
      <c r="AF31" s="749">
        <f t="shared" si="10"/>
        <v>7.440349377949107E-2</v>
      </c>
      <c r="AG31" s="96">
        <f>AG56+AG992+AG1029+AG1069</f>
        <v>942917.71263999993</v>
      </c>
      <c r="AH31" s="749">
        <f t="shared" si="11"/>
        <v>0.16028650712559933</v>
      </c>
      <c r="AI31" s="96">
        <f>AI56+AI992+AI1029+AI1069</f>
        <v>11196.818939999999</v>
      </c>
      <c r="AJ31" s="749">
        <f t="shared" si="12"/>
        <v>3.4586245510089581E-3</v>
      </c>
      <c r="AK31" s="96">
        <f>AK56+AK992+AK1029+AK1069</f>
        <v>357455.92210999993</v>
      </c>
      <c r="AL31" s="749">
        <f t="shared" si="13"/>
        <v>5.5966915687442283E-2</v>
      </c>
      <c r="AM31" s="96">
        <f>AM56+AM992+AM1029+AM1069</f>
        <v>0</v>
      </c>
      <c r="AN31" s="749">
        <f t="shared" si="14"/>
        <v>0</v>
      </c>
      <c r="AO31" s="96">
        <f>AO56+AO992+AO1029+AO1069</f>
        <v>55095.515520000001</v>
      </c>
      <c r="AP31" s="96">
        <f>AP56+AP992+AP1022+AP1034</f>
        <v>11242668.205742836</v>
      </c>
      <c r="AQ31" s="749">
        <f t="shared" si="15"/>
        <v>4.2632182105211698E-2</v>
      </c>
      <c r="AR31" s="96">
        <f>AT31+AV31+AX31+AZ31+BB31</f>
        <v>13878774.18155</v>
      </c>
      <c r="AS31" s="749">
        <f t="shared" si="16"/>
        <v>0.75558279180744314</v>
      </c>
      <c r="AT31" s="96">
        <f>AT56+AT992+AT1029+AT1069</f>
        <v>5802878.5501800003</v>
      </c>
      <c r="AU31" s="749">
        <f t="shared" si="17"/>
        <v>0.98643086412942294</v>
      </c>
      <c r="AV31" s="96">
        <f>AV56+AV992+AV1029+AV1069</f>
        <v>3237361.7820799998</v>
      </c>
      <c r="AW31" s="749">
        <f t="shared" si="18"/>
        <v>1</v>
      </c>
      <c r="AX31" s="96">
        <f>AX56+AX992+AX1029+AX1069</f>
        <v>3579232.4322799998</v>
      </c>
      <c r="AY31" s="749">
        <f t="shared" si="19"/>
        <v>0.56040084209747587</v>
      </c>
      <c r="AZ31" s="96">
        <f>AZ56+AZ992+AZ1029+AZ1069</f>
        <v>0</v>
      </c>
      <c r="BA31" s="749">
        <f t="shared" si="20"/>
        <v>0</v>
      </c>
      <c r="BB31" s="96">
        <f>BB56+BB992+BB1029+BB1069</f>
        <v>1259301.41701</v>
      </c>
      <c r="BC31" s="96">
        <f>BC56+BC992+BC1002</f>
        <v>0</v>
      </c>
      <c r="BD31" s="96" t="e">
        <f>BD56+BD992+BD1002+BD1015</f>
        <v>#REF!</v>
      </c>
      <c r="BE31" s="96" t="e">
        <f>BF31+BG31+BH31+BI31</f>
        <v>#REF!</v>
      </c>
      <c r="BF31" s="96" t="e">
        <f t="shared" ref="BF31:BI32" si="94">BF56+BF992+BF1029</f>
        <v>#REF!</v>
      </c>
      <c r="BG31" s="96">
        <f t="shared" si="94"/>
        <v>0</v>
      </c>
      <c r="BH31" s="96" t="e">
        <f t="shared" si="94"/>
        <v>#REF!</v>
      </c>
      <c r="BI31" s="96" t="e">
        <f t="shared" si="94"/>
        <v>#REF!</v>
      </c>
      <c r="BJ31" s="96" t="e">
        <f t="shared" si="88"/>
        <v>#REF!</v>
      </c>
      <c r="BK31" s="96" t="e">
        <f>BK56+BK992+BK1002</f>
        <v>#REF!</v>
      </c>
      <c r="BL31" s="96" t="e">
        <f>BL56+BL992+BL1002</f>
        <v>#REF!</v>
      </c>
      <c r="BM31" s="96" t="e">
        <f>BM56+BM992+BM1002+BM1015</f>
        <v>#REF!</v>
      </c>
      <c r="BN31" s="96">
        <f t="shared" si="76"/>
        <v>8712468.7496700007</v>
      </c>
      <c r="BO31" s="96">
        <f t="shared" ref="BO31:BS32" si="95">BO56+BO992+BO1029+BO1069</f>
        <v>3085723.1561000003</v>
      </c>
      <c r="BP31" s="96">
        <f t="shared" si="95"/>
        <v>600000</v>
      </c>
      <c r="BQ31" s="96">
        <f t="shared" si="95"/>
        <v>3800230.59357</v>
      </c>
      <c r="BR31" s="96">
        <f t="shared" si="95"/>
        <v>0</v>
      </c>
      <c r="BS31" s="96">
        <f t="shared" si="95"/>
        <v>1226515</v>
      </c>
      <c r="BT31" s="96">
        <f>BT56+BT920+BT1025+BT1034</f>
        <v>100920.50110000002</v>
      </c>
      <c r="BU31" s="96">
        <f t="shared" si="23"/>
        <v>8813389.2507700007</v>
      </c>
      <c r="BV31" s="96">
        <f t="shared" ref="BV31:BZ32" si="96">BV56+BV992+BV1029+BV1069</f>
        <v>3085723.1561000003</v>
      </c>
      <c r="BW31" s="96">
        <f t="shared" si="96"/>
        <v>600000</v>
      </c>
      <c r="BX31" s="96">
        <f t="shared" si="96"/>
        <v>3800230.59357</v>
      </c>
      <c r="BY31" s="96">
        <f t="shared" si="96"/>
        <v>278186.09600000002</v>
      </c>
      <c r="BZ31" s="96">
        <f t="shared" si="96"/>
        <v>1049249.4051000001</v>
      </c>
      <c r="CE31" s="749">
        <f t="shared" si="24"/>
        <v>0.97443080128423232</v>
      </c>
    </row>
    <row r="32" spans="1:83" s="14" customFormat="1" ht="46.5" customHeight="1" x14ac:dyDescent="0.25">
      <c r="B32" s="958" t="s">
        <v>281</v>
      </c>
      <c r="C32" s="958"/>
      <c r="D32" s="283">
        <f>E32+G32+H32+I32</f>
        <v>5323084.5</v>
      </c>
      <c r="E32" s="283">
        <f t="shared" si="89"/>
        <v>2466682.8573100003</v>
      </c>
      <c r="F32" s="283">
        <f t="shared" si="89"/>
        <v>0</v>
      </c>
      <c r="G32" s="283">
        <f t="shared" si="89"/>
        <v>2856401.6426900001</v>
      </c>
      <c r="H32" s="283">
        <f t="shared" si="89"/>
        <v>0</v>
      </c>
      <c r="I32" s="283">
        <f t="shared" si="89"/>
        <v>0</v>
      </c>
      <c r="J32" s="283">
        <f>J57+J993+J1030+J1035</f>
        <v>-5084495.9494000003</v>
      </c>
      <c r="K32" s="283">
        <f>M32+Q32+S32+U32</f>
        <v>238588.55059999996</v>
      </c>
      <c r="L32" s="789">
        <f t="shared" si="1"/>
        <v>4.482148472375367E-2</v>
      </c>
      <c r="M32" s="283">
        <f t="shared" ref="M32" si="97">M57+M993+M1030+M1070</f>
        <v>95548.743369999997</v>
      </c>
      <c r="N32" s="789">
        <f t="shared" si="2"/>
        <v>3.8735722789349204E-2</v>
      </c>
      <c r="O32" s="283">
        <f>O57+O993+O1030+O1070</f>
        <v>0</v>
      </c>
      <c r="P32" s="789">
        <v>0</v>
      </c>
      <c r="Q32" s="283">
        <f t="shared" ref="Q32" si="98">Q57+Q993+Q1030+Q1070</f>
        <v>143039.80722999998</v>
      </c>
      <c r="R32" s="789">
        <f t="shared" si="4"/>
        <v>5.0076923739370574E-2</v>
      </c>
      <c r="S32" s="283">
        <f t="shared" ref="S32" si="99">S57+S993+S1030+S1070</f>
        <v>0</v>
      </c>
      <c r="T32" s="789">
        <v>0</v>
      </c>
      <c r="U32" s="283">
        <f t="shared" ref="U32" si="100">U57+U993+U1030+U1070</f>
        <v>0</v>
      </c>
      <c r="V32" s="283" t="e">
        <f t="shared" si="6"/>
        <v>#REF!</v>
      </c>
      <c r="W32" s="283" t="e">
        <f>W57+W993</f>
        <v>#REF!</v>
      </c>
      <c r="X32" s="283" t="e">
        <f>X57+X993</f>
        <v>#REF!</v>
      </c>
      <c r="Y32" s="283" t="e">
        <f>Y57+Y993</f>
        <v>#REF!</v>
      </c>
      <c r="Z32" s="283" t="e">
        <f t="shared" si="7"/>
        <v>#REF!</v>
      </c>
      <c r="AA32" s="283" t="e">
        <f>AA57+AA993</f>
        <v>#REF!</v>
      </c>
      <c r="AB32" s="283">
        <f>AB57+AB993</f>
        <v>0</v>
      </c>
      <c r="AC32" s="283">
        <f>AC57+AC993</f>
        <v>0</v>
      </c>
      <c r="AD32" s="789">
        <v>0</v>
      </c>
      <c r="AE32" s="283">
        <f t="shared" si="9"/>
        <v>236518.48703999998</v>
      </c>
      <c r="AF32" s="789">
        <f t="shared" si="10"/>
        <v>4.4432600504463148E-2</v>
      </c>
      <c r="AG32" s="283">
        <f>AG57+AG993+AG1030+AG1070</f>
        <v>37737.384470000005</v>
      </c>
      <c r="AH32" s="789">
        <f t="shared" si="11"/>
        <v>1.5298839231871858E-2</v>
      </c>
      <c r="AI32" s="283">
        <f>AI57+AI993+AI1030+AI1070</f>
        <v>0</v>
      </c>
      <c r="AJ32" s="789">
        <v>0</v>
      </c>
      <c r="AK32" s="283">
        <f>AK57+AK993+AK1030+AK1070</f>
        <v>198781.10256999999</v>
      </c>
      <c r="AL32" s="789">
        <f t="shared" si="13"/>
        <v>6.9591439662805621E-2</v>
      </c>
      <c r="AM32" s="283">
        <f>AM57+AM993+AM1030+AM1070</f>
        <v>0</v>
      </c>
      <c r="AN32" s="789">
        <v>0</v>
      </c>
      <c r="AO32" s="283">
        <f>AO57+AO993+AO1030+AO1070</f>
        <v>0</v>
      </c>
      <c r="AP32" s="283">
        <f>AP57+AP993+AP1035</f>
        <v>5058548.7568600001</v>
      </c>
      <c r="AQ32" s="789">
        <v>0</v>
      </c>
      <c r="AR32" s="283">
        <f>AT32+AX32+AZ32+BB32</f>
        <v>5262082.5235200003</v>
      </c>
      <c r="AS32" s="789">
        <f t="shared" si="16"/>
        <v>0.98854010743582976</v>
      </c>
      <c r="AT32" s="283">
        <f>AT57+AT993+AT1030+AT1070</f>
        <v>2466682.8573100003</v>
      </c>
      <c r="AU32" s="789">
        <f t="shared" si="17"/>
        <v>1</v>
      </c>
      <c r="AV32" s="283">
        <f>AV57+AV993+AV1030+AV1070</f>
        <v>0</v>
      </c>
      <c r="AW32" s="789">
        <v>0</v>
      </c>
      <c r="AX32" s="283">
        <f>AX57+AX993+AX1030+AX1070</f>
        <v>2795399.6662099999</v>
      </c>
      <c r="AY32" s="789">
        <f t="shared" si="19"/>
        <v>0.97864376789023555</v>
      </c>
      <c r="AZ32" s="283">
        <f>AZ57+AZ993+AZ1030+AZ1070</f>
        <v>0</v>
      </c>
      <c r="BA32" s="789">
        <v>0</v>
      </c>
      <c r="BB32" s="283">
        <f>BB57+BB993+BB1030+BB1070</f>
        <v>0</v>
      </c>
      <c r="BC32" s="283">
        <f>BC57+BC993</f>
        <v>0</v>
      </c>
      <c r="BD32" s="283">
        <f>BD57+BD993</f>
        <v>0</v>
      </c>
      <c r="BE32" s="283">
        <f>BF32+BG32+BH32+BI32</f>
        <v>0</v>
      </c>
      <c r="BF32" s="283">
        <f t="shared" si="94"/>
        <v>0</v>
      </c>
      <c r="BG32" s="283">
        <f t="shared" si="94"/>
        <v>0</v>
      </c>
      <c r="BH32" s="283">
        <f t="shared" si="94"/>
        <v>0</v>
      </c>
      <c r="BI32" s="283">
        <f t="shared" si="94"/>
        <v>0</v>
      </c>
      <c r="BJ32" s="283" t="e">
        <f t="shared" si="88"/>
        <v>#REF!</v>
      </c>
      <c r="BK32" s="283" t="e">
        <f>BK57+BK993</f>
        <v>#REF!</v>
      </c>
      <c r="BL32" s="283" t="e">
        <f>BL57+BL993</f>
        <v>#REF!</v>
      </c>
      <c r="BM32" s="283" t="e">
        <f>BM57+BM993</f>
        <v>#REF!</v>
      </c>
      <c r="BN32" s="283">
        <f t="shared" si="76"/>
        <v>7662310.2999999998</v>
      </c>
      <c r="BO32" s="283">
        <f t="shared" si="95"/>
        <v>3124216</v>
      </c>
      <c r="BP32" s="283">
        <f t="shared" si="95"/>
        <v>0</v>
      </c>
      <c r="BQ32" s="283">
        <f t="shared" si="95"/>
        <v>4518475.3</v>
      </c>
      <c r="BR32" s="283">
        <f t="shared" si="95"/>
        <v>0</v>
      </c>
      <c r="BS32" s="283">
        <f t="shared" si="95"/>
        <v>19619</v>
      </c>
      <c r="BT32" s="283">
        <f>BT57+BT993+BT1070</f>
        <v>0</v>
      </c>
      <c r="BU32" s="283">
        <f t="shared" si="23"/>
        <v>7662310.2999999998</v>
      </c>
      <c r="BV32" s="283">
        <f t="shared" si="96"/>
        <v>3124216</v>
      </c>
      <c r="BW32" s="283">
        <f t="shared" si="96"/>
        <v>0</v>
      </c>
      <c r="BX32" s="283">
        <f t="shared" si="96"/>
        <v>4518475.3</v>
      </c>
      <c r="BY32" s="283">
        <f t="shared" si="96"/>
        <v>0</v>
      </c>
      <c r="BZ32" s="283">
        <f t="shared" si="96"/>
        <v>19619</v>
      </c>
      <c r="CE32" s="789">
        <v>0</v>
      </c>
    </row>
    <row r="33" spans="2:83" s="473" customFormat="1" ht="46.5" hidden="1" customHeight="1" x14ac:dyDescent="0.25">
      <c r="B33" s="915" t="s">
        <v>423</v>
      </c>
      <c r="C33" s="915"/>
      <c r="D33" s="474">
        <v>0</v>
      </c>
      <c r="E33" s="474">
        <f>-892779.4+89423.9</f>
        <v>-803355.5</v>
      </c>
      <c r="F33" s="474"/>
      <c r="G33" s="474"/>
      <c r="H33" s="474"/>
      <c r="I33" s="474"/>
      <c r="J33" s="474">
        <f>-892779.4+89423.9</f>
        <v>-803355.5</v>
      </c>
      <c r="K33" s="474">
        <v>0</v>
      </c>
      <c r="L33" s="749" t="e">
        <f t="shared" si="1"/>
        <v>#DIV/0!</v>
      </c>
      <c r="M33" s="474">
        <f>-892779.4+89423.9</f>
        <v>-803355.5</v>
      </c>
      <c r="N33" s="749">
        <f t="shared" si="2"/>
        <v>1</v>
      </c>
      <c r="O33" s="474"/>
      <c r="P33" s="749" t="e">
        <f t="shared" si="3"/>
        <v>#DIV/0!</v>
      </c>
      <c r="Q33" s="474"/>
      <c r="R33" s="749" t="e">
        <f t="shared" si="4"/>
        <v>#DIV/0!</v>
      </c>
      <c r="S33" s="474"/>
      <c r="T33" s="749" t="e">
        <f t="shared" si="5"/>
        <v>#DIV/0!</v>
      </c>
      <c r="U33" s="474"/>
      <c r="V33" s="474"/>
      <c r="W33" s="474"/>
      <c r="X33" s="474"/>
      <c r="Y33" s="474"/>
      <c r="Z33" s="474"/>
      <c r="AA33" s="474"/>
      <c r="AB33" s="474"/>
      <c r="AC33" s="474"/>
      <c r="AD33" s="749" t="e">
        <f t="shared" si="8"/>
        <v>#DIV/0!</v>
      </c>
      <c r="AE33" s="96">
        <f t="shared" si="9"/>
        <v>-803355.5</v>
      </c>
      <c r="AF33" s="749" t="e">
        <f t="shared" si="10"/>
        <v>#DIV/0!</v>
      </c>
      <c r="AG33" s="474">
        <f>-892779.4+89423.9</f>
        <v>-803355.5</v>
      </c>
      <c r="AH33" s="749">
        <f t="shared" si="11"/>
        <v>1</v>
      </c>
      <c r="AI33" s="474"/>
      <c r="AJ33" s="749" t="e">
        <f t="shared" si="12"/>
        <v>#DIV/0!</v>
      </c>
      <c r="AK33" s="474"/>
      <c r="AL33" s="749" t="e">
        <f t="shared" si="13"/>
        <v>#DIV/0!</v>
      </c>
      <c r="AM33" s="474"/>
      <c r="AN33" s="749" t="e">
        <f t="shared" si="14"/>
        <v>#DIV/0!</v>
      </c>
      <c r="AO33" s="474">
        <v>0</v>
      </c>
      <c r="AP33" s="474"/>
      <c r="AQ33" s="749" t="e">
        <f t="shared" si="15"/>
        <v>#DIV/0!</v>
      </c>
      <c r="AR33" s="474">
        <v>0</v>
      </c>
      <c r="AS33" s="749" t="e">
        <f t="shared" si="16"/>
        <v>#DIV/0!</v>
      </c>
      <c r="AT33" s="474">
        <f>-892779.4+89423.9</f>
        <v>-803355.5</v>
      </c>
      <c r="AU33" s="749">
        <f t="shared" si="17"/>
        <v>1</v>
      </c>
      <c r="AV33" s="474"/>
      <c r="AW33" s="749" t="e">
        <f t="shared" si="18"/>
        <v>#DIV/0!</v>
      </c>
      <c r="AX33" s="474"/>
      <c r="AY33" s="749" t="e">
        <f t="shared" si="19"/>
        <v>#DIV/0!</v>
      </c>
      <c r="AZ33" s="474"/>
      <c r="BA33" s="749" t="e">
        <f t="shared" si="20"/>
        <v>#DIV/0!</v>
      </c>
      <c r="BB33" s="474">
        <v>0</v>
      </c>
      <c r="BC33" s="474"/>
      <c r="BD33" s="474"/>
      <c r="BE33" s="474"/>
      <c r="BF33" s="474"/>
      <c r="BG33" s="474"/>
      <c r="BH33" s="474"/>
      <c r="BI33" s="474"/>
      <c r="BJ33" s="474"/>
      <c r="BK33" s="474"/>
      <c r="BL33" s="474"/>
      <c r="BM33" s="474"/>
      <c r="BN33" s="474">
        <f t="shared" si="76"/>
        <v>0</v>
      </c>
      <c r="BO33" s="474"/>
      <c r="BP33" s="474"/>
      <c r="BQ33" s="474"/>
      <c r="BR33" s="474"/>
      <c r="BS33" s="474"/>
      <c r="BT33" s="474"/>
      <c r="BU33" s="474">
        <f t="shared" si="23"/>
        <v>0</v>
      </c>
      <c r="BV33" s="474"/>
      <c r="BW33" s="474"/>
      <c r="BX33" s="474"/>
      <c r="BY33" s="474"/>
      <c r="BZ33" s="474"/>
      <c r="CE33" s="749" t="e">
        <f t="shared" si="24"/>
        <v>#DIV/0!</v>
      </c>
    </row>
    <row r="34" spans="2:83" s="193" customFormat="1" ht="35.25" customHeight="1" x14ac:dyDescent="0.25">
      <c r="B34" s="959" t="s">
        <v>282</v>
      </c>
      <c r="C34" s="959"/>
      <c r="D34" s="284">
        <f t="shared" ref="D34" si="101">D58</f>
        <v>3705106.19</v>
      </c>
      <c r="E34" s="284">
        <f>E58</f>
        <v>0</v>
      </c>
      <c r="F34" s="284">
        <f t="shared" ref="F34:I34" si="102">F58</f>
        <v>0</v>
      </c>
      <c r="G34" s="284">
        <f t="shared" si="102"/>
        <v>3705106.19</v>
      </c>
      <c r="H34" s="284">
        <f t="shared" si="102"/>
        <v>0</v>
      </c>
      <c r="I34" s="284">
        <f t="shared" si="102"/>
        <v>0</v>
      </c>
      <c r="J34" s="284">
        <f>J58</f>
        <v>-3705106.19</v>
      </c>
      <c r="K34" s="284">
        <f t="shared" ref="K34" si="103">K58</f>
        <v>0</v>
      </c>
      <c r="L34" s="878">
        <f t="shared" si="1"/>
        <v>0</v>
      </c>
      <c r="M34" s="284">
        <f>M58</f>
        <v>0</v>
      </c>
      <c r="N34" s="878">
        <v>0</v>
      </c>
      <c r="O34" s="284">
        <v>0</v>
      </c>
      <c r="P34" s="878">
        <v>0</v>
      </c>
      <c r="Q34" s="284">
        <f t="shared" ref="Q34" si="104">Q58</f>
        <v>0</v>
      </c>
      <c r="R34" s="878">
        <f t="shared" si="4"/>
        <v>0</v>
      </c>
      <c r="S34" s="284">
        <f t="shared" ref="S34" si="105">S58</f>
        <v>0</v>
      </c>
      <c r="T34" s="878">
        <v>0</v>
      </c>
      <c r="U34" s="284">
        <f t="shared" ref="U34" si="106">U58</f>
        <v>0</v>
      </c>
      <c r="V34" s="284">
        <f t="shared" si="6"/>
        <v>0</v>
      </c>
      <c r="W34" s="284">
        <f t="shared" ref="W34:Y34" si="107">W58</f>
        <v>0</v>
      </c>
      <c r="X34" s="284">
        <f t="shared" si="107"/>
        <v>0</v>
      </c>
      <c r="Y34" s="284">
        <f t="shared" si="107"/>
        <v>0</v>
      </c>
      <c r="Z34" s="284">
        <f t="shared" si="7"/>
        <v>0</v>
      </c>
      <c r="AA34" s="284">
        <f t="shared" ref="AA34:AC34" si="108">AA58</f>
        <v>0</v>
      </c>
      <c r="AB34" s="284">
        <f t="shared" si="108"/>
        <v>0</v>
      </c>
      <c r="AC34" s="284">
        <f t="shared" si="108"/>
        <v>0</v>
      </c>
      <c r="AD34" s="878">
        <v>0</v>
      </c>
      <c r="AE34" s="284">
        <f t="shared" si="9"/>
        <v>80469.052349999998</v>
      </c>
      <c r="AF34" s="878">
        <f t="shared" si="10"/>
        <v>2.1718419992167618E-2</v>
      </c>
      <c r="AG34" s="284">
        <f>AG58</f>
        <v>0</v>
      </c>
      <c r="AH34" s="878">
        <v>0</v>
      </c>
      <c r="AI34" s="284">
        <v>0</v>
      </c>
      <c r="AJ34" s="878">
        <v>0</v>
      </c>
      <c r="AK34" s="284">
        <f t="shared" ref="AK34" si="109">AK58</f>
        <v>80469.052349999998</v>
      </c>
      <c r="AL34" s="878">
        <f t="shared" si="13"/>
        <v>2.1718419992167618E-2</v>
      </c>
      <c r="AM34" s="284">
        <f t="shared" ref="AM34" si="110">AM58</f>
        <v>0</v>
      </c>
      <c r="AN34" s="878" t="e">
        <f t="shared" si="14"/>
        <v>#DIV/0!</v>
      </c>
      <c r="AO34" s="284">
        <f t="shared" ref="AO34" si="111">AO58</f>
        <v>0</v>
      </c>
      <c r="AP34" s="284">
        <f>AP58</f>
        <v>3600918.2845100001</v>
      </c>
      <c r="AQ34" s="878" t="e">
        <f t="shared" si="15"/>
        <v>#DIV/0!</v>
      </c>
      <c r="AR34" s="284">
        <f t="shared" ref="AR34" si="112">AR58</f>
        <v>3681387.3368600002</v>
      </c>
      <c r="AS34" s="878">
        <f t="shared" si="16"/>
        <v>0.99359833377946993</v>
      </c>
      <c r="AT34" s="284">
        <f>AT58</f>
        <v>0</v>
      </c>
      <c r="AU34" s="878">
        <v>0</v>
      </c>
      <c r="AV34" s="284">
        <v>0</v>
      </c>
      <c r="AW34" s="878">
        <v>0</v>
      </c>
      <c r="AX34" s="284">
        <f t="shared" ref="AX34" si="113">AX58</f>
        <v>3681387.3368600002</v>
      </c>
      <c r="AY34" s="878">
        <f t="shared" si="19"/>
        <v>0.99359833377946993</v>
      </c>
      <c r="AZ34" s="284">
        <f t="shared" ref="AZ34" si="114">AZ58</f>
        <v>0</v>
      </c>
      <c r="BA34" s="878">
        <v>0</v>
      </c>
      <c r="BB34" s="284">
        <f t="shared" ref="BB34" si="115">BB58</f>
        <v>0</v>
      </c>
      <c r="BC34" s="284">
        <f t="shared" ref="BC34:BE34" si="116">BC58</f>
        <v>0</v>
      </c>
      <c r="BD34" s="284">
        <f t="shared" si="116"/>
        <v>0</v>
      </c>
      <c r="BE34" s="284">
        <f t="shared" si="116"/>
        <v>0</v>
      </c>
      <c r="BF34" s="284">
        <f>BF58</f>
        <v>0</v>
      </c>
      <c r="BG34" s="284">
        <f t="shared" ref="BG34:BI34" si="117">BG58</f>
        <v>0</v>
      </c>
      <c r="BH34" s="284">
        <f t="shared" si="117"/>
        <v>0</v>
      </c>
      <c r="BI34" s="284">
        <f t="shared" si="117"/>
        <v>0</v>
      </c>
      <c r="BJ34" s="284">
        <f t="shared" si="88"/>
        <v>0</v>
      </c>
      <c r="BK34" s="284">
        <f t="shared" ref="BK34:BM34" si="118">BK58</f>
        <v>0</v>
      </c>
      <c r="BL34" s="284">
        <f t="shared" si="118"/>
        <v>0</v>
      </c>
      <c r="BM34" s="284">
        <f t="shared" si="118"/>
        <v>0</v>
      </c>
      <c r="BN34" s="284">
        <f t="shared" si="76"/>
        <v>0</v>
      </c>
      <c r="BO34" s="284">
        <f>BO58</f>
        <v>0</v>
      </c>
      <c r="BP34" s="284">
        <v>0</v>
      </c>
      <c r="BQ34" s="284">
        <f t="shared" ref="BQ34:BS34" si="119">BQ58</f>
        <v>0</v>
      </c>
      <c r="BR34" s="284">
        <f t="shared" si="119"/>
        <v>0</v>
      </c>
      <c r="BS34" s="284">
        <f t="shared" si="119"/>
        <v>0</v>
      </c>
      <c r="BT34" s="284">
        <f>BT58</f>
        <v>0</v>
      </c>
      <c r="BU34" s="284">
        <f t="shared" si="23"/>
        <v>0</v>
      </c>
      <c r="BV34" s="284">
        <f>BV58</f>
        <v>0</v>
      </c>
      <c r="BW34" s="284">
        <v>0</v>
      </c>
      <c r="BX34" s="284">
        <f t="shared" ref="BX34:BZ34" si="120">BX58</f>
        <v>0</v>
      </c>
      <c r="BY34" s="284">
        <f t="shared" si="120"/>
        <v>0</v>
      </c>
      <c r="BZ34" s="284">
        <f t="shared" si="120"/>
        <v>0</v>
      </c>
      <c r="CE34" s="878">
        <v>0</v>
      </c>
    </row>
    <row r="35" spans="2:83" s="882" customFormat="1" ht="45.75" customHeight="1" x14ac:dyDescent="0.25">
      <c r="B35" s="956" t="s">
        <v>417</v>
      </c>
      <c r="C35" s="957"/>
      <c r="D35" s="879">
        <f>D60</f>
        <v>500000</v>
      </c>
      <c r="E35" s="879">
        <f>E60</f>
        <v>282903.28000000003</v>
      </c>
      <c r="F35" s="879">
        <f t="shared" ref="F35:I35" si="121">F60</f>
        <v>0</v>
      </c>
      <c r="G35" s="879">
        <f t="shared" si="121"/>
        <v>0</v>
      </c>
      <c r="H35" s="879">
        <f t="shared" si="121"/>
        <v>0</v>
      </c>
      <c r="I35" s="879">
        <f t="shared" si="121"/>
        <v>217096.72</v>
      </c>
      <c r="J35" s="879">
        <f>J60</f>
        <v>-361442.17723999999</v>
      </c>
      <c r="K35" s="879">
        <f>K60</f>
        <v>138557.82276000001</v>
      </c>
      <c r="L35" s="880">
        <f t="shared" si="1"/>
        <v>0.27711564552000001</v>
      </c>
      <c r="M35" s="879">
        <f>M60</f>
        <v>138557.82276000001</v>
      </c>
      <c r="N35" s="880">
        <f t="shared" si="2"/>
        <v>0.4897710014532175</v>
      </c>
      <c r="O35" s="879">
        <v>0</v>
      </c>
      <c r="P35" s="880">
        <v>0</v>
      </c>
      <c r="Q35" s="879">
        <f t="shared" ref="Q35" si="122">Q60</f>
        <v>0</v>
      </c>
      <c r="R35" s="880">
        <v>0</v>
      </c>
      <c r="S35" s="879">
        <f t="shared" ref="S35" si="123">S60</f>
        <v>0</v>
      </c>
      <c r="T35" s="880">
        <v>0</v>
      </c>
      <c r="U35" s="879">
        <f t="shared" ref="U35" si="124">U60</f>
        <v>0</v>
      </c>
      <c r="V35" s="879">
        <f>W35+X35+Y35</f>
        <v>0</v>
      </c>
      <c r="W35" s="879">
        <f>W60</f>
        <v>0</v>
      </c>
      <c r="X35" s="879">
        <f t="shared" ref="X35:AA35" si="125">X60</f>
        <v>0</v>
      </c>
      <c r="Y35" s="879">
        <f t="shared" si="125"/>
        <v>0</v>
      </c>
      <c r="Z35" s="879">
        <f t="shared" si="125"/>
        <v>346117.6</v>
      </c>
      <c r="AA35" s="879">
        <f t="shared" si="125"/>
        <v>346117.6</v>
      </c>
      <c r="AB35" s="879"/>
      <c r="AC35" s="879"/>
      <c r="AD35" s="880">
        <f t="shared" si="8"/>
        <v>0</v>
      </c>
      <c r="AE35" s="881">
        <f t="shared" si="9"/>
        <v>131993.02778999999</v>
      </c>
      <c r="AF35" s="880">
        <f t="shared" si="10"/>
        <v>0.26398605557999999</v>
      </c>
      <c r="AG35" s="879">
        <f>AG60</f>
        <v>131993.02778999999</v>
      </c>
      <c r="AH35" s="880">
        <f t="shared" si="11"/>
        <v>0.46656591535453384</v>
      </c>
      <c r="AI35" s="879">
        <v>0</v>
      </c>
      <c r="AJ35" s="880">
        <v>0</v>
      </c>
      <c r="AK35" s="879">
        <f t="shared" ref="AK35" si="126">AK60</f>
        <v>0</v>
      </c>
      <c r="AL35" s="880" t="e">
        <f t="shared" si="13"/>
        <v>#DIV/0!</v>
      </c>
      <c r="AM35" s="879">
        <f t="shared" ref="AM35" si="127">AM60</f>
        <v>0</v>
      </c>
      <c r="AN35" s="880" t="e">
        <f t="shared" si="14"/>
        <v>#DIV/0!</v>
      </c>
      <c r="AO35" s="879">
        <f>AO762</f>
        <v>0</v>
      </c>
      <c r="AP35" s="879">
        <f>AP60</f>
        <v>364630.00025000004</v>
      </c>
      <c r="AQ35" s="880">
        <f t="shared" si="15"/>
        <v>0</v>
      </c>
      <c r="AR35" s="879">
        <f>AR60</f>
        <v>496623.02804</v>
      </c>
      <c r="AS35" s="880">
        <f t="shared" si="16"/>
        <v>0.99324605608000005</v>
      </c>
      <c r="AT35" s="879">
        <f>AT60</f>
        <v>282903.28000000003</v>
      </c>
      <c r="AU35" s="880">
        <f t="shared" si="17"/>
        <v>1</v>
      </c>
      <c r="AV35" s="879">
        <v>0</v>
      </c>
      <c r="AW35" s="880">
        <v>0</v>
      </c>
      <c r="AX35" s="879">
        <f t="shared" ref="AX35" si="128">AX60</f>
        <v>0</v>
      </c>
      <c r="AY35" s="880">
        <v>0</v>
      </c>
      <c r="AZ35" s="879">
        <f t="shared" ref="AZ35" si="129">AZ60</f>
        <v>0</v>
      </c>
      <c r="BA35" s="880">
        <v>0</v>
      </c>
      <c r="BB35" s="879">
        <f>BB762</f>
        <v>213719.74804000001</v>
      </c>
      <c r="BC35" s="879"/>
      <c r="BD35" s="879"/>
      <c r="BE35" s="879">
        <f>BE60</f>
        <v>0</v>
      </c>
      <c r="BF35" s="879">
        <f>BF60</f>
        <v>0</v>
      </c>
      <c r="BG35" s="879">
        <f t="shared" ref="BG35:BI35" si="130">BG60</f>
        <v>0</v>
      </c>
      <c r="BH35" s="879">
        <f t="shared" si="130"/>
        <v>0</v>
      </c>
      <c r="BI35" s="879">
        <f t="shared" si="130"/>
        <v>0</v>
      </c>
      <c r="BJ35" s="879">
        <f>BK35+BL35+BM35</f>
        <v>0</v>
      </c>
      <c r="BK35" s="879">
        <f>BK60</f>
        <v>0</v>
      </c>
      <c r="BL35" s="879">
        <f t="shared" ref="BL35:BM35" si="131">BL60</f>
        <v>0</v>
      </c>
      <c r="BM35" s="879">
        <f t="shared" si="131"/>
        <v>0</v>
      </c>
      <c r="BN35" s="879">
        <f t="shared" si="76"/>
        <v>500000</v>
      </c>
      <c r="BO35" s="879">
        <f>BO60</f>
        <v>500000</v>
      </c>
      <c r="BP35" s="879">
        <v>0</v>
      </c>
      <c r="BQ35" s="879">
        <f t="shared" ref="BQ35:BS35" si="132">BQ60</f>
        <v>0</v>
      </c>
      <c r="BR35" s="879">
        <f t="shared" si="132"/>
        <v>0</v>
      </c>
      <c r="BS35" s="879">
        <f t="shared" si="132"/>
        <v>0</v>
      </c>
      <c r="BT35" s="879">
        <f>BT60</f>
        <v>0</v>
      </c>
      <c r="BU35" s="879">
        <f t="shared" si="23"/>
        <v>500000</v>
      </c>
      <c r="BV35" s="879">
        <f>BV60</f>
        <v>500000</v>
      </c>
      <c r="BW35" s="879">
        <v>0</v>
      </c>
      <c r="BX35" s="879">
        <f t="shared" ref="BX35:BZ35" si="133">BX60</f>
        <v>0</v>
      </c>
      <c r="BY35" s="879">
        <f t="shared" si="133"/>
        <v>0</v>
      </c>
      <c r="BZ35" s="879">
        <f t="shared" si="133"/>
        <v>0</v>
      </c>
      <c r="CE35" s="880">
        <f t="shared" si="24"/>
        <v>0.9844448503874218</v>
      </c>
    </row>
    <row r="36" spans="2:83" s="884" customFormat="1" ht="46.5" customHeight="1" x14ac:dyDescent="0.25">
      <c r="B36" s="916" t="s">
        <v>552</v>
      </c>
      <c r="C36" s="916"/>
      <c r="D36" s="97">
        <f>E36+G36+H36+I36</f>
        <v>1427458.71416</v>
      </c>
      <c r="E36" s="97">
        <f>E61+E1028</f>
        <v>0</v>
      </c>
      <c r="F36" s="97">
        <f>F61+F1028</f>
        <v>0</v>
      </c>
      <c r="G36" s="97">
        <f>G61+G1028</f>
        <v>0</v>
      </c>
      <c r="H36" s="97">
        <f>H61+H1028</f>
        <v>0</v>
      </c>
      <c r="I36" s="97">
        <f>I61+I994+I1028</f>
        <v>1427458.71416</v>
      </c>
      <c r="J36" s="97">
        <f>J61+J1028+J991</f>
        <v>-1384809.1151000001</v>
      </c>
      <c r="K36" s="97">
        <f>M36+Q36+S36+U36</f>
        <v>42649.59906</v>
      </c>
      <c r="L36" s="883">
        <f t="shared" si="1"/>
        <v>2.987799131206223E-2</v>
      </c>
      <c r="M36" s="97">
        <f>M61+M1028</f>
        <v>0</v>
      </c>
      <c r="N36" s="883">
        <v>0</v>
      </c>
      <c r="O36" s="97">
        <v>0</v>
      </c>
      <c r="P36" s="883">
        <v>0</v>
      </c>
      <c r="Q36" s="97">
        <f>Q61+Q1028</f>
        <v>0</v>
      </c>
      <c r="R36" s="883">
        <v>0</v>
      </c>
      <c r="S36" s="97">
        <f>S61+S1028</f>
        <v>0</v>
      </c>
      <c r="T36" s="883">
        <v>0</v>
      </c>
      <c r="U36" s="97">
        <f>U61+U994+U1028</f>
        <v>42649.59906</v>
      </c>
      <c r="V36" s="97">
        <f t="shared" ref="V36:AC36" si="134">V61+V1028</f>
        <v>-162445.69209999999</v>
      </c>
      <c r="W36" s="97">
        <f t="shared" si="134"/>
        <v>0</v>
      </c>
      <c r="X36" s="97">
        <f t="shared" si="134"/>
        <v>0</v>
      </c>
      <c r="Y36" s="97">
        <f t="shared" si="134"/>
        <v>-162445.69209999999</v>
      </c>
      <c r="Z36" s="97" t="e">
        <f t="shared" si="134"/>
        <v>#REF!</v>
      </c>
      <c r="AA36" s="97">
        <f t="shared" si="134"/>
        <v>0</v>
      </c>
      <c r="AB36" s="97">
        <f t="shared" si="134"/>
        <v>0</v>
      </c>
      <c r="AC36" s="97" t="e">
        <f t="shared" si="134"/>
        <v>#REF!</v>
      </c>
      <c r="AD36" s="883">
        <f t="shared" si="8"/>
        <v>2.987799131206223E-2</v>
      </c>
      <c r="AE36" s="97">
        <f t="shared" si="9"/>
        <v>42649.59906</v>
      </c>
      <c r="AF36" s="883">
        <f t="shared" si="10"/>
        <v>2.987799131206223E-2</v>
      </c>
      <c r="AG36" s="97">
        <f>AG61+AG1028</f>
        <v>0</v>
      </c>
      <c r="AH36" s="883">
        <v>0</v>
      </c>
      <c r="AI36" s="97">
        <v>0</v>
      </c>
      <c r="AJ36" s="883">
        <v>0</v>
      </c>
      <c r="AK36" s="97">
        <f>AK61+AK1028</f>
        <v>0</v>
      </c>
      <c r="AL36" s="883">
        <v>0</v>
      </c>
      <c r="AM36" s="97">
        <f>AM61+AM1028</f>
        <v>0</v>
      </c>
      <c r="AN36" s="883">
        <v>0</v>
      </c>
      <c r="AO36" s="97">
        <f>AO61+AO994+AO1028</f>
        <v>42649.59906</v>
      </c>
      <c r="AP36" s="97">
        <f>AP61+AP1028+AP991</f>
        <v>1363699.6127800001</v>
      </c>
      <c r="AQ36" s="883">
        <f t="shared" si="15"/>
        <v>2.987799131206223E-2</v>
      </c>
      <c r="AR36" s="97">
        <f>AT36+AX36+AZ36+BB36</f>
        <v>1423237.49921</v>
      </c>
      <c r="AS36" s="883">
        <f t="shared" si="16"/>
        <v>0.99704284620765093</v>
      </c>
      <c r="AT36" s="97">
        <f>AT61+AT1028</f>
        <v>0</v>
      </c>
      <c r="AU36" s="883">
        <v>0</v>
      </c>
      <c r="AV36" s="97">
        <v>0</v>
      </c>
      <c r="AW36" s="883">
        <v>0</v>
      </c>
      <c r="AX36" s="97">
        <f>AX61+AX1028</f>
        <v>0</v>
      </c>
      <c r="AY36" s="883">
        <v>0</v>
      </c>
      <c r="AZ36" s="97">
        <f>AZ61+AZ1028</f>
        <v>0</v>
      </c>
      <c r="BA36" s="883">
        <v>0</v>
      </c>
      <c r="BB36" s="97">
        <f>BB61+BB994+BB1028</f>
        <v>1423237.49921</v>
      </c>
      <c r="BC36" s="97">
        <f>BC61+BC994</f>
        <v>0</v>
      </c>
      <c r="BD36" s="97">
        <f>BD61+BD994+BD1015</f>
        <v>16888.287369999998</v>
      </c>
      <c r="BE36" s="97">
        <f>BF36+BG36+BH36+BI36</f>
        <v>0</v>
      </c>
      <c r="BF36" s="97">
        <f>BF61+BF1028</f>
        <v>0</v>
      </c>
      <c r="BG36" s="97">
        <f>BG61+BG1028</f>
        <v>0</v>
      </c>
      <c r="BH36" s="97">
        <f>BH61+BH1028</f>
        <v>0</v>
      </c>
      <c r="BI36" s="97">
        <f>BI61+BI994+BI1028</f>
        <v>0</v>
      </c>
      <c r="BJ36" s="97">
        <f t="shared" ref="BJ36:BJ53" si="135">BK36+BL36+BM36</f>
        <v>0</v>
      </c>
      <c r="BK36" s="97">
        <f>BK61+BK994</f>
        <v>0</v>
      </c>
      <c r="BL36" s="97">
        <f>BL61+BL994</f>
        <v>0</v>
      </c>
      <c r="BM36" s="97">
        <f>BM61+BM994+BM1015</f>
        <v>0</v>
      </c>
      <c r="BN36" s="97">
        <f t="shared" si="76"/>
        <v>1246134</v>
      </c>
      <c r="BO36" s="97">
        <f>BO61+BO1028</f>
        <v>0</v>
      </c>
      <c r="BP36" s="97">
        <v>0</v>
      </c>
      <c r="BQ36" s="97">
        <f>BQ61+BQ1028</f>
        <v>0</v>
      </c>
      <c r="BR36" s="97">
        <f>BR61+BR1028</f>
        <v>0</v>
      </c>
      <c r="BS36" s="97">
        <f>BS61+BS994+BS1028</f>
        <v>1246134</v>
      </c>
      <c r="BT36" s="97">
        <f>BT61+BT1028+BT991</f>
        <v>-177265.59490000003</v>
      </c>
      <c r="BU36" s="97">
        <f t="shared" si="23"/>
        <v>1068868.4051000001</v>
      </c>
      <c r="BV36" s="97">
        <f>BV61+BV1028</f>
        <v>0</v>
      </c>
      <c r="BW36" s="97">
        <v>0</v>
      </c>
      <c r="BX36" s="97">
        <f>BX61+BX1028</f>
        <v>0</v>
      </c>
      <c r="BY36" s="97">
        <f>BY61+BY1028</f>
        <v>0</v>
      </c>
      <c r="BZ36" s="97">
        <f>BZ61+BZ994+BZ1028</f>
        <v>1068868.4051000001</v>
      </c>
      <c r="CE36" s="883">
        <f t="shared" si="24"/>
        <v>0.99704284620765093</v>
      </c>
    </row>
    <row r="37" spans="2:83" s="424" customFormat="1" ht="84" customHeight="1" x14ac:dyDescent="0.25">
      <c r="B37" s="948" t="s">
        <v>472</v>
      </c>
      <c r="C37" s="948"/>
      <c r="D37" s="282">
        <f>E37+G37+H37+I37</f>
        <v>1500</v>
      </c>
      <c r="E37" s="282">
        <v>0</v>
      </c>
      <c r="F37" s="282">
        <f t="shared" ref="F37:I37" si="136">F1094</f>
        <v>0</v>
      </c>
      <c r="G37" s="282">
        <f t="shared" si="136"/>
        <v>700</v>
      </c>
      <c r="H37" s="282">
        <f t="shared" si="136"/>
        <v>200</v>
      </c>
      <c r="I37" s="282">
        <f t="shared" si="136"/>
        <v>600</v>
      </c>
      <c r="J37" s="282">
        <f>J1094</f>
        <v>-1100</v>
      </c>
      <c r="K37" s="282">
        <f>M37+Q37+S37+U37</f>
        <v>400</v>
      </c>
      <c r="L37" s="749">
        <f t="shared" si="1"/>
        <v>0.26666666666666666</v>
      </c>
      <c r="M37" s="282">
        <v>0</v>
      </c>
      <c r="N37" s="749">
        <v>0</v>
      </c>
      <c r="O37" s="282">
        <v>0</v>
      </c>
      <c r="P37" s="749">
        <v>0</v>
      </c>
      <c r="Q37" s="282">
        <f t="shared" ref="Q37" si="137">Q1094</f>
        <v>300</v>
      </c>
      <c r="R37" s="749">
        <f t="shared" si="4"/>
        <v>0.42857142857142855</v>
      </c>
      <c r="S37" s="282">
        <f t="shared" ref="S37" si="138">S1094</f>
        <v>100</v>
      </c>
      <c r="T37" s="749">
        <f t="shared" si="5"/>
        <v>0.5</v>
      </c>
      <c r="U37" s="282">
        <f t="shared" ref="U37" si="139">U1094</f>
        <v>0</v>
      </c>
      <c r="V37" s="327">
        <f t="shared" si="6"/>
        <v>0</v>
      </c>
      <c r="W37" s="327">
        <f>W1094</f>
        <v>0</v>
      </c>
      <c r="X37" s="327">
        <f t="shared" ref="X37:Y37" si="140">X1094</f>
        <v>0</v>
      </c>
      <c r="Y37" s="327">
        <f t="shared" si="140"/>
        <v>0</v>
      </c>
      <c r="Z37" s="327">
        <f t="shared" si="7"/>
        <v>200</v>
      </c>
      <c r="AA37" s="327">
        <f>AA1094</f>
        <v>0</v>
      </c>
      <c r="AB37" s="327">
        <f t="shared" ref="AB37:AC37" si="141">AB1094</f>
        <v>200</v>
      </c>
      <c r="AC37" s="327">
        <f t="shared" si="141"/>
        <v>0</v>
      </c>
      <c r="AD37" s="749">
        <f t="shared" si="8"/>
        <v>0</v>
      </c>
      <c r="AE37" s="327">
        <f t="shared" si="9"/>
        <v>400</v>
      </c>
      <c r="AF37" s="749">
        <f t="shared" si="10"/>
        <v>0.26666666666666666</v>
      </c>
      <c r="AG37" s="282">
        <v>0</v>
      </c>
      <c r="AH37" s="749">
        <v>0</v>
      </c>
      <c r="AI37" s="282">
        <v>0</v>
      </c>
      <c r="AJ37" s="749">
        <v>0</v>
      </c>
      <c r="AK37" s="282">
        <f t="shared" ref="AK37" si="142">AK1094</f>
        <v>300</v>
      </c>
      <c r="AL37" s="749">
        <f t="shared" si="13"/>
        <v>0.42857142857142855</v>
      </c>
      <c r="AM37" s="282">
        <f t="shared" ref="AM37" si="143">AM1094</f>
        <v>100</v>
      </c>
      <c r="AN37" s="749">
        <f t="shared" si="14"/>
        <v>0.5</v>
      </c>
      <c r="AO37" s="282">
        <f t="shared" ref="AO37" si="144">AO1094</f>
        <v>0</v>
      </c>
      <c r="AP37" s="327">
        <v>0</v>
      </c>
      <c r="AQ37" s="749">
        <f t="shared" si="15"/>
        <v>0</v>
      </c>
      <c r="AR37" s="282">
        <f>AT37+AX37+AZ37+BB37</f>
        <v>1500</v>
      </c>
      <c r="AS37" s="749">
        <f t="shared" si="16"/>
        <v>1</v>
      </c>
      <c r="AT37" s="282">
        <v>0</v>
      </c>
      <c r="AU37" s="749">
        <v>0</v>
      </c>
      <c r="AV37" s="282">
        <v>0</v>
      </c>
      <c r="AW37" s="749">
        <v>0</v>
      </c>
      <c r="AX37" s="282">
        <f t="shared" ref="AX37" si="145">AX1094</f>
        <v>700</v>
      </c>
      <c r="AY37" s="749">
        <f t="shared" si="19"/>
        <v>1</v>
      </c>
      <c r="AZ37" s="282">
        <f t="shared" ref="AZ37" si="146">AZ1094</f>
        <v>200</v>
      </c>
      <c r="BA37" s="749">
        <f t="shared" si="20"/>
        <v>1</v>
      </c>
      <c r="BB37" s="282">
        <f t="shared" ref="BB37" si="147">BB1094</f>
        <v>600</v>
      </c>
      <c r="BC37" s="327">
        <f t="shared" ref="BC37:BD37" si="148">BC1094</f>
        <v>100</v>
      </c>
      <c r="BD37" s="327">
        <f t="shared" si="148"/>
        <v>0</v>
      </c>
      <c r="BE37" s="327">
        <f>BF37+BG37+BH37+BI37</f>
        <v>200</v>
      </c>
      <c r="BF37" s="327">
        <f>BF1094</f>
        <v>100</v>
      </c>
      <c r="BG37" s="327">
        <f t="shared" ref="BG37:BI37" si="149">BG1094</f>
        <v>0</v>
      </c>
      <c r="BH37" s="327">
        <f t="shared" si="149"/>
        <v>100</v>
      </c>
      <c r="BI37" s="327">
        <f t="shared" si="149"/>
        <v>0</v>
      </c>
      <c r="BJ37" s="327">
        <f t="shared" si="135"/>
        <v>0</v>
      </c>
      <c r="BK37" s="327">
        <f>BK1094</f>
        <v>0</v>
      </c>
      <c r="BL37" s="327">
        <f t="shared" ref="BL37:BM37" si="150">BL1094</f>
        <v>0</v>
      </c>
      <c r="BM37" s="327">
        <f t="shared" si="150"/>
        <v>0</v>
      </c>
      <c r="BN37" s="282">
        <f t="shared" si="76"/>
        <v>700</v>
      </c>
      <c r="BO37" s="327">
        <f>BO1094</f>
        <v>0</v>
      </c>
      <c r="BP37" s="282">
        <v>0</v>
      </c>
      <c r="BQ37" s="327">
        <f t="shared" ref="BQ37:BS37" si="151">BQ1094</f>
        <v>300</v>
      </c>
      <c r="BR37" s="327">
        <f t="shared" si="151"/>
        <v>0</v>
      </c>
      <c r="BS37" s="327">
        <f t="shared" si="151"/>
        <v>400</v>
      </c>
      <c r="BT37" s="327">
        <v>0</v>
      </c>
      <c r="BU37" s="282">
        <f t="shared" si="23"/>
        <v>700</v>
      </c>
      <c r="BV37" s="327">
        <f>BV1094</f>
        <v>0</v>
      </c>
      <c r="BW37" s="327">
        <v>0</v>
      </c>
      <c r="BX37" s="282">
        <f t="shared" ref="BX37:BZ37" si="152">BX1094</f>
        <v>300</v>
      </c>
      <c r="BY37" s="327">
        <f t="shared" si="152"/>
        <v>0</v>
      </c>
      <c r="BZ37" s="327">
        <f t="shared" si="152"/>
        <v>400</v>
      </c>
      <c r="CD37" s="895"/>
      <c r="CE37" s="749">
        <f t="shared" si="24"/>
        <v>1</v>
      </c>
    </row>
    <row r="38" spans="2:83" s="424" customFormat="1" ht="84" hidden="1" customHeight="1" x14ac:dyDescent="0.25">
      <c r="B38" s="948" t="s">
        <v>234</v>
      </c>
      <c r="C38" s="948"/>
      <c r="D38" s="327">
        <f t="shared" ref="D38:D39" si="153">E38+G38+H38+I38</f>
        <v>0</v>
      </c>
      <c r="E38" s="327">
        <v>0</v>
      </c>
      <c r="F38" s="327"/>
      <c r="G38" s="327"/>
      <c r="H38" s="327">
        <v>0</v>
      </c>
      <c r="I38" s="327">
        <v>0</v>
      </c>
      <c r="J38" s="327">
        <v>0</v>
      </c>
      <c r="K38" s="327">
        <f t="shared" ref="K38:K39" si="154">M38+Q38+S38+U38</f>
        <v>0</v>
      </c>
      <c r="L38" s="749" t="e">
        <f t="shared" si="1"/>
        <v>#DIV/0!</v>
      </c>
      <c r="M38" s="327">
        <v>0</v>
      </c>
      <c r="N38" s="749" t="e">
        <f t="shared" si="2"/>
        <v>#DIV/0!</v>
      </c>
      <c r="O38" s="327"/>
      <c r="P38" s="327"/>
      <c r="Q38" s="327"/>
      <c r="R38" s="327"/>
      <c r="S38" s="327">
        <v>0</v>
      </c>
      <c r="T38" s="327"/>
      <c r="U38" s="327">
        <v>0</v>
      </c>
      <c r="V38" s="327">
        <f t="shared" si="6"/>
        <v>0</v>
      </c>
      <c r="W38" s="327">
        <v>0</v>
      </c>
      <c r="X38" s="327">
        <v>0</v>
      </c>
      <c r="Y38" s="327">
        <v>0</v>
      </c>
      <c r="Z38" s="327">
        <f t="shared" si="7"/>
        <v>0</v>
      </c>
      <c r="AA38" s="327">
        <v>0</v>
      </c>
      <c r="AB38" s="327">
        <v>0</v>
      </c>
      <c r="AC38" s="327">
        <v>0</v>
      </c>
      <c r="AD38" s="327"/>
      <c r="AE38" s="505">
        <f t="shared" ref="AE38" si="155">AE62</f>
        <v>0</v>
      </c>
      <c r="AF38" s="505"/>
      <c r="AG38" s="327">
        <v>0</v>
      </c>
      <c r="AH38" s="327"/>
      <c r="AI38" s="327"/>
      <c r="AJ38" s="749" t="e">
        <f t="shared" si="12"/>
        <v>#DIV/0!</v>
      </c>
      <c r="AK38" s="327"/>
      <c r="AL38" s="327"/>
      <c r="AM38" s="327">
        <v>0</v>
      </c>
      <c r="AN38" s="327"/>
      <c r="AO38" s="327">
        <v>0</v>
      </c>
      <c r="AP38" s="327">
        <f t="shared" ref="AP38:AP53" si="156">AR38+AT38+AX38</f>
        <v>0</v>
      </c>
      <c r="AQ38" s="327"/>
      <c r="AR38" s="327">
        <f t="shared" ref="AR38" si="157">AR62</f>
        <v>0</v>
      </c>
      <c r="AS38" s="327"/>
      <c r="AT38" s="327">
        <v>0</v>
      </c>
      <c r="AU38" s="749" t="e">
        <f t="shared" si="17"/>
        <v>#DIV/0!</v>
      </c>
      <c r="AV38" s="327"/>
      <c r="AW38" s="327"/>
      <c r="AX38" s="327"/>
      <c r="AY38" s="327"/>
      <c r="AZ38" s="327">
        <v>0</v>
      </c>
      <c r="BA38" s="327"/>
      <c r="BB38" s="327">
        <v>0</v>
      </c>
      <c r="BC38" s="327">
        <v>0</v>
      </c>
      <c r="BD38" s="327">
        <v>0</v>
      </c>
      <c r="BE38" s="327">
        <f t="shared" ref="BE38" si="158">BE62</f>
        <v>0</v>
      </c>
      <c r="BF38" s="327">
        <v>0</v>
      </c>
      <c r="BG38" s="327"/>
      <c r="BH38" s="327">
        <v>0</v>
      </c>
      <c r="BI38" s="327">
        <v>0</v>
      </c>
      <c r="BJ38" s="327">
        <f t="shared" si="135"/>
        <v>0</v>
      </c>
      <c r="BK38" s="327">
        <v>0</v>
      </c>
      <c r="BL38" s="327">
        <v>0</v>
      </c>
      <c r="BM38" s="327">
        <v>0</v>
      </c>
      <c r="BN38" s="327">
        <f t="shared" ref="BN38:BN53" si="159">BO38+BR38+BS38</f>
        <v>0</v>
      </c>
      <c r="BO38" s="327">
        <v>0</v>
      </c>
      <c r="BP38" s="327"/>
      <c r="BQ38" s="327"/>
      <c r="BR38" s="327">
        <v>0</v>
      </c>
      <c r="BS38" s="327">
        <v>0</v>
      </c>
      <c r="BT38" s="327"/>
      <c r="BU38" s="327">
        <f t="shared" ref="BU38" si="160">BU62</f>
        <v>0</v>
      </c>
      <c r="BV38" s="327">
        <v>0</v>
      </c>
      <c r="BW38" s="327"/>
      <c r="BX38" s="327"/>
      <c r="BY38" s="327">
        <v>0</v>
      </c>
      <c r="BZ38" s="327">
        <v>0</v>
      </c>
      <c r="CE38" s="327"/>
    </row>
    <row r="39" spans="2:83" s="424" customFormat="1" ht="96" hidden="1" customHeight="1" x14ac:dyDescent="0.25">
      <c r="B39" s="948" t="s">
        <v>416</v>
      </c>
      <c r="C39" s="948"/>
      <c r="D39" s="327">
        <f t="shared" si="153"/>
        <v>0</v>
      </c>
      <c r="E39" s="327">
        <f>E843+E846</f>
        <v>0</v>
      </c>
      <c r="F39" s="327"/>
      <c r="G39" s="327">
        <f t="shared" ref="G39:AC39" si="161">G843+G846</f>
        <v>0</v>
      </c>
      <c r="H39" s="327">
        <f t="shared" si="161"/>
        <v>0</v>
      </c>
      <c r="I39" s="327">
        <v>0</v>
      </c>
      <c r="J39" s="327">
        <f t="shared" si="161"/>
        <v>0</v>
      </c>
      <c r="K39" s="327">
        <f t="shared" si="154"/>
        <v>0</v>
      </c>
      <c r="L39" s="749" t="e">
        <f t="shared" si="1"/>
        <v>#DIV/0!</v>
      </c>
      <c r="M39" s="327">
        <f>M843+M846</f>
        <v>0</v>
      </c>
      <c r="N39" s="749" t="e">
        <f t="shared" si="2"/>
        <v>#DIV/0!</v>
      </c>
      <c r="O39" s="327"/>
      <c r="P39" s="327"/>
      <c r="Q39" s="327">
        <f t="shared" ref="Q39:S39" si="162">Q843+Q846</f>
        <v>0</v>
      </c>
      <c r="R39" s="327"/>
      <c r="S39" s="327">
        <f t="shared" si="162"/>
        <v>0</v>
      </c>
      <c r="T39" s="327"/>
      <c r="U39" s="327">
        <v>0</v>
      </c>
      <c r="V39" s="327">
        <f t="shared" si="161"/>
        <v>0</v>
      </c>
      <c r="W39" s="327">
        <f t="shared" si="161"/>
        <v>0</v>
      </c>
      <c r="X39" s="327">
        <f t="shared" si="161"/>
        <v>0</v>
      </c>
      <c r="Y39" s="327">
        <f t="shared" si="161"/>
        <v>0</v>
      </c>
      <c r="Z39" s="327">
        <f t="shared" si="161"/>
        <v>150</v>
      </c>
      <c r="AA39" s="327">
        <f t="shared" si="161"/>
        <v>0</v>
      </c>
      <c r="AB39" s="327">
        <f t="shared" si="161"/>
        <v>0</v>
      </c>
      <c r="AC39" s="327">
        <f t="shared" si="161"/>
        <v>150</v>
      </c>
      <c r="AD39" s="327"/>
      <c r="AE39" s="505">
        <f t="shared" ref="AE39" si="163">AG39+AK39+AM39+AO39</f>
        <v>0</v>
      </c>
      <c r="AF39" s="505"/>
      <c r="AG39" s="327">
        <f>AG843+AG846</f>
        <v>0</v>
      </c>
      <c r="AH39" s="327"/>
      <c r="AI39" s="327"/>
      <c r="AJ39" s="749" t="e">
        <f t="shared" si="12"/>
        <v>#DIV/0!</v>
      </c>
      <c r="AK39" s="327">
        <f t="shared" ref="AK39:AM39" si="164">AK843+AK846</f>
        <v>0</v>
      </c>
      <c r="AL39" s="327"/>
      <c r="AM39" s="327">
        <f t="shared" si="164"/>
        <v>0</v>
      </c>
      <c r="AN39" s="327"/>
      <c r="AO39" s="327">
        <v>0</v>
      </c>
      <c r="AP39" s="327">
        <f t="shared" si="156"/>
        <v>0</v>
      </c>
      <c r="AQ39" s="327"/>
      <c r="AR39" s="327">
        <f t="shared" ref="AR39" si="165">AT39+AX39+AZ39+BB39</f>
        <v>0</v>
      </c>
      <c r="AS39" s="327"/>
      <c r="AT39" s="327">
        <f>AT843+AT846</f>
        <v>0</v>
      </c>
      <c r="AU39" s="749" t="e">
        <f t="shared" si="17"/>
        <v>#DIV/0!</v>
      </c>
      <c r="AV39" s="327"/>
      <c r="AW39" s="327"/>
      <c r="AX39" s="327">
        <f t="shared" ref="AX39:AZ39" si="166">AX843+AX846</f>
        <v>0</v>
      </c>
      <c r="AY39" s="327"/>
      <c r="AZ39" s="327">
        <f t="shared" si="166"/>
        <v>0</v>
      </c>
      <c r="BA39" s="327"/>
      <c r="BB39" s="327">
        <v>0</v>
      </c>
      <c r="BC39" s="327">
        <v>0</v>
      </c>
      <c r="BD39" s="327">
        <v>150</v>
      </c>
      <c r="BE39" s="327">
        <f t="shared" ref="BE39" si="167">BF39+BG39+BH39+BI39</f>
        <v>0</v>
      </c>
      <c r="BF39" s="327">
        <f>BF843+BF846</f>
        <v>0</v>
      </c>
      <c r="BG39" s="327">
        <f t="shared" ref="BG39:BH39" si="168">BG843+BG846</f>
        <v>0</v>
      </c>
      <c r="BH39" s="327">
        <f t="shared" si="168"/>
        <v>0</v>
      </c>
      <c r="BI39" s="327">
        <v>0</v>
      </c>
      <c r="BJ39" s="327">
        <f t="shared" si="135"/>
        <v>0</v>
      </c>
      <c r="BK39" s="327">
        <v>0</v>
      </c>
      <c r="BL39" s="327">
        <v>0</v>
      </c>
      <c r="BM39" s="327"/>
      <c r="BN39" s="327">
        <f t="shared" si="159"/>
        <v>150</v>
      </c>
      <c r="BO39" s="327">
        <v>0</v>
      </c>
      <c r="BP39" s="327"/>
      <c r="BQ39" s="327"/>
      <c r="BR39" s="327">
        <v>0</v>
      </c>
      <c r="BS39" s="327">
        <v>150</v>
      </c>
      <c r="BT39" s="327"/>
      <c r="BU39" s="327">
        <f t="shared" ref="BU39" si="169">BV39+BX39+BY39+BZ39</f>
        <v>0</v>
      </c>
      <c r="BV39" s="327">
        <f>BV843+BV846</f>
        <v>0</v>
      </c>
      <c r="BW39" s="327"/>
      <c r="BX39" s="327">
        <f t="shared" ref="BX39:BY39" si="170">BX843+BX846</f>
        <v>0</v>
      </c>
      <c r="BY39" s="327">
        <f t="shared" si="170"/>
        <v>0</v>
      </c>
      <c r="BZ39" s="327">
        <v>0</v>
      </c>
      <c r="CE39" s="327"/>
    </row>
    <row r="40" spans="2:83" s="93" customFormat="1" ht="56.25" hidden="1" customHeight="1" x14ac:dyDescent="0.25">
      <c r="B40" s="926" t="s">
        <v>251</v>
      </c>
      <c r="C40" s="926"/>
      <c r="D40" s="96">
        <f t="shared" ref="D40:I40" si="171">D64</f>
        <v>8011668.4615500011</v>
      </c>
      <c r="E40" s="96">
        <f t="shared" si="171"/>
        <v>3711050.5497100004</v>
      </c>
      <c r="F40" s="96"/>
      <c r="G40" s="96"/>
      <c r="H40" s="96">
        <f t="shared" si="171"/>
        <v>0</v>
      </c>
      <c r="I40" s="96">
        <f t="shared" si="171"/>
        <v>0</v>
      </c>
      <c r="J40" s="96">
        <f t="shared" ref="J40:AO40" si="172">J64</f>
        <v>-7644609.1529200003</v>
      </c>
      <c r="K40" s="327">
        <f t="shared" si="172"/>
        <v>367059.30862999998</v>
      </c>
      <c r="L40" s="749">
        <f t="shared" si="1"/>
        <v>4.5815588899067568E-2</v>
      </c>
      <c r="M40" s="96">
        <f t="shared" si="172"/>
        <v>146998.06672</v>
      </c>
      <c r="N40" s="749">
        <f t="shared" si="2"/>
        <v>3.9610903907382006E-2</v>
      </c>
      <c r="O40" s="96"/>
      <c r="P40" s="327"/>
      <c r="Q40" s="96"/>
      <c r="R40" s="327"/>
      <c r="S40" s="96">
        <f t="shared" ref="S40:U40" si="173">S64</f>
        <v>0</v>
      </c>
      <c r="T40" s="327"/>
      <c r="U40" s="96">
        <f t="shared" si="173"/>
        <v>0</v>
      </c>
      <c r="V40" s="96">
        <f t="shared" si="6"/>
        <v>3776254.7761300001</v>
      </c>
      <c r="W40" s="96">
        <f t="shared" ref="W40:Y40" si="174">W64</f>
        <v>3776254.7761300001</v>
      </c>
      <c r="X40" s="96">
        <f t="shared" si="174"/>
        <v>0</v>
      </c>
      <c r="Y40" s="96">
        <f t="shared" si="174"/>
        <v>0</v>
      </c>
      <c r="Z40" s="96" t="e">
        <f t="shared" si="7"/>
        <v>#REF!</v>
      </c>
      <c r="AA40" s="96" t="e">
        <f t="shared" ref="AA40:AC40" si="175">AA64</f>
        <v>#REF!</v>
      </c>
      <c r="AB40" s="96">
        <f t="shared" si="175"/>
        <v>0</v>
      </c>
      <c r="AC40" s="96">
        <f t="shared" si="175"/>
        <v>0</v>
      </c>
      <c r="AD40" s="327"/>
      <c r="AE40" s="503">
        <f t="shared" si="172"/>
        <v>312342.40457999997</v>
      </c>
      <c r="AF40" s="505"/>
      <c r="AG40" s="189">
        <f t="shared" si="172"/>
        <v>58316.494470000005</v>
      </c>
      <c r="AH40" s="783"/>
      <c r="AI40" s="189"/>
      <c r="AJ40" s="749" t="e">
        <f t="shared" si="12"/>
        <v>#DIV/0!</v>
      </c>
      <c r="AK40" s="189"/>
      <c r="AL40" s="783"/>
      <c r="AM40" s="189">
        <f t="shared" si="172"/>
        <v>0</v>
      </c>
      <c r="AN40" s="783"/>
      <c r="AO40" s="189">
        <f t="shared" si="172"/>
        <v>0</v>
      </c>
      <c r="AP40" s="96">
        <f t="shared" si="156"/>
        <v>11722715.9705</v>
      </c>
      <c r="AQ40" s="327"/>
      <c r="AR40" s="96">
        <f t="shared" ref="AR40:AT40" si="176">AR64</f>
        <v>8011665.4207899999</v>
      </c>
      <c r="AS40" s="327"/>
      <c r="AT40" s="189">
        <f t="shared" si="176"/>
        <v>3711050.5497100004</v>
      </c>
      <c r="AU40" s="749">
        <f t="shared" si="17"/>
        <v>1</v>
      </c>
      <c r="AV40" s="189"/>
      <c r="AW40" s="783"/>
      <c r="AX40" s="189"/>
      <c r="AY40" s="783"/>
      <c r="AZ40" s="189">
        <f t="shared" ref="AZ40:BB40" si="177">AZ64</f>
        <v>0</v>
      </c>
      <c r="BA40" s="783"/>
      <c r="BB40" s="189">
        <f t="shared" si="177"/>
        <v>0</v>
      </c>
      <c r="BC40" s="96">
        <f t="shared" ref="BC40:BI40" si="178">BC64</f>
        <v>0</v>
      </c>
      <c r="BD40" s="96">
        <f t="shared" si="178"/>
        <v>0</v>
      </c>
      <c r="BE40" s="96">
        <f t="shared" si="178"/>
        <v>0</v>
      </c>
      <c r="BF40" s="189">
        <f t="shared" si="178"/>
        <v>0</v>
      </c>
      <c r="BG40" s="189"/>
      <c r="BH40" s="189">
        <f t="shared" si="178"/>
        <v>0</v>
      </c>
      <c r="BI40" s="189">
        <f t="shared" si="178"/>
        <v>0</v>
      </c>
      <c r="BJ40" s="96">
        <f t="shared" si="135"/>
        <v>0</v>
      </c>
      <c r="BK40" s="96">
        <f t="shared" ref="BK40:BM40" si="179">BK64</f>
        <v>0</v>
      </c>
      <c r="BL40" s="96">
        <f t="shared" si="179"/>
        <v>0</v>
      </c>
      <c r="BM40" s="96">
        <f t="shared" si="179"/>
        <v>0</v>
      </c>
      <c r="BN40" s="96">
        <f t="shared" si="159"/>
        <v>5578957.14286</v>
      </c>
      <c r="BO40" s="96">
        <f t="shared" ref="BO40:BS40" si="180">BO64</f>
        <v>5578957.14286</v>
      </c>
      <c r="BP40" s="96"/>
      <c r="BQ40" s="96"/>
      <c r="BR40" s="96">
        <f t="shared" si="180"/>
        <v>0</v>
      </c>
      <c r="BS40" s="96">
        <f t="shared" si="180"/>
        <v>0</v>
      </c>
      <c r="BT40" s="96"/>
      <c r="BU40" s="96">
        <f t="shared" ref="BU40" si="181">BU64</f>
        <v>13647663.036430001</v>
      </c>
      <c r="BV40" s="189">
        <f t="shared" ref="BV40" si="182">BV64</f>
        <v>5578957.14286</v>
      </c>
      <c r="BW40" s="189"/>
      <c r="BX40" s="189"/>
      <c r="BY40" s="189">
        <f t="shared" ref="BY40:BZ40" si="183">BY64</f>
        <v>0</v>
      </c>
      <c r="BZ40" s="189">
        <f t="shared" si="183"/>
        <v>0</v>
      </c>
      <c r="CE40" s="327"/>
    </row>
    <row r="41" spans="2:83" s="92" customFormat="1" ht="35.25" hidden="1" customHeight="1" x14ac:dyDescent="0.25">
      <c r="B41" s="926" t="s">
        <v>27</v>
      </c>
      <c r="C41" s="926"/>
      <c r="D41" s="96"/>
      <c r="E41" s="96"/>
      <c r="F41" s="96"/>
      <c r="G41" s="96"/>
      <c r="H41" s="96"/>
      <c r="I41" s="96"/>
      <c r="J41" s="96"/>
      <c r="K41" s="327"/>
      <c r="L41" s="749" t="e">
        <f t="shared" si="1"/>
        <v>#DIV/0!</v>
      </c>
      <c r="M41" s="96"/>
      <c r="N41" s="749" t="e">
        <f t="shared" si="2"/>
        <v>#DIV/0!</v>
      </c>
      <c r="O41" s="96"/>
      <c r="P41" s="327"/>
      <c r="Q41" s="96"/>
      <c r="R41" s="327"/>
      <c r="S41" s="96"/>
      <c r="T41" s="327"/>
      <c r="U41" s="96"/>
      <c r="V41" s="96">
        <f t="shared" si="6"/>
        <v>0</v>
      </c>
      <c r="W41" s="96"/>
      <c r="X41" s="96"/>
      <c r="Y41" s="96"/>
      <c r="Z41" s="96">
        <f t="shared" si="7"/>
        <v>0</v>
      </c>
      <c r="AA41" s="96"/>
      <c r="AB41" s="96"/>
      <c r="AC41" s="96"/>
      <c r="AD41" s="327"/>
      <c r="AE41" s="503"/>
      <c r="AF41" s="505"/>
      <c r="AG41" s="189"/>
      <c r="AH41" s="783"/>
      <c r="AI41" s="189"/>
      <c r="AJ41" s="749" t="e">
        <f t="shared" si="12"/>
        <v>#DIV/0!</v>
      </c>
      <c r="AK41" s="189"/>
      <c r="AL41" s="783"/>
      <c r="AM41" s="189"/>
      <c r="AN41" s="783"/>
      <c r="AO41" s="189"/>
      <c r="AP41" s="96">
        <f t="shared" si="156"/>
        <v>0</v>
      </c>
      <c r="AQ41" s="327"/>
      <c r="AR41" s="96"/>
      <c r="AS41" s="327"/>
      <c r="AT41" s="189"/>
      <c r="AU41" s="749" t="e">
        <f t="shared" si="17"/>
        <v>#DIV/0!</v>
      </c>
      <c r="AV41" s="189"/>
      <c r="AW41" s="783"/>
      <c r="AX41" s="189"/>
      <c r="AY41" s="783"/>
      <c r="AZ41" s="189"/>
      <c r="BA41" s="783"/>
      <c r="BB41" s="189"/>
      <c r="BC41" s="96"/>
      <c r="BD41" s="96"/>
      <c r="BE41" s="96"/>
      <c r="BF41" s="189"/>
      <c r="BG41" s="189"/>
      <c r="BH41" s="189"/>
      <c r="BI41" s="189"/>
      <c r="BJ41" s="96">
        <f t="shared" si="135"/>
        <v>0</v>
      </c>
      <c r="BK41" s="96"/>
      <c r="BL41" s="96"/>
      <c r="BM41" s="96"/>
      <c r="BN41" s="96">
        <f t="shared" si="159"/>
        <v>0</v>
      </c>
      <c r="BO41" s="96"/>
      <c r="BP41" s="96"/>
      <c r="BQ41" s="96"/>
      <c r="BR41" s="96"/>
      <c r="BS41" s="96"/>
      <c r="BT41" s="96"/>
      <c r="BU41" s="96"/>
      <c r="BV41" s="189"/>
      <c r="BW41" s="189"/>
      <c r="BX41" s="189"/>
      <c r="BY41" s="189"/>
      <c r="BZ41" s="189"/>
      <c r="CE41" s="327"/>
    </row>
    <row r="42" spans="2:83" s="92" customFormat="1" ht="35.25" hidden="1" customHeight="1" x14ac:dyDescent="0.25">
      <c r="B42" s="926" t="s">
        <v>28</v>
      </c>
      <c r="C42" s="926"/>
      <c r="D42" s="96"/>
      <c r="E42" s="96"/>
      <c r="F42" s="96"/>
      <c r="G42" s="96"/>
      <c r="H42" s="96"/>
      <c r="I42" s="96"/>
      <c r="J42" s="96"/>
      <c r="K42" s="327"/>
      <c r="L42" s="749" t="e">
        <f t="shared" si="1"/>
        <v>#DIV/0!</v>
      </c>
      <c r="M42" s="96"/>
      <c r="N42" s="749" t="e">
        <f t="shared" si="2"/>
        <v>#DIV/0!</v>
      </c>
      <c r="O42" s="96"/>
      <c r="P42" s="327"/>
      <c r="Q42" s="96"/>
      <c r="R42" s="327"/>
      <c r="S42" s="96"/>
      <c r="T42" s="327"/>
      <c r="U42" s="96"/>
      <c r="V42" s="96">
        <f t="shared" si="6"/>
        <v>0</v>
      </c>
      <c r="W42" s="96"/>
      <c r="X42" s="96"/>
      <c r="Y42" s="96"/>
      <c r="Z42" s="96">
        <f t="shared" si="7"/>
        <v>0</v>
      </c>
      <c r="AA42" s="96"/>
      <c r="AB42" s="96"/>
      <c r="AC42" s="96"/>
      <c r="AD42" s="327"/>
      <c r="AE42" s="503"/>
      <c r="AF42" s="505"/>
      <c r="AG42" s="189"/>
      <c r="AH42" s="783"/>
      <c r="AI42" s="189"/>
      <c r="AJ42" s="749" t="e">
        <f t="shared" si="12"/>
        <v>#DIV/0!</v>
      </c>
      <c r="AK42" s="189"/>
      <c r="AL42" s="783"/>
      <c r="AM42" s="189"/>
      <c r="AN42" s="783"/>
      <c r="AO42" s="189"/>
      <c r="AP42" s="96">
        <f t="shared" si="156"/>
        <v>0</v>
      </c>
      <c r="AQ42" s="327"/>
      <c r="AR42" s="96"/>
      <c r="AS42" s="327"/>
      <c r="AT42" s="189"/>
      <c r="AU42" s="749" t="e">
        <f t="shared" si="17"/>
        <v>#DIV/0!</v>
      </c>
      <c r="AV42" s="189"/>
      <c r="AW42" s="783"/>
      <c r="AX42" s="189"/>
      <c r="AY42" s="783"/>
      <c r="AZ42" s="189"/>
      <c r="BA42" s="783"/>
      <c r="BB42" s="189"/>
      <c r="BC42" s="96"/>
      <c r="BD42" s="96"/>
      <c r="BE42" s="96"/>
      <c r="BF42" s="189"/>
      <c r="BG42" s="189"/>
      <c r="BH42" s="189"/>
      <c r="BI42" s="189"/>
      <c r="BJ42" s="96">
        <f t="shared" si="135"/>
        <v>0</v>
      </c>
      <c r="BK42" s="96"/>
      <c r="BL42" s="96"/>
      <c r="BM42" s="96"/>
      <c r="BN42" s="96">
        <f t="shared" si="159"/>
        <v>0</v>
      </c>
      <c r="BO42" s="96"/>
      <c r="BP42" s="96"/>
      <c r="BQ42" s="96"/>
      <c r="BR42" s="96"/>
      <c r="BS42" s="96"/>
      <c r="BT42" s="96"/>
      <c r="BU42" s="96"/>
      <c r="BV42" s="189"/>
      <c r="BW42" s="189"/>
      <c r="BX42" s="189"/>
      <c r="BY42" s="189"/>
      <c r="BZ42" s="189"/>
      <c r="CE42" s="327"/>
    </row>
    <row r="43" spans="2:83" s="94" customFormat="1" ht="35.25" hidden="1" customHeight="1" x14ac:dyDescent="0.25">
      <c r="B43" s="954"/>
      <c r="C43" s="954"/>
      <c r="D43" s="285"/>
      <c r="E43" s="285"/>
      <c r="F43" s="285"/>
      <c r="G43" s="285"/>
      <c r="H43" s="285"/>
      <c r="I43" s="285"/>
      <c r="J43" s="285"/>
      <c r="K43" s="631"/>
      <c r="L43" s="749" t="e">
        <f t="shared" si="1"/>
        <v>#DIV/0!</v>
      </c>
      <c r="M43" s="285"/>
      <c r="N43" s="749" t="e">
        <f t="shared" si="2"/>
        <v>#DIV/0!</v>
      </c>
      <c r="O43" s="285"/>
      <c r="P43" s="631"/>
      <c r="Q43" s="285"/>
      <c r="R43" s="631"/>
      <c r="S43" s="285"/>
      <c r="T43" s="631"/>
      <c r="U43" s="285"/>
      <c r="V43" s="96">
        <f t="shared" si="6"/>
        <v>0</v>
      </c>
      <c r="W43" s="285"/>
      <c r="X43" s="285"/>
      <c r="Y43" s="285"/>
      <c r="Z43" s="285">
        <f t="shared" si="7"/>
        <v>0</v>
      </c>
      <c r="AA43" s="285"/>
      <c r="AB43" s="285"/>
      <c r="AC43" s="285"/>
      <c r="AD43" s="631"/>
      <c r="AE43" s="506"/>
      <c r="AF43" s="772"/>
      <c r="AG43" s="235"/>
      <c r="AH43" s="784"/>
      <c r="AI43" s="235"/>
      <c r="AJ43" s="749" t="e">
        <f t="shared" si="12"/>
        <v>#DIV/0!</v>
      </c>
      <c r="AK43" s="235"/>
      <c r="AL43" s="784"/>
      <c r="AM43" s="235"/>
      <c r="AN43" s="784"/>
      <c r="AO43" s="235"/>
      <c r="AP43" s="96">
        <f t="shared" si="156"/>
        <v>0</v>
      </c>
      <c r="AQ43" s="327"/>
      <c r="AR43" s="285"/>
      <c r="AS43" s="631"/>
      <c r="AT43" s="235"/>
      <c r="AU43" s="749" t="e">
        <f t="shared" si="17"/>
        <v>#DIV/0!</v>
      </c>
      <c r="AV43" s="235"/>
      <c r="AW43" s="784"/>
      <c r="AX43" s="235"/>
      <c r="AY43" s="784"/>
      <c r="AZ43" s="235"/>
      <c r="BA43" s="784"/>
      <c r="BB43" s="235"/>
      <c r="BC43" s="285"/>
      <c r="BD43" s="285"/>
      <c r="BE43" s="285"/>
      <c r="BF43" s="235"/>
      <c r="BG43" s="235"/>
      <c r="BH43" s="235"/>
      <c r="BI43" s="235"/>
      <c r="BJ43" s="96">
        <f t="shared" si="135"/>
        <v>0</v>
      </c>
      <c r="BK43" s="285"/>
      <c r="BL43" s="285"/>
      <c r="BM43" s="285"/>
      <c r="BN43" s="285">
        <f t="shared" si="159"/>
        <v>0</v>
      </c>
      <c r="BO43" s="285"/>
      <c r="BP43" s="285"/>
      <c r="BQ43" s="285"/>
      <c r="BR43" s="285"/>
      <c r="BS43" s="285"/>
      <c r="BT43" s="96"/>
      <c r="BU43" s="285"/>
      <c r="BV43" s="235"/>
      <c r="BW43" s="235"/>
      <c r="BX43" s="235"/>
      <c r="BY43" s="235"/>
      <c r="BZ43" s="235"/>
      <c r="CE43" s="327"/>
    </row>
    <row r="44" spans="2:83" s="94" customFormat="1" ht="35.25" hidden="1" customHeight="1" x14ac:dyDescent="0.25">
      <c r="B44" s="954"/>
      <c r="C44" s="954"/>
      <c r="D44" s="285"/>
      <c r="E44" s="285"/>
      <c r="F44" s="285"/>
      <c r="G44" s="285"/>
      <c r="H44" s="285"/>
      <c r="I44" s="285"/>
      <c r="J44" s="285"/>
      <c r="K44" s="631"/>
      <c r="L44" s="749" t="e">
        <f t="shared" si="1"/>
        <v>#DIV/0!</v>
      </c>
      <c r="M44" s="285"/>
      <c r="N44" s="749" t="e">
        <f t="shared" si="2"/>
        <v>#DIV/0!</v>
      </c>
      <c r="O44" s="285"/>
      <c r="P44" s="631"/>
      <c r="Q44" s="285"/>
      <c r="R44" s="631"/>
      <c r="S44" s="285"/>
      <c r="T44" s="631"/>
      <c r="U44" s="285"/>
      <c r="V44" s="96">
        <f t="shared" si="6"/>
        <v>0</v>
      </c>
      <c r="W44" s="285"/>
      <c r="X44" s="285"/>
      <c r="Y44" s="285"/>
      <c r="Z44" s="285">
        <f t="shared" si="7"/>
        <v>0</v>
      </c>
      <c r="AA44" s="285"/>
      <c r="AB44" s="285"/>
      <c r="AC44" s="285"/>
      <c r="AD44" s="631"/>
      <c r="AE44" s="506"/>
      <c r="AF44" s="772"/>
      <c r="AG44" s="235"/>
      <c r="AH44" s="784"/>
      <c r="AI44" s="235"/>
      <c r="AJ44" s="749" t="e">
        <f t="shared" si="12"/>
        <v>#DIV/0!</v>
      </c>
      <c r="AK44" s="235"/>
      <c r="AL44" s="784"/>
      <c r="AM44" s="235"/>
      <c r="AN44" s="784"/>
      <c r="AO44" s="235"/>
      <c r="AP44" s="96">
        <f t="shared" si="156"/>
        <v>0</v>
      </c>
      <c r="AQ44" s="327"/>
      <c r="AR44" s="285"/>
      <c r="AS44" s="631"/>
      <c r="AT44" s="235"/>
      <c r="AU44" s="749" t="e">
        <f t="shared" si="17"/>
        <v>#DIV/0!</v>
      </c>
      <c r="AV44" s="235"/>
      <c r="AW44" s="784"/>
      <c r="AX44" s="235"/>
      <c r="AY44" s="784"/>
      <c r="AZ44" s="235"/>
      <c r="BA44" s="784"/>
      <c r="BB44" s="235"/>
      <c r="BC44" s="285"/>
      <c r="BD44" s="285"/>
      <c r="BE44" s="285"/>
      <c r="BF44" s="235"/>
      <c r="BG44" s="235"/>
      <c r="BH44" s="235"/>
      <c r="BI44" s="235"/>
      <c r="BJ44" s="96">
        <f t="shared" si="135"/>
        <v>0</v>
      </c>
      <c r="BK44" s="285"/>
      <c r="BL44" s="285"/>
      <c r="BM44" s="285"/>
      <c r="BN44" s="285">
        <f t="shared" si="159"/>
        <v>0</v>
      </c>
      <c r="BO44" s="285"/>
      <c r="BP44" s="285"/>
      <c r="BQ44" s="285"/>
      <c r="BR44" s="285"/>
      <c r="BS44" s="285"/>
      <c r="BT44" s="96"/>
      <c r="BU44" s="285"/>
      <c r="BV44" s="235"/>
      <c r="BW44" s="235"/>
      <c r="BX44" s="235"/>
      <c r="BY44" s="235"/>
      <c r="BZ44" s="235"/>
      <c r="CE44" s="327"/>
    </row>
    <row r="45" spans="2:83" s="92" customFormat="1" ht="56.25" hidden="1" customHeight="1" x14ac:dyDescent="0.25">
      <c r="B45" s="926" t="s">
        <v>318</v>
      </c>
      <c r="C45" s="926"/>
      <c r="D45" s="96">
        <f t="shared" ref="D45:I45" si="184">D225</f>
        <v>0</v>
      </c>
      <c r="E45" s="96">
        <f t="shared" si="184"/>
        <v>0</v>
      </c>
      <c r="F45" s="96"/>
      <c r="G45" s="96"/>
      <c r="H45" s="96">
        <f t="shared" si="184"/>
        <v>0</v>
      </c>
      <c r="I45" s="96">
        <f t="shared" si="184"/>
        <v>0</v>
      </c>
      <c r="J45" s="96">
        <f t="shared" ref="J45:AO45" si="185">J225</f>
        <v>0</v>
      </c>
      <c r="K45" s="327">
        <f t="shared" si="185"/>
        <v>0</v>
      </c>
      <c r="L45" s="749" t="e">
        <f t="shared" si="1"/>
        <v>#DIV/0!</v>
      </c>
      <c r="M45" s="96">
        <f t="shared" si="185"/>
        <v>0</v>
      </c>
      <c r="N45" s="749" t="e">
        <f t="shared" si="2"/>
        <v>#DIV/0!</v>
      </c>
      <c r="O45" s="96"/>
      <c r="P45" s="327"/>
      <c r="Q45" s="96"/>
      <c r="R45" s="327"/>
      <c r="S45" s="96">
        <f t="shared" ref="S45:U45" si="186">S225</f>
        <v>0</v>
      </c>
      <c r="T45" s="327"/>
      <c r="U45" s="96">
        <f t="shared" si="186"/>
        <v>0</v>
      </c>
      <c r="V45" s="96">
        <f t="shared" si="6"/>
        <v>0</v>
      </c>
      <c r="W45" s="96">
        <f t="shared" ref="W45:Y45" si="187">W225</f>
        <v>0</v>
      </c>
      <c r="X45" s="96">
        <f t="shared" si="187"/>
        <v>0</v>
      </c>
      <c r="Y45" s="96">
        <f t="shared" si="187"/>
        <v>0</v>
      </c>
      <c r="Z45" s="96">
        <f t="shared" si="7"/>
        <v>0</v>
      </c>
      <c r="AA45" s="96">
        <f t="shared" ref="AA45:AC45" si="188">AA225</f>
        <v>0</v>
      </c>
      <c r="AB45" s="96">
        <f t="shared" si="188"/>
        <v>0</v>
      </c>
      <c r="AC45" s="96">
        <f t="shared" si="188"/>
        <v>0</v>
      </c>
      <c r="AD45" s="327"/>
      <c r="AE45" s="503">
        <f t="shared" si="185"/>
        <v>0</v>
      </c>
      <c r="AF45" s="505"/>
      <c r="AG45" s="189">
        <f t="shared" si="185"/>
        <v>0</v>
      </c>
      <c r="AH45" s="783"/>
      <c r="AI45" s="189"/>
      <c r="AJ45" s="749" t="e">
        <f t="shared" si="12"/>
        <v>#DIV/0!</v>
      </c>
      <c r="AK45" s="189"/>
      <c r="AL45" s="783"/>
      <c r="AM45" s="189">
        <f t="shared" si="185"/>
        <v>0</v>
      </c>
      <c r="AN45" s="783"/>
      <c r="AO45" s="189">
        <f t="shared" si="185"/>
        <v>0</v>
      </c>
      <c r="AP45" s="96">
        <f t="shared" si="156"/>
        <v>0</v>
      </c>
      <c r="AQ45" s="327"/>
      <c r="AR45" s="96">
        <f t="shared" ref="AR45:AT45" si="189">AR225</f>
        <v>0</v>
      </c>
      <c r="AS45" s="327"/>
      <c r="AT45" s="189">
        <f t="shared" si="189"/>
        <v>0</v>
      </c>
      <c r="AU45" s="749" t="e">
        <f t="shared" si="17"/>
        <v>#DIV/0!</v>
      </c>
      <c r="AV45" s="189"/>
      <c r="AW45" s="783"/>
      <c r="AX45" s="189"/>
      <c r="AY45" s="783"/>
      <c r="AZ45" s="189">
        <f t="shared" ref="AZ45:BB45" si="190">AZ225</f>
        <v>0</v>
      </c>
      <c r="BA45" s="783"/>
      <c r="BB45" s="189">
        <f t="shared" si="190"/>
        <v>0</v>
      </c>
      <c r="BC45" s="96">
        <f t="shared" ref="BC45:BI45" si="191">BC225</f>
        <v>0</v>
      </c>
      <c r="BD45" s="96">
        <f t="shared" si="191"/>
        <v>0</v>
      </c>
      <c r="BE45" s="96">
        <f t="shared" si="191"/>
        <v>0</v>
      </c>
      <c r="BF45" s="189">
        <f t="shared" si="191"/>
        <v>0</v>
      </c>
      <c r="BG45" s="189"/>
      <c r="BH45" s="189">
        <f t="shared" si="191"/>
        <v>0</v>
      </c>
      <c r="BI45" s="189">
        <f t="shared" si="191"/>
        <v>0</v>
      </c>
      <c r="BJ45" s="96">
        <f t="shared" si="135"/>
        <v>0</v>
      </c>
      <c r="BK45" s="96">
        <f t="shared" ref="BK45:BM45" si="192">BK225</f>
        <v>0</v>
      </c>
      <c r="BL45" s="96">
        <f t="shared" si="192"/>
        <v>0</v>
      </c>
      <c r="BM45" s="96">
        <f t="shared" si="192"/>
        <v>0</v>
      </c>
      <c r="BN45" s="96">
        <f t="shared" si="159"/>
        <v>0</v>
      </c>
      <c r="BO45" s="96">
        <f t="shared" ref="BO45:BS45" si="193">BO225</f>
        <v>0</v>
      </c>
      <c r="BP45" s="96"/>
      <c r="BQ45" s="96"/>
      <c r="BR45" s="96">
        <f t="shared" si="193"/>
        <v>0</v>
      </c>
      <c r="BS45" s="96">
        <f t="shared" si="193"/>
        <v>0</v>
      </c>
      <c r="BT45" s="96"/>
      <c r="BU45" s="96">
        <f t="shared" ref="BU45" si="194">BU225</f>
        <v>0</v>
      </c>
      <c r="BV45" s="189">
        <f t="shared" ref="BV45" si="195">BV225</f>
        <v>0</v>
      </c>
      <c r="BW45" s="189"/>
      <c r="BX45" s="189"/>
      <c r="BY45" s="189">
        <f t="shared" ref="BY45:BZ45" si="196">BY225</f>
        <v>0</v>
      </c>
      <c r="BZ45" s="189">
        <f t="shared" si="196"/>
        <v>0</v>
      </c>
      <c r="CE45" s="327"/>
    </row>
    <row r="46" spans="2:83" s="92" customFormat="1" ht="54" hidden="1" customHeight="1" x14ac:dyDescent="0.25">
      <c r="B46" s="926" t="s">
        <v>199</v>
      </c>
      <c r="C46" s="926"/>
      <c r="D46" s="96">
        <f t="shared" ref="D46:I46" si="197">D275</f>
        <v>250000</v>
      </c>
      <c r="E46" s="96">
        <f t="shared" si="197"/>
        <v>0</v>
      </c>
      <c r="F46" s="96"/>
      <c r="G46" s="96"/>
      <c r="H46" s="96">
        <f t="shared" si="197"/>
        <v>0</v>
      </c>
      <c r="I46" s="96">
        <f t="shared" si="197"/>
        <v>0</v>
      </c>
      <c r="J46" s="96">
        <f t="shared" ref="J46:AO46" si="198">J275</f>
        <v>0</v>
      </c>
      <c r="K46" s="327">
        <f t="shared" si="198"/>
        <v>27420.679650000002</v>
      </c>
      <c r="L46" s="749">
        <f t="shared" si="1"/>
        <v>0.10968271860000001</v>
      </c>
      <c r="M46" s="96">
        <f t="shared" si="198"/>
        <v>0</v>
      </c>
      <c r="N46" s="749" t="e">
        <f t="shared" si="2"/>
        <v>#DIV/0!</v>
      </c>
      <c r="O46" s="96"/>
      <c r="P46" s="327"/>
      <c r="Q46" s="96"/>
      <c r="R46" s="327"/>
      <c r="S46" s="96">
        <f t="shared" ref="S46:U46" si="199">S275</f>
        <v>0</v>
      </c>
      <c r="T46" s="327"/>
      <c r="U46" s="96">
        <f t="shared" si="199"/>
        <v>0</v>
      </c>
      <c r="V46" s="96">
        <f t="shared" si="6"/>
        <v>0</v>
      </c>
      <c r="W46" s="96">
        <f t="shared" ref="W46:Y46" si="200">W275</f>
        <v>0</v>
      </c>
      <c r="X46" s="96">
        <f t="shared" si="200"/>
        <v>0</v>
      </c>
      <c r="Y46" s="96">
        <f t="shared" si="200"/>
        <v>0</v>
      </c>
      <c r="Z46" s="96">
        <f t="shared" si="7"/>
        <v>0</v>
      </c>
      <c r="AA46" s="96">
        <f t="shared" ref="AA46:AC46" si="201">AA275</f>
        <v>0</v>
      </c>
      <c r="AB46" s="96">
        <f t="shared" si="201"/>
        <v>0</v>
      </c>
      <c r="AC46" s="96">
        <f t="shared" si="201"/>
        <v>0</v>
      </c>
      <c r="AD46" s="327"/>
      <c r="AE46" s="503">
        <f t="shared" si="198"/>
        <v>27420.679650000002</v>
      </c>
      <c r="AF46" s="505"/>
      <c r="AG46" s="189">
        <f t="shared" si="198"/>
        <v>0</v>
      </c>
      <c r="AH46" s="783"/>
      <c r="AI46" s="189"/>
      <c r="AJ46" s="749" t="e">
        <f t="shared" si="12"/>
        <v>#DIV/0!</v>
      </c>
      <c r="AK46" s="189"/>
      <c r="AL46" s="783"/>
      <c r="AM46" s="189">
        <f t="shared" si="198"/>
        <v>0</v>
      </c>
      <c r="AN46" s="783"/>
      <c r="AO46" s="189">
        <f t="shared" si="198"/>
        <v>0</v>
      </c>
      <c r="AP46" s="96">
        <f t="shared" si="156"/>
        <v>250000</v>
      </c>
      <c r="AQ46" s="327"/>
      <c r="AR46" s="96">
        <f t="shared" ref="AR46:AT46" si="202">AR275</f>
        <v>250000</v>
      </c>
      <c r="AS46" s="327"/>
      <c r="AT46" s="189">
        <f t="shared" si="202"/>
        <v>0</v>
      </c>
      <c r="AU46" s="749" t="e">
        <f t="shared" si="17"/>
        <v>#DIV/0!</v>
      </c>
      <c r="AV46" s="189"/>
      <c r="AW46" s="783"/>
      <c r="AX46" s="189"/>
      <c r="AY46" s="783"/>
      <c r="AZ46" s="189">
        <f t="shared" ref="AZ46:BB46" si="203">AZ275</f>
        <v>0</v>
      </c>
      <c r="BA46" s="783"/>
      <c r="BB46" s="189">
        <f t="shared" si="203"/>
        <v>0</v>
      </c>
      <c r="BC46" s="96">
        <f t="shared" ref="BC46:BI46" si="204">BC275</f>
        <v>0</v>
      </c>
      <c r="BD46" s="96">
        <f t="shared" si="204"/>
        <v>0</v>
      </c>
      <c r="BE46" s="96" t="e">
        <f t="shared" si="204"/>
        <v>#REF!</v>
      </c>
      <c r="BF46" s="189" t="e">
        <f t="shared" si="204"/>
        <v>#REF!</v>
      </c>
      <c r="BG46" s="189"/>
      <c r="BH46" s="189">
        <f t="shared" si="204"/>
        <v>0</v>
      </c>
      <c r="BI46" s="189">
        <f t="shared" si="204"/>
        <v>0</v>
      </c>
      <c r="BJ46" s="96">
        <f t="shared" si="135"/>
        <v>0</v>
      </c>
      <c r="BK46" s="96">
        <f t="shared" ref="BK46:BM46" si="205">BK275</f>
        <v>0</v>
      </c>
      <c r="BL46" s="96">
        <f t="shared" si="205"/>
        <v>0</v>
      </c>
      <c r="BM46" s="96">
        <f t="shared" si="205"/>
        <v>0</v>
      </c>
      <c r="BN46" s="96">
        <f t="shared" si="159"/>
        <v>0</v>
      </c>
      <c r="BO46" s="96">
        <f t="shared" ref="BO46:BS46" si="206">BO275</f>
        <v>0</v>
      </c>
      <c r="BP46" s="96"/>
      <c r="BQ46" s="96"/>
      <c r="BR46" s="96">
        <f t="shared" si="206"/>
        <v>0</v>
      </c>
      <c r="BS46" s="96">
        <f t="shared" si="206"/>
        <v>0</v>
      </c>
      <c r="BT46" s="96"/>
      <c r="BU46" s="96">
        <f t="shared" ref="BU46" si="207">BU275</f>
        <v>250000</v>
      </c>
      <c r="BV46" s="189">
        <f>BV275</f>
        <v>0</v>
      </c>
      <c r="BW46" s="189"/>
      <c r="BX46" s="189"/>
      <c r="BY46" s="189">
        <f t="shared" ref="BY46:BZ46" si="208">BY275</f>
        <v>0</v>
      </c>
      <c r="BZ46" s="189">
        <f t="shared" si="208"/>
        <v>0</v>
      </c>
      <c r="CE46" s="327"/>
    </row>
    <row r="47" spans="2:83" s="92" customFormat="1" ht="85.5" hidden="1" customHeight="1" x14ac:dyDescent="0.25">
      <c r="B47" s="926" t="s">
        <v>217</v>
      </c>
      <c r="C47" s="926"/>
      <c r="D47" s="96">
        <f t="shared" ref="D47:I47" si="209">D758</f>
        <v>15741744.744709998</v>
      </c>
      <c r="E47" s="96">
        <f t="shared" si="209"/>
        <v>4542952.6277800007</v>
      </c>
      <c r="F47" s="96"/>
      <c r="G47" s="96"/>
      <c r="H47" s="96">
        <f t="shared" si="209"/>
        <v>0</v>
      </c>
      <c r="I47" s="96">
        <f t="shared" si="209"/>
        <v>1442770.4267899999</v>
      </c>
      <c r="J47" s="96">
        <f t="shared" ref="J47:AO47" si="210">J758</f>
        <v>-12334674.476299997</v>
      </c>
      <c r="K47" s="327">
        <f t="shared" si="210"/>
        <v>3407070.26841</v>
      </c>
      <c r="L47" s="749">
        <f t="shared" si="1"/>
        <v>0.21643536492706397</v>
      </c>
      <c r="M47" s="96">
        <f t="shared" si="210"/>
        <v>1478466.5567000001</v>
      </c>
      <c r="N47" s="749">
        <f t="shared" si="2"/>
        <v>0.32544177274912078</v>
      </c>
      <c r="O47" s="96"/>
      <c r="P47" s="327"/>
      <c r="Q47" s="96"/>
      <c r="R47" s="327"/>
      <c r="S47" s="96">
        <f t="shared" ref="S47:U47" si="211">S758</f>
        <v>0</v>
      </c>
      <c r="T47" s="327"/>
      <c r="U47" s="96">
        <f t="shared" si="211"/>
        <v>42649.59906</v>
      </c>
      <c r="V47" s="96" t="e">
        <f t="shared" si="6"/>
        <v>#REF!</v>
      </c>
      <c r="W47" s="96" t="e">
        <f t="shared" ref="W47:Y47" si="212">W758</f>
        <v>#REF!</v>
      </c>
      <c r="X47" s="96" t="e">
        <f t="shared" si="212"/>
        <v>#REF!</v>
      </c>
      <c r="Y47" s="96" t="e">
        <f t="shared" si="212"/>
        <v>#REF!</v>
      </c>
      <c r="Z47" s="96" t="e">
        <f t="shared" si="7"/>
        <v>#REF!</v>
      </c>
      <c r="AA47" s="96" t="e">
        <f t="shared" ref="AA47:AC47" si="213">AA758</f>
        <v>#REF!</v>
      </c>
      <c r="AB47" s="96" t="e">
        <f t="shared" si="213"/>
        <v>#REF!</v>
      </c>
      <c r="AC47" s="96" t="e">
        <f t="shared" si="213"/>
        <v>#REF!</v>
      </c>
      <c r="AD47" s="327"/>
      <c r="AE47" s="503">
        <f t="shared" si="210"/>
        <v>1409301.7724499996</v>
      </c>
      <c r="AF47" s="505"/>
      <c r="AG47" s="189">
        <f t="shared" si="210"/>
        <v>1054281.6304299999</v>
      </c>
      <c r="AH47" s="783"/>
      <c r="AI47" s="189"/>
      <c r="AJ47" s="749" t="e">
        <f t="shared" si="12"/>
        <v>#DIV/0!</v>
      </c>
      <c r="AK47" s="189"/>
      <c r="AL47" s="783"/>
      <c r="AM47" s="189">
        <f t="shared" si="210"/>
        <v>0</v>
      </c>
      <c r="AN47" s="783"/>
      <c r="AO47" s="189">
        <f t="shared" si="210"/>
        <v>42649.59906</v>
      </c>
      <c r="AP47" s="96">
        <f t="shared" si="156"/>
        <v>17778287.923760001</v>
      </c>
      <c r="AQ47" s="327"/>
      <c r="AR47" s="96">
        <f t="shared" ref="AR47:AT47" si="214">AR758</f>
        <v>13235335.295979999</v>
      </c>
      <c r="AS47" s="327"/>
      <c r="AT47" s="189">
        <f t="shared" si="214"/>
        <v>4542952.6277800007</v>
      </c>
      <c r="AU47" s="749">
        <f t="shared" si="17"/>
        <v>1</v>
      </c>
      <c r="AV47" s="189"/>
      <c r="AW47" s="783"/>
      <c r="AX47" s="189"/>
      <c r="AY47" s="783"/>
      <c r="AZ47" s="189">
        <f t="shared" ref="AZ47:BB47" si="215">AZ758</f>
        <v>0</v>
      </c>
      <c r="BA47" s="783"/>
      <c r="BB47" s="189">
        <f t="shared" si="215"/>
        <v>1406349.21184</v>
      </c>
      <c r="BC47" s="96" t="e">
        <f t="shared" ref="BC47:BI47" si="216">BC758</f>
        <v>#REF!</v>
      </c>
      <c r="BD47" s="96" t="e">
        <f t="shared" si="216"/>
        <v>#REF!</v>
      </c>
      <c r="BE47" s="96">
        <f t="shared" si="216"/>
        <v>500000</v>
      </c>
      <c r="BF47" s="189">
        <f t="shared" si="216"/>
        <v>500000</v>
      </c>
      <c r="BG47" s="189"/>
      <c r="BH47" s="189">
        <f t="shared" si="216"/>
        <v>0</v>
      </c>
      <c r="BI47" s="189">
        <f t="shared" si="216"/>
        <v>0</v>
      </c>
      <c r="BJ47" s="96" t="e">
        <f t="shared" si="135"/>
        <v>#REF!</v>
      </c>
      <c r="BK47" s="96" t="e">
        <f t="shared" ref="BK47:BM47" si="217">BK758</f>
        <v>#REF!</v>
      </c>
      <c r="BL47" s="96" t="e">
        <f t="shared" si="217"/>
        <v>#REF!</v>
      </c>
      <c r="BM47" s="96" t="e">
        <f t="shared" si="217"/>
        <v>#REF!</v>
      </c>
      <c r="BN47" s="96">
        <f t="shared" si="159"/>
        <v>2342082.0132400002</v>
      </c>
      <c r="BO47" s="96">
        <f t="shared" ref="BO47:BS47" si="218">BO758</f>
        <v>1130982.01324</v>
      </c>
      <c r="BP47" s="96"/>
      <c r="BQ47" s="96"/>
      <c r="BR47" s="96">
        <f t="shared" si="218"/>
        <v>0</v>
      </c>
      <c r="BS47" s="96">
        <f t="shared" si="218"/>
        <v>1211100</v>
      </c>
      <c r="BT47" s="96"/>
      <c r="BU47" s="96">
        <f t="shared" ref="BU47" si="219">BU758</f>
        <v>2142082.0132400002</v>
      </c>
      <c r="BV47" s="189">
        <f>BV758</f>
        <v>1130982.01324</v>
      </c>
      <c r="BW47" s="189"/>
      <c r="BX47" s="189"/>
      <c r="BY47" s="189">
        <f t="shared" ref="BY47:BZ47" si="220">BY758</f>
        <v>0</v>
      </c>
      <c r="BZ47" s="189">
        <f t="shared" si="220"/>
        <v>1011100</v>
      </c>
      <c r="CE47" s="327"/>
    </row>
    <row r="48" spans="2:83" s="92" customFormat="1" ht="78.75" hidden="1" customHeight="1" x14ac:dyDescent="0.25">
      <c r="B48" s="926" t="s">
        <v>283</v>
      </c>
      <c r="C48" s="926"/>
      <c r="D48" s="96">
        <f t="shared" ref="D48:I48" si="221">D823</f>
        <v>2317181.6708900002</v>
      </c>
      <c r="E48" s="96">
        <f t="shared" si="221"/>
        <v>19260.77115</v>
      </c>
      <c r="F48" s="96"/>
      <c r="G48" s="96"/>
      <c r="H48" s="96">
        <f t="shared" si="221"/>
        <v>1485895.8960000002</v>
      </c>
      <c r="I48" s="96">
        <f t="shared" si="221"/>
        <v>0</v>
      </c>
      <c r="J48" s="96">
        <f t="shared" ref="J48:AO48" si="222">J823</f>
        <v>-1865682.3881400002</v>
      </c>
      <c r="K48" s="327">
        <f t="shared" si="222"/>
        <v>451499.28275000001</v>
      </c>
      <c r="L48" s="749">
        <f t="shared" si="1"/>
        <v>0.19484846113795853</v>
      </c>
      <c r="M48" s="96">
        <f t="shared" si="222"/>
        <v>0</v>
      </c>
      <c r="N48" s="749">
        <f t="shared" si="2"/>
        <v>0</v>
      </c>
      <c r="O48" s="96"/>
      <c r="P48" s="327"/>
      <c r="Q48" s="96"/>
      <c r="R48" s="327"/>
      <c r="S48" s="96">
        <f t="shared" ref="S48:U48" si="223">S823</f>
        <v>440272.21195000003</v>
      </c>
      <c r="T48" s="327"/>
      <c r="U48" s="96">
        <f t="shared" si="223"/>
        <v>0</v>
      </c>
      <c r="V48" s="96">
        <f t="shared" si="6"/>
        <v>0</v>
      </c>
      <c r="W48" s="96">
        <f t="shared" ref="W48:Y48" si="224">W823</f>
        <v>0</v>
      </c>
      <c r="X48" s="96">
        <f t="shared" si="224"/>
        <v>0</v>
      </c>
      <c r="Y48" s="96">
        <f t="shared" si="224"/>
        <v>0</v>
      </c>
      <c r="Z48" s="96">
        <f t="shared" si="7"/>
        <v>1505156.6671500001</v>
      </c>
      <c r="AA48" s="96">
        <f t="shared" ref="AA48:AC48" si="225">AA823</f>
        <v>19260.77115</v>
      </c>
      <c r="AB48" s="96">
        <f t="shared" si="225"/>
        <v>1485895.8960000002</v>
      </c>
      <c r="AC48" s="96">
        <f t="shared" si="225"/>
        <v>0</v>
      </c>
      <c r="AD48" s="327"/>
      <c r="AE48" s="503">
        <f t="shared" si="222"/>
        <v>21101.042870000001</v>
      </c>
      <c r="AF48" s="505"/>
      <c r="AG48" s="189">
        <f t="shared" si="222"/>
        <v>0</v>
      </c>
      <c r="AH48" s="783"/>
      <c r="AI48" s="189"/>
      <c r="AJ48" s="749" t="e">
        <f t="shared" si="12"/>
        <v>#DIV/0!</v>
      </c>
      <c r="AK48" s="189"/>
      <c r="AL48" s="783"/>
      <c r="AM48" s="189">
        <f t="shared" si="222"/>
        <v>0</v>
      </c>
      <c r="AN48" s="783"/>
      <c r="AO48" s="189">
        <f t="shared" si="222"/>
        <v>0</v>
      </c>
      <c r="AP48" s="96">
        <f t="shared" si="156"/>
        <v>653509.9669900001</v>
      </c>
      <c r="AQ48" s="327"/>
      <c r="AR48" s="96">
        <f t="shared" ref="AR48:AT48" si="226">AR823</f>
        <v>653509.9669900001</v>
      </c>
      <c r="AS48" s="327"/>
      <c r="AT48" s="189">
        <f t="shared" si="226"/>
        <v>0</v>
      </c>
      <c r="AU48" s="749">
        <f t="shared" si="17"/>
        <v>0</v>
      </c>
      <c r="AV48" s="189"/>
      <c r="AW48" s="783"/>
      <c r="AX48" s="189"/>
      <c r="AY48" s="783"/>
      <c r="AZ48" s="189">
        <f t="shared" ref="AZ48:BB48" si="227">AZ823</f>
        <v>0</v>
      </c>
      <c r="BA48" s="783"/>
      <c r="BB48" s="189">
        <f t="shared" si="227"/>
        <v>0</v>
      </c>
      <c r="BC48" s="96">
        <f t="shared" ref="BC48:BI48" si="228">BC823</f>
        <v>0</v>
      </c>
      <c r="BD48" s="96">
        <f t="shared" si="228"/>
        <v>0</v>
      </c>
      <c r="BE48" s="96">
        <f t="shared" si="228"/>
        <v>155967.22670999999</v>
      </c>
      <c r="BF48" s="189">
        <f t="shared" si="228"/>
        <v>0</v>
      </c>
      <c r="BG48" s="189"/>
      <c r="BH48" s="189">
        <f t="shared" si="228"/>
        <v>155967.22670999999</v>
      </c>
      <c r="BI48" s="189">
        <f t="shared" si="228"/>
        <v>0</v>
      </c>
      <c r="BJ48" s="96">
        <f t="shared" si="135"/>
        <v>0</v>
      </c>
      <c r="BK48" s="96">
        <f t="shared" ref="BK48:BM48" si="229">BK823</f>
        <v>0</v>
      </c>
      <c r="BL48" s="96">
        <f t="shared" si="229"/>
        <v>0</v>
      </c>
      <c r="BM48" s="96">
        <f t="shared" si="229"/>
        <v>0</v>
      </c>
      <c r="BN48" s="96">
        <f t="shared" si="159"/>
        <v>0</v>
      </c>
      <c r="BO48" s="96">
        <f t="shared" ref="BO48:BS48" si="230">BO823</f>
        <v>0</v>
      </c>
      <c r="BP48" s="96"/>
      <c r="BQ48" s="96"/>
      <c r="BR48" s="96">
        <f t="shared" si="230"/>
        <v>0</v>
      </c>
      <c r="BS48" s="96">
        <f t="shared" si="230"/>
        <v>0</v>
      </c>
      <c r="BT48" s="96"/>
      <c r="BU48" s="96">
        <f t="shared" ref="BU48" si="231">BU823</f>
        <v>22734.4051</v>
      </c>
      <c r="BV48" s="189">
        <f>BV823</f>
        <v>0</v>
      </c>
      <c r="BW48" s="189"/>
      <c r="BX48" s="189"/>
      <c r="BY48" s="189">
        <f t="shared" ref="BY48:BZ48" si="232">BY823</f>
        <v>0</v>
      </c>
      <c r="BZ48" s="189">
        <f t="shared" si="232"/>
        <v>22734.4051</v>
      </c>
      <c r="CE48" s="327"/>
    </row>
    <row r="49" spans="2:83" s="92" customFormat="1" ht="84" hidden="1" customHeight="1" x14ac:dyDescent="0.25">
      <c r="B49" s="198"/>
      <c r="C49" s="198"/>
      <c r="D49" s="96"/>
      <c r="E49" s="96"/>
      <c r="F49" s="96"/>
      <c r="G49" s="96"/>
      <c r="H49" s="96"/>
      <c r="I49" s="96"/>
      <c r="J49" s="96"/>
      <c r="K49" s="327"/>
      <c r="L49" s="749" t="e">
        <f t="shared" si="1"/>
        <v>#DIV/0!</v>
      </c>
      <c r="M49" s="96"/>
      <c r="N49" s="749" t="e">
        <f t="shared" si="2"/>
        <v>#DIV/0!</v>
      </c>
      <c r="O49" s="96"/>
      <c r="P49" s="327"/>
      <c r="Q49" s="96"/>
      <c r="R49" s="327"/>
      <c r="S49" s="96"/>
      <c r="T49" s="327"/>
      <c r="U49" s="96"/>
      <c r="V49" s="96">
        <f t="shared" si="6"/>
        <v>0</v>
      </c>
      <c r="W49" s="96"/>
      <c r="X49" s="96"/>
      <c r="Y49" s="96"/>
      <c r="Z49" s="96">
        <f t="shared" si="7"/>
        <v>0</v>
      </c>
      <c r="AA49" s="96"/>
      <c r="AB49" s="96"/>
      <c r="AC49" s="96"/>
      <c r="AD49" s="327"/>
      <c r="AE49" s="503"/>
      <c r="AF49" s="505"/>
      <c r="AG49" s="189"/>
      <c r="AH49" s="783"/>
      <c r="AI49" s="189"/>
      <c r="AJ49" s="749" t="e">
        <f t="shared" si="12"/>
        <v>#DIV/0!</v>
      </c>
      <c r="AK49" s="189"/>
      <c r="AL49" s="783"/>
      <c r="AM49" s="189"/>
      <c r="AN49" s="783"/>
      <c r="AO49" s="189"/>
      <c r="AP49" s="96">
        <f t="shared" si="156"/>
        <v>0</v>
      </c>
      <c r="AQ49" s="327"/>
      <c r="AR49" s="96"/>
      <c r="AS49" s="327"/>
      <c r="AT49" s="189"/>
      <c r="AU49" s="749" t="e">
        <f t="shared" si="17"/>
        <v>#DIV/0!</v>
      </c>
      <c r="AV49" s="189"/>
      <c r="AW49" s="783"/>
      <c r="AX49" s="189"/>
      <c r="AY49" s="783"/>
      <c r="AZ49" s="189"/>
      <c r="BA49" s="783"/>
      <c r="BB49" s="189"/>
      <c r="BC49" s="96"/>
      <c r="BD49" s="96"/>
      <c r="BE49" s="96"/>
      <c r="BF49" s="189"/>
      <c r="BG49" s="189"/>
      <c r="BH49" s="189"/>
      <c r="BI49" s="189"/>
      <c r="BJ49" s="96">
        <f t="shared" si="135"/>
        <v>0</v>
      </c>
      <c r="BK49" s="96"/>
      <c r="BL49" s="96"/>
      <c r="BM49" s="96"/>
      <c r="BN49" s="96">
        <f t="shared" si="159"/>
        <v>0</v>
      </c>
      <c r="BO49" s="96"/>
      <c r="BP49" s="96"/>
      <c r="BQ49" s="96"/>
      <c r="BR49" s="96"/>
      <c r="BS49" s="96"/>
      <c r="BT49" s="96"/>
      <c r="BU49" s="96"/>
      <c r="BV49" s="189"/>
      <c r="BW49" s="189"/>
      <c r="BX49" s="189"/>
      <c r="BY49" s="189"/>
      <c r="BZ49" s="189"/>
      <c r="CE49" s="327"/>
    </row>
    <row r="50" spans="2:83" s="13" customFormat="1" ht="84" hidden="1" customHeight="1" x14ac:dyDescent="0.25">
      <c r="B50" s="198"/>
      <c r="C50" s="198"/>
      <c r="D50" s="97"/>
      <c r="E50" s="97"/>
      <c r="F50" s="97"/>
      <c r="G50" s="97"/>
      <c r="H50" s="97"/>
      <c r="I50" s="97"/>
      <c r="J50" s="97"/>
      <c r="K50" s="327"/>
      <c r="L50" s="749" t="e">
        <f t="shared" si="1"/>
        <v>#DIV/0!</v>
      </c>
      <c r="M50" s="97"/>
      <c r="N50" s="749" t="e">
        <f t="shared" si="2"/>
        <v>#DIV/0!</v>
      </c>
      <c r="O50" s="97"/>
      <c r="P50" s="327"/>
      <c r="Q50" s="97"/>
      <c r="R50" s="327"/>
      <c r="S50" s="97"/>
      <c r="T50" s="327"/>
      <c r="U50" s="97"/>
      <c r="V50" s="96">
        <f t="shared" si="6"/>
        <v>0</v>
      </c>
      <c r="W50" s="97"/>
      <c r="X50" s="97"/>
      <c r="Y50" s="97"/>
      <c r="Z50" s="97">
        <f t="shared" si="7"/>
        <v>0</v>
      </c>
      <c r="AA50" s="97"/>
      <c r="AB50" s="97"/>
      <c r="AC50" s="97"/>
      <c r="AD50" s="327"/>
      <c r="AE50" s="504"/>
      <c r="AF50" s="505"/>
      <c r="AG50" s="234"/>
      <c r="AH50" s="783"/>
      <c r="AI50" s="234"/>
      <c r="AJ50" s="749" t="e">
        <f t="shared" si="12"/>
        <v>#DIV/0!</v>
      </c>
      <c r="AK50" s="234"/>
      <c r="AL50" s="783"/>
      <c r="AM50" s="234"/>
      <c r="AN50" s="783"/>
      <c r="AO50" s="234"/>
      <c r="AP50" s="96">
        <f t="shared" si="156"/>
        <v>0</v>
      </c>
      <c r="AQ50" s="327"/>
      <c r="AR50" s="97"/>
      <c r="AS50" s="327"/>
      <c r="AT50" s="234"/>
      <c r="AU50" s="749" t="e">
        <f t="shared" si="17"/>
        <v>#DIV/0!</v>
      </c>
      <c r="AV50" s="234"/>
      <c r="AW50" s="783"/>
      <c r="AX50" s="234"/>
      <c r="AY50" s="783"/>
      <c r="AZ50" s="234"/>
      <c r="BA50" s="783"/>
      <c r="BB50" s="234"/>
      <c r="BC50" s="97"/>
      <c r="BD50" s="97"/>
      <c r="BE50" s="97"/>
      <c r="BF50" s="234"/>
      <c r="BG50" s="234"/>
      <c r="BH50" s="234"/>
      <c r="BI50" s="234"/>
      <c r="BJ50" s="96">
        <f t="shared" si="135"/>
        <v>0</v>
      </c>
      <c r="BK50" s="97"/>
      <c r="BL50" s="97"/>
      <c r="BM50" s="97"/>
      <c r="BN50" s="97">
        <f t="shared" si="159"/>
        <v>0</v>
      </c>
      <c r="BO50" s="97"/>
      <c r="BP50" s="97"/>
      <c r="BQ50" s="97"/>
      <c r="BR50" s="97"/>
      <c r="BS50" s="97"/>
      <c r="BT50" s="96"/>
      <c r="BU50" s="97"/>
      <c r="BV50" s="234"/>
      <c r="BW50" s="234"/>
      <c r="BX50" s="234"/>
      <c r="BY50" s="234"/>
      <c r="BZ50" s="234"/>
      <c r="CE50" s="327"/>
    </row>
    <row r="51" spans="2:83" s="13" customFormat="1" ht="71.25" hidden="1" customHeight="1" x14ac:dyDescent="0.25">
      <c r="B51" s="926" t="s">
        <v>284</v>
      </c>
      <c r="C51" s="926"/>
      <c r="D51" s="96" t="e">
        <f>#REF!</f>
        <v>#REF!</v>
      </c>
      <c r="E51" s="96" t="e">
        <f>#REF!</f>
        <v>#REF!</v>
      </c>
      <c r="F51" s="96"/>
      <c r="G51" s="96"/>
      <c r="H51" s="96" t="e">
        <f>#REF!</f>
        <v>#REF!</v>
      </c>
      <c r="I51" s="96" t="e">
        <f>#REF!</f>
        <v>#REF!</v>
      </c>
      <c r="J51" s="96" t="e">
        <f>#REF!</f>
        <v>#REF!</v>
      </c>
      <c r="K51" s="327" t="e">
        <f>#REF!</f>
        <v>#REF!</v>
      </c>
      <c r="L51" s="749" t="e">
        <f t="shared" si="1"/>
        <v>#REF!</v>
      </c>
      <c r="M51" s="96" t="e">
        <f>#REF!</f>
        <v>#REF!</v>
      </c>
      <c r="N51" s="749" t="e">
        <f t="shared" si="2"/>
        <v>#REF!</v>
      </c>
      <c r="O51" s="96"/>
      <c r="P51" s="327"/>
      <c r="Q51" s="96"/>
      <c r="R51" s="327"/>
      <c r="S51" s="96" t="e">
        <f>#REF!</f>
        <v>#REF!</v>
      </c>
      <c r="T51" s="327"/>
      <c r="U51" s="96" t="e">
        <f>#REF!</f>
        <v>#REF!</v>
      </c>
      <c r="V51" s="96" t="e">
        <f t="shared" si="6"/>
        <v>#REF!</v>
      </c>
      <c r="W51" s="96" t="e">
        <f>#REF!</f>
        <v>#REF!</v>
      </c>
      <c r="X51" s="96" t="e">
        <f>#REF!</f>
        <v>#REF!</v>
      </c>
      <c r="Y51" s="96" t="e">
        <f>#REF!</f>
        <v>#REF!</v>
      </c>
      <c r="Z51" s="96" t="e">
        <f t="shared" si="7"/>
        <v>#REF!</v>
      </c>
      <c r="AA51" s="96" t="e">
        <f>#REF!</f>
        <v>#REF!</v>
      </c>
      <c r="AB51" s="96" t="e">
        <f>#REF!</f>
        <v>#REF!</v>
      </c>
      <c r="AC51" s="96" t="e">
        <f>#REF!</f>
        <v>#REF!</v>
      </c>
      <c r="AD51" s="327"/>
      <c r="AE51" s="503" t="e">
        <f>#REF!</f>
        <v>#REF!</v>
      </c>
      <c r="AF51" s="505"/>
      <c r="AG51" s="189" t="e">
        <f>#REF!</f>
        <v>#REF!</v>
      </c>
      <c r="AH51" s="783"/>
      <c r="AI51" s="189"/>
      <c r="AJ51" s="749" t="e">
        <f t="shared" si="12"/>
        <v>#DIV/0!</v>
      </c>
      <c r="AK51" s="189"/>
      <c r="AL51" s="783"/>
      <c r="AM51" s="189" t="e">
        <f>#REF!</f>
        <v>#REF!</v>
      </c>
      <c r="AN51" s="783"/>
      <c r="AO51" s="189" t="e">
        <f>#REF!</f>
        <v>#REF!</v>
      </c>
      <c r="AP51" s="96" t="e">
        <f t="shared" si="156"/>
        <v>#REF!</v>
      </c>
      <c r="AQ51" s="327"/>
      <c r="AR51" s="96" t="e">
        <f>#REF!</f>
        <v>#REF!</v>
      </c>
      <c r="AS51" s="327"/>
      <c r="AT51" s="189" t="e">
        <f>#REF!</f>
        <v>#REF!</v>
      </c>
      <c r="AU51" s="749" t="e">
        <f t="shared" si="17"/>
        <v>#REF!</v>
      </c>
      <c r="AV51" s="189"/>
      <c r="AW51" s="783"/>
      <c r="AX51" s="189"/>
      <c r="AY51" s="783"/>
      <c r="AZ51" s="189" t="e">
        <f>#REF!</f>
        <v>#REF!</v>
      </c>
      <c r="BA51" s="783"/>
      <c r="BB51" s="189" t="e">
        <f>#REF!</f>
        <v>#REF!</v>
      </c>
      <c r="BC51" s="96" t="e">
        <f>#REF!</f>
        <v>#REF!</v>
      </c>
      <c r="BD51" s="96" t="e">
        <f>#REF!</f>
        <v>#REF!</v>
      </c>
      <c r="BE51" s="96" t="e">
        <f>#REF!</f>
        <v>#REF!</v>
      </c>
      <c r="BF51" s="189" t="e">
        <f>#REF!</f>
        <v>#REF!</v>
      </c>
      <c r="BG51" s="189"/>
      <c r="BH51" s="189" t="e">
        <f>#REF!</f>
        <v>#REF!</v>
      </c>
      <c r="BI51" s="189" t="e">
        <f>#REF!</f>
        <v>#REF!</v>
      </c>
      <c r="BJ51" s="96" t="e">
        <f t="shared" si="135"/>
        <v>#REF!</v>
      </c>
      <c r="BK51" s="96" t="e">
        <f>#REF!</f>
        <v>#REF!</v>
      </c>
      <c r="BL51" s="96" t="e">
        <f>#REF!</f>
        <v>#REF!</v>
      </c>
      <c r="BM51" s="96" t="e">
        <f>#REF!</f>
        <v>#REF!</v>
      </c>
      <c r="BN51" s="96" t="e">
        <f t="shared" si="159"/>
        <v>#REF!</v>
      </c>
      <c r="BO51" s="96" t="e">
        <f>#REF!</f>
        <v>#REF!</v>
      </c>
      <c r="BP51" s="96"/>
      <c r="BQ51" s="96"/>
      <c r="BR51" s="96" t="e">
        <f>#REF!</f>
        <v>#REF!</v>
      </c>
      <c r="BS51" s="96" t="e">
        <f>#REF!</f>
        <v>#REF!</v>
      </c>
      <c r="BT51" s="96"/>
      <c r="BU51" s="96" t="e">
        <f>#REF!</f>
        <v>#REF!</v>
      </c>
      <c r="BV51" s="189" t="e">
        <f>#REF!</f>
        <v>#REF!</v>
      </c>
      <c r="BW51" s="189"/>
      <c r="BX51" s="189"/>
      <c r="BY51" s="189" t="e">
        <f>#REF!</f>
        <v>#REF!</v>
      </c>
      <c r="BZ51" s="189" t="e">
        <f>#REF!</f>
        <v>#REF!</v>
      </c>
      <c r="CE51" s="327"/>
    </row>
    <row r="52" spans="2:83" s="13" customFormat="1" ht="99.75" hidden="1" customHeight="1" x14ac:dyDescent="0.25">
      <c r="B52" s="926" t="s">
        <v>285</v>
      </c>
      <c r="C52" s="926"/>
      <c r="D52" s="96">
        <f t="shared" ref="D52:I52" si="233">D290</f>
        <v>0</v>
      </c>
      <c r="E52" s="96">
        <f t="shared" si="233"/>
        <v>0</v>
      </c>
      <c r="F52" s="96"/>
      <c r="G52" s="96"/>
      <c r="H52" s="96">
        <f t="shared" si="233"/>
        <v>0</v>
      </c>
      <c r="I52" s="96">
        <f t="shared" si="233"/>
        <v>0</v>
      </c>
      <c r="J52" s="96">
        <f t="shared" ref="J52:AO52" si="234">J290</f>
        <v>0</v>
      </c>
      <c r="K52" s="327">
        <f t="shared" si="234"/>
        <v>0</v>
      </c>
      <c r="L52" s="749" t="e">
        <f t="shared" si="1"/>
        <v>#DIV/0!</v>
      </c>
      <c r="M52" s="96">
        <f t="shared" si="234"/>
        <v>0</v>
      </c>
      <c r="N52" s="749" t="e">
        <f t="shared" si="2"/>
        <v>#DIV/0!</v>
      </c>
      <c r="O52" s="96"/>
      <c r="P52" s="327"/>
      <c r="Q52" s="96"/>
      <c r="R52" s="327"/>
      <c r="S52" s="96">
        <f t="shared" ref="S52:U52" si="235">S290</f>
        <v>0</v>
      </c>
      <c r="T52" s="327"/>
      <c r="U52" s="96">
        <f t="shared" si="235"/>
        <v>0</v>
      </c>
      <c r="V52" s="96">
        <f t="shared" si="6"/>
        <v>0</v>
      </c>
      <c r="W52" s="96">
        <f t="shared" ref="W52:Y52" si="236">W290</f>
        <v>0</v>
      </c>
      <c r="X52" s="96">
        <f t="shared" si="236"/>
        <v>0</v>
      </c>
      <c r="Y52" s="96">
        <f t="shared" si="236"/>
        <v>0</v>
      </c>
      <c r="Z52" s="96">
        <f t="shared" si="7"/>
        <v>0</v>
      </c>
      <c r="AA52" s="96">
        <f t="shared" ref="AA52:AC52" si="237">AA290</f>
        <v>0</v>
      </c>
      <c r="AB52" s="96">
        <f t="shared" si="237"/>
        <v>0</v>
      </c>
      <c r="AC52" s="96">
        <f t="shared" si="237"/>
        <v>0</v>
      </c>
      <c r="AD52" s="327"/>
      <c r="AE52" s="503">
        <f t="shared" si="234"/>
        <v>0</v>
      </c>
      <c r="AF52" s="505"/>
      <c r="AG52" s="189">
        <f t="shared" si="234"/>
        <v>0</v>
      </c>
      <c r="AH52" s="783"/>
      <c r="AI52" s="189"/>
      <c r="AJ52" s="749" t="e">
        <f t="shared" si="12"/>
        <v>#DIV/0!</v>
      </c>
      <c r="AK52" s="189"/>
      <c r="AL52" s="783"/>
      <c r="AM52" s="189">
        <f t="shared" si="234"/>
        <v>0</v>
      </c>
      <c r="AN52" s="783"/>
      <c r="AO52" s="189">
        <f t="shared" si="234"/>
        <v>0</v>
      </c>
      <c r="AP52" s="96">
        <f t="shared" si="156"/>
        <v>0</v>
      </c>
      <c r="AQ52" s="327"/>
      <c r="AR52" s="96">
        <f t="shared" ref="AR52:AT52" si="238">AR290</f>
        <v>0</v>
      </c>
      <c r="AS52" s="327"/>
      <c r="AT52" s="189">
        <f t="shared" si="238"/>
        <v>0</v>
      </c>
      <c r="AU52" s="749" t="e">
        <f t="shared" si="17"/>
        <v>#DIV/0!</v>
      </c>
      <c r="AV52" s="189"/>
      <c r="AW52" s="783"/>
      <c r="AX52" s="189"/>
      <c r="AY52" s="783"/>
      <c r="AZ52" s="189">
        <f t="shared" ref="AZ52:BB52" si="239">AZ290</f>
        <v>0</v>
      </c>
      <c r="BA52" s="783"/>
      <c r="BB52" s="189">
        <f t="shared" si="239"/>
        <v>0</v>
      </c>
      <c r="BC52" s="96">
        <f t="shared" ref="BC52:BI52" si="240">BC290</f>
        <v>0</v>
      </c>
      <c r="BD52" s="96">
        <f t="shared" si="240"/>
        <v>0</v>
      </c>
      <c r="BE52" s="96">
        <f t="shared" si="240"/>
        <v>0</v>
      </c>
      <c r="BF52" s="189">
        <f t="shared" si="240"/>
        <v>0</v>
      </c>
      <c r="BG52" s="189"/>
      <c r="BH52" s="189">
        <f t="shared" si="240"/>
        <v>0</v>
      </c>
      <c r="BI52" s="189">
        <f t="shared" si="240"/>
        <v>0</v>
      </c>
      <c r="BJ52" s="96">
        <f t="shared" si="135"/>
        <v>0</v>
      </c>
      <c r="BK52" s="96">
        <f t="shared" ref="BK52:BM52" si="241">BK290</f>
        <v>0</v>
      </c>
      <c r="BL52" s="96">
        <f t="shared" si="241"/>
        <v>0</v>
      </c>
      <c r="BM52" s="96">
        <f t="shared" si="241"/>
        <v>0</v>
      </c>
      <c r="BN52" s="96">
        <f t="shared" si="159"/>
        <v>0</v>
      </c>
      <c r="BO52" s="96">
        <f t="shared" ref="BO52:BS52" si="242">BO290</f>
        <v>0</v>
      </c>
      <c r="BP52" s="96"/>
      <c r="BQ52" s="96"/>
      <c r="BR52" s="96">
        <f t="shared" si="242"/>
        <v>0</v>
      </c>
      <c r="BS52" s="96">
        <f t="shared" si="242"/>
        <v>0</v>
      </c>
      <c r="BT52" s="96"/>
      <c r="BU52" s="96">
        <f t="shared" ref="BU52" si="243">BU290</f>
        <v>0</v>
      </c>
      <c r="BV52" s="189">
        <f>BV290</f>
        <v>0</v>
      </c>
      <c r="BW52" s="189"/>
      <c r="BX52" s="189"/>
      <c r="BY52" s="189">
        <f t="shared" ref="BY52:BZ52" si="244">BY290</f>
        <v>0</v>
      </c>
      <c r="BZ52" s="189">
        <f t="shared" si="244"/>
        <v>0</v>
      </c>
      <c r="CE52" s="327"/>
    </row>
    <row r="53" spans="2:83" s="13" customFormat="1" ht="60" hidden="1" customHeight="1" x14ac:dyDescent="0.25">
      <c r="B53" s="926" t="s">
        <v>286</v>
      </c>
      <c r="C53" s="926"/>
      <c r="D53" s="96">
        <f t="shared" ref="D53:I53" si="245">D1000</f>
        <v>0</v>
      </c>
      <c r="E53" s="96">
        <f t="shared" si="245"/>
        <v>0</v>
      </c>
      <c r="F53" s="96"/>
      <c r="G53" s="96"/>
      <c r="H53" s="96">
        <f t="shared" si="245"/>
        <v>0</v>
      </c>
      <c r="I53" s="96">
        <f t="shared" si="245"/>
        <v>0</v>
      </c>
      <c r="J53" s="96">
        <f t="shared" ref="J53:AO53" si="246">J1000</f>
        <v>0</v>
      </c>
      <c r="K53" s="327">
        <f t="shared" si="246"/>
        <v>0</v>
      </c>
      <c r="L53" s="749" t="e">
        <f t="shared" si="1"/>
        <v>#DIV/0!</v>
      </c>
      <c r="M53" s="96">
        <f t="shared" si="246"/>
        <v>0</v>
      </c>
      <c r="N53" s="749" t="e">
        <f t="shared" si="2"/>
        <v>#DIV/0!</v>
      </c>
      <c r="O53" s="96"/>
      <c r="P53" s="327"/>
      <c r="Q53" s="96"/>
      <c r="R53" s="327"/>
      <c r="S53" s="96">
        <f t="shared" ref="S53:U53" si="247">S1000</f>
        <v>0</v>
      </c>
      <c r="T53" s="327"/>
      <c r="U53" s="96">
        <f t="shared" si="247"/>
        <v>0</v>
      </c>
      <c r="V53" s="96">
        <f t="shared" si="6"/>
        <v>0</v>
      </c>
      <c r="W53" s="96">
        <f t="shared" ref="W53:Y53" si="248">W1000</f>
        <v>0</v>
      </c>
      <c r="X53" s="96">
        <f t="shared" si="248"/>
        <v>0</v>
      </c>
      <c r="Y53" s="96">
        <f t="shared" si="248"/>
        <v>0</v>
      </c>
      <c r="Z53" s="96">
        <f t="shared" si="7"/>
        <v>0</v>
      </c>
      <c r="AA53" s="96">
        <f t="shared" ref="AA53:AC53" si="249">AA1000</f>
        <v>0</v>
      </c>
      <c r="AB53" s="96">
        <f t="shared" si="249"/>
        <v>0</v>
      </c>
      <c r="AC53" s="96">
        <f t="shared" si="249"/>
        <v>0</v>
      </c>
      <c r="AD53" s="327"/>
      <c r="AE53" s="503">
        <f t="shared" si="246"/>
        <v>0</v>
      </c>
      <c r="AF53" s="505"/>
      <c r="AG53" s="189">
        <f t="shared" si="246"/>
        <v>0</v>
      </c>
      <c r="AH53" s="783"/>
      <c r="AI53" s="189"/>
      <c r="AJ53" s="749" t="e">
        <f t="shared" si="12"/>
        <v>#DIV/0!</v>
      </c>
      <c r="AK53" s="189"/>
      <c r="AL53" s="783"/>
      <c r="AM53" s="189">
        <f t="shared" si="246"/>
        <v>0</v>
      </c>
      <c r="AN53" s="783"/>
      <c r="AO53" s="189">
        <f t="shared" si="246"/>
        <v>0</v>
      </c>
      <c r="AP53" s="96">
        <f t="shared" si="156"/>
        <v>0</v>
      </c>
      <c r="AQ53" s="327"/>
      <c r="AR53" s="96">
        <f t="shared" ref="AR53:AT53" si="250">AR1000</f>
        <v>0</v>
      </c>
      <c r="AS53" s="327"/>
      <c r="AT53" s="189">
        <f t="shared" si="250"/>
        <v>0</v>
      </c>
      <c r="AU53" s="749" t="e">
        <f t="shared" si="17"/>
        <v>#DIV/0!</v>
      </c>
      <c r="AV53" s="189"/>
      <c r="AW53" s="783"/>
      <c r="AX53" s="189"/>
      <c r="AY53" s="783"/>
      <c r="AZ53" s="189">
        <f t="shared" ref="AZ53:BB53" si="251">AZ1000</f>
        <v>0</v>
      </c>
      <c r="BA53" s="783"/>
      <c r="BB53" s="189">
        <f t="shared" si="251"/>
        <v>0</v>
      </c>
      <c r="BC53" s="96">
        <f t="shared" ref="BC53:BI53" si="252">BC1000</f>
        <v>0</v>
      </c>
      <c r="BD53" s="96">
        <f t="shared" si="252"/>
        <v>0</v>
      </c>
      <c r="BE53" s="96">
        <f t="shared" si="252"/>
        <v>0</v>
      </c>
      <c r="BF53" s="189">
        <f t="shared" si="252"/>
        <v>0</v>
      </c>
      <c r="BG53" s="189"/>
      <c r="BH53" s="189">
        <f t="shared" si="252"/>
        <v>0</v>
      </c>
      <c r="BI53" s="189">
        <f t="shared" si="252"/>
        <v>0</v>
      </c>
      <c r="BJ53" s="96">
        <f t="shared" si="135"/>
        <v>0</v>
      </c>
      <c r="BK53" s="96">
        <f t="shared" ref="BK53:BM53" si="253">BK1000</f>
        <v>0</v>
      </c>
      <c r="BL53" s="96">
        <f t="shared" si="253"/>
        <v>0</v>
      </c>
      <c r="BM53" s="96">
        <f t="shared" si="253"/>
        <v>0</v>
      </c>
      <c r="BN53" s="96">
        <f t="shared" si="159"/>
        <v>0</v>
      </c>
      <c r="BO53" s="96">
        <f t="shared" ref="BO53:BS53" si="254">BO1000</f>
        <v>0</v>
      </c>
      <c r="BP53" s="96"/>
      <c r="BQ53" s="96"/>
      <c r="BR53" s="96">
        <f t="shared" si="254"/>
        <v>0</v>
      </c>
      <c r="BS53" s="96">
        <f t="shared" si="254"/>
        <v>0</v>
      </c>
      <c r="BT53" s="96"/>
      <c r="BU53" s="96">
        <f t="shared" ref="BU53" si="255">BU1000</f>
        <v>135932</v>
      </c>
      <c r="BV53" s="189">
        <f>BV1000</f>
        <v>0</v>
      </c>
      <c r="BW53" s="189"/>
      <c r="BX53" s="189"/>
      <c r="BY53" s="189">
        <f t="shared" ref="BY53:BZ53" si="256">BY1000</f>
        <v>0</v>
      </c>
      <c r="BZ53" s="189">
        <f t="shared" si="256"/>
        <v>135932</v>
      </c>
      <c r="CE53" s="327"/>
    </row>
    <row r="54" spans="2:83" s="16" customFormat="1" ht="32.25" customHeight="1" x14ac:dyDescent="0.25">
      <c r="B54" s="930" t="s">
        <v>29</v>
      </c>
      <c r="C54" s="931"/>
      <c r="D54" s="931"/>
      <c r="E54" s="931"/>
      <c r="F54" s="931"/>
      <c r="G54" s="931"/>
      <c r="H54" s="931"/>
      <c r="I54" s="931"/>
      <c r="J54" s="931"/>
      <c r="K54" s="931"/>
      <c r="L54" s="931"/>
      <c r="M54" s="931"/>
      <c r="N54" s="931"/>
      <c r="O54" s="931"/>
      <c r="P54" s="931"/>
      <c r="Q54" s="931"/>
      <c r="R54" s="931"/>
      <c r="S54" s="931"/>
      <c r="T54" s="931"/>
      <c r="U54" s="931"/>
      <c r="V54" s="931"/>
      <c r="W54" s="931"/>
      <c r="X54" s="931"/>
      <c r="Y54" s="931"/>
      <c r="Z54" s="931"/>
      <c r="AA54" s="931"/>
      <c r="AB54" s="931"/>
      <c r="AC54" s="931"/>
      <c r="AD54" s="931"/>
      <c r="AE54" s="931"/>
      <c r="AF54" s="931"/>
      <c r="AG54" s="931"/>
      <c r="AH54" s="931"/>
      <c r="AI54" s="931"/>
      <c r="AJ54" s="931"/>
      <c r="AK54" s="931"/>
      <c r="AL54" s="931"/>
      <c r="AM54" s="931"/>
      <c r="AN54" s="931"/>
      <c r="AO54" s="931"/>
      <c r="AP54" s="931"/>
      <c r="AQ54" s="931"/>
      <c r="AR54" s="931"/>
      <c r="AS54" s="931"/>
      <c r="AT54" s="931"/>
      <c r="AU54" s="931"/>
      <c r="AV54" s="931"/>
      <c r="AW54" s="931"/>
      <c r="AX54" s="931"/>
      <c r="AY54" s="931"/>
      <c r="AZ54" s="931"/>
      <c r="BA54" s="931"/>
      <c r="BB54" s="931"/>
      <c r="BC54" s="931"/>
      <c r="BD54" s="931"/>
      <c r="BE54" s="931"/>
      <c r="BF54" s="931"/>
      <c r="BG54" s="931"/>
      <c r="BH54" s="931"/>
      <c r="BI54" s="931"/>
      <c r="BJ54" s="931"/>
      <c r="BK54" s="931"/>
      <c r="BL54" s="931"/>
      <c r="BM54" s="931"/>
      <c r="BN54" s="931"/>
      <c r="BO54" s="931"/>
      <c r="BP54" s="931"/>
      <c r="BQ54" s="931"/>
      <c r="BR54" s="931"/>
      <c r="BS54" s="931"/>
      <c r="BT54" s="931"/>
      <c r="BU54" s="931"/>
      <c r="BV54" s="931"/>
      <c r="BW54" s="931"/>
      <c r="BX54" s="931"/>
      <c r="BY54" s="931"/>
      <c r="BZ54" s="931"/>
      <c r="CE54" s="787"/>
    </row>
    <row r="55" spans="2:83" s="17" customFormat="1" ht="55.5" customHeight="1" x14ac:dyDescent="0.25">
      <c r="B55" s="926" t="s">
        <v>30</v>
      </c>
      <c r="C55" s="926"/>
      <c r="D55" s="96">
        <f>E55+F55+G55+H55+I55</f>
        <v>27648756.090899996</v>
      </c>
      <c r="E55" s="96">
        <f>E852</f>
        <v>8523287.8665399998</v>
      </c>
      <c r="F55" s="96">
        <f t="shared" ref="F55:I55" si="257">F852</f>
        <v>3237361.7820799998</v>
      </c>
      <c r="G55" s="96">
        <f t="shared" si="257"/>
        <v>12826422.632609999</v>
      </c>
      <c r="H55" s="96">
        <f t="shared" si="257"/>
        <v>1568979.7170400003</v>
      </c>
      <c r="I55" s="96">
        <f t="shared" si="257"/>
        <v>1492704.0926299999</v>
      </c>
      <c r="J55" s="96">
        <f>J56+J57+J58+J59+J60</f>
        <v>-22522976.900950003</v>
      </c>
      <c r="K55" s="96">
        <f>M55+O55+Q55+S55+U55</f>
        <v>5125929.1899499996</v>
      </c>
      <c r="L55" s="749">
        <f t="shared" ref="L55:L61" si="258">K55/D55</f>
        <v>0.18539456795443651</v>
      </c>
      <c r="M55" s="96">
        <f t="shared" ref="M55:U55" si="259">M852</f>
        <v>1875488.5413199998</v>
      </c>
      <c r="N55" s="749">
        <f t="shared" ref="N55:N60" si="260">M55/E55</f>
        <v>0.22004284856817211</v>
      </c>
      <c r="O55" s="96">
        <f t="shared" si="259"/>
        <v>2309473.3678599996</v>
      </c>
      <c r="P55" s="749">
        <v>0</v>
      </c>
      <c r="Q55" s="96">
        <f t="shared" si="259"/>
        <v>426412.49399999995</v>
      </c>
      <c r="R55" s="749">
        <f t="shared" ref="R55:R61" si="261">Q55/G55</f>
        <v>3.324484980838581E-2</v>
      </c>
      <c r="S55" s="96">
        <f t="shared" si="259"/>
        <v>459459.27125000005</v>
      </c>
      <c r="T55" s="749">
        <f t="shared" ref="T55:T56" si="262">S55/H55</f>
        <v>0.29283952256362178</v>
      </c>
      <c r="U55" s="96">
        <f t="shared" si="259"/>
        <v>55095.515520000001</v>
      </c>
      <c r="V55" s="96" t="e">
        <f t="shared" ref="V55:W55" si="263">V852</f>
        <v>#REF!</v>
      </c>
      <c r="W55" s="96" t="e">
        <f t="shared" si="263"/>
        <v>#REF!</v>
      </c>
      <c r="X55" s="96" t="e">
        <f t="shared" ref="X55:Y55" si="264">X852</f>
        <v>#REF!</v>
      </c>
      <c r="Y55" s="96" t="e">
        <f t="shared" si="264"/>
        <v>#REF!</v>
      </c>
      <c r="Z55" s="96" t="e">
        <f t="shared" ref="Z55:Z61" si="265">AA55+AB55+AC55</f>
        <v>#REF!</v>
      </c>
      <c r="AA55" s="96" t="e">
        <f t="shared" ref="AA55:AC55" si="266">AA852</f>
        <v>#REF!</v>
      </c>
      <c r="AB55" s="96">
        <f t="shared" si="266"/>
        <v>1568979.7170400003</v>
      </c>
      <c r="AC55" s="96" t="e">
        <f t="shared" si="266"/>
        <v>#REF!</v>
      </c>
      <c r="AD55" s="749">
        <f t="shared" ref="AD55:AD61" si="267">U55/I55</f>
        <v>3.6909871013301135E-2</v>
      </c>
      <c r="AE55" s="96">
        <f>AG55+AI55+AK55+AM55+AO55</f>
        <v>1815646.5363899996</v>
      </c>
      <c r="AF55" s="749">
        <f t="shared" ref="AF55:AF61" si="268">AE55/D55</f>
        <v>6.5668290118396366E-2</v>
      </c>
      <c r="AG55" s="96">
        <f t="shared" ref="AG55" si="269">AG852</f>
        <v>1112648.1248999999</v>
      </c>
      <c r="AH55" s="749">
        <f t="shared" ref="AH55:AH60" si="270">AG55/E55</f>
        <v>0.13054212673819682</v>
      </c>
      <c r="AI55" s="96">
        <f t="shared" ref="AI55" si="271">AI852</f>
        <v>11196.818939999999</v>
      </c>
      <c r="AJ55" s="749">
        <f t="shared" si="12"/>
        <v>3.4586245510089581E-3</v>
      </c>
      <c r="AK55" s="96">
        <f t="shared" ref="AK55:AO56" si="272">AK852</f>
        <v>636706.07702999993</v>
      </c>
      <c r="AL55" s="749">
        <f t="shared" ref="AL55:AL58" si="273">AK55/G55</f>
        <v>4.9640191600363558E-2</v>
      </c>
      <c r="AM55" s="96">
        <f t="shared" si="272"/>
        <v>0</v>
      </c>
      <c r="AN55" s="749">
        <f t="shared" ref="AN55:AN56" si="274">AM55/H55</f>
        <v>0</v>
      </c>
      <c r="AO55" s="96">
        <f t="shared" si="272"/>
        <v>55095.515520000001</v>
      </c>
      <c r="AP55" s="96">
        <f>AP56++AP59+AP60+AP57</f>
        <v>16556846.962852836</v>
      </c>
      <c r="AQ55" s="749">
        <f t="shared" ref="AQ55:AQ61" si="275">AO55/I55</f>
        <v>3.6909871013301135E-2</v>
      </c>
      <c r="AR55" s="96">
        <f>AT55+AV55+AX55+AZ55+BB55</f>
        <v>23192978.782600001</v>
      </c>
      <c r="AS55" s="749">
        <f t="shared" ref="AS55:AS61" si="276">AR55/D55</f>
        <v>0.83884348020392419</v>
      </c>
      <c r="AT55" s="96">
        <f t="shared" ref="AT55:AV55" si="277">AT852</f>
        <v>8443464.6874899995</v>
      </c>
      <c r="AU55" s="749">
        <f t="shared" si="17"/>
        <v>0.99063469634020418</v>
      </c>
      <c r="AV55" s="96">
        <f t="shared" si="277"/>
        <v>3237361.7820799998</v>
      </c>
      <c r="AW55" s="749">
        <f t="shared" ref="AW55:AW56" si="278">AV55/F55</f>
        <v>1</v>
      </c>
      <c r="AX55" s="96">
        <f t="shared" ref="AX55:BB55" si="279">AX852</f>
        <v>10056019.435350001</v>
      </c>
      <c r="AY55" s="749">
        <f t="shared" ref="AY55:AY58" si="280">AX55/G55</f>
        <v>0.7840081153870212</v>
      </c>
      <c r="AZ55" s="96">
        <f t="shared" si="279"/>
        <v>0</v>
      </c>
      <c r="BA55" s="749">
        <f t="shared" ref="BA55:BA56" si="281">AZ55/H55</f>
        <v>0</v>
      </c>
      <c r="BB55" s="96">
        <f t="shared" si="279"/>
        <v>1456132.8776799999</v>
      </c>
      <c r="BC55" s="96">
        <f t="shared" ref="BC55:BM55" si="282">BC852</f>
        <v>0</v>
      </c>
      <c r="BD55" s="96" t="e">
        <f t="shared" si="282"/>
        <v>#REF!</v>
      </c>
      <c r="BE55" s="96" t="e">
        <f>BF55+BG55+BH55+BI55</f>
        <v>#REF!</v>
      </c>
      <c r="BF55" s="96" t="e">
        <f t="shared" ref="BF55:BI55" si="283">BF852</f>
        <v>#REF!</v>
      </c>
      <c r="BG55" s="96">
        <f t="shared" si="283"/>
        <v>0</v>
      </c>
      <c r="BH55" s="96" t="e">
        <f t="shared" si="283"/>
        <v>#REF!</v>
      </c>
      <c r="BI55" s="96" t="e">
        <f t="shared" si="283"/>
        <v>#REF!</v>
      </c>
      <c r="BJ55" s="96" t="e">
        <f t="shared" si="282"/>
        <v>#REF!</v>
      </c>
      <c r="BK55" s="96" t="e">
        <f t="shared" si="282"/>
        <v>#REF!</v>
      </c>
      <c r="BL55" s="96" t="e">
        <f t="shared" si="282"/>
        <v>#REF!</v>
      </c>
      <c r="BM55" s="96" t="e">
        <f t="shared" si="282"/>
        <v>#REF!</v>
      </c>
      <c r="BN55" s="96">
        <f>BO55+BP55+BQ55+BR55+BS55</f>
        <v>16839745.04967</v>
      </c>
      <c r="BO55" s="96">
        <f t="shared" ref="BO55:BR55" si="284">BO852</f>
        <v>6709939.1561000003</v>
      </c>
      <c r="BP55" s="96">
        <f t="shared" si="284"/>
        <v>600000</v>
      </c>
      <c r="BQ55" s="96">
        <f t="shared" si="284"/>
        <v>8318705.8935700003</v>
      </c>
      <c r="BR55" s="96">
        <f t="shared" si="284"/>
        <v>0</v>
      </c>
      <c r="BS55" s="96">
        <f>BS852</f>
        <v>1211100</v>
      </c>
      <c r="BT55" s="96">
        <f>BT56+BT57+BT58+BT59+BT60</f>
        <v>100920.50110000002</v>
      </c>
      <c r="BU55" s="96">
        <f>BV55+BW55+BX55+BY55+BZ55</f>
        <v>16940665.55077</v>
      </c>
      <c r="BV55" s="96">
        <f t="shared" ref="BV55:BZ55" si="285">BV852</f>
        <v>6709939.1561000003</v>
      </c>
      <c r="BW55" s="96">
        <f t="shared" si="285"/>
        <v>600000</v>
      </c>
      <c r="BX55" s="96">
        <f t="shared" si="285"/>
        <v>8318705.8935700003</v>
      </c>
      <c r="BY55" s="96">
        <f t="shared" si="285"/>
        <v>278186.09600000002</v>
      </c>
      <c r="BZ55" s="96">
        <f t="shared" si="285"/>
        <v>1033834.4051</v>
      </c>
      <c r="CE55" s="749">
        <f t="shared" ref="CE55:CE61" si="286">BB55/I55</f>
        <v>0.97550002366137756</v>
      </c>
    </row>
    <row r="56" spans="2:83" s="20" customFormat="1" ht="41.25" customHeight="1" x14ac:dyDescent="0.25">
      <c r="B56" s="201"/>
      <c r="C56" s="98" t="s">
        <v>273</v>
      </c>
      <c r="D56" s="99">
        <f>E56+F56+G56+H56+I56</f>
        <v>18235915.400899999</v>
      </c>
      <c r="E56" s="99">
        <f>E853</f>
        <v>5828201.7292300006</v>
      </c>
      <c r="F56" s="99">
        <f t="shared" ref="F56:I56" si="287">F853</f>
        <v>3237361.7820799998</v>
      </c>
      <c r="G56" s="99">
        <f t="shared" si="287"/>
        <v>6325914.7999200001</v>
      </c>
      <c r="H56" s="99">
        <f t="shared" si="287"/>
        <v>1568979.7170400003</v>
      </c>
      <c r="I56" s="99">
        <f t="shared" si="287"/>
        <v>1275457.3726299999</v>
      </c>
      <c r="J56" s="99">
        <f>J853</f>
        <v>-13487282.584310001</v>
      </c>
      <c r="K56" s="99">
        <f>M56+O56+Q56+S56+U56</f>
        <v>4748782.816589999</v>
      </c>
      <c r="L56" s="749">
        <f t="shared" si="258"/>
        <v>0.26040824999416434</v>
      </c>
      <c r="M56" s="99">
        <f>M853</f>
        <v>1641381.9751899999</v>
      </c>
      <c r="N56" s="749">
        <f t="shared" si="260"/>
        <v>0.2816275159039241</v>
      </c>
      <c r="O56" s="99">
        <f>O853</f>
        <v>2309473.3678599996</v>
      </c>
      <c r="P56" s="749">
        <v>0</v>
      </c>
      <c r="Q56" s="99">
        <f t="shared" ref="Q56:U56" si="288">Q853</f>
        <v>283372.68676999997</v>
      </c>
      <c r="R56" s="749">
        <f t="shared" si="261"/>
        <v>4.4795526928940559E-2</v>
      </c>
      <c r="S56" s="99">
        <f t="shared" si="288"/>
        <v>459459.27125000005</v>
      </c>
      <c r="T56" s="749">
        <f t="shared" si="262"/>
        <v>0.29283952256362178</v>
      </c>
      <c r="U56" s="99">
        <f t="shared" si="288"/>
        <v>55095.515520000001</v>
      </c>
      <c r="V56" s="99" t="e">
        <f t="shared" ref="V56:W56" si="289">V853</f>
        <v>#REF!</v>
      </c>
      <c r="W56" s="99" t="e">
        <f t="shared" si="289"/>
        <v>#REF!</v>
      </c>
      <c r="X56" s="99" t="e">
        <f t="shared" ref="X56:Y56" si="290">X853</f>
        <v>#REF!</v>
      </c>
      <c r="Y56" s="99" t="e">
        <f t="shared" si="290"/>
        <v>#REF!</v>
      </c>
      <c r="Z56" s="99" t="e">
        <f t="shared" si="265"/>
        <v>#REF!</v>
      </c>
      <c r="AA56" s="99" t="e">
        <f t="shared" ref="AA56:AC56" si="291">AA853</f>
        <v>#REF!</v>
      </c>
      <c r="AB56" s="99">
        <f t="shared" si="291"/>
        <v>1568979.7170400003</v>
      </c>
      <c r="AC56" s="99" t="e">
        <f t="shared" si="291"/>
        <v>#REF!</v>
      </c>
      <c r="AD56" s="749">
        <f t="shared" si="267"/>
        <v>4.3196673367760424E-2</v>
      </c>
      <c r="AE56" s="99">
        <f>AG56+AI56+AK56+AM56+AO56</f>
        <v>1366665.9692099998</v>
      </c>
      <c r="AF56" s="749">
        <f t="shared" si="268"/>
        <v>7.494364495365835E-2</v>
      </c>
      <c r="AG56" s="99">
        <f>AG853</f>
        <v>942917.71263999993</v>
      </c>
      <c r="AH56" s="749">
        <f t="shared" si="270"/>
        <v>0.16178535960946819</v>
      </c>
      <c r="AI56" s="99">
        <f>AI853</f>
        <v>11196.818939999999</v>
      </c>
      <c r="AJ56" s="749">
        <f t="shared" si="12"/>
        <v>3.4586245510089581E-3</v>
      </c>
      <c r="AK56" s="99">
        <f t="shared" ref="AK56:AM56" si="292">AK853</f>
        <v>357455.92210999993</v>
      </c>
      <c r="AL56" s="749">
        <f t="shared" si="273"/>
        <v>5.6506597609332403E-2</v>
      </c>
      <c r="AM56" s="99">
        <f t="shared" si="292"/>
        <v>0</v>
      </c>
      <c r="AN56" s="749">
        <f t="shared" si="274"/>
        <v>0</v>
      </c>
      <c r="AO56" s="99">
        <f t="shared" si="272"/>
        <v>55095.515520000001</v>
      </c>
      <c r="AP56" s="99">
        <f>AP853</f>
        <v>11188168.205742836</v>
      </c>
      <c r="AQ56" s="749">
        <f t="shared" si="275"/>
        <v>4.3196673367760424E-2</v>
      </c>
      <c r="AR56" s="99">
        <f>AT56+AV56+AX56+AZ56+BB56</f>
        <v>13807385.89418</v>
      </c>
      <c r="AS56" s="749">
        <f t="shared" si="276"/>
        <v>0.7571534299560615</v>
      </c>
      <c r="AT56" s="99">
        <f>AT853</f>
        <v>5748378.5501800003</v>
      </c>
      <c r="AU56" s="749">
        <f t="shared" si="17"/>
        <v>0.9863039780092604</v>
      </c>
      <c r="AV56" s="99">
        <f>AV853</f>
        <v>3237361.7820799998</v>
      </c>
      <c r="AW56" s="749">
        <f t="shared" si="278"/>
        <v>1</v>
      </c>
      <c r="AX56" s="99">
        <f t="shared" ref="AX56:BB56" si="293">AX853</f>
        <v>3579232.4322799998</v>
      </c>
      <c r="AY56" s="749">
        <f t="shared" si="280"/>
        <v>0.56580471686486578</v>
      </c>
      <c r="AZ56" s="99">
        <f t="shared" si="293"/>
        <v>0</v>
      </c>
      <c r="BA56" s="749">
        <f t="shared" si="281"/>
        <v>0</v>
      </c>
      <c r="BB56" s="99">
        <f t="shared" si="293"/>
        <v>1242413.1296399999</v>
      </c>
      <c r="BC56" s="99">
        <f t="shared" ref="BC56:BD56" si="294">BC853</f>
        <v>0</v>
      </c>
      <c r="BD56" s="99" t="e">
        <f t="shared" si="294"/>
        <v>#REF!</v>
      </c>
      <c r="BE56" s="99" t="e">
        <f>BF56+BG56+BH56+BI56</f>
        <v>#REF!</v>
      </c>
      <c r="BF56" s="99" t="e">
        <f>BF853</f>
        <v>#REF!</v>
      </c>
      <c r="BG56" s="99">
        <f t="shared" ref="BG56:BI56" si="295">BG853</f>
        <v>0</v>
      </c>
      <c r="BH56" s="99" t="e">
        <f t="shared" si="295"/>
        <v>#REF!</v>
      </c>
      <c r="BI56" s="99" t="e">
        <f t="shared" si="295"/>
        <v>#REF!</v>
      </c>
      <c r="BJ56" s="99" t="e">
        <f t="shared" ref="BJ56:BM56" si="296">BJ853</f>
        <v>#REF!</v>
      </c>
      <c r="BK56" s="99" t="e">
        <f t="shared" si="296"/>
        <v>#REF!</v>
      </c>
      <c r="BL56" s="99" t="e">
        <f t="shared" si="296"/>
        <v>#REF!</v>
      </c>
      <c r="BM56" s="99" t="e">
        <f t="shared" si="296"/>
        <v>#REF!</v>
      </c>
      <c r="BN56" s="99">
        <f>BO56+BP56+BQ56+BR56+BS56</f>
        <v>8697053.7496700007</v>
      </c>
      <c r="BO56" s="99">
        <f>BO853</f>
        <v>3085723.1561000003</v>
      </c>
      <c r="BP56" s="99">
        <f>BP853</f>
        <v>600000</v>
      </c>
      <c r="BQ56" s="99">
        <f t="shared" ref="BQ56:BS56" si="297">BQ853</f>
        <v>3800230.59357</v>
      </c>
      <c r="BR56" s="99">
        <f t="shared" si="297"/>
        <v>0</v>
      </c>
      <c r="BS56" s="99">
        <f t="shared" si="297"/>
        <v>1211100</v>
      </c>
      <c r="BT56" s="99">
        <f>BT853</f>
        <v>100920.50110000002</v>
      </c>
      <c r="BU56" s="99">
        <f>BV56+BW56+BX56+BY56+BZ56</f>
        <v>8797974.2507700007</v>
      </c>
      <c r="BV56" s="99">
        <f>BV853</f>
        <v>3085723.1561000003</v>
      </c>
      <c r="BW56" s="99">
        <f>BW853</f>
        <v>600000</v>
      </c>
      <c r="BX56" s="99">
        <f t="shared" ref="BX56:BZ56" si="298">BX853</f>
        <v>3800230.59357</v>
      </c>
      <c r="BY56" s="99">
        <f t="shared" si="298"/>
        <v>278186.09600000002</v>
      </c>
      <c r="BZ56" s="99">
        <f t="shared" si="298"/>
        <v>1033834.4051</v>
      </c>
      <c r="CE56" s="749">
        <f t="shared" si="286"/>
        <v>0.97409224040011422</v>
      </c>
    </row>
    <row r="57" spans="2:83" s="23" customFormat="1" ht="46.5" customHeight="1" x14ac:dyDescent="0.25">
      <c r="B57" s="202"/>
      <c r="C57" s="102" t="s">
        <v>274</v>
      </c>
      <c r="D57" s="103">
        <f t="shared" ref="D57:D61" si="299">E57+G57+H57+I57</f>
        <v>5207584.5</v>
      </c>
      <c r="E57" s="103">
        <f>E854</f>
        <v>2412182.8573100003</v>
      </c>
      <c r="F57" s="103">
        <f t="shared" ref="F57:I57" si="300">F854</f>
        <v>0</v>
      </c>
      <c r="G57" s="103">
        <f t="shared" si="300"/>
        <v>2795401.6426900001</v>
      </c>
      <c r="H57" s="103">
        <f t="shared" si="300"/>
        <v>0</v>
      </c>
      <c r="I57" s="103">
        <f t="shared" si="300"/>
        <v>0</v>
      </c>
      <c r="J57" s="103">
        <f>J854</f>
        <v>-4968995.9494000003</v>
      </c>
      <c r="K57" s="103">
        <f t="shared" ref="K57:K61" si="301">M57+Q57+S57+U57</f>
        <v>238588.55059999996</v>
      </c>
      <c r="L57" s="789">
        <f t="shared" si="258"/>
        <v>4.5815588897309294E-2</v>
      </c>
      <c r="M57" s="103">
        <f>M854</f>
        <v>95548.743369999997</v>
      </c>
      <c r="N57" s="789">
        <f t="shared" si="260"/>
        <v>3.961090390823576E-2</v>
      </c>
      <c r="O57" s="103">
        <f t="shared" ref="O57" si="302">O854</f>
        <v>0</v>
      </c>
      <c r="P57" s="789">
        <v>0</v>
      </c>
      <c r="Q57" s="103">
        <f t="shared" ref="Q57:U57" si="303">Q854</f>
        <v>143039.80722999998</v>
      </c>
      <c r="R57" s="789">
        <f t="shared" si="261"/>
        <v>5.1169679893424379E-2</v>
      </c>
      <c r="S57" s="103">
        <f t="shared" si="303"/>
        <v>0</v>
      </c>
      <c r="T57" s="789">
        <v>0</v>
      </c>
      <c r="U57" s="103">
        <f t="shared" si="303"/>
        <v>0</v>
      </c>
      <c r="V57" s="103" t="e">
        <f t="shared" ref="V57:W57" si="304">V854</f>
        <v>#REF!</v>
      </c>
      <c r="W57" s="103" t="e">
        <f t="shared" si="304"/>
        <v>#REF!</v>
      </c>
      <c r="X57" s="103" t="e">
        <f t="shared" ref="X57:Y57" si="305">X854</f>
        <v>#REF!</v>
      </c>
      <c r="Y57" s="103" t="e">
        <f t="shared" si="305"/>
        <v>#REF!</v>
      </c>
      <c r="Z57" s="103" t="e">
        <f t="shared" si="265"/>
        <v>#REF!</v>
      </c>
      <c r="AA57" s="103" t="e">
        <f t="shared" ref="AA57:AC57" si="306">AA854</f>
        <v>#REF!</v>
      </c>
      <c r="AB57" s="103">
        <f t="shared" si="306"/>
        <v>0</v>
      </c>
      <c r="AC57" s="103">
        <f t="shared" si="306"/>
        <v>0</v>
      </c>
      <c r="AD57" s="789">
        <v>0</v>
      </c>
      <c r="AE57" s="103">
        <f t="shared" ref="AE57:AE61" si="307">AG57+AK57+AM57+AO57</f>
        <v>236518.48703999998</v>
      </c>
      <c r="AF57" s="789">
        <f t="shared" si="268"/>
        <v>4.5418079541484149E-2</v>
      </c>
      <c r="AG57" s="103">
        <f>AG854</f>
        <v>37737.384470000005</v>
      </c>
      <c r="AH57" s="789">
        <f t="shared" si="270"/>
        <v>1.5644495754390565E-2</v>
      </c>
      <c r="AI57" s="103">
        <f t="shared" ref="AI57" si="308">AI854</f>
        <v>0</v>
      </c>
      <c r="AJ57" s="789">
        <v>0</v>
      </c>
      <c r="AK57" s="103">
        <f t="shared" ref="AK57:AO57" si="309">AK854</f>
        <v>198781.10256999999</v>
      </c>
      <c r="AL57" s="789">
        <f t="shared" si="273"/>
        <v>7.1110032824733549E-2</v>
      </c>
      <c r="AM57" s="103">
        <f t="shared" si="309"/>
        <v>0</v>
      </c>
      <c r="AN57" s="789">
        <v>0</v>
      </c>
      <c r="AO57" s="103">
        <f t="shared" si="309"/>
        <v>0</v>
      </c>
      <c r="AP57" s="103">
        <f>AP854</f>
        <v>5004048.7568600001</v>
      </c>
      <c r="AQ57" s="789">
        <v>0</v>
      </c>
      <c r="AR57" s="103">
        <f t="shared" ref="AR57:AR61" si="310">AT57+AX57+AZ57+BB57</f>
        <v>5207582.5235200003</v>
      </c>
      <c r="AS57" s="789">
        <f t="shared" si="276"/>
        <v>0.99999962046127144</v>
      </c>
      <c r="AT57" s="103">
        <f>AT854</f>
        <v>2412182.8573100003</v>
      </c>
      <c r="AU57" s="789">
        <f t="shared" si="17"/>
        <v>1</v>
      </c>
      <c r="AV57" s="103">
        <f>AV854</f>
        <v>0</v>
      </c>
      <c r="AW57" s="789">
        <v>0</v>
      </c>
      <c r="AX57" s="103">
        <f t="shared" ref="AX57:BB57" si="311">AX854</f>
        <v>2795399.6662099999</v>
      </c>
      <c r="AY57" s="789">
        <f t="shared" si="280"/>
        <v>0.9999992929531234</v>
      </c>
      <c r="AZ57" s="103">
        <f t="shared" si="311"/>
        <v>0</v>
      </c>
      <c r="BA57" s="789">
        <v>0</v>
      </c>
      <c r="BB57" s="103">
        <f t="shared" si="311"/>
        <v>0</v>
      </c>
      <c r="BC57" s="103">
        <f t="shared" ref="BC57:BM57" si="312">BC854</f>
        <v>0</v>
      </c>
      <c r="BD57" s="103">
        <f t="shared" si="312"/>
        <v>0</v>
      </c>
      <c r="BE57" s="103">
        <f t="shared" ref="BE57:BE61" si="313">BF57+BG57+BH57+BI57</f>
        <v>0</v>
      </c>
      <c r="BF57" s="103">
        <f>BF854</f>
        <v>0</v>
      </c>
      <c r="BG57" s="103">
        <f t="shared" ref="BG57:BI57" si="314">BG854</f>
        <v>0</v>
      </c>
      <c r="BH57" s="103">
        <f t="shared" si="314"/>
        <v>0</v>
      </c>
      <c r="BI57" s="103">
        <f t="shared" si="314"/>
        <v>0</v>
      </c>
      <c r="BJ57" s="103" t="e">
        <f t="shared" si="312"/>
        <v>#REF!</v>
      </c>
      <c r="BK57" s="103" t="e">
        <f t="shared" si="312"/>
        <v>#REF!</v>
      </c>
      <c r="BL57" s="103" t="e">
        <f t="shared" si="312"/>
        <v>#REF!</v>
      </c>
      <c r="BM57" s="103" t="e">
        <f t="shared" si="312"/>
        <v>#REF!</v>
      </c>
      <c r="BN57" s="103">
        <f t="shared" ref="BN57:BN61" si="315">BO57+BQ57+BR57+BS57</f>
        <v>7642691.2999999998</v>
      </c>
      <c r="BO57" s="103">
        <f>BO854</f>
        <v>3124216</v>
      </c>
      <c r="BP57" s="103">
        <f>BP854</f>
        <v>0</v>
      </c>
      <c r="BQ57" s="103">
        <f t="shared" ref="BQ57:BS57" si="316">BQ854</f>
        <v>4518475.3</v>
      </c>
      <c r="BR57" s="103">
        <f t="shared" si="316"/>
        <v>0</v>
      </c>
      <c r="BS57" s="103">
        <f t="shared" si="316"/>
        <v>0</v>
      </c>
      <c r="BT57" s="103">
        <f>BT854</f>
        <v>0</v>
      </c>
      <c r="BU57" s="103">
        <f t="shared" ref="BU57:BU61" si="317">BV57+BX57+BY57+BZ57</f>
        <v>7642691.2999999998</v>
      </c>
      <c r="BV57" s="103">
        <f>BV854</f>
        <v>3124216</v>
      </c>
      <c r="BW57" s="103">
        <f>BW854</f>
        <v>0</v>
      </c>
      <c r="BX57" s="103">
        <f t="shared" ref="BX57:BZ57" si="318">BX854</f>
        <v>4518475.3</v>
      </c>
      <c r="BY57" s="103">
        <f t="shared" si="318"/>
        <v>0</v>
      </c>
      <c r="BZ57" s="103">
        <f t="shared" si="318"/>
        <v>0</v>
      </c>
      <c r="CE57" s="789">
        <v>0</v>
      </c>
    </row>
    <row r="58" spans="2:83" s="194" customFormat="1" ht="46.5" customHeight="1" x14ac:dyDescent="0.25">
      <c r="B58" s="203"/>
      <c r="C58" s="479" t="s">
        <v>275</v>
      </c>
      <c r="D58" s="195">
        <f t="shared" si="299"/>
        <v>3705106.19</v>
      </c>
      <c r="E58" s="195">
        <f>E827</f>
        <v>0</v>
      </c>
      <c r="F58" s="195">
        <f t="shared" ref="F58:I58" si="319">F827</f>
        <v>0</v>
      </c>
      <c r="G58" s="195">
        <f t="shared" si="319"/>
        <v>3705106.19</v>
      </c>
      <c r="H58" s="195">
        <f t="shared" si="319"/>
        <v>0</v>
      </c>
      <c r="I58" s="195">
        <f t="shared" si="319"/>
        <v>0</v>
      </c>
      <c r="J58" s="195">
        <f>J761</f>
        <v>-3705106.19</v>
      </c>
      <c r="K58" s="195">
        <f t="shared" si="301"/>
        <v>0</v>
      </c>
      <c r="L58" s="749">
        <f t="shared" si="258"/>
        <v>0</v>
      </c>
      <c r="M58" s="195">
        <f>M827</f>
        <v>0</v>
      </c>
      <c r="N58" s="749">
        <v>0</v>
      </c>
      <c r="O58" s="195">
        <f t="shared" ref="O58" si="320">O827</f>
        <v>0</v>
      </c>
      <c r="P58" s="749">
        <v>0</v>
      </c>
      <c r="Q58" s="195">
        <f t="shared" ref="Q58:U58" si="321">Q827</f>
        <v>0</v>
      </c>
      <c r="R58" s="749">
        <f t="shared" si="261"/>
        <v>0</v>
      </c>
      <c r="S58" s="195">
        <f t="shared" si="321"/>
        <v>0</v>
      </c>
      <c r="T58" s="749">
        <v>0</v>
      </c>
      <c r="U58" s="195">
        <f t="shared" si="321"/>
        <v>0</v>
      </c>
      <c r="V58" s="195">
        <f t="shared" ref="V58:W58" si="322">V525</f>
        <v>0</v>
      </c>
      <c r="W58" s="195">
        <f t="shared" si="322"/>
        <v>0</v>
      </c>
      <c r="X58" s="195">
        <f t="shared" ref="X58:Y58" si="323">X525</f>
        <v>0</v>
      </c>
      <c r="Y58" s="195">
        <f t="shared" si="323"/>
        <v>0</v>
      </c>
      <c r="Z58" s="195">
        <f t="shared" si="265"/>
        <v>0</v>
      </c>
      <c r="AA58" s="195">
        <f t="shared" ref="AA58:AC58" si="324">AA525</f>
        <v>0</v>
      </c>
      <c r="AB58" s="195">
        <f t="shared" si="324"/>
        <v>0</v>
      </c>
      <c r="AC58" s="195">
        <f t="shared" si="324"/>
        <v>0</v>
      </c>
      <c r="AD58" s="749">
        <v>0</v>
      </c>
      <c r="AE58" s="195">
        <f t="shared" si="307"/>
        <v>80469.052349999998</v>
      </c>
      <c r="AF58" s="749">
        <f t="shared" si="268"/>
        <v>2.1718419992167618E-2</v>
      </c>
      <c r="AG58" s="195">
        <f>AG827</f>
        <v>0</v>
      </c>
      <c r="AH58" s="749">
        <v>0</v>
      </c>
      <c r="AI58" s="195">
        <f t="shared" ref="AI58" si="325">AI827</f>
        <v>0</v>
      </c>
      <c r="AJ58" s="749">
        <v>0</v>
      </c>
      <c r="AK58" s="195">
        <f t="shared" ref="AK58:AO58" si="326">AK827</f>
        <v>80469.052349999998</v>
      </c>
      <c r="AL58" s="749">
        <f t="shared" si="273"/>
        <v>2.1718419992167618E-2</v>
      </c>
      <c r="AM58" s="195">
        <f t="shared" si="326"/>
        <v>0</v>
      </c>
      <c r="AN58" s="749">
        <v>0</v>
      </c>
      <c r="AO58" s="195">
        <f t="shared" si="326"/>
        <v>0</v>
      </c>
      <c r="AP58" s="195">
        <f>AP761</f>
        <v>3600918.2845100001</v>
      </c>
      <c r="AQ58" s="749">
        <v>0</v>
      </c>
      <c r="AR58" s="195">
        <f t="shared" si="310"/>
        <v>3681387.3368600002</v>
      </c>
      <c r="AS58" s="749">
        <f t="shared" si="276"/>
        <v>0.99359833377946993</v>
      </c>
      <c r="AT58" s="195">
        <f>AT827</f>
        <v>0</v>
      </c>
      <c r="AU58" s="749">
        <v>0</v>
      </c>
      <c r="AV58" s="195"/>
      <c r="AW58" s="749">
        <v>0</v>
      </c>
      <c r="AX58" s="195">
        <f t="shared" ref="AX58:BB58" si="327">AX827</f>
        <v>3681387.3368600002</v>
      </c>
      <c r="AY58" s="749">
        <f t="shared" si="280"/>
        <v>0.99359833377946993</v>
      </c>
      <c r="AZ58" s="195">
        <f t="shared" si="327"/>
        <v>0</v>
      </c>
      <c r="BA58" s="749">
        <v>0</v>
      </c>
      <c r="BB58" s="195">
        <f t="shared" si="327"/>
        <v>0</v>
      </c>
      <c r="BC58" s="195">
        <f t="shared" ref="BC58:BM58" si="328">BC525</f>
        <v>0</v>
      </c>
      <c r="BD58" s="195">
        <f t="shared" si="328"/>
        <v>0</v>
      </c>
      <c r="BE58" s="195">
        <f t="shared" si="313"/>
        <v>0</v>
      </c>
      <c r="BF58" s="195">
        <f>BF827</f>
        <v>0</v>
      </c>
      <c r="BG58" s="195">
        <f t="shared" ref="BG58:BI58" si="329">BG827</f>
        <v>0</v>
      </c>
      <c r="BH58" s="195">
        <f t="shared" si="329"/>
        <v>0</v>
      </c>
      <c r="BI58" s="195">
        <f t="shared" si="329"/>
        <v>0</v>
      </c>
      <c r="BJ58" s="195">
        <f t="shared" si="328"/>
        <v>0</v>
      </c>
      <c r="BK58" s="195">
        <f t="shared" si="328"/>
        <v>0</v>
      </c>
      <c r="BL58" s="195">
        <f t="shared" si="328"/>
        <v>0</v>
      </c>
      <c r="BM58" s="195">
        <f t="shared" si="328"/>
        <v>0</v>
      </c>
      <c r="BN58" s="195">
        <f t="shared" si="315"/>
        <v>0</v>
      </c>
      <c r="BO58" s="195">
        <f>BO827</f>
        <v>0</v>
      </c>
      <c r="BP58" s="195"/>
      <c r="BQ58" s="195">
        <f t="shared" ref="BQ58:BS58" si="330">BQ827</f>
        <v>0</v>
      </c>
      <c r="BR58" s="195">
        <f t="shared" si="330"/>
        <v>0</v>
      </c>
      <c r="BS58" s="195">
        <f t="shared" si="330"/>
        <v>0</v>
      </c>
      <c r="BT58" s="195">
        <f>BT761</f>
        <v>0</v>
      </c>
      <c r="BU58" s="195">
        <f t="shared" si="317"/>
        <v>0</v>
      </c>
      <c r="BV58" s="195">
        <f>BV827</f>
        <v>0</v>
      </c>
      <c r="BW58" s="195"/>
      <c r="BX58" s="195">
        <f t="shared" ref="BX58:BZ58" si="331">BX827</f>
        <v>0</v>
      </c>
      <c r="BY58" s="195">
        <f t="shared" si="331"/>
        <v>0</v>
      </c>
      <c r="BZ58" s="195">
        <f t="shared" si="331"/>
        <v>0</v>
      </c>
      <c r="CE58" s="749">
        <v>0</v>
      </c>
    </row>
    <row r="59" spans="2:83" s="42" customFormat="1" ht="46.5" customHeight="1" x14ac:dyDescent="0.25">
      <c r="B59" s="326"/>
      <c r="C59" s="98" t="s">
        <v>276</v>
      </c>
      <c r="D59" s="115">
        <f t="shared" si="299"/>
        <v>150</v>
      </c>
      <c r="E59" s="115">
        <f>E857</f>
        <v>0</v>
      </c>
      <c r="F59" s="115">
        <f t="shared" ref="F59:H59" si="332">F857</f>
        <v>0</v>
      </c>
      <c r="G59" s="115">
        <f t="shared" si="332"/>
        <v>0</v>
      </c>
      <c r="H59" s="115">
        <f t="shared" si="332"/>
        <v>0</v>
      </c>
      <c r="I59" s="115">
        <f t="shared" ref="I59" si="333">I857</f>
        <v>150</v>
      </c>
      <c r="J59" s="115">
        <f>K59-I59</f>
        <v>-150</v>
      </c>
      <c r="K59" s="115">
        <f>O59+U59</f>
        <v>0</v>
      </c>
      <c r="L59" s="749">
        <f t="shared" si="258"/>
        <v>0</v>
      </c>
      <c r="M59" s="115">
        <f>M847</f>
        <v>0</v>
      </c>
      <c r="N59" s="749">
        <v>0</v>
      </c>
      <c r="O59" s="115">
        <f t="shared" ref="O59" si="334">O857</f>
        <v>0</v>
      </c>
      <c r="P59" s="749">
        <v>0</v>
      </c>
      <c r="Q59" s="115">
        <f t="shared" ref="Q59:U59" si="335">Q857</f>
        <v>0</v>
      </c>
      <c r="R59" s="749" t="e">
        <f t="shared" si="261"/>
        <v>#DIV/0!</v>
      </c>
      <c r="S59" s="115">
        <f t="shared" si="335"/>
        <v>0</v>
      </c>
      <c r="T59" s="749">
        <v>0</v>
      </c>
      <c r="U59" s="115">
        <f t="shared" si="335"/>
        <v>0</v>
      </c>
      <c r="V59" s="115"/>
      <c r="W59" s="115"/>
      <c r="X59" s="115">
        <v>0</v>
      </c>
      <c r="Y59" s="115">
        <f>Y845</f>
        <v>0</v>
      </c>
      <c r="Z59" s="115">
        <f t="shared" si="265"/>
        <v>150</v>
      </c>
      <c r="AA59" s="115">
        <v>0</v>
      </c>
      <c r="AB59" s="115">
        <v>0</v>
      </c>
      <c r="AC59" s="115">
        <f>AC845</f>
        <v>150</v>
      </c>
      <c r="AD59" s="749">
        <f t="shared" si="267"/>
        <v>0</v>
      </c>
      <c r="AE59" s="115">
        <f t="shared" si="307"/>
        <v>0</v>
      </c>
      <c r="AF59" s="749">
        <f t="shared" si="268"/>
        <v>0</v>
      </c>
      <c r="AG59" s="115">
        <f>AG857</f>
        <v>0</v>
      </c>
      <c r="AH59" s="749">
        <v>0</v>
      </c>
      <c r="AI59" s="115">
        <f t="shared" ref="AI59" si="336">AI857</f>
        <v>0</v>
      </c>
      <c r="AJ59" s="749">
        <v>0</v>
      </c>
      <c r="AK59" s="115">
        <f t="shared" ref="AK59:AO59" si="337">AK857</f>
        <v>0</v>
      </c>
      <c r="AL59" s="749">
        <v>0</v>
      </c>
      <c r="AM59" s="115">
        <f t="shared" si="337"/>
        <v>0</v>
      </c>
      <c r="AN59" s="749">
        <v>0</v>
      </c>
      <c r="AO59" s="115">
        <f t="shared" si="337"/>
        <v>0</v>
      </c>
      <c r="AP59" s="115">
        <f>AP857</f>
        <v>0</v>
      </c>
      <c r="AQ59" s="749">
        <f t="shared" si="275"/>
        <v>0</v>
      </c>
      <c r="AR59" s="115">
        <f t="shared" si="310"/>
        <v>0</v>
      </c>
      <c r="AS59" s="749">
        <f t="shared" si="276"/>
        <v>0</v>
      </c>
      <c r="AT59" s="115">
        <f>AT857</f>
        <v>0</v>
      </c>
      <c r="AU59" s="749">
        <v>0</v>
      </c>
      <c r="AV59" s="115"/>
      <c r="AW59" s="749">
        <v>0</v>
      </c>
      <c r="AX59" s="115">
        <f t="shared" ref="AX59:BB59" si="338">AX857</f>
        <v>0</v>
      </c>
      <c r="AY59" s="749">
        <v>0</v>
      </c>
      <c r="AZ59" s="115">
        <f t="shared" si="338"/>
        <v>0</v>
      </c>
      <c r="BA59" s="749">
        <v>0</v>
      </c>
      <c r="BB59" s="115">
        <f t="shared" si="338"/>
        <v>0</v>
      </c>
      <c r="BC59" s="115">
        <v>0</v>
      </c>
      <c r="BD59" s="115">
        <f>BD845</f>
        <v>0</v>
      </c>
      <c r="BE59" s="115">
        <f t="shared" si="313"/>
        <v>0</v>
      </c>
      <c r="BF59" s="115">
        <f>BF857</f>
        <v>0</v>
      </c>
      <c r="BG59" s="115">
        <f t="shared" ref="BG59:BI59" si="339">BG857</f>
        <v>0</v>
      </c>
      <c r="BH59" s="115">
        <f t="shared" si="339"/>
        <v>0</v>
      </c>
      <c r="BI59" s="115">
        <f t="shared" si="339"/>
        <v>0</v>
      </c>
      <c r="BJ59" s="115"/>
      <c r="BK59" s="115"/>
      <c r="BL59" s="115">
        <v>0</v>
      </c>
      <c r="BM59" s="115">
        <f>BM845</f>
        <v>0</v>
      </c>
      <c r="BN59" s="115">
        <f t="shared" si="315"/>
        <v>0</v>
      </c>
      <c r="BO59" s="115">
        <f>BO857</f>
        <v>0</v>
      </c>
      <c r="BP59" s="115"/>
      <c r="BQ59" s="115">
        <f t="shared" ref="BQ59:BS59" si="340">BQ857</f>
        <v>0</v>
      </c>
      <c r="BR59" s="115">
        <f t="shared" si="340"/>
        <v>0</v>
      </c>
      <c r="BS59" s="115">
        <f t="shared" si="340"/>
        <v>0</v>
      </c>
      <c r="BT59" s="115">
        <f>BT857</f>
        <v>0</v>
      </c>
      <c r="BU59" s="115">
        <f t="shared" si="317"/>
        <v>0</v>
      </c>
      <c r="BV59" s="115">
        <f>BV857</f>
        <v>0</v>
      </c>
      <c r="BW59" s="115"/>
      <c r="BX59" s="115">
        <f t="shared" ref="BX59:BZ59" si="341">BX857</f>
        <v>0</v>
      </c>
      <c r="BY59" s="115">
        <f t="shared" si="341"/>
        <v>0</v>
      </c>
      <c r="BZ59" s="115">
        <f t="shared" si="341"/>
        <v>0</v>
      </c>
      <c r="CE59" s="749">
        <f t="shared" si="286"/>
        <v>0</v>
      </c>
    </row>
    <row r="60" spans="2:83" s="316" customFormat="1" ht="45.75" customHeight="1" x14ac:dyDescent="0.25">
      <c r="B60" s="317"/>
      <c r="C60" s="475" t="s">
        <v>417</v>
      </c>
      <c r="D60" s="319">
        <f t="shared" si="299"/>
        <v>500000</v>
      </c>
      <c r="E60" s="319">
        <f>E856</f>
        <v>282903.28000000003</v>
      </c>
      <c r="F60" s="319">
        <f t="shared" ref="F60:H60" si="342">F856</f>
        <v>0</v>
      </c>
      <c r="G60" s="319">
        <f t="shared" si="342"/>
        <v>0</v>
      </c>
      <c r="H60" s="319">
        <f t="shared" si="342"/>
        <v>0</v>
      </c>
      <c r="I60" s="319">
        <f t="shared" ref="I60" si="343">I856</f>
        <v>217096.72</v>
      </c>
      <c r="J60" s="319">
        <f>J856</f>
        <v>-361442.17723999999</v>
      </c>
      <c r="K60" s="319">
        <f t="shared" si="301"/>
        <v>138557.82276000001</v>
      </c>
      <c r="L60" s="749">
        <f t="shared" si="258"/>
        <v>0.27711564552000001</v>
      </c>
      <c r="M60" s="319">
        <f>M856</f>
        <v>138557.82276000001</v>
      </c>
      <c r="N60" s="749">
        <f t="shared" si="260"/>
        <v>0.4897710014532175</v>
      </c>
      <c r="O60" s="319">
        <f t="shared" ref="O60" si="344">O856</f>
        <v>0</v>
      </c>
      <c r="P60" s="749">
        <v>0</v>
      </c>
      <c r="Q60" s="319">
        <f t="shared" ref="Q60:U60" si="345">Q856</f>
        <v>0</v>
      </c>
      <c r="R60" s="749" t="e">
        <f t="shared" si="261"/>
        <v>#DIV/0!</v>
      </c>
      <c r="S60" s="319">
        <f t="shared" si="345"/>
        <v>0</v>
      </c>
      <c r="T60" s="749">
        <v>0</v>
      </c>
      <c r="U60" s="319">
        <f t="shared" si="345"/>
        <v>0</v>
      </c>
      <c r="V60" s="319">
        <f t="shared" ref="V60:AC60" si="346">V749</f>
        <v>0</v>
      </c>
      <c r="W60" s="319">
        <f t="shared" si="346"/>
        <v>0</v>
      </c>
      <c r="X60" s="319">
        <f t="shared" si="346"/>
        <v>0</v>
      </c>
      <c r="Y60" s="319">
        <f t="shared" si="346"/>
        <v>0</v>
      </c>
      <c r="Z60" s="319">
        <f t="shared" si="346"/>
        <v>346117.6</v>
      </c>
      <c r="AA60" s="319">
        <f t="shared" si="346"/>
        <v>346117.6</v>
      </c>
      <c r="AB60" s="319">
        <f t="shared" si="346"/>
        <v>0</v>
      </c>
      <c r="AC60" s="319">
        <f t="shared" si="346"/>
        <v>0</v>
      </c>
      <c r="AD60" s="749">
        <f t="shared" si="267"/>
        <v>0</v>
      </c>
      <c r="AE60" s="319">
        <f t="shared" si="307"/>
        <v>131993.02778999999</v>
      </c>
      <c r="AF60" s="749">
        <f t="shared" si="268"/>
        <v>0.26398605557999999</v>
      </c>
      <c r="AG60" s="319">
        <f>AG856</f>
        <v>131993.02778999999</v>
      </c>
      <c r="AH60" s="749">
        <f t="shared" si="270"/>
        <v>0.46656591535453384</v>
      </c>
      <c r="AI60" s="319">
        <f t="shared" ref="AI60" si="347">AI856</f>
        <v>0</v>
      </c>
      <c r="AJ60" s="749">
        <v>0</v>
      </c>
      <c r="AK60" s="319">
        <f t="shared" ref="AK60:AO60" si="348">AK856</f>
        <v>0</v>
      </c>
      <c r="AL60" s="749">
        <v>0</v>
      </c>
      <c r="AM60" s="319">
        <f t="shared" si="348"/>
        <v>0</v>
      </c>
      <c r="AN60" s="749">
        <v>0</v>
      </c>
      <c r="AO60" s="319">
        <f t="shared" si="348"/>
        <v>0</v>
      </c>
      <c r="AP60" s="319">
        <f>AP856</f>
        <v>364630.00025000004</v>
      </c>
      <c r="AQ60" s="749">
        <f t="shared" si="275"/>
        <v>0</v>
      </c>
      <c r="AR60" s="319">
        <f t="shared" si="310"/>
        <v>496623.02804</v>
      </c>
      <c r="AS60" s="749">
        <f t="shared" si="276"/>
        <v>0.99324605608000005</v>
      </c>
      <c r="AT60" s="319">
        <f>AT856</f>
        <v>282903.28000000003</v>
      </c>
      <c r="AU60" s="749">
        <f t="shared" si="17"/>
        <v>1</v>
      </c>
      <c r="AV60" s="319"/>
      <c r="AW60" s="749">
        <v>0</v>
      </c>
      <c r="AX60" s="319">
        <f t="shared" ref="AX60:BB60" si="349">AX856</f>
        <v>0</v>
      </c>
      <c r="AY60" s="749">
        <v>0</v>
      </c>
      <c r="AZ60" s="319">
        <f t="shared" si="349"/>
        <v>0</v>
      </c>
      <c r="BA60" s="749">
        <v>0</v>
      </c>
      <c r="BB60" s="319">
        <f t="shared" si="349"/>
        <v>213719.74804000001</v>
      </c>
      <c r="BC60" s="319">
        <f t="shared" ref="BC60:BD60" si="350">BC749</f>
        <v>0</v>
      </c>
      <c r="BD60" s="319">
        <f t="shared" si="350"/>
        <v>0</v>
      </c>
      <c r="BE60" s="319">
        <f t="shared" si="313"/>
        <v>0</v>
      </c>
      <c r="BF60" s="319">
        <f>BF856</f>
        <v>0</v>
      </c>
      <c r="BG60" s="319">
        <f t="shared" ref="BG60:BI60" si="351">BG856</f>
        <v>0</v>
      </c>
      <c r="BH60" s="319">
        <f t="shared" si="351"/>
        <v>0</v>
      </c>
      <c r="BI60" s="319">
        <f t="shared" si="351"/>
        <v>0</v>
      </c>
      <c r="BJ60" s="319">
        <f t="shared" ref="BJ60:BM60" si="352">BJ749</f>
        <v>0</v>
      </c>
      <c r="BK60" s="319">
        <f t="shared" si="352"/>
        <v>0</v>
      </c>
      <c r="BL60" s="319">
        <f t="shared" si="352"/>
        <v>0</v>
      </c>
      <c r="BM60" s="319">
        <f t="shared" si="352"/>
        <v>0</v>
      </c>
      <c r="BN60" s="319">
        <f t="shared" si="315"/>
        <v>500000</v>
      </c>
      <c r="BO60" s="319">
        <f>BO856</f>
        <v>500000</v>
      </c>
      <c r="BP60" s="319"/>
      <c r="BQ60" s="319">
        <f t="shared" ref="BQ60:BS60" si="353">BQ856</f>
        <v>0</v>
      </c>
      <c r="BR60" s="319">
        <f t="shared" si="353"/>
        <v>0</v>
      </c>
      <c r="BS60" s="319">
        <f t="shared" si="353"/>
        <v>0</v>
      </c>
      <c r="BT60" s="319">
        <f>BT856</f>
        <v>0</v>
      </c>
      <c r="BU60" s="319">
        <f t="shared" si="317"/>
        <v>500000</v>
      </c>
      <c r="BV60" s="319">
        <f>BV856</f>
        <v>500000</v>
      </c>
      <c r="BW60" s="319"/>
      <c r="BX60" s="319">
        <f t="shared" ref="BX60:BZ60" si="354">BX856</f>
        <v>0</v>
      </c>
      <c r="BY60" s="319">
        <f t="shared" si="354"/>
        <v>0</v>
      </c>
      <c r="BZ60" s="319">
        <f t="shared" si="354"/>
        <v>0</v>
      </c>
      <c r="CE60" s="749">
        <f t="shared" si="286"/>
        <v>0.9844448503874218</v>
      </c>
    </row>
    <row r="61" spans="2:83" s="17" customFormat="1" ht="46.5" customHeight="1" x14ac:dyDescent="0.25">
      <c r="B61" s="916" t="s">
        <v>194</v>
      </c>
      <c r="C61" s="916"/>
      <c r="D61" s="97">
        <f t="shared" si="299"/>
        <v>1410570.4267899999</v>
      </c>
      <c r="E61" s="97">
        <f>E858</f>
        <v>0</v>
      </c>
      <c r="F61" s="97">
        <f t="shared" ref="F61:H61" si="355">F858</f>
        <v>0</v>
      </c>
      <c r="G61" s="97">
        <f t="shared" si="355"/>
        <v>0</v>
      </c>
      <c r="H61" s="97">
        <f t="shared" si="355"/>
        <v>0</v>
      </c>
      <c r="I61" s="97">
        <f>I858</f>
        <v>1410570.4267899999</v>
      </c>
      <c r="J61" s="97">
        <f>J858</f>
        <v>-1367920.82773</v>
      </c>
      <c r="K61" s="97">
        <f t="shared" si="301"/>
        <v>42649.59906</v>
      </c>
      <c r="L61" s="749">
        <f t="shared" si="258"/>
        <v>3.0235710496963015E-2</v>
      </c>
      <c r="M61" s="97">
        <f>M858</f>
        <v>0</v>
      </c>
      <c r="N61" s="749">
        <v>0</v>
      </c>
      <c r="O61" s="97">
        <f t="shared" ref="O61" si="356">O858</f>
        <v>0</v>
      </c>
      <c r="P61" s="749">
        <v>0</v>
      </c>
      <c r="Q61" s="97">
        <f>Q858</f>
        <v>0</v>
      </c>
      <c r="R61" s="749" t="e">
        <f t="shared" si="261"/>
        <v>#DIV/0!</v>
      </c>
      <c r="S61" s="97">
        <f t="shared" ref="S61:U61" si="357">S858</f>
        <v>0</v>
      </c>
      <c r="T61" s="749">
        <v>0</v>
      </c>
      <c r="U61" s="97">
        <f t="shared" si="357"/>
        <v>42649.59906</v>
      </c>
      <c r="V61" s="97">
        <f t="shared" ref="V61:W61" si="358">V763</f>
        <v>-162445.69209999999</v>
      </c>
      <c r="W61" s="97">
        <f t="shared" si="358"/>
        <v>0</v>
      </c>
      <c r="X61" s="97">
        <f t="shared" ref="X61:Y61" si="359">X763</f>
        <v>0</v>
      </c>
      <c r="Y61" s="97">
        <f t="shared" si="359"/>
        <v>-162445.69209999999</v>
      </c>
      <c r="Z61" s="97" t="e">
        <f t="shared" si="265"/>
        <v>#REF!</v>
      </c>
      <c r="AA61" s="97">
        <f t="shared" ref="AA61:AC61" si="360">AA763</f>
        <v>0</v>
      </c>
      <c r="AB61" s="97">
        <f t="shared" si="360"/>
        <v>0</v>
      </c>
      <c r="AC61" s="97" t="e">
        <f t="shared" si="360"/>
        <v>#REF!</v>
      </c>
      <c r="AD61" s="749">
        <f t="shared" si="267"/>
        <v>3.0235710496963015E-2</v>
      </c>
      <c r="AE61" s="97">
        <f t="shared" si="307"/>
        <v>42649.59906</v>
      </c>
      <c r="AF61" s="749">
        <f t="shared" si="268"/>
        <v>3.0235710496963015E-2</v>
      </c>
      <c r="AG61" s="97">
        <f>AG858</f>
        <v>0</v>
      </c>
      <c r="AH61" s="749">
        <v>0</v>
      </c>
      <c r="AI61" s="97">
        <f t="shared" ref="AI61" si="361">AI858</f>
        <v>0</v>
      </c>
      <c r="AJ61" s="749">
        <v>0</v>
      </c>
      <c r="AK61" s="97">
        <f t="shared" ref="AK61:AO61" si="362">AK858</f>
        <v>0</v>
      </c>
      <c r="AL61" s="749">
        <v>0</v>
      </c>
      <c r="AM61" s="97">
        <f t="shared" si="362"/>
        <v>0</v>
      </c>
      <c r="AN61" s="749">
        <v>0</v>
      </c>
      <c r="AO61" s="97">
        <f t="shared" si="362"/>
        <v>42649.59906</v>
      </c>
      <c r="AP61" s="97">
        <f>AP858</f>
        <v>1363699.6127800001</v>
      </c>
      <c r="AQ61" s="749">
        <f t="shared" si="275"/>
        <v>3.0235710496963015E-2</v>
      </c>
      <c r="AR61" s="97">
        <f t="shared" si="310"/>
        <v>1406349.21184</v>
      </c>
      <c r="AS61" s="749">
        <f t="shared" si="276"/>
        <v>0.99700744119554097</v>
      </c>
      <c r="AT61" s="97">
        <f>AT858</f>
        <v>0</v>
      </c>
      <c r="AU61" s="749">
        <v>0</v>
      </c>
      <c r="AV61" s="97"/>
      <c r="AW61" s="749">
        <v>0</v>
      </c>
      <c r="AX61" s="97">
        <f t="shared" ref="AX61:BB61" si="363">AX858</f>
        <v>0</v>
      </c>
      <c r="AY61" s="749">
        <v>0</v>
      </c>
      <c r="AZ61" s="97">
        <f t="shared" si="363"/>
        <v>0</v>
      </c>
      <c r="BA61" s="749">
        <v>0</v>
      </c>
      <c r="BB61" s="97">
        <f t="shared" si="363"/>
        <v>1406349.21184</v>
      </c>
      <c r="BC61" s="97">
        <f t="shared" ref="BC61:BM61" si="364">BC763</f>
        <v>0</v>
      </c>
      <c r="BD61" s="97">
        <f t="shared" si="364"/>
        <v>0</v>
      </c>
      <c r="BE61" s="97">
        <f t="shared" si="313"/>
        <v>0</v>
      </c>
      <c r="BF61" s="97">
        <f>BF858</f>
        <v>0</v>
      </c>
      <c r="BG61" s="97">
        <f t="shared" ref="BG61:BI61" si="365">BG858</f>
        <v>0</v>
      </c>
      <c r="BH61" s="97">
        <f t="shared" si="365"/>
        <v>0</v>
      </c>
      <c r="BI61" s="97">
        <f t="shared" si="365"/>
        <v>0</v>
      </c>
      <c r="BJ61" s="97">
        <f t="shared" si="364"/>
        <v>0</v>
      </c>
      <c r="BK61" s="97">
        <f t="shared" si="364"/>
        <v>0</v>
      </c>
      <c r="BL61" s="97">
        <f t="shared" si="364"/>
        <v>0</v>
      </c>
      <c r="BM61" s="97">
        <f t="shared" si="364"/>
        <v>0</v>
      </c>
      <c r="BN61" s="97">
        <f t="shared" si="315"/>
        <v>1211100</v>
      </c>
      <c r="BO61" s="97">
        <f>BO858</f>
        <v>0</v>
      </c>
      <c r="BP61" s="97"/>
      <c r="BQ61" s="97">
        <f t="shared" ref="BQ61:BS61" si="366">BQ858</f>
        <v>0</v>
      </c>
      <c r="BR61" s="97">
        <f t="shared" si="366"/>
        <v>0</v>
      </c>
      <c r="BS61" s="97">
        <f t="shared" si="366"/>
        <v>1211100</v>
      </c>
      <c r="BT61" s="97">
        <f>BT858</f>
        <v>-177265.59490000003</v>
      </c>
      <c r="BU61" s="97">
        <f t="shared" si="317"/>
        <v>1033834.4051</v>
      </c>
      <c r="BV61" s="97">
        <f>BV858</f>
        <v>0</v>
      </c>
      <c r="BW61" s="97"/>
      <c r="BX61" s="97">
        <f t="shared" ref="BX61:BZ61" si="367">BX858</f>
        <v>0</v>
      </c>
      <c r="BY61" s="97">
        <f t="shared" si="367"/>
        <v>0</v>
      </c>
      <c r="BZ61" s="97">
        <f t="shared" si="367"/>
        <v>1033834.4051</v>
      </c>
      <c r="CE61" s="749">
        <f t="shared" si="286"/>
        <v>0.99700744119554097</v>
      </c>
    </row>
    <row r="62" spans="2:83" s="17" customFormat="1" ht="46.5" customHeight="1" x14ac:dyDescent="0.25">
      <c r="B62" s="932" t="s">
        <v>187</v>
      </c>
      <c r="C62" s="933"/>
      <c r="D62" s="933"/>
      <c r="E62" s="933"/>
      <c r="F62" s="933"/>
      <c r="G62" s="933"/>
      <c r="H62" s="933"/>
      <c r="I62" s="933"/>
      <c r="J62" s="933"/>
      <c r="K62" s="933"/>
      <c r="L62" s="933"/>
      <c r="M62" s="933"/>
      <c r="N62" s="933"/>
      <c r="O62" s="933"/>
      <c r="P62" s="933"/>
      <c r="Q62" s="933"/>
      <c r="R62" s="933"/>
      <c r="S62" s="933"/>
      <c r="T62" s="933"/>
      <c r="U62" s="933"/>
      <c r="V62" s="933"/>
      <c r="W62" s="933"/>
      <c r="X62" s="933"/>
      <c r="Y62" s="933"/>
      <c r="Z62" s="933"/>
      <c r="AA62" s="933"/>
      <c r="AB62" s="933"/>
      <c r="AC62" s="933"/>
      <c r="AD62" s="933"/>
      <c r="AE62" s="933"/>
      <c r="AF62" s="933"/>
      <c r="AG62" s="933"/>
      <c r="AH62" s="933"/>
      <c r="AI62" s="933"/>
      <c r="AJ62" s="933"/>
      <c r="AK62" s="933"/>
      <c r="AL62" s="933"/>
      <c r="AM62" s="933"/>
      <c r="AN62" s="933"/>
      <c r="AO62" s="933"/>
      <c r="AP62" s="933"/>
      <c r="AQ62" s="933"/>
      <c r="AR62" s="933"/>
      <c r="AS62" s="933"/>
      <c r="AT62" s="933"/>
      <c r="AU62" s="933"/>
      <c r="AV62" s="933"/>
      <c r="AW62" s="933"/>
      <c r="AX62" s="933"/>
      <c r="AY62" s="933"/>
      <c r="AZ62" s="933"/>
      <c r="BA62" s="933"/>
      <c r="BB62" s="933"/>
      <c r="BC62" s="933"/>
      <c r="BD62" s="933"/>
      <c r="BE62" s="933"/>
      <c r="BF62" s="933"/>
      <c r="BG62" s="933"/>
      <c r="BH62" s="933"/>
      <c r="BI62" s="933"/>
      <c r="BJ62" s="933"/>
      <c r="BK62" s="933"/>
      <c r="BL62" s="933"/>
      <c r="BM62" s="933"/>
      <c r="BN62" s="933"/>
      <c r="BO62" s="933"/>
      <c r="BP62" s="933"/>
      <c r="BQ62" s="933"/>
      <c r="BR62" s="933"/>
      <c r="BS62" s="933"/>
      <c r="BT62" s="933"/>
      <c r="BU62" s="933"/>
      <c r="BV62" s="933"/>
      <c r="BW62" s="933"/>
      <c r="BX62" s="933"/>
      <c r="BY62" s="933"/>
      <c r="BZ62" s="933"/>
      <c r="CE62" s="788"/>
    </row>
    <row r="63" spans="2:83" s="25" customFormat="1" ht="45.75" hidden="1" customHeight="1" x14ac:dyDescent="0.25">
      <c r="B63" s="934" t="s">
        <v>189</v>
      </c>
      <c r="C63" s="935"/>
      <c r="D63" s="935"/>
      <c r="E63" s="935"/>
      <c r="F63" s="935"/>
      <c r="G63" s="935"/>
      <c r="H63" s="935"/>
      <c r="I63" s="935"/>
      <c r="J63" s="935"/>
      <c r="K63" s="935"/>
      <c r="L63" s="935"/>
      <c r="M63" s="935"/>
      <c r="N63" s="935"/>
      <c r="O63" s="935"/>
      <c r="P63" s="935"/>
      <c r="Q63" s="935"/>
      <c r="R63" s="935"/>
      <c r="S63" s="935"/>
      <c r="T63" s="935"/>
      <c r="U63" s="935"/>
      <c r="V63" s="935"/>
      <c r="W63" s="935"/>
      <c r="X63" s="935"/>
      <c r="Y63" s="935"/>
      <c r="Z63" s="935"/>
      <c r="AA63" s="935"/>
      <c r="AB63" s="935"/>
      <c r="AC63" s="935"/>
      <c r="AD63" s="935"/>
      <c r="AE63" s="935"/>
      <c r="AF63" s="935"/>
      <c r="AG63" s="935"/>
      <c r="AH63" s="935"/>
      <c r="AI63" s="935"/>
      <c r="AJ63" s="935"/>
      <c r="AK63" s="935"/>
      <c r="AL63" s="935"/>
      <c r="AM63" s="935"/>
      <c r="AN63" s="935"/>
      <c r="AO63" s="935"/>
      <c r="AP63" s="935"/>
      <c r="AQ63" s="935"/>
      <c r="AR63" s="935"/>
      <c r="AS63" s="935"/>
      <c r="AT63" s="935"/>
      <c r="AU63" s="935"/>
      <c r="AV63" s="935"/>
      <c r="AW63" s="935"/>
      <c r="AX63" s="935"/>
      <c r="AY63" s="935"/>
      <c r="AZ63" s="935"/>
      <c r="BA63" s="935"/>
      <c r="BB63" s="935"/>
      <c r="BC63" s="935"/>
      <c r="BD63" s="935"/>
      <c r="BE63" s="935"/>
      <c r="BF63" s="935"/>
      <c r="BG63" s="935"/>
      <c r="BH63" s="935"/>
      <c r="BI63" s="935"/>
      <c r="BJ63" s="935"/>
      <c r="BK63" s="935"/>
      <c r="BL63" s="935"/>
      <c r="BM63" s="935"/>
      <c r="BN63" s="935"/>
      <c r="BO63" s="935"/>
      <c r="BP63" s="935"/>
      <c r="BQ63" s="935"/>
      <c r="BR63" s="935"/>
      <c r="BS63" s="935"/>
      <c r="BT63" s="935"/>
      <c r="BU63" s="935"/>
      <c r="BV63" s="935"/>
      <c r="BW63" s="935"/>
      <c r="BX63" s="935"/>
      <c r="BY63" s="935"/>
      <c r="BZ63" s="935"/>
      <c r="CE63" s="37"/>
    </row>
    <row r="64" spans="2:83" s="354" customFormat="1" ht="72.75" customHeight="1" x14ac:dyDescent="0.25">
      <c r="B64" s="351" t="s">
        <v>349</v>
      </c>
      <c r="C64" s="352" t="s">
        <v>340</v>
      </c>
      <c r="D64" s="353">
        <f>E64+G64+H64+I64</f>
        <v>8011668.4615500011</v>
      </c>
      <c r="E64" s="353">
        <f>E65+E66+E122</f>
        <v>3711050.5497100004</v>
      </c>
      <c r="F64" s="353"/>
      <c r="G64" s="353">
        <f t="shared" ref="G64" si="368">G65+G66+G122</f>
        <v>4300617.9118400002</v>
      </c>
      <c r="H64" s="353">
        <f t="shared" ref="H64:AC64" si="369">H65+H66</f>
        <v>0</v>
      </c>
      <c r="I64" s="353">
        <f t="shared" si="369"/>
        <v>0</v>
      </c>
      <c r="J64" s="353">
        <f>J65+J66+J122</f>
        <v>-7644609.1529200003</v>
      </c>
      <c r="K64" s="353">
        <f>M64+Q64+S64+U64</f>
        <v>367059.30862999998</v>
      </c>
      <c r="L64" s="826">
        <f t="shared" ref="L64:L127" si="370">K64/D64</f>
        <v>4.5815588899067568E-2</v>
      </c>
      <c r="M64" s="353">
        <f>M65+M66+M122</f>
        <v>146998.06672</v>
      </c>
      <c r="N64" s="826">
        <f>M64/E64</f>
        <v>3.9610903907382006E-2</v>
      </c>
      <c r="O64" s="353"/>
      <c r="P64" s="375"/>
      <c r="Q64" s="353">
        <f t="shared" ref="Q64" si="371">Q65+Q66+Q122</f>
        <v>220061.24190999998</v>
      </c>
      <c r="R64" s="826">
        <f>Q64/G64</f>
        <v>5.1169679897428454E-2</v>
      </c>
      <c r="S64" s="353">
        <f t="shared" ref="S64:U64" si="372">S65+S66+S122</f>
        <v>0</v>
      </c>
      <c r="T64" s="375"/>
      <c r="U64" s="353">
        <f t="shared" si="372"/>
        <v>0</v>
      </c>
      <c r="V64" s="353">
        <f t="shared" si="369"/>
        <v>3776254.7761300001</v>
      </c>
      <c r="W64" s="353">
        <f t="shared" si="369"/>
        <v>3776254.7761300001</v>
      </c>
      <c r="X64" s="353">
        <f t="shared" si="369"/>
        <v>0</v>
      </c>
      <c r="Y64" s="353">
        <f t="shared" si="369"/>
        <v>0</v>
      </c>
      <c r="Z64" s="353" t="e">
        <f t="shared" si="369"/>
        <v>#REF!</v>
      </c>
      <c r="AA64" s="353" t="e">
        <f t="shared" si="369"/>
        <v>#REF!</v>
      </c>
      <c r="AB64" s="353">
        <f t="shared" si="369"/>
        <v>0</v>
      </c>
      <c r="AC64" s="353">
        <f t="shared" si="369"/>
        <v>0</v>
      </c>
      <c r="AD64" s="375"/>
      <c r="AE64" s="353">
        <f>AG64+AK64+AM64+AO64</f>
        <v>312342.40457999997</v>
      </c>
      <c r="AF64" s="826">
        <f t="shared" ref="AF64:AF127" si="373">AE64/D64</f>
        <v>3.8985937333653936E-2</v>
      </c>
      <c r="AG64" s="353">
        <f>AG65+AG66+AG122</f>
        <v>58316.494470000005</v>
      </c>
      <c r="AH64" s="826">
        <f t="shared" ref="AH64:AH127" si="374">AG64/E64</f>
        <v>1.571428189641802E-2</v>
      </c>
      <c r="AI64" s="353"/>
      <c r="AJ64" s="375"/>
      <c r="AK64" s="353">
        <f t="shared" ref="AK64" si="375">AK65+AK66+AK122</f>
        <v>254025.91011</v>
      </c>
      <c r="AL64" s="826">
        <f>AK64/G64</f>
        <v>5.9067305051825947E-2</v>
      </c>
      <c r="AM64" s="353">
        <f t="shared" ref="AM64" si="376">AM65+AM66</f>
        <v>0</v>
      </c>
      <c r="AN64" s="375"/>
      <c r="AO64" s="353">
        <f t="shared" ref="AO64" si="377">AO65+AO66</f>
        <v>0</v>
      </c>
      <c r="AP64" s="353">
        <f>SUM(AP65:AP122)</f>
        <v>7699323.01621</v>
      </c>
      <c r="AQ64" s="375"/>
      <c r="AR64" s="353">
        <f>AT64+AX64+AZ64+BB64</f>
        <v>8011665.4207899999</v>
      </c>
      <c r="AS64" s="826">
        <f t="shared" ref="AS64:AS127" si="378">AR64/D64</f>
        <v>0.99999962045858293</v>
      </c>
      <c r="AT64" s="353">
        <f>AT65+AT66+AT122</f>
        <v>3711050.5497100004</v>
      </c>
      <c r="AU64" s="826">
        <f t="shared" ref="AU64:AU127" si="379">AT64/E64</f>
        <v>1</v>
      </c>
      <c r="AV64" s="353"/>
      <c r="AW64" s="826"/>
      <c r="AX64" s="353">
        <f t="shared" ref="AX64" si="380">AX65+AX66+AX122</f>
        <v>4300614.87108</v>
      </c>
      <c r="AY64" s="826">
        <f t="shared" ref="AY64:AY127" si="381">AX64/G64</f>
        <v>0.99999929294811518</v>
      </c>
      <c r="AZ64" s="353">
        <f t="shared" ref="AZ64:BB64" si="382">AZ65+AZ66</f>
        <v>0</v>
      </c>
      <c r="BA64" s="826"/>
      <c r="BB64" s="353">
        <f t="shared" si="382"/>
        <v>0</v>
      </c>
      <c r="BC64" s="353"/>
      <c r="BD64" s="353"/>
      <c r="BE64" s="353">
        <f>BF64+BG64+BH64+BI64</f>
        <v>0</v>
      </c>
      <c r="BF64" s="353">
        <f>BF65+BF66</f>
        <v>0</v>
      </c>
      <c r="BG64" s="353">
        <f t="shared" ref="BG64" si="383">BG65+BG66</f>
        <v>0</v>
      </c>
      <c r="BH64" s="353">
        <f t="shared" ref="BH64" si="384">BH65+BH66</f>
        <v>0</v>
      </c>
      <c r="BI64" s="353">
        <f t="shared" ref="BI64" si="385">BI65+BI66</f>
        <v>0</v>
      </c>
      <c r="BJ64" s="353">
        <f t="shared" ref="BJ64" si="386">BK64</f>
        <v>0</v>
      </c>
      <c r="BK64" s="353">
        <f>BK65+BK66</f>
        <v>0</v>
      </c>
      <c r="BL64" s="353"/>
      <c r="BM64" s="353"/>
      <c r="BN64" s="353">
        <f>BO64+BQ64</f>
        <v>13647663.036430001</v>
      </c>
      <c r="BO64" s="353">
        <f t="shared" ref="BO64" si="387">BO65+BO66+BO122</f>
        <v>5578957.14286</v>
      </c>
      <c r="BP64" s="353"/>
      <c r="BQ64" s="353">
        <f>SUM(BQ65:BQ122)</f>
        <v>8068705.8935700003</v>
      </c>
      <c r="BR64" s="353"/>
      <c r="BS64" s="353"/>
      <c r="BT64" s="353">
        <f t="shared" ref="BT64" si="388">BT65+BT66+BT122</f>
        <v>0</v>
      </c>
      <c r="BU64" s="353">
        <f t="shared" ref="BU64:BX64" si="389">BU65+BU66+BU122</f>
        <v>13647663.036430001</v>
      </c>
      <c r="BV64" s="353">
        <f t="shared" si="389"/>
        <v>5578957.14286</v>
      </c>
      <c r="BW64" s="353"/>
      <c r="BX64" s="647">
        <f t="shared" si="389"/>
        <v>8068705.8935700003</v>
      </c>
      <c r="BY64" s="353">
        <f t="shared" ref="BY64:BZ64" si="390">BY65+BY66</f>
        <v>0</v>
      </c>
      <c r="BZ64" s="353">
        <f t="shared" si="390"/>
        <v>0</v>
      </c>
      <c r="CE64" s="826"/>
    </row>
    <row r="65" spans="2:83" s="20" customFormat="1" ht="41.25" hidden="1" customHeight="1" x14ac:dyDescent="0.25">
      <c r="B65" s="201"/>
      <c r="C65" s="98" t="s">
        <v>31</v>
      </c>
      <c r="D65" s="99">
        <f>E65+G65+H65+I65</f>
        <v>0</v>
      </c>
      <c r="E65" s="99">
        <f>E206+E210</f>
        <v>0</v>
      </c>
      <c r="F65" s="99"/>
      <c r="G65" s="99">
        <f t="shared" ref="G65" si="391">G206+G210</f>
        <v>0</v>
      </c>
      <c r="H65" s="99">
        <f>H115+H185+H205</f>
        <v>0</v>
      </c>
      <c r="I65" s="99">
        <f>I115+I185+I205</f>
        <v>0</v>
      </c>
      <c r="J65" s="99">
        <f>M65+Q65-G65-E65</f>
        <v>0</v>
      </c>
      <c r="K65" s="99">
        <f>M65+Q65+S65+U65</f>
        <v>0</v>
      </c>
      <c r="L65" s="749" t="e">
        <f t="shared" si="370"/>
        <v>#DIV/0!</v>
      </c>
      <c r="M65" s="99">
        <f>M206+M210</f>
        <v>0</v>
      </c>
      <c r="N65" s="826" t="e">
        <f t="shared" ref="N65:N128" si="392">M65/E65</f>
        <v>#DIV/0!</v>
      </c>
      <c r="O65" s="99"/>
      <c r="P65" s="99"/>
      <c r="Q65" s="99">
        <f t="shared" ref="Q65" si="393">Q206+Q210</f>
        <v>0</v>
      </c>
      <c r="R65" s="826" t="e">
        <f t="shared" ref="R65:R122" si="394">Q65/G65</f>
        <v>#DIV/0!</v>
      </c>
      <c r="S65" s="99">
        <f t="shared" ref="S65:U65" si="395">S206+S210</f>
        <v>0</v>
      </c>
      <c r="T65" s="99"/>
      <c r="U65" s="99">
        <f t="shared" si="395"/>
        <v>0</v>
      </c>
      <c r="V65" s="99">
        <f>W65+X65+Y65</f>
        <v>1246164.0761299999</v>
      </c>
      <c r="W65" s="99">
        <f>W67+W124+W186+W192+W197+W213+W217+W94</f>
        <v>1246164.0761299999</v>
      </c>
      <c r="X65" s="99"/>
      <c r="Y65" s="99"/>
      <c r="Z65" s="99" t="e">
        <f t="shared" ref="Z65:Z131" si="396">AA65+AB65+AC65</f>
        <v>#REF!</v>
      </c>
      <c r="AA65" s="99" t="e">
        <f>AA67+AA124+AA186+AA192+AA197+AA213+AA217+AA94+AA117</f>
        <v>#REF!</v>
      </c>
      <c r="AB65" s="99"/>
      <c r="AC65" s="99"/>
      <c r="AD65" s="99"/>
      <c r="AE65" s="99">
        <f>AG65+AK65+AM65+AO65</f>
        <v>0</v>
      </c>
      <c r="AF65" s="749" t="e">
        <f t="shared" si="373"/>
        <v>#DIV/0!</v>
      </c>
      <c r="AG65" s="99">
        <f>AG206+AG210</f>
        <v>0</v>
      </c>
      <c r="AH65" s="749" t="e">
        <f t="shared" si="374"/>
        <v>#DIV/0!</v>
      </c>
      <c r="AI65" s="99"/>
      <c r="AJ65" s="99"/>
      <c r="AK65" s="99">
        <f t="shared" ref="AK65" si="397">AK206+AK210</f>
        <v>0</v>
      </c>
      <c r="AL65" s="749" t="e">
        <f t="shared" ref="AL65:AL122" si="398">AK65/G65</f>
        <v>#DIV/0!</v>
      </c>
      <c r="AM65" s="99">
        <f>AM115+AM185+AM205</f>
        <v>0</v>
      </c>
      <c r="AN65" s="99"/>
      <c r="AO65" s="99">
        <f>AO115+AO185+AO205</f>
        <v>0</v>
      </c>
      <c r="AP65" s="99">
        <f>AT65+AX65-AK65-AG65</f>
        <v>0</v>
      </c>
      <c r="AQ65" s="99"/>
      <c r="AR65" s="99">
        <f>AT65+AX65+AZ65+BB65</f>
        <v>0</v>
      </c>
      <c r="AS65" s="749" t="e">
        <f t="shared" si="378"/>
        <v>#DIV/0!</v>
      </c>
      <c r="AT65" s="99">
        <f>AT206+AT210</f>
        <v>0</v>
      </c>
      <c r="AU65" s="749" t="e">
        <f t="shared" si="379"/>
        <v>#DIV/0!</v>
      </c>
      <c r="AV65" s="99"/>
      <c r="AW65" s="749"/>
      <c r="AX65" s="99">
        <f t="shared" ref="AX65" si="399">AX206+AX210</f>
        <v>0</v>
      </c>
      <c r="AY65" s="749" t="e">
        <f t="shared" si="381"/>
        <v>#DIV/0!</v>
      </c>
      <c r="AZ65" s="99">
        <f>AZ115+AZ185+AZ205</f>
        <v>0</v>
      </c>
      <c r="BA65" s="749"/>
      <c r="BB65" s="99">
        <f>BB115+BB185+BB205</f>
        <v>0</v>
      </c>
      <c r="BC65" s="99"/>
      <c r="BD65" s="99"/>
      <c r="BE65" s="99">
        <f>BF65+BG65+BH65+BI65</f>
        <v>0</v>
      </c>
      <c r="BF65" s="99">
        <f>BF115+BF185+BF205</f>
        <v>0</v>
      </c>
      <c r="BG65" s="99">
        <f>BG115+BG185+BG205</f>
        <v>0</v>
      </c>
      <c r="BH65" s="99">
        <f>BH115+BH185+BH205</f>
        <v>0</v>
      </c>
      <c r="BI65" s="99">
        <f>BI115+BI185+BI205</f>
        <v>0</v>
      </c>
      <c r="BJ65" s="99">
        <f>BK65+BL65+BM65</f>
        <v>0</v>
      </c>
      <c r="BK65" s="99">
        <f>BK115</f>
        <v>0</v>
      </c>
      <c r="BL65" s="99"/>
      <c r="BM65" s="99"/>
      <c r="BN65" s="99">
        <f>BO65+BR65+BS65</f>
        <v>0</v>
      </c>
      <c r="BO65" s="99">
        <f>BO206+BO210</f>
        <v>0</v>
      </c>
      <c r="BP65" s="99"/>
      <c r="BQ65" s="99">
        <f t="shared" ref="BQ65" si="400">BQ206+BQ210</f>
        <v>0</v>
      </c>
      <c r="BR65" s="99"/>
      <c r="BS65" s="99"/>
      <c r="BT65" s="99">
        <f t="shared" ref="BT65" si="401">BT206+BT210</f>
        <v>0</v>
      </c>
      <c r="BU65" s="99">
        <f>BV65+BX65+BY65+BZ65</f>
        <v>0</v>
      </c>
      <c r="BV65" s="99">
        <f>BV206+BV210</f>
        <v>0</v>
      </c>
      <c r="BW65" s="99"/>
      <c r="BX65" s="99">
        <f t="shared" ref="BX65" si="402">BX206+BX210</f>
        <v>0</v>
      </c>
      <c r="BY65" s="99">
        <f>BY115+BY185+BY205</f>
        <v>0</v>
      </c>
      <c r="BZ65" s="99">
        <f>BZ115+BZ185+BZ205</f>
        <v>0</v>
      </c>
      <c r="CE65" s="749"/>
    </row>
    <row r="66" spans="2:83" s="23" customFormat="1" ht="46.5" customHeight="1" x14ac:dyDescent="0.25">
      <c r="B66" s="202"/>
      <c r="C66" s="102" t="s">
        <v>32</v>
      </c>
      <c r="D66" s="103">
        <f>E66+G66+H66+I66</f>
        <v>5207584.5</v>
      </c>
      <c r="E66" s="103">
        <f>E125+E196+E208</f>
        <v>2412182.8573100003</v>
      </c>
      <c r="F66" s="103"/>
      <c r="G66" s="103">
        <f t="shared" ref="G66" si="403">G125+G196+G208</f>
        <v>2795401.6426900001</v>
      </c>
      <c r="H66" s="103">
        <f>H116+H184+H204</f>
        <v>0</v>
      </c>
      <c r="I66" s="103">
        <f>I116+I184+I204</f>
        <v>0</v>
      </c>
      <c r="J66" s="103">
        <f>M66+Q66-G66-E66</f>
        <v>-4968995.9494000003</v>
      </c>
      <c r="K66" s="103">
        <f>M66+Q66+S66+U66</f>
        <v>238588.55059999996</v>
      </c>
      <c r="L66" s="749">
        <f t="shared" si="370"/>
        <v>4.5815588897309294E-2</v>
      </c>
      <c r="M66" s="103">
        <f>M125+M196+M208</f>
        <v>95548.743369999997</v>
      </c>
      <c r="N66" s="749">
        <f t="shared" si="392"/>
        <v>3.961090390823576E-2</v>
      </c>
      <c r="O66" s="103"/>
      <c r="P66" s="115"/>
      <c r="Q66" s="103">
        <f t="shared" ref="Q66" si="404">Q125+Q196+Q208</f>
        <v>143039.80722999998</v>
      </c>
      <c r="R66" s="749">
        <f t="shared" si="394"/>
        <v>5.1169679893424379E-2</v>
      </c>
      <c r="S66" s="103">
        <f t="shared" ref="S66:U66" si="405">S125+S196+S208</f>
        <v>0</v>
      </c>
      <c r="T66" s="115"/>
      <c r="U66" s="103">
        <f t="shared" si="405"/>
        <v>0</v>
      </c>
      <c r="V66" s="103">
        <f>W66+X66+Y66</f>
        <v>2530090.7000000002</v>
      </c>
      <c r="W66" s="103">
        <f>W125+W191+W196+W212+W216</f>
        <v>2530090.7000000002</v>
      </c>
      <c r="X66" s="103"/>
      <c r="Y66" s="103"/>
      <c r="Z66" s="103" t="e">
        <f t="shared" si="396"/>
        <v>#REF!</v>
      </c>
      <c r="AA66" s="103" t="e">
        <f>AA125+AA191+AA196+AA208</f>
        <v>#REF!</v>
      </c>
      <c r="AB66" s="103"/>
      <c r="AC66" s="103"/>
      <c r="AD66" s="115"/>
      <c r="AE66" s="103">
        <f>AG66+AK66+AM66+AO66</f>
        <v>203533.76666000002</v>
      </c>
      <c r="AF66" s="749">
        <f t="shared" si="373"/>
        <v>3.9084102554648899E-2</v>
      </c>
      <c r="AG66" s="103">
        <f>AG125+AG196+AG208</f>
        <v>37737.384470000005</v>
      </c>
      <c r="AH66" s="749">
        <f t="shared" si="374"/>
        <v>1.5644495754390565E-2</v>
      </c>
      <c r="AI66" s="103"/>
      <c r="AJ66" s="115"/>
      <c r="AK66" s="103">
        <f t="shared" ref="AK66" si="406">AK125+AK196+AK208</f>
        <v>165796.38219</v>
      </c>
      <c r="AL66" s="749">
        <f t="shared" si="398"/>
        <v>5.93103973532959E-2</v>
      </c>
      <c r="AM66" s="103">
        <f>AM116+AM184+AM204</f>
        <v>0</v>
      </c>
      <c r="AN66" s="115"/>
      <c r="AO66" s="103">
        <f>AO116+AO184+AO204</f>
        <v>0</v>
      </c>
      <c r="AP66" s="103">
        <f>AT66+AX66-AK66-AG66</f>
        <v>5004048.7568600001</v>
      </c>
      <c r="AQ66" s="115"/>
      <c r="AR66" s="103">
        <f>AT66+AX66+AZ66+BB66</f>
        <v>5207582.5235200003</v>
      </c>
      <c r="AS66" s="749">
        <f t="shared" si="378"/>
        <v>0.99999962046127144</v>
      </c>
      <c r="AT66" s="103">
        <f>AT125+AT196+AT208</f>
        <v>2412182.8573100003</v>
      </c>
      <c r="AU66" s="749">
        <f t="shared" si="379"/>
        <v>1</v>
      </c>
      <c r="AV66" s="103"/>
      <c r="AW66" s="749"/>
      <c r="AX66" s="103">
        <f t="shared" ref="AX66" si="407">AX125+AX196+AX208</f>
        <v>2795399.6662099999</v>
      </c>
      <c r="AY66" s="749">
        <f t="shared" si="381"/>
        <v>0.9999992929531234</v>
      </c>
      <c r="AZ66" s="103">
        <f>AZ116+AZ184+AZ204</f>
        <v>0</v>
      </c>
      <c r="BA66" s="749"/>
      <c r="BB66" s="103">
        <f>BB116+BB184+BB204</f>
        <v>0</v>
      </c>
      <c r="BC66" s="103"/>
      <c r="BD66" s="103"/>
      <c r="BE66" s="103">
        <f>BF66+BG66+BH66+BI66</f>
        <v>0</v>
      </c>
      <c r="BF66" s="103">
        <f>BF116+BF184+BF204</f>
        <v>0</v>
      </c>
      <c r="BG66" s="103">
        <f>BG116+BG184+BG204</f>
        <v>0</v>
      </c>
      <c r="BH66" s="103">
        <f>BH116+BH184+BH204</f>
        <v>0</v>
      </c>
      <c r="BI66" s="103">
        <f>BI116+BI184+BI204</f>
        <v>0</v>
      </c>
      <c r="BJ66" s="103">
        <f>BK66+BL66+BM66</f>
        <v>0</v>
      </c>
      <c r="BK66" s="103">
        <f>BK116</f>
        <v>0</v>
      </c>
      <c r="BL66" s="103"/>
      <c r="BM66" s="103"/>
      <c r="BN66" s="103">
        <f>BO66+BQ66</f>
        <v>7642691.2999999998</v>
      </c>
      <c r="BO66" s="103">
        <f>BO196+BO208</f>
        <v>3124216</v>
      </c>
      <c r="BP66" s="103"/>
      <c r="BQ66" s="103">
        <f t="shared" ref="BQ66" si="408">BQ125+BQ196+BQ208</f>
        <v>4518475.3</v>
      </c>
      <c r="BR66" s="103"/>
      <c r="BS66" s="103"/>
      <c r="BT66" s="103">
        <f t="shared" ref="BT66" si="409">BT125+BT196+BT208</f>
        <v>0</v>
      </c>
      <c r="BU66" s="103">
        <f>BV66+BX66+BY66+BZ66</f>
        <v>7642691.2999999998</v>
      </c>
      <c r="BV66" s="103">
        <f>BV125+BV196+BV208</f>
        <v>3124216</v>
      </c>
      <c r="BW66" s="103"/>
      <c r="BX66" s="103">
        <f t="shared" ref="BX66" si="410">BX125+BX196+BX208</f>
        <v>4518475.3</v>
      </c>
      <c r="BY66" s="103">
        <f>BY116+BY184+BY204</f>
        <v>0</v>
      </c>
      <c r="BZ66" s="103">
        <f>BZ116+BZ184+BZ204</f>
        <v>0</v>
      </c>
      <c r="CB66" s="677"/>
      <c r="CC66" s="677"/>
      <c r="CD66" s="677"/>
      <c r="CE66" s="749"/>
    </row>
    <row r="67" spans="2:83" s="50" customFormat="1" ht="100.5" hidden="1" customHeight="1" x14ac:dyDescent="0.25">
      <c r="B67" s="204" t="s">
        <v>36</v>
      </c>
      <c r="C67" s="108" t="s">
        <v>203</v>
      </c>
      <c r="D67" s="671" t="e">
        <f t="shared" ref="D67:D74" si="411">E67</f>
        <v>#REF!</v>
      </c>
      <c r="E67" s="671" t="e">
        <f>E68+E72+E78+E84+E87</f>
        <v>#REF!</v>
      </c>
      <c r="F67" s="671"/>
      <c r="G67" s="671"/>
      <c r="H67" s="89"/>
      <c r="I67" s="31"/>
      <c r="J67" s="671"/>
      <c r="K67" s="103" t="e">
        <f t="shared" ref="K67:K122" si="412">M67+Q67+S67+U67</f>
        <v>#REF!</v>
      </c>
      <c r="L67" s="749" t="e">
        <f t="shared" si="370"/>
        <v>#REF!</v>
      </c>
      <c r="M67" s="744" t="e">
        <f>M68+M72+M78+M84+M87</f>
        <v>#REF!</v>
      </c>
      <c r="N67" s="749" t="e">
        <f t="shared" si="392"/>
        <v>#REF!</v>
      </c>
      <c r="O67" s="671"/>
      <c r="P67" s="734"/>
      <c r="Q67" s="744"/>
      <c r="R67" s="749" t="e">
        <f t="shared" si="394"/>
        <v>#DIV/0!</v>
      </c>
      <c r="S67" s="89"/>
      <c r="T67" s="19"/>
      <c r="U67" s="31"/>
      <c r="V67" s="286">
        <f t="shared" ref="V67:V132" si="413">W67+X67+Y67</f>
        <v>0</v>
      </c>
      <c r="W67" s="31"/>
      <c r="X67" s="31"/>
      <c r="Y67" s="31"/>
      <c r="Z67" s="671" t="e">
        <f t="shared" si="396"/>
        <v>#REF!</v>
      </c>
      <c r="AA67" s="671" t="e">
        <f t="shared" ref="AA67:AA113" si="414">E67</f>
        <v>#REF!</v>
      </c>
      <c r="AB67" s="89"/>
      <c r="AC67" s="31"/>
      <c r="AD67" s="31"/>
      <c r="AE67" s="103" t="e">
        <f t="shared" ref="AE67:AE74" si="415">AG67</f>
        <v>#REF!</v>
      </c>
      <c r="AF67" s="749" t="e">
        <f t="shared" si="373"/>
        <v>#REF!</v>
      </c>
      <c r="AG67" s="744" t="e">
        <f>AG68+AG72+AG78+AG84+AG87</f>
        <v>#REF!</v>
      </c>
      <c r="AH67" s="749" t="e">
        <f t="shared" si="374"/>
        <v>#REF!</v>
      </c>
      <c r="AI67" s="671"/>
      <c r="AJ67" s="734"/>
      <c r="AK67" s="744"/>
      <c r="AL67" s="749" t="e">
        <f t="shared" si="398"/>
        <v>#DIV/0!</v>
      </c>
      <c r="AM67" s="89"/>
      <c r="AN67" s="19"/>
      <c r="AO67" s="31"/>
      <c r="AP67" s="671"/>
      <c r="AQ67" s="734"/>
      <c r="AR67" s="671" t="e">
        <f t="shared" ref="AR67:AR74" si="416">AT67</f>
        <v>#REF!</v>
      </c>
      <c r="AS67" s="749" t="e">
        <f t="shared" si="378"/>
        <v>#REF!</v>
      </c>
      <c r="AT67" s="744" t="e">
        <f>AT68+AT72+AT78+AT84+AT87</f>
        <v>#REF!</v>
      </c>
      <c r="AU67" s="749" t="e">
        <f t="shared" si="379"/>
        <v>#REF!</v>
      </c>
      <c r="AV67" s="671"/>
      <c r="AW67" s="749"/>
      <c r="AX67" s="744"/>
      <c r="AY67" s="749" t="e">
        <f t="shared" si="381"/>
        <v>#DIV/0!</v>
      </c>
      <c r="AZ67" s="89"/>
      <c r="BA67" s="749"/>
      <c r="BB67" s="31"/>
      <c r="BC67" s="89"/>
      <c r="BD67" s="31"/>
      <c r="BE67" s="671">
        <f t="shared" ref="BE67:BE74" si="417">BF67</f>
        <v>0</v>
      </c>
      <c r="BF67" s="671">
        <f>BF68+BF72+BF78+BF84+BF87</f>
        <v>0</v>
      </c>
      <c r="BG67" s="671"/>
      <c r="BH67" s="89"/>
      <c r="BI67" s="31"/>
      <c r="BJ67" s="671">
        <f t="shared" ref="BJ67:BJ121" si="418">BK67+BL67+BM67</f>
        <v>0</v>
      </c>
      <c r="BK67" s="671"/>
      <c r="BL67" s="89"/>
      <c r="BM67" s="31"/>
      <c r="BN67" s="103" t="e">
        <f t="shared" ref="BN67:BN121" si="419">BO67+BR67+BS67</f>
        <v>#REF!</v>
      </c>
      <c r="BO67" s="671" t="e">
        <f>BO68+BO72+BO78+BO84+BO87</f>
        <v>#REF!</v>
      </c>
      <c r="BP67" s="671"/>
      <c r="BQ67" s="671"/>
      <c r="BR67" s="89"/>
      <c r="BS67" s="31"/>
      <c r="BT67" s="671"/>
      <c r="BU67" s="103" t="e">
        <f t="shared" ref="BU67:BU122" si="420">BV67+BX67+BY67+BZ67</f>
        <v>#REF!</v>
      </c>
      <c r="BV67" s="465" t="e">
        <f>BV68+BV72+BV78+BV84+BV87</f>
        <v>#REF!</v>
      </c>
      <c r="BW67" s="550"/>
      <c r="BX67" s="465"/>
      <c r="BY67" s="89"/>
      <c r="BZ67" s="31"/>
      <c r="CD67" s="678"/>
      <c r="CE67" s="749"/>
    </row>
    <row r="68" spans="2:83" s="50" customFormat="1" ht="144" hidden="1" customHeight="1" x14ac:dyDescent="0.25">
      <c r="B68" s="201" t="s">
        <v>34</v>
      </c>
      <c r="C68" s="109" t="s">
        <v>95</v>
      </c>
      <c r="D68" s="19">
        <f t="shared" si="411"/>
        <v>0</v>
      </c>
      <c r="E68" s="89">
        <f>E69+E135</f>
        <v>0</v>
      </c>
      <c r="F68" s="89"/>
      <c r="G68" s="89"/>
      <c r="H68" s="31"/>
      <c r="I68" s="31"/>
      <c r="J68" s="665"/>
      <c r="K68" s="103">
        <f t="shared" si="412"/>
        <v>0</v>
      </c>
      <c r="L68" s="749" t="e">
        <f t="shared" si="370"/>
        <v>#DIV/0!</v>
      </c>
      <c r="M68" s="89">
        <f>M69+M135</f>
        <v>0</v>
      </c>
      <c r="N68" s="749" t="e">
        <f t="shared" si="392"/>
        <v>#DIV/0!</v>
      </c>
      <c r="O68" s="89"/>
      <c r="P68" s="19"/>
      <c r="Q68" s="89"/>
      <c r="R68" s="749" t="e">
        <f t="shared" si="394"/>
        <v>#DIV/0!</v>
      </c>
      <c r="S68" s="31"/>
      <c r="T68" s="31"/>
      <c r="U68" s="31"/>
      <c r="V68" s="286">
        <f t="shared" si="413"/>
        <v>0</v>
      </c>
      <c r="W68" s="31"/>
      <c r="X68" s="31"/>
      <c r="Y68" s="31"/>
      <c r="Z68" s="19">
        <f t="shared" si="396"/>
        <v>0</v>
      </c>
      <c r="AA68" s="89">
        <f t="shared" si="414"/>
        <v>0</v>
      </c>
      <c r="AB68" s="31"/>
      <c r="AC68" s="31"/>
      <c r="AD68" s="31"/>
      <c r="AE68" s="103">
        <f t="shared" si="415"/>
        <v>0</v>
      </c>
      <c r="AF68" s="749" t="e">
        <f t="shared" si="373"/>
        <v>#DIV/0!</v>
      </c>
      <c r="AG68" s="89">
        <f>AG69+AG135</f>
        <v>0</v>
      </c>
      <c r="AH68" s="749" t="e">
        <f t="shared" si="374"/>
        <v>#DIV/0!</v>
      </c>
      <c r="AI68" s="89"/>
      <c r="AJ68" s="19"/>
      <c r="AK68" s="89"/>
      <c r="AL68" s="749" t="e">
        <f t="shared" si="398"/>
        <v>#DIV/0!</v>
      </c>
      <c r="AM68" s="31"/>
      <c r="AN68" s="31"/>
      <c r="AO68" s="31"/>
      <c r="AP68" s="19"/>
      <c r="AQ68" s="19"/>
      <c r="AR68" s="19">
        <f t="shared" si="416"/>
        <v>0</v>
      </c>
      <c r="AS68" s="749" t="e">
        <f t="shared" si="378"/>
        <v>#DIV/0!</v>
      </c>
      <c r="AT68" s="89">
        <f>AT69+AT135</f>
        <v>0</v>
      </c>
      <c r="AU68" s="749" t="e">
        <f t="shared" si="379"/>
        <v>#DIV/0!</v>
      </c>
      <c r="AV68" s="89"/>
      <c r="AW68" s="749"/>
      <c r="AX68" s="89"/>
      <c r="AY68" s="749" t="e">
        <f t="shared" si="381"/>
        <v>#DIV/0!</v>
      </c>
      <c r="AZ68" s="31"/>
      <c r="BA68" s="749"/>
      <c r="BB68" s="31"/>
      <c r="BC68" s="31"/>
      <c r="BD68" s="31"/>
      <c r="BE68" s="19">
        <f t="shared" si="417"/>
        <v>0</v>
      </c>
      <c r="BF68" s="89">
        <f>BF69+BF135</f>
        <v>0</v>
      </c>
      <c r="BG68" s="89"/>
      <c r="BH68" s="31"/>
      <c r="BI68" s="31"/>
      <c r="BJ68" s="19">
        <f t="shared" si="418"/>
        <v>0</v>
      </c>
      <c r="BK68" s="89"/>
      <c r="BL68" s="31"/>
      <c r="BM68" s="31"/>
      <c r="BN68" s="103">
        <f t="shared" si="419"/>
        <v>0</v>
      </c>
      <c r="BO68" s="89">
        <f>BO69+BO135</f>
        <v>0</v>
      </c>
      <c r="BP68" s="89"/>
      <c r="BQ68" s="89"/>
      <c r="BR68" s="31"/>
      <c r="BS68" s="31"/>
      <c r="BT68" s="89"/>
      <c r="BU68" s="103">
        <f t="shared" si="420"/>
        <v>0</v>
      </c>
      <c r="BV68" s="89">
        <f>BV69+BV135</f>
        <v>0</v>
      </c>
      <c r="BW68" s="89"/>
      <c r="BX68" s="89"/>
      <c r="BY68" s="31"/>
      <c r="BZ68" s="31"/>
      <c r="CD68" s="678"/>
      <c r="CE68" s="749"/>
    </row>
    <row r="69" spans="2:83" s="50" customFormat="1" ht="45.75" hidden="1" customHeight="1" x14ac:dyDescent="0.25">
      <c r="B69" s="201"/>
      <c r="C69" s="98" t="s">
        <v>31</v>
      </c>
      <c r="D69" s="19">
        <f t="shared" si="411"/>
        <v>0</v>
      </c>
      <c r="E69" s="19">
        <f>E70+E71</f>
        <v>0</v>
      </c>
      <c r="F69" s="19"/>
      <c r="G69" s="19"/>
      <c r="H69" s="31"/>
      <c r="I69" s="31"/>
      <c r="J69" s="665"/>
      <c r="K69" s="103">
        <f t="shared" si="412"/>
        <v>0</v>
      </c>
      <c r="L69" s="749" t="e">
        <f t="shared" si="370"/>
        <v>#DIV/0!</v>
      </c>
      <c r="M69" s="19">
        <f>M70+M71</f>
        <v>0</v>
      </c>
      <c r="N69" s="749" t="e">
        <f t="shared" si="392"/>
        <v>#DIV/0!</v>
      </c>
      <c r="O69" s="19"/>
      <c r="P69" s="19"/>
      <c r="Q69" s="19"/>
      <c r="R69" s="749" t="e">
        <f t="shared" si="394"/>
        <v>#DIV/0!</v>
      </c>
      <c r="S69" s="31"/>
      <c r="T69" s="31"/>
      <c r="U69" s="31"/>
      <c r="V69" s="286">
        <f t="shared" si="413"/>
        <v>0</v>
      </c>
      <c r="W69" s="31"/>
      <c r="X69" s="31"/>
      <c r="Y69" s="31"/>
      <c r="Z69" s="19">
        <f t="shared" si="396"/>
        <v>0</v>
      </c>
      <c r="AA69" s="19">
        <f t="shared" si="414"/>
        <v>0</v>
      </c>
      <c r="AB69" s="31"/>
      <c r="AC69" s="31"/>
      <c r="AD69" s="31"/>
      <c r="AE69" s="103">
        <f t="shared" si="415"/>
        <v>0</v>
      </c>
      <c r="AF69" s="749" t="e">
        <f t="shared" si="373"/>
        <v>#DIV/0!</v>
      </c>
      <c r="AG69" s="19">
        <f>AG70+AG71</f>
        <v>0</v>
      </c>
      <c r="AH69" s="749" t="e">
        <f t="shared" si="374"/>
        <v>#DIV/0!</v>
      </c>
      <c r="AI69" s="19"/>
      <c r="AJ69" s="19"/>
      <c r="AK69" s="19"/>
      <c r="AL69" s="749" t="e">
        <f t="shared" si="398"/>
        <v>#DIV/0!</v>
      </c>
      <c r="AM69" s="31"/>
      <c r="AN69" s="31"/>
      <c r="AO69" s="31"/>
      <c r="AP69" s="19"/>
      <c r="AQ69" s="19"/>
      <c r="AR69" s="19">
        <f t="shared" si="416"/>
        <v>0</v>
      </c>
      <c r="AS69" s="749" t="e">
        <f t="shared" si="378"/>
        <v>#DIV/0!</v>
      </c>
      <c r="AT69" s="19">
        <f>AT70+AT71</f>
        <v>0</v>
      </c>
      <c r="AU69" s="749" t="e">
        <f t="shared" si="379"/>
        <v>#DIV/0!</v>
      </c>
      <c r="AV69" s="19"/>
      <c r="AW69" s="749"/>
      <c r="AX69" s="19"/>
      <c r="AY69" s="749" t="e">
        <f t="shared" si="381"/>
        <v>#DIV/0!</v>
      </c>
      <c r="AZ69" s="31"/>
      <c r="BA69" s="749"/>
      <c r="BB69" s="31"/>
      <c r="BC69" s="31"/>
      <c r="BD69" s="31"/>
      <c r="BE69" s="19">
        <f t="shared" si="417"/>
        <v>0</v>
      </c>
      <c r="BF69" s="19">
        <f>BF70+BF71</f>
        <v>0</v>
      </c>
      <c r="BG69" s="19"/>
      <c r="BH69" s="31"/>
      <c r="BI69" s="31"/>
      <c r="BJ69" s="19">
        <f t="shared" si="418"/>
        <v>0</v>
      </c>
      <c r="BK69" s="19"/>
      <c r="BL69" s="31"/>
      <c r="BM69" s="31"/>
      <c r="BN69" s="103">
        <f t="shared" si="419"/>
        <v>0</v>
      </c>
      <c r="BO69" s="19">
        <f>BO70+BO71</f>
        <v>0</v>
      </c>
      <c r="BP69" s="19"/>
      <c r="BQ69" s="19"/>
      <c r="BR69" s="31"/>
      <c r="BS69" s="31"/>
      <c r="BT69" s="19"/>
      <c r="BU69" s="103">
        <f t="shared" si="420"/>
        <v>0</v>
      </c>
      <c r="BV69" s="19">
        <f>BV70+BV71</f>
        <v>0</v>
      </c>
      <c r="BW69" s="19"/>
      <c r="BX69" s="19"/>
      <c r="BY69" s="31"/>
      <c r="BZ69" s="31"/>
      <c r="CD69" s="678"/>
      <c r="CE69" s="749"/>
    </row>
    <row r="70" spans="2:83" s="50" customFormat="1" ht="36" hidden="1" customHeight="1" x14ac:dyDescent="0.25">
      <c r="B70" s="201"/>
      <c r="C70" s="111" t="s">
        <v>39</v>
      </c>
      <c r="D70" s="31">
        <f t="shared" si="411"/>
        <v>0</v>
      </c>
      <c r="E70" s="89">
        <v>0</v>
      </c>
      <c r="F70" s="89"/>
      <c r="G70" s="89"/>
      <c r="H70" s="31"/>
      <c r="I70" s="31"/>
      <c r="J70" s="107"/>
      <c r="K70" s="103">
        <f t="shared" si="412"/>
        <v>0</v>
      </c>
      <c r="L70" s="749" t="e">
        <f t="shared" si="370"/>
        <v>#DIV/0!</v>
      </c>
      <c r="M70" s="89">
        <v>0</v>
      </c>
      <c r="N70" s="749" t="e">
        <f t="shared" si="392"/>
        <v>#DIV/0!</v>
      </c>
      <c r="O70" s="89"/>
      <c r="P70" s="19"/>
      <c r="Q70" s="89"/>
      <c r="R70" s="749" t="e">
        <f t="shared" si="394"/>
        <v>#DIV/0!</v>
      </c>
      <c r="S70" s="31"/>
      <c r="T70" s="31"/>
      <c r="U70" s="31"/>
      <c r="V70" s="286">
        <f t="shared" si="413"/>
        <v>0</v>
      </c>
      <c r="W70" s="31"/>
      <c r="X70" s="31"/>
      <c r="Y70" s="31"/>
      <c r="Z70" s="31">
        <f t="shared" si="396"/>
        <v>0</v>
      </c>
      <c r="AA70" s="89">
        <f t="shared" si="414"/>
        <v>0</v>
      </c>
      <c r="AB70" s="31"/>
      <c r="AC70" s="31"/>
      <c r="AD70" s="31"/>
      <c r="AE70" s="103">
        <f t="shared" si="415"/>
        <v>0</v>
      </c>
      <c r="AF70" s="749" t="e">
        <f t="shared" si="373"/>
        <v>#DIV/0!</v>
      </c>
      <c r="AG70" s="89">
        <v>0</v>
      </c>
      <c r="AH70" s="749" t="e">
        <f t="shared" si="374"/>
        <v>#DIV/0!</v>
      </c>
      <c r="AI70" s="89"/>
      <c r="AJ70" s="19"/>
      <c r="AK70" s="89"/>
      <c r="AL70" s="749" t="e">
        <f t="shared" si="398"/>
        <v>#DIV/0!</v>
      </c>
      <c r="AM70" s="31"/>
      <c r="AN70" s="31"/>
      <c r="AO70" s="31"/>
      <c r="AP70" s="31"/>
      <c r="AQ70" s="31"/>
      <c r="AR70" s="31">
        <f t="shared" si="416"/>
        <v>0</v>
      </c>
      <c r="AS70" s="749" t="e">
        <f t="shared" si="378"/>
        <v>#DIV/0!</v>
      </c>
      <c r="AT70" s="89">
        <v>0</v>
      </c>
      <c r="AU70" s="749" t="e">
        <f t="shared" si="379"/>
        <v>#DIV/0!</v>
      </c>
      <c r="AV70" s="89"/>
      <c r="AW70" s="749"/>
      <c r="AX70" s="89"/>
      <c r="AY70" s="749" t="e">
        <f t="shared" si="381"/>
        <v>#DIV/0!</v>
      </c>
      <c r="AZ70" s="31"/>
      <c r="BA70" s="749"/>
      <c r="BB70" s="31"/>
      <c r="BC70" s="31"/>
      <c r="BD70" s="31"/>
      <c r="BE70" s="31">
        <f t="shared" si="417"/>
        <v>0</v>
      </c>
      <c r="BF70" s="89">
        <v>0</v>
      </c>
      <c r="BG70" s="89"/>
      <c r="BH70" s="31"/>
      <c r="BI70" s="31"/>
      <c r="BJ70" s="31">
        <f t="shared" si="418"/>
        <v>0</v>
      </c>
      <c r="BK70" s="89"/>
      <c r="BL70" s="31"/>
      <c r="BM70" s="31"/>
      <c r="BN70" s="103">
        <f t="shared" si="419"/>
        <v>0</v>
      </c>
      <c r="BO70" s="89">
        <v>0</v>
      </c>
      <c r="BP70" s="89"/>
      <c r="BQ70" s="89"/>
      <c r="BR70" s="31"/>
      <c r="BS70" s="31"/>
      <c r="BT70" s="89"/>
      <c r="BU70" s="103">
        <f t="shared" si="420"/>
        <v>0</v>
      </c>
      <c r="BV70" s="89">
        <v>0</v>
      </c>
      <c r="BW70" s="89"/>
      <c r="BX70" s="89"/>
      <c r="BY70" s="31"/>
      <c r="BZ70" s="31"/>
      <c r="CD70" s="678"/>
      <c r="CE70" s="749"/>
    </row>
    <row r="71" spans="2:83" s="50" customFormat="1" ht="30" hidden="1" customHeight="1" x14ac:dyDescent="0.25">
      <c r="B71" s="201"/>
      <c r="C71" s="111" t="s">
        <v>40</v>
      </c>
      <c r="D71" s="31">
        <f t="shared" si="411"/>
        <v>0</v>
      </c>
      <c r="E71" s="89">
        <v>0</v>
      </c>
      <c r="F71" s="89"/>
      <c r="G71" s="89"/>
      <c r="H71" s="31"/>
      <c r="I71" s="31"/>
      <c r="J71" s="107"/>
      <c r="K71" s="103">
        <f t="shared" si="412"/>
        <v>0</v>
      </c>
      <c r="L71" s="749" t="e">
        <f t="shared" si="370"/>
        <v>#DIV/0!</v>
      </c>
      <c r="M71" s="89">
        <v>0</v>
      </c>
      <c r="N71" s="749" t="e">
        <f t="shared" si="392"/>
        <v>#DIV/0!</v>
      </c>
      <c r="O71" s="89"/>
      <c r="P71" s="19"/>
      <c r="Q71" s="89"/>
      <c r="R71" s="749" t="e">
        <f t="shared" si="394"/>
        <v>#DIV/0!</v>
      </c>
      <c r="S71" s="31"/>
      <c r="T71" s="31"/>
      <c r="U71" s="31"/>
      <c r="V71" s="286">
        <f t="shared" si="413"/>
        <v>0</v>
      </c>
      <c r="W71" s="31"/>
      <c r="X71" s="31"/>
      <c r="Y71" s="31"/>
      <c r="Z71" s="31">
        <f t="shared" si="396"/>
        <v>0</v>
      </c>
      <c r="AA71" s="89">
        <f t="shared" si="414"/>
        <v>0</v>
      </c>
      <c r="AB71" s="31"/>
      <c r="AC71" s="31"/>
      <c r="AD71" s="31"/>
      <c r="AE71" s="103">
        <f t="shared" si="415"/>
        <v>0</v>
      </c>
      <c r="AF71" s="749" t="e">
        <f t="shared" si="373"/>
        <v>#DIV/0!</v>
      </c>
      <c r="AG71" s="89">
        <v>0</v>
      </c>
      <c r="AH71" s="749" t="e">
        <f t="shared" si="374"/>
        <v>#DIV/0!</v>
      </c>
      <c r="AI71" s="89"/>
      <c r="AJ71" s="19"/>
      <c r="AK71" s="89"/>
      <c r="AL71" s="749" t="e">
        <f t="shared" si="398"/>
        <v>#DIV/0!</v>
      </c>
      <c r="AM71" s="31"/>
      <c r="AN71" s="31"/>
      <c r="AO71" s="31"/>
      <c r="AP71" s="31"/>
      <c r="AQ71" s="31"/>
      <c r="AR71" s="31">
        <f t="shared" si="416"/>
        <v>0</v>
      </c>
      <c r="AS71" s="749" t="e">
        <f t="shared" si="378"/>
        <v>#DIV/0!</v>
      </c>
      <c r="AT71" s="89">
        <v>0</v>
      </c>
      <c r="AU71" s="749" t="e">
        <f t="shared" si="379"/>
        <v>#DIV/0!</v>
      </c>
      <c r="AV71" s="89"/>
      <c r="AW71" s="749"/>
      <c r="AX71" s="89"/>
      <c r="AY71" s="749" t="e">
        <f t="shared" si="381"/>
        <v>#DIV/0!</v>
      </c>
      <c r="AZ71" s="31"/>
      <c r="BA71" s="749"/>
      <c r="BB71" s="31"/>
      <c r="BC71" s="31"/>
      <c r="BD71" s="31"/>
      <c r="BE71" s="31">
        <f t="shared" si="417"/>
        <v>0</v>
      </c>
      <c r="BF71" s="89">
        <v>0</v>
      </c>
      <c r="BG71" s="89"/>
      <c r="BH71" s="31"/>
      <c r="BI71" s="31"/>
      <c r="BJ71" s="31">
        <f t="shared" si="418"/>
        <v>0</v>
      </c>
      <c r="BK71" s="89"/>
      <c r="BL71" s="31"/>
      <c r="BM71" s="31"/>
      <c r="BN71" s="103">
        <f t="shared" si="419"/>
        <v>0</v>
      </c>
      <c r="BO71" s="89">
        <v>0</v>
      </c>
      <c r="BP71" s="89"/>
      <c r="BQ71" s="89"/>
      <c r="BR71" s="31"/>
      <c r="BS71" s="31"/>
      <c r="BT71" s="89"/>
      <c r="BU71" s="103">
        <f t="shared" si="420"/>
        <v>0</v>
      </c>
      <c r="BV71" s="89">
        <v>0</v>
      </c>
      <c r="BW71" s="89"/>
      <c r="BX71" s="89"/>
      <c r="BY71" s="31"/>
      <c r="BZ71" s="31"/>
      <c r="CD71" s="678"/>
      <c r="CE71" s="749"/>
    </row>
    <row r="72" spans="2:83" s="20" customFormat="1" ht="92.25" hidden="1" customHeight="1" x14ac:dyDescent="0.25">
      <c r="B72" s="201" t="s">
        <v>63</v>
      </c>
      <c r="C72" s="98" t="s">
        <v>41</v>
      </c>
      <c r="D72" s="99" t="e">
        <f t="shared" si="411"/>
        <v>#REF!</v>
      </c>
      <c r="E72" s="99" t="e">
        <f>E73+E77</f>
        <v>#REF!</v>
      </c>
      <c r="F72" s="99"/>
      <c r="G72" s="99"/>
      <c r="H72" s="287"/>
      <c r="I72" s="287"/>
      <c r="J72" s="99"/>
      <c r="K72" s="103" t="e">
        <f t="shared" si="412"/>
        <v>#REF!</v>
      </c>
      <c r="L72" s="749" t="e">
        <f t="shared" si="370"/>
        <v>#REF!</v>
      </c>
      <c r="M72" s="99" t="e">
        <f>M73+M77</f>
        <v>#REF!</v>
      </c>
      <c r="N72" s="749" t="e">
        <f t="shared" si="392"/>
        <v>#REF!</v>
      </c>
      <c r="O72" s="99"/>
      <c r="P72" s="99"/>
      <c r="Q72" s="99"/>
      <c r="R72" s="749" t="e">
        <f t="shared" si="394"/>
        <v>#DIV/0!</v>
      </c>
      <c r="S72" s="287"/>
      <c r="T72" s="287"/>
      <c r="U72" s="287"/>
      <c r="V72" s="286">
        <f t="shared" si="413"/>
        <v>0</v>
      </c>
      <c r="W72" s="287"/>
      <c r="X72" s="287"/>
      <c r="Y72" s="287"/>
      <c r="Z72" s="99" t="e">
        <f t="shared" si="396"/>
        <v>#REF!</v>
      </c>
      <c r="AA72" s="99" t="e">
        <f t="shared" si="414"/>
        <v>#REF!</v>
      </c>
      <c r="AB72" s="287"/>
      <c r="AC72" s="287"/>
      <c r="AD72" s="287"/>
      <c r="AE72" s="103" t="e">
        <f t="shared" si="415"/>
        <v>#REF!</v>
      </c>
      <c r="AF72" s="749" t="e">
        <f t="shared" si="373"/>
        <v>#REF!</v>
      </c>
      <c r="AG72" s="99" t="e">
        <f>AG73+AG77</f>
        <v>#REF!</v>
      </c>
      <c r="AH72" s="749" t="e">
        <f t="shared" si="374"/>
        <v>#REF!</v>
      </c>
      <c r="AI72" s="99"/>
      <c r="AJ72" s="99"/>
      <c r="AK72" s="99"/>
      <c r="AL72" s="749" t="e">
        <f t="shared" si="398"/>
        <v>#DIV/0!</v>
      </c>
      <c r="AM72" s="287"/>
      <c r="AN72" s="287"/>
      <c r="AO72" s="287"/>
      <c r="AP72" s="99"/>
      <c r="AQ72" s="99"/>
      <c r="AR72" s="99" t="e">
        <f t="shared" si="416"/>
        <v>#REF!</v>
      </c>
      <c r="AS72" s="749" t="e">
        <f t="shared" si="378"/>
        <v>#REF!</v>
      </c>
      <c r="AT72" s="99" t="e">
        <f>AT73+AT77</f>
        <v>#REF!</v>
      </c>
      <c r="AU72" s="749" t="e">
        <f t="shared" si="379"/>
        <v>#REF!</v>
      </c>
      <c r="AV72" s="99"/>
      <c r="AW72" s="749"/>
      <c r="AX72" s="99"/>
      <c r="AY72" s="749" t="e">
        <f t="shared" si="381"/>
        <v>#DIV/0!</v>
      </c>
      <c r="AZ72" s="287"/>
      <c r="BA72" s="749"/>
      <c r="BB72" s="287"/>
      <c r="BC72" s="287"/>
      <c r="BD72" s="287"/>
      <c r="BE72" s="99">
        <f t="shared" si="417"/>
        <v>0</v>
      </c>
      <c r="BF72" s="99">
        <f>BF73+BF77</f>
        <v>0</v>
      </c>
      <c r="BG72" s="99"/>
      <c r="BH72" s="287"/>
      <c r="BI72" s="287"/>
      <c r="BJ72" s="99">
        <f t="shared" si="418"/>
        <v>0</v>
      </c>
      <c r="BK72" s="99"/>
      <c r="BL72" s="287"/>
      <c r="BM72" s="287"/>
      <c r="BN72" s="103" t="e">
        <f t="shared" si="419"/>
        <v>#REF!</v>
      </c>
      <c r="BO72" s="99" t="e">
        <f>BO73+BO77</f>
        <v>#REF!</v>
      </c>
      <c r="BP72" s="99"/>
      <c r="BQ72" s="99"/>
      <c r="BR72" s="287"/>
      <c r="BS72" s="287"/>
      <c r="BT72" s="99"/>
      <c r="BU72" s="103" t="e">
        <f t="shared" si="420"/>
        <v>#REF!</v>
      </c>
      <c r="BV72" s="99" t="e">
        <f>BV73+BV77</f>
        <v>#REF!</v>
      </c>
      <c r="BW72" s="99"/>
      <c r="BX72" s="99"/>
      <c r="BY72" s="287"/>
      <c r="BZ72" s="287"/>
      <c r="CD72" s="679"/>
      <c r="CE72" s="749"/>
    </row>
    <row r="73" spans="2:83" s="20" customFormat="1" ht="41.25" hidden="1" customHeight="1" x14ac:dyDescent="0.25">
      <c r="B73" s="201"/>
      <c r="C73" s="98" t="s">
        <v>31</v>
      </c>
      <c r="D73" s="99" t="e">
        <f t="shared" si="411"/>
        <v>#REF!</v>
      </c>
      <c r="E73" s="99" t="e">
        <f>E74+E76</f>
        <v>#REF!</v>
      </c>
      <c r="F73" s="99"/>
      <c r="G73" s="99"/>
      <c r="H73" s="287"/>
      <c r="I73" s="287"/>
      <c r="J73" s="99"/>
      <c r="K73" s="103" t="e">
        <f t="shared" si="412"/>
        <v>#REF!</v>
      </c>
      <c r="L73" s="749" t="e">
        <f t="shared" si="370"/>
        <v>#REF!</v>
      </c>
      <c r="M73" s="99" t="e">
        <f>M74+M76</f>
        <v>#REF!</v>
      </c>
      <c r="N73" s="749" t="e">
        <f t="shared" si="392"/>
        <v>#REF!</v>
      </c>
      <c r="O73" s="99"/>
      <c r="P73" s="99"/>
      <c r="Q73" s="99"/>
      <c r="R73" s="749" t="e">
        <f t="shared" si="394"/>
        <v>#DIV/0!</v>
      </c>
      <c r="S73" s="287"/>
      <c r="T73" s="287"/>
      <c r="U73" s="287"/>
      <c r="V73" s="286">
        <f t="shared" si="413"/>
        <v>0</v>
      </c>
      <c r="W73" s="287"/>
      <c r="X73" s="287"/>
      <c r="Y73" s="287"/>
      <c r="Z73" s="99" t="e">
        <f t="shared" si="396"/>
        <v>#REF!</v>
      </c>
      <c r="AA73" s="99" t="e">
        <f t="shared" si="414"/>
        <v>#REF!</v>
      </c>
      <c r="AB73" s="287"/>
      <c r="AC73" s="287"/>
      <c r="AD73" s="287"/>
      <c r="AE73" s="103" t="e">
        <f t="shared" si="415"/>
        <v>#REF!</v>
      </c>
      <c r="AF73" s="749" t="e">
        <f t="shared" si="373"/>
        <v>#REF!</v>
      </c>
      <c r="AG73" s="99" t="e">
        <f>AG74+AG76</f>
        <v>#REF!</v>
      </c>
      <c r="AH73" s="749" t="e">
        <f t="shared" si="374"/>
        <v>#REF!</v>
      </c>
      <c r="AI73" s="99"/>
      <c r="AJ73" s="99"/>
      <c r="AK73" s="99"/>
      <c r="AL73" s="749" t="e">
        <f t="shared" si="398"/>
        <v>#DIV/0!</v>
      </c>
      <c r="AM73" s="287"/>
      <c r="AN73" s="287"/>
      <c r="AO73" s="287"/>
      <c r="AP73" s="99"/>
      <c r="AQ73" s="99"/>
      <c r="AR73" s="99" t="e">
        <f t="shared" si="416"/>
        <v>#REF!</v>
      </c>
      <c r="AS73" s="749" t="e">
        <f t="shared" si="378"/>
        <v>#REF!</v>
      </c>
      <c r="AT73" s="99" t="e">
        <f>AT74+AT76</f>
        <v>#REF!</v>
      </c>
      <c r="AU73" s="749" t="e">
        <f t="shared" si="379"/>
        <v>#REF!</v>
      </c>
      <c r="AV73" s="99"/>
      <c r="AW73" s="749"/>
      <c r="AX73" s="99"/>
      <c r="AY73" s="749" t="e">
        <f t="shared" si="381"/>
        <v>#DIV/0!</v>
      </c>
      <c r="AZ73" s="287"/>
      <c r="BA73" s="749"/>
      <c r="BB73" s="287"/>
      <c r="BC73" s="287"/>
      <c r="BD73" s="287"/>
      <c r="BE73" s="99">
        <f t="shared" si="417"/>
        <v>0</v>
      </c>
      <c r="BF73" s="99">
        <f>BF74+BF76</f>
        <v>0</v>
      </c>
      <c r="BG73" s="99"/>
      <c r="BH73" s="287"/>
      <c r="BI73" s="287"/>
      <c r="BJ73" s="99">
        <f t="shared" si="418"/>
        <v>0</v>
      </c>
      <c r="BK73" s="99"/>
      <c r="BL73" s="287"/>
      <c r="BM73" s="287"/>
      <c r="BN73" s="103" t="e">
        <f t="shared" si="419"/>
        <v>#REF!</v>
      </c>
      <c r="BO73" s="99" t="e">
        <f>BO74+BO76</f>
        <v>#REF!</v>
      </c>
      <c r="BP73" s="99"/>
      <c r="BQ73" s="99"/>
      <c r="BR73" s="287"/>
      <c r="BS73" s="287"/>
      <c r="BT73" s="99"/>
      <c r="BU73" s="103" t="e">
        <f t="shared" si="420"/>
        <v>#REF!</v>
      </c>
      <c r="BV73" s="99" t="e">
        <f>BV74+BV76</f>
        <v>#REF!</v>
      </c>
      <c r="BW73" s="99"/>
      <c r="BX73" s="99"/>
      <c r="BY73" s="287"/>
      <c r="BZ73" s="287"/>
      <c r="CD73" s="679"/>
      <c r="CE73" s="749"/>
    </row>
    <row r="74" spans="2:83" s="37" customFormat="1" ht="33" hidden="1" customHeight="1" x14ac:dyDescent="0.25">
      <c r="B74" s="205"/>
      <c r="C74" s="122" t="s">
        <v>42</v>
      </c>
      <c r="D74" s="117" t="e">
        <f t="shared" si="411"/>
        <v>#REF!</v>
      </c>
      <c r="E74" s="117" t="e">
        <f>#REF!</f>
        <v>#REF!</v>
      </c>
      <c r="F74" s="117"/>
      <c r="G74" s="117"/>
      <c r="H74" s="35"/>
      <c r="I74" s="35"/>
      <c r="J74" s="117"/>
      <c r="K74" s="103" t="e">
        <f t="shared" si="412"/>
        <v>#REF!</v>
      </c>
      <c r="L74" s="749" t="e">
        <f t="shared" si="370"/>
        <v>#REF!</v>
      </c>
      <c r="M74" s="117" t="e">
        <f>#REF!</f>
        <v>#REF!</v>
      </c>
      <c r="N74" s="749" t="e">
        <f t="shared" si="392"/>
        <v>#REF!</v>
      </c>
      <c r="O74" s="117"/>
      <c r="P74" s="117"/>
      <c r="Q74" s="117"/>
      <c r="R74" s="749" t="e">
        <f t="shared" si="394"/>
        <v>#DIV/0!</v>
      </c>
      <c r="S74" s="35"/>
      <c r="T74" s="35"/>
      <c r="U74" s="35"/>
      <c r="V74" s="286">
        <f t="shared" si="413"/>
        <v>0</v>
      </c>
      <c r="W74" s="35"/>
      <c r="X74" s="35"/>
      <c r="Y74" s="35"/>
      <c r="Z74" s="117" t="e">
        <f t="shared" si="396"/>
        <v>#REF!</v>
      </c>
      <c r="AA74" s="117" t="e">
        <f t="shared" si="414"/>
        <v>#REF!</v>
      </c>
      <c r="AB74" s="35"/>
      <c r="AC74" s="35"/>
      <c r="AD74" s="35"/>
      <c r="AE74" s="103" t="e">
        <f t="shared" si="415"/>
        <v>#REF!</v>
      </c>
      <c r="AF74" s="749" t="e">
        <f t="shared" si="373"/>
        <v>#REF!</v>
      </c>
      <c r="AG74" s="117" t="e">
        <f>#REF!</f>
        <v>#REF!</v>
      </c>
      <c r="AH74" s="749" t="e">
        <f t="shared" si="374"/>
        <v>#REF!</v>
      </c>
      <c r="AI74" s="117"/>
      <c r="AJ74" s="117"/>
      <c r="AK74" s="117"/>
      <c r="AL74" s="749" t="e">
        <f t="shared" si="398"/>
        <v>#DIV/0!</v>
      </c>
      <c r="AM74" s="35"/>
      <c r="AN74" s="35"/>
      <c r="AO74" s="35"/>
      <c r="AP74" s="117"/>
      <c r="AQ74" s="117"/>
      <c r="AR74" s="117" t="e">
        <f t="shared" si="416"/>
        <v>#REF!</v>
      </c>
      <c r="AS74" s="749" t="e">
        <f t="shared" si="378"/>
        <v>#REF!</v>
      </c>
      <c r="AT74" s="117" t="e">
        <f>#REF!</f>
        <v>#REF!</v>
      </c>
      <c r="AU74" s="749" t="e">
        <f t="shared" si="379"/>
        <v>#REF!</v>
      </c>
      <c r="AV74" s="117"/>
      <c r="AW74" s="749"/>
      <c r="AX74" s="117"/>
      <c r="AY74" s="749" t="e">
        <f t="shared" si="381"/>
        <v>#DIV/0!</v>
      </c>
      <c r="AZ74" s="35"/>
      <c r="BA74" s="749"/>
      <c r="BB74" s="35"/>
      <c r="BC74" s="35"/>
      <c r="BD74" s="35"/>
      <c r="BE74" s="117">
        <f t="shared" si="417"/>
        <v>0</v>
      </c>
      <c r="BF74" s="117">
        <f>X74</f>
        <v>0</v>
      </c>
      <c r="BG74" s="117"/>
      <c r="BH74" s="35"/>
      <c r="BI74" s="35"/>
      <c r="BJ74" s="117">
        <f t="shared" si="418"/>
        <v>0</v>
      </c>
      <c r="BK74" s="117"/>
      <c r="BL74" s="35"/>
      <c r="BM74" s="35"/>
      <c r="BN74" s="103" t="e">
        <f t="shared" si="419"/>
        <v>#REF!</v>
      </c>
      <c r="BO74" s="117" t="e">
        <f>#REF!</f>
        <v>#REF!</v>
      </c>
      <c r="BP74" s="117"/>
      <c r="BQ74" s="117"/>
      <c r="BR74" s="35"/>
      <c r="BS74" s="35"/>
      <c r="BT74" s="117"/>
      <c r="BU74" s="103" t="e">
        <f t="shared" si="420"/>
        <v>#REF!</v>
      </c>
      <c r="BV74" s="117" t="e">
        <f>#REF!</f>
        <v>#REF!</v>
      </c>
      <c r="BW74" s="117"/>
      <c r="BX74" s="117"/>
      <c r="BY74" s="35"/>
      <c r="BZ74" s="35"/>
      <c r="CD74" s="680"/>
      <c r="CE74" s="749"/>
    </row>
    <row r="75" spans="2:83" s="37" customFormat="1" ht="64.5" hidden="1" customHeight="1" x14ac:dyDescent="0.25">
      <c r="B75" s="205"/>
      <c r="C75" s="122" t="s">
        <v>176</v>
      </c>
      <c r="D75" s="117"/>
      <c r="E75" s="117"/>
      <c r="F75" s="117"/>
      <c r="G75" s="117"/>
      <c r="H75" s="35"/>
      <c r="I75" s="35"/>
      <c r="J75" s="117"/>
      <c r="K75" s="103">
        <f t="shared" si="412"/>
        <v>0</v>
      </c>
      <c r="L75" s="749" t="e">
        <f t="shared" si="370"/>
        <v>#DIV/0!</v>
      </c>
      <c r="M75" s="117"/>
      <c r="N75" s="749" t="e">
        <f t="shared" si="392"/>
        <v>#DIV/0!</v>
      </c>
      <c r="O75" s="117"/>
      <c r="P75" s="117"/>
      <c r="Q75" s="117"/>
      <c r="R75" s="749" t="e">
        <f t="shared" si="394"/>
        <v>#DIV/0!</v>
      </c>
      <c r="S75" s="35"/>
      <c r="T75" s="35"/>
      <c r="U75" s="35"/>
      <c r="V75" s="286">
        <f t="shared" si="413"/>
        <v>0</v>
      </c>
      <c r="W75" s="35"/>
      <c r="X75" s="35"/>
      <c r="Y75" s="35"/>
      <c r="Z75" s="117">
        <f t="shared" si="396"/>
        <v>0</v>
      </c>
      <c r="AA75" s="117">
        <f t="shared" si="414"/>
        <v>0</v>
      </c>
      <c r="AB75" s="35"/>
      <c r="AC75" s="35"/>
      <c r="AD75" s="35"/>
      <c r="AE75" s="103"/>
      <c r="AF75" s="749" t="e">
        <f t="shared" si="373"/>
        <v>#DIV/0!</v>
      </c>
      <c r="AG75" s="117"/>
      <c r="AH75" s="749" t="e">
        <f t="shared" si="374"/>
        <v>#DIV/0!</v>
      </c>
      <c r="AI75" s="117"/>
      <c r="AJ75" s="117"/>
      <c r="AK75" s="117"/>
      <c r="AL75" s="749" t="e">
        <f t="shared" si="398"/>
        <v>#DIV/0!</v>
      </c>
      <c r="AM75" s="35"/>
      <c r="AN75" s="35"/>
      <c r="AO75" s="35"/>
      <c r="AP75" s="117"/>
      <c r="AQ75" s="117"/>
      <c r="AR75" s="117"/>
      <c r="AS75" s="749" t="e">
        <f t="shared" si="378"/>
        <v>#DIV/0!</v>
      </c>
      <c r="AT75" s="117"/>
      <c r="AU75" s="749" t="e">
        <f t="shared" si="379"/>
        <v>#DIV/0!</v>
      </c>
      <c r="AV75" s="117"/>
      <c r="AW75" s="749"/>
      <c r="AX75" s="117"/>
      <c r="AY75" s="749" t="e">
        <f t="shared" si="381"/>
        <v>#DIV/0!</v>
      </c>
      <c r="AZ75" s="35"/>
      <c r="BA75" s="749"/>
      <c r="BB75" s="35"/>
      <c r="BC75" s="35"/>
      <c r="BD75" s="35"/>
      <c r="BE75" s="117"/>
      <c r="BF75" s="117"/>
      <c r="BG75" s="117"/>
      <c r="BH75" s="35"/>
      <c r="BI75" s="35"/>
      <c r="BJ75" s="117">
        <f t="shared" si="418"/>
        <v>0</v>
      </c>
      <c r="BK75" s="117"/>
      <c r="BL75" s="35"/>
      <c r="BM75" s="35"/>
      <c r="BN75" s="103">
        <f t="shared" si="419"/>
        <v>0</v>
      </c>
      <c r="BO75" s="117"/>
      <c r="BP75" s="117"/>
      <c r="BQ75" s="117"/>
      <c r="BR75" s="35"/>
      <c r="BS75" s="35"/>
      <c r="BT75" s="117"/>
      <c r="BU75" s="103">
        <f t="shared" si="420"/>
        <v>0</v>
      </c>
      <c r="BV75" s="117"/>
      <c r="BW75" s="117"/>
      <c r="BX75" s="117"/>
      <c r="BY75" s="35"/>
      <c r="BZ75" s="35"/>
      <c r="CD75" s="680"/>
      <c r="CE75" s="749"/>
    </row>
    <row r="76" spans="2:83" s="37" customFormat="1" ht="31.5" hidden="1" customHeight="1" x14ac:dyDescent="0.25">
      <c r="B76" s="205"/>
      <c r="C76" s="111" t="s">
        <v>40</v>
      </c>
      <c r="D76" s="117" t="e">
        <f>E76</f>
        <v>#REF!</v>
      </c>
      <c r="E76" s="117" t="e">
        <f>#REF!</f>
        <v>#REF!</v>
      </c>
      <c r="F76" s="117"/>
      <c r="G76" s="117"/>
      <c r="H76" s="35"/>
      <c r="I76" s="35"/>
      <c r="J76" s="117"/>
      <c r="K76" s="103" t="e">
        <f t="shared" si="412"/>
        <v>#REF!</v>
      </c>
      <c r="L76" s="749" t="e">
        <f t="shared" si="370"/>
        <v>#REF!</v>
      </c>
      <c r="M76" s="117" t="e">
        <f>#REF!</f>
        <v>#REF!</v>
      </c>
      <c r="N76" s="749" t="e">
        <f t="shared" si="392"/>
        <v>#REF!</v>
      </c>
      <c r="O76" s="117"/>
      <c r="P76" s="117"/>
      <c r="Q76" s="117"/>
      <c r="R76" s="749" t="e">
        <f t="shared" si="394"/>
        <v>#DIV/0!</v>
      </c>
      <c r="S76" s="35"/>
      <c r="T76" s="35"/>
      <c r="U76" s="35"/>
      <c r="V76" s="286">
        <f t="shared" si="413"/>
        <v>0</v>
      </c>
      <c r="W76" s="35"/>
      <c r="X76" s="35"/>
      <c r="Y76" s="35"/>
      <c r="Z76" s="117" t="e">
        <f t="shared" si="396"/>
        <v>#REF!</v>
      </c>
      <c r="AA76" s="117" t="e">
        <f t="shared" si="414"/>
        <v>#REF!</v>
      </c>
      <c r="AB76" s="35"/>
      <c r="AC76" s="35"/>
      <c r="AD76" s="35"/>
      <c r="AE76" s="103" t="e">
        <f>AG76</f>
        <v>#REF!</v>
      </c>
      <c r="AF76" s="749" t="e">
        <f t="shared" si="373"/>
        <v>#REF!</v>
      </c>
      <c r="AG76" s="117" t="e">
        <f>#REF!</f>
        <v>#REF!</v>
      </c>
      <c r="AH76" s="749" t="e">
        <f t="shared" si="374"/>
        <v>#REF!</v>
      </c>
      <c r="AI76" s="117"/>
      <c r="AJ76" s="117"/>
      <c r="AK76" s="117"/>
      <c r="AL76" s="749" t="e">
        <f t="shared" si="398"/>
        <v>#DIV/0!</v>
      </c>
      <c r="AM76" s="35"/>
      <c r="AN76" s="35"/>
      <c r="AO76" s="35"/>
      <c r="AP76" s="117"/>
      <c r="AQ76" s="117"/>
      <c r="AR76" s="117" t="e">
        <f>AT76</f>
        <v>#REF!</v>
      </c>
      <c r="AS76" s="749" t="e">
        <f t="shared" si="378"/>
        <v>#REF!</v>
      </c>
      <c r="AT76" s="117" t="e">
        <f>#REF!</f>
        <v>#REF!</v>
      </c>
      <c r="AU76" s="749" t="e">
        <f t="shared" si="379"/>
        <v>#REF!</v>
      </c>
      <c r="AV76" s="117"/>
      <c r="AW76" s="749"/>
      <c r="AX76" s="117"/>
      <c r="AY76" s="749" t="e">
        <f t="shared" si="381"/>
        <v>#DIV/0!</v>
      </c>
      <c r="AZ76" s="35"/>
      <c r="BA76" s="749"/>
      <c r="BB76" s="35"/>
      <c r="BC76" s="35"/>
      <c r="BD76" s="35"/>
      <c r="BE76" s="117">
        <f>BF76</f>
        <v>0</v>
      </c>
      <c r="BF76" s="117">
        <f>X76</f>
        <v>0</v>
      </c>
      <c r="BG76" s="117"/>
      <c r="BH76" s="35"/>
      <c r="BI76" s="35"/>
      <c r="BJ76" s="117">
        <f t="shared" si="418"/>
        <v>0</v>
      </c>
      <c r="BK76" s="117"/>
      <c r="BL76" s="35"/>
      <c r="BM76" s="35"/>
      <c r="BN76" s="103" t="e">
        <f t="shared" si="419"/>
        <v>#REF!</v>
      </c>
      <c r="BO76" s="117" t="e">
        <f>#REF!</f>
        <v>#REF!</v>
      </c>
      <c r="BP76" s="117"/>
      <c r="BQ76" s="117"/>
      <c r="BR76" s="35"/>
      <c r="BS76" s="35"/>
      <c r="BT76" s="117"/>
      <c r="BU76" s="103" t="e">
        <f t="shared" si="420"/>
        <v>#REF!</v>
      </c>
      <c r="BV76" s="117" t="e">
        <f>#REF!</f>
        <v>#REF!</v>
      </c>
      <c r="BW76" s="117"/>
      <c r="BX76" s="117"/>
      <c r="BY76" s="35"/>
      <c r="BZ76" s="35"/>
      <c r="CD76" s="680"/>
      <c r="CE76" s="749"/>
    </row>
    <row r="77" spans="2:83" s="23" customFormat="1" ht="46.5" hidden="1" customHeight="1" x14ac:dyDescent="0.25">
      <c r="B77" s="202"/>
      <c r="C77" s="102" t="s">
        <v>32</v>
      </c>
      <c r="D77" s="22">
        <f>E77</f>
        <v>0</v>
      </c>
      <c r="E77" s="22">
        <v>0</v>
      </c>
      <c r="F77" s="22"/>
      <c r="G77" s="22"/>
      <c r="H77" s="22"/>
      <c r="I77" s="22"/>
      <c r="J77" s="103"/>
      <c r="K77" s="103">
        <f t="shared" si="412"/>
        <v>0</v>
      </c>
      <c r="L77" s="749" t="e">
        <f t="shared" si="370"/>
        <v>#DIV/0!</v>
      </c>
      <c r="M77" s="22">
        <v>0</v>
      </c>
      <c r="N77" s="749" t="e">
        <f t="shared" si="392"/>
        <v>#DIV/0!</v>
      </c>
      <c r="O77" s="22"/>
      <c r="P77" s="41"/>
      <c r="Q77" s="22"/>
      <c r="R77" s="749" t="e">
        <f t="shared" si="394"/>
        <v>#DIV/0!</v>
      </c>
      <c r="S77" s="22"/>
      <c r="T77" s="41"/>
      <c r="U77" s="22"/>
      <c r="V77" s="286">
        <f t="shared" si="413"/>
        <v>0</v>
      </c>
      <c r="W77" s="22"/>
      <c r="X77" s="22"/>
      <c r="Y77" s="22"/>
      <c r="Z77" s="22">
        <f t="shared" si="396"/>
        <v>0</v>
      </c>
      <c r="AA77" s="22">
        <f t="shared" si="414"/>
        <v>0</v>
      </c>
      <c r="AB77" s="22"/>
      <c r="AC77" s="22"/>
      <c r="AD77" s="41"/>
      <c r="AE77" s="103">
        <f>AG77</f>
        <v>0</v>
      </c>
      <c r="AF77" s="749" t="e">
        <f t="shared" si="373"/>
        <v>#DIV/0!</v>
      </c>
      <c r="AG77" s="22">
        <v>0</v>
      </c>
      <c r="AH77" s="749" t="e">
        <f t="shared" si="374"/>
        <v>#DIV/0!</v>
      </c>
      <c r="AI77" s="22"/>
      <c r="AJ77" s="41"/>
      <c r="AK77" s="22"/>
      <c r="AL77" s="749" t="e">
        <f t="shared" si="398"/>
        <v>#DIV/0!</v>
      </c>
      <c r="AM77" s="22"/>
      <c r="AN77" s="41"/>
      <c r="AO77" s="22"/>
      <c r="AP77" s="22"/>
      <c r="AQ77" s="41"/>
      <c r="AR77" s="22">
        <f>AT77</f>
        <v>0</v>
      </c>
      <c r="AS77" s="749" t="e">
        <f t="shared" si="378"/>
        <v>#DIV/0!</v>
      </c>
      <c r="AT77" s="22">
        <v>0</v>
      </c>
      <c r="AU77" s="749" t="e">
        <f t="shared" si="379"/>
        <v>#DIV/0!</v>
      </c>
      <c r="AV77" s="22"/>
      <c r="AW77" s="749"/>
      <c r="AX77" s="22"/>
      <c r="AY77" s="749" t="e">
        <f t="shared" si="381"/>
        <v>#DIV/0!</v>
      </c>
      <c r="AZ77" s="22"/>
      <c r="BA77" s="749"/>
      <c r="BB77" s="22"/>
      <c r="BC77" s="22"/>
      <c r="BD77" s="22"/>
      <c r="BE77" s="22">
        <f>BF77</f>
        <v>0</v>
      </c>
      <c r="BF77" s="22">
        <v>0</v>
      </c>
      <c r="BG77" s="22"/>
      <c r="BH77" s="22"/>
      <c r="BI77" s="22"/>
      <c r="BJ77" s="22">
        <f t="shared" si="418"/>
        <v>0</v>
      </c>
      <c r="BK77" s="22"/>
      <c r="BL77" s="22"/>
      <c r="BM77" s="22"/>
      <c r="BN77" s="103">
        <f t="shared" si="419"/>
        <v>0</v>
      </c>
      <c r="BO77" s="22">
        <v>0</v>
      </c>
      <c r="BP77" s="22"/>
      <c r="BQ77" s="22"/>
      <c r="BR77" s="22"/>
      <c r="BS77" s="22"/>
      <c r="BT77" s="22"/>
      <c r="BU77" s="103">
        <f t="shared" si="420"/>
        <v>0</v>
      </c>
      <c r="BV77" s="22">
        <v>0</v>
      </c>
      <c r="BW77" s="22"/>
      <c r="BX77" s="22"/>
      <c r="BY77" s="22"/>
      <c r="BZ77" s="22"/>
      <c r="CD77" s="677"/>
      <c r="CE77" s="749"/>
    </row>
    <row r="78" spans="2:83" s="40" customFormat="1" ht="150.75" hidden="1" customHeight="1" x14ac:dyDescent="0.25">
      <c r="B78" s="201" t="s">
        <v>7</v>
      </c>
      <c r="C78" s="109" t="s">
        <v>45</v>
      </c>
      <c r="D78" s="99" t="e">
        <f t="shared" ref="D78:D86" si="421">E78</f>
        <v>#REF!</v>
      </c>
      <c r="E78" s="99" t="e">
        <f>E79+E80</f>
        <v>#REF!</v>
      </c>
      <c r="F78" s="99"/>
      <c r="G78" s="99"/>
      <c r="H78" s="287"/>
      <c r="I78" s="287"/>
      <c r="J78" s="99"/>
      <c r="K78" s="103" t="e">
        <f t="shared" si="412"/>
        <v>#REF!</v>
      </c>
      <c r="L78" s="749" t="e">
        <f t="shared" si="370"/>
        <v>#REF!</v>
      </c>
      <c r="M78" s="99" t="e">
        <f>M79+M80</f>
        <v>#REF!</v>
      </c>
      <c r="N78" s="749" t="e">
        <f t="shared" si="392"/>
        <v>#REF!</v>
      </c>
      <c r="O78" s="99"/>
      <c r="P78" s="99"/>
      <c r="Q78" s="99"/>
      <c r="R78" s="749" t="e">
        <f t="shared" si="394"/>
        <v>#DIV/0!</v>
      </c>
      <c r="S78" s="287"/>
      <c r="T78" s="287"/>
      <c r="U78" s="287"/>
      <c r="V78" s="286">
        <f t="shared" si="413"/>
        <v>0</v>
      </c>
      <c r="W78" s="287"/>
      <c r="X78" s="287"/>
      <c r="Y78" s="287"/>
      <c r="Z78" s="99" t="e">
        <f t="shared" si="396"/>
        <v>#REF!</v>
      </c>
      <c r="AA78" s="99" t="e">
        <f t="shared" si="414"/>
        <v>#REF!</v>
      </c>
      <c r="AB78" s="287"/>
      <c r="AC78" s="287"/>
      <c r="AD78" s="287"/>
      <c r="AE78" s="103" t="e">
        <f t="shared" ref="AE78:AE86" si="422">AG78</f>
        <v>#REF!</v>
      </c>
      <c r="AF78" s="749" t="e">
        <f t="shared" si="373"/>
        <v>#REF!</v>
      </c>
      <c r="AG78" s="99" t="e">
        <f>AG79+AG80</f>
        <v>#REF!</v>
      </c>
      <c r="AH78" s="749" t="e">
        <f t="shared" si="374"/>
        <v>#REF!</v>
      </c>
      <c r="AI78" s="99"/>
      <c r="AJ78" s="99"/>
      <c r="AK78" s="99"/>
      <c r="AL78" s="749" t="e">
        <f t="shared" si="398"/>
        <v>#DIV/0!</v>
      </c>
      <c r="AM78" s="287"/>
      <c r="AN78" s="287"/>
      <c r="AO78" s="287"/>
      <c r="AP78" s="99"/>
      <c r="AQ78" s="99"/>
      <c r="AR78" s="99" t="e">
        <f t="shared" ref="AR78:AR86" si="423">AT78</f>
        <v>#REF!</v>
      </c>
      <c r="AS78" s="749" t="e">
        <f t="shared" si="378"/>
        <v>#REF!</v>
      </c>
      <c r="AT78" s="99" t="e">
        <f>AT79+AT80</f>
        <v>#REF!</v>
      </c>
      <c r="AU78" s="749" t="e">
        <f t="shared" si="379"/>
        <v>#REF!</v>
      </c>
      <c r="AV78" s="99"/>
      <c r="AW78" s="749"/>
      <c r="AX78" s="99"/>
      <c r="AY78" s="749" t="e">
        <f t="shared" si="381"/>
        <v>#DIV/0!</v>
      </c>
      <c r="AZ78" s="287"/>
      <c r="BA78" s="749"/>
      <c r="BB78" s="287"/>
      <c r="BC78" s="287"/>
      <c r="BD78" s="287"/>
      <c r="BE78" s="99">
        <f t="shared" ref="BE78:BE86" si="424">BF78</f>
        <v>0</v>
      </c>
      <c r="BF78" s="99">
        <f>BF79+BF80</f>
        <v>0</v>
      </c>
      <c r="BG78" s="99"/>
      <c r="BH78" s="287"/>
      <c r="BI78" s="287"/>
      <c r="BJ78" s="99">
        <f t="shared" si="418"/>
        <v>0</v>
      </c>
      <c r="BK78" s="99"/>
      <c r="BL78" s="287"/>
      <c r="BM78" s="287"/>
      <c r="BN78" s="103" t="e">
        <f t="shared" si="419"/>
        <v>#REF!</v>
      </c>
      <c r="BO78" s="99" t="e">
        <f>BO79+BO80</f>
        <v>#REF!</v>
      </c>
      <c r="BP78" s="99"/>
      <c r="BQ78" s="99"/>
      <c r="BR78" s="287"/>
      <c r="BS78" s="287"/>
      <c r="BT78" s="99"/>
      <c r="BU78" s="103" t="e">
        <f t="shared" si="420"/>
        <v>#REF!</v>
      </c>
      <c r="BV78" s="99" t="e">
        <f>BV79+BV80</f>
        <v>#REF!</v>
      </c>
      <c r="BW78" s="99"/>
      <c r="BX78" s="99"/>
      <c r="BY78" s="287"/>
      <c r="BZ78" s="287"/>
      <c r="CD78" s="681"/>
      <c r="CE78" s="749"/>
    </row>
    <row r="79" spans="2:83" s="23" customFormat="1" ht="46.5" hidden="1" customHeight="1" x14ac:dyDescent="0.25">
      <c r="B79" s="202"/>
      <c r="C79" s="102" t="s">
        <v>32</v>
      </c>
      <c r="D79" s="103">
        <f t="shared" si="421"/>
        <v>0</v>
      </c>
      <c r="E79" s="103">
        <v>0</v>
      </c>
      <c r="F79" s="103"/>
      <c r="G79" s="103"/>
      <c r="H79" s="22"/>
      <c r="I79" s="22"/>
      <c r="J79" s="103"/>
      <c r="K79" s="103">
        <f t="shared" si="412"/>
        <v>0</v>
      </c>
      <c r="L79" s="749" t="e">
        <f t="shared" si="370"/>
        <v>#DIV/0!</v>
      </c>
      <c r="M79" s="103">
        <v>0</v>
      </c>
      <c r="N79" s="749" t="e">
        <f t="shared" si="392"/>
        <v>#DIV/0!</v>
      </c>
      <c r="O79" s="103"/>
      <c r="P79" s="115"/>
      <c r="Q79" s="103"/>
      <c r="R79" s="749" t="e">
        <f t="shared" si="394"/>
        <v>#DIV/0!</v>
      </c>
      <c r="S79" s="22"/>
      <c r="T79" s="41"/>
      <c r="U79" s="22"/>
      <c r="V79" s="286">
        <f t="shared" si="413"/>
        <v>0</v>
      </c>
      <c r="W79" s="22"/>
      <c r="X79" s="22"/>
      <c r="Y79" s="22"/>
      <c r="Z79" s="103">
        <f t="shared" si="396"/>
        <v>0</v>
      </c>
      <c r="AA79" s="103">
        <f t="shared" si="414"/>
        <v>0</v>
      </c>
      <c r="AB79" s="22"/>
      <c r="AC79" s="22"/>
      <c r="AD79" s="41"/>
      <c r="AE79" s="103">
        <f t="shared" si="422"/>
        <v>0</v>
      </c>
      <c r="AF79" s="749" t="e">
        <f t="shared" si="373"/>
        <v>#DIV/0!</v>
      </c>
      <c r="AG79" s="103">
        <v>0</v>
      </c>
      <c r="AH79" s="749" t="e">
        <f t="shared" si="374"/>
        <v>#DIV/0!</v>
      </c>
      <c r="AI79" s="103"/>
      <c r="AJ79" s="115"/>
      <c r="AK79" s="103"/>
      <c r="AL79" s="749" t="e">
        <f t="shared" si="398"/>
        <v>#DIV/0!</v>
      </c>
      <c r="AM79" s="22"/>
      <c r="AN79" s="41"/>
      <c r="AO79" s="22"/>
      <c r="AP79" s="103"/>
      <c r="AQ79" s="115"/>
      <c r="AR79" s="103">
        <f t="shared" si="423"/>
        <v>0</v>
      </c>
      <c r="AS79" s="749" t="e">
        <f t="shared" si="378"/>
        <v>#DIV/0!</v>
      </c>
      <c r="AT79" s="103">
        <v>0</v>
      </c>
      <c r="AU79" s="749" t="e">
        <f t="shared" si="379"/>
        <v>#DIV/0!</v>
      </c>
      <c r="AV79" s="103"/>
      <c r="AW79" s="749"/>
      <c r="AX79" s="103"/>
      <c r="AY79" s="749" t="e">
        <f t="shared" si="381"/>
        <v>#DIV/0!</v>
      </c>
      <c r="AZ79" s="22"/>
      <c r="BA79" s="749"/>
      <c r="BB79" s="22"/>
      <c r="BC79" s="22"/>
      <c r="BD79" s="22"/>
      <c r="BE79" s="103">
        <f t="shared" si="424"/>
        <v>0</v>
      </c>
      <c r="BF79" s="103">
        <v>0</v>
      </c>
      <c r="BG79" s="103"/>
      <c r="BH79" s="22"/>
      <c r="BI79" s="22"/>
      <c r="BJ79" s="103">
        <f t="shared" si="418"/>
        <v>0</v>
      </c>
      <c r="BK79" s="103"/>
      <c r="BL79" s="22"/>
      <c r="BM79" s="22"/>
      <c r="BN79" s="103">
        <f t="shared" si="419"/>
        <v>0</v>
      </c>
      <c r="BO79" s="103">
        <v>0</v>
      </c>
      <c r="BP79" s="103"/>
      <c r="BQ79" s="103"/>
      <c r="BR79" s="22"/>
      <c r="BS79" s="22"/>
      <c r="BT79" s="103"/>
      <c r="BU79" s="103">
        <f t="shared" si="420"/>
        <v>0</v>
      </c>
      <c r="BV79" s="103">
        <v>0</v>
      </c>
      <c r="BW79" s="103"/>
      <c r="BX79" s="103"/>
      <c r="BY79" s="22"/>
      <c r="BZ79" s="22"/>
      <c r="CD79" s="677"/>
      <c r="CE79" s="749"/>
    </row>
    <row r="80" spans="2:83" s="42" customFormat="1" ht="46.5" hidden="1" customHeight="1" x14ac:dyDescent="0.25">
      <c r="B80" s="206"/>
      <c r="C80" s="98" t="s">
        <v>31</v>
      </c>
      <c r="D80" s="115" t="e">
        <f t="shared" si="421"/>
        <v>#REF!</v>
      </c>
      <c r="E80" s="115" t="e">
        <f>SUM(E81:E83)</f>
        <v>#REF!</v>
      </c>
      <c r="F80" s="115"/>
      <c r="G80" s="115"/>
      <c r="H80" s="41"/>
      <c r="I80" s="41"/>
      <c r="J80" s="115"/>
      <c r="K80" s="103" t="e">
        <f t="shared" si="412"/>
        <v>#REF!</v>
      </c>
      <c r="L80" s="749" t="e">
        <f t="shared" si="370"/>
        <v>#REF!</v>
      </c>
      <c r="M80" s="115" t="e">
        <f>SUM(M81:M83)</f>
        <v>#REF!</v>
      </c>
      <c r="N80" s="749" t="e">
        <f t="shared" si="392"/>
        <v>#REF!</v>
      </c>
      <c r="O80" s="115"/>
      <c r="P80" s="115"/>
      <c r="Q80" s="115"/>
      <c r="R80" s="749" t="e">
        <f t="shared" si="394"/>
        <v>#DIV/0!</v>
      </c>
      <c r="S80" s="41"/>
      <c r="T80" s="41"/>
      <c r="U80" s="41"/>
      <c r="V80" s="286">
        <f t="shared" si="413"/>
        <v>0</v>
      </c>
      <c r="W80" s="41"/>
      <c r="X80" s="41"/>
      <c r="Y80" s="41"/>
      <c r="Z80" s="115" t="e">
        <f t="shared" si="396"/>
        <v>#REF!</v>
      </c>
      <c r="AA80" s="115" t="e">
        <f t="shared" si="414"/>
        <v>#REF!</v>
      </c>
      <c r="AB80" s="41"/>
      <c r="AC80" s="41"/>
      <c r="AD80" s="41"/>
      <c r="AE80" s="103" t="e">
        <f t="shared" si="422"/>
        <v>#REF!</v>
      </c>
      <c r="AF80" s="749" t="e">
        <f t="shared" si="373"/>
        <v>#REF!</v>
      </c>
      <c r="AG80" s="115" t="e">
        <f>SUM(AG81:AG83)</f>
        <v>#REF!</v>
      </c>
      <c r="AH80" s="749" t="e">
        <f t="shared" si="374"/>
        <v>#REF!</v>
      </c>
      <c r="AI80" s="115"/>
      <c r="AJ80" s="115"/>
      <c r="AK80" s="115"/>
      <c r="AL80" s="749" t="e">
        <f t="shared" si="398"/>
        <v>#DIV/0!</v>
      </c>
      <c r="AM80" s="41"/>
      <c r="AN80" s="41"/>
      <c r="AO80" s="41"/>
      <c r="AP80" s="115"/>
      <c r="AQ80" s="115"/>
      <c r="AR80" s="115" t="e">
        <f t="shared" si="423"/>
        <v>#REF!</v>
      </c>
      <c r="AS80" s="749" t="e">
        <f t="shared" si="378"/>
        <v>#REF!</v>
      </c>
      <c r="AT80" s="115" t="e">
        <f>SUM(AT81:AT83)</f>
        <v>#REF!</v>
      </c>
      <c r="AU80" s="749" t="e">
        <f t="shared" si="379"/>
        <v>#REF!</v>
      </c>
      <c r="AV80" s="115"/>
      <c r="AW80" s="749"/>
      <c r="AX80" s="115"/>
      <c r="AY80" s="749" t="e">
        <f t="shared" si="381"/>
        <v>#DIV/0!</v>
      </c>
      <c r="AZ80" s="41"/>
      <c r="BA80" s="749"/>
      <c r="BB80" s="41"/>
      <c r="BC80" s="41"/>
      <c r="BD80" s="41"/>
      <c r="BE80" s="115">
        <f t="shared" si="424"/>
        <v>0</v>
      </c>
      <c r="BF80" s="115">
        <f>SUM(BF81:BF83)</f>
        <v>0</v>
      </c>
      <c r="BG80" s="115"/>
      <c r="BH80" s="41"/>
      <c r="BI80" s="41"/>
      <c r="BJ80" s="115">
        <f t="shared" si="418"/>
        <v>0</v>
      </c>
      <c r="BK80" s="115"/>
      <c r="BL80" s="41"/>
      <c r="BM80" s="41"/>
      <c r="BN80" s="103" t="e">
        <f t="shared" si="419"/>
        <v>#REF!</v>
      </c>
      <c r="BO80" s="115" t="e">
        <f>SUM(BO81:BO83)</f>
        <v>#REF!</v>
      </c>
      <c r="BP80" s="115"/>
      <c r="BQ80" s="115"/>
      <c r="BR80" s="41"/>
      <c r="BS80" s="41"/>
      <c r="BT80" s="115"/>
      <c r="BU80" s="103" t="e">
        <f t="shared" si="420"/>
        <v>#REF!</v>
      </c>
      <c r="BV80" s="115" t="e">
        <f>SUM(BV81:BV83)</f>
        <v>#REF!</v>
      </c>
      <c r="BW80" s="115"/>
      <c r="BX80" s="115"/>
      <c r="BY80" s="41"/>
      <c r="BZ80" s="41"/>
      <c r="CD80" s="682"/>
      <c r="CE80" s="749"/>
    </row>
    <row r="81" spans="2:83" s="37" customFormat="1" ht="30.75" hidden="1" customHeight="1" x14ac:dyDescent="0.25">
      <c r="B81" s="205"/>
      <c r="C81" s="111" t="s">
        <v>39</v>
      </c>
      <c r="D81" s="117" t="e">
        <f t="shared" si="421"/>
        <v>#REF!</v>
      </c>
      <c r="E81" s="117" t="e">
        <f>#REF!</f>
        <v>#REF!</v>
      </c>
      <c r="F81" s="117"/>
      <c r="G81" s="117"/>
      <c r="H81" s="35"/>
      <c r="I81" s="35"/>
      <c r="J81" s="117"/>
      <c r="K81" s="103" t="e">
        <f t="shared" si="412"/>
        <v>#REF!</v>
      </c>
      <c r="L81" s="749" t="e">
        <f t="shared" si="370"/>
        <v>#REF!</v>
      </c>
      <c r="M81" s="117" t="e">
        <f>#REF!</f>
        <v>#REF!</v>
      </c>
      <c r="N81" s="749" t="e">
        <f t="shared" si="392"/>
        <v>#REF!</v>
      </c>
      <c r="O81" s="117"/>
      <c r="P81" s="117"/>
      <c r="Q81" s="117"/>
      <c r="R81" s="749" t="e">
        <f t="shared" si="394"/>
        <v>#DIV/0!</v>
      </c>
      <c r="S81" s="35"/>
      <c r="T81" s="35"/>
      <c r="U81" s="35"/>
      <c r="V81" s="286">
        <f t="shared" si="413"/>
        <v>0</v>
      </c>
      <c r="W81" s="35"/>
      <c r="X81" s="35"/>
      <c r="Y81" s="35"/>
      <c r="Z81" s="117" t="e">
        <f t="shared" si="396"/>
        <v>#REF!</v>
      </c>
      <c r="AA81" s="117" t="e">
        <f t="shared" si="414"/>
        <v>#REF!</v>
      </c>
      <c r="AB81" s="35"/>
      <c r="AC81" s="35"/>
      <c r="AD81" s="35"/>
      <c r="AE81" s="103" t="e">
        <f t="shared" si="422"/>
        <v>#REF!</v>
      </c>
      <c r="AF81" s="749" t="e">
        <f t="shared" si="373"/>
        <v>#REF!</v>
      </c>
      <c r="AG81" s="117" t="e">
        <f>#REF!</f>
        <v>#REF!</v>
      </c>
      <c r="AH81" s="749" t="e">
        <f t="shared" si="374"/>
        <v>#REF!</v>
      </c>
      <c r="AI81" s="117"/>
      <c r="AJ81" s="117"/>
      <c r="AK81" s="117"/>
      <c r="AL81" s="749" t="e">
        <f t="shared" si="398"/>
        <v>#DIV/0!</v>
      </c>
      <c r="AM81" s="35"/>
      <c r="AN81" s="35"/>
      <c r="AO81" s="35"/>
      <c r="AP81" s="117"/>
      <c r="AQ81" s="117"/>
      <c r="AR81" s="117" t="e">
        <f t="shared" si="423"/>
        <v>#REF!</v>
      </c>
      <c r="AS81" s="749" t="e">
        <f t="shared" si="378"/>
        <v>#REF!</v>
      </c>
      <c r="AT81" s="117" t="e">
        <f>#REF!</f>
        <v>#REF!</v>
      </c>
      <c r="AU81" s="749" t="e">
        <f t="shared" si="379"/>
        <v>#REF!</v>
      </c>
      <c r="AV81" s="117"/>
      <c r="AW81" s="749"/>
      <c r="AX81" s="117"/>
      <c r="AY81" s="749" t="e">
        <f t="shared" si="381"/>
        <v>#DIV/0!</v>
      </c>
      <c r="AZ81" s="35"/>
      <c r="BA81" s="749"/>
      <c r="BB81" s="35"/>
      <c r="BC81" s="35"/>
      <c r="BD81" s="35"/>
      <c r="BE81" s="117">
        <f t="shared" si="424"/>
        <v>0</v>
      </c>
      <c r="BF81" s="117">
        <f>X81</f>
        <v>0</v>
      </c>
      <c r="BG81" s="117"/>
      <c r="BH81" s="35"/>
      <c r="BI81" s="35"/>
      <c r="BJ81" s="117">
        <f t="shared" si="418"/>
        <v>0</v>
      </c>
      <c r="BK81" s="117"/>
      <c r="BL81" s="35"/>
      <c r="BM81" s="35"/>
      <c r="BN81" s="103" t="e">
        <f t="shared" si="419"/>
        <v>#REF!</v>
      </c>
      <c r="BO81" s="117" t="e">
        <f>#REF!</f>
        <v>#REF!</v>
      </c>
      <c r="BP81" s="117"/>
      <c r="BQ81" s="117"/>
      <c r="BR81" s="35"/>
      <c r="BS81" s="35"/>
      <c r="BT81" s="117"/>
      <c r="BU81" s="103" t="e">
        <f t="shared" si="420"/>
        <v>#REF!</v>
      </c>
      <c r="BV81" s="117" t="e">
        <f>#REF!</f>
        <v>#REF!</v>
      </c>
      <c r="BW81" s="117"/>
      <c r="BX81" s="117"/>
      <c r="BY81" s="35"/>
      <c r="BZ81" s="35"/>
      <c r="CD81" s="680"/>
      <c r="CE81" s="749"/>
    </row>
    <row r="82" spans="2:83" s="37" customFormat="1" ht="47.25" hidden="1" customHeight="1" x14ac:dyDescent="0.25">
      <c r="B82" s="205"/>
      <c r="C82" s="111" t="s">
        <v>43</v>
      </c>
      <c r="D82" s="117" t="e">
        <f t="shared" si="421"/>
        <v>#REF!</v>
      </c>
      <c r="E82" s="117" t="e">
        <f>#REF!</f>
        <v>#REF!</v>
      </c>
      <c r="F82" s="117"/>
      <c r="G82" s="117"/>
      <c r="H82" s="35"/>
      <c r="I82" s="35"/>
      <c r="J82" s="117"/>
      <c r="K82" s="103" t="e">
        <f t="shared" si="412"/>
        <v>#REF!</v>
      </c>
      <c r="L82" s="749" t="e">
        <f t="shared" si="370"/>
        <v>#REF!</v>
      </c>
      <c r="M82" s="117" t="e">
        <f>#REF!</f>
        <v>#REF!</v>
      </c>
      <c r="N82" s="749" t="e">
        <f t="shared" si="392"/>
        <v>#REF!</v>
      </c>
      <c r="O82" s="117"/>
      <c r="P82" s="117"/>
      <c r="Q82" s="117"/>
      <c r="R82" s="749" t="e">
        <f t="shared" si="394"/>
        <v>#DIV/0!</v>
      </c>
      <c r="S82" s="35"/>
      <c r="T82" s="35"/>
      <c r="U82" s="35"/>
      <c r="V82" s="286">
        <f t="shared" si="413"/>
        <v>0</v>
      </c>
      <c r="W82" s="35"/>
      <c r="X82" s="35"/>
      <c r="Y82" s="35"/>
      <c r="Z82" s="117" t="e">
        <f t="shared" si="396"/>
        <v>#REF!</v>
      </c>
      <c r="AA82" s="117" t="e">
        <f t="shared" si="414"/>
        <v>#REF!</v>
      </c>
      <c r="AB82" s="35"/>
      <c r="AC82" s="35"/>
      <c r="AD82" s="35"/>
      <c r="AE82" s="103" t="e">
        <f t="shared" si="422"/>
        <v>#REF!</v>
      </c>
      <c r="AF82" s="749" t="e">
        <f t="shared" si="373"/>
        <v>#REF!</v>
      </c>
      <c r="AG82" s="117" t="e">
        <f>#REF!</f>
        <v>#REF!</v>
      </c>
      <c r="AH82" s="749" t="e">
        <f t="shared" si="374"/>
        <v>#REF!</v>
      </c>
      <c r="AI82" s="117"/>
      <c r="AJ82" s="117"/>
      <c r="AK82" s="117"/>
      <c r="AL82" s="749" t="e">
        <f t="shared" si="398"/>
        <v>#DIV/0!</v>
      </c>
      <c r="AM82" s="35"/>
      <c r="AN82" s="35"/>
      <c r="AO82" s="35"/>
      <c r="AP82" s="117"/>
      <c r="AQ82" s="117"/>
      <c r="AR82" s="117" t="e">
        <f t="shared" si="423"/>
        <v>#REF!</v>
      </c>
      <c r="AS82" s="749" t="e">
        <f t="shared" si="378"/>
        <v>#REF!</v>
      </c>
      <c r="AT82" s="117" t="e">
        <f>#REF!</f>
        <v>#REF!</v>
      </c>
      <c r="AU82" s="749" t="e">
        <f t="shared" si="379"/>
        <v>#REF!</v>
      </c>
      <c r="AV82" s="117"/>
      <c r="AW82" s="749"/>
      <c r="AX82" s="117"/>
      <c r="AY82" s="749" t="e">
        <f t="shared" si="381"/>
        <v>#DIV/0!</v>
      </c>
      <c r="AZ82" s="35"/>
      <c r="BA82" s="749"/>
      <c r="BB82" s="35"/>
      <c r="BC82" s="35"/>
      <c r="BD82" s="35"/>
      <c r="BE82" s="117">
        <f t="shared" si="424"/>
        <v>0</v>
      </c>
      <c r="BF82" s="117">
        <f>X82</f>
        <v>0</v>
      </c>
      <c r="BG82" s="117"/>
      <c r="BH82" s="35"/>
      <c r="BI82" s="35"/>
      <c r="BJ82" s="117">
        <f t="shared" si="418"/>
        <v>0</v>
      </c>
      <c r="BK82" s="117"/>
      <c r="BL82" s="35"/>
      <c r="BM82" s="35"/>
      <c r="BN82" s="103" t="e">
        <f t="shared" si="419"/>
        <v>#REF!</v>
      </c>
      <c r="BO82" s="117" t="e">
        <f>#REF!</f>
        <v>#REF!</v>
      </c>
      <c r="BP82" s="117"/>
      <c r="BQ82" s="117"/>
      <c r="BR82" s="35"/>
      <c r="BS82" s="35"/>
      <c r="BT82" s="117"/>
      <c r="BU82" s="103" t="e">
        <f t="shared" si="420"/>
        <v>#REF!</v>
      </c>
      <c r="BV82" s="117" t="e">
        <f>#REF!</f>
        <v>#REF!</v>
      </c>
      <c r="BW82" s="117"/>
      <c r="BX82" s="117"/>
      <c r="BY82" s="35"/>
      <c r="BZ82" s="35"/>
      <c r="CD82" s="680"/>
      <c r="CE82" s="749"/>
    </row>
    <row r="83" spans="2:83" s="37" customFormat="1" ht="27.75" hidden="1" customHeight="1" x14ac:dyDescent="0.25">
      <c r="B83" s="205"/>
      <c r="C83" s="111" t="s">
        <v>40</v>
      </c>
      <c r="D83" s="117">
        <f t="shared" si="421"/>
        <v>0</v>
      </c>
      <c r="E83" s="117">
        <v>0</v>
      </c>
      <c r="F83" s="117"/>
      <c r="G83" s="117"/>
      <c r="H83" s="35"/>
      <c r="I83" s="35"/>
      <c r="J83" s="117"/>
      <c r="K83" s="103">
        <f t="shared" si="412"/>
        <v>0</v>
      </c>
      <c r="L83" s="749" t="e">
        <f t="shared" si="370"/>
        <v>#DIV/0!</v>
      </c>
      <c r="M83" s="117">
        <v>0</v>
      </c>
      <c r="N83" s="749" t="e">
        <f t="shared" si="392"/>
        <v>#DIV/0!</v>
      </c>
      <c r="O83" s="117"/>
      <c r="P83" s="117"/>
      <c r="Q83" s="117"/>
      <c r="R83" s="749" t="e">
        <f t="shared" si="394"/>
        <v>#DIV/0!</v>
      </c>
      <c r="S83" s="35"/>
      <c r="T83" s="35"/>
      <c r="U83" s="35"/>
      <c r="V83" s="286">
        <f t="shared" si="413"/>
        <v>0</v>
      </c>
      <c r="W83" s="35"/>
      <c r="X83" s="35"/>
      <c r="Y83" s="35"/>
      <c r="Z83" s="117">
        <f t="shared" si="396"/>
        <v>0</v>
      </c>
      <c r="AA83" s="117">
        <f t="shared" si="414"/>
        <v>0</v>
      </c>
      <c r="AB83" s="35"/>
      <c r="AC83" s="35"/>
      <c r="AD83" s="35"/>
      <c r="AE83" s="103">
        <f t="shared" si="422"/>
        <v>0</v>
      </c>
      <c r="AF83" s="749" t="e">
        <f t="shared" si="373"/>
        <v>#DIV/0!</v>
      </c>
      <c r="AG83" s="117">
        <v>0</v>
      </c>
      <c r="AH83" s="749" t="e">
        <f t="shared" si="374"/>
        <v>#DIV/0!</v>
      </c>
      <c r="AI83" s="117"/>
      <c r="AJ83" s="117"/>
      <c r="AK83" s="117"/>
      <c r="AL83" s="749" t="e">
        <f t="shared" si="398"/>
        <v>#DIV/0!</v>
      </c>
      <c r="AM83" s="35"/>
      <c r="AN83" s="35"/>
      <c r="AO83" s="35"/>
      <c r="AP83" s="117"/>
      <c r="AQ83" s="117"/>
      <c r="AR83" s="117">
        <f t="shared" si="423"/>
        <v>0</v>
      </c>
      <c r="AS83" s="749" t="e">
        <f t="shared" si="378"/>
        <v>#DIV/0!</v>
      </c>
      <c r="AT83" s="117">
        <v>0</v>
      </c>
      <c r="AU83" s="749" t="e">
        <f t="shared" si="379"/>
        <v>#DIV/0!</v>
      </c>
      <c r="AV83" s="117"/>
      <c r="AW83" s="749"/>
      <c r="AX83" s="117"/>
      <c r="AY83" s="749" t="e">
        <f t="shared" si="381"/>
        <v>#DIV/0!</v>
      </c>
      <c r="AZ83" s="35"/>
      <c r="BA83" s="749"/>
      <c r="BB83" s="35"/>
      <c r="BC83" s="35"/>
      <c r="BD83" s="35"/>
      <c r="BE83" s="117">
        <f t="shared" si="424"/>
        <v>0</v>
      </c>
      <c r="BF83" s="117">
        <v>0</v>
      </c>
      <c r="BG83" s="117"/>
      <c r="BH83" s="35"/>
      <c r="BI83" s="35"/>
      <c r="BJ83" s="117">
        <f t="shared" si="418"/>
        <v>0</v>
      </c>
      <c r="BK83" s="117"/>
      <c r="BL83" s="35"/>
      <c r="BM83" s="35"/>
      <c r="BN83" s="103">
        <f t="shared" si="419"/>
        <v>0</v>
      </c>
      <c r="BO83" s="117">
        <v>0</v>
      </c>
      <c r="BP83" s="117"/>
      <c r="BQ83" s="117"/>
      <c r="BR83" s="35"/>
      <c r="BS83" s="35"/>
      <c r="BT83" s="117"/>
      <c r="BU83" s="103">
        <f t="shared" si="420"/>
        <v>0</v>
      </c>
      <c r="BV83" s="117">
        <v>0</v>
      </c>
      <c r="BW83" s="117"/>
      <c r="BX83" s="117"/>
      <c r="BY83" s="35"/>
      <c r="BZ83" s="35"/>
      <c r="CD83" s="680"/>
      <c r="CE83" s="749"/>
    </row>
    <row r="84" spans="2:83" s="40" customFormat="1" ht="92.25" hidden="1" customHeight="1" x14ac:dyDescent="0.25">
      <c r="B84" s="201" t="s">
        <v>8</v>
      </c>
      <c r="C84" s="98" t="s">
        <v>46</v>
      </c>
      <c r="D84" s="99">
        <f t="shared" si="421"/>
        <v>0</v>
      </c>
      <c r="E84" s="99">
        <f>E85+E86</f>
        <v>0</v>
      </c>
      <c r="F84" s="99"/>
      <c r="G84" s="99"/>
      <c r="H84" s="287"/>
      <c r="I84" s="287"/>
      <c r="J84" s="99"/>
      <c r="K84" s="103">
        <f t="shared" si="412"/>
        <v>0</v>
      </c>
      <c r="L84" s="749" t="e">
        <f t="shared" si="370"/>
        <v>#DIV/0!</v>
      </c>
      <c r="M84" s="99">
        <f>M85+M86</f>
        <v>0</v>
      </c>
      <c r="N84" s="749" t="e">
        <f t="shared" si="392"/>
        <v>#DIV/0!</v>
      </c>
      <c r="O84" s="99"/>
      <c r="P84" s="99"/>
      <c r="Q84" s="99"/>
      <c r="R84" s="749" t="e">
        <f t="shared" si="394"/>
        <v>#DIV/0!</v>
      </c>
      <c r="S84" s="287"/>
      <c r="T84" s="287"/>
      <c r="U84" s="287"/>
      <c r="V84" s="286">
        <f t="shared" si="413"/>
        <v>0</v>
      </c>
      <c r="W84" s="287"/>
      <c r="X84" s="287"/>
      <c r="Y84" s="287"/>
      <c r="Z84" s="99">
        <f t="shared" si="396"/>
        <v>0</v>
      </c>
      <c r="AA84" s="99">
        <f t="shared" si="414"/>
        <v>0</v>
      </c>
      <c r="AB84" s="287"/>
      <c r="AC84" s="287"/>
      <c r="AD84" s="287"/>
      <c r="AE84" s="103">
        <f t="shared" si="422"/>
        <v>0</v>
      </c>
      <c r="AF84" s="749" t="e">
        <f t="shared" si="373"/>
        <v>#DIV/0!</v>
      </c>
      <c r="AG84" s="99">
        <f>AG85+AG86</f>
        <v>0</v>
      </c>
      <c r="AH84" s="749" t="e">
        <f t="shared" si="374"/>
        <v>#DIV/0!</v>
      </c>
      <c r="AI84" s="99"/>
      <c r="AJ84" s="99"/>
      <c r="AK84" s="99"/>
      <c r="AL84" s="749" t="e">
        <f t="shared" si="398"/>
        <v>#DIV/0!</v>
      </c>
      <c r="AM84" s="287"/>
      <c r="AN84" s="287"/>
      <c r="AO84" s="287"/>
      <c r="AP84" s="99"/>
      <c r="AQ84" s="99"/>
      <c r="AR84" s="99">
        <f t="shared" si="423"/>
        <v>0</v>
      </c>
      <c r="AS84" s="749" t="e">
        <f t="shared" si="378"/>
        <v>#DIV/0!</v>
      </c>
      <c r="AT84" s="99">
        <f>AT85+AT86</f>
        <v>0</v>
      </c>
      <c r="AU84" s="749" t="e">
        <f t="shared" si="379"/>
        <v>#DIV/0!</v>
      </c>
      <c r="AV84" s="99"/>
      <c r="AW84" s="749"/>
      <c r="AX84" s="99"/>
      <c r="AY84" s="749" t="e">
        <f t="shared" si="381"/>
        <v>#DIV/0!</v>
      </c>
      <c r="AZ84" s="287"/>
      <c r="BA84" s="749"/>
      <c r="BB84" s="287"/>
      <c r="BC84" s="287"/>
      <c r="BD84" s="287"/>
      <c r="BE84" s="99">
        <f t="shared" si="424"/>
        <v>0</v>
      </c>
      <c r="BF84" s="99">
        <f>BF85+BF86</f>
        <v>0</v>
      </c>
      <c r="BG84" s="99"/>
      <c r="BH84" s="287"/>
      <c r="BI84" s="287"/>
      <c r="BJ84" s="99">
        <f t="shared" si="418"/>
        <v>0</v>
      </c>
      <c r="BK84" s="99"/>
      <c r="BL84" s="287"/>
      <c r="BM84" s="287"/>
      <c r="BN84" s="103">
        <f t="shared" si="419"/>
        <v>0</v>
      </c>
      <c r="BO84" s="99">
        <f>BO85+BO86</f>
        <v>0</v>
      </c>
      <c r="BP84" s="99"/>
      <c r="BQ84" s="99"/>
      <c r="BR84" s="287"/>
      <c r="BS84" s="287"/>
      <c r="BT84" s="99"/>
      <c r="BU84" s="103">
        <f t="shared" si="420"/>
        <v>0</v>
      </c>
      <c r="BV84" s="99">
        <f>BV85+BV86</f>
        <v>0</v>
      </c>
      <c r="BW84" s="99"/>
      <c r="BX84" s="99"/>
      <c r="BY84" s="287"/>
      <c r="BZ84" s="287"/>
      <c r="CD84" s="681"/>
      <c r="CE84" s="749"/>
    </row>
    <row r="85" spans="2:83" s="37" customFormat="1" ht="30" hidden="1" customHeight="1" x14ac:dyDescent="0.25">
      <c r="B85" s="207"/>
      <c r="C85" s="111" t="s">
        <v>39</v>
      </c>
      <c r="D85" s="117">
        <f t="shared" si="421"/>
        <v>0</v>
      </c>
      <c r="E85" s="117">
        <v>0</v>
      </c>
      <c r="F85" s="117"/>
      <c r="G85" s="117"/>
      <c r="H85" s="35"/>
      <c r="I85" s="35"/>
      <c r="J85" s="117"/>
      <c r="K85" s="103">
        <f t="shared" si="412"/>
        <v>0</v>
      </c>
      <c r="L85" s="749" t="e">
        <f t="shared" si="370"/>
        <v>#DIV/0!</v>
      </c>
      <c r="M85" s="117">
        <v>0</v>
      </c>
      <c r="N85" s="749" t="e">
        <f t="shared" si="392"/>
        <v>#DIV/0!</v>
      </c>
      <c r="O85" s="117"/>
      <c r="P85" s="117"/>
      <c r="Q85" s="117"/>
      <c r="R85" s="749" t="e">
        <f t="shared" si="394"/>
        <v>#DIV/0!</v>
      </c>
      <c r="S85" s="35"/>
      <c r="T85" s="35"/>
      <c r="U85" s="35"/>
      <c r="V85" s="286">
        <f t="shared" si="413"/>
        <v>0</v>
      </c>
      <c r="W85" s="35"/>
      <c r="X85" s="35"/>
      <c r="Y85" s="35"/>
      <c r="Z85" s="117">
        <f t="shared" si="396"/>
        <v>0</v>
      </c>
      <c r="AA85" s="117">
        <f t="shared" si="414"/>
        <v>0</v>
      </c>
      <c r="AB85" s="35"/>
      <c r="AC85" s="35"/>
      <c r="AD85" s="35"/>
      <c r="AE85" s="103">
        <f t="shared" si="422"/>
        <v>0</v>
      </c>
      <c r="AF85" s="749" t="e">
        <f t="shared" si="373"/>
        <v>#DIV/0!</v>
      </c>
      <c r="AG85" s="117">
        <v>0</v>
      </c>
      <c r="AH85" s="749" t="e">
        <f t="shared" si="374"/>
        <v>#DIV/0!</v>
      </c>
      <c r="AI85" s="117"/>
      <c r="AJ85" s="117"/>
      <c r="AK85" s="117"/>
      <c r="AL85" s="749" t="e">
        <f t="shared" si="398"/>
        <v>#DIV/0!</v>
      </c>
      <c r="AM85" s="35"/>
      <c r="AN85" s="35"/>
      <c r="AO85" s="35"/>
      <c r="AP85" s="117"/>
      <c r="AQ85" s="117"/>
      <c r="AR85" s="117">
        <f t="shared" si="423"/>
        <v>0</v>
      </c>
      <c r="AS85" s="749" t="e">
        <f t="shared" si="378"/>
        <v>#DIV/0!</v>
      </c>
      <c r="AT85" s="117">
        <v>0</v>
      </c>
      <c r="AU85" s="749" t="e">
        <f t="shared" si="379"/>
        <v>#DIV/0!</v>
      </c>
      <c r="AV85" s="117"/>
      <c r="AW85" s="749"/>
      <c r="AX85" s="117"/>
      <c r="AY85" s="749" t="e">
        <f t="shared" si="381"/>
        <v>#DIV/0!</v>
      </c>
      <c r="AZ85" s="35"/>
      <c r="BA85" s="749"/>
      <c r="BB85" s="35"/>
      <c r="BC85" s="35"/>
      <c r="BD85" s="35"/>
      <c r="BE85" s="117">
        <f t="shared" si="424"/>
        <v>0</v>
      </c>
      <c r="BF85" s="117">
        <v>0</v>
      </c>
      <c r="BG85" s="117"/>
      <c r="BH85" s="35"/>
      <c r="BI85" s="35"/>
      <c r="BJ85" s="117">
        <f t="shared" si="418"/>
        <v>0</v>
      </c>
      <c r="BK85" s="117"/>
      <c r="BL85" s="35"/>
      <c r="BM85" s="35"/>
      <c r="BN85" s="103">
        <f t="shared" si="419"/>
        <v>0</v>
      </c>
      <c r="BO85" s="117">
        <v>0</v>
      </c>
      <c r="BP85" s="117"/>
      <c r="BQ85" s="117"/>
      <c r="BR85" s="35"/>
      <c r="BS85" s="35"/>
      <c r="BT85" s="117"/>
      <c r="BU85" s="103">
        <f t="shared" si="420"/>
        <v>0</v>
      </c>
      <c r="BV85" s="117">
        <v>0</v>
      </c>
      <c r="BW85" s="117"/>
      <c r="BX85" s="117"/>
      <c r="BY85" s="35"/>
      <c r="BZ85" s="35"/>
      <c r="CD85" s="680"/>
      <c r="CE85" s="749"/>
    </row>
    <row r="86" spans="2:83" s="37" customFormat="1" ht="31.5" hidden="1" customHeight="1" x14ac:dyDescent="0.25">
      <c r="B86" s="205"/>
      <c r="C86" s="111" t="s">
        <v>47</v>
      </c>
      <c r="D86" s="117">
        <f t="shared" si="421"/>
        <v>0</v>
      </c>
      <c r="E86" s="117">
        <v>0</v>
      </c>
      <c r="F86" s="117"/>
      <c r="G86" s="117"/>
      <c r="H86" s="35"/>
      <c r="I86" s="35"/>
      <c r="J86" s="117"/>
      <c r="K86" s="103">
        <f t="shared" si="412"/>
        <v>0</v>
      </c>
      <c r="L86" s="749" t="e">
        <f t="shared" si="370"/>
        <v>#DIV/0!</v>
      </c>
      <c r="M86" s="117">
        <v>0</v>
      </c>
      <c r="N86" s="749" t="e">
        <f t="shared" si="392"/>
        <v>#DIV/0!</v>
      </c>
      <c r="O86" s="117"/>
      <c r="P86" s="117"/>
      <c r="Q86" s="117"/>
      <c r="R86" s="749" t="e">
        <f t="shared" si="394"/>
        <v>#DIV/0!</v>
      </c>
      <c r="S86" s="35"/>
      <c r="T86" s="35"/>
      <c r="U86" s="35"/>
      <c r="V86" s="286">
        <f t="shared" si="413"/>
        <v>0</v>
      </c>
      <c r="W86" s="35"/>
      <c r="X86" s="35"/>
      <c r="Y86" s="35"/>
      <c r="Z86" s="117">
        <f t="shared" si="396"/>
        <v>0</v>
      </c>
      <c r="AA86" s="117">
        <f t="shared" si="414"/>
        <v>0</v>
      </c>
      <c r="AB86" s="35"/>
      <c r="AC86" s="35"/>
      <c r="AD86" s="35"/>
      <c r="AE86" s="103">
        <f t="shared" si="422"/>
        <v>0</v>
      </c>
      <c r="AF86" s="749" t="e">
        <f t="shared" si="373"/>
        <v>#DIV/0!</v>
      </c>
      <c r="AG86" s="117">
        <v>0</v>
      </c>
      <c r="AH86" s="749" t="e">
        <f t="shared" si="374"/>
        <v>#DIV/0!</v>
      </c>
      <c r="AI86" s="117"/>
      <c r="AJ86" s="117"/>
      <c r="AK86" s="117"/>
      <c r="AL86" s="749" t="e">
        <f t="shared" si="398"/>
        <v>#DIV/0!</v>
      </c>
      <c r="AM86" s="35"/>
      <c r="AN86" s="35"/>
      <c r="AO86" s="35"/>
      <c r="AP86" s="117"/>
      <c r="AQ86" s="117"/>
      <c r="AR86" s="117">
        <f t="shared" si="423"/>
        <v>0</v>
      </c>
      <c r="AS86" s="749" t="e">
        <f t="shared" si="378"/>
        <v>#DIV/0!</v>
      </c>
      <c r="AT86" s="117">
        <v>0</v>
      </c>
      <c r="AU86" s="749" t="e">
        <f t="shared" si="379"/>
        <v>#DIV/0!</v>
      </c>
      <c r="AV86" s="117"/>
      <c r="AW86" s="749"/>
      <c r="AX86" s="117"/>
      <c r="AY86" s="749" t="e">
        <f t="shared" si="381"/>
        <v>#DIV/0!</v>
      </c>
      <c r="AZ86" s="35"/>
      <c r="BA86" s="749"/>
      <c r="BB86" s="35"/>
      <c r="BC86" s="35"/>
      <c r="BD86" s="35"/>
      <c r="BE86" s="117">
        <f t="shared" si="424"/>
        <v>0</v>
      </c>
      <c r="BF86" s="117">
        <v>0</v>
      </c>
      <c r="BG86" s="117"/>
      <c r="BH86" s="35"/>
      <c r="BI86" s="35"/>
      <c r="BJ86" s="117">
        <f t="shared" si="418"/>
        <v>0</v>
      </c>
      <c r="BK86" s="117"/>
      <c r="BL86" s="35"/>
      <c r="BM86" s="35"/>
      <c r="BN86" s="103">
        <f t="shared" si="419"/>
        <v>0</v>
      </c>
      <c r="BO86" s="117">
        <v>0</v>
      </c>
      <c r="BP86" s="117"/>
      <c r="BQ86" s="117"/>
      <c r="BR86" s="35"/>
      <c r="BS86" s="35"/>
      <c r="BT86" s="117"/>
      <c r="BU86" s="103">
        <f t="shared" si="420"/>
        <v>0</v>
      </c>
      <c r="BV86" s="117">
        <v>0</v>
      </c>
      <c r="BW86" s="117"/>
      <c r="BX86" s="117"/>
      <c r="BY86" s="35"/>
      <c r="BZ86" s="35"/>
      <c r="CD86" s="680"/>
      <c r="CE86" s="749"/>
    </row>
    <row r="87" spans="2:83" s="40" customFormat="1" ht="171.75" hidden="1" customHeight="1" x14ac:dyDescent="0.25">
      <c r="B87" s="201" t="s">
        <v>10</v>
      </c>
      <c r="C87" s="98" t="s">
        <v>53</v>
      </c>
      <c r="D87" s="665">
        <f>E87+I87</f>
        <v>0</v>
      </c>
      <c r="E87" s="99">
        <f>SUM(E89:E92)</f>
        <v>0</v>
      </c>
      <c r="F87" s="99"/>
      <c r="G87" s="99"/>
      <c r="H87" s="287"/>
      <c r="I87" s="287"/>
      <c r="J87" s="665"/>
      <c r="K87" s="103">
        <f t="shared" si="412"/>
        <v>0</v>
      </c>
      <c r="L87" s="749" t="e">
        <f t="shared" si="370"/>
        <v>#DIV/0!</v>
      </c>
      <c r="M87" s="99">
        <f>SUM(M89:M92)</f>
        <v>0</v>
      </c>
      <c r="N87" s="749" t="e">
        <f t="shared" si="392"/>
        <v>#DIV/0!</v>
      </c>
      <c r="O87" s="99"/>
      <c r="P87" s="99"/>
      <c r="Q87" s="99"/>
      <c r="R87" s="749" t="e">
        <f t="shared" si="394"/>
        <v>#DIV/0!</v>
      </c>
      <c r="S87" s="287"/>
      <c r="T87" s="287"/>
      <c r="U87" s="287"/>
      <c r="V87" s="286">
        <f t="shared" si="413"/>
        <v>0</v>
      </c>
      <c r="W87" s="287"/>
      <c r="X87" s="287"/>
      <c r="Y87" s="287"/>
      <c r="Z87" s="665">
        <f t="shared" si="396"/>
        <v>0</v>
      </c>
      <c r="AA87" s="99">
        <f t="shared" si="414"/>
        <v>0</v>
      </c>
      <c r="AB87" s="287"/>
      <c r="AC87" s="287"/>
      <c r="AD87" s="287"/>
      <c r="AE87" s="103">
        <f>AG87+AO87</f>
        <v>0</v>
      </c>
      <c r="AF87" s="749" t="e">
        <f t="shared" si="373"/>
        <v>#DIV/0!</v>
      </c>
      <c r="AG87" s="99">
        <f>SUM(AG89:AG92)</f>
        <v>0</v>
      </c>
      <c r="AH87" s="749" t="e">
        <f t="shared" si="374"/>
        <v>#DIV/0!</v>
      </c>
      <c r="AI87" s="99"/>
      <c r="AJ87" s="99"/>
      <c r="AK87" s="99"/>
      <c r="AL87" s="749" t="e">
        <f t="shared" si="398"/>
        <v>#DIV/0!</v>
      </c>
      <c r="AM87" s="287"/>
      <c r="AN87" s="287"/>
      <c r="AO87" s="287"/>
      <c r="AP87" s="665"/>
      <c r="AQ87" s="734"/>
      <c r="AR87" s="665">
        <f>AT87+BB87</f>
        <v>0</v>
      </c>
      <c r="AS87" s="749" t="e">
        <f t="shared" si="378"/>
        <v>#DIV/0!</v>
      </c>
      <c r="AT87" s="99">
        <f>SUM(AT89:AT92)</f>
        <v>0</v>
      </c>
      <c r="AU87" s="749" t="e">
        <f t="shared" si="379"/>
        <v>#DIV/0!</v>
      </c>
      <c r="AV87" s="99"/>
      <c r="AW87" s="749"/>
      <c r="AX87" s="99"/>
      <c r="AY87" s="749" t="e">
        <f t="shared" si="381"/>
        <v>#DIV/0!</v>
      </c>
      <c r="AZ87" s="287"/>
      <c r="BA87" s="749"/>
      <c r="BB87" s="287"/>
      <c r="BC87" s="287"/>
      <c r="BD87" s="287"/>
      <c r="BE87" s="665">
        <f>BF87+BI87</f>
        <v>0</v>
      </c>
      <c r="BF87" s="99">
        <f>SUM(BF89:BF92)</f>
        <v>0</v>
      </c>
      <c r="BG87" s="99"/>
      <c r="BH87" s="287"/>
      <c r="BI87" s="287"/>
      <c r="BJ87" s="665">
        <f t="shared" si="418"/>
        <v>0</v>
      </c>
      <c r="BK87" s="99"/>
      <c r="BL87" s="287"/>
      <c r="BM87" s="287"/>
      <c r="BN87" s="103">
        <f t="shared" si="419"/>
        <v>0</v>
      </c>
      <c r="BO87" s="99">
        <f>SUM(BO89:BO92)</f>
        <v>0</v>
      </c>
      <c r="BP87" s="99"/>
      <c r="BQ87" s="99"/>
      <c r="BR87" s="287"/>
      <c r="BS87" s="287"/>
      <c r="BT87" s="99"/>
      <c r="BU87" s="103">
        <f t="shared" si="420"/>
        <v>0</v>
      </c>
      <c r="BV87" s="99">
        <f>SUM(BV89:BV92)</f>
        <v>0</v>
      </c>
      <c r="BW87" s="99"/>
      <c r="BX87" s="99"/>
      <c r="BY87" s="287"/>
      <c r="BZ87" s="287"/>
      <c r="CD87" s="681"/>
      <c r="CE87" s="749"/>
    </row>
    <row r="88" spans="2:83" s="40" customFormat="1" ht="45" hidden="1" customHeight="1" x14ac:dyDescent="0.25">
      <c r="B88" s="201"/>
      <c r="C88" s="98" t="s">
        <v>31</v>
      </c>
      <c r="D88" s="99">
        <f>E88</f>
        <v>0</v>
      </c>
      <c r="E88" s="99">
        <f>E89+E91</f>
        <v>0</v>
      </c>
      <c r="F88" s="99"/>
      <c r="G88" s="99"/>
      <c r="H88" s="287"/>
      <c r="I88" s="287"/>
      <c r="J88" s="99"/>
      <c r="K88" s="103">
        <f t="shared" si="412"/>
        <v>0</v>
      </c>
      <c r="L88" s="749" t="e">
        <f t="shared" si="370"/>
        <v>#DIV/0!</v>
      </c>
      <c r="M88" s="99">
        <f>M89+M91</f>
        <v>0</v>
      </c>
      <c r="N88" s="749" t="e">
        <f t="shared" si="392"/>
        <v>#DIV/0!</v>
      </c>
      <c r="O88" s="99"/>
      <c r="P88" s="99"/>
      <c r="Q88" s="99"/>
      <c r="R88" s="749" t="e">
        <f t="shared" si="394"/>
        <v>#DIV/0!</v>
      </c>
      <c r="S88" s="287"/>
      <c r="T88" s="287"/>
      <c r="U88" s="287"/>
      <c r="V88" s="286">
        <f t="shared" si="413"/>
        <v>0</v>
      </c>
      <c r="W88" s="287"/>
      <c r="X88" s="287"/>
      <c r="Y88" s="287"/>
      <c r="Z88" s="99">
        <f t="shared" si="396"/>
        <v>0</v>
      </c>
      <c r="AA88" s="99">
        <f t="shared" si="414"/>
        <v>0</v>
      </c>
      <c r="AB88" s="287"/>
      <c r="AC88" s="287"/>
      <c r="AD88" s="287"/>
      <c r="AE88" s="103">
        <f>AG88</f>
        <v>0</v>
      </c>
      <c r="AF88" s="749" t="e">
        <f t="shared" si="373"/>
        <v>#DIV/0!</v>
      </c>
      <c r="AG88" s="99">
        <f>AG89+AG91</f>
        <v>0</v>
      </c>
      <c r="AH88" s="749" t="e">
        <f t="shared" si="374"/>
        <v>#DIV/0!</v>
      </c>
      <c r="AI88" s="99"/>
      <c r="AJ88" s="99"/>
      <c r="AK88" s="99"/>
      <c r="AL88" s="749" t="e">
        <f t="shared" si="398"/>
        <v>#DIV/0!</v>
      </c>
      <c r="AM88" s="287"/>
      <c r="AN88" s="287"/>
      <c r="AO88" s="287"/>
      <c r="AP88" s="99"/>
      <c r="AQ88" s="99"/>
      <c r="AR88" s="99">
        <f>AT88</f>
        <v>0</v>
      </c>
      <c r="AS88" s="749" t="e">
        <f t="shared" si="378"/>
        <v>#DIV/0!</v>
      </c>
      <c r="AT88" s="99">
        <f>AT89+AT91</f>
        <v>0</v>
      </c>
      <c r="AU88" s="749" t="e">
        <f t="shared" si="379"/>
        <v>#DIV/0!</v>
      </c>
      <c r="AV88" s="99"/>
      <c r="AW88" s="749"/>
      <c r="AX88" s="99"/>
      <c r="AY88" s="749" t="e">
        <f t="shared" si="381"/>
        <v>#DIV/0!</v>
      </c>
      <c r="AZ88" s="287"/>
      <c r="BA88" s="749"/>
      <c r="BB88" s="287"/>
      <c r="BC88" s="287"/>
      <c r="BD88" s="287"/>
      <c r="BE88" s="99">
        <f>BF88</f>
        <v>0</v>
      </c>
      <c r="BF88" s="99">
        <f>BF89+BF91</f>
        <v>0</v>
      </c>
      <c r="BG88" s="99"/>
      <c r="BH88" s="287"/>
      <c r="BI88" s="287"/>
      <c r="BJ88" s="99">
        <f t="shared" si="418"/>
        <v>0</v>
      </c>
      <c r="BK88" s="99"/>
      <c r="BL88" s="287"/>
      <c r="BM88" s="287"/>
      <c r="BN88" s="103">
        <f t="shared" si="419"/>
        <v>0</v>
      </c>
      <c r="BO88" s="99">
        <f>BO89+BO91</f>
        <v>0</v>
      </c>
      <c r="BP88" s="99"/>
      <c r="BQ88" s="99"/>
      <c r="BR88" s="287"/>
      <c r="BS88" s="287"/>
      <c r="BT88" s="99"/>
      <c r="BU88" s="103">
        <f t="shared" si="420"/>
        <v>0</v>
      </c>
      <c r="BV88" s="99">
        <f>BV89+BV91</f>
        <v>0</v>
      </c>
      <c r="BW88" s="99"/>
      <c r="BX88" s="99"/>
      <c r="BY88" s="287"/>
      <c r="BZ88" s="287"/>
      <c r="CD88" s="681"/>
      <c r="CE88" s="749"/>
    </row>
    <row r="89" spans="2:83" s="37" customFormat="1" ht="24" hidden="1" customHeight="1" x14ac:dyDescent="0.25">
      <c r="B89" s="205"/>
      <c r="C89" s="111" t="s">
        <v>39</v>
      </c>
      <c r="D89" s="117">
        <f>E89</f>
        <v>0</v>
      </c>
      <c r="E89" s="117">
        <v>0</v>
      </c>
      <c r="F89" s="117"/>
      <c r="G89" s="117"/>
      <c r="H89" s="35"/>
      <c r="I89" s="35"/>
      <c r="J89" s="117"/>
      <c r="K89" s="103">
        <f t="shared" si="412"/>
        <v>0</v>
      </c>
      <c r="L89" s="749" t="e">
        <f t="shared" si="370"/>
        <v>#DIV/0!</v>
      </c>
      <c r="M89" s="117">
        <v>0</v>
      </c>
      <c r="N89" s="749" t="e">
        <f t="shared" si="392"/>
        <v>#DIV/0!</v>
      </c>
      <c r="O89" s="117"/>
      <c r="P89" s="117"/>
      <c r="Q89" s="117"/>
      <c r="R89" s="749" t="e">
        <f t="shared" si="394"/>
        <v>#DIV/0!</v>
      </c>
      <c r="S89" s="35"/>
      <c r="T89" s="35"/>
      <c r="U89" s="35"/>
      <c r="V89" s="286">
        <f t="shared" si="413"/>
        <v>0</v>
      </c>
      <c r="W89" s="35"/>
      <c r="X89" s="35"/>
      <c r="Y89" s="35"/>
      <c r="Z89" s="117">
        <f t="shared" si="396"/>
        <v>0</v>
      </c>
      <c r="AA89" s="117">
        <f t="shared" si="414"/>
        <v>0</v>
      </c>
      <c r="AB89" s="35"/>
      <c r="AC89" s="35"/>
      <c r="AD89" s="35"/>
      <c r="AE89" s="103">
        <f>AG89</f>
        <v>0</v>
      </c>
      <c r="AF89" s="749" t="e">
        <f t="shared" si="373"/>
        <v>#DIV/0!</v>
      </c>
      <c r="AG89" s="117">
        <v>0</v>
      </c>
      <c r="AH89" s="749" t="e">
        <f t="shared" si="374"/>
        <v>#DIV/0!</v>
      </c>
      <c r="AI89" s="117"/>
      <c r="AJ89" s="117"/>
      <c r="AK89" s="117"/>
      <c r="AL89" s="749" t="e">
        <f t="shared" si="398"/>
        <v>#DIV/0!</v>
      </c>
      <c r="AM89" s="35"/>
      <c r="AN89" s="35"/>
      <c r="AO89" s="35"/>
      <c r="AP89" s="117"/>
      <c r="AQ89" s="117"/>
      <c r="AR89" s="117">
        <f>AT89</f>
        <v>0</v>
      </c>
      <c r="AS89" s="749" t="e">
        <f t="shared" si="378"/>
        <v>#DIV/0!</v>
      </c>
      <c r="AT89" s="117">
        <v>0</v>
      </c>
      <c r="AU89" s="749" t="e">
        <f t="shared" si="379"/>
        <v>#DIV/0!</v>
      </c>
      <c r="AV89" s="117"/>
      <c r="AW89" s="749"/>
      <c r="AX89" s="117"/>
      <c r="AY89" s="749" t="e">
        <f t="shared" si="381"/>
        <v>#DIV/0!</v>
      </c>
      <c r="AZ89" s="35"/>
      <c r="BA89" s="749"/>
      <c r="BB89" s="35"/>
      <c r="BC89" s="35"/>
      <c r="BD89" s="35"/>
      <c r="BE89" s="117">
        <f>BF89</f>
        <v>0</v>
      </c>
      <c r="BF89" s="117">
        <v>0</v>
      </c>
      <c r="BG89" s="117"/>
      <c r="BH89" s="35"/>
      <c r="BI89" s="35"/>
      <c r="BJ89" s="117">
        <f t="shared" si="418"/>
        <v>0</v>
      </c>
      <c r="BK89" s="117"/>
      <c r="BL89" s="35"/>
      <c r="BM89" s="35"/>
      <c r="BN89" s="103">
        <f t="shared" si="419"/>
        <v>0</v>
      </c>
      <c r="BO89" s="117">
        <v>0</v>
      </c>
      <c r="BP89" s="117"/>
      <c r="BQ89" s="117"/>
      <c r="BR89" s="35"/>
      <c r="BS89" s="35"/>
      <c r="BT89" s="117"/>
      <c r="BU89" s="103">
        <f t="shared" si="420"/>
        <v>0</v>
      </c>
      <c r="BV89" s="117">
        <v>0</v>
      </c>
      <c r="BW89" s="117"/>
      <c r="BX89" s="117"/>
      <c r="BY89" s="35"/>
      <c r="BZ89" s="35"/>
      <c r="CD89" s="680"/>
      <c r="CE89" s="749"/>
    </row>
    <row r="90" spans="2:83" s="37" customFormat="1" ht="51" hidden="1" customHeight="1" x14ac:dyDescent="0.25">
      <c r="B90" s="205"/>
      <c r="C90" s="111" t="s">
        <v>43</v>
      </c>
      <c r="D90" s="35"/>
      <c r="E90" s="35"/>
      <c r="F90" s="35"/>
      <c r="G90" s="35"/>
      <c r="H90" s="35"/>
      <c r="I90" s="35"/>
      <c r="J90" s="117"/>
      <c r="K90" s="103">
        <f t="shared" si="412"/>
        <v>0</v>
      </c>
      <c r="L90" s="749" t="e">
        <f t="shared" si="370"/>
        <v>#DIV/0!</v>
      </c>
      <c r="M90" s="35"/>
      <c r="N90" s="749" t="e">
        <f t="shared" si="392"/>
        <v>#DIV/0!</v>
      </c>
      <c r="O90" s="35"/>
      <c r="P90" s="35"/>
      <c r="Q90" s="35"/>
      <c r="R90" s="749" t="e">
        <f t="shared" si="394"/>
        <v>#DIV/0!</v>
      </c>
      <c r="S90" s="35"/>
      <c r="T90" s="35"/>
      <c r="U90" s="35"/>
      <c r="V90" s="286">
        <f t="shared" si="413"/>
        <v>0</v>
      </c>
      <c r="W90" s="35"/>
      <c r="X90" s="35"/>
      <c r="Y90" s="35"/>
      <c r="Z90" s="35">
        <f t="shared" si="396"/>
        <v>0</v>
      </c>
      <c r="AA90" s="35">
        <f t="shared" si="414"/>
        <v>0</v>
      </c>
      <c r="AB90" s="35"/>
      <c r="AC90" s="35"/>
      <c r="AD90" s="35"/>
      <c r="AE90" s="103"/>
      <c r="AF90" s="749" t="e">
        <f t="shared" si="373"/>
        <v>#DIV/0!</v>
      </c>
      <c r="AG90" s="35"/>
      <c r="AH90" s="749" t="e">
        <f t="shared" si="374"/>
        <v>#DIV/0!</v>
      </c>
      <c r="AI90" s="35"/>
      <c r="AJ90" s="35"/>
      <c r="AK90" s="35"/>
      <c r="AL90" s="749" t="e">
        <f t="shared" si="398"/>
        <v>#DIV/0!</v>
      </c>
      <c r="AM90" s="35"/>
      <c r="AN90" s="35"/>
      <c r="AO90" s="35"/>
      <c r="AP90" s="35"/>
      <c r="AQ90" s="35"/>
      <c r="AR90" s="35"/>
      <c r="AS90" s="749" t="e">
        <f t="shared" si="378"/>
        <v>#DIV/0!</v>
      </c>
      <c r="AT90" s="35"/>
      <c r="AU90" s="749" t="e">
        <f t="shared" si="379"/>
        <v>#DIV/0!</v>
      </c>
      <c r="AV90" s="35"/>
      <c r="AW90" s="749"/>
      <c r="AX90" s="35"/>
      <c r="AY90" s="749" t="e">
        <f t="shared" si="381"/>
        <v>#DIV/0!</v>
      </c>
      <c r="AZ90" s="35"/>
      <c r="BA90" s="749"/>
      <c r="BB90" s="35"/>
      <c r="BC90" s="35"/>
      <c r="BD90" s="35"/>
      <c r="BE90" s="35"/>
      <c r="BF90" s="35"/>
      <c r="BG90" s="35"/>
      <c r="BH90" s="35"/>
      <c r="BI90" s="35"/>
      <c r="BJ90" s="35">
        <f t="shared" si="418"/>
        <v>0</v>
      </c>
      <c r="BK90" s="35"/>
      <c r="BL90" s="35"/>
      <c r="BM90" s="35"/>
      <c r="BN90" s="103">
        <f t="shared" si="419"/>
        <v>0</v>
      </c>
      <c r="BO90" s="35"/>
      <c r="BP90" s="35"/>
      <c r="BQ90" s="35"/>
      <c r="BR90" s="35"/>
      <c r="BS90" s="35"/>
      <c r="BT90" s="35"/>
      <c r="BU90" s="103">
        <f t="shared" si="420"/>
        <v>0</v>
      </c>
      <c r="BV90" s="35"/>
      <c r="BW90" s="35"/>
      <c r="BX90" s="35"/>
      <c r="BY90" s="35"/>
      <c r="BZ90" s="35"/>
      <c r="CD90" s="680"/>
      <c r="CE90" s="749"/>
    </row>
    <row r="91" spans="2:83" s="37" customFormat="1" ht="24" hidden="1" customHeight="1" x14ac:dyDescent="0.25">
      <c r="B91" s="205"/>
      <c r="C91" s="111" t="s">
        <v>40</v>
      </c>
      <c r="D91" s="35"/>
      <c r="E91" s="35"/>
      <c r="F91" s="35"/>
      <c r="G91" s="35"/>
      <c r="H91" s="35"/>
      <c r="I91" s="35"/>
      <c r="J91" s="117"/>
      <c r="K91" s="103">
        <f t="shared" si="412"/>
        <v>0</v>
      </c>
      <c r="L91" s="749" t="e">
        <f t="shared" si="370"/>
        <v>#DIV/0!</v>
      </c>
      <c r="M91" s="35"/>
      <c r="N91" s="749" t="e">
        <f t="shared" si="392"/>
        <v>#DIV/0!</v>
      </c>
      <c r="O91" s="35"/>
      <c r="P91" s="35"/>
      <c r="Q91" s="35"/>
      <c r="R91" s="749" t="e">
        <f t="shared" si="394"/>
        <v>#DIV/0!</v>
      </c>
      <c r="S91" s="35"/>
      <c r="T91" s="35"/>
      <c r="U91" s="35"/>
      <c r="V91" s="286">
        <f t="shared" si="413"/>
        <v>0</v>
      </c>
      <c r="W91" s="35"/>
      <c r="X91" s="35"/>
      <c r="Y91" s="35"/>
      <c r="Z91" s="35">
        <f t="shared" si="396"/>
        <v>0</v>
      </c>
      <c r="AA91" s="35">
        <f t="shared" si="414"/>
        <v>0</v>
      </c>
      <c r="AB91" s="35"/>
      <c r="AC91" s="35"/>
      <c r="AD91" s="35"/>
      <c r="AE91" s="103"/>
      <c r="AF91" s="749" t="e">
        <f t="shared" si="373"/>
        <v>#DIV/0!</v>
      </c>
      <c r="AG91" s="35"/>
      <c r="AH91" s="749" t="e">
        <f t="shared" si="374"/>
        <v>#DIV/0!</v>
      </c>
      <c r="AI91" s="35"/>
      <c r="AJ91" s="35"/>
      <c r="AK91" s="35"/>
      <c r="AL91" s="749" t="e">
        <f t="shared" si="398"/>
        <v>#DIV/0!</v>
      </c>
      <c r="AM91" s="35"/>
      <c r="AN91" s="35"/>
      <c r="AO91" s="35"/>
      <c r="AP91" s="35"/>
      <c r="AQ91" s="35"/>
      <c r="AR91" s="35"/>
      <c r="AS91" s="749" t="e">
        <f t="shared" si="378"/>
        <v>#DIV/0!</v>
      </c>
      <c r="AT91" s="35"/>
      <c r="AU91" s="749" t="e">
        <f t="shared" si="379"/>
        <v>#DIV/0!</v>
      </c>
      <c r="AV91" s="35"/>
      <c r="AW91" s="749"/>
      <c r="AX91" s="35"/>
      <c r="AY91" s="749" t="e">
        <f t="shared" si="381"/>
        <v>#DIV/0!</v>
      </c>
      <c r="AZ91" s="35"/>
      <c r="BA91" s="749"/>
      <c r="BB91" s="35"/>
      <c r="BC91" s="35"/>
      <c r="BD91" s="35"/>
      <c r="BE91" s="35"/>
      <c r="BF91" s="35"/>
      <c r="BG91" s="35"/>
      <c r="BH91" s="35"/>
      <c r="BI91" s="35"/>
      <c r="BJ91" s="35">
        <f t="shared" si="418"/>
        <v>0</v>
      </c>
      <c r="BK91" s="35"/>
      <c r="BL91" s="35"/>
      <c r="BM91" s="35"/>
      <c r="BN91" s="103">
        <f t="shared" si="419"/>
        <v>0</v>
      </c>
      <c r="BO91" s="35"/>
      <c r="BP91" s="35"/>
      <c r="BQ91" s="35"/>
      <c r="BR91" s="35"/>
      <c r="BS91" s="35"/>
      <c r="BT91" s="35"/>
      <c r="BU91" s="103">
        <f t="shared" si="420"/>
        <v>0</v>
      </c>
      <c r="BV91" s="35"/>
      <c r="BW91" s="35"/>
      <c r="BX91" s="35"/>
      <c r="BY91" s="35"/>
      <c r="BZ91" s="35"/>
      <c r="CD91" s="680"/>
      <c r="CE91" s="749"/>
    </row>
    <row r="92" spans="2:83" s="23" customFormat="1" ht="46.5" hidden="1" customHeight="1" x14ac:dyDescent="0.25">
      <c r="B92" s="202"/>
      <c r="C92" s="102" t="s">
        <v>32</v>
      </c>
      <c r="D92" s="22">
        <f>E92</f>
        <v>0</v>
      </c>
      <c r="E92" s="22">
        <v>0</v>
      </c>
      <c r="F92" s="22"/>
      <c r="G92" s="22"/>
      <c r="H92" s="22"/>
      <c r="I92" s="22"/>
      <c r="J92" s="103"/>
      <c r="K92" s="103">
        <f t="shared" si="412"/>
        <v>0</v>
      </c>
      <c r="L92" s="749" t="e">
        <f t="shared" si="370"/>
        <v>#DIV/0!</v>
      </c>
      <c r="M92" s="22">
        <v>0</v>
      </c>
      <c r="N92" s="749" t="e">
        <f t="shared" si="392"/>
        <v>#DIV/0!</v>
      </c>
      <c r="O92" s="22"/>
      <c r="P92" s="41"/>
      <c r="Q92" s="22"/>
      <c r="R92" s="749" t="e">
        <f t="shared" si="394"/>
        <v>#DIV/0!</v>
      </c>
      <c r="S92" s="22"/>
      <c r="T92" s="41"/>
      <c r="U92" s="22"/>
      <c r="V92" s="286">
        <f t="shared" si="413"/>
        <v>0</v>
      </c>
      <c r="W92" s="22"/>
      <c r="X92" s="22"/>
      <c r="Y92" s="22"/>
      <c r="Z92" s="22">
        <f t="shared" si="396"/>
        <v>0</v>
      </c>
      <c r="AA92" s="22">
        <f t="shared" si="414"/>
        <v>0</v>
      </c>
      <c r="AB92" s="22"/>
      <c r="AC92" s="22"/>
      <c r="AD92" s="41"/>
      <c r="AE92" s="103">
        <f>AG92</f>
        <v>0</v>
      </c>
      <c r="AF92" s="749" t="e">
        <f t="shared" si="373"/>
        <v>#DIV/0!</v>
      </c>
      <c r="AG92" s="22">
        <v>0</v>
      </c>
      <c r="AH92" s="749" t="e">
        <f t="shared" si="374"/>
        <v>#DIV/0!</v>
      </c>
      <c r="AI92" s="22"/>
      <c r="AJ92" s="41"/>
      <c r="AK92" s="22"/>
      <c r="AL92" s="749" t="e">
        <f t="shared" si="398"/>
        <v>#DIV/0!</v>
      </c>
      <c r="AM92" s="22"/>
      <c r="AN92" s="41"/>
      <c r="AO92" s="22"/>
      <c r="AP92" s="22"/>
      <c r="AQ92" s="41"/>
      <c r="AR92" s="22">
        <f>AT92</f>
        <v>0</v>
      </c>
      <c r="AS92" s="749" t="e">
        <f t="shared" si="378"/>
        <v>#DIV/0!</v>
      </c>
      <c r="AT92" s="22">
        <v>0</v>
      </c>
      <c r="AU92" s="749" t="e">
        <f t="shared" si="379"/>
        <v>#DIV/0!</v>
      </c>
      <c r="AV92" s="22"/>
      <c r="AW92" s="749"/>
      <c r="AX92" s="22"/>
      <c r="AY92" s="749" t="e">
        <f t="shared" si="381"/>
        <v>#DIV/0!</v>
      </c>
      <c r="AZ92" s="22"/>
      <c r="BA92" s="749"/>
      <c r="BB92" s="22"/>
      <c r="BC92" s="22"/>
      <c r="BD92" s="22"/>
      <c r="BE92" s="22">
        <f>BF92</f>
        <v>0</v>
      </c>
      <c r="BF92" s="22">
        <v>0</v>
      </c>
      <c r="BG92" s="22"/>
      <c r="BH92" s="22"/>
      <c r="BI92" s="22"/>
      <c r="BJ92" s="22">
        <f t="shared" si="418"/>
        <v>0</v>
      </c>
      <c r="BK92" s="22"/>
      <c r="BL92" s="22"/>
      <c r="BM92" s="22"/>
      <c r="BN92" s="103">
        <f t="shared" si="419"/>
        <v>0</v>
      </c>
      <c r="BO92" s="22">
        <v>0</v>
      </c>
      <c r="BP92" s="22"/>
      <c r="BQ92" s="22"/>
      <c r="BR92" s="22"/>
      <c r="BS92" s="22"/>
      <c r="BT92" s="22"/>
      <c r="BU92" s="103">
        <f t="shared" si="420"/>
        <v>0</v>
      </c>
      <c r="BV92" s="22">
        <v>0</v>
      </c>
      <c r="BW92" s="22"/>
      <c r="BX92" s="22"/>
      <c r="BY92" s="22"/>
      <c r="BZ92" s="22"/>
      <c r="CD92" s="677"/>
      <c r="CE92" s="749"/>
    </row>
    <row r="93" spans="2:83" s="46" customFormat="1" ht="76.5" hidden="1" customHeight="1" x14ac:dyDescent="0.25">
      <c r="B93" s="204" t="s">
        <v>63</v>
      </c>
      <c r="C93" s="121" t="s">
        <v>57</v>
      </c>
      <c r="D93" s="671">
        <f>E93</f>
        <v>0</v>
      </c>
      <c r="E93" s="671">
        <f>E94+E95</f>
        <v>0</v>
      </c>
      <c r="F93" s="671"/>
      <c r="G93" s="671"/>
      <c r="H93" s="89"/>
      <c r="I93" s="89">
        <f>I97+I100+I103+I106+I132</f>
        <v>0</v>
      </c>
      <c r="J93" s="671"/>
      <c r="K93" s="103">
        <f t="shared" si="412"/>
        <v>0</v>
      </c>
      <c r="L93" s="749" t="e">
        <f t="shared" si="370"/>
        <v>#DIV/0!</v>
      </c>
      <c r="M93" s="744">
        <f>M94+M95</f>
        <v>0</v>
      </c>
      <c r="N93" s="749" t="e">
        <f t="shared" si="392"/>
        <v>#DIV/0!</v>
      </c>
      <c r="O93" s="671"/>
      <c r="P93" s="734"/>
      <c r="Q93" s="744"/>
      <c r="R93" s="749" t="e">
        <f t="shared" si="394"/>
        <v>#DIV/0!</v>
      </c>
      <c r="S93" s="89"/>
      <c r="T93" s="19"/>
      <c r="U93" s="89">
        <f>U97+U100+U103+U106+U132</f>
        <v>0</v>
      </c>
      <c r="V93" s="286">
        <f t="shared" si="413"/>
        <v>0</v>
      </c>
      <c r="W93" s="89"/>
      <c r="X93" s="89"/>
      <c r="Y93" s="89"/>
      <c r="Z93" s="671">
        <f t="shared" si="396"/>
        <v>0</v>
      </c>
      <c r="AA93" s="671">
        <f t="shared" si="414"/>
        <v>0</v>
      </c>
      <c r="AB93" s="89"/>
      <c r="AC93" s="89"/>
      <c r="AD93" s="19"/>
      <c r="AE93" s="103">
        <f>AG93</f>
        <v>0</v>
      </c>
      <c r="AF93" s="749" t="e">
        <f t="shared" si="373"/>
        <v>#DIV/0!</v>
      </c>
      <c r="AG93" s="744">
        <f>AG94+AG95</f>
        <v>0</v>
      </c>
      <c r="AH93" s="749" t="e">
        <f t="shared" si="374"/>
        <v>#DIV/0!</v>
      </c>
      <c r="AI93" s="671"/>
      <c r="AJ93" s="734"/>
      <c r="AK93" s="744"/>
      <c r="AL93" s="749" t="e">
        <f t="shared" si="398"/>
        <v>#DIV/0!</v>
      </c>
      <c r="AM93" s="89"/>
      <c r="AN93" s="19"/>
      <c r="AO93" s="89">
        <f>AO97+AO100+AO103+AO106+AO132</f>
        <v>0</v>
      </c>
      <c r="AP93" s="671"/>
      <c r="AQ93" s="734"/>
      <c r="AR93" s="671">
        <f>AT93</f>
        <v>0</v>
      </c>
      <c r="AS93" s="749" t="e">
        <f t="shared" si="378"/>
        <v>#DIV/0!</v>
      </c>
      <c r="AT93" s="744">
        <f>AT94+AT95</f>
        <v>0</v>
      </c>
      <c r="AU93" s="749" t="e">
        <f t="shared" si="379"/>
        <v>#DIV/0!</v>
      </c>
      <c r="AV93" s="671"/>
      <c r="AW93" s="749"/>
      <c r="AX93" s="744"/>
      <c r="AY93" s="749" t="e">
        <f t="shared" si="381"/>
        <v>#DIV/0!</v>
      </c>
      <c r="AZ93" s="89"/>
      <c r="BA93" s="749"/>
      <c r="BB93" s="89">
        <f>BB97+BB100+BB103+BB106+BB132</f>
        <v>0</v>
      </c>
      <c r="BC93" s="89"/>
      <c r="BD93" s="89"/>
      <c r="BE93" s="671">
        <f>BF93</f>
        <v>0</v>
      </c>
      <c r="BF93" s="671">
        <f>BF94+BF95</f>
        <v>0</v>
      </c>
      <c r="BG93" s="671"/>
      <c r="BH93" s="89"/>
      <c r="BI93" s="89">
        <f>BI97+BI100+BI103+BI106+BI132</f>
        <v>0</v>
      </c>
      <c r="BJ93" s="671">
        <f t="shared" si="418"/>
        <v>0</v>
      </c>
      <c r="BK93" s="671"/>
      <c r="BL93" s="89"/>
      <c r="BM93" s="89"/>
      <c r="BN93" s="103">
        <f t="shared" si="419"/>
        <v>0</v>
      </c>
      <c r="BO93" s="671">
        <f>BO94+BO95</f>
        <v>0</v>
      </c>
      <c r="BP93" s="671"/>
      <c r="BQ93" s="671"/>
      <c r="BR93" s="89"/>
      <c r="BS93" s="89"/>
      <c r="BT93" s="671"/>
      <c r="BU93" s="103">
        <f t="shared" si="420"/>
        <v>0</v>
      </c>
      <c r="BV93" s="465">
        <f>BV94+BV95</f>
        <v>0</v>
      </c>
      <c r="BW93" s="550"/>
      <c r="BX93" s="465"/>
      <c r="BY93" s="89"/>
      <c r="BZ93" s="89">
        <f>BZ97+BZ100+BZ103+BZ106+BZ132</f>
        <v>0</v>
      </c>
      <c r="CD93" s="683"/>
      <c r="CE93" s="749"/>
    </row>
    <row r="94" spans="2:83" s="20" customFormat="1" ht="41.25" hidden="1" customHeight="1" x14ac:dyDescent="0.25">
      <c r="B94" s="201"/>
      <c r="C94" s="98" t="s">
        <v>31</v>
      </c>
      <c r="D94" s="99">
        <f>E94</f>
        <v>0</v>
      </c>
      <c r="E94" s="99">
        <f>E97</f>
        <v>0</v>
      </c>
      <c r="F94" s="99"/>
      <c r="G94" s="99"/>
      <c r="H94" s="287"/>
      <c r="I94" s="287"/>
      <c r="J94" s="99"/>
      <c r="K94" s="103">
        <f t="shared" si="412"/>
        <v>0</v>
      </c>
      <c r="L94" s="749" t="e">
        <f t="shared" si="370"/>
        <v>#DIV/0!</v>
      </c>
      <c r="M94" s="99">
        <f>M97</f>
        <v>0</v>
      </c>
      <c r="N94" s="749" t="e">
        <f t="shared" si="392"/>
        <v>#DIV/0!</v>
      </c>
      <c r="O94" s="99"/>
      <c r="P94" s="99"/>
      <c r="Q94" s="99"/>
      <c r="R94" s="749" t="e">
        <f t="shared" si="394"/>
        <v>#DIV/0!</v>
      </c>
      <c r="S94" s="287"/>
      <c r="T94" s="287"/>
      <c r="U94" s="287"/>
      <c r="V94" s="286">
        <f t="shared" si="413"/>
        <v>0</v>
      </c>
      <c r="W94" s="287"/>
      <c r="X94" s="287"/>
      <c r="Y94" s="287"/>
      <c r="Z94" s="99">
        <f t="shared" si="396"/>
        <v>0</v>
      </c>
      <c r="AA94" s="99">
        <f t="shared" si="414"/>
        <v>0</v>
      </c>
      <c r="AB94" s="287"/>
      <c r="AC94" s="287"/>
      <c r="AD94" s="287"/>
      <c r="AE94" s="103">
        <f>AG94</f>
        <v>0</v>
      </c>
      <c r="AF94" s="749" t="e">
        <f t="shared" si="373"/>
        <v>#DIV/0!</v>
      </c>
      <c r="AG94" s="99">
        <f>AG97</f>
        <v>0</v>
      </c>
      <c r="AH94" s="749" t="e">
        <f t="shared" si="374"/>
        <v>#DIV/0!</v>
      </c>
      <c r="AI94" s="99"/>
      <c r="AJ94" s="99"/>
      <c r="AK94" s="99"/>
      <c r="AL94" s="749" t="e">
        <f t="shared" si="398"/>
        <v>#DIV/0!</v>
      </c>
      <c r="AM94" s="287"/>
      <c r="AN94" s="287"/>
      <c r="AO94" s="287"/>
      <c r="AP94" s="99"/>
      <c r="AQ94" s="99"/>
      <c r="AR94" s="99">
        <f>AT94</f>
        <v>0</v>
      </c>
      <c r="AS94" s="749" t="e">
        <f t="shared" si="378"/>
        <v>#DIV/0!</v>
      </c>
      <c r="AT94" s="99">
        <f>AT97</f>
        <v>0</v>
      </c>
      <c r="AU94" s="749" t="e">
        <f t="shared" si="379"/>
        <v>#DIV/0!</v>
      </c>
      <c r="AV94" s="99"/>
      <c r="AW94" s="749"/>
      <c r="AX94" s="99"/>
      <c r="AY94" s="749" t="e">
        <f t="shared" si="381"/>
        <v>#DIV/0!</v>
      </c>
      <c r="AZ94" s="287"/>
      <c r="BA94" s="749"/>
      <c r="BB94" s="287"/>
      <c r="BC94" s="287"/>
      <c r="BD94" s="287"/>
      <c r="BE94" s="99">
        <f>BF94</f>
        <v>0</v>
      </c>
      <c r="BF94" s="99">
        <f>BF97</f>
        <v>0</v>
      </c>
      <c r="BG94" s="99"/>
      <c r="BH94" s="287"/>
      <c r="BI94" s="287"/>
      <c r="BJ94" s="99">
        <f t="shared" si="418"/>
        <v>0</v>
      </c>
      <c r="BK94" s="99"/>
      <c r="BL94" s="287"/>
      <c r="BM94" s="287"/>
      <c r="BN94" s="103">
        <f t="shared" si="419"/>
        <v>0</v>
      </c>
      <c r="BO94" s="99">
        <f>BO97</f>
        <v>0</v>
      </c>
      <c r="BP94" s="99"/>
      <c r="BQ94" s="99"/>
      <c r="BR94" s="287"/>
      <c r="BS94" s="287"/>
      <c r="BT94" s="99"/>
      <c r="BU94" s="103">
        <f t="shared" si="420"/>
        <v>0</v>
      </c>
      <c r="BV94" s="99">
        <f>BV97</f>
        <v>0</v>
      </c>
      <c r="BW94" s="99"/>
      <c r="BX94" s="99"/>
      <c r="BY94" s="287"/>
      <c r="BZ94" s="287"/>
      <c r="CD94" s="679"/>
      <c r="CE94" s="749"/>
    </row>
    <row r="95" spans="2:83" s="23" customFormat="1" ht="46.5" hidden="1" customHeight="1" x14ac:dyDescent="0.25">
      <c r="B95" s="202"/>
      <c r="C95" s="102" t="s">
        <v>32</v>
      </c>
      <c r="D95" s="103">
        <f>E95</f>
        <v>0</v>
      </c>
      <c r="E95" s="103">
        <f>E111</f>
        <v>0</v>
      </c>
      <c r="F95" s="103"/>
      <c r="G95" s="103"/>
      <c r="H95" s="22"/>
      <c r="I95" s="22"/>
      <c r="J95" s="103"/>
      <c r="K95" s="103">
        <f t="shared" si="412"/>
        <v>0</v>
      </c>
      <c r="L95" s="749" t="e">
        <f t="shared" si="370"/>
        <v>#DIV/0!</v>
      </c>
      <c r="M95" s="103">
        <f>M111</f>
        <v>0</v>
      </c>
      <c r="N95" s="749" t="e">
        <f t="shared" si="392"/>
        <v>#DIV/0!</v>
      </c>
      <c r="O95" s="103"/>
      <c r="P95" s="115"/>
      <c r="Q95" s="103"/>
      <c r="R95" s="749" t="e">
        <f t="shared" si="394"/>
        <v>#DIV/0!</v>
      </c>
      <c r="S95" s="22"/>
      <c r="T95" s="41"/>
      <c r="U95" s="22"/>
      <c r="V95" s="286">
        <f t="shared" si="413"/>
        <v>0</v>
      </c>
      <c r="W95" s="22"/>
      <c r="X95" s="22"/>
      <c r="Y95" s="22"/>
      <c r="Z95" s="103">
        <f t="shared" si="396"/>
        <v>0</v>
      </c>
      <c r="AA95" s="103">
        <f t="shared" si="414"/>
        <v>0</v>
      </c>
      <c r="AB95" s="22"/>
      <c r="AC95" s="22"/>
      <c r="AD95" s="41"/>
      <c r="AE95" s="103">
        <f>AG95</f>
        <v>0</v>
      </c>
      <c r="AF95" s="749" t="e">
        <f t="shared" si="373"/>
        <v>#DIV/0!</v>
      </c>
      <c r="AG95" s="103">
        <f>AG111</f>
        <v>0</v>
      </c>
      <c r="AH95" s="749" t="e">
        <f t="shared" si="374"/>
        <v>#DIV/0!</v>
      </c>
      <c r="AI95" s="103"/>
      <c r="AJ95" s="115"/>
      <c r="AK95" s="103"/>
      <c r="AL95" s="749" t="e">
        <f t="shared" si="398"/>
        <v>#DIV/0!</v>
      </c>
      <c r="AM95" s="22"/>
      <c r="AN95" s="41"/>
      <c r="AO95" s="22"/>
      <c r="AP95" s="103"/>
      <c r="AQ95" s="115"/>
      <c r="AR95" s="103">
        <f>AT95</f>
        <v>0</v>
      </c>
      <c r="AS95" s="749" t="e">
        <f t="shared" si="378"/>
        <v>#DIV/0!</v>
      </c>
      <c r="AT95" s="103">
        <f>AT111</f>
        <v>0</v>
      </c>
      <c r="AU95" s="749" t="e">
        <f t="shared" si="379"/>
        <v>#DIV/0!</v>
      </c>
      <c r="AV95" s="103"/>
      <c r="AW95" s="749"/>
      <c r="AX95" s="103"/>
      <c r="AY95" s="749" t="e">
        <f t="shared" si="381"/>
        <v>#DIV/0!</v>
      </c>
      <c r="AZ95" s="22"/>
      <c r="BA95" s="749"/>
      <c r="BB95" s="22"/>
      <c r="BC95" s="22"/>
      <c r="BD95" s="22"/>
      <c r="BE95" s="103">
        <f>BF95</f>
        <v>0</v>
      </c>
      <c r="BF95" s="103">
        <f>BF111</f>
        <v>0</v>
      </c>
      <c r="BG95" s="103"/>
      <c r="BH95" s="22"/>
      <c r="BI95" s="22"/>
      <c r="BJ95" s="103">
        <f t="shared" si="418"/>
        <v>0</v>
      </c>
      <c r="BK95" s="103"/>
      <c r="BL95" s="22"/>
      <c r="BM95" s="22"/>
      <c r="BN95" s="103">
        <f t="shared" si="419"/>
        <v>0</v>
      </c>
      <c r="BO95" s="103">
        <f>BO111</f>
        <v>0</v>
      </c>
      <c r="BP95" s="103"/>
      <c r="BQ95" s="103"/>
      <c r="BR95" s="22"/>
      <c r="BS95" s="22"/>
      <c r="BT95" s="103"/>
      <c r="BU95" s="103">
        <f t="shared" si="420"/>
        <v>0</v>
      </c>
      <c r="BV95" s="103">
        <f>BV111</f>
        <v>0</v>
      </c>
      <c r="BW95" s="103"/>
      <c r="BX95" s="103"/>
      <c r="BY95" s="22"/>
      <c r="BZ95" s="22"/>
      <c r="CD95" s="677"/>
      <c r="CE95" s="749"/>
    </row>
    <row r="96" spans="2:83" s="47" customFormat="1" ht="24.75" hidden="1" customHeight="1" x14ac:dyDescent="0.25">
      <c r="B96" s="206"/>
      <c r="C96" s="125" t="s">
        <v>37</v>
      </c>
      <c r="D96" s="41"/>
      <c r="E96" s="41"/>
      <c r="F96" s="41"/>
      <c r="G96" s="41"/>
      <c r="H96" s="41"/>
      <c r="I96" s="41"/>
      <c r="J96" s="115"/>
      <c r="K96" s="103">
        <f t="shared" si="412"/>
        <v>0</v>
      </c>
      <c r="L96" s="749" t="e">
        <f t="shared" si="370"/>
        <v>#DIV/0!</v>
      </c>
      <c r="M96" s="41"/>
      <c r="N96" s="749" t="e">
        <f t="shared" si="392"/>
        <v>#DIV/0!</v>
      </c>
      <c r="O96" s="41"/>
      <c r="P96" s="41"/>
      <c r="Q96" s="41"/>
      <c r="R96" s="749" t="e">
        <f t="shared" si="394"/>
        <v>#DIV/0!</v>
      </c>
      <c r="S96" s="41"/>
      <c r="T96" s="41"/>
      <c r="U96" s="41"/>
      <c r="V96" s="286">
        <f t="shared" si="413"/>
        <v>0</v>
      </c>
      <c r="W96" s="41"/>
      <c r="X96" s="41"/>
      <c r="Y96" s="41"/>
      <c r="Z96" s="41">
        <f t="shared" si="396"/>
        <v>0</v>
      </c>
      <c r="AA96" s="41">
        <f t="shared" si="414"/>
        <v>0</v>
      </c>
      <c r="AB96" s="41"/>
      <c r="AC96" s="41"/>
      <c r="AD96" s="41"/>
      <c r="AE96" s="103"/>
      <c r="AF96" s="749" t="e">
        <f t="shared" si="373"/>
        <v>#DIV/0!</v>
      </c>
      <c r="AG96" s="41"/>
      <c r="AH96" s="749" t="e">
        <f t="shared" si="374"/>
        <v>#DIV/0!</v>
      </c>
      <c r="AI96" s="41"/>
      <c r="AJ96" s="41"/>
      <c r="AK96" s="41"/>
      <c r="AL96" s="749" t="e">
        <f t="shared" si="398"/>
        <v>#DIV/0!</v>
      </c>
      <c r="AM96" s="41"/>
      <c r="AN96" s="41"/>
      <c r="AO96" s="41"/>
      <c r="AP96" s="41"/>
      <c r="AQ96" s="41"/>
      <c r="AR96" s="41"/>
      <c r="AS96" s="749" t="e">
        <f t="shared" si="378"/>
        <v>#DIV/0!</v>
      </c>
      <c r="AT96" s="41"/>
      <c r="AU96" s="749" t="e">
        <f t="shared" si="379"/>
        <v>#DIV/0!</v>
      </c>
      <c r="AV96" s="41"/>
      <c r="AW96" s="749"/>
      <c r="AX96" s="41"/>
      <c r="AY96" s="749" t="e">
        <f t="shared" si="381"/>
        <v>#DIV/0!</v>
      </c>
      <c r="AZ96" s="41"/>
      <c r="BA96" s="749"/>
      <c r="BB96" s="41"/>
      <c r="BC96" s="41"/>
      <c r="BD96" s="41"/>
      <c r="BE96" s="41"/>
      <c r="BF96" s="41"/>
      <c r="BG96" s="41"/>
      <c r="BH96" s="41"/>
      <c r="BI96" s="41"/>
      <c r="BJ96" s="41">
        <f t="shared" si="418"/>
        <v>0</v>
      </c>
      <c r="BK96" s="41"/>
      <c r="BL96" s="41"/>
      <c r="BM96" s="41"/>
      <c r="BN96" s="103">
        <f t="shared" si="419"/>
        <v>0</v>
      </c>
      <c r="BO96" s="41"/>
      <c r="BP96" s="41"/>
      <c r="BQ96" s="41"/>
      <c r="BR96" s="41"/>
      <c r="BS96" s="41"/>
      <c r="BT96" s="41"/>
      <c r="BU96" s="103">
        <f t="shared" si="420"/>
        <v>0</v>
      </c>
      <c r="BV96" s="41"/>
      <c r="BW96" s="41"/>
      <c r="BX96" s="41"/>
      <c r="BY96" s="41"/>
      <c r="BZ96" s="41"/>
      <c r="CD96" s="684"/>
      <c r="CE96" s="749"/>
    </row>
    <row r="97" spans="2:83" s="180" customFormat="1" ht="90" hidden="1" customHeight="1" x14ac:dyDescent="0.25">
      <c r="B97" s="208" t="s">
        <v>185</v>
      </c>
      <c r="C97" s="181" t="s">
        <v>228</v>
      </c>
      <c r="D97" s="288">
        <f t="shared" ref="D97:D102" si="425">E97</f>
        <v>0</v>
      </c>
      <c r="E97" s="288">
        <f>E98+E102</f>
        <v>0</v>
      </c>
      <c r="F97" s="288"/>
      <c r="G97" s="288"/>
      <c r="H97" s="289"/>
      <c r="I97" s="290"/>
      <c r="J97" s="288"/>
      <c r="K97" s="103">
        <f t="shared" si="412"/>
        <v>0</v>
      </c>
      <c r="L97" s="749" t="e">
        <f t="shared" si="370"/>
        <v>#DIV/0!</v>
      </c>
      <c r="M97" s="288">
        <f>M98+M102</f>
        <v>0</v>
      </c>
      <c r="N97" s="749" t="e">
        <f t="shared" si="392"/>
        <v>#DIV/0!</v>
      </c>
      <c r="O97" s="288"/>
      <c r="P97" s="288"/>
      <c r="Q97" s="288"/>
      <c r="R97" s="749" t="e">
        <f t="shared" si="394"/>
        <v>#DIV/0!</v>
      </c>
      <c r="S97" s="289"/>
      <c r="T97" s="289"/>
      <c r="U97" s="290"/>
      <c r="V97" s="286">
        <f t="shared" si="413"/>
        <v>0</v>
      </c>
      <c r="W97" s="290"/>
      <c r="X97" s="290"/>
      <c r="Y97" s="290"/>
      <c r="Z97" s="288">
        <f t="shared" si="396"/>
        <v>0</v>
      </c>
      <c r="AA97" s="288">
        <f t="shared" si="414"/>
        <v>0</v>
      </c>
      <c r="AB97" s="289"/>
      <c r="AC97" s="290"/>
      <c r="AD97" s="290"/>
      <c r="AE97" s="103">
        <f t="shared" ref="AE97:AE102" si="426">AG97</f>
        <v>0</v>
      </c>
      <c r="AF97" s="749" t="e">
        <f t="shared" si="373"/>
        <v>#DIV/0!</v>
      </c>
      <c r="AG97" s="288">
        <f>AG98+AG102</f>
        <v>0</v>
      </c>
      <c r="AH97" s="749" t="e">
        <f t="shared" si="374"/>
        <v>#DIV/0!</v>
      </c>
      <c r="AI97" s="288"/>
      <c r="AJ97" s="288"/>
      <c r="AK97" s="288"/>
      <c r="AL97" s="749" t="e">
        <f t="shared" si="398"/>
        <v>#DIV/0!</v>
      </c>
      <c r="AM97" s="289"/>
      <c r="AN97" s="289"/>
      <c r="AO97" s="290"/>
      <c r="AP97" s="288"/>
      <c r="AQ97" s="288"/>
      <c r="AR97" s="99">
        <f t="shared" ref="AR97:AR102" si="427">AT97</f>
        <v>0</v>
      </c>
      <c r="AS97" s="749" t="e">
        <f t="shared" si="378"/>
        <v>#DIV/0!</v>
      </c>
      <c r="AT97" s="288">
        <f>AT98+AT102</f>
        <v>0</v>
      </c>
      <c r="AU97" s="749" t="e">
        <f t="shared" si="379"/>
        <v>#DIV/0!</v>
      </c>
      <c r="AV97" s="288"/>
      <c r="AW97" s="749"/>
      <c r="AX97" s="288"/>
      <c r="AY97" s="749" t="e">
        <f t="shared" si="381"/>
        <v>#DIV/0!</v>
      </c>
      <c r="AZ97" s="289"/>
      <c r="BA97" s="749"/>
      <c r="BB97" s="290"/>
      <c r="BC97" s="289"/>
      <c r="BD97" s="290"/>
      <c r="BE97" s="99">
        <f t="shared" ref="BE97:BE102" si="428">BF97</f>
        <v>0</v>
      </c>
      <c r="BF97" s="288">
        <f>BF98+BF102</f>
        <v>0</v>
      </c>
      <c r="BG97" s="288"/>
      <c r="BH97" s="289"/>
      <c r="BI97" s="290"/>
      <c r="BJ97" s="288">
        <f t="shared" si="418"/>
        <v>0</v>
      </c>
      <c r="BK97" s="288"/>
      <c r="BL97" s="289"/>
      <c r="BM97" s="290"/>
      <c r="BN97" s="103">
        <f t="shared" si="419"/>
        <v>0</v>
      </c>
      <c r="BO97" s="288">
        <f>BO98+BO102</f>
        <v>0</v>
      </c>
      <c r="BP97" s="288"/>
      <c r="BQ97" s="288"/>
      <c r="BR97" s="289"/>
      <c r="BS97" s="290"/>
      <c r="BT97" s="288"/>
      <c r="BU97" s="103">
        <f t="shared" si="420"/>
        <v>0</v>
      </c>
      <c r="BV97" s="288">
        <f>BV98+BV102</f>
        <v>0</v>
      </c>
      <c r="BW97" s="288"/>
      <c r="BX97" s="288"/>
      <c r="BY97" s="289"/>
      <c r="BZ97" s="290"/>
      <c r="CD97" s="685"/>
      <c r="CE97" s="749"/>
    </row>
    <row r="98" spans="2:83" s="182" customFormat="1" ht="45.75" hidden="1" customHeight="1" x14ac:dyDescent="0.25">
      <c r="B98" s="209"/>
      <c r="C98" s="183" t="s">
        <v>31</v>
      </c>
      <c r="D98" s="184">
        <f t="shared" si="425"/>
        <v>0</v>
      </c>
      <c r="E98" s="184">
        <f>SUM(E99:E101)</f>
        <v>0</v>
      </c>
      <c r="F98" s="184"/>
      <c r="G98" s="184"/>
      <c r="H98" s="291"/>
      <c r="I98" s="291"/>
      <c r="J98" s="184"/>
      <c r="K98" s="103">
        <f t="shared" si="412"/>
        <v>0</v>
      </c>
      <c r="L98" s="749" t="e">
        <f t="shared" si="370"/>
        <v>#DIV/0!</v>
      </c>
      <c r="M98" s="184">
        <f>SUM(M99:M101)</f>
        <v>0</v>
      </c>
      <c r="N98" s="749" t="e">
        <f t="shared" si="392"/>
        <v>#DIV/0!</v>
      </c>
      <c r="O98" s="184"/>
      <c r="P98" s="184"/>
      <c r="Q98" s="184"/>
      <c r="R98" s="749" t="e">
        <f t="shared" si="394"/>
        <v>#DIV/0!</v>
      </c>
      <c r="S98" s="291"/>
      <c r="T98" s="291"/>
      <c r="U98" s="291"/>
      <c r="V98" s="286">
        <f t="shared" si="413"/>
        <v>0</v>
      </c>
      <c r="W98" s="291"/>
      <c r="X98" s="291"/>
      <c r="Y98" s="291"/>
      <c r="Z98" s="184">
        <f t="shared" si="396"/>
        <v>0</v>
      </c>
      <c r="AA98" s="184">
        <f t="shared" si="414"/>
        <v>0</v>
      </c>
      <c r="AB98" s="291"/>
      <c r="AC98" s="291"/>
      <c r="AD98" s="291"/>
      <c r="AE98" s="103">
        <f t="shared" si="426"/>
        <v>0</v>
      </c>
      <c r="AF98" s="749" t="e">
        <f t="shared" si="373"/>
        <v>#DIV/0!</v>
      </c>
      <c r="AG98" s="184">
        <f>SUM(AG99:AG101)</f>
        <v>0</v>
      </c>
      <c r="AH98" s="749" t="e">
        <f t="shared" si="374"/>
        <v>#DIV/0!</v>
      </c>
      <c r="AI98" s="184"/>
      <c r="AJ98" s="184"/>
      <c r="AK98" s="184"/>
      <c r="AL98" s="749" t="e">
        <f t="shared" si="398"/>
        <v>#DIV/0!</v>
      </c>
      <c r="AM98" s="291"/>
      <c r="AN98" s="291"/>
      <c r="AO98" s="291"/>
      <c r="AP98" s="184"/>
      <c r="AQ98" s="184"/>
      <c r="AR98" s="665">
        <f t="shared" si="427"/>
        <v>0</v>
      </c>
      <c r="AS98" s="749" t="e">
        <f t="shared" si="378"/>
        <v>#DIV/0!</v>
      </c>
      <c r="AT98" s="184">
        <f>SUM(AT99:AT101)</f>
        <v>0</v>
      </c>
      <c r="AU98" s="749" t="e">
        <f t="shared" si="379"/>
        <v>#DIV/0!</v>
      </c>
      <c r="AV98" s="184"/>
      <c r="AW98" s="749"/>
      <c r="AX98" s="184"/>
      <c r="AY98" s="749" t="e">
        <f t="shared" si="381"/>
        <v>#DIV/0!</v>
      </c>
      <c r="AZ98" s="291"/>
      <c r="BA98" s="749"/>
      <c r="BB98" s="291"/>
      <c r="BC98" s="291"/>
      <c r="BD98" s="291"/>
      <c r="BE98" s="665">
        <f t="shared" si="428"/>
        <v>0</v>
      </c>
      <c r="BF98" s="184">
        <f>SUM(BF99:BF101)</f>
        <v>0</v>
      </c>
      <c r="BG98" s="184"/>
      <c r="BH98" s="291"/>
      <c r="BI98" s="291"/>
      <c r="BJ98" s="184">
        <f t="shared" si="418"/>
        <v>0</v>
      </c>
      <c r="BK98" s="184"/>
      <c r="BL98" s="291"/>
      <c r="BM98" s="291"/>
      <c r="BN98" s="103">
        <f t="shared" si="419"/>
        <v>0</v>
      </c>
      <c r="BO98" s="184">
        <f>SUM(BO99:BO101)</f>
        <v>0</v>
      </c>
      <c r="BP98" s="184"/>
      <c r="BQ98" s="184"/>
      <c r="BR98" s="291"/>
      <c r="BS98" s="291"/>
      <c r="BT98" s="184"/>
      <c r="BU98" s="103">
        <f t="shared" si="420"/>
        <v>0</v>
      </c>
      <c r="BV98" s="184">
        <f>SUM(BV99:BV101)</f>
        <v>0</v>
      </c>
      <c r="BW98" s="184"/>
      <c r="BX98" s="184"/>
      <c r="BY98" s="291"/>
      <c r="BZ98" s="291"/>
      <c r="CD98" s="686"/>
      <c r="CE98" s="749"/>
    </row>
    <row r="99" spans="2:83" s="178" customFormat="1" ht="27" hidden="1" customHeight="1" x14ac:dyDescent="0.25">
      <c r="B99" s="210"/>
      <c r="C99" s="185" t="s">
        <v>39</v>
      </c>
      <c r="D99" s="179">
        <f t="shared" si="425"/>
        <v>0</v>
      </c>
      <c r="E99" s="179">
        <v>0</v>
      </c>
      <c r="F99" s="179"/>
      <c r="G99" s="179"/>
      <c r="H99" s="292"/>
      <c r="I99" s="292"/>
      <c r="J99" s="179"/>
      <c r="K99" s="103">
        <f t="shared" si="412"/>
        <v>0</v>
      </c>
      <c r="L99" s="749" t="e">
        <f t="shared" si="370"/>
        <v>#DIV/0!</v>
      </c>
      <c r="M99" s="179">
        <v>0</v>
      </c>
      <c r="N99" s="749" t="e">
        <f t="shared" si="392"/>
        <v>#DIV/0!</v>
      </c>
      <c r="O99" s="179"/>
      <c r="P99" s="179"/>
      <c r="Q99" s="179"/>
      <c r="R99" s="749" t="e">
        <f t="shared" si="394"/>
        <v>#DIV/0!</v>
      </c>
      <c r="S99" s="292"/>
      <c r="T99" s="292"/>
      <c r="U99" s="292"/>
      <c r="V99" s="286">
        <f t="shared" si="413"/>
        <v>0</v>
      </c>
      <c r="W99" s="292"/>
      <c r="X99" s="292"/>
      <c r="Y99" s="292"/>
      <c r="Z99" s="179">
        <f t="shared" si="396"/>
        <v>0</v>
      </c>
      <c r="AA99" s="179">
        <f t="shared" si="414"/>
        <v>0</v>
      </c>
      <c r="AB99" s="292"/>
      <c r="AC99" s="292"/>
      <c r="AD99" s="292"/>
      <c r="AE99" s="103">
        <f t="shared" si="426"/>
        <v>0</v>
      </c>
      <c r="AF99" s="749" t="e">
        <f t="shared" si="373"/>
        <v>#DIV/0!</v>
      </c>
      <c r="AG99" s="179">
        <v>0</v>
      </c>
      <c r="AH99" s="749" t="e">
        <f t="shared" si="374"/>
        <v>#DIV/0!</v>
      </c>
      <c r="AI99" s="179"/>
      <c r="AJ99" s="179"/>
      <c r="AK99" s="179"/>
      <c r="AL99" s="749" t="e">
        <f t="shared" si="398"/>
        <v>#DIV/0!</v>
      </c>
      <c r="AM99" s="292"/>
      <c r="AN99" s="292"/>
      <c r="AO99" s="292"/>
      <c r="AP99" s="179"/>
      <c r="AQ99" s="179"/>
      <c r="AR99" s="117">
        <f t="shared" si="427"/>
        <v>0</v>
      </c>
      <c r="AS99" s="749" t="e">
        <f t="shared" si="378"/>
        <v>#DIV/0!</v>
      </c>
      <c r="AT99" s="179">
        <v>0</v>
      </c>
      <c r="AU99" s="749" t="e">
        <f t="shared" si="379"/>
        <v>#DIV/0!</v>
      </c>
      <c r="AV99" s="179"/>
      <c r="AW99" s="749"/>
      <c r="AX99" s="179"/>
      <c r="AY99" s="749" t="e">
        <f t="shared" si="381"/>
        <v>#DIV/0!</v>
      </c>
      <c r="AZ99" s="292"/>
      <c r="BA99" s="749"/>
      <c r="BB99" s="292"/>
      <c r="BC99" s="292"/>
      <c r="BD99" s="292"/>
      <c r="BE99" s="117">
        <f t="shared" si="428"/>
        <v>0</v>
      </c>
      <c r="BF99" s="179">
        <v>0</v>
      </c>
      <c r="BG99" s="179"/>
      <c r="BH99" s="292"/>
      <c r="BI99" s="292"/>
      <c r="BJ99" s="179">
        <f t="shared" si="418"/>
        <v>0</v>
      </c>
      <c r="BK99" s="179"/>
      <c r="BL99" s="292"/>
      <c r="BM99" s="292"/>
      <c r="BN99" s="103">
        <f t="shared" si="419"/>
        <v>0</v>
      </c>
      <c r="BO99" s="179">
        <v>0</v>
      </c>
      <c r="BP99" s="179"/>
      <c r="BQ99" s="179"/>
      <c r="BR99" s="292"/>
      <c r="BS99" s="292"/>
      <c r="BT99" s="179"/>
      <c r="BU99" s="103">
        <f t="shared" si="420"/>
        <v>0</v>
      </c>
      <c r="BV99" s="179">
        <v>0</v>
      </c>
      <c r="BW99" s="179"/>
      <c r="BX99" s="179"/>
      <c r="BY99" s="292"/>
      <c r="BZ99" s="292"/>
      <c r="CD99" s="687"/>
      <c r="CE99" s="749"/>
    </row>
    <row r="100" spans="2:83" s="178" customFormat="1" ht="22.5" hidden="1" customHeight="1" x14ac:dyDescent="0.25">
      <c r="B100" s="210"/>
      <c r="C100" s="185" t="s">
        <v>40</v>
      </c>
      <c r="D100" s="179">
        <f t="shared" si="425"/>
        <v>0</v>
      </c>
      <c r="E100" s="179">
        <v>0</v>
      </c>
      <c r="F100" s="179"/>
      <c r="G100" s="179"/>
      <c r="H100" s="292"/>
      <c r="I100" s="292"/>
      <c r="J100" s="179"/>
      <c r="K100" s="103">
        <f t="shared" si="412"/>
        <v>0</v>
      </c>
      <c r="L100" s="749" t="e">
        <f t="shared" si="370"/>
        <v>#DIV/0!</v>
      </c>
      <c r="M100" s="179">
        <v>0</v>
      </c>
      <c r="N100" s="749" t="e">
        <f t="shared" si="392"/>
        <v>#DIV/0!</v>
      </c>
      <c r="O100" s="179"/>
      <c r="P100" s="179"/>
      <c r="Q100" s="179"/>
      <c r="R100" s="749" t="e">
        <f t="shared" si="394"/>
        <v>#DIV/0!</v>
      </c>
      <c r="S100" s="292"/>
      <c r="T100" s="292"/>
      <c r="U100" s="292"/>
      <c r="V100" s="286">
        <f t="shared" si="413"/>
        <v>0</v>
      </c>
      <c r="W100" s="292"/>
      <c r="X100" s="292"/>
      <c r="Y100" s="292"/>
      <c r="Z100" s="179">
        <f t="shared" si="396"/>
        <v>0</v>
      </c>
      <c r="AA100" s="179">
        <f t="shared" si="414"/>
        <v>0</v>
      </c>
      <c r="AB100" s="292"/>
      <c r="AC100" s="292"/>
      <c r="AD100" s="292"/>
      <c r="AE100" s="103">
        <f t="shared" si="426"/>
        <v>0</v>
      </c>
      <c r="AF100" s="749" t="e">
        <f t="shared" si="373"/>
        <v>#DIV/0!</v>
      </c>
      <c r="AG100" s="179">
        <v>0</v>
      </c>
      <c r="AH100" s="749" t="e">
        <f t="shared" si="374"/>
        <v>#DIV/0!</v>
      </c>
      <c r="AI100" s="179"/>
      <c r="AJ100" s="179"/>
      <c r="AK100" s="179"/>
      <c r="AL100" s="749" t="e">
        <f t="shared" si="398"/>
        <v>#DIV/0!</v>
      </c>
      <c r="AM100" s="292"/>
      <c r="AN100" s="292"/>
      <c r="AO100" s="292"/>
      <c r="AP100" s="179"/>
      <c r="AQ100" s="179"/>
      <c r="AR100" s="117">
        <f t="shared" si="427"/>
        <v>0</v>
      </c>
      <c r="AS100" s="749" t="e">
        <f t="shared" si="378"/>
        <v>#DIV/0!</v>
      </c>
      <c r="AT100" s="179">
        <v>0</v>
      </c>
      <c r="AU100" s="749" t="e">
        <f t="shared" si="379"/>
        <v>#DIV/0!</v>
      </c>
      <c r="AV100" s="179"/>
      <c r="AW100" s="749"/>
      <c r="AX100" s="179"/>
      <c r="AY100" s="749" t="e">
        <f t="shared" si="381"/>
        <v>#DIV/0!</v>
      </c>
      <c r="AZ100" s="292"/>
      <c r="BA100" s="749"/>
      <c r="BB100" s="292"/>
      <c r="BC100" s="292"/>
      <c r="BD100" s="292"/>
      <c r="BE100" s="117">
        <f t="shared" si="428"/>
        <v>0</v>
      </c>
      <c r="BF100" s="179">
        <v>0</v>
      </c>
      <c r="BG100" s="179"/>
      <c r="BH100" s="292"/>
      <c r="BI100" s="292"/>
      <c r="BJ100" s="179">
        <f t="shared" si="418"/>
        <v>0</v>
      </c>
      <c r="BK100" s="179"/>
      <c r="BL100" s="292"/>
      <c r="BM100" s="292"/>
      <c r="BN100" s="103">
        <f t="shared" si="419"/>
        <v>0</v>
      </c>
      <c r="BO100" s="179">
        <v>0</v>
      </c>
      <c r="BP100" s="179"/>
      <c r="BQ100" s="179"/>
      <c r="BR100" s="292"/>
      <c r="BS100" s="292"/>
      <c r="BT100" s="179"/>
      <c r="BU100" s="103">
        <f t="shared" si="420"/>
        <v>0</v>
      </c>
      <c r="BV100" s="179">
        <v>0</v>
      </c>
      <c r="BW100" s="179"/>
      <c r="BX100" s="179"/>
      <c r="BY100" s="292"/>
      <c r="BZ100" s="292"/>
      <c r="CD100" s="687"/>
      <c r="CE100" s="749"/>
    </row>
    <row r="101" spans="2:83" s="178" customFormat="1" ht="62.25" hidden="1" customHeight="1" x14ac:dyDescent="0.25">
      <c r="B101" s="210"/>
      <c r="C101" s="185" t="s">
        <v>43</v>
      </c>
      <c r="D101" s="179">
        <f t="shared" si="425"/>
        <v>0</v>
      </c>
      <c r="E101" s="179">
        <v>0</v>
      </c>
      <c r="F101" s="179"/>
      <c r="G101" s="179"/>
      <c r="H101" s="292"/>
      <c r="I101" s="292"/>
      <c r="J101" s="179"/>
      <c r="K101" s="103">
        <f t="shared" si="412"/>
        <v>0</v>
      </c>
      <c r="L101" s="749" t="e">
        <f t="shared" si="370"/>
        <v>#DIV/0!</v>
      </c>
      <c r="M101" s="179">
        <v>0</v>
      </c>
      <c r="N101" s="749" t="e">
        <f t="shared" si="392"/>
        <v>#DIV/0!</v>
      </c>
      <c r="O101" s="179"/>
      <c r="P101" s="179"/>
      <c r="Q101" s="179"/>
      <c r="R101" s="749" t="e">
        <f t="shared" si="394"/>
        <v>#DIV/0!</v>
      </c>
      <c r="S101" s="292"/>
      <c r="T101" s="292"/>
      <c r="U101" s="292"/>
      <c r="V101" s="286">
        <f t="shared" si="413"/>
        <v>0</v>
      </c>
      <c r="W101" s="292"/>
      <c r="X101" s="292"/>
      <c r="Y101" s="292"/>
      <c r="Z101" s="179">
        <f t="shared" si="396"/>
        <v>0</v>
      </c>
      <c r="AA101" s="179">
        <f t="shared" si="414"/>
        <v>0</v>
      </c>
      <c r="AB101" s="292"/>
      <c r="AC101" s="292"/>
      <c r="AD101" s="292"/>
      <c r="AE101" s="103">
        <f t="shared" si="426"/>
        <v>0</v>
      </c>
      <c r="AF101" s="749" t="e">
        <f t="shared" si="373"/>
        <v>#DIV/0!</v>
      </c>
      <c r="AG101" s="179">
        <v>0</v>
      </c>
      <c r="AH101" s="749" t="e">
        <f t="shared" si="374"/>
        <v>#DIV/0!</v>
      </c>
      <c r="AI101" s="179"/>
      <c r="AJ101" s="179"/>
      <c r="AK101" s="179"/>
      <c r="AL101" s="749" t="e">
        <f t="shared" si="398"/>
        <v>#DIV/0!</v>
      </c>
      <c r="AM101" s="292"/>
      <c r="AN101" s="292"/>
      <c r="AO101" s="292"/>
      <c r="AP101" s="179"/>
      <c r="AQ101" s="179"/>
      <c r="AR101" s="117">
        <f t="shared" si="427"/>
        <v>0</v>
      </c>
      <c r="AS101" s="749" t="e">
        <f t="shared" si="378"/>
        <v>#DIV/0!</v>
      </c>
      <c r="AT101" s="179">
        <v>0</v>
      </c>
      <c r="AU101" s="749" t="e">
        <f t="shared" si="379"/>
        <v>#DIV/0!</v>
      </c>
      <c r="AV101" s="179"/>
      <c r="AW101" s="749"/>
      <c r="AX101" s="179"/>
      <c r="AY101" s="749" t="e">
        <f t="shared" si="381"/>
        <v>#DIV/0!</v>
      </c>
      <c r="AZ101" s="292"/>
      <c r="BA101" s="749"/>
      <c r="BB101" s="292"/>
      <c r="BC101" s="292"/>
      <c r="BD101" s="292"/>
      <c r="BE101" s="117">
        <f t="shared" si="428"/>
        <v>0</v>
      </c>
      <c r="BF101" s="179">
        <v>0</v>
      </c>
      <c r="BG101" s="179"/>
      <c r="BH101" s="292"/>
      <c r="BI101" s="292"/>
      <c r="BJ101" s="179">
        <f t="shared" si="418"/>
        <v>0</v>
      </c>
      <c r="BK101" s="179"/>
      <c r="BL101" s="292"/>
      <c r="BM101" s="292"/>
      <c r="BN101" s="103">
        <f t="shared" si="419"/>
        <v>0</v>
      </c>
      <c r="BO101" s="179">
        <v>0</v>
      </c>
      <c r="BP101" s="179"/>
      <c r="BQ101" s="179"/>
      <c r="BR101" s="292"/>
      <c r="BS101" s="292"/>
      <c r="BT101" s="179"/>
      <c r="BU101" s="103">
        <f t="shared" si="420"/>
        <v>0</v>
      </c>
      <c r="BV101" s="179">
        <v>0</v>
      </c>
      <c r="BW101" s="179"/>
      <c r="BX101" s="179"/>
      <c r="BY101" s="292"/>
      <c r="BZ101" s="292"/>
      <c r="CD101" s="687"/>
      <c r="CE101" s="749"/>
    </row>
    <row r="102" spans="2:83" s="23" customFormat="1" ht="46.5" hidden="1" customHeight="1" x14ac:dyDescent="0.25">
      <c r="B102" s="202"/>
      <c r="C102" s="102" t="s">
        <v>32</v>
      </c>
      <c r="D102" s="103">
        <f t="shared" si="425"/>
        <v>0</v>
      </c>
      <c r="E102" s="103">
        <v>0</v>
      </c>
      <c r="F102" s="103"/>
      <c r="G102" s="103"/>
      <c r="H102" s="22"/>
      <c r="I102" s="22"/>
      <c r="J102" s="103"/>
      <c r="K102" s="103">
        <f t="shared" si="412"/>
        <v>0</v>
      </c>
      <c r="L102" s="749" t="e">
        <f t="shared" si="370"/>
        <v>#DIV/0!</v>
      </c>
      <c r="M102" s="103">
        <v>0</v>
      </c>
      <c r="N102" s="749" t="e">
        <f t="shared" si="392"/>
        <v>#DIV/0!</v>
      </c>
      <c r="O102" s="103"/>
      <c r="P102" s="115"/>
      <c r="Q102" s="103"/>
      <c r="R102" s="749" t="e">
        <f t="shared" si="394"/>
        <v>#DIV/0!</v>
      </c>
      <c r="S102" s="22"/>
      <c r="T102" s="41"/>
      <c r="U102" s="22"/>
      <c r="V102" s="286">
        <f t="shared" si="413"/>
        <v>0</v>
      </c>
      <c r="W102" s="22"/>
      <c r="X102" s="22"/>
      <c r="Y102" s="22"/>
      <c r="Z102" s="103">
        <f t="shared" si="396"/>
        <v>0</v>
      </c>
      <c r="AA102" s="103">
        <f t="shared" si="414"/>
        <v>0</v>
      </c>
      <c r="AB102" s="22"/>
      <c r="AC102" s="22"/>
      <c r="AD102" s="41"/>
      <c r="AE102" s="103">
        <f t="shared" si="426"/>
        <v>0</v>
      </c>
      <c r="AF102" s="749" t="e">
        <f t="shared" si="373"/>
        <v>#DIV/0!</v>
      </c>
      <c r="AG102" s="103">
        <v>0</v>
      </c>
      <c r="AH102" s="749" t="e">
        <f t="shared" si="374"/>
        <v>#DIV/0!</v>
      </c>
      <c r="AI102" s="103"/>
      <c r="AJ102" s="115"/>
      <c r="AK102" s="103"/>
      <c r="AL102" s="749" t="e">
        <f t="shared" si="398"/>
        <v>#DIV/0!</v>
      </c>
      <c r="AM102" s="22"/>
      <c r="AN102" s="41"/>
      <c r="AO102" s="22"/>
      <c r="AP102" s="103"/>
      <c r="AQ102" s="115"/>
      <c r="AR102" s="103">
        <f t="shared" si="427"/>
        <v>0</v>
      </c>
      <c r="AS102" s="749" t="e">
        <f t="shared" si="378"/>
        <v>#DIV/0!</v>
      </c>
      <c r="AT102" s="103">
        <v>0</v>
      </c>
      <c r="AU102" s="749" t="e">
        <f t="shared" si="379"/>
        <v>#DIV/0!</v>
      </c>
      <c r="AV102" s="103"/>
      <c r="AW102" s="749"/>
      <c r="AX102" s="103"/>
      <c r="AY102" s="749" t="e">
        <f t="shared" si="381"/>
        <v>#DIV/0!</v>
      </c>
      <c r="AZ102" s="22"/>
      <c r="BA102" s="749"/>
      <c r="BB102" s="22"/>
      <c r="BC102" s="22"/>
      <c r="BD102" s="22"/>
      <c r="BE102" s="103">
        <f t="shared" si="428"/>
        <v>0</v>
      </c>
      <c r="BF102" s="103">
        <v>0</v>
      </c>
      <c r="BG102" s="103"/>
      <c r="BH102" s="22"/>
      <c r="BI102" s="22"/>
      <c r="BJ102" s="103">
        <f t="shared" si="418"/>
        <v>0</v>
      </c>
      <c r="BK102" s="103"/>
      <c r="BL102" s="22"/>
      <c r="BM102" s="22"/>
      <c r="BN102" s="103">
        <f t="shared" si="419"/>
        <v>0</v>
      </c>
      <c r="BO102" s="103">
        <v>0</v>
      </c>
      <c r="BP102" s="103"/>
      <c r="BQ102" s="103"/>
      <c r="BR102" s="22"/>
      <c r="BS102" s="22"/>
      <c r="BT102" s="103"/>
      <c r="BU102" s="103">
        <f t="shared" si="420"/>
        <v>0</v>
      </c>
      <c r="BV102" s="103">
        <v>0</v>
      </c>
      <c r="BW102" s="103"/>
      <c r="BX102" s="103"/>
      <c r="BY102" s="22"/>
      <c r="BZ102" s="22"/>
      <c r="CD102" s="677"/>
      <c r="CE102" s="749"/>
    </row>
    <row r="103" spans="2:83" s="50" customFormat="1" ht="30" hidden="1" customHeight="1" x14ac:dyDescent="0.25">
      <c r="B103" s="201"/>
      <c r="C103" s="111"/>
      <c r="D103" s="31"/>
      <c r="E103" s="89"/>
      <c r="F103" s="89"/>
      <c r="G103" s="89"/>
      <c r="H103" s="31"/>
      <c r="I103" s="31"/>
      <c r="J103" s="107"/>
      <c r="K103" s="103">
        <f t="shared" si="412"/>
        <v>0</v>
      </c>
      <c r="L103" s="749" t="e">
        <f t="shared" si="370"/>
        <v>#DIV/0!</v>
      </c>
      <c r="M103" s="89"/>
      <c r="N103" s="749" t="e">
        <f t="shared" si="392"/>
        <v>#DIV/0!</v>
      </c>
      <c r="O103" s="89"/>
      <c r="P103" s="19"/>
      <c r="Q103" s="89"/>
      <c r="R103" s="749" t="e">
        <f t="shared" si="394"/>
        <v>#DIV/0!</v>
      </c>
      <c r="S103" s="31"/>
      <c r="T103" s="31"/>
      <c r="U103" s="31"/>
      <c r="V103" s="286">
        <f t="shared" si="413"/>
        <v>0</v>
      </c>
      <c r="W103" s="31"/>
      <c r="X103" s="31"/>
      <c r="Y103" s="31"/>
      <c r="Z103" s="31">
        <f t="shared" si="396"/>
        <v>0</v>
      </c>
      <c r="AA103" s="89">
        <f t="shared" si="414"/>
        <v>0</v>
      </c>
      <c r="AB103" s="31"/>
      <c r="AC103" s="31"/>
      <c r="AD103" s="31"/>
      <c r="AE103" s="103"/>
      <c r="AF103" s="749" t="e">
        <f t="shared" si="373"/>
        <v>#DIV/0!</v>
      </c>
      <c r="AG103" s="89"/>
      <c r="AH103" s="749" t="e">
        <f t="shared" si="374"/>
        <v>#DIV/0!</v>
      </c>
      <c r="AI103" s="89"/>
      <c r="AJ103" s="19"/>
      <c r="AK103" s="89"/>
      <c r="AL103" s="749" t="e">
        <f t="shared" si="398"/>
        <v>#DIV/0!</v>
      </c>
      <c r="AM103" s="31"/>
      <c r="AN103" s="31"/>
      <c r="AO103" s="31"/>
      <c r="AP103" s="31"/>
      <c r="AQ103" s="31"/>
      <c r="AR103" s="31"/>
      <c r="AS103" s="749" t="e">
        <f t="shared" si="378"/>
        <v>#DIV/0!</v>
      </c>
      <c r="AT103" s="89"/>
      <c r="AU103" s="749" t="e">
        <f t="shared" si="379"/>
        <v>#DIV/0!</v>
      </c>
      <c r="AV103" s="89"/>
      <c r="AW103" s="749"/>
      <c r="AX103" s="89"/>
      <c r="AY103" s="749" t="e">
        <f t="shared" si="381"/>
        <v>#DIV/0!</v>
      </c>
      <c r="AZ103" s="31"/>
      <c r="BA103" s="749"/>
      <c r="BB103" s="31"/>
      <c r="BC103" s="31"/>
      <c r="BD103" s="31"/>
      <c r="BE103" s="31"/>
      <c r="BF103" s="89"/>
      <c r="BG103" s="89"/>
      <c r="BH103" s="31"/>
      <c r="BI103" s="31"/>
      <c r="BJ103" s="31">
        <f t="shared" si="418"/>
        <v>0</v>
      </c>
      <c r="BK103" s="89"/>
      <c r="BL103" s="31"/>
      <c r="BM103" s="31"/>
      <c r="BN103" s="103">
        <f t="shared" si="419"/>
        <v>0</v>
      </c>
      <c r="BO103" s="89"/>
      <c r="BP103" s="89"/>
      <c r="BQ103" s="89"/>
      <c r="BR103" s="31"/>
      <c r="BS103" s="31"/>
      <c r="BT103" s="89"/>
      <c r="BU103" s="103">
        <f t="shared" si="420"/>
        <v>0</v>
      </c>
      <c r="BV103" s="89"/>
      <c r="BW103" s="89"/>
      <c r="BX103" s="89"/>
      <c r="BY103" s="31"/>
      <c r="BZ103" s="31"/>
      <c r="CD103" s="678"/>
      <c r="CE103" s="749"/>
    </row>
    <row r="104" spans="2:83" s="50" customFormat="1" ht="30" hidden="1" customHeight="1" x14ac:dyDescent="0.25">
      <c r="B104" s="201"/>
      <c r="C104" s="111"/>
      <c r="D104" s="31"/>
      <c r="E104" s="89"/>
      <c r="F104" s="89"/>
      <c r="G104" s="89"/>
      <c r="H104" s="31"/>
      <c r="I104" s="31"/>
      <c r="J104" s="107"/>
      <c r="K104" s="103">
        <f t="shared" si="412"/>
        <v>0</v>
      </c>
      <c r="L104" s="749" t="e">
        <f t="shared" si="370"/>
        <v>#DIV/0!</v>
      </c>
      <c r="M104" s="89"/>
      <c r="N104" s="749" t="e">
        <f t="shared" si="392"/>
        <v>#DIV/0!</v>
      </c>
      <c r="O104" s="89"/>
      <c r="P104" s="19"/>
      <c r="Q104" s="89"/>
      <c r="R104" s="749" t="e">
        <f t="shared" si="394"/>
        <v>#DIV/0!</v>
      </c>
      <c r="S104" s="31"/>
      <c r="T104" s="31"/>
      <c r="U104" s="31"/>
      <c r="V104" s="286">
        <f t="shared" si="413"/>
        <v>0</v>
      </c>
      <c r="W104" s="31"/>
      <c r="X104" s="31"/>
      <c r="Y104" s="31"/>
      <c r="Z104" s="31">
        <f t="shared" si="396"/>
        <v>0</v>
      </c>
      <c r="AA104" s="89">
        <f t="shared" si="414"/>
        <v>0</v>
      </c>
      <c r="AB104" s="31"/>
      <c r="AC104" s="31"/>
      <c r="AD104" s="31"/>
      <c r="AE104" s="103"/>
      <c r="AF104" s="749" t="e">
        <f t="shared" si="373"/>
        <v>#DIV/0!</v>
      </c>
      <c r="AG104" s="89"/>
      <c r="AH104" s="749" t="e">
        <f t="shared" si="374"/>
        <v>#DIV/0!</v>
      </c>
      <c r="AI104" s="89"/>
      <c r="AJ104" s="19"/>
      <c r="AK104" s="89"/>
      <c r="AL104" s="749" t="e">
        <f t="shared" si="398"/>
        <v>#DIV/0!</v>
      </c>
      <c r="AM104" s="31"/>
      <c r="AN104" s="31"/>
      <c r="AO104" s="31"/>
      <c r="AP104" s="31"/>
      <c r="AQ104" s="31"/>
      <c r="AR104" s="31"/>
      <c r="AS104" s="749" t="e">
        <f t="shared" si="378"/>
        <v>#DIV/0!</v>
      </c>
      <c r="AT104" s="89"/>
      <c r="AU104" s="749" t="e">
        <f t="shared" si="379"/>
        <v>#DIV/0!</v>
      </c>
      <c r="AV104" s="89"/>
      <c r="AW104" s="749"/>
      <c r="AX104" s="89"/>
      <c r="AY104" s="749" t="e">
        <f t="shared" si="381"/>
        <v>#DIV/0!</v>
      </c>
      <c r="AZ104" s="31"/>
      <c r="BA104" s="749"/>
      <c r="BB104" s="31"/>
      <c r="BC104" s="31"/>
      <c r="BD104" s="31"/>
      <c r="BE104" s="31"/>
      <c r="BF104" s="89"/>
      <c r="BG104" s="89"/>
      <c r="BH104" s="31"/>
      <c r="BI104" s="31"/>
      <c r="BJ104" s="31">
        <f t="shared" si="418"/>
        <v>0</v>
      </c>
      <c r="BK104" s="89"/>
      <c r="BL104" s="31"/>
      <c r="BM104" s="31"/>
      <c r="BN104" s="103">
        <f t="shared" si="419"/>
        <v>0</v>
      </c>
      <c r="BO104" s="89"/>
      <c r="BP104" s="89"/>
      <c r="BQ104" s="89"/>
      <c r="BR104" s="31"/>
      <c r="BS104" s="31"/>
      <c r="BT104" s="89"/>
      <c r="BU104" s="103">
        <f t="shared" si="420"/>
        <v>0</v>
      </c>
      <c r="BV104" s="89"/>
      <c r="BW104" s="89"/>
      <c r="BX104" s="89"/>
      <c r="BY104" s="31"/>
      <c r="BZ104" s="31"/>
      <c r="CD104" s="678"/>
      <c r="CE104" s="749"/>
    </row>
    <row r="105" spans="2:83" s="50" customFormat="1" ht="30" hidden="1" customHeight="1" x14ac:dyDescent="0.25">
      <c r="B105" s="201"/>
      <c r="C105" s="111"/>
      <c r="D105" s="31"/>
      <c r="E105" s="89"/>
      <c r="F105" s="89"/>
      <c r="G105" s="89"/>
      <c r="H105" s="31"/>
      <c r="I105" s="31"/>
      <c r="J105" s="107"/>
      <c r="K105" s="103">
        <f t="shared" si="412"/>
        <v>0</v>
      </c>
      <c r="L105" s="749" t="e">
        <f t="shared" si="370"/>
        <v>#DIV/0!</v>
      </c>
      <c r="M105" s="89"/>
      <c r="N105" s="749" t="e">
        <f t="shared" si="392"/>
        <v>#DIV/0!</v>
      </c>
      <c r="O105" s="89"/>
      <c r="P105" s="19"/>
      <c r="Q105" s="89"/>
      <c r="R105" s="749" t="e">
        <f t="shared" si="394"/>
        <v>#DIV/0!</v>
      </c>
      <c r="S105" s="31"/>
      <c r="T105" s="31"/>
      <c r="U105" s="31"/>
      <c r="V105" s="286">
        <f t="shared" si="413"/>
        <v>0</v>
      </c>
      <c r="W105" s="31"/>
      <c r="X105" s="31"/>
      <c r="Y105" s="31"/>
      <c r="Z105" s="31">
        <f t="shared" si="396"/>
        <v>0</v>
      </c>
      <c r="AA105" s="89">
        <f t="shared" si="414"/>
        <v>0</v>
      </c>
      <c r="AB105" s="31"/>
      <c r="AC105" s="31"/>
      <c r="AD105" s="31"/>
      <c r="AE105" s="103"/>
      <c r="AF105" s="749" t="e">
        <f t="shared" si="373"/>
        <v>#DIV/0!</v>
      </c>
      <c r="AG105" s="89"/>
      <c r="AH105" s="749" t="e">
        <f t="shared" si="374"/>
        <v>#DIV/0!</v>
      </c>
      <c r="AI105" s="89"/>
      <c r="AJ105" s="19"/>
      <c r="AK105" s="89"/>
      <c r="AL105" s="749" t="e">
        <f t="shared" si="398"/>
        <v>#DIV/0!</v>
      </c>
      <c r="AM105" s="31"/>
      <c r="AN105" s="31"/>
      <c r="AO105" s="31"/>
      <c r="AP105" s="31"/>
      <c r="AQ105" s="31"/>
      <c r="AR105" s="31"/>
      <c r="AS105" s="749" t="e">
        <f t="shared" si="378"/>
        <v>#DIV/0!</v>
      </c>
      <c r="AT105" s="89"/>
      <c r="AU105" s="749" t="e">
        <f t="shared" si="379"/>
        <v>#DIV/0!</v>
      </c>
      <c r="AV105" s="89"/>
      <c r="AW105" s="749"/>
      <c r="AX105" s="89"/>
      <c r="AY105" s="749" t="e">
        <f t="shared" si="381"/>
        <v>#DIV/0!</v>
      </c>
      <c r="AZ105" s="31"/>
      <c r="BA105" s="749"/>
      <c r="BB105" s="31"/>
      <c r="BC105" s="31"/>
      <c r="BD105" s="31"/>
      <c r="BE105" s="31"/>
      <c r="BF105" s="89"/>
      <c r="BG105" s="89"/>
      <c r="BH105" s="31"/>
      <c r="BI105" s="31"/>
      <c r="BJ105" s="31">
        <f t="shared" si="418"/>
        <v>0</v>
      </c>
      <c r="BK105" s="89"/>
      <c r="BL105" s="31"/>
      <c r="BM105" s="31"/>
      <c r="BN105" s="103">
        <f t="shared" si="419"/>
        <v>0</v>
      </c>
      <c r="BO105" s="89"/>
      <c r="BP105" s="89"/>
      <c r="BQ105" s="89"/>
      <c r="BR105" s="31"/>
      <c r="BS105" s="31"/>
      <c r="BT105" s="89"/>
      <c r="BU105" s="103">
        <f t="shared" si="420"/>
        <v>0</v>
      </c>
      <c r="BV105" s="89"/>
      <c r="BW105" s="89"/>
      <c r="BX105" s="89"/>
      <c r="BY105" s="31"/>
      <c r="BZ105" s="31"/>
      <c r="CD105" s="678"/>
      <c r="CE105" s="749"/>
    </row>
    <row r="106" spans="2:83" s="50" customFormat="1" ht="30" hidden="1" customHeight="1" x14ac:dyDescent="0.25">
      <c r="B106" s="201"/>
      <c r="C106" s="111"/>
      <c r="D106" s="31"/>
      <c r="E106" s="89"/>
      <c r="F106" s="89"/>
      <c r="G106" s="89"/>
      <c r="H106" s="31"/>
      <c r="I106" s="31"/>
      <c r="J106" s="107"/>
      <c r="K106" s="103">
        <f t="shared" si="412"/>
        <v>0</v>
      </c>
      <c r="L106" s="749" t="e">
        <f t="shared" si="370"/>
        <v>#DIV/0!</v>
      </c>
      <c r="M106" s="89"/>
      <c r="N106" s="749" t="e">
        <f t="shared" si="392"/>
        <v>#DIV/0!</v>
      </c>
      <c r="O106" s="89"/>
      <c r="P106" s="19"/>
      <c r="Q106" s="89"/>
      <c r="R106" s="749" t="e">
        <f t="shared" si="394"/>
        <v>#DIV/0!</v>
      </c>
      <c r="S106" s="31"/>
      <c r="T106" s="31"/>
      <c r="U106" s="31"/>
      <c r="V106" s="286">
        <f t="shared" si="413"/>
        <v>0</v>
      </c>
      <c r="W106" s="31"/>
      <c r="X106" s="31"/>
      <c r="Y106" s="31"/>
      <c r="Z106" s="31">
        <f t="shared" si="396"/>
        <v>0</v>
      </c>
      <c r="AA106" s="89">
        <f t="shared" si="414"/>
        <v>0</v>
      </c>
      <c r="AB106" s="31"/>
      <c r="AC106" s="31"/>
      <c r="AD106" s="31"/>
      <c r="AE106" s="103"/>
      <c r="AF106" s="749" t="e">
        <f t="shared" si="373"/>
        <v>#DIV/0!</v>
      </c>
      <c r="AG106" s="89"/>
      <c r="AH106" s="749" t="e">
        <f t="shared" si="374"/>
        <v>#DIV/0!</v>
      </c>
      <c r="AI106" s="89"/>
      <c r="AJ106" s="19"/>
      <c r="AK106" s="89"/>
      <c r="AL106" s="749" t="e">
        <f t="shared" si="398"/>
        <v>#DIV/0!</v>
      </c>
      <c r="AM106" s="31"/>
      <c r="AN106" s="31"/>
      <c r="AO106" s="31"/>
      <c r="AP106" s="31"/>
      <c r="AQ106" s="31"/>
      <c r="AR106" s="31"/>
      <c r="AS106" s="749" t="e">
        <f t="shared" si="378"/>
        <v>#DIV/0!</v>
      </c>
      <c r="AT106" s="89"/>
      <c r="AU106" s="749" t="e">
        <f t="shared" si="379"/>
        <v>#DIV/0!</v>
      </c>
      <c r="AV106" s="89"/>
      <c r="AW106" s="749"/>
      <c r="AX106" s="89"/>
      <c r="AY106" s="749" t="e">
        <f t="shared" si="381"/>
        <v>#DIV/0!</v>
      </c>
      <c r="AZ106" s="31"/>
      <c r="BA106" s="749"/>
      <c r="BB106" s="31"/>
      <c r="BC106" s="31"/>
      <c r="BD106" s="31"/>
      <c r="BE106" s="31"/>
      <c r="BF106" s="89"/>
      <c r="BG106" s="89"/>
      <c r="BH106" s="31"/>
      <c r="BI106" s="31"/>
      <c r="BJ106" s="31">
        <f t="shared" si="418"/>
        <v>0</v>
      </c>
      <c r="BK106" s="89"/>
      <c r="BL106" s="31"/>
      <c r="BM106" s="31"/>
      <c r="BN106" s="103">
        <f t="shared" si="419"/>
        <v>0</v>
      </c>
      <c r="BO106" s="89"/>
      <c r="BP106" s="89"/>
      <c r="BQ106" s="89"/>
      <c r="BR106" s="31"/>
      <c r="BS106" s="31"/>
      <c r="BT106" s="89"/>
      <c r="BU106" s="103">
        <f t="shared" si="420"/>
        <v>0</v>
      </c>
      <c r="BV106" s="89"/>
      <c r="BW106" s="89"/>
      <c r="BX106" s="89"/>
      <c r="BY106" s="31"/>
      <c r="BZ106" s="31"/>
      <c r="CD106" s="678"/>
      <c r="CE106" s="749"/>
    </row>
    <row r="107" spans="2:83" s="50" customFormat="1" ht="30" hidden="1" customHeight="1" x14ac:dyDescent="0.25">
      <c r="B107" s="201"/>
      <c r="C107" s="111"/>
      <c r="D107" s="31"/>
      <c r="E107" s="89"/>
      <c r="F107" s="89"/>
      <c r="G107" s="89"/>
      <c r="H107" s="31"/>
      <c r="I107" s="31"/>
      <c r="J107" s="107"/>
      <c r="K107" s="103">
        <f t="shared" si="412"/>
        <v>0</v>
      </c>
      <c r="L107" s="749" t="e">
        <f t="shared" si="370"/>
        <v>#DIV/0!</v>
      </c>
      <c r="M107" s="89"/>
      <c r="N107" s="749" t="e">
        <f t="shared" si="392"/>
        <v>#DIV/0!</v>
      </c>
      <c r="O107" s="89"/>
      <c r="P107" s="19"/>
      <c r="Q107" s="89"/>
      <c r="R107" s="749" t="e">
        <f t="shared" si="394"/>
        <v>#DIV/0!</v>
      </c>
      <c r="S107" s="31"/>
      <c r="T107" s="31"/>
      <c r="U107" s="31"/>
      <c r="V107" s="286">
        <f t="shared" si="413"/>
        <v>0</v>
      </c>
      <c r="W107" s="31"/>
      <c r="X107" s="31"/>
      <c r="Y107" s="31"/>
      <c r="Z107" s="31">
        <f t="shared" si="396"/>
        <v>0</v>
      </c>
      <c r="AA107" s="89">
        <f t="shared" si="414"/>
        <v>0</v>
      </c>
      <c r="AB107" s="31"/>
      <c r="AC107" s="31"/>
      <c r="AD107" s="31"/>
      <c r="AE107" s="103"/>
      <c r="AF107" s="749" t="e">
        <f t="shared" si="373"/>
        <v>#DIV/0!</v>
      </c>
      <c r="AG107" s="89"/>
      <c r="AH107" s="749" t="e">
        <f t="shared" si="374"/>
        <v>#DIV/0!</v>
      </c>
      <c r="AI107" s="89"/>
      <c r="AJ107" s="19"/>
      <c r="AK107" s="89"/>
      <c r="AL107" s="749" t="e">
        <f t="shared" si="398"/>
        <v>#DIV/0!</v>
      </c>
      <c r="AM107" s="31"/>
      <c r="AN107" s="31"/>
      <c r="AO107" s="31"/>
      <c r="AP107" s="31"/>
      <c r="AQ107" s="31"/>
      <c r="AR107" s="31"/>
      <c r="AS107" s="749" t="e">
        <f t="shared" si="378"/>
        <v>#DIV/0!</v>
      </c>
      <c r="AT107" s="89"/>
      <c r="AU107" s="749" t="e">
        <f t="shared" si="379"/>
        <v>#DIV/0!</v>
      </c>
      <c r="AV107" s="89"/>
      <c r="AW107" s="749"/>
      <c r="AX107" s="89"/>
      <c r="AY107" s="749" t="e">
        <f t="shared" si="381"/>
        <v>#DIV/0!</v>
      </c>
      <c r="AZ107" s="31"/>
      <c r="BA107" s="749"/>
      <c r="BB107" s="31"/>
      <c r="BC107" s="31"/>
      <c r="BD107" s="31"/>
      <c r="BE107" s="31"/>
      <c r="BF107" s="89"/>
      <c r="BG107" s="89"/>
      <c r="BH107" s="31"/>
      <c r="BI107" s="31"/>
      <c r="BJ107" s="31">
        <f t="shared" si="418"/>
        <v>0</v>
      </c>
      <c r="BK107" s="89"/>
      <c r="BL107" s="31"/>
      <c r="BM107" s="31"/>
      <c r="BN107" s="103">
        <f t="shared" si="419"/>
        <v>0</v>
      </c>
      <c r="BO107" s="89"/>
      <c r="BP107" s="89"/>
      <c r="BQ107" s="89"/>
      <c r="BR107" s="31"/>
      <c r="BS107" s="31"/>
      <c r="BT107" s="89"/>
      <c r="BU107" s="103">
        <f t="shared" si="420"/>
        <v>0</v>
      </c>
      <c r="BV107" s="89"/>
      <c r="BW107" s="89"/>
      <c r="BX107" s="89"/>
      <c r="BY107" s="31"/>
      <c r="BZ107" s="31"/>
      <c r="CD107" s="678"/>
      <c r="CE107" s="749"/>
    </row>
    <row r="108" spans="2:83" s="50" customFormat="1" ht="30" hidden="1" customHeight="1" x14ac:dyDescent="0.25">
      <c r="B108" s="201"/>
      <c r="C108" s="111"/>
      <c r="D108" s="31"/>
      <c r="E108" s="89"/>
      <c r="F108" s="89"/>
      <c r="G108" s="89"/>
      <c r="H108" s="31"/>
      <c r="I108" s="31"/>
      <c r="J108" s="107"/>
      <c r="K108" s="103">
        <f t="shared" si="412"/>
        <v>0</v>
      </c>
      <c r="L108" s="749" t="e">
        <f t="shared" si="370"/>
        <v>#DIV/0!</v>
      </c>
      <c r="M108" s="89"/>
      <c r="N108" s="749" t="e">
        <f t="shared" si="392"/>
        <v>#DIV/0!</v>
      </c>
      <c r="O108" s="89"/>
      <c r="P108" s="19"/>
      <c r="Q108" s="89"/>
      <c r="R108" s="749" t="e">
        <f t="shared" si="394"/>
        <v>#DIV/0!</v>
      </c>
      <c r="S108" s="31"/>
      <c r="T108" s="31"/>
      <c r="U108" s="31"/>
      <c r="V108" s="286">
        <f t="shared" si="413"/>
        <v>0</v>
      </c>
      <c r="W108" s="31"/>
      <c r="X108" s="31"/>
      <c r="Y108" s="31"/>
      <c r="Z108" s="31">
        <f t="shared" si="396"/>
        <v>0</v>
      </c>
      <c r="AA108" s="89">
        <f t="shared" si="414"/>
        <v>0</v>
      </c>
      <c r="AB108" s="31"/>
      <c r="AC108" s="31"/>
      <c r="AD108" s="31"/>
      <c r="AE108" s="103"/>
      <c r="AF108" s="749" t="e">
        <f t="shared" si="373"/>
        <v>#DIV/0!</v>
      </c>
      <c r="AG108" s="89"/>
      <c r="AH108" s="749" t="e">
        <f t="shared" si="374"/>
        <v>#DIV/0!</v>
      </c>
      <c r="AI108" s="89"/>
      <c r="AJ108" s="19"/>
      <c r="AK108" s="89"/>
      <c r="AL108" s="749" t="e">
        <f t="shared" si="398"/>
        <v>#DIV/0!</v>
      </c>
      <c r="AM108" s="31"/>
      <c r="AN108" s="31"/>
      <c r="AO108" s="31"/>
      <c r="AP108" s="31"/>
      <c r="AQ108" s="31"/>
      <c r="AR108" s="31"/>
      <c r="AS108" s="749" t="e">
        <f t="shared" si="378"/>
        <v>#DIV/0!</v>
      </c>
      <c r="AT108" s="89"/>
      <c r="AU108" s="749" t="e">
        <f t="shared" si="379"/>
        <v>#DIV/0!</v>
      </c>
      <c r="AV108" s="89"/>
      <c r="AW108" s="749"/>
      <c r="AX108" s="89"/>
      <c r="AY108" s="749" t="e">
        <f t="shared" si="381"/>
        <v>#DIV/0!</v>
      </c>
      <c r="AZ108" s="31"/>
      <c r="BA108" s="749"/>
      <c r="BB108" s="31"/>
      <c r="BC108" s="31"/>
      <c r="BD108" s="31"/>
      <c r="BE108" s="31"/>
      <c r="BF108" s="89"/>
      <c r="BG108" s="89"/>
      <c r="BH108" s="31"/>
      <c r="BI108" s="31"/>
      <c r="BJ108" s="31">
        <f t="shared" si="418"/>
        <v>0</v>
      </c>
      <c r="BK108" s="89"/>
      <c r="BL108" s="31"/>
      <c r="BM108" s="31"/>
      <c r="BN108" s="103">
        <f t="shared" si="419"/>
        <v>0</v>
      </c>
      <c r="BO108" s="89"/>
      <c r="BP108" s="89"/>
      <c r="BQ108" s="89"/>
      <c r="BR108" s="31"/>
      <c r="BS108" s="31"/>
      <c r="BT108" s="89"/>
      <c r="BU108" s="103">
        <f t="shared" si="420"/>
        <v>0</v>
      </c>
      <c r="BV108" s="89"/>
      <c r="BW108" s="89"/>
      <c r="BX108" s="89"/>
      <c r="BY108" s="31"/>
      <c r="BZ108" s="31"/>
      <c r="CD108" s="678"/>
      <c r="CE108" s="749"/>
    </row>
    <row r="109" spans="2:83" s="50" customFormat="1" ht="30" hidden="1" customHeight="1" x14ac:dyDescent="0.25">
      <c r="B109" s="201"/>
      <c r="C109" s="111"/>
      <c r="D109" s="31"/>
      <c r="E109" s="89"/>
      <c r="F109" s="89"/>
      <c r="G109" s="89"/>
      <c r="H109" s="31"/>
      <c r="I109" s="31"/>
      <c r="J109" s="107"/>
      <c r="K109" s="103">
        <f t="shared" si="412"/>
        <v>0</v>
      </c>
      <c r="L109" s="749" t="e">
        <f t="shared" si="370"/>
        <v>#DIV/0!</v>
      </c>
      <c r="M109" s="89"/>
      <c r="N109" s="749" t="e">
        <f t="shared" si="392"/>
        <v>#DIV/0!</v>
      </c>
      <c r="O109" s="89"/>
      <c r="P109" s="19"/>
      <c r="Q109" s="89"/>
      <c r="R109" s="749" t="e">
        <f t="shared" si="394"/>
        <v>#DIV/0!</v>
      </c>
      <c r="S109" s="31"/>
      <c r="T109" s="31"/>
      <c r="U109" s="31"/>
      <c r="V109" s="286">
        <f t="shared" si="413"/>
        <v>0</v>
      </c>
      <c r="W109" s="31"/>
      <c r="X109" s="31"/>
      <c r="Y109" s="31"/>
      <c r="Z109" s="31">
        <f t="shared" si="396"/>
        <v>0</v>
      </c>
      <c r="AA109" s="89">
        <f t="shared" si="414"/>
        <v>0</v>
      </c>
      <c r="AB109" s="31"/>
      <c r="AC109" s="31"/>
      <c r="AD109" s="31"/>
      <c r="AE109" s="103"/>
      <c r="AF109" s="749" t="e">
        <f t="shared" si="373"/>
        <v>#DIV/0!</v>
      </c>
      <c r="AG109" s="89"/>
      <c r="AH109" s="749" t="e">
        <f t="shared" si="374"/>
        <v>#DIV/0!</v>
      </c>
      <c r="AI109" s="89"/>
      <c r="AJ109" s="19"/>
      <c r="AK109" s="89"/>
      <c r="AL109" s="749" t="e">
        <f t="shared" si="398"/>
        <v>#DIV/0!</v>
      </c>
      <c r="AM109" s="31"/>
      <c r="AN109" s="31"/>
      <c r="AO109" s="31"/>
      <c r="AP109" s="31"/>
      <c r="AQ109" s="31"/>
      <c r="AR109" s="31"/>
      <c r="AS109" s="749" t="e">
        <f t="shared" si="378"/>
        <v>#DIV/0!</v>
      </c>
      <c r="AT109" s="89"/>
      <c r="AU109" s="749" t="e">
        <f t="shared" si="379"/>
        <v>#DIV/0!</v>
      </c>
      <c r="AV109" s="89"/>
      <c r="AW109" s="749"/>
      <c r="AX109" s="89"/>
      <c r="AY109" s="749" t="e">
        <f t="shared" si="381"/>
        <v>#DIV/0!</v>
      </c>
      <c r="AZ109" s="31"/>
      <c r="BA109" s="749"/>
      <c r="BB109" s="31"/>
      <c r="BC109" s="31"/>
      <c r="BD109" s="31"/>
      <c r="BE109" s="31"/>
      <c r="BF109" s="89"/>
      <c r="BG109" s="89"/>
      <c r="BH109" s="31"/>
      <c r="BI109" s="31"/>
      <c r="BJ109" s="31">
        <f t="shared" si="418"/>
        <v>0</v>
      </c>
      <c r="BK109" s="89"/>
      <c r="BL109" s="31"/>
      <c r="BM109" s="31"/>
      <c r="BN109" s="103">
        <f t="shared" si="419"/>
        <v>0</v>
      </c>
      <c r="BO109" s="89"/>
      <c r="BP109" s="89"/>
      <c r="BQ109" s="89"/>
      <c r="BR109" s="31"/>
      <c r="BS109" s="31"/>
      <c r="BT109" s="89"/>
      <c r="BU109" s="103">
        <f t="shared" si="420"/>
        <v>0</v>
      </c>
      <c r="BV109" s="89"/>
      <c r="BW109" s="89"/>
      <c r="BX109" s="89"/>
      <c r="BY109" s="31"/>
      <c r="BZ109" s="31"/>
      <c r="CD109" s="678"/>
      <c r="CE109" s="749"/>
    </row>
    <row r="110" spans="2:83" s="50" customFormat="1" ht="30" hidden="1" customHeight="1" x14ac:dyDescent="0.25">
      <c r="B110" s="201"/>
      <c r="C110" s="111"/>
      <c r="D110" s="31"/>
      <c r="E110" s="89"/>
      <c r="F110" s="89"/>
      <c r="G110" s="89"/>
      <c r="H110" s="31"/>
      <c r="I110" s="31"/>
      <c r="J110" s="107"/>
      <c r="K110" s="103">
        <f t="shared" si="412"/>
        <v>0</v>
      </c>
      <c r="L110" s="749" t="e">
        <f t="shared" si="370"/>
        <v>#DIV/0!</v>
      </c>
      <c r="M110" s="89"/>
      <c r="N110" s="749" t="e">
        <f t="shared" si="392"/>
        <v>#DIV/0!</v>
      </c>
      <c r="O110" s="89"/>
      <c r="P110" s="19"/>
      <c r="Q110" s="89"/>
      <c r="R110" s="749" t="e">
        <f t="shared" si="394"/>
        <v>#DIV/0!</v>
      </c>
      <c r="S110" s="31"/>
      <c r="T110" s="31"/>
      <c r="U110" s="31"/>
      <c r="V110" s="286">
        <f t="shared" si="413"/>
        <v>0</v>
      </c>
      <c r="W110" s="31"/>
      <c r="X110" s="31"/>
      <c r="Y110" s="31"/>
      <c r="Z110" s="31">
        <f t="shared" si="396"/>
        <v>0</v>
      </c>
      <c r="AA110" s="89">
        <f t="shared" si="414"/>
        <v>0</v>
      </c>
      <c r="AB110" s="31"/>
      <c r="AC110" s="31"/>
      <c r="AD110" s="31"/>
      <c r="AE110" s="103"/>
      <c r="AF110" s="749" t="e">
        <f t="shared" si="373"/>
        <v>#DIV/0!</v>
      </c>
      <c r="AG110" s="89"/>
      <c r="AH110" s="749" t="e">
        <f t="shared" si="374"/>
        <v>#DIV/0!</v>
      </c>
      <c r="AI110" s="89"/>
      <c r="AJ110" s="19"/>
      <c r="AK110" s="89"/>
      <c r="AL110" s="749" t="e">
        <f t="shared" si="398"/>
        <v>#DIV/0!</v>
      </c>
      <c r="AM110" s="31"/>
      <c r="AN110" s="31"/>
      <c r="AO110" s="31"/>
      <c r="AP110" s="31"/>
      <c r="AQ110" s="31"/>
      <c r="AR110" s="31"/>
      <c r="AS110" s="749" t="e">
        <f t="shared" si="378"/>
        <v>#DIV/0!</v>
      </c>
      <c r="AT110" s="89"/>
      <c r="AU110" s="749" t="e">
        <f t="shared" si="379"/>
        <v>#DIV/0!</v>
      </c>
      <c r="AV110" s="89"/>
      <c r="AW110" s="749"/>
      <c r="AX110" s="89"/>
      <c r="AY110" s="749" t="e">
        <f t="shared" si="381"/>
        <v>#DIV/0!</v>
      </c>
      <c r="AZ110" s="31"/>
      <c r="BA110" s="749"/>
      <c r="BB110" s="31"/>
      <c r="BC110" s="31"/>
      <c r="BD110" s="31"/>
      <c r="BE110" s="31"/>
      <c r="BF110" s="89"/>
      <c r="BG110" s="89"/>
      <c r="BH110" s="31"/>
      <c r="BI110" s="31"/>
      <c r="BJ110" s="31">
        <f t="shared" si="418"/>
        <v>0</v>
      </c>
      <c r="BK110" s="89"/>
      <c r="BL110" s="31"/>
      <c r="BM110" s="31"/>
      <c r="BN110" s="103">
        <f t="shared" si="419"/>
        <v>0</v>
      </c>
      <c r="BO110" s="89"/>
      <c r="BP110" s="89"/>
      <c r="BQ110" s="89"/>
      <c r="BR110" s="31"/>
      <c r="BS110" s="31"/>
      <c r="BT110" s="89"/>
      <c r="BU110" s="103">
        <f t="shared" si="420"/>
        <v>0</v>
      </c>
      <c r="BV110" s="89"/>
      <c r="BW110" s="89"/>
      <c r="BX110" s="89"/>
      <c r="BY110" s="31"/>
      <c r="BZ110" s="31"/>
      <c r="CD110" s="678"/>
      <c r="CE110" s="749"/>
    </row>
    <row r="111" spans="2:83" s="50" customFormat="1" ht="30" hidden="1" customHeight="1" x14ac:dyDescent="0.25">
      <c r="B111" s="201"/>
      <c r="C111" s="111"/>
      <c r="D111" s="31"/>
      <c r="E111" s="89"/>
      <c r="F111" s="89"/>
      <c r="G111" s="89"/>
      <c r="H111" s="31"/>
      <c r="I111" s="31"/>
      <c r="J111" s="107"/>
      <c r="K111" s="103">
        <f t="shared" si="412"/>
        <v>0</v>
      </c>
      <c r="L111" s="749" t="e">
        <f t="shared" si="370"/>
        <v>#DIV/0!</v>
      </c>
      <c r="M111" s="89"/>
      <c r="N111" s="749" t="e">
        <f t="shared" si="392"/>
        <v>#DIV/0!</v>
      </c>
      <c r="O111" s="89"/>
      <c r="P111" s="19"/>
      <c r="Q111" s="89"/>
      <c r="R111" s="749" t="e">
        <f t="shared" si="394"/>
        <v>#DIV/0!</v>
      </c>
      <c r="S111" s="31"/>
      <c r="T111" s="31"/>
      <c r="U111" s="31"/>
      <c r="V111" s="286">
        <f t="shared" si="413"/>
        <v>0</v>
      </c>
      <c r="W111" s="31"/>
      <c r="X111" s="31"/>
      <c r="Y111" s="31"/>
      <c r="Z111" s="31">
        <f t="shared" si="396"/>
        <v>0</v>
      </c>
      <c r="AA111" s="89">
        <f t="shared" si="414"/>
        <v>0</v>
      </c>
      <c r="AB111" s="31"/>
      <c r="AC111" s="31"/>
      <c r="AD111" s="31"/>
      <c r="AE111" s="103"/>
      <c r="AF111" s="749" t="e">
        <f t="shared" si="373"/>
        <v>#DIV/0!</v>
      </c>
      <c r="AG111" s="89"/>
      <c r="AH111" s="749" t="e">
        <f t="shared" si="374"/>
        <v>#DIV/0!</v>
      </c>
      <c r="AI111" s="89"/>
      <c r="AJ111" s="19"/>
      <c r="AK111" s="89"/>
      <c r="AL111" s="749" t="e">
        <f t="shared" si="398"/>
        <v>#DIV/0!</v>
      </c>
      <c r="AM111" s="31"/>
      <c r="AN111" s="31"/>
      <c r="AO111" s="31"/>
      <c r="AP111" s="31"/>
      <c r="AQ111" s="31"/>
      <c r="AR111" s="31"/>
      <c r="AS111" s="749" t="e">
        <f t="shared" si="378"/>
        <v>#DIV/0!</v>
      </c>
      <c r="AT111" s="89"/>
      <c r="AU111" s="749" t="e">
        <f t="shared" si="379"/>
        <v>#DIV/0!</v>
      </c>
      <c r="AV111" s="89"/>
      <c r="AW111" s="749"/>
      <c r="AX111" s="89"/>
      <c r="AY111" s="749" t="e">
        <f t="shared" si="381"/>
        <v>#DIV/0!</v>
      </c>
      <c r="AZ111" s="31"/>
      <c r="BA111" s="749"/>
      <c r="BB111" s="31"/>
      <c r="BC111" s="31"/>
      <c r="BD111" s="31"/>
      <c r="BE111" s="31"/>
      <c r="BF111" s="89"/>
      <c r="BG111" s="89"/>
      <c r="BH111" s="31"/>
      <c r="BI111" s="31"/>
      <c r="BJ111" s="31">
        <f t="shared" si="418"/>
        <v>0</v>
      </c>
      <c r="BK111" s="89"/>
      <c r="BL111" s="31"/>
      <c r="BM111" s="31"/>
      <c r="BN111" s="103">
        <f t="shared" si="419"/>
        <v>0</v>
      </c>
      <c r="BO111" s="89"/>
      <c r="BP111" s="89"/>
      <c r="BQ111" s="89"/>
      <c r="BR111" s="31"/>
      <c r="BS111" s="31"/>
      <c r="BT111" s="89"/>
      <c r="BU111" s="103">
        <f t="shared" si="420"/>
        <v>0</v>
      </c>
      <c r="BV111" s="89"/>
      <c r="BW111" s="89"/>
      <c r="BX111" s="89"/>
      <c r="BY111" s="31"/>
      <c r="BZ111" s="31"/>
      <c r="CD111" s="678"/>
      <c r="CE111" s="749"/>
    </row>
    <row r="112" spans="2:83" s="50" customFormat="1" ht="30" hidden="1" customHeight="1" x14ac:dyDescent="0.25">
      <c r="B112" s="201"/>
      <c r="C112" s="111"/>
      <c r="D112" s="31"/>
      <c r="E112" s="89"/>
      <c r="F112" s="89"/>
      <c r="G112" s="89"/>
      <c r="H112" s="31"/>
      <c r="I112" s="31"/>
      <c r="J112" s="107"/>
      <c r="K112" s="103">
        <f t="shared" si="412"/>
        <v>0</v>
      </c>
      <c r="L112" s="749" t="e">
        <f t="shared" si="370"/>
        <v>#DIV/0!</v>
      </c>
      <c r="M112" s="89"/>
      <c r="N112" s="749" t="e">
        <f t="shared" si="392"/>
        <v>#DIV/0!</v>
      </c>
      <c r="O112" s="89"/>
      <c r="P112" s="19"/>
      <c r="Q112" s="89"/>
      <c r="R112" s="749" t="e">
        <f t="shared" si="394"/>
        <v>#DIV/0!</v>
      </c>
      <c r="S112" s="31"/>
      <c r="T112" s="31"/>
      <c r="U112" s="31"/>
      <c r="V112" s="286">
        <f t="shared" si="413"/>
        <v>0</v>
      </c>
      <c r="W112" s="31"/>
      <c r="X112" s="31"/>
      <c r="Y112" s="31"/>
      <c r="Z112" s="31">
        <f t="shared" si="396"/>
        <v>0</v>
      </c>
      <c r="AA112" s="89">
        <f t="shared" si="414"/>
        <v>0</v>
      </c>
      <c r="AB112" s="31"/>
      <c r="AC112" s="31"/>
      <c r="AD112" s="31"/>
      <c r="AE112" s="103"/>
      <c r="AF112" s="749" t="e">
        <f t="shared" si="373"/>
        <v>#DIV/0!</v>
      </c>
      <c r="AG112" s="89"/>
      <c r="AH112" s="749" t="e">
        <f t="shared" si="374"/>
        <v>#DIV/0!</v>
      </c>
      <c r="AI112" s="89"/>
      <c r="AJ112" s="19"/>
      <c r="AK112" s="89"/>
      <c r="AL112" s="749" t="e">
        <f t="shared" si="398"/>
        <v>#DIV/0!</v>
      </c>
      <c r="AM112" s="31"/>
      <c r="AN112" s="31"/>
      <c r="AO112" s="31"/>
      <c r="AP112" s="31"/>
      <c r="AQ112" s="31"/>
      <c r="AR112" s="31"/>
      <c r="AS112" s="749" t="e">
        <f t="shared" si="378"/>
        <v>#DIV/0!</v>
      </c>
      <c r="AT112" s="89"/>
      <c r="AU112" s="749" t="e">
        <f t="shared" si="379"/>
        <v>#DIV/0!</v>
      </c>
      <c r="AV112" s="89"/>
      <c r="AW112" s="749"/>
      <c r="AX112" s="89"/>
      <c r="AY112" s="749" t="e">
        <f t="shared" si="381"/>
        <v>#DIV/0!</v>
      </c>
      <c r="AZ112" s="31"/>
      <c r="BA112" s="749"/>
      <c r="BB112" s="31"/>
      <c r="BC112" s="31"/>
      <c r="BD112" s="31"/>
      <c r="BE112" s="31"/>
      <c r="BF112" s="89"/>
      <c r="BG112" s="89"/>
      <c r="BH112" s="31"/>
      <c r="BI112" s="31"/>
      <c r="BJ112" s="31">
        <f t="shared" si="418"/>
        <v>0</v>
      </c>
      <c r="BK112" s="89"/>
      <c r="BL112" s="31"/>
      <c r="BM112" s="31"/>
      <c r="BN112" s="103">
        <f t="shared" si="419"/>
        <v>0</v>
      </c>
      <c r="BO112" s="89"/>
      <c r="BP112" s="89"/>
      <c r="BQ112" s="89"/>
      <c r="BR112" s="31"/>
      <c r="BS112" s="31"/>
      <c r="BT112" s="89"/>
      <c r="BU112" s="103">
        <f t="shared" si="420"/>
        <v>0</v>
      </c>
      <c r="BV112" s="89"/>
      <c r="BW112" s="89"/>
      <c r="BX112" s="89"/>
      <c r="BY112" s="31"/>
      <c r="BZ112" s="31"/>
      <c r="CD112" s="678"/>
      <c r="CE112" s="749"/>
    </row>
    <row r="113" spans="2:83" s="50" customFormat="1" ht="30" hidden="1" customHeight="1" x14ac:dyDescent="0.25">
      <c r="B113" s="201"/>
      <c r="C113" s="111"/>
      <c r="D113" s="31"/>
      <c r="E113" s="89"/>
      <c r="F113" s="89"/>
      <c r="G113" s="89"/>
      <c r="H113" s="31"/>
      <c r="I113" s="31"/>
      <c r="J113" s="107"/>
      <c r="K113" s="103">
        <f t="shared" si="412"/>
        <v>0</v>
      </c>
      <c r="L113" s="749" t="e">
        <f t="shared" si="370"/>
        <v>#DIV/0!</v>
      </c>
      <c r="M113" s="89"/>
      <c r="N113" s="749" t="e">
        <f t="shared" si="392"/>
        <v>#DIV/0!</v>
      </c>
      <c r="O113" s="89"/>
      <c r="P113" s="19"/>
      <c r="Q113" s="89"/>
      <c r="R113" s="749" t="e">
        <f t="shared" si="394"/>
        <v>#DIV/0!</v>
      </c>
      <c r="S113" s="31"/>
      <c r="T113" s="31"/>
      <c r="U113" s="31"/>
      <c r="V113" s="286">
        <f t="shared" si="413"/>
        <v>0</v>
      </c>
      <c r="W113" s="31"/>
      <c r="X113" s="31"/>
      <c r="Y113" s="31"/>
      <c r="Z113" s="31">
        <f t="shared" si="396"/>
        <v>0</v>
      </c>
      <c r="AA113" s="89">
        <f t="shared" si="414"/>
        <v>0</v>
      </c>
      <c r="AB113" s="31"/>
      <c r="AC113" s="31"/>
      <c r="AD113" s="31"/>
      <c r="AE113" s="103"/>
      <c r="AF113" s="749" t="e">
        <f t="shared" si="373"/>
        <v>#DIV/0!</v>
      </c>
      <c r="AG113" s="89"/>
      <c r="AH113" s="749" t="e">
        <f t="shared" si="374"/>
        <v>#DIV/0!</v>
      </c>
      <c r="AI113" s="89"/>
      <c r="AJ113" s="19"/>
      <c r="AK113" s="89"/>
      <c r="AL113" s="749" t="e">
        <f t="shared" si="398"/>
        <v>#DIV/0!</v>
      </c>
      <c r="AM113" s="31"/>
      <c r="AN113" s="31"/>
      <c r="AO113" s="31"/>
      <c r="AP113" s="31"/>
      <c r="AQ113" s="31"/>
      <c r="AR113" s="31"/>
      <c r="AS113" s="749" t="e">
        <f t="shared" si="378"/>
        <v>#DIV/0!</v>
      </c>
      <c r="AT113" s="89"/>
      <c r="AU113" s="749" t="e">
        <f t="shared" si="379"/>
        <v>#DIV/0!</v>
      </c>
      <c r="AV113" s="89"/>
      <c r="AW113" s="749"/>
      <c r="AX113" s="89"/>
      <c r="AY113" s="749" t="e">
        <f t="shared" si="381"/>
        <v>#DIV/0!</v>
      </c>
      <c r="AZ113" s="31"/>
      <c r="BA113" s="749"/>
      <c r="BB113" s="31"/>
      <c r="BC113" s="31"/>
      <c r="BD113" s="31"/>
      <c r="BE113" s="31"/>
      <c r="BF113" s="89"/>
      <c r="BG113" s="89"/>
      <c r="BH113" s="31"/>
      <c r="BI113" s="31"/>
      <c r="BJ113" s="31">
        <f t="shared" si="418"/>
        <v>0</v>
      </c>
      <c r="BK113" s="89"/>
      <c r="BL113" s="31"/>
      <c r="BM113" s="31"/>
      <c r="BN113" s="103">
        <f t="shared" si="419"/>
        <v>0</v>
      </c>
      <c r="BO113" s="89"/>
      <c r="BP113" s="89"/>
      <c r="BQ113" s="89"/>
      <c r="BR113" s="31"/>
      <c r="BS113" s="31"/>
      <c r="BT113" s="89"/>
      <c r="BU113" s="103">
        <f t="shared" si="420"/>
        <v>0</v>
      </c>
      <c r="BV113" s="89"/>
      <c r="BW113" s="89"/>
      <c r="BX113" s="89"/>
      <c r="BY113" s="31"/>
      <c r="BZ113" s="31"/>
      <c r="CD113" s="678"/>
      <c r="CE113" s="749"/>
    </row>
    <row r="114" spans="2:83" s="350" customFormat="1" ht="179.25" hidden="1" customHeight="1" x14ac:dyDescent="0.25">
      <c r="B114" s="346" t="s">
        <v>34</v>
      </c>
      <c r="C114" s="347" t="s">
        <v>339</v>
      </c>
      <c r="D114" s="348">
        <f>E114+G114+H114+I114</f>
        <v>0</v>
      </c>
      <c r="E114" s="348">
        <f>E115+E116</f>
        <v>0</v>
      </c>
      <c r="F114" s="348"/>
      <c r="G114" s="348">
        <f t="shared" ref="G114" si="429">G115+G116</f>
        <v>0</v>
      </c>
      <c r="H114" s="348">
        <f t="shared" ref="H114:I114" si="430">H115+H116</f>
        <v>0</v>
      </c>
      <c r="I114" s="348">
        <f t="shared" si="430"/>
        <v>0</v>
      </c>
      <c r="J114" s="348"/>
      <c r="K114" s="103">
        <f t="shared" si="412"/>
        <v>0</v>
      </c>
      <c r="L114" s="749" t="e">
        <f t="shared" si="370"/>
        <v>#DIV/0!</v>
      </c>
      <c r="M114" s="348">
        <f>M115+M116</f>
        <v>0</v>
      </c>
      <c r="N114" s="749" t="e">
        <f t="shared" si="392"/>
        <v>#DIV/0!</v>
      </c>
      <c r="O114" s="348"/>
      <c r="P114" s="756"/>
      <c r="Q114" s="348">
        <f t="shared" ref="Q114" si="431">Q115+Q116</f>
        <v>0</v>
      </c>
      <c r="R114" s="749" t="e">
        <f t="shared" si="394"/>
        <v>#DIV/0!</v>
      </c>
      <c r="S114" s="348">
        <f t="shared" ref="S114:U114" si="432">S115+S116</f>
        <v>0</v>
      </c>
      <c r="T114" s="756"/>
      <c r="U114" s="348">
        <f t="shared" si="432"/>
        <v>0</v>
      </c>
      <c r="V114" s="348"/>
      <c r="W114" s="348"/>
      <c r="X114" s="349"/>
      <c r="Y114" s="349"/>
      <c r="Z114" s="348"/>
      <c r="AA114" s="348"/>
      <c r="AB114" s="349"/>
      <c r="AC114" s="349"/>
      <c r="AD114" s="767"/>
      <c r="AE114" s="103">
        <f>AG114+AK114+AM114+AO114</f>
        <v>0</v>
      </c>
      <c r="AF114" s="749" t="e">
        <f t="shared" si="373"/>
        <v>#DIV/0!</v>
      </c>
      <c r="AG114" s="348">
        <f>AG115+AG116</f>
        <v>0</v>
      </c>
      <c r="AH114" s="749" t="e">
        <f t="shared" si="374"/>
        <v>#DIV/0!</v>
      </c>
      <c r="AI114" s="348"/>
      <c r="AJ114" s="756"/>
      <c r="AK114" s="348">
        <f t="shared" ref="AK114" si="433">AK115+AK116</f>
        <v>0</v>
      </c>
      <c r="AL114" s="749" t="e">
        <f t="shared" si="398"/>
        <v>#DIV/0!</v>
      </c>
      <c r="AM114" s="348">
        <f t="shared" ref="AM114" si="434">AM115+AM116</f>
        <v>0</v>
      </c>
      <c r="AN114" s="756"/>
      <c r="AO114" s="349">
        <f t="shared" ref="AO114" si="435">AO115+AO116</f>
        <v>0</v>
      </c>
      <c r="AP114" s="348"/>
      <c r="AQ114" s="756"/>
      <c r="AR114" s="668">
        <f>AT114+AX114+AZ114+BB114</f>
        <v>0</v>
      </c>
      <c r="AS114" s="749" t="e">
        <f t="shared" si="378"/>
        <v>#DIV/0!</v>
      </c>
      <c r="AT114" s="348">
        <f>AT115+AT116</f>
        <v>0</v>
      </c>
      <c r="AU114" s="749" t="e">
        <f t="shared" si="379"/>
        <v>#DIV/0!</v>
      </c>
      <c r="AV114" s="348"/>
      <c r="AW114" s="749"/>
      <c r="AX114" s="348">
        <f t="shared" ref="AX114" si="436">AX115+AX116</f>
        <v>0</v>
      </c>
      <c r="AY114" s="749" t="e">
        <f t="shared" si="381"/>
        <v>#DIV/0!</v>
      </c>
      <c r="AZ114" s="348">
        <f t="shared" ref="AZ114:BB114" si="437">AZ115+AZ116</f>
        <v>0</v>
      </c>
      <c r="BA114" s="749"/>
      <c r="BB114" s="349">
        <f t="shared" si="437"/>
        <v>0</v>
      </c>
      <c r="BC114" s="349"/>
      <c r="BD114" s="349"/>
      <c r="BE114" s="668">
        <f>BF114+BG114+BH114+BI114</f>
        <v>0</v>
      </c>
      <c r="BF114" s="348">
        <f>BF115+BF116</f>
        <v>0</v>
      </c>
      <c r="BG114" s="348">
        <f t="shared" ref="BG114" si="438">BG115+BG116</f>
        <v>0</v>
      </c>
      <c r="BH114" s="348">
        <f t="shared" ref="BH114" si="439">BH115+BH116</f>
        <v>0</v>
      </c>
      <c r="BI114" s="349">
        <f t="shared" ref="BI114" si="440">BI115+BI116</f>
        <v>0</v>
      </c>
      <c r="BJ114" s="348">
        <f>BK114</f>
        <v>0</v>
      </c>
      <c r="BK114" s="348">
        <f>BK115+BK116</f>
        <v>0</v>
      </c>
      <c r="BL114" s="349"/>
      <c r="BM114" s="349"/>
      <c r="BN114" s="103">
        <f t="shared" si="419"/>
        <v>0</v>
      </c>
      <c r="BO114" s="348">
        <f>BO115+BO116</f>
        <v>0</v>
      </c>
      <c r="BP114" s="348"/>
      <c r="BQ114" s="348">
        <f t="shared" ref="BQ114" si="441">BQ115+BQ116</f>
        <v>0</v>
      </c>
      <c r="BR114" s="349"/>
      <c r="BS114" s="349"/>
      <c r="BT114" s="348">
        <f t="shared" ref="BT114" si="442">BT115+BT116</f>
        <v>0</v>
      </c>
      <c r="BU114" s="103">
        <f t="shared" si="420"/>
        <v>0</v>
      </c>
      <c r="BV114" s="348">
        <f>BV115+BV116</f>
        <v>0</v>
      </c>
      <c r="BW114" s="348"/>
      <c r="BX114" s="348">
        <f t="shared" ref="BX114" si="443">BX115+BX116</f>
        <v>0</v>
      </c>
      <c r="BY114" s="348">
        <f t="shared" ref="BY114:BZ114" si="444">BY115+BY116</f>
        <v>0</v>
      </c>
      <c r="BZ114" s="349">
        <f t="shared" si="444"/>
        <v>0</v>
      </c>
      <c r="CD114" s="688"/>
      <c r="CE114" s="749"/>
    </row>
    <row r="115" spans="2:83" s="20" customFormat="1" ht="41.25" hidden="1" customHeight="1" x14ac:dyDescent="0.25">
      <c r="B115" s="201"/>
      <c r="C115" s="98" t="s">
        <v>31</v>
      </c>
      <c r="D115" s="99">
        <f>E115+G115+H115+I115</f>
        <v>0</v>
      </c>
      <c r="E115" s="99">
        <f>E119+E124</f>
        <v>0</v>
      </c>
      <c r="F115" s="99"/>
      <c r="G115" s="99">
        <f>G119+G124+G170</f>
        <v>0</v>
      </c>
      <c r="H115" s="99">
        <f t="shared" ref="H115" si="445">H119+H124</f>
        <v>0</v>
      </c>
      <c r="I115" s="99">
        <f t="shared" ref="I115" si="446">I119+I124</f>
        <v>0</v>
      </c>
      <c r="J115" s="99"/>
      <c r="K115" s="103">
        <f t="shared" si="412"/>
        <v>0</v>
      </c>
      <c r="L115" s="749" t="e">
        <f t="shared" si="370"/>
        <v>#DIV/0!</v>
      </c>
      <c r="M115" s="99">
        <f>M119+M124</f>
        <v>0</v>
      </c>
      <c r="N115" s="749" t="e">
        <f t="shared" si="392"/>
        <v>#DIV/0!</v>
      </c>
      <c r="O115" s="99"/>
      <c r="P115" s="99"/>
      <c r="Q115" s="99">
        <f>Q119+Q124+Q170</f>
        <v>0</v>
      </c>
      <c r="R115" s="749" t="e">
        <f t="shared" si="394"/>
        <v>#DIV/0!</v>
      </c>
      <c r="S115" s="99">
        <f t="shared" ref="S115:U115" si="447">S119+S124</f>
        <v>0</v>
      </c>
      <c r="T115" s="99"/>
      <c r="U115" s="99">
        <f t="shared" si="447"/>
        <v>0</v>
      </c>
      <c r="V115" s="99" t="e">
        <f>W115+X115+Y115</f>
        <v>#REF!</v>
      </c>
      <c r="W115" s="99" t="e">
        <f>W117+W190+#REF!+W286+W291+W297+W316+W145</f>
        <v>#REF!</v>
      </c>
      <c r="X115" s="99"/>
      <c r="Y115" s="99"/>
      <c r="Z115" s="99" t="e">
        <f t="shared" ref="Z115:Z116" si="448">AA115+AB115+AC115</f>
        <v>#REF!</v>
      </c>
      <c r="AA115" s="99" t="e">
        <f>AA117+AA190+#REF!+AA286+AA291+AA297+AA316+AA145+AA168</f>
        <v>#REF!</v>
      </c>
      <c r="AB115" s="99"/>
      <c r="AC115" s="99"/>
      <c r="AD115" s="99"/>
      <c r="AE115" s="103">
        <f>AG115+AK115+AM115+AO115</f>
        <v>0</v>
      </c>
      <c r="AF115" s="749" t="e">
        <f t="shared" si="373"/>
        <v>#DIV/0!</v>
      </c>
      <c r="AG115" s="99">
        <f>AG119+AG124</f>
        <v>0</v>
      </c>
      <c r="AH115" s="749" t="e">
        <f t="shared" si="374"/>
        <v>#DIV/0!</v>
      </c>
      <c r="AI115" s="99"/>
      <c r="AJ115" s="99"/>
      <c r="AK115" s="99">
        <f>AK119+AK124+AK170</f>
        <v>0</v>
      </c>
      <c r="AL115" s="749" t="e">
        <f t="shared" si="398"/>
        <v>#DIV/0!</v>
      </c>
      <c r="AM115" s="99">
        <f t="shared" ref="AM115:AO115" si="449">AM119+AM124</f>
        <v>0</v>
      </c>
      <c r="AN115" s="99"/>
      <c r="AO115" s="99">
        <f t="shared" si="449"/>
        <v>0</v>
      </c>
      <c r="AP115" s="99"/>
      <c r="AQ115" s="99"/>
      <c r="AR115" s="99">
        <f>AT115+AX115+AZ115+BB115</f>
        <v>0</v>
      </c>
      <c r="AS115" s="749" t="e">
        <f t="shared" si="378"/>
        <v>#DIV/0!</v>
      </c>
      <c r="AT115" s="99">
        <f>AT119+AT124</f>
        <v>0</v>
      </c>
      <c r="AU115" s="749" t="e">
        <f t="shared" si="379"/>
        <v>#DIV/0!</v>
      </c>
      <c r="AV115" s="99"/>
      <c r="AW115" s="749"/>
      <c r="AX115" s="99">
        <f>AX119+AX124+AX170</f>
        <v>0</v>
      </c>
      <c r="AY115" s="749" t="e">
        <f t="shared" si="381"/>
        <v>#DIV/0!</v>
      </c>
      <c r="AZ115" s="99">
        <f t="shared" ref="AZ115:BB115" si="450">AZ119+AZ124</f>
        <v>0</v>
      </c>
      <c r="BA115" s="749"/>
      <c r="BB115" s="99">
        <f t="shared" si="450"/>
        <v>0</v>
      </c>
      <c r="BC115" s="99"/>
      <c r="BD115" s="99"/>
      <c r="BE115" s="99">
        <f>BF115+BG115+BH115+BI115</f>
        <v>0</v>
      </c>
      <c r="BF115" s="99">
        <f>BF119+BF124</f>
        <v>0</v>
      </c>
      <c r="BG115" s="99">
        <f t="shared" ref="BG115:BI115" si="451">BG119+BG124</f>
        <v>0</v>
      </c>
      <c r="BH115" s="99">
        <f t="shared" si="451"/>
        <v>0</v>
      </c>
      <c r="BI115" s="99">
        <f t="shared" si="451"/>
        <v>0</v>
      </c>
      <c r="BJ115" s="99">
        <f>BK115+BL115+BM115</f>
        <v>0</v>
      </c>
      <c r="BK115" s="99">
        <f>BK119+BK124</f>
        <v>0</v>
      </c>
      <c r="BL115" s="99">
        <f t="shared" ref="BL115:BM115" si="452">BL119+BL124</f>
        <v>0</v>
      </c>
      <c r="BM115" s="99">
        <f t="shared" si="452"/>
        <v>0</v>
      </c>
      <c r="BN115" s="103">
        <f t="shared" si="419"/>
        <v>0</v>
      </c>
      <c r="BO115" s="99">
        <f>BO119+BO124</f>
        <v>0</v>
      </c>
      <c r="BP115" s="99"/>
      <c r="BQ115" s="99">
        <f>BQ119+BQ124+BQ170</f>
        <v>0</v>
      </c>
      <c r="BR115" s="99">
        <f t="shared" ref="BR115:BS115" si="453">BR119+BR124</f>
        <v>0</v>
      </c>
      <c r="BS115" s="99">
        <f t="shared" si="453"/>
        <v>0</v>
      </c>
      <c r="BT115" s="99">
        <f>BT119+BT124+BT170</f>
        <v>0</v>
      </c>
      <c r="BU115" s="103">
        <f t="shared" si="420"/>
        <v>0</v>
      </c>
      <c r="BV115" s="99">
        <f>BV119+BV124</f>
        <v>0</v>
      </c>
      <c r="BW115" s="99"/>
      <c r="BX115" s="99">
        <f>BX119+BX124+BX170</f>
        <v>0</v>
      </c>
      <c r="BY115" s="99">
        <f t="shared" ref="BY115:BZ115" si="454">BY119+BY124</f>
        <v>0</v>
      </c>
      <c r="BZ115" s="99">
        <f t="shared" si="454"/>
        <v>0</v>
      </c>
      <c r="CD115" s="679"/>
      <c r="CE115" s="749"/>
    </row>
    <row r="116" spans="2:83" s="23" customFormat="1" ht="46.5" hidden="1" customHeight="1" x14ac:dyDescent="0.25">
      <c r="B116" s="202"/>
      <c r="C116" s="102" t="s">
        <v>32</v>
      </c>
      <c r="D116" s="103">
        <f>E116+G116+H116+I116</f>
        <v>0</v>
      </c>
      <c r="E116" s="103">
        <f>E125</f>
        <v>0</v>
      </c>
      <c r="F116" s="103"/>
      <c r="G116" s="103">
        <f t="shared" ref="G116" si="455">G125</f>
        <v>0</v>
      </c>
      <c r="H116" s="103">
        <f t="shared" ref="H116:I116" si="456">H125</f>
        <v>0</v>
      </c>
      <c r="I116" s="103">
        <f t="shared" si="456"/>
        <v>0</v>
      </c>
      <c r="J116" s="103"/>
      <c r="K116" s="103">
        <f t="shared" si="412"/>
        <v>0</v>
      </c>
      <c r="L116" s="749" t="e">
        <f t="shared" si="370"/>
        <v>#DIV/0!</v>
      </c>
      <c r="M116" s="103">
        <f>M125</f>
        <v>0</v>
      </c>
      <c r="N116" s="749" t="e">
        <f t="shared" si="392"/>
        <v>#DIV/0!</v>
      </c>
      <c r="O116" s="103"/>
      <c r="P116" s="115"/>
      <c r="Q116" s="103">
        <f t="shared" ref="Q116" si="457">Q125</f>
        <v>0</v>
      </c>
      <c r="R116" s="749" t="e">
        <f t="shared" si="394"/>
        <v>#DIV/0!</v>
      </c>
      <c r="S116" s="103">
        <f t="shared" ref="S116:U116" si="458">S125</f>
        <v>0</v>
      </c>
      <c r="T116" s="115"/>
      <c r="U116" s="103">
        <f t="shared" si="458"/>
        <v>0</v>
      </c>
      <c r="V116" s="103" t="e">
        <f>W116+X116+Y116</f>
        <v>#REF!</v>
      </c>
      <c r="W116" s="103" t="e">
        <f>W191+#REF!+W290+W296+W315</f>
        <v>#REF!</v>
      </c>
      <c r="X116" s="103"/>
      <c r="Y116" s="103"/>
      <c r="Z116" s="103" t="e">
        <f t="shared" si="448"/>
        <v>#REF!</v>
      </c>
      <c r="AA116" s="103" t="e">
        <f>AA191+#REF!+AA290+AA293</f>
        <v>#REF!</v>
      </c>
      <c r="AB116" s="103"/>
      <c r="AC116" s="103"/>
      <c r="AD116" s="115"/>
      <c r="AE116" s="103">
        <f>AG116+AK116+AM116+AO116</f>
        <v>0</v>
      </c>
      <c r="AF116" s="749" t="e">
        <f t="shared" si="373"/>
        <v>#DIV/0!</v>
      </c>
      <c r="AG116" s="103">
        <f>AG125</f>
        <v>0</v>
      </c>
      <c r="AH116" s="749" t="e">
        <f t="shared" si="374"/>
        <v>#DIV/0!</v>
      </c>
      <c r="AI116" s="103"/>
      <c r="AJ116" s="115"/>
      <c r="AK116" s="103">
        <f t="shared" ref="AK116" si="459">AK125</f>
        <v>0</v>
      </c>
      <c r="AL116" s="749" t="e">
        <f t="shared" si="398"/>
        <v>#DIV/0!</v>
      </c>
      <c r="AM116" s="103">
        <f t="shared" ref="AM116:AO116" si="460">AM125</f>
        <v>0</v>
      </c>
      <c r="AN116" s="115"/>
      <c r="AO116" s="103">
        <f t="shared" si="460"/>
        <v>0</v>
      </c>
      <c r="AP116" s="103"/>
      <c r="AQ116" s="115"/>
      <c r="AR116" s="103">
        <f>AT116+AX116+AZ116+BB116</f>
        <v>0</v>
      </c>
      <c r="AS116" s="749" t="e">
        <f t="shared" si="378"/>
        <v>#DIV/0!</v>
      </c>
      <c r="AT116" s="103">
        <f>AT125</f>
        <v>0</v>
      </c>
      <c r="AU116" s="749" t="e">
        <f t="shared" si="379"/>
        <v>#DIV/0!</v>
      </c>
      <c r="AV116" s="103"/>
      <c r="AW116" s="749"/>
      <c r="AX116" s="103">
        <f t="shared" ref="AX116" si="461">AX125</f>
        <v>0</v>
      </c>
      <c r="AY116" s="749" t="e">
        <f t="shared" si="381"/>
        <v>#DIV/0!</v>
      </c>
      <c r="AZ116" s="103">
        <f t="shared" ref="AZ116:BB116" si="462">AZ125</f>
        <v>0</v>
      </c>
      <c r="BA116" s="749"/>
      <c r="BB116" s="103">
        <f t="shared" si="462"/>
        <v>0</v>
      </c>
      <c r="BC116" s="103"/>
      <c r="BD116" s="103"/>
      <c r="BE116" s="103">
        <f>BF116+BG116+BH116+BI116</f>
        <v>0</v>
      </c>
      <c r="BF116" s="103">
        <f>BF125</f>
        <v>0</v>
      </c>
      <c r="BG116" s="103">
        <f t="shared" ref="BG116:BI116" si="463">BG125</f>
        <v>0</v>
      </c>
      <c r="BH116" s="103">
        <f t="shared" si="463"/>
        <v>0</v>
      </c>
      <c r="BI116" s="103">
        <f t="shared" si="463"/>
        <v>0</v>
      </c>
      <c r="BJ116" s="103">
        <f>BK116+BL116+BM116</f>
        <v>0</v>
      </c>
      <c r="BK116" s="103">
        <f>BK125</f>
        <v>0</v>
      </c>
      <c r="BL116" s="103"/>
      <c r="BM116" s="103"/>
      <c r="BN116" s="103">
        <f t="shared" si="419"/>
        <v>0</v>
      </c>
      <c r="BO116" s="103">
        <f>BO125</f>
        <v>0</v>
      </c>
      <c r="BP116" s="103"/>
      <c r="BQ116" s="103">
        <f t="shared" ref="BQ116" si="464">BQ125</f>
        <v>0</v>
      </c>
      <c r="BR116" s="103"/>
      <c r="BS116" s="103"/>
      <c r="BT116" s="103">
        <f t="shared" ref="BT116" si="465">BT125</f>
        <v>0</v>
      </c>
      <c r="BU116" s="103">
        <f t="shared" si="420"/>
        <v>0</v>
      </c>
      <c r="BV116" s="103">
        <f>BV125</f>
        <v>0</v>
      </c>
      <c r="BW116" s="103"/>
      <c r="BX116" s="103">
        <f t="shared" ref="BX116" si="466">BX125</f>
        <v>0</v>
      </c>
      <c r="BY116" s="103">
        <f t="shared" ref="BY116:BZ116" si="467">BY125</f>
        <v>0</v>
      </c>
      <c r="BZ116" s="103">
        <f t="shared" si="467"/>
        <v>0</v>
      </c>
      <c r="CD116" s="677"/>
      <c r="CE116" s="749"/>
    </row>
    <row r="117" spans="2:83" s="50" customFormat="1" ht="116.25" hidden="1" customHeight="1" x14ac:dyDescent="0.25">
      <c r="B117" s="204" t="s">
        <v>36</v>
      </c>
      <c r="C117" s="108" t="s">
        <v>259</v>
      </c>
      <c r="D117" s="665">
        <f t="shared" ref="D117" si="468">E117</f>
        <v>0</v>
      </c>
      <c r="E117" s="665">
        <f>E118</f>
        <v>0</v>
      </c>
      <c r="F117" s="665"/>
      <c r="G117" s="665"/>
      <c r="H117" s="31"/>
      <c r="I117" s="31"/>
      <c r="J117" s="107"/>
      <c r="K117" s="103">
        <f t="shared" si="412"/>
        <v>0</v>
      </c>
      <c r="L117" s="749" t="e">
        <f t="shared" si="370"/>
        <v>#DIV/0!</v>
      </c>
      <c r="M117" s="741">
        <f>M118</f>
        <v>0</v>
      </c>
      <c r="N117" s="749" t="e">
        <f t="shared" si="392"/>
        <v>#DIV/0!</v>
      </c>
      <c r="O117" s="665"/>
      <c r="P117" s="734"/>
      <c r="Q117" s="741"/>
      <c r="R117" s="749" t="e">
        <f t="shared" si="394"/>
        <v>#DIV/0!</v>
      </c>
      <c r="S117" s="31"/>
      <c r="T117" s="31"/>
      <c r="U117" s="31"/>
      <c r="V117" s="286">
        <f t="shared" si="413"/>
        <v>0</v>
      </c>
      <c r="W117" s="31"/>
      <c r="X117" s="31"/>
      <c r="Y117" s="31"/>
      <c r="Z117" s="665">
        <f t="shared" si="396"/>
        <v>0</v>
      </c>
      <c r="AA117" s="665">
        <f>E117</f>
        <v>0</v>
      </c>
      <c r="AB117" s="31"/>
      <c r="AC117" s="31"/>
      <c r="AD117" s="31"/>
      <c r="AE117" s="103"/>
      <c r="AF117" s="749" t="e">
        <f t="shared" si="373"/>
        <v>#DIV/0!</v>
      </c>
      <c r="AG117" s="741">
        <f>AG118</f>
        <v>0</v>
      </c>
      <c r="AH117" s="749" t="e">
        <f t="shared" si="374"/>
        <v>#DIV/0!</v>
      </c>
      <c r="AI117" s="665"/>
      <c r="AJ117" s="734"/>
      <c r="AK117" s="741"/>
      <c r="AL117" s="749" t="e">
        <f t="shared" si="398"/>
        <v>#DIV/0!</v>
      </c>
      <c r="AM117" s="31"/>
      <c r="AN117" s="31"/>
      <c r="AO117" s="31"/>
      <c r="AP117" s="31"/>
      <c r="AQ117" s="31"/>
      <c r="AR117" s="31"/>
      <c r="AS117" s="749" t="e">
        <f t="shared" si="378"/>
        <v>#DIV/0!</v>
      </c>
      <c r="AT117" s="741">
        <f>AT118</f>
        <v>0</v>
      </c>
      <c r="AU117" s="749" t="e">
        <f t="shared" si="379"/>
        <v>#DIV/0!</v>
      </c>
      <c r="AV117" s="665"/>
      <c r="AW117" s="749"/>
      <c r="AX117" s="741"/>
      <c r="AY117" s="749" t="e">
        <f t="shared" si="381"/>
        <v>#DIV/0!</v>
      </c>
      <c r="AZ117" s="31"/>
      <c r="BA117" s="749"/>
      <c r="BB117" s="31"/>
      <c r="BC117" s="31"/>
      <c r="BD117" s="31"/>
      <c r="BE117" s="31"/>
      <c r="BF117" s="89"/>
      <c r="BG117" s="89"/>
      <c r="BH117" s="31"/>
      <c r="BI117" s="31"/>
      <c r="BJ117" s="31">
        <f t="shared" si="418"/>
        <v>0</v>
      </c>
      <c r="BK117" s="89"/>
      <c r="BL117" s="31"/>
      <c r="BM117" s="31"/>
      <c r="BN117" s="103">
        <f t="shared" si="419"/>
        <v>0</v>
      </c>
      <c r="BO117" s="665">
        <f>BO118</f>
        <v>0</v>
      </c>
      <c r="BP117" s="665"/>
      <c r="BQ117" s="665"/>
      <c r="BR117" s="31"/>
      <c r="BS117" s="31"/>
      <c r="BT117" s="665"/>
      <c r="BU117" s="103">
        <f t="shared" si="420"/>
        <v>0</v>
      </c>
      <c r="BV117" s="463">
        <f>BV118</f>
        <v>0</v>
      </c>
      <c r="BW117" s="557"/>
      <c r="BX117" s="463"/>
      <c r="BY117" s="31"/>
      <c r="BZ117" s="31"/>
      <c r="CD117" s="678"/>
      <c r="CE117" s="749"/>
    </row>
    <row r="118" spans="2:83" s="50" customFormat="1" ht="81" hidden="1" customHeight="1" x14ac:dyDescent="0.25">
      <c r="B118" s="201"/>
      <c r="C118" s="125" t="s">
        <v>249</v>
      </c>
      <c r="D118" s="665">
        <f>E118</f>
        <v>0</v>
      </c>
      <c r="E118" s="665">
        <f>E119</f>
        <v>0</v>
      </c>
      <c r="F118" s="665"/>
      <c r="G118" s="665"/>
      <c r="H118" s="19"/>
      <c r="I118" s="19"/>
      <c r="J118" s="665"/>
      <c r="K118" s="103">
        <f t="shared" si="412"/>
        <v>0</v>
      </c>
      <c r="L118" s="749" t="e">
        <f t="shared" si="370"/>
        <v>#DIV/0!</v>
      </c>
      <c r="M118" s="741">
        <f>M119</f>
        <v>0</v>
      </c>
      <c r="N118" s="749" t="e">
        <f t="shared" si="392"/>
        <v>#DIV/0!</v>
      </c>
      <c r="O118" s="665"/>
      <c r="P118" s="734"/>
      <c r="Q118" s="741"/>
      <c r="R118" s="749" t="e">
        <f t="shared" si="394"/>
        <v>#DIV/0!</v>
      </c>
      <c r="S118" s="19"/>
      <c r="T118" s="19"/>
      <c r="U118" s="19"/>
      <c r="V118" s="19">
        <f t="shared" si="413"/>
        <v>0</v>
      </c>
      <c r="W118" s="19"/>
      <c r="X118" s="19"/>
      <c r="Y118" s="19"/>
      <c r="Z118" s="665">
        <f t="shared" si="396"/>
        <v>0</v>
      </c>
      <c r="AA118" s="665">
        <f>E118</f>
        <v>0</v>
      </c>
      <c r="AB118" s="19"/>
      <c r="AC118" s="19"/>
      <c r="AD118" s="19"/>
      <c r="AE118" s="103"/>
      <c r="AF118" s="749" t="e">
        <f t="shared" si="373"/>
        <v>#DIV/0!</v>
      </c>
      <c r="AG118" s="741">
        <f>AG119</f>
        <v>0</v>
      </c>
      <c r="AH118" s="749" t="e">
        <f t="shared" si="374"/>
        <v>#DIV/0!</v>
      </c>
      <c r="AI118" s="665"/>
      <c r="AJ118" s="734"/>
      <c r="AK118" s="741"/>
      <c r="AL118" s="749" t="e">
        <f t="shared" si="398"/>
        <v>#DIV/0!</v>
      </c>
      <c r="AM118" s="19"/>
      <c r="AN118" s="19"/>
      <c r="AO118" s="19"/>
      <c r="AP118" s="19"/>
      <c r="AQ118" s="19"/>
      <c r="AR118" s="19"/>
      <c r="AS118" s="749" t="e">
        <f t="shared" si="378"/>
        <v>#DIV/0!</v>
      </c>
      <c r="AT118" s="741">
        <f>AT119</f>
        <v>0</v>
      </c>
      <c r="AU118" s="749" t="e">
        <f t="shared" si="379"/>
        <v>#DIV/0!</v>
      </c>
      <c r="AV118" s="665"/>
      <c r="AW118" s="749"/>
      <c r="AX118" s="741"/>
      <c r="AY118" s="749" t="e">
        <f t="shared" si="381"/>
        <v>#DIV/0!</v>
      </c>
      <c r="AZ118" s="19"/>
      <c r="BA118" s="749"/>
      <c r="BB118" s="19"/>
      <c r="BC118" s="19"/>
      <c r="BD118" s="19"/>
      <c r="BE118" s="19"/>
      <c r="BF118" s="19"/>
      <c r="BG118" s="19"/>
      <c r="BH118" s="19"/>
      <c r="BI118" s="19"/>
      <c r="BJ118" s="19">
        <f t="shared" si="418"/>
        <v>0</v>
      </c>
      <c r="BK118" s="19"/>
      <c r="BL118" s="19"/>
      <c r="BM118" s="19"/>
      <c r="BN118" s="103">
        <f t="shared" si="419"/>
        <v>0</v>
      </c>
      <c r="BO118" s="665">
        <f>BO119</f>
        <v>0</v>
      </c>
      <c r="BP118" s="665"/>
      <c r="BQ118" s="665"/>
      <c r="BR118" s="19"/>
      <c r="BS118" s="19"/>
      <c r="BT118" s="665"/>
      <c r="BU118" s="103">
        <f t="shared" si="420"/>
        <v>0</v>
      </c>
      <c r="BV118" s="463">
        <f>BV119</f>
        <v>0</v>
      </c>
      <c r="BW118" s="557"/>
      <c r="BX118" s="463"/>
      <c r="BY118" s="19"/>
      <c r="BZ118" s="19"/>
      <c r="CD118" s="678"/>
      <c r="CE118" s="749"/>
    </row>
    <row r="119" spans="2:83" s="50" customFormat="1" ht="58.5" hidden="1" customHeight="1" x14ac:dyDescent="0.25">
      <c r="B119" s="201"/>
      <c r="C119" s="98" t="s">
        <v>31</v>
      </c>
      <c r="D119" s="665">
        <f t="shared" ref="D119" si="469">E119</f>
        <v>0</v>
      </c>
      <c r="E119" s="665">
        <f>E120</f>
        <v>0</v>
      </c>
      <c r="F119" s="665"/>
      <c r="G119" s="665"/>
      <c r="H119" s="19"/>
      <c r="I119" s="19"/>
      <c r="J119" s="665"/>
      <c r="K119" s="103">
        <f t="shared" si="412"/>
        <v>0</v>
      </c>
      <c r="L119" s="749" t="e">
        <f t="shared" si="370"/>
        <v>#DIV/0!</v>
      </c>
      <c r="M119" s="741">
        <f>M120</f>
        <v>0</v>
      </c>
      <c r="N119" s="749" t="e">
        <f t="shared" si="392"/>
        <v>#DIV/0!</v>
      </c>
      <c r="O119" s="665"/>
      <c r="P119" s="734"/>
      <c r="Q119" s="741"/>
      <c r="R119" s="749" t="e">
        <f t="shared" si="394"/>
        <v>#DIV/0!</v>
      </c>
      <c r="S119" s="19"/>
      <c r="T119" s="19"/>
      <c r="U119" s="19"/>
      <c r="V119" s="19">
        <f t="shared" si="413"/>
        <v>0</v>
      </c>
      <c r="W119" s="19"/>
      <c r="X119" s="19"/>
      <c r="Y119" s="19"/>
      <c r="Z119" s="665">
        <f t="shared" si="396"/>
        <v>0</v>
      </c>
      <c r="AA119" s="665">
        <f>E119</f>
        <v>0</v>
      </c>
      <c r="AB119" s="19"/>
      <c r="AC119" s="19"/>
      <c r="AD119" s="19"/>
      <c r="AE119" s="103"/>
      <c r="AF119" s="749" t="e">
        <f t="shared" si="373"/>
        <v>#DIV/0!</v>
      </c>
      <c r="AG119" s="741">
        <f>AG120</f>
        <v>0</v>
      </c>
      <c r="AH119" s="749" t="e">
        <f t="shared" si="374"/>
        <v>#DIV/0!</v>
      </c>
      <c r="AI119" s="665"/>
      <c r="AJ119" s="734"/>
      <c r="AK119" s="741"/>
      <c r="AL119" s="749" t="e">
        <f t="shared" si="398"/>
        <v>#DIV/0!</v>
      </c>
      <c r="AM119" s="19"/>
      <c r="AN119" s="19"/>
      <c r="AO119" s="19"/>
      <c r="AP119" s="19"/>
      <c r="AQ119" s="19"/>
      <c r="AR119" s="19"/>
      <c r="AS119" s="749" t="e">
        <f t="shared" si="378"/>
        <v>#DIV/0!</v>
      </c>
      <c r="AT119" s="741">
        <f>AT120</f>
        <v>0</v>
      </c>
      <c r="AU119" s="749" t="e">
        <f t="shared" si="379"/>
        <v>#DIV/0!</v>
      </c>
      <c r="AV119" s="665"/>
      <c r="AW119" s="749"/>
      <c r="AX119" s="741"/>
      <c r="AY119" s="749" t="e">
        <f t="shared" si="381"/>
        <v>#DIV/0!</v>
      </c>
      <c r="AZ119" s="19"/>
      <c r="BA119" s="749"/>
      <c r="BB119" s="19"/>
      <c r="BC119" s="19"/>
      <c r="BD119" s="19"/>
      <c r="BE119" s="19"/>
      <c r="BF119" s="19"/>
      <c r="BG119" s="19"/>
      <c r="BH119" s="19"/>
      <c r="BI119" s="19"/>
      <c r="BJ119" s="19">
        <f t="shared" si="418"/>
        <v>0</v>
      </c>
      <c r="BK119" s="19"/>
      <c r="BL119" s="19"/>
      <c r="BM119" s="19"/>
      <c r="BN119" s="103">
        <f t="shared" si="419"/>
        <v>0</v>
      </c>
      <c r="BO119" s="665">
        <f>BO120</f>
        <v>0</v>
      </c>
      <c r="BP119" s="665"/>
      <c r="BQ119" s="665"/>
      <c r="BR119" s="19"/>
      <c r="BS119" s="19"/>
      <c r="BT119" s="665"/>
      <c r="BU119" s="103">
        <f t="shared" si="420"/>
        <v>0</v>
      </c>
      <c r="BV119" s="463">
        <f>BV120</f>
        <v>0</v>
      </c>
      <c r="BW119" s="557"/>
      <c r="BX119" s="463"/>
      <c r="BY119" s="19"/>
      <c r="BZ119" s="19"/>
      <c r="CD119" s="678"/>
      <c r="CE119" s="749"/>
    </row>
    <row r="120" spans="2:83" s="50" customFormat="1" ht="42.75" hidden="1" customHeight="1" x14ac:dyDescent="0.25">
      <c r="B120" s="204"/>
      <c r="C120" s="111" t="s">
        <v>39</v>
      </c>
      <c r="D120" s="107">
        <f>E120</f>
        <v>0</v>
      </c>
      <c r="E120" s="107">
        <v>0</v>
      </c>
      <c r="F120" s="107"/>
      <c r="G120" s="107"/>
      <c r="H120" s="31"/>
      <c r="I120" s="31"/>
      <c r="J120" s="107"/>
      <c r="K120" s="103">
        <f t="shared" si="412"/>
        <v>0</v>
      </c>
      <c r="L120" s="749" t="e">
        <f t="shared" si="370"/>
        <v>#DIV/0!</v>
      </c>
      <c r="M120" s="107">
        <v>0</v>
      </c>
      <c r="N120" s="749" t="e">
        <f t="shared" si="392"/>
        <v>#DIV/0!</v>
      </c>
      <c r="O120" s="107"/>
      <c r="P120" s="107"/>
      <c r="Q120" s="107"/>
      <c r="R120" s="749" t="e">
        <f t="shared" si="394"/>
        <v>#DIV/0!</v>
      </c>
      <c r="S120" s="31"/>
      <c r="T120" s="31"/>
      <c r="U120" s="31"/>
      <c r="V120" s="286">
        <f t="shared" si="413"/>
        <v>0</v>
      </c>
      <c r="W120" s="31"/>
      <c r="X120" s="31"/>
      <c r="Y120" s="31"/>
      <c r="Z120" s="107">
        <f t="shared" si="396"/>
        <v>0</v>
      </c>
      <c r="AA120" s="107">
        <f>E120</f>
        <v>0</v>
      </c>
      <c r="AB120" s="31"/>
      <c r="AC120" s="31"/>
      <c r="AD120" s="31"/>
      <c r="AE120" s="103"/>
      <c r="AF120" s="749" t="e">
        <f t="shared" si="373"/>
        <v>#DIV/0!</v>
      </c>
      <c r="AG120" s="107">
        <v>0</v>
      </c>
      <c r="AH120" s="749" t="e">
        <f t="shared" si="374"/>
        <v>#DIV/0!</v>
      </c>
      <c r="AI120" s="107"/>
      <c r="AJ120" s="107"/>
      <c r="AK120" s="107"/>
      <c r="AL120" s="749" t="e">
        <f t="shared" si="398"/>
        <v>#DIV/0!</v>
      </c>
      <c r="AM120" s="31"/>
      <c r="AN120" s="31"/>
      <c r="AO120" s="31"/>
      <c r="AP120" s="31"/>
      <c r="AQ120" s="31"/>
      <c r="AR120" s="31"/>
      <c r="AS120" s="749" t="e">
        <f t="shared" si="378"/>
        <v>#DIV/0!</v>
      </c>
      <c r="AT120" s="107">
        <v>0</v>
      </c>
      <c r="AU120" s="749" t="e">
        <f t="shared" si="379"/>
        <v>#DIV/0!</v>
      </c>
      <c r="AV120" s="107"/>
      <c r="AW120" s="749"/>
      <c r="AX120" s="107"/>
      <c r="AY120" s="749" t="e">
        <f t="shared" si="381"/>
        <v>#DIV/0!</v>
      </c>
      <c r="AZ120" s="31"/>
      <c r="BA120" s="749"/>
      <c r="BB120" s="31"/>
      <c r="BC120" s="31"/>
      <c r="BD120" s="31"/>
      <c r="BE120" s="31"/>
      <c r="BF120" s="89"/>
      <c r="BG120" s="89"/>
      <c r="BH120" s="31"/>
      <c r="BI120" s="31"/>
      <c r="BJ120" s="31">
        <f t="shared" si="418"/>
        <v>0</v>
      </c>
      <c r="BK120" s="89"/>
      <c r="BL120" s="31"/>
      <c r="BM120" s="31"/>
      <c r="BN120" s="103">
        <f t="shared" si="419"/>
        <v>0</v>
      </c>
      <c r="BO120" s="107">
        <v>0</v>
      </c>
      <c r="BP120" s="107"/>
      <c r="BQ120" s="107"/>
      <c r="BR120" s="31"/>
      <c r="BS120" s="31"/>
      <c r="BT120" s="107"/>
      <c r="BU120" s="103">
        <f t="shared" si="420"/>
        <v>0</v>
      </c>
      <c r="BV120" s="107">
        <v>0</v>
      </c>
      <c r="BW120" s="107"/>
      <c r="BX120" s="107"/>
      <c r="BY120" s="31"/>
      <c r="BZ120" s="31"/>
      <c r="CD120" s="678"/>
      <c r="CE120" s="749"/>
    </row>
    <row r="121" spans="2:83" s="50" customFormat="1" ht="42.75" hidden="1" customHeight="1" x14ac:dyDescent="0.25">
      <c r="B121" s="204"/>
      <c r="C121" s="111" t="s">
        <v>40</v>
      </c>
      <c r="D121" s="107"/>
      <c r="E121" s="107"/>
      <c r="F121" s="107"/>
      <c r="G121" s="107"/>
      <c r="H121" s="31"/>
      <c r="I121" s="31"/>
      <c r="J121" s="107"/>
      <c r="K121" s="103">
        <f t="shared" si="412"/>
        <v>0</v>
      </c>
      <c r="L121" s="749" t="e">
        <f t="shared" si="370"/>
        <v>#DIV/0!</v>
      </c>
      <c r="M121" s="107"/>
      <c r="N121" s="749" t="e">
        <f t="shared" si="392"/>
        <v>#DIV/0!</v>
      </c>
      <c r="O121" s="107"/>
      <c r="P121" s="107"/>
      <c r="Q121" s="107"/>
      <c r="R121" s="749" t="e">
        <f t="shared" si="394"/>
        <v>#DIV/0!</v>
      </c>
      <c r="S121" s="31"/>
      <c r="T121" s="31"/>
      <c r="U121" s="31"/>
      <c r="V121" s="286">
        <f t="shared" si="413"/>
        <v>0</v>
      </c>
      <c r="W121" s="31"/>
      <c r="X121" s="31"/>
      <c r="Y121" s="31"/>
      <c r="Z121" s="107">
        <f t="shared" si="396"/>
        <v>0</v>
      </c>
      <c r="AA121" s="107">
        <f>E121</f>
        <v>0</v>
      </c>
      <c r="AB121" s="31"/>
      <c r="AC121" s="31"/>
      <c r="AD121" s="31"/>
      <c r="AE121" s="103"/>
      <c r="AF121" s="749" t="e">
        <f t="shared" si="373"/>
        <v>#DIV/0!</v>
      </c>
      <c r="AG121" s="107"/>
      <c r="AH121" s="749" t="e">
        <f t="shared" si="374"/>
        <v>#DIV/0!</v>
      </c>
      <c r="AI121" s="107"/>
      <c r="AJ121" s="107"/>
      <c r="AK121" s="107"/>
      <c r="AL121" s="749" t="e">
        <f t="shared" si="398"/>
        <v>#DIV/0!</v>
      </c>
      <c r="AM121" s="31"/>
      <c r="AN121" s="31"/>
      <c r="AO121" s="31"/>
      <c r="AP121" s="31"/>
      <c r="AQ121" s="31"/>
      <c r="AR121" s="31"/>
      <c r="AS121" s="749" t="e">
        <f t="shared" si="378"/>
        <v>#DIV/0!</v>
      </c>
      <c r="AT121" s="107"/>
      <c r="AU121" s="749" t="e">
        <f t="shared" si="379"/>
        <v>#DIV/0!</v>
      </c>
      <c r="AV121" s="107"/>
      <c r="AW121" s="749"/>
      <c r="AX121" s="107"/>
      <c r="AY121" s="749" t="e">
        <f t="shared" si="381"/>
        <v>#DIV/0!</v>
      </c>
      <c r="AZ121" s="31"/>
      <c r="BA121" s="749"/>
      <c r="BB121" s="31"/>
      <c r="BC121" s="31"/>
      <c r="BD121" s="31"/>
      <c r="BE121" s="31"/>
      <c r="BF121" s="89"/>
      <c r="BG121" s="89"/>
      <c r="BH121" s="31"/>
      <c r="BI121" s="31"/>
      <c r="BJ121" s="31">
        <f t="shared" si="418"/>
        <v>0</v>
      </c>
      <c r="BK121" s="89"/>
      <c r="BL121" s="31"/>
      <c r="BM121" s="31"/>
      <c r="BN121" s="103">
        <f t="shared" si="419"/>
        <v>0</v>
      </c>
      <c r="BO121" s="107"/>
      <c r="BP121" s="107"/>
      <c r="BQ121" s="107"/>
      <c r="BR121" s="31"/>
      <c r="BS121" s="31"/>
      <c r="BT121" s="107"/>
      <c r="BU121" s="103">
        <f t="shared" si="420"/>
        <v>0</v>
      </c>
      <c r="BV121" s="107"/>
      <c r="BW121" s="107"/>
      <c r="BX121" s="107"/>
      <c r="BY121" s="31"/>
      <c r="BZ121" s="31"/>
      <c r="CD121" s="678"/>
      <c r="CE121" s="749"/>
    </row>
    <row r="122" spans="2:83" s="50" customFormat="1" ht="42.75" customHeight="1" x14ac:dyDescent="0.25">
      <c r="B122" s="204"/>
      <c r="C122" s="98" t="s">
        <v>422</v>
      </c>
      <c r="D122" s="99">
        <f>E122+G122</f>
        <v>2804083.9615500001</v>
      </c>
      <c r="E122" s="99">
        <f>E124+E197+E209</f>
        <v>1298867.6924000001</v>
      </c>
      <c r="F122" s="99"/>
      <c r="G122" s="99">
        <f t="shared" ref="G122" si="470">G124+G197+G209</f>
        <v>1505216.2691500001</v>
      </c>
      <c r="H122" s="31"/>
      <c r="I122" s="31"/>
      <c r="J122" s="99">
        <f>K122-D122</f>
        <v>-2675613.20352</v>
      </c>
      <c r="K122" s="99">
        <f t="shared" si="412"/>
        <v>128470.75803</v>
      </c>
      <c r="L122" s="749">
        <f t="shared" si="370"/>
        <v>4.5815588902332949E-2</v>
      </c>
      <c r="M122" s="99">
        <f>M124+M197+M209</f>
        <v>51449.323349999999</v>
      </c>
      <c r="N122" s="749">
        <f t="shared" si="392"/>
        <v>3.9610903905796462E-2</v>
      </c>
      <c r="O122" s="99"/>
      <c r="P122" s="99"/>
      <c r="Q122" s="99">
        <f t="shared" ref="Q122" si="471">Q124+Q197+Q209</f>
        <v>77021.434680000006</v>
      </c>
      <c r="R122" s="749">
        <f t="shared" si="394"/>
        <v>5.1169679904864589E-2</v>
      </c>
      <c r="S122" s="99">
        <f t="shared" ref="S122:U122" si="472">S124+S197+S209</f>
        <v>0</v>
      </c>
      <c r="T122" s="99"/>
      <c r="U122" s="99">
        <f t="shared" si="472"/>
        <v>0</v>
      </c>
      <c r="V122" s="286"/>
      <c r="W122" s="31"/>
      <c r="X122" s="31"/>
      <c r="Y122" s="31"/>
      <c r="Z122" s="107"/>
      <c r="AA122" s="107"/>
      <c r="AB122" s="31"/>
      <c r="AC122" s="31"/>
      <c r="AD122" s="31"/>
      <c r="AE122" s="99">
        <f>AG122+AK122+AM122+AO122</f>
        <v>108808.63791999999</v>
      </c>
      <c r="AF122" s="749">
        <f t="shared" si="373"/>
        <v>3.8803630494664065E-2</v>
      </c>
      <c r="AG122" s="99">
        <f>AG124+AG197+AG209</f>
        <v>20579.11</v>
      </c>
      <c r="AH122" s="749">
        <f t="shared" si="374"/>
        <v>1.5843884731611635E-2</v>
      </c>
      <c r="AI122" s="99"/>
      <c r="AJ122" s="99"/>
      <c r="AK122" s="99">
        <f t="shared" ref="AK122" si="473">AK124+AK197+AK209</f>
        <v>88229.527919999993</v>
      </c>
      <c r="AL122" s="749">
        <f t="shared" si="398"/>
        <v>5.8615847920527368E-2</v>
      </c>
      <c r="AM122" s="31"/>
      <c r="AN122" s="31"/>
      <c r="AO122" s="31"/>
      <c r="AP122" s="99">
        <f>AR122-AE122</f>
        <v>2695274.2593499999</v>
      </c>
      <c r="AQ122" s="99"/>
      <c r="AR122" s="99">
        <f>AT122+AX122+AZ122+BB122</f>
        <v>2804082.8972700001</v>
      </c>
      <c r="AS122" s="749">
        <f t="shared" si="378"/>
        <v>0.99999962045359037</v>
      </c>
      <c r="AT122" s="99">
        <f>AT124+AT197+AT209</f>
        <v>1298867.6924000001</v>
      </c>
      <c r="AU122" s="749">
        <f t="shared" si="379"/>
        <v>1</v>
      </c>
      <c r="AV122" s="99"/>
      <c r="AW122" s="749"/>
      <c r="AX122" s="99">
        <f t="shared" ref="AX122" si="474">AX124+AX197+AX209</f>
        <v>1505215.20487</v>
      </c>
      <c r="AY122" s="749">
        <f t="shared" si="381"/>
        <v>0.99999929293881429</v>
      </c>
      <c r="AZ122" s="31"/>
      <c r="BA122" s="749"/>
      <c r="BB122" s="31"/>
      <c r="BC122" s="31"/>
      <c r="BD122" s="31"/>
      <c r="BE122" s="31"/>
      <c r="BF122" s="89"/>
      <c r="BG122" s="89"/>
      <c r="BH122" s="31"/>
      <c r="BI122" s="31"/>
      <c r="BJ122" s="31"/>
      <c r="BK122" s="89"/>
      <c r="BL122" s="31"/>
      <c r="BM122" s="31"/>
      <c r="BN122" s="99">
        <f>BO122+BQ122</f>
        <v>6004971.7364300005</v>
      </c>
      <c r="BO122" s="99">
        <f>BO124+BO197+BO209</f>
        <v>2454741.14286</v>
      </c>
      <c r="BP122" s="99"/>
      <c r="BQ122" s="99">
        <f t="shared" ref="BQ122" si="475">BQ124+BQ197+BQ209</f>
        <v>3550230.59357</v>
      </c>
      <c r="BR122" s="31"/>
      <c r="BS122" s="31"/>
      <c r="BT122" s="99">
        <f t="shared" ref="BT122" si="476">BT124+BT197+BT209</f>
        <v>0</v>
      </c>
      <c r="BU122" s="99">
        <f t="shared" si="420"/>
        <v>6004971.7364300005</v>
      </c>
      <c r="BV122" s="99">
        <f>BV124+BV197+BV209</f>
        <v>2454741.14286</v>
      </c>
      <c r="BW122" s="99"/>
      <c r="BX122" s="99">
        <f t="shared" ref="BX122" si="477">BX124+BX197+BX209</f>
        <v>3550230.59357</v>
      </c>
      <c r="BY122" s="31"/>
      <c r="BZ122" s="31"/>
      <c r="CD122" s="678"/>
      <c r="CE122" s="749"/>
    </row>
    <row r="123" spans="2:83" s="152" customFormat="1" ht="71.25" hidden="1" customHeight="1" x14ac:dyDescent="0.25">
      <c r="B123" s="372" t="s">
        <v>34</v>
      </c>
      <c r="C123" s="398" t="s">
        <v>212</v>
      </c>
      <c r="D123" s="378">
        <v>0</v>
      </c>
      <c r="E123" s="378">
        <f>E124+E125</f>
        <v>0</v>
      </c>
      <c r="F123" s="378"/>
      <c r="G123" s="378">
        <f t="shared" ref="G123:I123" si="478">G124+G125</f>
        <v>0</v>
      </c>
      <c r="H123" s="378">
        <f t="shared" si="478"/>
        <v>0</v>
      </c>
      <c r="I123" s="378">
        <f t="shared" si="478"/>
        <v>0</v>
      </c>
      <c r="J123" s="378">
        <f>J124+J125</f>
        <v>0</v>
      </c>
      <c r="K123" s="671">
        <f>M123+S123+U123+Q123</f>
        <v>0</v>
      </c>
      <c r="L123" s="749" t="e">
        <f t="shared" si="370"/>
        <v>#DIV/0!</v>
      </c>
      <c r="M123" s="378">
        <f>M124+M125</f>
        <v>0</v>
      </c>
      <c r="N123" s="826" t="e">
        <f t="shared" si="392"/>
        <v>#DIV/0!</v>
      </c>
      <c r="O123" s="378"/>
      <c r="P123" s="423"/>
      <c r="Q123" s="378">
        <f>Q124+Q125</f>
        <v>0</v>
      </c>
      <c r="R123" s="423"/>
      <c r="S123" s="378">
        <f t="shared" ref="S123:U123" si="479">S124+S125</f>
        <v>0</v>
      </c>
      <c r="T123" s="423"/>
      <c r="U123" s="378">
        <f t="shared" si="479"/>
        <v>0</v>
      </c>
      <c r="V123" s="378">
        <f>W123+X123+Y123</f>
        <v>3776254.7761300001</v>
      </c>
      <c r="W123" s="378">
        <f>W124+W125</f>
        <v>3776254.7761300001</v>
      </c>
      <c r="X123" s="378"/>
      <c r="Y123" s="378"/>
      <c r="Z123" s="378">
        <f>AA123+AB123+AC123</f>
        <v>3776254.7761300001</v>
      </c>
      <c r="AA123" s="378">
        <f>AA124+AA125</f>
        <v>3776254.7761300001</v>
      </c>
      <c r="AB123" s="378"/>
      <c r="AC123" s="378"/>
      <c r="AD123" s="423"/>
      <c r="AE123" s="378">
        <f>AG123+AM123+AO123+AK123</f>
        <v>0</v>
      </c>
      <c r="AF123" s="749" t="e">
        <f t="shared" si="373"/>
        <v>#DIV/0!</v>
      </c>
      <c r="AG123" s="378">
        <f>AG124+AG125</f>
        <v>0</v>
      </c>
      <c r="AH123" s="749" t="e">
        <f t="shared" si="374"/>
        <v>#DIV/0!</v>
      </c>
      <c r="AI123" s="378"/>
      <c r="AJ123" s="423"/>
      <c r="AK123" s="378">
        <f t="shared" ref="AK123" si="480">AK124+AK125</f>
        <v>0</v>
      </c>
      <c r="AL123" s="423"/>
      <c r="AM123" s="378">
        <f t="shared" ref="AM123" si="481">AM124+AM125</f>
        <v>0</v>
      </c>
      <c r="AN123" s="423"/>
      <c r="AO123" s="378">
        <f t="shared" ref="AO123" si="482">AO124+AO125</f>
        <v>0</v>
      </c>
      <c r="AP123" s="378">
        <f>AP124+AP125</f>
        <v>0</v>
      </c>
      <c r="AQ123" s="423"/>
      <c r="AR123" s="671">
        <f>AT123+AZ123+BB123+AX123</f>
        <v>0</v>
      </c>
      <c r="AS123" s="749" t="e">
        <f t="shared" si="378"/>
        <v>#DIV/0!</v>
      </c>
      <c r="AT123" s="378">
        <f>AT124+AT125</f>
        <v>0</v>
      </c>
      <c r="AU123" s="749" t="e">
        <f t="shared" si="379"/>
        <v>#DIV/0!</v>
      </c>
      <c r="AV123" s="378"/>
      <c r="AW123" s="749" t="e">
        <f t="shared" ref="AW123:AW127" si="483">AV123/F123</f>
        <v>#DIV/0!</v>
      </c>
      <c r="AX123" s="378">
        <f t="shared" ref="AX123:BB123" si="484">AX124+AX125</f>
        <v>0</v>
      </c>
      <c r="AY123" s="749" t="e">
        <f t="shared" si="381"/>
        <v>#DIV/0!</v>
      </c>
      <c r="AZ123" s="378">
        <f t="shared" si="484"/>
        <v>0</v>
      </c>
      <c r="BA123" s="749"/>
      <c r="BB123" s="378">
        <f t="shared" si="484"/>
        <v>0</v>
      </c>
      <c r="BC123" s="378"/>
      <c r="BD123" s="378"/>
      <c r="BE123" s="378">
        <f>BF123+BH123+BI123+BG123</f>
        <v>0</v>
      </c>
      <c r="BF123" s="378">
        <f>BF124+BF125</f>
        <v>0</v>
      </c>
      <c r="BG123" s="378">
        <f t="shared" ref="BG123" si="485">BG124+BG125</f>
        <v>0</v>
      </c>
      <c r="BH123" s="378">
        <f t="shared" ref="BH123" si="486">BH124+BH125</f>
        <v>0</v>
      </c>
      <c r="BI123" s="378">
        <f t="shared" ref="BI123" si="487">BI124+BI125</f>
        <v>0</v>
      </c>
      <c r="BJ123" s="378">
        <f>BK123+BL123+BM123</f>
        <v>0</v>
      </c>
      <c r="BK123" s="378">
        <f>BK124+BK125</f>
        <v>0</v>
      </c>
      <c r="BL123" s="378"/>
      <c r="BM123" s="378"/>
      <c r="BN123" s="378">
        <f>BO123+BR123+BS123</f>
        <v>0</v>
      </c>
      <c r="BO123" s="378">
        <f>BO124+BO125</f>
        <v>0</v>
      </c>
      <c r="BP123" s="378"/>
      <c r="BQ123" s="378"/>
      <c r="BR123" s="378"/>
      <c r="BS123" s="378"/>
      <c r="BT123" s="378"/>
      <c r="BU123" s="671">
        <f>BV123+BY123+BZ123+BX123</f>
        <v>0</v>
      </c>
      <c r="BV123" s="378">
        <f>BV124+BV125</f>
        <v>0</v>
      </c>
      <c r="BW123" s="378"/>
      <c r="BX123" s="378">
        <f t="shared" ref="BX123:BZ123" si="488">BX124+BX125</f>
        <v>0</v>
      </c>
      <c r="BY123" s="378">
        <f t="shared" si="488"/>
        <v>0</v>
      </c>
      <c r="BZ123" s="378">
        <f t="shared" si="488"/>
        <v>0</v>
      </c>
      <c r="CE123" s="749" t="e">
        <f t="shared" ref="CE123:CE127" si="489">BB123/I123</f>
        <v>#DIV/0!</v>
      </c>
    </row>
    <row r="124" spans="2:83" s="20" customFormat="1" ht="41.25" hidden="1" customHeight="1" x14ac:dyDescent="0.25">
      <c r="B124" s="201"/>
      <c r="C124" s="98" t="s">
        <v>422</v>
      </c>
      <c r="D124" s="99"/>
      <c r="E124" s="99">
        <f>E128+E131+E142+E153+E156+E159+E162+E165+E168</f>
        <v>0</v>
      </c>
      <c r="F124" s="99"/>
      <c r="G124" s="99"/>
      <c r="H124" s="99">
        <f t="shared" ref="H124:I124" si="490">H128+H131+H142+H153+H156+H159+H162+H165+H168</f>
        <v>0</v>
      </c>
      <c r="I124" s="99">
        <f t="shared" si="490"/>
        <v>0</v>
      </c>
      <c r="J124" s="99"/>
      <c r="K124" s="99">
        <f t="shared" ref="K124:K125" si="491">M124+Q124+S124+U124</f>
        <v>0</v>
      </c>
      <c r="L124" s="749" t="e">
        <f t="shared" si="370"/>
        <v>#DIV/0!</v>
      </c>
      <c r="M124" s="99">
        <f>M128+M131+M142+M153+M156+M159+M162+M165+M168</f>
        <v>0</v>
      </c>
      <c r="N124" s="826" t="e">
        <f t="shared" si="392"/>
        <v>#DIV/0!</v>
      </c>
      <c r="O124" s="99"/>
      <c r="P124" s="99"/>
      <c r="Q124" s="99">
        <f>Q128+Q131+Q142+Q156+Q159+Q162+Q165+Q168</f>
        <v>0</v>
      </c>
      <c r="R124" s="99"/>
      <c r="S124" s="99">
        <f t="shared" ref="S124:U124" si="492">S128+S131+S142+S153+S156+S159+S162+S165+S168</f>
        <v>0</v>
      </c>
      <c r="T124" s="99"/>
      <c r="U124" s="99">
        <f t="shared" si="492"/>
        <v>0</v>
      </c>
      <c r="V124" s="99">
        <f>W124+X124+Y124</f>
        <v>1246164.0761299999</v>
      </c>
      <c r="W124" s="99">
        <f>W128+W131+W142</f>
        <v>1246164.0761299999</v>
      </c>
      <c r="X124" s="99"/>
      <c r="Y124" s="99"/>
      <c r="Z124" s="99">
        <f>AA124+AB124+AC124</f>
        <v>1246164.0761299999</v>
      </c>
      <c r="AA124" s="99">
        <f>AA128+AA131+AA142</f>
        <v>1246164.0761299999</v>
      </c>
      <c r="AB124" s="99"/>
      <c r="AC124" s="99"/>
      <c r="AD124" s="99"/>
      <c r="AE124" s="99"/>
      <c r="AF124" s="749" t="e">
        <f t="shared" si="373"/>
        <v>#DIV/0!</v>
      </c>
      <c r="AG124" s="99">
        <f>AG128+AG131+AG142+AG153+AG156+AG159+AG162+AG165+AG168</f>
        <v>0</v>
      </c>
      <c r="AH124" s="749" t="e">
        <f t="shared" si="374"/>
        <v>#DIV/0!</v>
      </c>
      <c r="AI124" s="99"/>
      <c r="AJ124" s="99"/>
      <c r="AK124" s="99"/>
      <c r="AL124" s="99"/>
      <c r="AM124" s="99">
        <f t="shared" ref="AM124:AO124" si="493">AM128+AM131+AM142+AM153+AM156+AM159+AM162+AM165+AM168</f>
        <v>0</v>
      </c>
      <c r="AN124" s="99"/>
      <c r="AO124" s="99">
        <f t="shared" si="493"/>
        <v>0</v>
      </c>
      <c r="AP124" s="99"/>
      <c r="AQ124" s="99"/>
      <c r="AR124" s="99">
        <f>AT124+AX124+AZ124+BB124</f>
        <v>0</v>
      </c>
      <c r="AS124" s="749" t="e">
        <f t="shared" si="378"/>
        <v>#DIV/0!</v>
      </c>
      <c r="AT124" s="99">
        <f>AT128+AT131+AT142+AT153+AT156+AT159+AT162+AT165+AT168</f>
        <v>0</v>
      </c>
      <c r="AU124" s="749" t="e">
        <f t="shared" si="379"/>
        <v>#DIV/0!</v>
      </c>
      <c r="AV124" s="99"/>
      <c r="AW124" s="749" t="e">
        <f t="shared" si="483"/>
        <v>#DIV/0!</v>
      </c>
      <c r="AX124" s="99">
        <f t="shared" ref="AX124:BB124" si="494">AX128+AX131+AX142+AX153+AX156+AX159+AX162+AX165+AX168</f>
        <v>0</v>
      </c>
      <c r="AY124" s="749" t="e">
        <f t="shared" si="381"/>
        <v>#DIV/0!</v>
      </c>
      <c r="AZ124" s="99">
        <f t="shared" si="494"/>
        <v>0</v>
      </c>
      <c r="BA124" s="749"/>
      <c r="BB124" s="99">
        <f t="shared" si="494"/>
        <v>0</v>
      </c>
      <c r="BC124" s="99"/>
      <c r="BD124" s="99"/>
      <c r="BE124" s="99">
        <f>BF124+BG124+BH124+BI124</f>
        <v>0</v>
      </c>
      <c r="BF124" s="99">
        <f>BF128+BF131+BF142+BF153+BF156+BF159+BF162+BF165+BF168</f>
        <v>0</v>
      </c>
      <c r="BG124" s="99">
        <f t="shared" ref="BG124:BI124" si="495">BG128+BG131+BG142+BG153+BG156+BG159+BG162+BG165+BG168</f>
        <v>0</v>
      </c>
      <c r="BH124" s="99">
        <f t="shared" si="495"/>
        <v>0</v>
      </c>
      <c r="BI124" s="99">
        <f t="shared" si="495"/>
        <v>0</v>
      </c>
      <c r="BJ124" s="99">
        <f>BK124+BL124+BM124</f>
        <v>0</v>
      </c>
      <c r="BK124" s="99">
        <f>BK128+BK131+BK142+BK153+BK156+BK159+BK162+BK165+BK168</f>
        <v>0</v>
      </c>
      <c r="BL124" s="99">
        <f t="shared" ref="BL124:BM124" si="496">BL128+BL131+BL142+BL153+BL156+BL159+BL162+BL165+BL168</f>
        <v>0</v>
      </c>
      <c r="BM124" s="99">
        <f t="shared" si="496"/>
        <v>0</v>
      </c>
      <c r="BN124" s="99">
        <f>BO124+BR124+BS124</f>
        <v>0</v>
      </c>
      <c r="BO124" s="99"/>
      <c r="BP124" s="99"/>
      <c r="BQ124" s="99"/>
      <c r="BR124" s="99">
        <f t="shared" ref="BR124:BS124" si="497">BR128+BR131+BR142+BR153+BR156+BR159+BR162+BR165+BR168</f>
        <v>0</v>
      </c>
      <c r="BS124" s="99">
        <f t="shared" si="497"/>
        <v>0</v>
      </c>
      <c r="BT124" s="99"/>
      <c r="BU124" s="99">
        <f>BV124+BX124+BY124+BZ124</f>
        <v>0</v>
      </c>
      <c r="BV124" s="99">
        <f>BV128+BV131+BV142+BV153+BV156+BV159+BV162+BV165+BV168</f>
        <v>0</v>
      </c>
      <c r="BW124" s="99"/>
      <c r="BX124" s="99">
        <f t="shared" ref="BX124:BZ124" si="498">BX128+BX131+BX142+BX153+BX156+BX159+BX162+BX165+BX168</f>
        <v>0</v>
      </c>
      <c r="BY124" s="99">
        <f t="shared" si="498"/>
        <v>0</v>
      </c>
      <c r="BZ124" s="99">
        <f t="shared" si="498"/>
        <v>0</v>
      </c>
      <c r="CE124" s="749" t="e">
        <f t="shared" si="489"/>
        <v>#DIV/0!</v>
      </c>
    </row>
    <row r="125" spans="2:83" s="23" customFormat="1" ht="46.5" hidden="1" customHeight="1" x14ac:dyDescent="0.25">
      <c r="B125" s="202"/>
      <c r="C125" s="102" t="s">
        <v>32</v>
      </c>
      <c r="D125" s="103"/>
      <c r="E125" s="103">
        <f>E127+E130+E133+E141+E152+E155+E158+E161+E164+E167</f>
        <v>0</v>
      </c>
      <c r="F125" s="103"/>
      <c r="G125" s="103"/>
      <c r="H125" s="103">
        <f t="shared" ref="H125:I125" si="499">H127+H130+H133+H141+H152+H155+H158+H161+H164+H167</f>
        <v>0</v>
      </c>
      <c r="I125" s="103">
        <f t="shared" si="499"/>
        <v>0</v>
      </c>
      <c r="J125" s="103"/>
      <c r="K125" s="103">
        <f t="shared" si="491"/>
        <v>0</v>
      </c>
      <c r="L125" s="749" t="e">
        <f t="shared" si="370"/>
        <v>#DIV/0!</v>
      </c>
      <c r="M125" s="103">
        <f>M127+M130+M133+M141+M152+M155+M158+M161+M164+M167</f>
        <v>0</v>
      </c>
      <c r="N125" s="826" t="e">
        <f t="shared" si="392"/>
        <v>#DIV/0!</v>
      </c>
      <c r="O125" s="103"/>
      <c r="P125" s="115"/>
      <c r="Q125" s="103">
        <f>Q127+Q130+Q141+Q133+Q155+Q158+Q161+Q164+Q167</f>
        <v>0</v>
      </c>
      <c r="R125" s="115"/>
      <c r="S125" s="103">
        <f t="shared" ref="S125:U125" si="500">S127+S130+S133+S141+S152+S155+S158+S161+S164+S167</f>
        <v>0</v>
      </c>
      <c r="T125" s="115"/>
      <c r="U125" s="103">
        <f t="shared" si="500"/>
        <v>0</v>
      </c>
      <c r="V125" s="103">
        <f>W125+X125+Y125</f>
        <v>2530090.7000000002</v>
      </c>
      <c r="W125" s="103">
        <f>W127+W130+W133+W139+W141</f>
        <v>2530090.7000000002</v>
      </c>
      <c r="X125" s="103"/>
      <c r="Y125" s="103"/>
      <c r="Z125" s="103">
        <f>AA125+AB125+AC125</f>
        <v>2530090.7000000002</v>
      </c>
      <c r="AA125" s="103">
        <f>AA127+AA130+AA133+AA139+AA141</f>
        <v>2530090.7000000002</v>
      </c>
      <c r="AB125" s="103"/>
      <c r="AC125" s="103"/>
      <c r="AD125" s="115"/>
      <c r="AE125" s="103"/>
      <c r="AF125" s="749" t="e">
        <f t="shared" si="373"/>
        <v>#DIV/0!</v>
      </c>
      <c r="AG125" s="103">
        <f>AG127+AG130+AG133+AG141+AG152+AG155+AG158+AG161+AG164+AG167</f>
        <v>0</v>
      </c>
      <c r="AH125" s="749" t="e">
        <f t="shared" si="374"/>
        <v>#DIV/0!</v>
      </c>
      <c r="AI125" s="103"/>
      <c r="AJ125" s="115"/>
      <c r="AK125" s="103"/>
      <c r="AL125" s="115"/>
      <c r="AM125" s="103">
        <f t="shared" ref="AM125:AO125" si="501">AM127+AM130+AM133+AM141+AM152+AM155+AM158+AM161+AM164+AM167</f>
        <v>0</v>
      </c>
      <c r="AN125" s="115"/>
      <c r="AO125" s="103">
        <f t="shared" si="501"/>
        <v>0</v>
      </c>
      <c r="AP125" s="103"/>
      <c r="AQ125" s="115"/>
      <c r="AR125" s="103">
        <f>AT125+AX125+AZ125+BB125</f>
        <v>0</v>
      </c>
      <c r="AS125" s="749" t="e">
        <f t="shared" si="378"/>
        <v>#DIV/0!</v>
      </c>
      <c r="AT125" s="103">
        <f>AT127+AT130+AT133+AT141+AT152+AT155+AT158+AT161+AT164+AT167</f>
        <v>0</v>
      </c>
      <c r="AU125" s="749" t="e">
        <f t="shared" si="379"/>
        <v>#DIV/0!</v>
      </c>
      <c r="AV125" s="103"/>
      <c r="AW125" s="749" t="e">
        <f t="shared" si="483"/>
        <v>#DIV/0!</v>
      </c>
      <c r="AX125" s="103">
        <f t="shared" ref="AX125:BB125" si="502">AX127+AX130+AX133+AX141+AX152+AX155+AX158+AX161+AX164+AX167</f>
        <v>0</v>
      </c>
      <c r="AY125" s="749" t="e">
        <f t="shared" si="381"/>
        <v>#DIV/0!</v>
      </c>
      <c r="AZ125" s="103">
        <f t="shared" si="502"/>
        <v>0</v>
      </c>
      <c r="BA125" s="749"/>
      <c r="BB125" s="103">
        <f t="shared" si="502"/>
        <v>0</v>
      </c>
      <c r="BC125" s="103"/>
      <c r="BD125" s="103"/>
      <c r="BE125" s="103">
        <f>BF125+BG125+BH125+BI125</f>
        <v>0</v>
      </c>
      <c r="BF125" s="103">
        <f>BF127+BF130+BF133+BF141+BF152+BF155+BF158+BF161+BF164+BF167</f>
        <v>0</v>
      </c>
      <c r="BG125" s="103">
        <f t="shared" ref="BG125:BI125" si="503">BG127+BG130+BG133+BG141+BG152+BG155+BG158+BG161+BG164+BG167</f>
        <v>0</v>
      </c>
      <c r="BH125" s="103">
        <f t="shared" si="503"/>
        <v>0</v>
      </c>
      <c r="BI125" s="103">
        <f t="shared" si="503"/>
        <v>0</v>
      </c>
      <c r="BJ125" s="103">
        <f>BK125+BL125+BM125</f>
        <v>0</v>
      </c>
      <c r="BK125" s="103">
        <f>BK127+BK130+BK133+BK141+BK152+BK155+BK158+BK161+BK164+BK167</f>
        <v>0</v>
      </c>
      <c r="BL125" s="103">
        <f t="shared" ref="BL125:BM125" si="504">BL127+BL130+BL133+BL141+BL152+BL155+BL158+BL161+BL164+BL167</f>
        <v>0</v>
      </c>
      <c r="BM125" s="103">
        <f t="shared" si="504"/>
        <v>0</v>
      </c>
      <c r="BN125" s="103">
        <f>BO125+BR125+BS125</f>
        <v>0</v>
      </c>
      <c r="BO125" s="103"/>
      <c r="BP125" s="103"/>
      <c r="BQ125" s="103"/>
      <c r="BR125" s="103">
        <f t="shared" ref="BR125:BS125" si="505">BR127+BR130+BR133+BR141+BR152+BR155+BR158+BR161+BR164+BR167</f>
        <v>0</v>
      </c>
      <c r="BS125" s="103">
        <f t="shared" si="505"/>
        <v>0</v>
      </c>
      <c r="BT125" s="103"/>
      <c r="BU125" s="103">
        <f>BV125+BX125+BY125+BZ125</f>
        <v>0</v>
      </c>
      <c r="BV125" s="103">
        <f>BV127+BV130+BV133+BV141+BV152+BV155+BV158+BV161+BV164+BV167</f>
        <v>0</v>
      </c>
      <c r="BW125" s="103"/>
      <c r="BX125" s="103">
        <f t="shared" ref="BX125:BZ125" si="506">BX127+BX130+BX133+BX141+BX152+BX155+BX158+BX161+BX164+BX167</f>
        <v>0</v>
      </c>
      <c r="BY125" s="103">
        <f t="shared" si="506"/>
        <v>0</v>
      </c>
      <c r="BZ125" s="103">
        <f t="shared" si="506"/>
        <v>0</v>
      </c>
      <c r="CE125" s="749" t="e">
        <f t="shared" si="489"/>
        <v>#DIV/0!</v>
      </c>
    </row>
    <row r="126" spans="2:83" s="50" customFormat="1" ht="151.5" hidden="1" customHeight="1" x14ac:dyDescent="0.25">
      <c r="B126" s="201" t="s">
        <v>36</v>
      </c>
      <c r="C126" s="109" t="s">
        <v>45</v>
      </c>
      <c r="D126" s="665"/>
      <c r="E126" s="665"/>
      <c r="F126" s="665"/>
      <c r="G126" s="665"/>
      <c r="H126" s="62"/>
      <c r="I126" s="28"/>
      <c r="J126" s="665"/>
      <c r="K126" s="665"/>
      <c r="L126" s="749" t="e">
        <f t="shared" si="370"/>
        <v>#DIV/0!</v>
      </c>
      <c r="M126" s="665">
        <f>M127+M128</f>
        <v>0</v>
      </c>
      <c r="N126" s="826" t="e">
        <f t="shared" si="392"/>
        <v>#DIV/0!</v>
      </c>
      <c r="O126" s="665"/>
      <c r="P126" s="734"/>
      <c r="Q126" s="665">
        <f>Q127+Q128</f>
        <v>0</v>
      </c>
      <c r="R126" s="734"/>
      <c r="S126" s="62"/>
      <c r="T126" s="41"/>
      <c r="U126" s="28"/>
      <c r="V126" s="665">
        <f t="shared" si="413"/>
        <v>1716417.9104499999</v>
      </c>
      <c r="W126" s="665">
        <f>W127+W128</f>
        <v>1716417.9104499999</v>
      </c>
      <c r="X126" s="28"/>
      <c r="Y126" s="28"/>
      <c r="Z126" s="665">
        <f t="shared" si="396"/>
        <v>1716417.9104499999</v>
      </c>
      <c r="AA126" s="665">
        <f>AA127+AA128</f>
        <v>1716417.9104499999</v>
      </c>
      <c r="AB126" s="62"/>
      <c r="AC126" s="28"/>
      <c r="AD126" s="19"/>
      <c r="AE126" s="665">
        <f>AG126+AK126+AM126+AO126</f>
        <v>0</v>
      </c>
      <c r="AF126" s="749" t="e">
        <f t="shared" si="373"/>
        <v>#DIV/0!</v>
      </c>
      <c r="AG126" s="665">
        <f>AG127+AG128</f>
        <v>0</v>
      </c>
      <c r="AH126" s="749" t="e">
        <f t="shared" si="374"/>
        <v>#DIV/0!</v>
      </c>
      <c r="AI126" s="665"/>
      <c r="AJ126" s="734"/>
      <c r="AK126" s="665"/>
      <c r="AL126" s="734"/>
      <c r="AM126" s="62"/>
      <c r="AN126" s="41"/>
      <c r="AO126" s="28"/>
      <c r="AP126" s="665"/>
      <c r="AQ126" s="734"/>
      <c r="AR126" s="665">
        <f>AT126+AX126+AZ126+BB126</f>
        <v>0</v>
      </c>
      <c r="AS126" s="749" t="e">
        <f t="shared" si="378"/>
        <v>#DIV/0!</v>
      </c>
      <c r="AT126" s="665">
        <f>AT127+AT128</f>
        <v>0</v>
      </c>
      <c r="AU126" s="749" t="e">
        <f t="shared" si="379"/>
        <v>#DIV/0!</v>
      </c>
      <c r="AV126" s="665"/>
      <c r="AW126" s="749" t="e">
        <f t="shared" si="483"/>
        <v>#DIV/0!</v>
      </c>
      <c r="AX126" s="665"/>
      <c r="AY126" s="749" t="e">
        <f t="shared" si="381"/>
        <v>#DIV/0!</v>
      </c>
      <c r="AZ126" s="62"/>
      <c r="BA126" s="749"/>
      <c r="BB126" s="28"/>
      <c r="BC126" s="62"/>
      <c r="BD126" s="28"/>
      <c r="BE126" s="665">
        <f>BF126+BG126+BH126+BI126</f>
        <v>0</v>
      </c>
      <c r="BF126" s="665">
        <f>BF127+BF128</f>
        <v>0</v>
      </c>
      <c r="BG126" s="665"/>
      <c r="BH126" s="62"/>
      <c r="BI126" s="28"/>
      <c r="BJ126" s="665">
        <f t="shared" ref="BJ126:BJ150" si="507">BK126+BL126+BM126</f>
        <v>0</v>
      </c>
      <c r="BK126" s="665"/>
      <c r="BL126" s="62"/>
      <c r="BM126" s="28"/>
      <c r="BN126" s="665">
        <f t="shared" ref="BN126:BN150" si="508">BO126+BR126+BS126</f>
        <v>0</v>
      </c>
      <c r="BO126" s="665"/>
      <c r="BP126" s="665"/>
      <c r="BQ126" s="665"/>
      <c r="BR126" s="62"/>
      <c r="BS126" s="28"/>
      <c r="BT126" s="665"/>
      <c r="BU126" s="665">
        <f>BV126+BX126+BY126+BZ126</f>
        <v>0</v>
      </c>
      <c r="BV126" s="438">
        <f>BV127+BV128</f>
        <v>0</v>
      </c>
      <c r="BW126" s="557"/>
      <c r="BX126" s="438"/>
      <c r="BY126" s="62"/>
      <c r="BZ126" s="28"/>
      <c r="CE126" s="749" t="e">
        <f t="shared" si="489"/>
        <v>#DIV/0!</v>
      </c>
    </row>
    <row r="127" spans="2:83" s="151" customFormat="1" ht="67.5" hidden="1" customHeight="1" x14ac:dyDescent="0.25">
      <c r="B127" s="211"/>
      <c r="C127" s="102" t="s">
        <v>32</v>
      </c>
      <c r="D127" s="666"/>
      <c r="E127" s="666"/>
      <c r="F127" s="666"/>
      <c r="G127" s="666"/>
      <c r="H127" s="280"/>
      <c r="I127" s="280"/>
      <c r="J127" s="666"/>
      <c r="K127" s="666"/>
      <c r="L127" s="749" t="e">
        <f t="shared" si="370"/>
        <v>#DIV/0!</v>
      </c>
      <c r="M127" s="666">
        <v>0</v>
      </c>
      <c r="N127" s="826" t="e">
        <f t="shared" si="392"/>
        <v>#DIV/0!</v>
      </c>
      <c r="O127" s="666"/>
      <c r="P127" s="734"/>
      <c r="Q127" s="666">
        <v>0</v>
      </c>
      <c r="R127" s="734"/>
      <c r="S127" s="280"/>
      <c r="T127" s="19"/>
      <c r="U127" s="280"/>
      <c r="V127" s="666">
        <f t="shared" si="413"/>
        <v>1150000</v>
      </c>
      <c r="W127" s="666">
        <f>AA127-E127</f>
        <v>1150000</v>
      </c>
      <c r="X127" s="280"/>
      <c r="Y127" s="280"/>
      <c r="Z127" s="666">
        <f t="shared" si="396"/>
        <v>1150000</v>
      </c>
      <c r="AA127" s="666">
        <v>1150000</v>
      </c>
      <c r="AB127" s="280"/>
      <c r="AC127" s="280"/>
      <c r="AD127" s="19"/>
      <c r="AE127" s="666">
        <f t="shared" ref="AE127:AE132" si="509">AG127</f>
        <v>0</v>
      </c>
      <c r="AF127" s="749" t="e">
        <f t="shared" si="373"/>
        <v>#DIV/0!</v>
      </c>
      <c r="AG127" s="666"/>
      <c r="AH127" s="749" t="e">
        <f t="shared" si="374"/>
        <v>#DIV/0!</v>
      </c>
      <c r="AI127" s="666"/>
      <c r="AJ127" s="734"/>
      <c r="AK127" s="666"/>
      <c r="AL127" s="734"/>
      <c r="AM127" s="280"/>
      <c r="AN127" s="19"/>
      <c r="AO127" s="280"/>
      <c r="AP127" s="666"/>
      <c r="AQ127" s="734"/>
      <c r="AR127" s="666">
        <f t="shared" ref="AR127" si="510">AT127</f>
        <v>0</v>
      </c>
      <c r="AS127" s="749" t="e">
        <f t="shared" si="378"/>
        <v>#DIV/0!</v>
      </c>
      <c r="AT127" s="666"/>
      <c r="AU127" s="749" t="e">
        <f t="shared" si="379"/>
        <v>#DIV/0!</v>
      </c>
      <c r="AV127" s="666"/>
      <c r="AW127" s="749" t="e">
        <f t="shared" si="483"/>
        <v>#DIV/0!</v>
      </c>
      <c r="AX127" s="666"/>
      <c r="AY127" s="749" t="e">
        <f t="shared" si="381"/>
        <v>#DIV/0!</v>
      </c>
      <c r="AZ127" s="280"/>
      <c r="BA127" s="749"/>
      <c r="BB127" s="280"/>
      <c r="BC127" s="280"/>
      <c r="BD127" s="280"/>
      <c r="BE127" s="666">
        <f t="shared" ref="BE127" si="511">BF127</f>
        <v>0</v>
      </c>
      <c r="BF127" s="666"/>
      <c r="BG127" s="666"/>
      <c r="BH127" s="280"/>
      <c r="BI127" s="280"/>
      <c r="BJ127" s="666">
        <f t="shared" si="507"/>
        <v>0</v>
      </c>
      <c r="BK127" s="666"/>
      <c r="BL127" s="280"/>
      <c r="BM127" s="280"/>
      <c r="BN127" s="666">
        <f t="shared" si="508"/>
        <v>0</v>
      </c>
      <c r="BO127" s="666"/>
      <c r="BP127" s="666"/>
      <c r="BQ127" s="666"/>
      <c r="BR127" s="280"/>
      <c r="BS127" s="280"/>
      <c r="BT127" s="666"/>
      <c r="BU127" s="666">
        <f t="shared" ref="BU127" si="512">BV127</f>
        <v>0</v>
      </c>
      <c r="BV127" s="449"/>
      <c r="BW127" s="555"/>
      <c r="BX127" s="449"/>
      <c r="BY127" s="280"/>
      <c r="BZ127" s="280"/>
      <c r="CE127" s="749" t="e">
        <f t="shared" si="489"/>
        <v>#DIV/0!</v>
      </c>
    </row>
    <row r="128" spans="2:83" s="151" customFormat="1" ht="67.5" hidden="1" customHeight="1" x14ac:dyDescent="0.25">
      <c r="B128" s="211"/>
      <c r="C128" s="98" t="s">
        <v>31</v>
      </c>
      <c r="D128" s="665"/>
      <c r="E128" s="665"/>
      <c r="F128" s="665"/>
      <c r="G128" s="665"/>
      <c r="H128" s="280"/>
      <c r="I128" s="280"/>
      <c r="J128" s="665"/>
      <c r="K128" s="665"/>
      <c r="L128" s="749" t="e">
        <f t="shared" ref="L128:L191" si="513">K128/D128</f>
        <v>#DIV/0!</v>
      </c>
      <c r="M128" s="665">
        <v>0</v>
      </c>
      <c r="N128" s="826" t="e">
        <f t="shared" si="392"/>
        <v>#DIV/0!</v>
      </c>
      <c r="O128" s="665"/>
      <c r="P128" s="734"/>
      <c r="Q128" s="665">
        <v>0</v>
      </c>
      <c r="R128" s="734"/>
      <c r="S128" s="280"/>
      <c r="T128" s="19"/>
      <c r="U128" s="280"/>
      <c r="V128" s="665">
        <f t="shared" si="413"/>
        <v>566417.91044999997</v>
      </c>
      <c r="W128" s="665">
        <f>AA128-E128</f>
        <v>566417.91044999997</v>
      </c>
      <c r="X128" s="280"/>
      <c r="Y128" s="280"/>
      <c r="Z128" s="665">
        <f t="shared" si="396"/>
        <v>566417.91044999997</v>
      </c>
      <c r="AA128" s="665">
        <f>566417.91045</f>
        <v>566417.91044999997</v>
      </c>
      <c r="AB128" s="280"/>
      <c r="AC128" s="280"/>
      <c r="AD128" s="19"/>
      <c r="AE128" s="665"/>
      <c r="AF128" s="749" t="e">
        <f t="shared" ref="AF128:AF191" si="514">AE128/D128</f>
        <v>#DIV/0!</v>
      </c>
      <c r="AG128" s="666"/>
      <c r="AH128" s="749" t="e">
        <f t="shared" ref="AH128:AH191" si="515">AG128/E128</f>
        <v>#DIV/0!</v>
      </c>
      <c r="AI128" s="666"/>
      <c r="AJ128" s="734"/>
      <c r="AK128" s="666"/>
      <c r="AL128" s="734"/>
      <c r="AM128" s="280"/>
      <c r="AN128" s="19"/>
      <c r="AO128" s="280"/>
      <c r="AP128" s="666"/>
      <c r="AQ128" s="734"/>
      <c r="AR128" s="666"/>
      <c r="AS128" s="749" t="e">
        <f t="shared" ref="AS128:AS191" si="516">AR128/D128</f>
        <v>#DIV/0!</v>
      </c>
      <c r="AT128" s="666"/>
      <c r="AU128" s="749" t="e">
        <f t="shared" ref="AU128:AU191" si="517">AT128/E128</f>
        <v>#DIV/0!</v>
      </c>
      <c r="AV128" s="666"/>
      <c r="AW128" s="749" t="e">
        <f t="shared" ref="AW128:AW191" si="518">AV128/F128</f>
        <v>#DIV/0!</v>
      </c>
      <c r="AX128" s="666"/>
      <c r="AY128" s="749" t="e">
        <f t="shared" ref="AY128:AY191" si="519">AX128/G128</f>
        <v>#DIV/0!</v>
      </c>
      <c r="AZ128" s="280"/>
      <c r="BA128" s="749"/>
      <c r="BB128" s="280"/>
      <c r="BC128" s="280"/>
      <c r="BD128" s="280"/>
      <c r="BE128" s="666"/>
      <c r="BF128" s="666"/>
      <c r="BG128" s="666"/>
      <c r="BH128" s="280"/>
      <c r="BI128" s="280"/>
      <c r="BJ128" s="666">
        <f t="shared" si="507"/>
        <v>0</v>
      </c>
      <c r="BK128" s="666"/>
      <c r="BL128" s="280"/>
      <c r="BM128" s="280"/>
      <c r="BN128" s="666">
        <f t="shared" si="508"/>
        <v>0</v>
      </c>
      <c r="BO128" s="666"/>
      <c r="BP128" s="666"/>
      <c r="BQ128" s="666"/>
      <c r="BR128" s="280"/>
      <c r="BS128" s="280"/>
      <c r="BT128" s="666"/>
      <c r="BU128" s="666"/>
      <c r="BV128" s="439"/>
      <c r="BW128" s="555"/>
      <c r="BX128" s="439"/>
      <c r="BY128" s="280"/>
      <c r="BZ128" s="280"/>
      <c r="CE128" s="749" t="e">
        <f t="shared" ref="CE128:CE191" si="520">BB128/I128</f>
        <v>#DIV/0!</v>
      </c>
    </row>
    <row r="129" spans="2:83" s="50" customFormat="1" ht="108.75" hidden="1" customHeight="1" x14ac:dyDescent="0.25">
      <c r="B129" s="201" t="s">
        <v>56</v>
      </c>
      <c r="C129" s="125" t="s">
        <v>228</v>
      </c>
      <c r="D129" s="665"/>
      <c r="E129" s="665"/>
      <c r="F129" s="665"/>
      <c r="G129" s="665"/>
      <c r="H129" s="665"/>
      <c r="I129" s="665"/>
      <c r="J129" s="665"/>
      <c r="K129" s="665"/>
      <c r="L129" s="749" t="e">
        <f t="shared" si="513"/>
        <v>#DIV/0!</v>
      </c>
      <c r="M129" s="665">
        <f>M130+M131</f>
        <v>0</v>
      </c>
      <c r="N129" s="826" t="e">
        <f t="shared" ref="N129:N192" si="521">M129/E129</f>
        <v>#DIV/0!</v>
      </c>
      <c r="O129" s="665"/>
      <c r="P129" s="734"/>
      <c r="Q129" s="665">
        <f t="shared" ref="Q129:U129" si="522">Q130+Q131</f>
        <v>0</v>
      </c>
      <c r="R129" s="734"/>
      <c r="S129" s="665">
        <f t="shared" si="522"/>
        <v>0</v>
      </c>
      <c r="T129" s="734"/>
      <c r="U129" s="665">
        <f t="shared" si="522"/>
        <v>0</v>
      </c>
      <c r="V129" s="665">
        <f t="shared" ref="V129:V131" si="523">W129+X129+Y129</f>
        <v>229604.47761</v>
      </c>
      <c r="W129" s="665">
        <f>W130+W131</f>
        <v>229604.47761</v>
      </c>
      <c r="X129" s="28"/>
      <c r="Y129" s="28"/>
      <c r="Z129" s="665">
        <f t="shared" si="396"/>
        <v>229604.47761</v>
      </c>
      <c r="AA129" s="665">
        <f>AA130+AA131</f>
        <v>229604.47761</v>
      </c>
      <c r="AB129" s="62"/>
      <c r="AC129" s="28"/>
      <c r="AD129" s="19"/>
      <c r="AE129" s="665">
        <f t="shared" si="509"/>
        <v>0</v>
      </c>
      <c r="AF129" s="749" t="e">
        <f t="shared" si="514"/>
        <v>#DIV/0!</v>
      </c>
      <c r="AG129" s="665">
        <f>AG130+AG131</f>
        <v>0</v>
      </c>
      <c r="AH129" s="749" t="e">
        <f t="shared" si="515"/>
        <v>#DIV/0!</v>
      </c>
      <c r="AI129" s="665"/>
      <c r="AJ129" s="734"/>
      <c r="AK129" s="665"/>
      <c r="AL129" s="734"/>
      <c r="AM129" s="62"/>
      <c r="AN129" s="41"/>
      <c r="AO129" s="28"/>
      <c r="AP129" s="665"/>
      <c r="AQ129" s="734"/>
      <c r="AR129" s="665">
        <f t="shared" ref="AR129:AR132" si="524">AT129</f>
        <v>0</v>
      </c>
      <c r="AS129" s="749" t="e">
        <f t="shared" si="516"/>
        <v>#DIV/0!</v>
      </c>
      <c r="AT129" s="665">
        <f>AT130+AT131</f>
        <v>0</v>
      </c>
      <c r="AU129" s="749" t="e">
        <f t="shared" si="517"/>
        <v>#DIV/0!</v>
      </c>
      <c r="AV129" s="665"/>
      <c r="AW129" s="749" t="e">
        <f t="shared" si="518"/>
        <v>#DIV/0!</v>
      </c>
      <c r="AX129" s="665"/>
      <c r="AY129" s="749" t="e">
        <f t="shared" si="519"/>
        <v>#DIV/0!</v>
      </c>
      <c r="AZ129" s="62"/>
      <c r="BA129" s="749"/>
      <c r="BB129" s="28"/>
      <c r="BC129" s="62"/>
      <c r="BD129" s="28"/>
      <c r="BE129" s="665">
        <f t="shared" ref="BE129:BE132" si="525">BF129</f>
        <v>0</v>
      </c>
      <c r="BF129" s="665">
        <f>BF130+BF131</f>
        <v>0</v>
      </c>
      <c r="BG129" s="665"/>
      <c r="BH129" s="62"/>
      <c r="BI129" s="28"/>
      <c r="BJ129" s="665">
        <f t="shared" si="507"/>
        <v>0</v>
      </c>
      <c r="BK129" s="665"/>
      <c r="BL129" s="62"/>
      <c r="BM129" s="28"/>
      <c r="BN129" s="665">
        <f t="shared" si="508"/>
        <v>0</v>
      </c>
      <c r="BO129" s="665"/>
      <c r="BP129" s="665"/>
      <c r="BQ129" s="665"/>
      <c r="BR129" s="62"/>
      <c r="BS129" s="28"/>
      <c r="BT129" s="665"/>
      <c r="BU129" s="665">
        <f t="shared" ref="BU129:BU132" si="526">BV129</f>
        <v>0</v>
      </c>
      <c r="BV129" s="438">
        <f>BV130+BV131</f>
        <v>0</v>
      </c>
      <c r="BW129" s="557"/>
      <c r="BX129" s="438"/>
      <c r="BY129" s="62"/>
      <c r="BZ129" s="28"/>
      <c r="CE129" s="749" t="e">
        <f t="shared" si="520"/>
        <v>#DIV/0!</v>
      </c>
    </row>
    <row r="130" spans="2:83" s="151" customFormat="1" ht="54" hidden="1" customHeight="1" x14ac:dyDescent="0.25">
      <c r="B130" s="211"/>
      <c r="C130" s="102" t="s">
        <v>32</v>
      </c>
      <c r="D130" s="666"/>
      <c r="E130" s="666"/>
      <c r="F130" s="666"/>
      <c r="G130" s="666"/>
      <c r="H130" s="73"/>
      <c r="I130" s="73"/>
      <c r="J130" s="666"/>
      <c r="K130" s="666"/>
      <c r="L130" s="749" t="e">
        <f t="shared" si="513"/>
        <v>#DIV/0!</v>
      </c>
      <c r="M130" s="666">
        <v>0</v>
      </c>
      <c r="N130" s="826" t="e">
        <f t="shared" si="521"/>
        <v>#DIV/0!</v>
      </c>
      <c r="O130" s="666"/>
      <c r="P130" s="734"/>
      <c r="Q130" s="666">
        <v>0</v>
      </c>
      <c r="R130" s="734"/>
      <c r="S130" s="73"/>
      <c r="T130" s="31"/>
      <c r="U130" s="73"/>
      <c r="V130" s="666">
        <f t="shared" si="523"/>
        <v>153835</v>
      </c>
      <c r="W130" s="666">
        <f>AA130-E130</f>
        <v>153835</v>
      </c>
      <c r="X130" s="73"/>
      <c r="Y130" s="73"/>
      <c r="Z130" s="666">
        <f t="shared" si="396"/>
        <v>153835</v>
      </c>
      <c r="AA130" s="666">
        <v>153835</v>
      </c>
      <c r="AB130" s="73"/>
      <c r="AC130" s="73"/>
      <c r="AD130" s="31"/>
      <c r="AE130" s="666">
        <f t="shared" si="509"/>
        <v>0</v>
      </c>
      <c r="AF130" s="749" t="e">
        <f t="shared" si="514"/>
        <v>#DIV/0!</v>
      </c>
      <c r="AG130" s="666"/>
      <c r="AH130" s="749" t="e">
        <f t="shared" si="515"/>
        <v>#DIV/0!</v>
      </c>
      <c r="AI130" s="666"/>
      <c r="AJ130" s="734"/>
      <c r="AK130" s="666"/>
      <c r="AL130" s="734"/>
      <c r="AM130" s="73"/>
      <c r="AN130" s="31"/>
      <c r="AO130" s="73"/>
      <c r="AP130" s="666"/>
      <c r="AQ130" s="734"/>
      <c r="AR130" s="666">
        <f t="shared" si="524"/>
        <v>0</v>
      </c>
      <c r="AS130" s="749" t="e">
        <f t="shared" si="516"/>
        <v>#DIV/0!</v>
      </c>
      <c r="AT130" s="666"/>
      <c r="AU130" s="749" t="e">
        <f t="shared" si="517"/>
        <v>#DIV/0!</v>
      </c>
      <c r="AV130" s="666"/>
      <c r="AW130" s="749" t="e">
        <f t="shared" si="518"/>
        <v>#DIV/0!</v>
      </c>
      <c r="AX130" s="666"/>
      <c r="AY130" s="749" t="e">
        <f t="shared" si="519"/>
        <v>#DIV/0!</v>
      </c>
      <c r="AZ130" s="73"/>
      <c r="BA130" s="749"/>
      <c r="BB130" s="73"/>
      <c r="BC130" s="73"/>
      <c r="BD130" s="73"/>
      <c r="BE130" s="666">
        <f t="shared" si="525"/>
        <v>0</v>
      </c>
      <c r="BF130" s="666"/>
      <c r="BG130" s="666"/>
      <c r="BH130" s="73"/>
      <c r="BI130" s="73"/>
      <c r="BJ130" s="666">
        <f t="shared" si="507"/>
        <v>0</v>
      </c>
      <c r="BK130" s="666"/>
      <c r="BL130" s="73"/>
      <c r="BM130" s="73"/>
      <c r="BN130" s="666">
        <f t="shared" si="508"/>
        <v>0</v>
      </c>
      <c r="BO130" s="666"/>
      <c r="BP130" s="666"/>
      <c r="BQ130" s="666"/>
      <c r="BR130" s="73"/>
      <c r="BS130" s="73"/>
      <c r="BT130" s="666"/>
      <c r="BU130" s="666">
        <f t="shared" si="526"/>
        <v>0</v>
      </c>
      <c r="BV130" s="449"/>
      <c r="BW130" s="555"/>
      <c r="BX130" s="449"/>
      <c r="BY130" s="73"/>
      <c r="BZ130" s="73"/>
      <c r="CE130" s="749" t="e">
        <f t="shared" si="520"/>
        <v>#DIV/0!</v>
      </c>
    </row>
    <row r="131" spans="2:83" s="50" customFormat="1" ht="54" hidden="1" customHeight="1" x14ac:dyDescent="0.25">
      <c r="B131" s="201"/>
      <c r="C131" s="98" t="s">
        <v>31</v>
      </c>
      <c r="D131" s="665"/>
      <c r="E131" s="665"/>
      <c r="F131" s="665"/>
      <c r="G131" s="665"/>
      <c r="H131" s="31"/>
      <c r="I131" s="31"/>
      <c r="J131" s="665"/>
      <c r="K131" s="665"/>
      <c r="L131" s="749" t="e">
        <f t="shared" si="513"/>
        <v>#DIV/0!</v>
      </c>
      <c r="M131" s="665">
        <v>0</v>
      </c>
      <c r="N131" s="826" t="e">
        <f t="shared" si="521"/>
        <v>#DIV/0!</v>
      </c>
      <c r="O131" s="665"/>
      <c r="P131" s="734"/>
      <c r="Q131" s="665">
        <v>0</v>
      </c>
      <c r="R131" s="734"/>
      <c r="S131" s="31"/>
      <c r="T131" s="31"/>
      <c r="U131" s="31"/>
      <c r="V131" s="665">
        <f t="shared" si="523"/>
        <v>75769.477610000002</v>
      </c>
      <c r="W131" s="665">
        <f>AA131-E131</f>
        <v>75769.477610000002</v>
      </c>
      <c r="X131" s="31"/>
      <c r="Y131" s="31"/>
      <c r="Z131" s="665">
        <f t="shared" si="396"/>
        <v>75769.477610000002</v>
      </c>
      <c r="AA131" s="665">
        <v>75769.477610000002</v>
      </c>
      <c r="AB131" s="31"/>
      <c r="AC131" s="31"/>
      <c r="AD131" s="31"/>
      <c r="AE131" s="665">
        <f t="shared" si="509"/>
        <v>0</v>
      </c>
      <c r="AF131" s="749" t="e">
        <f t="shared" si="514"/>
        <v>#DIV/0!</v>
      </c>
      <c r="AG131" s="665"/>
      <c r="AH131" s="749" t="e">
        <f t="shared" si="515"/>
        <v>#DIV/0!</v>
      </c>
      <c r="AI131" s="665"/>
      <c r="AJ131" s="734"/>
      <c r="AK131" s="665"/>
      <c r="AL131" s="734"/>
      <c r="AM131" s="31"/>
      <c r="AN131" s="31"/>
      <c r="AO131" s="31"/>
      <c r="AP131" s="665"/>
      <c r="AQ131" s="734"/>
      <c r="AR131" s="665">
        <f t="shared" si="524"/>
        <v>0</v>
      </c>
      <c r="AS131" s="749" t="e">
        <f t="shared" si="516"/>
        <v>#DIV/0!</v>
      </c>
      <c r="AT131" s="665"/>
      <c r="AU131" s="749" t="e">
        <f t="shared" si="517"/>
        <v>#DIV/0!</v>
      </c>
      <c r="AV131" s="665"/>
      <c r="AW131" s="749" t="e">
        <f t="shared" si="518"/>
        <v>#DIV/0!</v>
      </c>
      <c r="AX131" s="665"/>
      <c r="AY131" s="749" t="e">
        <f t="shared" si="519"/>
        <v>#DIV/0!</v>
      </c>
      <c r="AZ131" s="31"/>
      <c r="BA131" s="749"/>
      <c r="BB131" s="31"/>
      <c r="BC131" s="31"/>
      <c r="BD131" s="31"/>
      <c r="BE131" s="665">
        <f t="shared" si="525"/>
        <v>0</v>
      </c>
      <c r="BF131" s="665"/>
      <c r="BG131" s="665"/>
      <c r="BH131" s="31"/>
      <c r="BI131" s="31"/>
      <c r="BJ131" s="665">
        <f t="shared" si="507"/>
        <v>0</v>
      </c>
      <c r="BK131" s="665"/>
      <c r="BL131" s="31"/>
      <c r="BM131" s="31"/>
      <c r="BN131" s="665">
        <f t="shared" si="508"/>
        <v>0</v>
      </c>
      <c r="BO131" s="665"/>
      <c r="BP131" s="665"/>
      <c r="BQ131" s="665"/>
      <c r="BR131" s="31"/>
      <c r="BS131" s="31"/>
      <c r="BT131" s="665"/>
      <c r="BU131" s="665">
        <f t="shared" si="526"/>
        <v>0</v>
      </c>
      <c r="BV131" s="438"/>
      <c r="BW131" s="557"/>
      <c r="BX131" s="438"/>
      <c r="BY131" s="31"/>
      <c r="BZ131" s="31"/>
      <c r="CE131" s="749" t="e">
        <f t="shared" si="520"/>
        <v>#DIV/0!</v>
      </c>
    </row>
    <row r="132" spans="2:83" s="50" customFormat="1" ht="65.25" hidden="1" customHeight="1" x14ac:dyDescent="0.25">
      <c r="B132" s="201" t="s">
        <v>184</v>
      </c>
      <c r="C132" s="98" t="s">
        <v>41</v>
      </c>
      <c r="D132" s="665"/>
      <c r="E132" s="665"/>
      <c r="F132" s="665"/>
      <c r="G132" s="665"/>
      <c r="H132" s="62"/>
      <c r="I132" s="28"/>
      <c r="J132" s="665"/>
      <c r="K132" s="665"/>
      <c r="L132" s="749" t="e">
        <f t="shared" si="513"/>
        <v>#DIV/0!</v>
      </c>
      <c r="M132" s="665">
        <f>M133</f>
        <v>0</v>
      </c>
      <c r="N132" s="826" t="e">
        <f t="shared" si="521"/>
        <v>#DIV/0!</v>
      </c>
      <c r="O132" s="665"/>
      <c r="P132" s="734"/>
      <c r="Q132" s="665"/>
      <c r="R132" s="734"/>
      <c r="S132" s="62"/>
      <c r="T132" s="41"/>
      <c r="U132" s="28"/>
      <c r="V132" s="286">
        <f t="shared" si="413"/>
        <v>0</v>
      </c>
      <c r="W132" s="28"/>
      <c r="X132" s="28"/>
      <c r="Y132" s="28"/>
      <c r="Z132" s="665">
        <f t="shared" ref="Z132:Z278" si="527">AA132+AB132+AC132</f>
        <v>0</v>
      </c>
      <c r="AA132" s="665">
        <f t="shared" ref="AA132:AA139" si="528">E132</f>
        <v>0</v>
      </c>
      <c r="AB132" s="62"/>
      <c r="AC132" s="28"/>
      <c r="AD132" s="19"/>
      <c r="AE132" s="665">
        <f t="shared" si="509"/>
        <v>0</v>
      </c>
      <c r="AF132" s="749" t="e">
        <f t="shared" si="514"/>
        <v>#DIV/0!</v>
      </c>
      <c r="AG132" s="665">
        <f>AG133</f>
        <v>0</v>
      </c>
      <c r="AH132" s="749" t="e">
        <f t="shared" si="515"/>
        <v>#DIV/0!</v>
      </c>
      <c r="AI132" s="665"/>
      <c r="AJ132" s="734"/>
      <c r="AK132" s="665"/>
      <c r="AL132" s="734"/>
      <c r="AM132" s="62"/>
      <c r="AN132" s="41"/>
      <c r="AO132" s="28"/>
      <c r="AP132" s="665"/>
      <c r="AQ132" s="734"/>
      <c r="AR132" s="665">
        <f t="shared" si="524"/>
        <v>0</v>
      </c>
      <c r="AS132" s="749" t="e">
        <f t="shared" si="516"/>
        <v>#DIV/0!</v>
      </c>
      <c r="AT132" s="665">
        <f>AT133</f>
        <v>0</v>
      </c>
      <c r="AU132" s="749" t="e">
        <f t="shared" si="517"/>
        <v>#DIV/0!</v>
      </c>
      <c r="AV132" s="665"/>
      <c r="AW132" s="749" t="e">
        <f t="shared" si="518"/>
        <v>#DIV/0!</v>
      </c>
      <c r="AX132" s="665"/>
      <c r="AY132" s="749" t="e">
        <f t="shared" si="519"/>
        <v>#DIV/0!</v>
      </c>
      <c r="AZ132" s="62"/>
      <c r="BA132" s="749"/>
      <c r="BB132" s="28"/>
      <c r="BC132" s="62"/>
      <c r="BD132" s="28"/>
      <c r="BE132" s="665">
        <f t="shared" si="525"/>
        <v>0</v>
      </c>
      <c r="BF132" s="665">
        <f>BF133</f>
        <v>0</v>
      </c>
      <c r="BG132" s="665"/>
      <c r="BH132" s="62"/>
      <c r="BI132" s="28"/>
      <c r="BJ132" s="665">
        <f t="shared" si="507"/>
        <v>0</v>
      </c>
      <c r="BK132" s="665"/>
      <c r="BL132" s="62"/>
      <c r="BM132" s="28"/>
      <c r="BN132" s="665">
        <f t="shared" si="508"/>
        <v>0</v>
      </c>
      <c r="BO132" s="665"/>
      <c r="BP132" s="665"/>
      <c r="BQ132" s="665"/>
      <c r="BR132" s="62"/>
      <c r="BS132" s="28"/>
      <c r="BT132" s="665"/>
      <c r="BU132" s="665">
        <f t="shared" si="526"/>
        <v>0</v>
      </c>
      <c r="BV132" s="438">
        <f>BV133</f>
        <v>0</v>
      </c>
      <c r="BW132" s="557"/>
      <c r="BX132" s="438"/>
      <c r="BY132" s="62"/>
      <c r="BZ132" s="28"/>
      <c r="CE132" s="749" t="e">
        <f t="shared" si="520"/>
        <v>#DIV/0!</v>
      </c>
    </row>
    <row r="133" spans="2:83" s="50" customFormat="1" ht="45" hidden="1" customHeight="1" x14ac:dyDescent="0.25">
      <c r="B133" s="201"/>
      <c r="C133" s="102" t="s">
        <v>32</v>
      </c>
      <c r="D133" s="19"/>
      <c r="E133" s="31"/>
      <c r="F133" s="31"/>
      <c r="G133" s="31"/>
      <c r="H133" s="31"/>
      <c r="I133" s="31"/>
      <c r="J133" s="666"/>
      <c r="K133" s="19"/>
      <c r="L133" s="749" t="e">
        <f t="shared" si="513"/>
        <v>#DIV/0!</v>
      </c>
      <c r="M133" s="31"/>
      <c r="N133" s="826" t="e">
        <f t="shared" si="521"/>
        <v>#DIV/0!</v>
      </c>
      <c r="O133" s="31"/>
      <c r="P133" s="31"/>
      <c r="Q133" s="31"/>
      <c r="R133" s="31"/>
      <c r="S133" s="31"/>
      <c r="T133" s="31"/>
      <c r="U133" s="31"/>
      <c r="V133" s="286">
        <f t="shared" ref="V133:V278" si="529">W133+X133+Y133</f>
        <v>0</v>
      </c>
      <c r="W133" s="31"/>
      <c r="X133" s="31"/>
      <c r="Y133" s="31"/>
      <c r="Z133" s="19">
        <f t="shared" si="527"/>
        <v>0</v>
      </c>
      <c r="AA133" s="31">
        <f t="shared" si="528"/>
        <v>0</v>
      </c>
      <c r="AB133" s="31"/>
      <c r="AC133" s="31"/>
      <c r="AD133" s="31"/>
      <c r="AE133" s="19"/>
      <c r="AF133" s="749" t="e">
        <f t="shared" si="514"/>
        <v>#DIV/0!</v>
      </c>
      <c r="AG133" s="31"/>
      <c r="AH133" s="749" t="e">
        <f t="shared" si="515"/>
        <v>#DIV/0!</v>
      </c>
      <c r="AI133" s="31"/>
      <c r="AJ133" s="31"/>
      <c r="AK133" s="31"/>
      <c r="AL133" s="31"/>
      <c r="AM133" s="31"/>
      <c r="AN133" s="31"/>
      <c r="AO133" s="31"/>
      <c r="AP133" s="19"/>
      <c r="AQ133" s="19"/>
      <c r="AR133" s="19"/>
      <c r="AS133" s="749" t="e">
        <f t="shared" si="516"/>
        <v>#DIV/0!</v>
      </c>
      <c r="AT133" s="31"/>
      <c r="AU133" s="749" t="e">
        <f t="shared" si="517"/>
        <v>#DIV/0!</v>
      </c>
      <c r="AV133" s="31"/>
      <c r="AW133" s="749" t="e">
        <f t="shared" si="518"/>
        <v>#DIV/0!</v>
      </c>
      <c r="AX133" s="31"/>
      <c r="AY133" s="749" t="e">
        <f t="shared" si="519"/>
        <v>#DIV/0!</v>
      </c>
      <c r="AZ133" s="31"/>
      <c r="BA133" s="749"/>
      <c r="BB133" s="31"/>
      <c r="BC133" s="31"/>
      <c r="BD133" s="31"/>
      <c r="BE133" s="19"/>
      <c r="BF133" s="31"/>
      <c r="BG133" s="31"/>
      <c r="BH133" s="31"/>
      <c r="BI133" s="31"/>
      <c r="BJ133" s="19">
        <f t="shared" si="507"/>
        <v>0</v>
      </c>
      <c r="BK133" s="31"/>
      <c r="BL133" s="31"/>
      <c r="BM133" s="31"/>
      <c r="BN133" s="19">
        <f t="shared" si="508"/>
        <v>0</v>
      </c>
      <c r="BO133" s="31"/>
      <c r="BP133" s="31"/>
      <c r="BQ133" s="31"/>
      <c r="BR133" s="31"/>
      <c r="BS133" s="31"/>
      <c r="BT133" s="19"/>
      <c r="BU133" s="19"/>
      <c r="BV133" s="31"/>
      <c r="BW133" s="31"/>
      <c r="BX133" s="31"/>
      <c r="BY133" s="31"/>
      <c r="BZ133" s="31"/>
      <c r="CE133" s="749" t="e">
        <f t="shared" si="520"/>
        <v>#DIV/0!</v>
      </c>
    </row>
    <row r="134" spans="2:83" s="50" customFormat="1" ht="116.25" hidden="1" customHeight="1" x14ac:dyDescent="0.25">
      <c r="B134" s="201" t="s">
        <v>8</v>
      </c>
      <c r="C134" s="109" t="s">
        <v>95</v>
      </c>
      <c r="D134" s="665">
        <f>E134</f>
        <v>0</v>
      </c>
      <c r="E134" s="665">
        <f>E135</f>
        <v>0</v>
      </c>
      <c r="F134" s="665"/>
      <c r="G134" s="665"/>
      <c r="H134" s="62"/>
      <c r="I134" s="28"/>
      <c r="J134" s="665"/>
      <c r="K134" s="665">
        <f>M134</f>
        <v>0</v>
      </c>
      <c r="L134" s="749" t="e">
        <f t="shared" si="513"/>
        <v>#DIV/0!</v>
      </c>
      <c r="M134" s="665">
        <f>M135</f>
        <v>0</v>
      </c>
      <c r="N134" s="826" t="e">
        <f t="shared" si="521"/>
        <v>#DIV/0!</v>
      </c>
      <c r="O134" s="665"/>
      <c r="P134" s="734"/>
      <c r="Q134" s="665"/>
      <c r="R134" s="734"/>
      <c r="S134" s="62"/>
      <c r="T134" s="41"/>
      <c r="U134" s="28"/>
      <c r="V134" s="286">
        <f t="shared" si="529"/>
        <v>0</v>
      </c>
      <c r="W134" s="28"/>
      <c r="X134" s="28"/>
      <c r="Y134" s="28"/>
      <c r="Z134" s="665">
        <f t="shared" si="527"/>
        <v>0</v>
      </c>
      <c r="AA134" s="665">
        <f t="shared" si="528"/>
        <v>0</v>
      </c>
      <c r="AB134" s="62"/>
      <c r="AC134" s="28"/>
      <c r="AD134" s="19"/>
      <c r="AE134" s="665">
        <f>AG134</f>
        <v>0</v>
      </c>
      <c r="AF134" s="749" t="e">
        <f t="shared" si="514"/>
        <v>#DIV/0!</v>
      </c>
      <c r="AG134" s="665">
        <f>AG135</f>
        <v>0</v>
      </c>
      <c r="AH134" s="749" t="e">
        <f t="shared" si="515"/>
        <v>#DIV/0!</v>
      </c>
      <c r="AI134" s="665"/>
      <c r="AJ134" s="734"/>
      <c r="AK134" s="665"/>
      <c r="AL134" s="734"/>
      <c r="AM134" s="62"/>
      <c r="AN134" s="41"/>
      <c r="AO134" s="28"/>
      <c r="AP134" s="665"/>
      <c r="AQ134" s="734"/>
      <c r="AR134" s="665">
        <f>AT134</f>
        <v>0</v>
      </c>
      <c r="AS134" s="749" t="e">
        <f t="shared" si="516"/>
        <v>#DIV/0!</v>
      </c>
      <c r="AT134" s="665">
        <f>AT135</f>
        <v>0</v>
      </c>
      <c r="AU134" s="749" t="e">
        <f t="shared" si="517"/>
        <v>#DIV/0!</v>
      </c>
      <c r="AV134" s="665"/>
      <c r="AW134" s="749" t="e">
        <f t="shared" si="518"/>
        <v>#DIV/0!</v>
      </c>
      <c r="AX134" s="665"/>
      <c r="AY134" s="749" t="e">
        <f t="shared" si="519"/>
        <v>#DIV/0!</v>
      </c>
      <c r="AZ134" s="62"/>
      <c r="BA134" s="749"/>
      <c r="BB134" s="28"/>
      <c r="BC134" s="62"/>
      <c r="BD134" s="28"/>
      <c r="BE134" s="665">
        <f>BF134</f>
        <v>0</v>
      </c>
      <c r="BF134" s="665">
        <f>BF135</f>
        <v>0</v>
      </c>
      <c r="BG134" s="665"/>
      <c r="BH134" s="62"/>
      <c r="BI134" s="28"/>
      <c r="BJ134" s="665">
        <f t="shared" si="507"/>
        <v>0</v>
      </c>
      <c r="BK134" s="665"/>
      <c r="BL134" s="62"/>
      <c r="BM134" s="28"/>
      <c r="BN134" s="665">
        <f t="shared" si="508"/>
        <v>0</v>
      </c>
      <c r="BO134" s="665"/>
      <c r="BP134" s="665"/>
      <c r="BQ134" s="665"/>
      <c r="BR134" s="62"/>
      <c r="BS134" s="28"/>
      <c r="BT134" s="665"/>
      <c r="BU134" s="665">
        <f>BV134</f>
        <v>0</v>
      </c>
      <c r="BV134" s="438">
        <f>BV135</f>
        <v>0</v>
      </c>
      <c r="BW134" s="557"/>
      <c r="BX134" s="438"/>
      <c r="BY134" s="62"/>
      <c r="BZ134" s="28"/>
      <c r="CE134" s="749" t="e">
        <f t="shared" si="520"/>
        <v>#DIV/0!</v>
      </c>
    </row>
    <row r="135" spans="2:83" s="59" customFormat="1" ht="112.5" hidden="1" customHeight="1" x14ac:dyDescent="0.25">
      <c r="B135" s="212"/>
      <c r="C135" s="105"/>
      <c r="D135" s="62"/>
      <c r="E135" s="62"/>
      <c r="F135" s="62"/>
      <c r="G135" s="62"/>
      <c r="H135" s="62"/>
      <c r="I135" s="28"/>
      <c r="J135" s="293"/>
      <c r="K135" s="41"/>
      <c r="L135" s="749" t="e">
        <f t="shared" si="513"/>
        <v>#DIV/0!</v>
      </c>
      <c r="M135" s="62"/>
      <c r="N135" s="826" t="e">
        <f t="shared" si="521"/>
        <v>#DIV/0!</v>
      </c>
      <c r="O135" s="62"/>
      <c r="P135" s="41"/>
      <c r="Q135" s="62"/>
      <c r="R135" s="41"/>
      <c r="S135" s="62"/>
      <c r="T135" s="41"/>
      <c r="U135" s="28"/>
      <c r="V135" s="286">
        <f t="shared" si="529"/>
        <v>0</v>
      </c>
      <c r="W135" s="28"/>
      <c r="X135" s="28"/>
      <c r="Y135" s="28"/>
      <c r="Z135" s="62">
        <f t="shared" si="527"/>
        <v>0</v>
      </c>
      <c r="AA135" s="62">
        <f t="shared" si="528"/>
        <v>0</v>
      </c>
      <c r="AB135" s="62"/>
      <c r="AC135" s="28"/>
      <c r="AD135" s="19"/>
      <c r="AE135" s="41"/>
      <c r="AF135" s="749" t="e">
        <f t="shared" si="514"/>
        <v>#DIV/0!</v>
      </c>
      <c r="AG135" s="62"/>
      <c r="AH135" s="749" t="e">
        <f t="shared" si="515"/>
        <v>#DIV/0!</v>
      </c>
      <c r="AI135" s="62"/>
      <c r="AJ135" s="41"/>
      <c r="AK135" s="62"/>
      <c r="AL135" s="41"/>
      <c r="AM135" s="62"/>
      <c r="AN135" s="41"/>
      <c r="AO135" s="28"/>
      <c r="AP135" s="62"/>
      <c r="AQ135" s="41"/>
      <c r="AR135" s="62"/>
      <c r="AS135" s="749" t="e">
        <f t="shared" si="516"/>
        <v>#DIV/0!</v>
      </c>
      <c r="AT135" s="62"/>
      <c r="AU135" s="749" t="e">
        <f t="shared" si="517"/>
        <v>#DIV/0!</v>
      </c>
      <c r="AV135" s="62"/>
      <c r="AW135" s="749" t="e">
        <f t="shared" si="518"/>
        <v>#DIV/0!</v>
      </c>
      <c r="AX135" s="62"/>
      <c r="AY135" s="749" t="e">
        <f t="shared" si="519"/>
        <v>#DIV/0!</v>
      </c>
      <c r="AZ135" s="62"/>
      <c r="BA135" s="749"/>
      <c r="BB135" s="28"/>
      <c r="BC135" s="62"/>
      <c r="BD135" s="28"/>
      <c r="BE135" s="62"/>
      <c r="BF135" s="62"/>
      <c r="BG135" s="62"/>
      <c r="BH135" s="62"/>
      <c r="BI135" s="28"/>
      <c r="BJ135" s="62">
        <f t="shared" si="507"/>
        <v>0</v>
      </c>
      <c r="BK135" s="62"/>
      <c r="BL135" s="62"/>
      <c r="BM135" s="28"/>
      <c r="BN135" s="62">
        <f t="shared" si="508"/>
        <v>0</v>
      </c>
      <c r="BO135" s="62"/>
      <c r="BP135" s="62"/>
      <c r="BQ135" s="62"/>
      <c r="BR135" s="62"/>
      <c r="BS135" s="28"/>
      <c r="BT135" s="62"/>
      <c r="BU135" s="62"/>
      <c r="BV135" s="62"/>
      <c r="BW135" s="62"/>
      <c r="BX135" s="62"/>
      <c r="BY135" s="62"/>
      <c r="BZ135" s="28"/>
      <c r="CE135" s="749" t="e">
        <f t="shared" si="520"/>
        <v>#DIV/0!</v>
      </c>
    </row>
    <row r="136" spans="2:83" s="59" customFormat="1" ht="112.5" hidden="1" customHeight="1" x14ac:dyDescent="0.25">
      <c r="B136" s="212"/>
      <c r="C136" s="105"/>
      <c r="D136" s="62"/>
      <c r="E136" s="62"/>
      <c r="F136" s="62"/>
      <c r="G136" s="62"/>
      <c r="H136" s="62"/>
      <c r="I136" s="28"/>
      <c r="J136" s="293"/>
      <c r="K136" s="41"/>
      <c r="L136" s="749" t="e">
        <f t="shared" si="513"/>
        <v>#DIV/0!</v>
      </c>
      <c r="M136" s="62"/>
      <c r="N136" s="826" t="e">
        <f t="shared" si="521"/>
        <v>#DIV/0!</v>
      </c>
      <c r="O136" s="62"/>
      <c r="P136" s="41"/>
      <c r="Q136" s="62"/>
      <c r="R136" s="41"/>
      <c r="S136" s="62"/>
      <c r="T136" s="41"/>
      <c r="U136" s="28"/>
      <c r="V136" s="286">
        <f t="shared" si="529"/>
        <v>0</v>
      </c>
      <c r="W136" s="28"/>
      <c r="X136" s="28"/>
      <c r="Y136" s="28"/>
      <c r="Z136" s="62">
        <f t="shared" si="527"/>
        <v>0</v>
      </c>
      <c r="AA136" s="62">
        <f t="shared" si="528"/>
        <v>0</v>
      </c>
      <c r="AB136" s="62"/>
      <c r="AC136" s="28"/>
      <c r="AD136" s="19"/>
      <c r="AE136" s="41"/>
      <c r="AF136" s="749" t="e">
        <f t="shared" si="514"/>
        <v>#DIV/0!</v>
      </c>
      <c r="AG136" s="62"/>
      <c r="AH136" s="749" t="e">
        <f t="shared" si="515"/>
        <v>#DIV/0!</v>
      </c>
      <c r="AI136" s="62"/>
      <c r="AJ136" s="41"/>
      <c r="AK136" s="62"/>
      <c r="AL136" s="41"/>
      <c r="AM136" s="62"/>
      <c r="AN136" s="41"/>
      <c r="AO136" s="28"/>
      <c r="AP136" s="62"/>
      <c r="AQ136" s="41"/>
      <c r="AR136" s="62"/>
      <c r="AS136" s="749" t="e">
        <f t="shared" si="516"/>
        <v>#DIV/0!</v>
      </c>
      <c r="AT136" s="62"/>
      <c r="AU136" s="749" t="e">
        <f t="shared" si="517"/>
        <v>#DIV/0!</v>
      </c>
      <c r="AV136" s="62"/>
      <c r="AW136" s="749" t="e">
        <f t="shared" si="518"/>
        <v>#DIV/0!</v>
      </c>
      <c r="AX136" s="62"/>
      <c r="AY136" s="749" t="e">
        <f t="shared" si="519"/>
        <v>#DIV/0!</v>
      </c>
      <c r="AZ136" s="62"/>
      <c r="BA136" s="749"/>
      <c r="BB136" s="28"/>
      <c r="BC136" s="62"/>
      <c r="BD136" s="28"/>
      <c r="BE136" s="62"/>
      <c r="BF136" s="62"/>
      <c r="BG136" s="62"/>
      <c r="BH136" s="62"/>
      <c r="BI136" s="28"/>
      <c r="BJ136" s="62">
        <f t="shared" si="507"/>
        <v>0</v>
      </c>
      <c r="BK136" s="62"/>
      <c r="BL136" s="62"/>
      <c r="BM136" s="28"/>
      <c r="BN136" s="62">
        <f t="shared" si="508"/>
        <v>0</v>
      </c>
      <c r="BO136" s="62"/>
      <c r="BP136" s="62"/>
      <c r="BQ136" s="62"/>
      <c r="BR136" s="62"/>
      <c r="BS136" s="28"/>
      <c r="BT136" s="62"/>
      <c r="BU136" s="62"/>
      <c r="BV136" s="62"/>
      <c r="BW136" s="62"/>
      <c r="BX136" s="62"/>
      <c r="BY136" s="62"/>
      <c r="BZ136" s="28"/>
      <c r="CE136" s="749" t="e">
        <f t="shared" si="520"/>
        <v>#DIV/0!</v>
      </c>
    </row>
    <row r="137" spans="2:83" s="59" customFormat="1" ht="112.5" hidden="1" customHeight="1" x14ac:dyDescent="0.25">
      <c r="B137" s="212"/>
      <c r="C137" s="105"/>
      <c r="D137" s="62"/>
      <c r="E137" s="62"/>
      <c r="F137" s="62"/>
      <c r="G137" s="62"/>
      <c r="H137" s="62"/>
      <c r="I137" s="28"/>
      <c r="J137" s="293"/>
      <c r="K137" s="41"/>
      <c r="L137" s="749" t="e">
        <f t="shared" si="513"/>
        <v>#DIV/0!</v>
      </c>
      <c r="M137" s="62"/>
      <c r="N137" s="826" t="e">
        <f t="shared" si="521"/>
        <v>#DIV/0!</v>
      </c>
      <c r="O137" s="62"/>
      <c r="P137" s="41"/>
      <c r="Q137" s="62"/>
      <c r="R137" s="41"/>
      <c r="S137" s="62"/>
      <c r="T137" s="41"/>
      <c r="U137" s="28"/>
      <c r="V137" s="286">
        <f t="shared" si="529"/>
        <v>0</v>
      </c>
      <c r="W137" s="28"/>
      <c r="X137" s="28"/>
      <c r="Y137" s="28"/>
      <c r="Z137" s="62">
        <f t="shared" si="527"/>
        <v>0</v>
      </c>
      <c r="AA137" s="62">
        <f t="shared" si="528"/>
        <v>0</v>
      </c>
      <c r="AB137" s="62"/>
      <c r="AC137" s="28"/>
      <c r="AD137" s="19"/>
      <c r="AE137" s="41"/>
      <c r="AF137" s="749" t="e">
        <f t="shared" si="514"/>
        <v>#DIV/0!</v>
      </c>
      <c r="AG137" s="62"/>
      <c r="AH137" s="749" t="e">
        <f t="shared" si="515"/>
        <v>#DIV/0!</v>
      </c>
      <c r="AI137" s="62"/>
      <c r="AJ137" s="41"/>
      <c r="AK137" s="62"/>
      <c r="AL137" s="41"/>
      <c r="AM137" s="62"/>
      <c r="AN137" s="41"/>
      <c r="AO137" s="28"/>
      <c r="AP137" s="62"/>
      <c r="AQ137" s="41"/>
      <c r="AR137" s="62"/>
      <c r="AS137" s="749" t="e">
        <f t="shared" si="516"/>
        <v>#DIV/0!</v>
      </c>
      <c r="AT137" s="62"/>
      <c r="AU137" s="749" t="e">
        <f t="shared" si="517"/>
        <v>#DIV/0!</v>
      </c>
      <c r="AV137" s="62"/>
      <c r="AW137" s="749" t="e">
        <f t="shared" si="518"/>
        <v>#DIV/0!</v>
      </c>
      <c r="AX137" s="62"/>
      <c r="AY137" s="749" t="e">
        <f t="shared" si="519"/>
        <v>#DIV/0!</v>
      </c>
      <c r="AZ137" s="62"/>
      <c r="BA137" s="749"/>
      <c r="BB137" s="28"/>
      <c r="BC137" s="62"/>
      <c r="BD137" s="28"/>
      <c r="BE137" s="62"/>
      <c r="BF137" s="62"/>
      <c r="BG137" s="62"/>
      <c r="BH137" s="62"/>
      <c r="BI137" s="28"/>
      <c r="BJ137" s="62">
        <f t="shared" si="507"/>
        <v>0</v>
      </c>
      <c r="BK137" s="62"/>
      <c r="BL137" s="62"/>
      <c r="BM137" s="28"/>
      <c r="BN137" s="62">
        <f t="shared" si="508"/>
        <v>0</v>
      </c>
      <c r="BO137" s="62"/>
      <c r="BP137" s="62"/>
      <c r="BQ137" s="62"/>
      <c r="BR137" s="62"/>
      <c r="BS137" s="28"/>
      <c r="BT137" s="62"/>
      <c r="BU137" s="62"/>
      <c r="BV137" s="62"/>
      <c r="BW137" s="62"/>
      <c r="BX137" s="62"/>
      <c r="BY137" s="62"/>
      <c r="BZ137" s="28"/>
      <c r="CE137" s="749" t="e">
        <f t="shared" si="520"/>
        <v>#DIV/0!</v>
      </c>
    </row>
    <row r="138" spans="2:83" s="59" customFormat="1" ht="112.5" hidden="1" customHeight="1" x14ac:dyDescent="0.25">
      <c r="B138" s="212"/>
      <c r="C138" s="105"/>
      <c r="D138" s="62"/>
      <c r="E138" s="62"/>
      <c r="F138" s="62"/>
      <c r="G138" s="62"/>
      <c r="H138" s="62"/>
      <c r="I138" s="28"/>
      <c r="J138" s="293"/>
      <c r="K138" s="41"/>
      <c r="L138" s="749" t="e">
        <f t="shared" si="513"/>
        <v>#DIV/0!</v>
      </c>
      <c r="M138" s="62"/>
      <c r="N138" s="826" t="e">
        <f t="shared" si="521"/>
        <v>#DIV/0!</v>
      </c>
      <c r="O138" s="62"/>
      <c r="P138" s="41"/>
      <c r="Q138" s="62"/>
      <c r="R138" s="41"/>
      <c r="S138" s="62"/>
      <c r="T138" s="41"/>
      <c r="U138" s="28"/>
      <c r="V138" s="286">
        <f t="shared" si="529"/>
        <v>0</v>
      </c>
      <c r="W138" s="28"/>
      <c r="X138" s="28"/>
      <c r="Y138" s="28"/>
      <c r="Z138" s="62">
        <f t="shared" si="527"/>
        <v>0</v>
      </c>
      <c r="AA138" s="62">
        <f t="shared" si="528"/>
        <v>0</v>
      </c>
      <c r="AB138" s="62"/>
      <c r="AC138" s="28"/>
      <c r="AD138" s="19"/>
      <c r="AE138" s="41"/>
      <c r="AF138" s="749" t="e">
        <f t="shared" si="514"/>
        <v>#DIV/0!</v>
      </c>
      <c r="AG138" s="62"/>
      <c r="AH138" s="749" t="e">
        <f t="shared" si="515"/>
        <v>#DIV/0!</v>
      </c>
      <c r="AI138" s="62"/>
      <c r="AJ138" s="41"/>
      <c r="AK138" s="62"/>
      <c r="AL138" s="41"/>
      <c r="AM138" s="62"/>
      <c r="AN138" s="41"/>
      <c r="AO138" s="28"/>
      <c r="AP138" s="62"/>
      <c r="AQ138" s="41"/>
      <c r="AR138" s="62"/>
      <c r="AS138" s="749" t="e">
        <f t="shared" si="516"/>
        <v>#DIV/0!</v>
      </c>
      <c r="AT138" s="62"/>
      <c r="AU138" s="749" t="e">
        <f t="shared" si="517"/>
        <v>#DIV/0!</v>
      </c>
      <c r="AV138" s="62"/>
      <c r="AW138" s="749" t="e">
        <f t="shared" si="518"/>
        <v>#DIV/0!</v>
      </c>
      <c r="AX138" s="62"/>
      <c r="AY138" s="749" t="e">
        <f t="shared" si="519"/>
        <v>#DIV/0!</v>
      </c>
      <c r="AZ138" s="62"/>
      <c r="BA138" s="749"/>
      <c r="BB138" s="28"/>
      <c r="BC138" s="62"/>
      <c r="BD138" s="28"/>
      <c r="BE138" s="62"/>
      <c r="BF138" s="62"/>
      <c r="BG138" s="62"/>
      <c r="BH138" s="62"/>
      <c r="BI138" s="28"/>
      <c r="BJ138" s="62">
        <f t="shared" si="507"/>
        <v>0</v>
      </c>
      <c r="BK138" s="62"/>
      <c r="BL138" s="62"/>
      <c r="BM138" s="28"/>
      <c r="BN138" s="62">
        <f t="shared" si="508"/>
        <v>0</v>
      </c>
      <c r="BO138" s="62"/>
      <c r="BP138" s="62"/>
      <c r="BQ138" s="62"/>
      <c r="BR138" s="62"/>
      <c r="BS138" s="28"/>
      <c r="BT138" s="62"/>
      <c r="BU138" s="62"/>
      <c r="BV138" s="62"/>
      <c r="BW138" s="62"/>
      <c r="BX138" s="62"/>
      <c r="BY138" s="62"/>
      <c r="BZ138" s="28"/>
      <c r="CE138" s="749" t="e">
        <f t="shared" si="520"/>
        <v>#DIV/0!</v>
      </c>
    </row>
    <row r="139" spans="2:83" s="59" customFormat="1" ht="46.5" hidden="1" customHeight="1" x14ac:dyDescent="0.25">
      <c r="B139" s="212"/>
      <c r="C139" s="102" t="s">
        <v>32</v>
      </c>
      <c r="D139" s="62"/>
      <c r="E139" s="62"/>
      <c r="F139" s="62"/>
      <c r="G139" s="62"/>
      <c r="H139" s="62"/>
      <c r="I139" s="28"/>
      <c r="J139" s="293"/>
      <c r="K139" s="41"/>
      <c r="L139" s="749" t="e">
        <f t="shared" si="513"/>
        <v>#DIV/0!</v>
      </c>
      <c r="M139" s="62"/>
      <c r="N139" s="826" t="e">
        <f t="shared" si="521"/>
        <v>#DIV/0!</v>
      </c>
      <c r="O139" s="62"/>
      <c r="P139" s="41"/>
      <c r="Q139" s="62"/>
      <c r="R139" s="41"/>
      <c r="S139" s="62"/>
      <c r="T139" s="41"/>
      <c r="U139" s="28"/>
      <c r="V139" s="286">
        <f t="shared" si="529"/>
        <v>0</v>
      </c>
      <c r="W139" s="28"/>
      <c r="X139" s="28"/>
      <c r="Y139" s="28"/>
      <c r="Z139" s="62">
        <f t="shared" si="527"/>
        <v>0</v>
      </c>
      <c r="AA139" s="62">
        <f t="shared" si="528"/>
        <v>0</v>
      </c>
      <c r="AB139" s="62"/>
      <c r="AC139" s="28"/>
      <c r="AD139" s="19"/>
      <c r="AE139" s="41"/>
      <c r="AF139" s="749" t="e">
        <f t="shared" si="514"/>
        <v>#DIV/0!</v>
      </c>
      <c r="AG139" s="62"/>
      <c r="AH139" s="749" t="e">
        <f t="shared" si="515"/>
        <v>#DIV/0!</v>
      </c>
      <c r="AI139" s="62"/>
      <c r="AJ139" s="41"/>
      <c r="AK139" s="62"/>
      <c r="AL139" s="41"/>
      <c r="AM139" s="62"/>
      <c r="AN139" s="41"/>
      <c r="AO139" s="28"/>
      <c r="AP139" s="62"/>
      <c r="AQ139" s="41"/>
      <c r="AR139" s="62"/>
      <c r="AS139" s="749" t="e">
        <f t="shared" si="516"/>
        <v>#DIV/0!</v>
      </c>
      <c r="AT139" s="62"/>
      <c r="AU139" s="749" t="e">
        <f t="shared" si="517"/>
        <v>#DIV/0!</v>
      </c>
      <c r="AV139" s="62"/>
      <c r="AW139" s="749" t="e">
        <f t="shared" si="518"/>
        <v>#DIV/0!</v>
      </c>
      <c r="AX139" s="62"/>
      <c r="AY139" s="749" t="e">
        <f t="shared" si="519"/>
        <v>#DIV/0!</v>
      </c>
      <c r="AZ139" s="62"/>
      <c r="BA139" s="749"/>
      <c r="BB139" s="28"/>
      <c r="BC139" s="62"/>
      <c r="BD139" s="28"/>
      <c r="BE139" s="62"/>
      <c r="BF139" s="62"/>
      <c r="BG139" s="62"/>
      <c r="BH139" s="62"/>
      <c r="BI139" s="28"/>
      <c r="BJ139" s="62">
        <f t="shared" si="507"/>
        <v>0</v>
      </c>
      <c r="BK139" s="62"/>
      <c r="BL139" s="62"/>
      <c r="BM139" s="28"/>
      <c r="BN139" s="62">
        <f t="shared" si="508"/>
        <v>0</v>
      </c>
      <c r="BO139" s="62"/>
      <c r="BP139" s="62"/>
      <c r="BQ139" s="62"/>
      <c r="BR139" s="62"/>
      <c r="BS139" s="28"/>
      <c r="BT139" s="62"/>
      <c r="BU139" s="62"/>
      <c r="BV139" s="62"/>
      <c r="BW139" s="62"/>
      <c r="BX139" s="62"/>
      <c r="BY139" s="62"/>
      <c r="BZ139" s="28"/>
      <c r="CE139" s="749" t="e">
        <f t="shared" si="520"/>
        <v>#DIV/0!</v>
      </c>
    </row>
    <row r="140" spans="2:83" s="59" customFormat="1" ht="162" hidden="1" customHeight="1" x14ac:dyDescent="0.25">
      <c r="B140" s="201" t="s">
        <v>184</v>
      </c>
      <c r="C140" s="98" t="s">
        <v>53</v>
      </c>
      <c r="D140" s="665">
        <f>E140+G140+H140+I140</f>
        <v>0</v>
      </c>
      <c r="E140" s="665"/>
      <c r="F140" s="665"/>
      <c r="G140" s="665"/>
      <c r="H140" s="665"/>
      <c r="I140" s="665"/>
      <c r="J140" s="665">
        <f>J141+J142</f>
        <v>0</v>
      </c>
      <c r="K140" s="665">
        <f>M140+Q140+S140+U140</f>
        <v>0</v>
      </c>
      <c r="L140" s="749" t="e">
        <f t="shared" si="513"/>
        <v>#DIV/0!</v>
      </c>
      <c r="M140" s="665">
        <f>M141+M142</f>
        <v>0</v>
      </c>
      <c r="N140" s="826" t="e">
        <f t="shared" si="521"/>
        <v>#DIV/0!</v>
      </c>
      <c r="O140" s="665"/>
      <c r="P140" s="734"/>
      <c r="Q140" s="665">
        <f t="shared" ref="Q140:U140" si="530">Q141+Q142</f>
        <v>0</v>
      </c>
      <c r="R140" s="734"/>
      <c r="S140" s="665">
        <f t="shared" si="530"/>
        <v>0</v>
      </c>
      <c r="T140" s="734"/>
      <c r="U140" s="665">
        <f t="shared" si="530"/>
        <v>0</v>
      </c>
      <c r="V140" s="665">
        <f t="shared" si="529"/>
        <v>1830232.3880699999</v>
      </c>
      <c r="W140" s="665">
        <f>W141+W142</f>
        <v>1830232.3880699999</v>
      </c>
      <c r="X140" s="28"/>
      <c r="Y140" s="28"/>
      <c r="Z140" s="665">
        <f t="shared" si="527"/>
        <v>1830232.3880699999</v>
      </c>
      <c r="AA140" s="665">
        <f>AA141+AA142</f>
        <v>1830232.3880699999</v>
      </c>
      <c r="AB140" s="62"/>
      <c r="AC140" s="28"/>
      <c r="AD140" s="19"/>
      <c r="AE140" s="665">
        <f t="shared" ref="AE140:AE142" si="531">AG140</f>
        <v>0</v>
      </c>
      <c r="AF140" s="749" t="e">
        <f t="shared" si="514"/>
        <v>#DIV/0!</v>
      </c>
      <c r="AG140" s="665">
        <f>AG141+AG142</f>
        <v>0</v>
      </c>
      <c r="AH140" s="749" t="e">
        <f t="shared" si="515"/>
        <v>#DIV/0!</v>
      </c>
      <c r="AI140" s="665"/>
      <c r="AJ140" s="734"/>
      <c r="AK140" s="665"/>
      <c r="AL140" s="734"/>
      <c r="AM140" s="62"/>
      <c r="AN140" s="41"/>
      <c r="AO140" s="28"/>
      <c r="AP140" s="665">
        <f>AP141+AP142</f>
        <v>0</v>
      </c>
      <c r="AQ140" s="734"/>
      <c r="AR140" s="665">
        <f t="shared" ref="AR140:AR142" si="532">AT140</f>
        <v>0</v>
      </c>
      <c r="AS140" s="749" t="e">
        <f t="shared" si="516"/>
        <v>#DIV/0!</v>
      </c>
      <c r="AT140" s="665">
        <f>AT141+AT142</f>
        <v>0</v>
      </c>
      <c r="AU140" s="749" t="e">
        <f t="shared" si="517"/>
        <v>#DIV/0!</v>
      </c>
      <c r="AV140" s="665"/>
      <c r="AW140" s="749" t="e">
        <f t="shared" si="518"/>
        <v>#DIV/0!</v>
      </c>
      <c r="AX140" s="665">
        <f>AX141+AX142</f>
        <v>0</v>
      </c>
      <c r="AY140" s="749" t="e">
        <f t="shared" si="519"/>
        <v>#DIV/0!</v>
      </c>
      <c r="AZ140" s="62"/>
      <c r="BA140" s="749"/>
      <c r="BB140" s="28"/>
      <c r="BC140" s="62"/>
      <c r="BD140" s="28"/>
      <c r="BE140" s="665">
        <f t="shared" ref="BE140:BE142" si="533">BF140</f>
        <v>0</v>
      </c>
      <c r="BF140" s="665">
        <f>BF141+BF142</f>
        <v>0</v>
      </c>
      <c r="BG140" s="665"/>
      <c r="BH140" s="62"/>
      <c r="BI140" s="28"/>
      <c r="BJ140" s="665">
        <f t="shared" si="507"/>
        <v>0</v>
      </c>
      <c r="BK140" s="665"/>
      <c r="BL140" s="62"/>
      <c r="BM140" s="28"/>
      <c r="BN140" s="665">
        <f t="shared" si="508"/>
        <v>0</v>
      </c>
      <c r="BO140" s="665"/>
      <c r="BP140" s="665"/>
      <c r="BQ140" s="665"/>
      <c r="BR140" s="62"/>
      <c r="BS140" s="28"/>
      <c r="BT140" s="665">
        <f>BT141+BT142</f>
        <v>0</v>
      </c>
      <c r="BU140" s="665">
        <f t="shared" ref="BU140:BU142" si="534">BV140</f>
        <v>0</v>
      </c>
      <c r="BV140" s="438">
        <f>BV141+BV142</f>
        <v>0</v>
      </c>
      <c r="BW140" s="557"/>
      <c r="BX140" s="438">
        <f>BX141+BX142</f>
        <v>0</v>
      </c>
      <c r="BY140" s="62"/>
      <c r="BZ140" s="28"/>
      <c r="CE140" s="749" t="e">
        <f t="shared" si="520"/>
        <v>#DIV/0!</v>
      </c>
    </row>
    <row r="141" spans="2:83" s="469" customFormat="1" ht="52.5" hidden="1" customHeight="1" x14ac:dyDescent="0.25">
      <c r="B141" s="202"/>
      <c r="C141" s="102" t="s">
        <v>32</v>
      </c>
      <c r="D141" s="666">
        <f>E141+G141+H141+I141</f>
        <v>0</v>
      </c>
      <c r="E141" s="666"/>
      <c r="F141" s="666"/>
      <c r="G141" s="666"/>
      <c r="H141" s="22"/>
      <c r="I141" s="280"/>
      <c r="J141" s="666">
        <f>Q141-G141</f>
        <v>0</v>
      </c>
      <c r="K141" s="666">
        <f>M141+Q141+S141+U141</f>
        <v>0</v>
      </c>
      <c r="L141" s="749" t="e">
        <f t="shared" si="513"/>
        <v>#DIV/0!</v>
      </c>
      <c r="M141" s="666">
        <v>0</v>
      </c>
      <c r="N141" s="826" t="e">
        <f t="shared" si="521"/>
        <v>#DIV/0!</v>
      </c>
      <c r="O141" s="666"/>
      <c r="P141" s="734"/>
      <c r="Q141" s="666">
        <v>0</v>
      </c>
      <c r="R141" s="734"/>
      <c r="S141" s="22"/>
      <c r="T141" s="41"/>
      <c r="U141" s="280"/>
      <c r="V141" s="666">
        <f t="shared" si="529"/>
        <v>1226255.7</v>
      </c>
      <c r="W141" s="666">
        <f>AA141-E141</f>
        <v>1226255.7</v>
      </c>
      <c r="X141" s="103"/>
      <c r="Y141" s="103"/>
      <c r="Z141" s="666">
        <f t="shared" si="527"/>
        <v>1226255.7</v>
      </c>
      <c r="AA141" s="666">
        <f>'[6]2 чт ФБ без оценки (2)'!$O$7</f>
        <v>1226255.7</v>
      </c>
      <c r="AB141" s="22"/>
      <c r="AC141" s="280"/>
      <c r="AD141" s="19"/>
      <c r="AE141" s="666">
        <f t="shared" si="531"/>
        <v>0</v>
      </c>
      <c r="AF141" s="749" t="e">
        <f t="shared" si="514"/>
        <v>#DIV/0!</v>
      </c>
      <c r="AG141" s="666">
        <v>0</v>
      </c>
      <c r="AH141" s="749" t="e">
        <f t="shared" si="515"/>
        <v>#DIV/0!</v>
      </c>
      <c r="AI141" s="666"/>
      <c r="AJ141" s="734"/>
      <c r="AK141" s="666"/>
      <c r="AL141" s="734"/>
      <c r="AM141" s="22"/>
      <c r="AN141" s="41"/>
      <c r="AO141" s="280"/>
      <c r="AP141" s="666">
        <f>AX141-AK141</f>
        <v>0</v>
      </c>
      <c r="AQ141" s="734"/>
      <c r="AR141" s="666">
        <f t="shared" si="532"/>
        <v>0</v>
      </c>
      <c r="AS141" s="749" t="e">
        <f t="shared" si="516"/>
        <v>#DIV/0!</v>
      </c>
      <c r="AT141" s="666">
        <v>0</v>
      </c>
      <c r="AU141" s="749" t="e">
        <f t="shared" si="517"/>
        <v>#DIV/0!</v>
      </c>
      <c r="AV141" s="666"/>
      <c r="AW141" s="749" t="e">
        <f t="shared" si="518"/>
        <v>#DIV/0!</v>
      </c>
      <c r="AX141" s="666">
        <v>0</v>
      </c>
      <c r="AY141" s="749" t="e">
        <f t="shared" si="519"/>
        <v>#DIV/0!</v>
      </c>
      <c r="AZ141" s="22"/>
      <c r="BA141" s="749"/>
      <c r="BB141" s="280"/>
      <c r="BC141" s="22"/>
      <c r="BD141" s="280"/>
      <c r="BE141" s="666">
        <f t="shared" si="533"/>
        <v>0</v>
      </c>
      <c r="BF141" s="666">
        <v>0</v>
      </c>
      <c r="BG141" s="666"/>
      <c r="BH141" s="22"/>
      <c r="BI141" s="280"/>
      <c r="BJ141" s="666">
        <f t="shared" si="507"/>
        <v>0</v>
      </c>
      <c r="BK141" s="666"/>
      <c r="BL141" s="22"/>
      <c r="BM141" s="280"/>
      <c r="BN141" s="666">
        <f t="shared" si="508"/>
        <v>0</v>
      </c>
      <c r="BO141" s="666"/>
      <c r="BP141" s="666"/>
      <c r="BQ141" s="666"/>
      <c r="BR141" s="22"/>
      <c r="BS141" s="280"/>
      <c r="BT141" s="666">
        <f>BX141-BG141</f>
        <v>0</v>
      </c>
      <c r="BU141" s="666">
        <f t="shared" si="534"/>
        <v>0</v>
      </c>
      <c r="BV141" s="449">
        <v>0</v>
      </c>
      <c r="BW141" s="555"/>
      <c r="BX141" s="449">
        <v>0</v>
      </c>
      <c r="BY141" s="22"/>
      <c r="BZ141" s="280"/>
      <c r="CE141" s="749" t="e">
        <f t="shared" si="520"/>
        <v>#DIV/0!</v>
      </c>
    </row>
    <row r="142" spans="2:83" s="50" customFormat="1" ht="54" hidden="1" customHeight="1" x14ac:dyDescent="0.25">
      <c r="B142" s="201"/>
      <c r="C142" s="98" t="s">
        <v>31</v>
      </c>
      <c r="D142" s="665">
        <f>E142+G142+H142+I142</f>
        <v>0</v>
      </c>
      <c r="E142" s="665"/>
      <c r="F142" s="665"/>
      <c r="G142" s="665"/>
      <c r="H142" s="31"/>
      <c r="I142" s="31"/>
      <c r="J142" s="665">
        <f>Q142-G142</f>
        <v>0</v>
      </c>
      <c r="K142" s="665">
        <f>M142+Q142+S142+U142</f>
        <v>0</v>
      </c>
      <c r="L142" s="749" t="e">
        <f t="shared" si="513"/>
        <v>#DIV/0!</v>
      </c>
      <c r="M142" s="665">
        <v>0</v>
      </c>
      <c r="N142" s="826" t="e">
        <f t="shared" si="521"/>
        <v>#DIV/0!</v>
      </c>
      <c r="O142" s="665"/>
      <c r="P142" s="734"/>
      <c r="Q142" s="665">
        <v>0</v>
      </c>
      <c r="R142" s="734"/>
      <c r="S142" s="31"/>
      <c r="T142" s="31"/>
      <c r="U142" s="31"/>
      <c r="V142" s="665">
        <f t="shared" si="529"/>
        <v>603976.68807000003</v>
      </c>
      <c r="W142" s="665">
        <f>AA142-E142</f>
        <v>603976.68807000003</v>
      </c>
      <c r="X142" s="31"/>
      <c r="Y142" s="31"/>
      <c r="Z142" s="665">
        <f t="shared" si="527"/>
        <v>603976.68807000003</v>
      </c>
      <c r="AA142" s="665">
        <v>603976.68807000003</v>
      </c>
      <c r="AB142" s="31"/>
      <c r="AC142" s="31"/>
      <c r="AD142" s="31"/>
      <c r="AE142" s="665">
        <f t="shared" si="531"/>
        <v>0</v>
      </c>
      <c r="AF142" s="749" t="e">
        <f t="shared" si="514"/>
        <v>#DIV/0!</v>
      </c>
      <c r="AG142" s="665">
        <v>0</v>
      </c>
      <c r="AH142" s="749" t="e">
        <f t="shared" si="515"/>
        <v>#DIV/0!</v>
      </c>
      <c r="AI142" s="665"/>
      <c r="AJ142" s="734"/>
      <c r="AK142" s="665"/>
      <c r="AL142" s="734"/>
      <c r="AM142" s="31"/>
      <c r="AN142" s="31"/>
      <c r="AO142" s="31"/>
      <c r="AP142" s="665">
        <f>AX142-AK142</f>
        <v>0</v>
      </c>
      <c r="AQ142" s="734"/>
      <c r="AR142" s="665">
        <f t="shared" si="532"/>
        <v>0</v>
      </c>
      <c r="AS142" s="749" t="e">
        <f t="shared" si="516"/>
        <v>#DIV/0!</v>
      </c>
      <c r="AT142" s="665">
        <v>0</v>
      </c>
      <c r="AU142" s="749" t="e">
        <f t="shared" si="517"/>
        <v>#DIV/0!</v>
      </c>
      <c r="AV142" s="665"/>
      <c r="AW142" s="749" t="e">
        <f t="shared" si="518"/>
        <v>#DIV/0!</v>
      </c>
      <c r="AX142" s="665">
        <v>0</v>
      </c>
      <c r="AY142" s="749" t="e">
        <f t="shared" si="519"/>
        <v>#DIV/0!</v>
      </c>
      <c r="AZ142" s="31"/>
      <c r="BA142" s="749"/>
      <c r="BB142" s="31"/>
      <c r="BC142" s="31"/>
      <c r="BD142" s="31"/>
      <c r="BE142" s="665">
        <f t="shared" si="533"/>
        <v>0</v>
      </c>
      <c r="BF142" s="665">
        <v>0</v>
      </c>
      <c r="BG142" s="665"/>
      <c r="BH142" s="31"/>
      <c r="BI142" s="31"/>
      <c r="BJ142" s="665">
        <f t="shared" si="507"/>
        <v>0</v>
      </c>
      <c r="BK142" s="665"/>
      <c r="BL142" s="31"/>
      <c r="BM142" s="31"/>
      <c r="BN142" s="665">
        <f t="shared" si="508"/>
        <v>0</v>
      </c>
      <c r="BO142" s="665"/>
      <c r="BP142" s="665"/>
      <c r="BQ142" s="665"/>
      <c r="BR142" s="31"/>
      <c r="BS142" s="31"/>
      <c r="BT142" s="665">
        <f>BX142-BG142</f>
        <v>0</v>
      </c>
      <c r="BU142" s="665">
        <f t="shared" si="534"/>
        <v>0</v>
      </c>
      <c r="BV142" s="438">
        <v>0</v>
      </c>
      <c r="BW142" s="557"/>
      <c r="BX142" s="438">
        <v>0</v>
      </c>
      <c r="BY142" s="31"/>
      <c r="BZ142" s="31"/>
      <c r="CE142" s="749" t="e">
        <f t="shared" si="520"/>
        <v>#DIV/0!</v>
      </c>
    </row>
    <row r="143" spans="2:83" s="50" customFormat="1" ht="114" hidden="1" customHeight="1" x14ac:dyDescent="0.25">
      <c r="B143" s="201" t="s">
        <v>10</v>
      </c>
      <c r="C143" s="98" t="s">
        <v>46</v>
      </c>
      <c r="D143" s="665"/>
      <c r="E143" s="665"/>
      <c r="F143" s="665"/>
      <c r="G143" s="665"/>
      <c r="H143" s="31"/>
      <c r="I143" s="31"/>
      <c r="J143" s="665"/>
      <c r="K143" s="665"/>
      <c r="L143" s="749" t="e">
        <f t="shared" si="513"/>
        <v>#DIV/0!</v>
      </c>
      <c r="M143" s="665"/>
      <c r="N143" s="826" t="e">
        <f t="shared" si="521"/>
        <v>#DIV/0!</v>
      </c>
      <c r="O143" s="665"/>
      <c r="P143" s="734"/>
      <c r="Q143" s="665"/>
      <c r="R143" s="734"/>
      <c r="S143" s="31"/>
      <c r="T143" s="31"/>
      <c r="U143" s="31"/>
      <c r="V143" s="286">
        <f t="shared" si="529"/>
        <v>0</v>
      </c>
      <c r="W143" s="31"/>
      <c r="X143" s="31"/>
      <c r="Y143" s="31"/>
      <c r="Z143" s="665">
        <f t="shared" si="527"/>
        <v>0</v>
      </c>
      <c r="AA143" s="665">
        <f t="shared" ref="AA143:AA150" si="535">E143</f>
        <v>0</v>
      </c>
      <c r="AB143" s="31"/>
      <c r="AC143" s="31"/>
      <c r="AD143" s="31"/>
      <c r="AE143" s="665"/>
      <c r="AF143" s="749" t="e">
        <f t="shared" si="514"/>
        <v>#DIV/0!</v>
      </c>
      <c r="AG143" s="665"/>
      <c r="AH143" s="749" t="e">
        <f t="shared" si="515"/>
        <v>#DIV/0!</v>
      </c>
      <c r="AI143" s="665"/>
      <c r="AJ143" s="734"/>
      <c r="AK143" s="665"/>
      <c r="AL143" s="734"/>
      <c r="AM143" s="31"/>
      <c r="AN143" s="31"/>
      <c r="AO143" s="31"/>
      <c r="AP143" s="665"/>
      <c r="AQ143" s="734"/>
      <c r="AR143" s="665"/>
      <c r="AS143" s="749" t="e">
        <f t="shared" si="516"/>
        <v>#DIV/0!</v>
      </c>
      <c r="AT143" s="665"/>
      <c r="AU143" s="749" t="e">
        <f t="shared" si="517"/>
        <v>#DIV/0!</v>
      </c>
      <c r="AV143" s="665"/>
      <c r="AW143" s="749" t="e">
        <f t="shared" si="518"/>
        <v>#DIV/0!</v>
      </c>
      <c r="AX143" s="665"/>
      <c r="AY143" s="749" t="e">
        <f t="shared" si="519"/>
        <v>#DIV/0!</v>
      </c>
      <c r="AZ143" s="31"/>
      <c r="BA143" s="749"/>
      <c r="BB143" s="31"/>
      <c r="BC143" s="31"/>
      <c r="BD143" s="31"/>
      <c r="BE143" s="665"/>
      <c r="BF143" s="665"/>
      <c r="BG143" s="665"/>
      <c r="BH143" s="31"/>
      <c r="BI143" s="31"/>
      <c r="BJ143" s="665">
        <f t="shared" si="507"/>
        <v>0</v>
      </c>
      <c r="BK143" s="665"/>
      <c r="BL143" s="31"/>
      <c r="BM143" s="31"/>
      <c r="BN143" s="665">
        <f t="shared" si="508"/>
        <v>0</v>
      </c>
      <c r="BO143" s="665"/>
      <c r="BP143" s="665"/>
      <c r="BQ143" s="665"/>
      <c r="BR143" s="31"/>
      <c r="BS143" s="31"/>
      <c r="BT143" s="665"/>
      <c r="BU143" s="665"/>
      <c r="BV143" s="438"/>
      <c r="BW143" s="557"/>
      <c r="BX143" s="438"/>
      <c r="BY143" s="31"/>
      <c r="BZ143" s="31"/>
      <c r="CE143" s="749" t="e">
        <f t="shared" si="520"/>
        <v>#DIV/0!</v>
      </c>
    </row>
    <row r="144" spans="2:83" s="151" customFormat="1" ht="54" hidden="1" customHeight="1" x14ac:dyDescent="0.25">
      <c r="B144" s="211"/>
      <c r="C144" s="102" t="s">
        <v>32</v>
      </c>
      <c r="D144" s="666"/>
      <c r="E144" s="666"/>
      <c r="F144" s="666"/>
      <c r="G144" s="666"/>
      <c r="H144" s="73"/>
      <c r="I144" s="73"/>
      <c r="J144" s="666"/>
      <c r="K144" s="665"/>
      <c r="L144" s="749" t="e">
        <f t="shared" si="513"/>
        <v>#DIV/0!</v>
      </c>
      <c r="M144" s="666"/>
      <c r="N144" s="826" t="e">
        <f t="shared" si="521"/>
        <v>#DIV/0!</v>
      </c>
      <c r="O144" s="666"/>
      <c r="P144" s="734"/>
      <c r="Q144" s="666"/>
      <c r="R144" s="734"/>
      <c r="S144" s="73"/>
      <c r="T144" s="31"/>
      <c r="U144" s="73"/>
      <c r="V144" s="286">
        <f t="shared" si="529"/>
        <v>0</v>
      </c>
      <c r="W144" s="73"/>
      <c r="X144" s="73"/>
      <c r="Y144" s="73"/>
      <c r="Z144" s="666">
        <f t="shared" si="527"/>
        <v>0</v>
      </c>
      <c r="AA144" s="666">
        <f t="shared" si="535"/>
        <v>0</v>
      </c>
      <c r="AB144" s="73"/>
      <c r="AC144" s="73"/>
      <c r="AD144" s="31"/>
      <c r="AE144" s="665"/>
      <c r="AF144" s="749" t="e">
        <f t="shared" si="514"/>
        <v>#DIV/0!</v>
      </c>
      <c r="AG144" s="666"/>
      <c r="AH144" s="749" t="e">
        <f t="shared" si="515"/>
        <v>#DIV/0!</v>
      </c>
      <c r="AI144" s="666"/>
      <c r="AJ144" s="734"/>
      <c r="AK144" s="666"/>
      <c r="AL144" s="734"/>
      <c r="AM144" s="73"/>
      <c r="AN144" s="31"/>
      <c r="AO144" s="73"/>
      <c r="AP144" s="666"/>
      <c r="AQ144" s="734"/>
      <c r="AR144" s="666"/>
      <c r="AS144" s="749" t="e">
        <f t="shared" si="516"/>
        <v>#DIV/0!</v>
      </c>
      <c r="AT144" s="666"/>
      <c r="AU144" s="749" t="e">
        <f t="shared" si="517"/>
        <v>#DIV/0!</v>
      </c>
      <c r="AV144" s="666"/>
      <c r="AW144" s="749" t="e">
        <f t="shared" si="518"/>
        <v>#DIV/0!</v>
      </c>
      <c r="AX144" s="666"/>
      <c r="AY144" s="749" t="e">
        <f t="shared" si="519"/>
        <v>#DIV/0!</v>
      </c>
      <c r="AZ144" s="73"/>
      <c r="BA144" s="749"/>
      <c r="BB144" s="73"/>
      <c r="BC144" s="73"/>
      <c r="BD144" s="73"/>
      <c r="BE144" s="666"/>
      <c r="BF144" s="666"/>
      <c r="BG144" s="666"/>
      <c r="BH144" s="73"/>
      <c r="BI144" s="73"/>
      <c r="BJ144" s="666">
        <f t="shared" si="507"/>
        <v>0</v>
      </c>
      <c r="BK144" s="666"/>
      <c r="BL144" s="73"/>
      <c r="BM144" s="73"/>
      <c r="BN144" s="666">
        <f t="shared" si="508"/>
        <v>0</v>
      </c>
      <c r="BO144" s="666"/>
      <c r="BP144" s="666"/>
      <c r="BQ144" s="666"/>
      <c r="BR144" s="73"/>
      <c r="BS144" s="73"/>
      <c r="BT144" s="666"/>
      <c r="BU144" s="666"/>
      <c r="BV144" s="439"/>
      <c r="BW144" s="555"/>
      <c r="BX144" s="439"/>
      <c r="BY144" s="73"/>
      <c r="BZ144" s="73"/>
      <c r="CE144" s="749" t="e">
        <f t="shared" si="520"/>
        <v>#DIV/0!</v>
      </c>
    </row>
    <row r="145" spans="2:83" s="265" customFormat="1" ht="113.25" hidden="1" customHeight="1" x14ac:dyDescent="0.25">
      <c r="B145" s="262" t="s">
        <v>207</v>
      </c>
      <c r="C145" s="263" t="s">
        <v>256</v>
      </c>
      <c r="D145" s="270"/>
      <c r="E145" s="270"/>
      <c r="F145" s="270"/>
      <c r="G145" s="270"/>
      <c r="H145" s="294"/>
      <c r="I145" s="294"/>
      <c r="J145" s="270"/>
      <c r="K145" s="665"/>
      <c r="L145" s="749" t="e">
        <f t="shared" si="513"/>
        <v>#DIV/0!</v>
      </c>
      <c r="M145" s="270"/>
      <c r="N145" s="826" t="e">
        <f t="shared" si="521"/>
        <v>#DIV/0!</v>
      </c>
      <c r="O145" s="270"/>
      <c r="P145" s="264"/>
      <c r="Q145" s="270"/>
      <c r="R145" s="264"/>
      <c r="S145" s="294"/>
      <c r="T145" s="295"/>
      <c r="U145" s="294"/>
      <c r="V145" s="286">
        <f t="shared" si="529"/>
        <v>0</v>
      </c>
      <c r="W145" s="294"/>
      <c r="X145" s="294"/>
      <c r="Y145" s="294"/>
      <c r="Z145" s="270">
        <f t="shared" si="527"/>
        <v>0</v>
      </c>
      <c r="AA145" s="270">
        <f t="shared" si="535"/>
        <v>0</v>
      </c>
      <c r="AB145" s="294"/>
      <c r="AC145" s="294"/>
      <c r="AD145" s="295"/>
      <c r="AE145" s="665"/>
      <c r="AF145" s="749" t="e">
        <f t="shared" si="514"/>
        <v>#DIV/0!</v>
      </c>
      <c r="AG145" s="270"/>
      <c r="AH145" s="749" t="e">
        <f t="shared" si="515"/>
        <v>#DIV/0!</v>
      </c>
      <c r="AI145" s="270"/>
      <c r="AJ145" s="264"/>
      <c r="AK145" s="270"/>
      <c r="AL145" s="264"/>
      <c r="AM145" s="294"/>
      <c r="AN145" s="295"/>
      <c r="AO145" s="294"/>
      <c r="AP145" s="270"/>
      <c r="AQ145" s="264"/>
      <c r="AR145" s="666"/>
      <c r="AS145" s="749" t="e">
        <f t="shared" si="516"/>
        <v>#DIV/0!</v>
      </c>
      <c r="AT145" s="666"/>
      <c r="AU145" s="749" t="e">
        <f t="shared" si="517"/>
        <v>#DIV/0!</v>
      </c>
      <c r="AV145" s="666"/>
      <c r="AW145" s="749" t="e">
        <f t="shared" si="518"/>
        <v>#DIV/0!</v>
      </c>
      <c r="AX145" s="270"/>
      <c r="AY145" s="749" t="e">
        <f t="shared" si="519"/>
        <v>#DIV/0!</v>
      </c>
      <c r="AZ145" s="294"/>
      <c r="BA145" s="749"/>
      <c r="BB145" s="294"/>
      <c r="BC145" s="294"/>
      <c r="BD145" s="294"/>
      <c r="BE145" s="666"/>
      <c r="BF145" s="270"/>
      <c r="BG145" s="270"/>
      <c r="BH145" s="294"/>
      <c r="BI145" s="294"/>
      <c r="BJ145" s="270">
        <f t="shared" si="507"/>
        <v>0</v>
      </c>
      <c r="BK145" s="270"/>
      <c r="BL145" s="294"/>
      <c r="BM145" s="294"/>
      <c r="BN145" s="270">
        <f t="shared" si="508"/>
        <v>0</v>
      </c>
      <c r="BO145" s="270"/>
      <c r="BP145" s="270"/>
      <c r="BQ145" s="270"/>
      <c r="BR145" s="294"/>
      <c r="BS145" s="294"/>
      <c r="BT145" s="270"/>
      <c r="BU145" s="666"/>
      <c r="BV145" s="270"/>
      <c r="BW145" s="270"/>
      <c r="BX145" s="270"/>
      <c r="BY145" s="294"/>
      <c r="BZ145" s="294"/>
      <c r="CE145" s="749" t="e">
        <f t="shared" si="520"/>
        <v>#DIV/0!</v>
      </c>
    </row>
    <row r="146" spans="2:83" s="265" customFormat="1" ht="54" hidden="1" customHeight="1" x14ac:dyDescent="0.25">
      <c r="B146" s="262"/>
      <c r="C146" s="266" t="s">
        <v>257</v>
      </c>
      <c r="D146" s="270"/>
      <c r="E146" s="270"/>
      <c r="F146" s="270"/>
      <c r="G146" s="270"/>
      <c r="H146" s="294"/>
      <c r="I146" s="294"/>
      <c r="J146" s="270"/>
      <c r="K146" s="665"/>
      <c r="L146" s="749" t="e">
        <f t="shared" si="513"/>
        <v>#DIV/0!</v>
      </c>
      <c r="M146" s="270"/>
      <c r="N146" s="826" t="e">
        <f t="shared" si="521"/>
        <v>#DIV/0!</v>
      </c>
      <c r="O146" s="270"/>
      <c r="P146" s="264"/>
      <c r="Q146" s="270"/>
      <c r="R146" s="264"/>
      <c r="S146" s="294"/>
      <c r="T146" s="295"/>
      <c r="U146" s="294"/>
      <c r="V146" s="286">
        <f t="shared" si="529"/>
        <v>0</v>
      </c>
      <c r="W146" s="294"/>
      <c r="X146" s="294"/>
      <c r="Y146" s="294"/>
      <c r="Z146" s="270">
        <f t="shared" si="527"/>
        <v>0</v>
      </c>
      <c r="AA146" s="270">
        <f t="shared" si="535"/>
        <v>0</v>
      </c>
      <c r="AB146" s="294"/>
      <c r="AC146" s="294"/>
      <c r="AD146" s="295"/>
      <c r="AE146" s="665"/>
      <c r="AF146" s="749" t="e">
        <f t="shared" si="514"/>
        <v>#DIV/0!</v>
      </c>
      <c r="AG146" s="270"/>
      <c r="AH146" s="749" t="e">
        <f t="shared" si="515"/>
        <v>#DIV/0!</v>
      </c>
      <c r="AI146" s="270"/>
      <c r="AJ146" s="264"/>
      <c r="AK146" s="270"/>
      <c r="AL146" s="264"/>
      <c r="AM146" s="294"/>
      <c r="AN146" s="295"/>
      <c r="AO146" s="294"/>
      <c r="AP146" s="270"/>
      <c r="AQ146" s="264"/>
      <c r="AR146" s="666"/>
      <c r="AS146" s="749" t="e">
        <f t="shared" si="516"/>
        <v>#DIV/0!</v>
      </c>
      <c r="AT146" s="666"/>
      <c r="AU146" s="749" t="e">
        <f t="shared" si="517"/>
        <v>#DIV/0!</v>
      </c>
      <c r="AV146" s="666"/>
      <c r="AW146" s="749" t="e">
        <f t="shared" si="518"/>
        <v>#DIV/0!</v>
      </c>
      <c r="AX146" s="270"/>
      <c r="AY146" s="749" t="e">
        <f t="shared" si="519"/>
        <v>#DIV/0!</v>
      </c>
      <c r="AZ146" s="294"/>
      <c r="BA146" s="749"/>
      <c r="BB146" s="294"/>
      <c r="BC146" s="294"/>
      <c r="BD146" s="294"/>
      <c r="BE146" s="666"/>
      <c r="BF146" s="270"/>
      <c r="BG146" s="270"/>
      <c r="BH146" s="294"/>
      <c r="BI146" s="294"/>
      <c r="BJ146" s="270">
        <f t="shared" si="507"/>
        <v>0</v>
      </c>
      <c r="BK146" s="270"/>
      <c r="BL146" s="294"/>
      <c r="BM146" s="294"/>
      <c r="BN146" s="270">
        <f t="shared" si="508"/>
        <v>0</v>
      </c>
      <c r="BO146" s="270"/>
      <c r="BP146" s="270"/>
      <c r="BQ146" s="270"/>
      <c r="BR146" s="294"/>
      <c r="BS146" s="294"/>
      <c r="BT146" s="270"/>
      <c r="BU146" s="666"/>
      <c r="BV146" s="270"/>
      <c r="BW146" s="270"/>
      <c r="BX146" s="270"/>
      <c r="BY146" s="294"/>
      <c r="BZ146" s="294"/>
      <c r="CE146" s="749" t="e">
        <f t="shared" si="520"/>
        <v>#DIV/0!</v>
      </c>
    </row>
    <row r="147" spans="2:83" s="265" customFormat="1" ht="54" hidden="1" customHeight="1" x14ac:dyDescent="0.25">
      <c r="B147" s="267" t="s">
        <v>34</v>
      </c>
      <c r="C147" s="268" t="s">
        <v>249</v>
      </c>
      <c r="D147" s="270"/>
      <c r="E147" s="270"/>
      <c r="F147" s="270"/>
      <c r="G147" s="270"/>
      <c r="H147" s="294"/>
      <c r="I147" s="294"/>
      <c r="J147" s="270"/>
      <c r="K147" s="665"/>
      <c r="L147" s="749" t="e">
        <f t="shared" si="513"/>
        <v>#DIV/0!</v>
      </c>
      <c r="M147" s="270"/>
      <c r="N147" s="826" t="e">
        <f t="shared" si="521"/>
        <v>#DIV/0!</v>
      </c>
      <c r="O147" s="270"/>
      <c r="P147" s="264"/>
      <c r="Q147" s="270"/>
      <c r="R147" s="264"/>
      <c r="S147" s="294"/>
      <c r="T147" s="295"/>
      <c r="U147" s="294"/>
      <c r="V147" s="286">
        <f t="shared" si="529"/>
        <v>0</v>
      </c>
      <c r="W147" s="294"/>
      <c r="X147" s="294"/>
      <c r="Y147" s="294"/>
      <c r="Z147" s="270">
        <f t="shared" si="527"/>
        <v>0</v>
      </c>
      <c r="AA147" s="270">
        <f t="shared" si="535"/>
        <v>0</v>
      </c>
      <c r="AB147" s="294"/>
      <c r="AC147" s="294"/>
      <c r="AD147" s="295"/>
      <c r="AE147" s="665"/>
      <c r="AF147" s="749" t="e">
        <f t="shared" si="514"/>
        <v>#DIV/0!</v>
      </c>
      <c r="AG147" s="270"/>
      <c r="AH147" s="749" t="e">
        <f t="shared" si="515"/>
        <v>#DIV/0!</v>
      </c>
      <c r="AI147" s="270"/>
      <c r="AJ147" s="264"/>
      <c r="AK147" s="270"/>
      <c r="AL147" s="264"/>
      <c r="AM147" s="294"/>
      <c r="AN147" s="295"/>
      <c r="AO147" s="294"/>
      <c r="AP147" s="270"/>
      <c r="AQ147" s="264"/>
      <c r="AR147" s="666"/>
      <c r="AS147" s="749" t="e">
        <f t="shared" si="516"/>
        <v>#DIV/0!</v>
      </c>
      <c r="AT147" s="666"/>
      <c r="AU147" s="749" t="e">
        <f t="shared" si="517"/>
        <v>#DIV/0!</v>
      </c>
      <c r="AV147" s="666"/>
      <c r="AW147" s="749" t="e">
        <f t="shared" si="518"/>
        <v>#DIV/0!</v>
      </c>
      <c r="AX147" s="270"/>
      <c r="AY147" s="749" t="e">
        <f t="shared" si="519"/>
        <v>#DIV/0!</v>
      </c>
      <c r="AZ147" s="294"/>
      <c r="BA147" s="749"/>
      <c r="BB147" s="294"/>
      <c r="BC147" s="294"/>
      <c r="BD147" s="294"/>
      <c r="BE147" s="666"/>
      <c r="BF147" s="270"/>
      <c r="BG147" s="270"/>
      <c r="BH147" s="294"/>
      <c r="BI147" s="294"/>
      <c r="BJ147" s="270">
        <f t="shared" si="507"/>
        <v>0</v>
      </c>
      <c r="BK147" s="270"/>
      <c r="BL147" s="294"/>
      <c r="BM147" s="294"/>
      <c r="BN147" s="270">
        <f t="shared" si="508"/>
        <v>0</v>
      </c>
      <c r="BO147" s="270"/>
      <c r="BP147" s="270"/>
      <c r="BQ147" s="270"/>
      <c r="BR147" s="294"/>
      <c r="BS147" s="294"/>
      <c r="BT147" s="270"/>
      <c r="BU147" s="666"/>
      <c r="BV147" s="270"/>
      <c r="BW147" s="270"/>
      <c r="BX147" s="270"/>
      <c r="BY147" s="294"/>
      <c r="BZ147" s="294"/>
      <c r="CE147" s="749" t="e">
        <f t="shared" si="520"/>
        <v>#DIV/0!</v>
      </c>
    </row>
    <row r="148" spans="2:83" s="265" customFormat="1" ht="54" hidden="1" customHeight="1" x14ac:dyDescent="0.25">
      <c r="B148" s="269"/>
      <c r="C148" s="266" t="s">
        <v>250</v>
      </c>
      <c r="D148" s="270"/>
      <c r="E148" s="270"/>
      <c r="F148" s="270"/>
      <c r="G148" s="270"/>
      <c r="H148" s="294"/>
      <c r="I148" s="294"/>
      <c r="J148" s="270"/>
      <c r="K148" s="665"/>
      <c r="L148" s="749" t="e">
        <f t="shared" si="513"/>
        <v>#DIV/0!</v>
      </c>
      <c r="M148" s="270"/>
      <c r="N148" s="826" t="e">
        <f t="shared" si="521"/>
        <v>#DIV/0!</v>
      </c>
      <c r="O148" s="270"/>
      <c r="P148" s="264"/>
      <c r="Q148" s="270"/>
      <c r="R148" s="264"/>
      <c r="S148" s="294"/>
      <c r="T148" s="295"/>
      <c r="U148" s="294"/>
      <c r="V148" s="286">
        <f t="shared" si="529"/>
        <v>0</v>
      </c>
      <c r="W148" s="294"/>
      <c r="X148" s="294"/>
      <c r="Y148" s="294"/>
      <c r="Z148" s="270">
        <f t="shared" si="527"/>
        <v>0</v>
      </c>
      <c r="AA148" s="270">
        <f t="shared" si="535"/>
        <v>0</v>
      </c>
      <c r="AB148" s="294"/>
      <c r="AC148" s="294"/>
      <c r="AD148" s="295"/>
      <c r="AE148" s="665"/>
      <c r="AF148" s="749" t="e">
        <f t="shared" si="514"/>
        <v>#DIV/0!</v>
      </c>
      <c r="AG148" s="270"/>
      <c r="AH148" s="749" t="e">
        <f t="shared" si="515"/>
        <v>#DIV/0!</v>
      </c>
      <c r="AI148" s="270"/>
      <c r="AJ148" s="264"/>
      <c r="AK148" s="270"/>
      <c r="AL148" s="264"/>
      <c r="AM148" s="294"/>
      <c r="AN148" s="295"/>
      <c r="AO148" s="294"/>
      <c r="AP148" s="270"/>
      <c r="AQ148" s="264"/>
      <c r="AR148" s="666"/>
      <c r="AS148" s="749" t="e">
        <f t="shared" si="516"/>
        <v>#DIV/0!</v>
      </c>
      <c r="AT148" s="666"/>
      <c r="AU148" s="749" t="e">
        <f t="shared" si="517"/>
        <v>#DIV/0!</v>
      </c>
      <c r="AV148" s="666"/>
      <c r="AW148" s="749" t="e">
        <f t="shared" si="518"/>
        <v>#DIV/0!</v>
      </c>
      <c r="AX148" s="270"/>
      <c r="AY148" s="749" t="e">
        <f t="shared" si="519"/>
        <v>#DIV/0!</v>
      </c>
      <c r="AZ148" s="294"/>
      <c r="BA148" s="749"/>
      <c r="BB148" s="294"/>
      <c r="BC148" s="294"/>
      <c r="BD148" s="294"/>
      <c r="BE148" s="666"/>
      <c r="BF148" s="270"/>
      <c r="BG148" s="270"/>
      <c r="BH148" s="294"/>
      <c r="BI148" s="294"/>
      <c r="BJ148" s="270">
        <f t="shared" si="507"/>
        <v>0</v>
      </c>
      <c r="BK148" s="270"/>
      <c r="BL148" s="294"/>
      <c r="BM148" s="294"/>
      <c r="BN148" s="270">
        <f t="shared" si="508"/>
        <v>0</v>
      </c>
      <c r="BO148" s="270"/>
      <c r="BP148" s="270"/>
      <c r="BQ148" s="270"/>
      <c r="BR148" s="294"/>
      <c r="BS148" s="294"/>
      <c r="BT148" s="270"/>
      <c r="BU148" s="666"/>
      <c r="BV148" s="270"/>
      <c r="BW148" s="270"/>
      <c r="BX148" s="270"/>
      <c r="BY148" s="294"/>
      <c r="BZ148" s="294"/>
      <c r="CE148" s="749" t="e">
        <f t="shared" si="520"/>
        <v>#DIV/0!</v>
      </c>
    </row>
    <row r="149" spans="2:83" s="272" customFormat="1" ht="54" hidden="1" customHeight="1" x14ac:dyDescent="0.25">
      <c r="B149" s="267" t="s">
        <v>63</v>
      </c>
      <c r="C149" s="271" t="s">
        <v>46</v>
      </c>
      <c r="D149" s="264"/>
      <c r="E149" s="264"/>
      <c r="F149" s="264"/>
      <c r="G149" s="264"/>
      <c r="H149" s="295"/>
      <c r="I149" s="295"/>
      <c r="J149" s="264"/>
      <c r="K149" s="665"/>
      <c r="L149" s="749" t="e">
        <f t="shared" si="513"/>
        <v>#DIV/0!</v>
      </c>
      <c r="M149" s="264"/>
      <c r="N149" s="826" t="e">
        <f t="shared" si="521"/>
        <v>#DIV/0!</v>
      </c>
      <c r="O149" s="264"/>
      <c r="P149" s="264"/>
      <c r="Q149" s="264"/>
      <c r="R149" s="264"/>
      <c r="S149" s="295"/>
      <c r="T149" s="295"/>
      <c r="U149" s="295"/>
      <c r="V149" s="286">
        <f t="shared" si="529"/>
        <v>0</v>
      </c>
      <c r="W149" s="295"/>
      <c r="X149" s="295"/>
      <c r="Y149" s="295"/>
      <c r="Z149" s="264">
        <f t="shared" si="527"/>
        <v>0</v>
      </c>
      <c r="AA149" s="264">
        <f t="shared" si="535"/>
        <v>0</v>
      </c>
      <c r="AB149" s="295"/>
      <c r="AC149" s="295"/>
      <c r="AD149" s="295"/>
      <c r="AE149" s="665"/>
      <c r="AF149" s="749" t="e">
        <f t="shared" si="514"/>
        <v>#DIV/0!</v>
      </c>
      <c r="AG149" s="264"/>
      <c r="AH149" s="749" t="e">
        <f t="shared" si="515"/>
        <v>#DIV/0!</v>
      </c>
      <c r="AI149" s="264"/>
      <c r="AJ149" s="264"/>
      <c r="AK149" s="264"/>
      <c r="AL149" s="264"/>
      <c r="AM149" s="295"/>
      <c r="AN149" s="295"/>
      <c r="AO149" s="295"/>
      <c r="AP149" s="264"/>
      <c r="AQ149" s="264"/>
      <c r="AR149" s="665"/>
      <c r="AS149" s="749" t="e">
        <f t="shared" si="516"/>
        <v>#DIV/0!</v>
      </c>
      <c r="AT149" s="665"/>
      <c r="AU149" s="749" t="e">
        <f t="shared" si="517"/>
        <v>#DIV/0!</v>
      </c>
      <c r="AV149" s="665"/>
      <c r="AW149" s="749" t="e">
        <f t="shared" si="518"/>
        <v>#DIV/0!</v>
      </c>
      <c r="AX149" s="264"/>
      <c r="AY149" s="749" t="e">
        <f t="shared" si="519"/>
        <v>#DIV/0!</v>
      </c>
      <c r="AZ149" s="295"/>
      <c r="BA149" s="749"/>
      <c r="BB149" s="295"/>
      <c r="BC149" s="295"/>
      <c r="BD149" s="295"/>
      <c r="BE149" s="665"/>
      <c r="BF149" s="264"/>
      <c r="BG149" s="264"/>
      <c r="BH149" s="295"/>
      <c r="BI149" s="295"/>
      <c r="BJ149" s="264">
        <f t="shared" si="507"/>
        <v>0</v>
      </c>
      <c r="BK149" s="264"/>
      <c r="BL149" s="295"/>
      <c r="BM149" s="295"/>
      <c r="BN149" s="264">
        <f t="shared" si="508"/>
        <v>0</v>
      </c>
      <c r="BO149" s="264"/>
      <c r="BP149" s="264"/>
      <c r="BQ149" s="264"/>
      <c r="BR149" s="295"/>
      <c r="BS149" s="295"/>
      <c r="BT149" s="264"/>
      <c r="BU149" s="665"/>
      <c r="BV149" s="264"/>
      <c r="BW149" s="264"/>
      <c r="BX149" s="264"/>
      <c r="BY149" s="295"/>
      <c r="BZ149" s="295"/>
      <c r="CE149" s="749" t="e">
        <f t="shared" si="520"/>
        <v>#DIV/0!</v>
      </c>
    </row>
    <row r="150" spans="2:83" s="272" customFormat="1" ht="54" hidden="1" customHeight="1" x14ac:dyDescent="0.25">
      <c r="B150" s="269"/>
      <c r="C150" s="266" t="s">
        <v>250</v>
      </c>
      <c r="D150" s="264"/>
      <c r="E150" s="264"/>
      <c r="F150" s="264"/>
      <c r="G150" s="264"/>
      <c r="H150" s="295"/>
      <c r="I150" s="295"/>
      <c r="J150" s="264"/>
      <c r="K150" s="665"/>
      <c r="L150" s="749" t="e">
        <f t="shared" si="513"/>
        <v>#DIV/0!</v>
      </c>
      <c r="M150" s="264"/>
      <c r="N150" s="826" t="e">
        <f t="shared" si="521"/>
        <v>#DIV/0!</v>
      </c>
      <c r="O150" s="264"/>
      <c r="P150" s="264"/>
      <c r="Q150" s="264"/>
      <c r="R150" s="264"/>
      <c r="S150" s="295"/>
      <c r="T150" s="295"/>
      <c r="U150" s="295"/>
      <c r="V150" s="286">
        <f t="shared" si="529"/>
        <v>0</v>
      </c>
      <c r="W150" s="295"/>
      <c r="X150" s="295"/>
      <c r="Y150" s="295"/>
      <c r="Z150" s="264">
        <f t="shared" si="527"/>
        <v>0</v>
      </c>
      <c r="AA150" s="264">
        <f t="shared" si="535"/>
        <v>0</v>
      </c>
      <c r="AB150" s="295"/>
      <c r="AC150" s="295"/>
      <c r="AD150" s="295"/>
      <c r="AE150" s="665"/>
      <c r="AF150" s="749" t="e">
        <f t="shared" si="514"/>
        <v>#DIV/0!</v>
      </c>
      <c r="AG150" s="264"/>
      <c r="AH150" s="749" t="e">
        <f t="shared" si="515"/>
        <v>#DIV/0!</v>
      </c>
      <c r="AI150" s="264"/>
      <c r="AJ150" s="264"/>
      <c r="AK150" s="264"/>
      <c r="AL150" s="264"/>
      <c r="AM150" s="295"/>
      <c r="AN150" s="295"/>
      <c r="AO150" s="295"/>
      <c r="AP150" s="264"/>
      <c r="AQ150" s="264"/>
      <c r="AR150" s="665"/>
      <c r="AS150" s="749" t="e">
        <f t="shared" si="516"/>
        <v>#DIV/0!</v>
      </c>
      <c r="AT150" s="665"/>
      <c r="AU150" s="749" t="e">
        <f t="shared" si="517"/>
        <v>#DIV/0!</v>
      </c>
      <c r="AV150" s="665"/>
      <c r="AW150" s="749" t="e">
        <f t="shared" si="518"/>
        <v>#DIV/0!</v>
      </c>
      <c r="AX150" s="264"/>
      <c r="AY150" s="749" t="e">
        <f t="shared" si="519"/>
        <v>#DIV/0!</v>
      </c>
      <c r="AZ150" s="295"/>
      <c r="BA150" s="749"/>
      <c r="BB150" s="295"/>
      <c r="BC150" s="295"/>
      <c r="BD150" s="295"/>
      <c r="BE150" s="665"/>
      <c r="BF150" s="264"/>
      <c r="BG150" s="264"/>
      <c r="BH150" s="295"/>
      <c r="BI150" s="295"/>
      <c r="BJ150" s="264">
        <f t="shared" si="507"/>
        <v>0</v>
      </c>
      <c r="BK150" s="264"/>
      <c r="BL150" s="295"/>
      <c r="BM150" s="295"/>
      <c r="BN150" s="264">
        <f t="shared" si="508"/>
        <v>0</v>
      </c>
      <c r="BO150" s="264"/>
      <c r="BP150" s="264"/>
      <c r="BQ150" s="264"/>
      <c r="BR150" s="295"/>
      <c r="BS150" s="295"/>
      <c r="BT150" s="264"/>
      <c r="BU150" s="665"/>
      <c r="BV150" s="264"/>
      <c r="BW150" s="264"/>
      <c r="BX150" s="264"/>
      <c r="BY150" s="295"/>
      <c r="BZ150" s="295"/>
      <c r="CE150" s="749" t="e">
        <f t="shared" si="520"/>
        <v>#DIV/0!</v>
      </c>
    </row>
    <row r="151" spans="2:83" s="45" customFormat="1" ht="54" hidden="1" customHeight="1" x14ac:dyDescent="0.25">
      <c r="B151" s="201" t="s">
        <v>207</v>
      </c>
      <c r="C151" s="98" t="s">
        <v>302</v>
      </c>
      <c r="D151" s="665"/>
      <c r="E151" s="665"/>
      <c r="F151" s="665"/>
      <c r="G151" s="665"/>
      <c r="H151" s="31"/>
      <c r="I151" s="31"/>
      <c r="J151" s="665"/>
      <c r="K151" s="665"/>
      <c r="L151" s="749" t="e">
        <f t="shared" si="513"/>
        <v>#DIV/0!</v>
      </c>
      <c r="M151" s="665"/>
      <c r="N151" s="826" t="e">
        <f t="shared" si="521"/>
        <v>#DIV/0!</v>
      </c>
      <c r="O151" s="665"/>
      <c r="P151" s="734"/>
      <c r="Q151" s="665"/>
      <c r="R151" s="734"/>
      <c r="S151" s="31"/>
      <c r="T151" s="31"/>
      <c r="U151" s="31"/>
      <c r="V151" s="286"/>
      <c r="W151" s="31"/>
      <c r="X151" s="31"/>
      <c r="Y151" s="31"/>
      <c r="Z151" s="665"/>
      <c r="AA151" s="665"/>
      <c r="AB151" s="31"/>
      <c r="AC151" s="31"/>
      <c r="AD151" s="31"/>
      <c r="AE151" s="665"/>
      <c r="AF151" s="749" t="e">
        <f t="shared" si="514"/>
        <v>#DIV/0!</v>
      </c>
      <c r="AG151" s="665"/>
      <c r="AH151" s="749" t="e">
        <f t="shared" si="515"/>
        <v>#DIV/0!</v>
      </c>
      <c r="AI151" s="665"/>
      <c r="AJ151" s="734"/>
      <c r="AK151" s="665"/>
      <c r="AL151" s="734"/>
      <c r="AM151" s="31"/>
      <c r="AN151" s="31"/>
      <c r="AO151" s="31"/>
      <c r="AP151" s="665"/>
      <c r="AQ151" s="734"/>
      <c r="AR151" s="665"/>
      <c r="AS151" s="749" t="e">
        <f t="shared" si="516"/>
        <v>#DIV/0!</v>
      </c>
      <c r="AT151" s="665"/>
      <c r="AU151" s="749" t="e">
        <f t="shared" si="517"/>
        <v>#DIV/0!</v>
      </c>
      <c r="AV151" s="665"/>
      <c r="AW151" s="749" t="e">
        <f t="shared" si="518"/>
        <v>#DIV/0!</v>
      </c>
      <c r="AX151" s="665"/>
      <c r="AY151" s="749" t="e">
        <f t="shared" si="519"/>
        <v>#DIV/0!</v>
      </c>
      <c r="AZ151" s="31"/>
      <c r="BA151" s="749"/>
      <c r="BB151" s="31"/>
      <c r="BC151" s="31"/>
      <c r="BD151" s="31"/>
      <c r="BE151" s="665"/>
      <c r="BF151" s="665"/>
      <c r="BG151" s="665"/>
      <c r="BH151" s="31"/>
      <c r="BI151" s="31"/>
      <c r="BJ151" s="665"/>
      <c r="BK151" s="665"/>
      <c r="BL151" s="31"/>
      <c r="BM151" s="31"/>
      <c r="BN151" s="665"/>
      <c r="BO151" s="665"/>
      <c r="BP151" s="665"/>
      <c r="BQ151" s="665"/>
      <c r="BR151" s="31"/>
      <c r="BS151" s="31"/>
      <c r="BT151" s="665"/>
      <c r="BU151" s="665"/>
      <c r="BV151" s="438"/>
      <c r="BW151" s="557"/>
      <c r="BX151" s="438"/>
      <c r="BY151" s="31"/>
      <c r="BZ151" s="31"/>
      <c r="CE151" s="749" t="e">
        <f t="shared" si="520"/>
        <v>#DIV/0!</v>
      </c>
    </row>
    <row r="152" spans="2:83" s="469" customFormat="1" ht="52.5" hidden="1" customHeight="1" x14ac:dyDescent="0.25">
      <c r="B152" s="202"/>
      <c r="C152" s="102" t="s">
        <v>32</v>
      </c>
      <c r="D152" s="666">
        <f t="shared" ref="D152:D153" si="536">E152</f>
        <v>0</v>
      </c>
      <c r="E152" s="666"/>
      <c r="F152" s="666"/>
      <c r="G152" s="666"/>
      <c r="H152" s="22"/>
      <c r="I152" s="280"/>
      <c r="J152" s="666"/>
      <c r="K152" s="666">
        <f t="shared" ref="K152:K153" si="537">M152</f>
        <v>0</v>
      </c>
      <c r="L152" s="749" t="e">
        <f t="shared" si="513"/>
        <v>#DIV/0!</v>
      </c>
      <c r="M152" s="666"/>
      <c r="N152" s="826" t="e">
        <f t="shared" si="521"/>
        <v>#DIV/0!</v>
      </c>
      <c r="O152" s="666"/>
      <c r="P152" s="734"/>
      <c r="Q152" s="666"/>
      <c r="R152" s="734"/>
      <c r="S152" s="22"/>
      <c r="T152" s="41"/>
      <c r="U152" s="280"/>
      <c r="V152" s="666">
        <f t="shared" ref="V152:V153" si="538">W152+X152+Y152</f>
        <v>0</v>
      </c>
      <c r="W152" s="666">
        <v>0</v>
      </c>
      <c r="X152" s="103"/>
      <c r="Y152" s="103"/>
      <c r="Z152" s="666">
        <f t="shared" ref="Z152:Z153" si="539">AA152+AB152+AC152</f>
        <v>0</v>
      </c>
      <c r="AA152" s="666">
        <v>0</v>
      </c>
      <c r="AB152" s="22"/>
      <c r="AC152" s="280"/>
      <c r="AD152" s="19"/>
      <c r="AE152" s="666">
        <f t="shared" ref="AE152:AE153" si="540">AG152</f>
        <v>0</v>
      </c>
      <c r="AF152" s="749" t="e">
        <f t="shared" si="514"/>
        <v>#DIV/0!</v>
      </c>
      <c r="AG152" s="666">
        <v>0</v>
      </c>
      <c r="AH152" s="749" t="e">
        <f t="shared" si="515"/>
        <v>#DIV/0!</v>
      </c>
      <c r="AI152" s="666"/>
      <c r="AJ152" s="734"/>
      <c r="AK152" s="666"/>
      <c r="AL152" s="734"/>
      <c r="AM152" s="22"/>
      <c r="AN152" s="41"/>
      <c r="AO152" s="280"/>
      <c r="AP152" s="666"/>
      <c r="AQ152" s="734"/>
      <c r="AR152" s="666">
        <f t="shared" ref="AR152:AR153" si="541">AT152</f>
        <v>0</v>
      </c>
      <c r="AS152" s="749" t="e">
        <f t="shared" si="516"/>
        <v>#DIV/0!</v>
      </c>
      <c r="AT152" s="666">
        <v>0</v>
      </c>
      <c r="AU152" s="749" t="e">
        <f t="shared" si="517"/>
        <v>#DIV/0!</v>
      </c>
      <c r="AV152" s="666"/>
      <c r="AW152" s="749" t="e">
        <f t="shared" si="518"/>
        <v>#DIV/0!</v>
      </c>
      <c r="AX152" s="666"/>
      <c r="AY152" s="749" t="e">
        <f t="shared" si="519"/>
        <v>#DIV/0!</v>
      </c>
      <c r="AZ152" s="22"/>
      <c r="BA152" s="749"/>
      <c r="BB152" s="280"/>
      <c r="BC152" s="22"/>
      <c r="BD152" s="280"/>
      <c r="BE152" s="666">
        <f t="shared" ref="BE152:BE156" si="542">BF152</f>
        <v>0</v>
      </c>
      <c r="BF152" s="666">
        <v>0</v>
      </c>
      <c r="BG152" s="666"/>
      <c r="BH152" s="22"/>
      <c r="BI152" s="280"/>
      <c r="BJ152" s="666">
        <f t="shared" ref="BJ152:BJ194" si="543">BK152+BL152+BM152</f>
        <v>0</v>
      </c>
      <c r="BK152" s="666"/>
      <c r="BL152" s="22"/>
      <c r="BM152" s="280"/>
      <c r="BN152" s="666">
        <f t="shared" ref="BN152:BN213" si="544">BO152+BR152+BS152</f>
        <v>0</v>
      </c>
      <c r="BO152" s="666"/>
      <c r="BP152" s="666"/>
      <c r="BQ152" s="666"/>
      <c r="BR152" s="22"/>
      <c r="BS152" s="280"/>
      <c r="BT152" s="666"/>
      <c r="BU152" s="666">
        <f t="shared" ref="BU152:BU156" si="545">BV152</f>
        <v>0</v>
      </c>
      <c r="BV152" s="449">
        <v>0</v>
      </c>
      <c r="BW152" s="555"/>
      <c r="BX152" s="449"/>
      <c r="BY152" s="22"/>
      <c r="BZ152" s="280"/>
      <c r="CE152" s="749" t="e">
        <f t="shared" si="520"/>
        <v>#DIV/0!</v>
      </c>
    </row>
    <row r="153" spans="2:83" s="50" customFormat="1" ht="54" hidden="1" customHeight="1" x14ac:dyDescent="0.25">
      <c r="B153" s="201"/>
      <c r="C153" s="98" t="s">
        <v>31</v>
      </c>
      <c r="D153" s="665">
        <f t="shared" si="536"/>
        <v>0</v>
      </c>
      <c r="E153" s="665"/>
      <c r="F153" s="665"/>
      <c r="G153" s="665"/>
      <c r="H153" s="31"/>
      <c r="I153" s="31"/>
      <c r="J153" s="665"/>
      <c r="K153" s="665">
        <f t="shared" si="537"/>
        <v>0</v>
      </c>
      <c r="L153" s="749" t="e">
        <f t="shared" si="513"/>
        <v>#DIV/0!</v>
      </c>
      <c r="M153" s="665"/>
      <c r="N153" s="826" t="e">
        <f t="shared" si="521"/>
        <v>#DIV/0!</v>
      </c>
      <c r="O153" s="665"/>
      <c r="P153" s="734"/>
      <c r="Q153" s="665"/>
      <c r="R153" s="734"/>
      <c r="S153" s="31"/>
      <c r="T153" s="31"/>
      <c r="U153" s="31"/>
      <c r="V153" s="665">
        <f t="shared" si="538"/>
        <v>0</v>
      </c>
      <c r="W153" s="665">
        <v>0</v>
      </c>
      <c r="X153" s="31"/>
      <c r="Y153" s="31"/>
      <c r="Z153" s="665">
        <f t="shared" si="539"/>
        <v>0</v>
      </c>
      <c r="AA153" s="665">
        <v>0</v>
      </c>
      <c r="AB153" s="31"/>
      <c r="AC153" s="31"/>
      <c r="AD153" s="31"/>
      <c r="AE153" s="665">
        <f t="shared" si="540"/>
        <v>0</v>
      </c>
      <c r="AF153" s="749" t="e">
        <f t="shared" si="514"/>
        <v>#DIV/0!</v>
      </c>
      <c r="AG153" s="665">
        <v>0</v>
      </c>
      <c r="AH153" s="749" t="e">
        <f t="shared" si="515"/>
        <v>#DIV/0!</v>
      </c>
      <c r="AI153" s="665"/>
      <c r="AJ153" s="734"/>
      <c r="AK153" s="665"/>
      <c r="AL153" s="734"/>
      <c r="AM153" s="31"/>
      <c r="AN153" s="31"/>
      <c r="AO153" s="31"/>
      <c r="AP153" s="665"/>
      <c r="AQ153" s="734"/>
      <c r="AR153" s="665">
        <f t="shared" si="541"/>
        <v>0</v>
      </c>
      <c r="AS153" s="749" t="e">
        <f t="shared" si="516"/>
        <v>#DIV/0!</v>
      </c>
      <c r="AT153" s="665">
        <v>0</v>
      </c>
      <c r="AU153" s="749" t="e">
        <f t="shared" si="517"/>
        <v>#DIV/0!</v>
      </c>
      <c r="AV153" s="665"/>
      <c r="AW153" s="749" t="e">
        <f t="shared" si="518"/>
        <v>#DIV/0!</v>
      </c>
      <c r="AX153" s="665"/>
      <c r="AY153" s="749" t="e">
        <f t="shared" si="519"/>
        <v>#DIV/0!</v>
      </c>
      <c r="AZ153" s="31"/>
      <c r="BA153" s="749"/>
      <c r="BB153" s="31"/>
      <c r="BC153" s="31"/>
      <c r="BD153" s="31"/>
      <c r="BE153" s="665">
        <f t="shared" si="542"/>
        <v>0</v>
      </c>
      <c r="BF153" s="665">
        <v>0</v>
      </c>
      <c r="BG153" s="665"/>
      <c r="BH153" s="31"/>
      <c r="BI153" s="31"/>
      <c r="BJ153" s="665">
        <f t="shared" si="543"/>
        <v>0</v>
      </c>
      <c r="BK153" s="665"/>
      <c r="BL153" s="31"/>
      <c r="BM153" s="31"/>
      <c r="BN153" s="665">
        <f t="shared" si="544"/>
        <v>0</v>
      </c>
      <c r="BO153" s="665"/>
      <c r="BP153" s="665"/>
      <c r="BQ153" s="665"/>
      <c r="BR153" s="31"/>
      <c r="BS153" s="31"/>
      <c r="BT153" s="665"/>
      <c r="BU153" s="665">
        <f t="shared" si="545"/>
        <v>0</v>
      </c>
      <c r="BV153" s="438">
        <v>0</v>
      </c>
      <c r="BW153" s="557"/>
      <c r="BX153" s="438"/>
      <c r="BY153" s="31"/>
      <c r="BZ153" s="31"/>
      <c r="CE153" s="749" t="e">
        <f t="shared" si="520"/>
        <v>#DIV/0!</v>
      </c>
    </row>
    <row r="154" spans="2:83" s="45" customFormat="1" ht="108.75" hidden="1" customHeight="1" x14ac:dyDescent="0.25">
      <c r="B154" s="201" t="s">
        <v>208</v>
      </c>
      <c r="C154" s="125" t="s">
        <v>229</v>
      </c>
      <c r="D154" s="665">
        <f>E154+G154</f>
        <v>0</v>
      </c>
      <c r="E154" s="665">
        <f>E155+E156</f>
        <v>0</v>
      </c>
      <c r="F154" s="665"/>
      <c r="G154" s="665"/>
      <c r="H154" s="62"/>
      <c r="I154" s="28"/>
      <c r="J154" s="665">
        <f>J155+J156</f>
        <v>0</v>
      </c>
      <c r="K154" s="665">
        <f>M154+Q154</f>
        <v>0</v>
      </c>
      <c r="L154" s="749" t="e">
        <f t="shared" si="513"/>
        <v>#DIV/0!</v>
      </c>
      <c r="M154" s="665">
        <f>M155+M156</f>
        <v>0</v>
      </c>
      <c r="N154" s="826" t="e">
        <f t="shared" si="521"/>
        <v>#DIV/0!</v>
      </c>
      <c r="O154" s="665"/>
      <c r="P154" s="734"/>
      <c r="Q154" s="665">
        <f>Q155+Q156</f>
        <v>0</v>
      </c>
      <c r="R154" s="734"/>
      <c r="S154" s="62"/>
      <c r="T154" s="41"/>
      <c r="U154" s="28"/>
      <c r="V154" s="665">
        <f t="shared" si="529"/>
        <v>0</v>
      </c>
      <c r="W154" s="665">
        <f>W155+W156</f>
        <v>0</v>
      </c>
      <c r="X154" s="28"/>
      <c r="Y154" s="28"/>
      <c r="Z154" s="665">
        <f t="shared" si="527"/>
        <v>0</v>
      </c>
      <c r="AA154" s="665">
        <f>AA155+AA156</f>
        <v>0</v>
      </c>
      <c r="AB154" s="62"/>
      <c r="AC154" s="28"/>
      <c r="AD154" s="19"/>
      <c r="AE154" s="665">
        <f t="shared" ref="AE154:AE185" si="546">AG154+AK154+AM154+AO154</f>
        <v>0</v>
      </c>
      <c r="AF154" s="749" t="e">
        <f t="shared" si="514"/>
        <v>#DIV/0!</v>
      </c>
      <c r="AG154" s="665">
        <f>AG155+AG156</f>
        <v>0</v>
      </c>
      <c r="AH154" s="749" t="e">
        <f t="shared" si="515"/>
        <v>#DIV/0!</v>
      </c>
      <c r="AI154" s="665"/>
      <c r="AJ154" s="734"/>
      <c r="AK154" s="665"/>
      <c r="AL154" s="734"/>
      <c r="AM154" s="665">
        <f t="shared" ref="AM154:AO154" si="547">AM155+AM156</f>
        <v>0</v>
      </c>
      <c r="AN154" s="734"/>
      <c r="AO154" s="665">
        <f t="shared" si="547"/>
        <v>0</v>
      </c>
      <c r="AP154" s="665">
        <f>AP155+AP156</f>
        <v>0</v>
      </c>
      <c r="AQ154" s="734"/>
      <c r="AR154" s="665">
        <f t="shared" ref="AR154:AR168" si="548">AT154+AX154+AZ154+BB154</f>
        <v>0</v>
      </c>
      <c r="AS154" s="749" t="e">
        <f t="shared" si="516"/>
        <v>#DIV/0!</v>
      </c>
      <c r="AT154" s="665">
        <f>AT155+AT156</f>
        <v>0</v>
      </c>
      <c r="AU154" s="749" t="e">
        <f t="shared" si="517"/>
        <v>#DIV/0!</v>
      </c>
      <c r="AV154" s="665"/>
      <c r="AW154" s="749" t="e">
        <f t="shared" si="518"/>
        <v>#DIV/0!</v>
      </c>
      <c r="AX154" s="665">
        <f t="shared" ref="AX154:BB154" si="549">AX155+AX156</f>
        <v>0</v>
      </c>
      <c r="AY154" s="749" t="e">
        <f t="shared" si="519"/>
        <v>#DIV/0!</v>
      </c>
      <c r="AZ154" s="665">
        <f t="shared" si="549"/>
        <v>0</v>
      </c>
      <c r="BA154" s="749"/>
      <c r="BB154" s="665">
        <f t="shared" si="549"/>
        <v>0</v>
      </c>
      <c r="BC154" s="62"/>
      <c r="BD154" s="28"/>
      <c r="BE154" s="665">
        <f t="shared" si="542"/>
        <v>0</v>
      </c>
      <c r="BF154" s="665">
        <f>BF155+BF156</f>
        <v>0</v>
      </c>
      <c r="BG154" s="665"/>
      <c r="BH154" s="62"/>
      <c r="BI154" s="28"/>
      <c r="BJ154" s="665">
        <f t="shared" si="543"/>
        <v>0</v>
      </c>
      <c r="BK154" s="665">
        <f>BK155+BK156</f>
        <v>0</v>
      </c>
      <c r="BL154" s="62"/>
      <c r="BM154" s="28"/>
      <c r="BN154" s="665">
        <f t="shared" si="544"/>
        <v>0</v>
      </c>
      <c r="BO154" s="665">
        <f>BO155+BO156</f>
        <v>0</v>
      </c>
      <c r="BP154" s="665"/>
      <c r="BQ154" s="665"/>
      <c r="BR154" s="62"/>
      <c r="BS154" s="28"/>
      <c r="BT154" s="665"/>
      <c r="BU154" s="665">
        <f t="shared" si="545"/>
        <v>0</v>
      </c>
      <c r="BV154" s="438">
        <f>BV155+BV156</f>
        <v>0</v>
      </c>
      <c r="BW154" s="557"/>
      <c r="BX154" s="438"/>
      <c r="BY154" s="62"/>
      <c r="BZ154" s="28"/>
      <c r="CE154" s="749" t="e">
        <f t="shared" si="520"/>
        <v>#DIV/0!</v>
      </c>
    </row>
    <row r="155" spans="2:83" s="151" customFormat="1" ht="54" hidden="1" customHeight="1" x14ac:dyDescent="0.25">
      <c r="B155" s="211"/>
      <c r="C155" s="102" t="s">
        <v>32</v>
      </c>
      <c r="D155" s="666">
        <f>E155+G155</f>
        <v>0</v>
      </c>
      <c r="E155" s="666"/>
      <c r="F155" s="666"/>
      <c r="G155" s="666"/>
      <c r="H155" s="73"/>
      <c r="I155" s="73"/>
      <c r="J155" s="666">
        <f>Q155-G155</f>
        <v>0</v>
      </c>
      <c r="K155" s="666">
        <f>M155+Q155</f>
        <v>0</v>
      </c>
      <c r="L155" s="749" t="e">
        <f t="shared" si="513"/>
        <v>#DIV/0!</v>
      </c>
      <c r="M155" s="666"/>
      <c r="N155" s="826" t="e">
        <f t="shared" si="521"/>
        <v>#DIV/0!</v>
      </c>
      <c r="O155" s="666"/>
      <c r="P155" s="734"/>
      <c r="Q155" s="666">
        <v>0</v>
      </c>
      <c r="R155" s="734"/>
      <c r="S155" s="73"/>
      <c r="T155" s="31"/>
      <c r="U155" s="73"/>
      <c r="V155" s="666">
        <f t="shared" si="529"/>
        <v>0</v>
      </c>
      <c r="W155" s="666">
        <f>AA155-E155</f>
        <v>0</v>
      </c>
      <c r="X155" s="73"/>
      <c r="Y155" s="73"/>
      <c r="Z155" s="666">
        <f t="shared" si="527"/>
        <v>0</v>
      </c>
      <c r="AA155" s="666"/>
      <c r="AB155" s="73"/>
      <c r="AC155" s="73"/>
      <c r="AD155" s="31"/>
      <c r="AE155" s="666">
        <f t="shared" si="546"/>
        <v>0</v>
      </c>
      <c r="AF155" s="749" t="e">
        <f t="shared" si="514"/>
        <v>#DIV/0!</v>
      </c>
      <c r="AG155" s="666">
        <v>0</v>
      </c>
      <c r="AH155" s="749" t="e">
        <f t="shared" si="515"/>
        <v>#DIV/0!</v>
      </c>
      <c r="AI155" s="666"/>
      <c r="AJ155" s="734"/>
      <c r="AK155" s="666"/>
      <c r="AL155" s="734"/>
      <c r="AM155" s="73"/>
      <c r="AN155" s="31"/>
      <c r="AO155" s="73"/>
      <c r="AP155" s="666">
        <f>AX155-AK155</f>
        <v>0</v>
      </c>
      <c r="AQ155" s="734"/>
      <c r="AR155" s="666">
        <f t="shared" si="548"/>
        <v>0</v>
      </c>
      <c r="AS155" s="749" t="e">
        <f t="shared" si="516"/>
        <v>#DIV/0!</v>
      </c>
      <c r="AT155" s="666">
        <v>0</v>
      </c>
      <c r="AU155" s="749" t="e">
        <f t="shared" si="517"/>
        <v>#DIV/0!</v>
      </c>
      <c r="AV155" s="666"/>
      <c r="AW155" s="749" t="e">
        <f t="shared" si="518"/>
        <v>#DIV/0!</v>
      </c>
      <c r="AX155" s="666">
        <v>0</v>
      </c>
      <c r="AY155" s="749" t="e">
        <f t="shared" si="519"/>
        <v>#DIV/0!</v>
      </c>
      <c r="AZ155" s="73"/>
      <c r="BA155" s="749"/>
      <c r="BB155" s="73"/>
      <c r="BC155" s="73"/>
      <c r="BD155" s="73"/>
      <c r="BE155" s="666">
        <f t="shared" si="542"/>
        <v>0</v>
      </c>
      <c r="BF155" s="666">
        <v>0</v>
      </c>
      <c r="BG155" s="666"/>
      <c r="BH155" s="73"/>
      <c r="BI155" s="73"/>
      <c r="BJ155" s="666">
        <f t="shared" si="543"/>
        <v>0</v>
      </c>
      <c r="BK155" s="666">
        <v>0</v>
      </c>
      <c r="BL155" s="73"/>
      <c r="BM155" s="73"/>
      <c r="BN155" s="666">
        <f t="shared" si="544"/>
        <v>0</v>
      </c>
      <c r="BO155" s="666">
        <v>0</v>
      </c>
      <c r="BP155" s="666"/>
      <c r="BQ155" s="666"/>
      <c r="BR155" s="73"/>
      <c r="BS155" s="73"/>
      <c r="BT155" s="666"/>
      <c r="BU155" s="666">
        <f t="shared" si="545"/>
        <v>0</v>
      </c>
      <c r="BV155" s="449">
        <v>0</v>
      </c>
      <c r="BW155" s="555"/>
      <c r="BX155" s="449"/>
      <c r="BY155" s="73"/>
      <c r="BZ155" s="73"/>
      <c r="CE155" s="749" t="e">
        <f t="shared" si="520"/>
        <v>#DIV/0!</v>
      </c>
    </row>
    <row r="156" spans="2:83" s="50" customFormat="1" ht="54" hidden="1" customHeight="1" x14ac:dyDescent="0.25">
      <c r="B156" s="201"/>
      <c r="C156" s="98" t="s">
        <v>31</v>
      </c>
      <c r="D156" s="665">
        <f>E156+G156</f>
        <v>0</v>
      </c>
      <c r="E156" s="665"/>
      <c r="F156" s="665"/>
      <c r="G156" s="665"/>
      <c r="H156" s="31"/>
      <c r="I156" s="31"/>
      <c r="J156" s="665">
        <f>Q156-G156</f>
        <v>0</v>
      </c>
      <c r="K156" s="665">
        <f>M156+Q156</f>
        <v>0</v>
      </c>
      <c r="L156" s="749" t="e">
        <f t="shared" si="513"/>
        <v>#DIV/0!</v>
      </c>
      <c r="M156" s="665"/>
      <c r="N156" s="826" t="e">
        <f t="shared" si="521"/>
        <v>#DIV/0!</v>
      </c>
      <c r="O156" s="665"/>
      <c r="P156" s="734"/>
      <c r="Q156" s="665">
        <v>0</v>
      </c>
      <c r="R156" s="734"/>
      <c r="S156" s="31"/>
      <c r="T156" s="31"/>
      <c r="U156" s="31"/>
      <c r="V156" s="665">
        <f t="shared" si="529"/>
        <v>0</v>
      </c>
      <c r="W156" s="665">
        <f>AA156-E156</f>
        <v>0</v>
      </c>
      <c r="X156" s="31"/>
      <c r="Y156" s="31"/>
      <c r="Z156" s="665">
        <f t="shared" si="527"/>
        <v>0</v>
      </c>
      <c r="AA156" s="665"/>
      <c r="AB156" s="31"/>
      <c r="AC156" s="31"/>
      <c r="AD156" s="31"/>
      <c r="AE156" s="665">
        <f t="shared" si="546"/>
        <v>0</v>
      </c>
      <c r="AF156" s="749" t="e">
        <f t="shared" si="514"/>
        <v>#DIV/0!</v>
      </c>
      <c r="AG156" s="665">
        <v>0</v>
      </c>
      <c r="AH156" s="749" t="e">
        <f t="shared" si="515"/>
        <v>#DIV/0!</v>
      </c>
      <c r="AI156" s="665"/>
      <c r="AJ156" s="734"/>
      <c r="AK156" s="665"/>
      <c r="AL156" s="734"/>
      <c r="AM156" s="31"/>
      <c r="AN156" s="31"/>
      <c r="AO156" s="31"/>
      <c r="AP156" s="665">
        <f>AX156-AK156</f>
        <v>0</v>
      </c>
      <c r="AQ156" s="734"/>
      <c r="AR156" s="665">
        <f t="shared" si="548"/>
        <v>0</v>
      </c>
      <c r="AS156" s="749" t="e">
        <f t="shared" si="516"/>
        <v>#DIV/0!</v>
      </c>
      <c r="AT156" s="665">
        <v>0</v>
      </c>
      <c r="AU156" s="749" t="e">
        <f t="shared" si="517"/>
        <v>#DIV/0!</v>
      </c>
      <c r="AV156" s="665"/>
      <c r="AW156" s="749" t="e">
        <f t="shared" si="518"/>
        <v>#DIV/0!</v>
      </c>
      <c r="AX156" s="665">
        <v>0</v>
      </c>
      <c r="AY156" s="749" t="e">
        <f t="shared" si="519"/>
        <v>#DIV/0!</v>
      </c>
      <c r="AZ156" s="31"/>
      <c r="BA156" s="749"/>
      <c r="BB156" s="31"/>
      <c r="BC156" s="31"/>
      <c r="BD156" s="31"/>
      <c r="BE156" s="665">
        <f t="shared" si="542"/>
        <v>0</v>
      </c>
      <c r="BF156" s="665">
        <v>0</v>
      </c>
      <c r="BG156" s="665"/>
      <c r="BH156" s="31"/>
      <c r="BI156" s="31"/>
      <c r="BJ156" s="665">
        <f t="shared" si="543"/>
        <v>0</v>
      </c>
      <c r="BK156" s="665">
        <v>0</v>
      </c>
      <c r="BL156" s="31"/>
      <c r="BM156" s="31"/>
      <c r="BN156" s="665">
        <f t="shared" si="544"/>
        <v>0</v>
      </c>
      <c r="BO156" s="665">
        <v>0</v>
      </c>
      <c r="BP156" s="665"/>
      <c r="BQ156" s="665"/>
      <c r="BR156" s="31"/>
      <c r="BS156" s="31"/>
      <c r="BT156" s="665"/>
      <c r="BU156" s="665">
        <f t="shared" si="545"/>
        <v>0</v>
      </c>
      <c r="BV156" s="438">
        <v>0</v>
      </c>
      <c r="BW156" s="557"/>
      <c r="BX156" s="438"/>
      <c r="BY156" s="31"/>
      <c r="BZ156" s="31"/>
      <c r="CE156" s="749" t="e">
        <f t="shared" si="520"/>
        <v>#DIV/0!</v>
      </c>
    </row>
    <row r="157" spans="2:83" s="45" customFormat="1" ht="100.5" hidden="1" customHeight="1" x14ac:dyDescent="0.25">
      <c r="B157" s="201" t="s">
        <v>209</v>
      </c>
      <c r="C157" s="109" t="s">
        <v>239</v>
      </c>
      <c r="D157" s="665"/>
      <c r="E157" s="665"/>
      <c r="F157" s="665"/>
      <c r="G157" s="665"/>
      <c r="H157" s="31"/>
      <c r="I157" s="31"/>
      <c r="J157" s="665"/>
      <c r="K157" s="665"/>
      <c r="L157" s="749" t="e">
        <f t="shared" si="513"/>
        <v>#DIV/0!</v>
      </c>
      <c r="M157" s="665"/>
      <c r="N157" s="826" t="e">
        <f t="shared" si="521"/>
        <v>#DIV/0!</v>
      </c>
      <c r="O157" s="665"/>
      <c r="P157" s="734"/>
      <c r="Q157" s="665"/>
      <c r="R157" s="734"/>
      <c r="S157" s="31"/>
      <c r="T157" s="31"/>
      <c r="U157" s="31"/>
      <c r="V157" s="286"/>
      <c r="W157" s="31"/>
      <c r="X157" s="31"/>
      <c r="Y157" s="31"/>
      <c r="Z157" s="665"/>
      <c r="AA157" s="665"/>
      <c r="AB157" s="31"/>
      <c r="AC157" s="31"/>
      <c r="AD157" s="31"/>
      <c r="AE157" s="665">
        <f t="shared" si="546"/>
        <v>0</v>
      </c>
      <c r="AF157" s="749" t="e">
        <f t="shared" si="514"/>
        <v>#DIV/0!</v>
      </c>
      <c r="AG157" s="665">
        <f>AG158+AG159</f>
        <v>0</v>
      </c>
      <c r="AH157" s="749" t="e">
        <f t="shared" si="515"/>
        <v>#DIV/0!</v>
      </c>
      <c r="AI157" s="665"/>
      <c r="AJ157" s="734"/>
      <c r="AK157" s="665"/>
      <c r="AL157" s="734"/>
      <c r="AM157" s="665">
        <f t="shared" ref="AM157:AO157" si="550">AM158+AM159</f>
        <v>0</v>
      </c>
      <c r="AN157" s="734"/>
      <c r="AO157" s="665">
        <f t="shared" si="550"/>
        <v>0</v>
      </c>
      <c r="AP157" s="665">
        <f>AP158+AP159</f>
        <v>0</v>
      </c>
      <c r="AQ157" s="734"/>
      <c r="AR157" s="665">
        <f t="shared" si="548"/>
        <v>0</v>
      </c>
      <c r="AS157" s="749" t="e">
        <f t="shared" si="516"/>
        <v>#DIV/0!</v>
      </c>
      <c r="AT157" s="665">
        <f>AT158+AT159</f>
        <v>0</v>
      </c>
      <c r="AU157" s="749" t="e">
        <f t="shared" si="517"/>
        <v>#DIV/0!</v>
      </c>
      <c r="AV157" s="665"/>
      <c r="AW157" s="749" t="e">
        <f t="shared" si="518"/>
        <v>#DIV/0!</v>
      </c>
      <c r="AX157" s="665">
        <f t="shared" ref="AX157:BB157" si="551">AX158+AX159</f>
        <v>0</v>
      </c>
      <c r="AY157" s="749" t="e">
        <f t="shared" si="519"/>
        <v>#DIV/0!</v>
      </c>
      <c r="AZ157" s="665">
        <f t="shared" si="551"/>
        <v>0</v>
      </c>
      <c r="BA157" s="749"/>
      <c r="BB157" s="665">
        <f t="shared" si="551"/>
        <v>0</v>
      </c>
      <c r="BC157" s="31"/>
      <c r="BD157" s="31"/>
      <c r="BE157" s="665">
        <f>BE158+BE159</f>
        <v>0</v>
      </c>
      <c r="BF157" s="665">
        <f>BF158+BF159</f>
        <v>0</v>
      </c>
      <c r="BG157" s="665"/>
      <c r="BH157" s="31"/>
      <c r="BI157" s="31"/>
      <c r="BJ157" s="665">
        <f t="shared" si="543"/>
        <v>0</v>
      </c>
      <c r="BK157" s="665">
        <f>BK158+BK159</f>
        <v>0</v>
      </c>
      <c r="BL157" s="62"/>
      <c r="BM157" s="28"/>
      <c r="BN157" s="665">
        <f t="shared" si="544"/>
        <v>0</v>
      </c>
      <c r="BO157" s="665">
        <f>BO158+BO159</f>
        <v>0</v>
      </c>
      <c r="BP157" s="665"/>
      <c r="BQ157" s="665"/>
      <c r="BR157" s="31"/>
      <c r="BS157" s="31"/>
      <c r="BT157" s="665"/>
      <c r="BU157" s="665">
        <f>BU158+BU159</f>
        <v>0</v>
      </c>
      <c r="BV157" s="438">
        <f>BV158+BV159</f>
        <v>0</v>
      </c>
      <c r="BW157" s="557"/>
      <c r="BX157" s="438"/>
      <c r="BY157" s="31"/>
      <c r="BZ157" s="31"/>
      <c r="CE157" s="749" t="e">
        <f t="shared" si="520"/>
        <v>#DIV/0!</v>
      </c>
    </row>
    <row r="158" spans="2:83" s="151" customFormat="1" ht="54" hidden="1" customHeight="1" x14ac:dyDescent="0.25">
      <c r="B158" s="211"/>
      <c r="C158" s="102" t="s">
        <v>32</v>
      </c>
      <c r="D158" s="666">
        <f t="shared" ref="D158:D159" si="552">E158</f>
        <v>0</v>
      </c>
      <c r="E158" s="666"/>
      <c r="F158" s="666"/>
      <c r="G158" s="666"/>
      <c r="H158" s="73"/>
      <c r="I158" s="73"/>
      <c r="J158" s="666"/>
      <c r="K158" s="666">
        <f t="shared" ref="K158:K159" si="553">M158</f>
        <v>0</v>
      </c>
      <c r="L158" s="749" t="e">
        <f t="shared" si="513"/>
        <v>#DIV/0!</v>
      </c>
      <c r="M158" s="666"/>
      <c r="N158" s="826" t="e">
        <f t="shared" si="521"/>
        <v>#DIV/0!</v>
      </c>
      <c r="O158" s="666"/>
      <c r="P158" s="734"/>
      <c r="Q158" s="666"/>
      <c r="R158" s="734"/>
      <c r="S158" s="73"/>
      <c r="T158" s="31"/>
      <c r="U158" s="73"/>
      <c r="V158" s="666">
        <f t="shared" ref="V158:V159" si="554">W158+X158+Y158</f>
        <v>0</v>
      </c>
      <c r="W158" s="666">
        <f>AA158-E158</f>
        <v>0</v>
      </c>
      <c r="X158" s="73"/>
      <c r="Y158" s="73"/>
      <c r="Z158" s="666">
        <f t="shared" ref="Z158:Z159" si="555">AA158+AB158+AC158</f>
        <v>0</v>
      </c>
      <c r="AA158" s="666"/>
      <c r="AB158" s="73"/>
      <c r="AC158" s="73"/>
      <c r="AD158" s="31"/>
      <c r="AE158" s="666">
        <f t="shared" si="546"/>
        <v>0</v>
      </c>
      <c r="AF158" s="749" t="e">
        <f t="shared" si="514"/>
        <v>#DIV/0!</v>
      </c>
      <c r="AG158" s="666">
        <v>0</v>
      </c>
      <c r="AH158" s="749" t="e">
        <f t="shared" si="515"/>
        <v>#DIV/0!</v>
      </c>
      <c r="AI158" s="666"/>
      <c r="AJ158" s="734"/>
      <c r="AK158" s="666"/>
      <c r="AL158" s="734"/>
      <c r="AM158" s="73"/>
      <c r="AN158" s="31"/>
      <c r="AO158" s="73"/>
      <c r="AP158" s="666">
        <f>AX158-AK158</f>
        <v>0</v>
      </c>
      <c r="AQ158" s="734"/>
      <c r="AR158" s="666">
        <f t="shared" si="548"/>
        <v>0</v>
      </c>
      <c r="AS158" s="749" t="e">
        <f t="shared" si="516"/>
        <v>#DIV/0!</v>
      </c>
      <c r="AT158" s="666">
        <v>0</v>
      </c>
      <c r="AU158" s="749" t="e">
        <f t="shared" si="517"/>
        <v>#DIV/0!</v>
      </c>
      <c r="AV158" s="666"/>
      <c r="AW158" s="749" t="e">
        <f t="shared" si="518"/>
        <v>#DIV/0!</v>
      </c>
      <c r="AX158" s="666">
        <v>0</v>
      </c>
      <c r="AY158" s="749" t="e">
        <f t="shared" si="519"/>
        <v>#DIV/0!</v>
      </c>
      <c r="AZ158" s="73"/>
      <c r="BA158" s="749"/>
      <c r="BB158" s="73"/>
      <c r="BC158" s="73"/>
      <c r="BD158" s="73"/>
      <c r="BE158" s="666">
        <f t="shared" ref="BE158:BE159" si="556">BF158</f>
        <v>0</v>
      </c>
      <c r="BF158" s="666">
        <v>0</v>
      </c>
      <c r="BG158" s="666"/>
      <c r="BH158" s="73"/>
      <c r="BI158" s="73"/>
      <c r="BJ158" s="666">
        <f t="shared" si="543"/>
        <v>0</v>
      </c>
      <c r="BK158" s="666"/>
      <c r="BL158" s="73"/>
      <c r="BM158" s="73"/>
      <c r="BN158" s="666">
        <f t="shared" si="544"/>
        <v>0</v>
      </c>
      <c r="BO158" s="666">
        <v>0</v>
      </c>
      <c r="BP158" s="666"/>
      <c r="BQ158" s="666"/>
      <c r="BR158" s="73"/>
      <c r="BS158" s="73"/>
      <c r="BT158" s="666"/>
      <c r="BU158" s="666">
        <f t="shared" ref="BU158:BU159" si="557">BV158</f>
        <v>0</v>
      </c>
      <c r="BV158" s="449">
        <v>0</v>
      </c>
      <c r="BW158" s="555"/>
      <c r="BX158" s="449"/>
      <c r="BY158" s="73"/>
      <c r="BZ158" s="73"/>
      <c r="CE158" s="749" t="e">
        <f t="shared" si="520"/>
        <v>#DIV/0!</v>
      </c>
    </row>
    <row r="159" spans="2:83" s="50" customFormat="1" ht="54" hidden="1" customHeight="1" x14ac:dyDescent="0.25">
      <c r="B159" s="201"/>
      <c r="C159" s="98" t="s">
        <v>31</v>
      </c>
      <c r="D159" s="665">
        <f t="shared" si="552"/>
        <v>0</v>
      </c>
      <c r="E159" s="665"/>
      <c r="F159" s="665"/>
      <c r="G159" s="665"/>
      <c r="H159" s="31"/>
      <c r="I159" s="31"/>
      <c r="J159" s="665"/>
      <c r="K159" s="665">
        <f t="shared" si="553"/>
        <v>0</v>
      </c>
      <c r="L159" s="749" t="e">
        <f t="shared" si="513"/>
        <v>#DIV/0!</v>
      </c>
      <c r="M159" s="665"/>
      <c r="N159" s="826" t="e">
        <f t="shared" si="521"/>
        <v>#DIV/0!</v>
      </c>
      <c r="O159" s="665"/>
      <c r="P159" s="734"/>
      <c r="Q159" s="665"/>
      <c r="R159" s="734"/>
      <c r="S159" s="31"/>
      <c r="T159" s="31"/>
      <c r="U159" s="31"/>
      <c r="V159" s="665">
        <f t="shared" si="554"/>
        <v>0</v>
      </c>
      <c r="W159" s="665">
        <f>AA159-E159</f>
        <v>0</v>
      </c>
      <c r="X159" s="31"/>
      <c r="Y159" s="31"/>
      <c r="Z159" s="665">
        <f t="shared" si="555"/>
        <v>0</v>
      </c>
      <c r="AA159" s="665"/>
      <c r="AB159" s="31"/>
      <c r="AC159" s="31"/>
      <c r="AD159" s="31"/>
      <c r="AE159" s="665">
        <f t="shared" si="546"/>
        <v>0</v>
      </c>
      <c r="AF159" s="749" t="e">
        <f t="shared" si="514"/>
        <v>#DIV/0!</v>
      </c>
      <c r="AG159" s="665">
        <v>0</v>
      </c>
      <c r="AH159" s="749" t="e">
        <f t="shared" si="515"/>
        <v>#DIV/0!</v>
      </c>
      <c r="AI159" s="665"/>
      <c r="AJ159" s="734"/>
      <c r="AK159" s="665"/>
      <c r="AL159" s="734"/>
      <c r="AM159" s="31"/>
      <c r="AN159" s="31"/>
      <c r="AO159" s="31"/>
      <c r="AP159" s="665">
        <f>AX159-AK159</f>
        <v>0</v>
      </c>
      <c r="AQ159" s="734"/>
      <c r="AR159" s="665">
        <f t="shared" si="548"/>
        <v>0</v>
      </c>
      <c r="AS159" s="749" t="e">
        <f t="shared" si="516"/>
        <v>#DIV/0!</v>
      </c>
      <c r="AT159" s="665">
        <v>0</v>
      </c>
      <c r="AU159" s="749" t="e">
        <f t="shared" si="517"/>
        <v>#DIV/0!</v>
      </c>
      <c r="AV159" s="665"/>
      <c r="AW159" s="749" t="e">
        <f t="shared" si="518"/>
        <v>#DIV/0!</v>
      </c>
      <c r="AX159" s="665">
        <v>0</v>
      </c>
      <c r="AY159" s="749" t="e">
        <f t="shared" si="519"/>
        <v>#DIV/0!</v>
      </c>
      <c r="AZ159" s="31"/>
      <c r="BA159" s="749"/>
      <c r="BB159" s="31"/>
      <c r="BC159" s="31"/>
      <c r="BD159" s="31"/>
      <c r="BE159" s="665">
        <f t="shared" si="556"/>
        <v>0</v>
      </c>
      <c r="BF159" s="665">
        <v>0</v>
      </c>
      <c r="BG159" s="665"/>
      <c r="BH159" s="31"/>
      <c r="BI159" s="31"/>
      <c r="BJ159" s="665">
        <f t="shared" si="543"/>
        <v>0</v>
      </c>
      <c r="BK159" s="665"/>
      <c r="BL159" s="31"/>
      <c r="BM159" s="31"/>
      <c r="BN159" s="665">
        <f t="shared" si="544"/>
        <v>0</v>
      </c>
      <c r="BO159" s="665">
        <v>0</v>
      </c>
      <c r="BP159" s="665"/>
      <c r="BQ159" s="665"/>
      <c r="BR159" s="31"/>
      <c r="BS159" s="31"/>
      <c r="BT159" s="665"/>
      <c r="BU159" s="665">
        <f t="shared" si="557"/>
        <v>0</v>
      </c>
      <c r="BV159" s="438">
        <v>0</v>
      </c>
      <c r="BW159" s="557"/>
      <c r="BX159" s="438"/>
      <c r="BY159" s="31"/>
      <c r="BZ159" s="31"/>
      <c r="CE159" s="749" t="e">
        <f t="shared" si="520"/>
        <v>#DIV/0!</v>
      </c>
    </row>
    <row r="160" spans="2:83" s="50" customFormat="1" ht="108.75" hidden="1" customHeight="1" x14ac:dyDescent="0.25">
      <c r="B160" s="201" t="s">
        <v>210</v>
      </c>
      <c r="C160" s="109" t="s">
        <v>299</v>
      </c>
      <c r="D160" s="665"/>
      <c r="E160" s="665"/>
      <c r="F160" s="665"/>
      <c r="G160" s="665"/>
      <c r="H160" s="31"/>
      <c r="I160" s="31"/>
      <c r="J160" s="665"/>
      <c r="K160" s="665"/>
      <c r="L160" s="749" t="e">
        <f t="shared" si="513"/>
        <v>#DIV/0!</v>
      </c>
      <c r="M160" s="665"/>
      <c r="N160" s="826" t="e">
        <f t="shared" si="521"/>
        <v>#DIV/0!</v>
      </c>
      <c r="O160" s="665"/>
      <c r="P160" s="734"/>
      <c r="Q160" s="665"/>
      <c r="R160" s="734"/>
      <c r="S160" s="31"/>
      <c r="T160" s="31"/>
      <c r="U160" s="31"/>
      <c r="V160" s="665"/>
      <c r="W160" s="665"/>
      <c r="X160" s="31"/>
      <c r="Y160" s="31"/>
      <c r="Z160" s="665"/>
      <c r="AA160" s="665"/>
      <c r="AB160" s="31"/>
      <c r="AC160" s="31"/>
      <c r="AD160" s="31"/>
      <c r="AE160" s="665">
        <f t="shared" si="546"/>
        <v>0</v>
      </c>
      <c r="AF160" s="749" t="e">
        <f t="shared" si="514"/>
        <v>#DIV/0!</v>
      </c>
      <c r="AG160" s="665">
        <f>AG161+AG162</f>
        <v>0</v>
      </c>
      <c r="AH160" s="749" t="e">
        <f t="shared" si="515"/>
        <v>#DIV/0!</v>
      </c>
      <c r="AI160" s="665"/>
      <c r="AJ160" s="734"/>
      <c r="AK160" s="665"/>
      <c r="AL160" s="734"/>
      <c r="AM160" s="665">
        <f t="shared" ref="AM160:AO160" si="558">AM161+AM162</f>
        <v>0</v>
      </c>
      <c r="AN160" s="734"/>
      <c r="AO160" s="665">
        <f t="shared" si="558"/>
        <v>0</v>
      </c>
      <c r="AP160" s="665">
        <f>AP161+AP162</f>
        <v>0</v>
      </c>
      <c r="AQ160" s="734"/>
      <c r="AR160" s="665">
        <f t="shared" si="548"/>
        <v>0</v>
      </c>
      <c r="AS160" s="749" t="e">
        <f t="shared" si="516"/>
        <v>#DIV/0!</v>
      </c>
      <c r="AT160" s="665">
        <f>AT161+AT162</f>
        <v>0</v>
      </c>
      <c r="AU160" s="749" t="e">
        <f t="shared" si="517"/>
        <v>#DIV/0!</v>
      </c>
      <c r="AV160" s="665"/>
      <c r="AW160" s="749" t="e">
        <f t="shared" si="518"/>
        <v>#DIV/0!</v>
      </c>
      <c r="AX160" s="665">
        <f t="shared" ref="AX160:BB160" si="559">AX161+AX162</f>
        <v>0</v>
      </c>
      <c r="AY160" s="749" t="e">
        <f t="shared" si="519"/>
        <v>#DIV/0!</v>
      </c>
      <c r="AZ160" s="665">
        <f t="shared" si="559"/>
        <v>0</v>
      </c>
      <c r="BA160" s="749"/>
      <c r="BB160" s="665">
        <f t="shared" si="559"/>
        <v>0</v>
      </c>
      <c r="BC160" s="31"/>
      <c r="BD160" s="31"/>
      <c r="BE160" s="665">
        <f>BE161+BE162</f>
        <v>0</v>
      </c>
      <c r="BF160" s="665">
        <f>BF161+BF162</f>
        <v>0</v>
      </c>
      <c r="BG160" s="665"/>
      <c r="BH160" s="31"/>
      <c r="BI160" s="31"/>
      <c r="BJ160" s="665">
        <f t="shared" si="543"/>
        <v>0</v>
      </c>
      <c r="BK160" s="665">
        <f>BK161+BK162</f>
        <v>0</v>
      </c>
      <c r="BL160" s="62"/>
      <c r="BM160" s="28"/>
      <c r="BN160" s="665">
        <f t="shared" si="544"/>
        <v>236704.47761</v>
      </c>
      <c r="BO160" s="665">
        <f>BO161+BO162</f>
        <v>236704.47761</v>
      </c>
      <c r="BP160" s="665"/>
      <c r="BQ160" s="665"/>
      <c r="BR160" s="31"/>
      <c r="BS160" s="31"/>
      <c r="BT160" s="665"/>
      <c r="BU160" s="665">
        <f>BU161+BU162</f>
        <v>0</v>
      </c>
      <c r="BV160" s="438">
        <f>BV161+BV162</f>
        <v>0</v>
      </c>
      <c r="BW160" s="557"/>
      <c r="BX160" s="438"/>
      <c r="BY160" s="31"/>
      <c r="BZ160" s="31"/>
      <c r="CE160" s="749" t="e">
        <f t="shared" si="520"/>
        <v>#DIV/0!</v>
      </c>
    </row>
    <row r="161" spans="2:83" s="151" customFormat="1" ht="54" hidden="1" customHeight="1" x14ac:dyDescent="0.25">
      <c r="B161" s="211"/>
      <c r="C161" s="102" t="s">
        <v>32</v>
      </c>
      <c r="D161" s="666">
        <f t="shared" ref="D161:D162" si="560">E161</f>
        <v>0</v>
      </c>
      <c r="E161" s="666"/>
      <c r="F161" s="666"/>
      <c r="G161" s="666"/>
      <c r="H161" s="73"/>
      <c r="I161" s="73"/>
      <c r="J161" s="666"/>
      <c r="K161" s="666">
        <f t="shared" ref="K161:K162" si="561">M161</f>
        <v>0</v>
      </c>
      <c r="L161" s="749" t="e">
        <f t="shared" si="513"/>
        <v>#DIV/0!</v>
      </c>
      <c r="M161" s="666"/>
      <c r="N161" s="826" t="e">
        <f t="shared" si="521"/>
        <v>#DIV/0!</v>
      </c>
      <c r="O161" s="666"/>
      <c r="P161" s="734"/>
      <c r="Q161" s="666"/>
      <c r="R161" s="734"/>
      <c r="S161" s="73"/>
      <c r="T161" s="31"/>
      <c r="U161" s="73"/>
      <c r="V161" s="666">
        <f t="shared" ref="V161:V162" si="562">W161+X161+Y161</f>
        <v>0</v>
      </c>
      <c r="W161" s="666">
        <f>AA161-E161</f>
        <v>0</v>
      </c>
      <c r="X161" s="73"/>
      <c r="Y161" s="73"/>
      <c r="Z161" s="666">
        <f t="shared" ref="Z161:Z162" si="563">AA161+AB161+AC161</f>
        <v>0</v>
      </c>
      <c r="AA161" s="666"/>
      <c r="AB161" s="73"/>
      <c r="AC161" s="73"/>
      <c r="AD161" s="31"/>
      <c r="AE161" s="666">
        <f t="shared" si="546"/>
        <v>0</v>
      </c>
      <c r="AF161" s="749" t="e">
        <f t="shared" si="514"/>
        <v>#DIV/0!</v>
      </c>
      <c r="AG161" s="666">
        <v>0</v>
      </c>
      <c r="AH161" s="749" t="e">
        <f t="shared" si="515"/>
        <v>#DIV/0!</v>
      </c>
      <c r="AI161" s="666"/>
      <c r="AJ161" s="734"/>
      <c r="AK161" s="666"/>
      <c r="AL161" s="734"/>
      <c r="AM161" s="73"/>
      <c r="AN161" s="31"/>
      <c r="AO161" s="73"/>
      <c r="AP161" s="666">
        <f>AX161-AK161</f>
        <v>0</v>
      </c>
      <c r="AQ161" s="734"/>
      <c r="AR161" s="666">
        <f t="shared" si="548"/>
        <v>0</v>
      </c>
      <c r="AS161" s="749" t="e">
        <f t="shared" si="516"/>
        <v>#DIV/0!</v>
      </c>
      <c r="AT161" s="666">
        <v>0</v>
      </c>
      <c r="AU161" s="749" t="e">
        <f t="shared" si="517"/>
        <v>#DIV/0!</v>
      </c>
      <c r="AV161" s="666"/>
      <c r="AW161" s="749" t="e">
        <f t="shared" si="518"/>
        <v>#DIV/0!</v>
      </c>
      <c r="AX161" s="666">
        <v>0</v>
      </c>
      <c r="AY161" s="749" t="e">
        <f t="shared" si="519"/>
        <v>#DIV/0!</v>
      </c>
      <c r="AZ161" s="73"/>
      <c r="BA161" s="749"/>
      <c r="BB161" s="73"/>
      <c r="BC161" s="73"/>
      <c r="BD161" s="73"/>
      <c r="BE161" s="666">
        <f t="shared" ref="BE161:BE162" si="564">BF161</f>
        <v>0</v>
      </c>
      <c r="BF161" s="666">
        <v>0</v>
      </c>
      <c r="BG161" s="666"/>
      <c r="BH161" s="73"/>
      <c r="BI161" s="73"/>
      <c r="BJ161" s="666">
        <f t="shared" si="543"/>
        <v>0</v>
      </c>
      <c r="BK161" s="666"/>
      <c r="BL161" s="73"/>
      <c r="BM161" s="73"/>
      <c r="BN161" s="666">
        <f t="shared" si="544"/>
        <v>158592</v>
      </c>
      <c r="BO161" s="666">
        <v>158592</v>
      </c>
      <c r="BP161" s="666"/>
      <c r="BQ161" s="666"/>
      <c r="BR161" s="73"/>
      <c r="BS161" s="73"/>
      <c r="BT161" s="666"/>
      <c r="BU161" s="666">
        <f t="shared" ref="BU161:BU162" si="565">BV161</f>
        <v>0</v>
      </c>
      <c r="BV161" s="449">
        <v>0</v>
      </c>
      <c r="BW161" s="555"/>
      <c r="BX161" s="449"/>
      <c r="BY161" s="73"/>
      <c r="BZ161" s="73"/>
      <c r="CE161" s="749" t="e">
        <f t="shared" si="520"/>
        <v>#DIV/0!</v>
      </c>
    </row>
    <row r="162" spans="2:83" s="50" customFormat="1" ht="54" hidden="1" customHeight="1" x14ac:dyDescent="0.25">
      <c r="B162" s="201"/>
      <c r="C162" s="98" t="s">
        <v>31</v>
      </c>
      <c r="D162" s="665">
        <f t="shared" si="560"/>
        <v>0</v>
      </c>
      <c r="E162" s="665"/>
      <c r="F162" s="665"/>
      <c r="G162" s="665"/>
      <c r="H162" s="31"/>
      <c r="I162" s="31"/>
      <c r="J162" s="665"/>
      <c r="K162" s="665">
        <f t="shared" si="561"/>
        <v>0</v>
      </c>
      <c r="L162" s="749" t="e">
        <f t="shared" si="513"/>
        <v>#DIV/0!</v>
      </c>
      <c r="M162" s="665"/>
      <c r="N162" s="826" t="e">
        <f t="shared" si="521"/>
        <v>#DIV/0!</v>
      </c>
      <c r="O162" s="665"/>
      <c r="P162" s="734"/>
      <c r="Q162" s="665"/>
      <c r="R162" s="734"/>
      <c r="S162" s="31"/>
      <c r="T162" s="31"/>
      <c r="U162" s="31"/>
      <c r="V162" s="665">
        <f t="shared" si="562"/>
        <v>0</v>
      </c>
      <c r="W162" s="665">
        <f>AA162-E162</f>
        <v>0</v>
      </c>
      <c r="X162" s="31"/>
      <c r="Y162" s="31"/>
      <c r="Z162" s="665">
        <f t="shared" si="563"/>
        <v>0</v>
      </c>
      <c r="AA162" s="665"/>
      <c r="AB162" s="31"/>
      <c r="AC162" s="31"/>
      <c r="AD162" s="31"/>
      <c r="AE162" s="665">
        <f t="shared" si="546"/>
        <v>0</v>
      </c>
      <c r="AF162" s="749" t="e">
        <f t="shared" si="514"/>
        <v>#DIV/0!</v>
      </c>
      <c r="AG162" s="665">
        <v>0</v>
      </c>
      <c r="AH162" s="749" t="e">
        <f t="shared" si="515"/>
        <v>#DIV/0!</v>
      </c>
      <c r="AI162" s="665"/>
      <c r="AJ162" s="734"/>
      <c r="AK162" s="665"/>
      <c r="AL162" s="734"/>
      <c r="AM162" s="31"/>
      <c r="AN162" s="31"/>
      <c r="AO162" s="31"/>
      <c r="AP162" s="665">
        <f>AX162-AK162</f>
        <v>0</v>
      </c>
      <c r="AQ162" s="734"/>
      <c r="AR162" s="665">
        <f t="shared" si="548"/>
        <v>0</v>
      </c>
      <c r="AS162" s="749" t="e">
        <f t="shared" si="516"/>
        <v>#DIV/0!</v>
      </c>
      <c r="AT162" s="665">
        <v>0</v>
      </c>
      <c r="AU162" s="749" t="e">
        <f t="shared" si="517"/>
        <v>#DIV/0!</v>
      </c>
      <c r="AV162" s="665"/>
      <c r="AW162" s="749" t="e">
        <f t="shared" si="518"/>
        <v>#DIV/0!</v>
      </c>
      <c r="AX162" s="665">
        <v>0</v>
      </c>
      <c r="AY162" s="749" t="e">
        <f t="shared" si="519"/>
        <v>#DIV/0!</v>
      </c>
      <c r="AZ162" s="31"/>
      <c r="BA162" s="749"/>
      <c r="BB162" s="31"/>
      <c r="BC162" s="31"/>
      <c r="BD162" s="31"/>
      <c r="BE162" s="665">
        <f t="shared" si="564"/>
        <v>0</v>
      </c>
      <c r="BF162" s="665">
        <v>0</v>
      </c>
      <c r="BG162" s="665"/>
      <c r="BH162" s="31"/>
      <c r="BI162" s="31"/>
      <c r="BJ162" s="665">
        <f t="shared" si="543"/>
        <v>0</v>
      </c>
      <c r="BK162" s="665"/>
      <c r="BL162" s="31"/>
      <c r="BM162" s="31"/>
      <c r="BN162" s="665">
        <f t="shared" si="544"/>
        <v>78112.477610000002</v>
      </c>
      <c r="BO162" s="665">
        <v>78112.477610000002</v>
      </c>
      <c r="BP162" s="665"/>
      <c r="BQ162" s="665"/>
      <c r="BR162" s="31"/>
      <c r="BS162" s="31"/>
      <c r="BT162" s="665"/>
      <c r="BU162" s="665">
        <f t="shared" si="565"/>
        <v>0</v>
      </c>
      <c r="BV162" s="438">
        <v>0</v>
      </c>
      <c r="BW162" s="557"/>
      <c r="BX162" s="438"/>
      <c r="BY162" s="31"/>
      <c r="BZ162" s="31"/>
      <c r="CE162" s="749" t="e">
        <f t="shared" si="520"/>
        <v>#DIV/0!</v>
      </c>
    </row>
    <row r="163" spans="2:83" s="45" customFormat="1" ht="54" hidden="1" customHeight="1" x14ac:dyDescent="0.25">
      <c r="B163" s="201" t="s">
        <v>211</v>
      </c>
      <c r="C163" s="109" t="s">
        <v>300</v>
      </c>
      <c r="D163" s="665"/>
      <c r="E163" s="665"/>
      <c r="F163" s="665"/>
      <c r="G163" s="665"/>
      <c r="H163" s="31"/>
      <c r="I163" s="31"/>
      <c r="J163" s="665"/>
      <c r="K163" s="665"/>
      <c r="L163" s="749" t="e">
        <f t="shared" si="513"/>
        <v>#DIV/0!</v>
      </c>
      <c r="M163" s="665"/>
      <c r="N163" s="826" t="e">
        <f t="shared" si="521"/>
        <v>#DIV/0!</v>
      </c>
      <c r="O163" s="665"/>
      <c r="P163" s="734"/>
      <c r="Q163" s="665"/>
      <c r="R163" s="734"/>
      <c r="S163" s="31"/>
      <c r="T163" s="31"/>
      <c r="U163" s="31"/>
      <c r="V163" s="665"/>
      <c r="W163" s="665"/>
      <c r="X163" s="31"/>
      <c r="Y163" s="31"/>
      <c r="Z163" s="665"/>
      <c r="AA163" s="665"/>
      <c r="AB163" s="31"/>
      <c r="AC163" s="31"/>
      <c r="AD163" s="31"/>
      <c r="AE163" s="665">
        <f t="shared" si="546"/>
        <v>0</v>
      </c>
      <c r="AF163" s="749" t="e">
        <f t="shared" si="514"/>
        <v>#DIV/0!</v>
      </c>
      <c r="AG163" s="665">
        <f>AG164+AG165</f>
        <v>0</v>
      </c>
      <c r="AH163" s="749" t="e">
        <f t="shared" si="515"/>
        <v>#DIV/0!</v>
      </c>
      <c r="AI163" s="665"/>
      <c r="AJ163" s="734"/>
      <c r="AK163" s="665"/>
      <c r="AL163" s="734"/>
      <c r="AM163" s="665">
        <f t="shared" ref="AM163:AO163" si="566">AM164+AM165</f>
        <v>0</v>
      </c>
      <c r="AN163" s="734"/>
      <c r="AO163" s="665">
        <f t="shared" si="566"/>
        <v>0</v>
      </c>
      <c r="AP163" s="665">
        <f>AP164+AP165</f>
        <v>0</v>
      </c>
      <c r="AQ163" s="734"/>
      <c r="AR163" s="665">
        <f t="shared" si="548"/>
        <v>0</v>
      </c>
      <c r="AS163" s="749" t="e">
        <f t="shared" si="516"/>
        <v>#DIV/0!</v>
      </c>
      <c r="AT163" s="665">
        <f>AT164+AT165</f>
        <v>0</v>
      </c>
      <c r="AU163" s="749" t="e">
        <f t="shared" si="517"/>
        <v>#DIV/0!</v>
      </c>
      <c r="AV163" s="665"/>
      <c r="AW163" s="749" t="e">
        <f t="shared" si="518"/>
        <v>#DIV/0!</v>
      </c>
      <c r="AX163" s="665">
        <f t="shared" ref="AX163:BB163" si="567">AX164+AX165</f>
        <v>0</v>
      </c>
      <c r="AY163" s="749" t="e">
        <f t="shared" si="519"/>
        <v>#DIV/0!</v>
      </c>
      <c r="AZ163" s="665">
        <f t="shared" si="567"/>
        <v>0</v>
      </c>
      <c r="BA163" s="749"/>
      <c r="BB163" s="665">
        <f t="shared" si="567"/>
        <v>0</v>
      </c>
      <c r="BC163" s="31"/>
      <c r="BD163" s="31"/>
      <c r="BE163" s="665">
        <f t="shared" ref="BE163" si="568">BF163+BH163+BI163</f>
        <v>0</v>
      </c>
      <c r="BF163" s="665">
        <v>0</v>
      </c>
      <c r="BG163" s="665"/>
      <c r="BH163" s="31"/>
      <c r="BI163" s="31"/>
      <c r="BJ163" s="665">
        <f t="shared" si="543"/>
        <v>0</v>
      </c>
      <c r="BK163" s="665">
        <f>BK164+BK165</f>
        <v>0</v>
      </c>
      <c r="BL163" s="62"/>
      <c r="BM163" s="28"/>
      <c r="BN163" s="665">
        <f t="shared" si="544"/>
        <v>0</v>
      </c>
      <c r="BO163" s="665">
        <v>0</v>
      </c>
      <c r="BP163" s="665"/>
      <c r="BQ163" s="665"/>
      <c r="BR163" s="31"/>
      <c r="BS163" s="31"/>
      <c r="BT163" s="665"/>
      <c r="BU163" s="665">
        <f t="shared" ref="BU163" si="569">BV163+BY163+BZ163</f>
        <v>0</v>
      </c>
      <c r="BV163" s="438">
        <v>0</v>
      </c>
      <c r="BW163" s="557"/>
      <c r="BX163" s="438"/>
      <c r="BY163" s="31"/>
      <c r="BZ163" s="31"/>
      <c r="CE163" s="749" t="e">
        <f t="shared" si="520"/>
        <v>#DIV/0!</v>
      </c>
    </row>
    <row r="164" spans="2:83" s="151" customFormat="1" ht="54" hidden="1" customHeight="1" x14ac:dyDescent="0.25">
      <c r="B164" s="211"/>
      <c r="C164" s="102" t="s">
        <v>32</v>
      </c>
      <c r="D164" s="666">
        <f t="shared" ref="D164:D165" si="570">E164</f>
        <v>0</v>
      </c>
      <c r="E164" s="666"/>
      <c r="F164" s="666"/>
      <c r="G164" s="666"/>
      <c r="H164" s="73"/>
      <c r="I164" s="73"/>
      <c r="J164" s="666"/>
      <c r="K164" s="666">
        <f t="shared" ref="K164:K165" si="571">M164</f>
        <v>0</v>
      </c>
      <c r="L164" s="749" t="e">
        <f t="shared" si="513"/>
        <v>#DIV/0!</v>
      </c>
      <c r="M164" s="666"/>
      <c r="N164" s="826" t="e">
        <f t="shared" si="521"/>
        <v>#DIV/0!</v>
      </c>
      <c r="O164" s="666"/>
      <c r="P164" s="734"/>
      <c r="Q164" s="666"/>
      <c r="R164" s="734"/>
      <c r="S164" s="73"/>
      <c r="T164" s="31"/>
      <c r="U164" s="73"/>
      <c r="V164" s="666">
        <f t="shared" ref="V164:V165" si="572">W164+X164+Y164</f>
        <v>0</v>
      </c>
      <c r="W164" s="666">
        <f>AA164-E164</f>
        <v>0</v>
      </c>
      <c r="X164" s="73"/>
      <c r="Y164" s="73"/>
      <c r="Z164" s="666">
        <f t="shared" ref="Z164:Z165" si="573">AA164+AB164+AC164</f>
        <v>0</v>
      </c>
      <c r="AA164" s="666"/>
      <c r="AB164" s="73"/>
      <c r="AC164" s="73"/>
      <c r="AD164" s="31"/>
      <c r="AE164" s="666">
        <f t="shared" si="546"/>
        <v>0</v>
      </c>
      <c r="AF164" s="749" t="e">
        <f t="shared" si="514"/>
        <v>#DIV/0!</v>
      </c>
      <c r="AG164" s="666">
        <v>0</v>
      </c>
      <c r="AH164" s="749" t="e">
        <f t="shared" si="515"/>
        <v>#DIV/0!</v>
      </c>
      <c r="AI164" s="666"/>
      <c r="AJ164" s="734"/>
      <c r="AK164" s="666"/>
      <c r="AL164" s="734"/>
      <c r="AM164" s="73"/>
      <c r="AN164" s="31"/>
      <c r="AO164" s="73"/>
      <c r="AP164" s="666">
        <f>AX164-AK164</f>
        <v>0</v>
      </c>
      <c r="AQ164" s="734"/>
      <c r="AR164" s="666">
        <f t="shared" si="548"/>
        <v>0</v>
      </c>
      <c r="AS164" s="749" t="e">
        <f t="shared" si="516"/>
        <v>#DIV/0!</v>
      </c>
      <c r="AT164" s="666">
        <v>0</v>
      </c>
      <c r="AU164" s="749" t="e">
        <f t="shared" si="517"/>
        <v>#DIV/0!</v>
      </c>
      <c r="AV164" s="666"/>
      <c r="AW164" s="749" t="e">
        <f t="shared" si="518"/>
        <v>#DIV/0!</v>
      </c>
      <c r="AX164" s="666">
        <v>0</v>
      </c>
      <c r="AY164" s="749" t="e">
        <f t="shared" si="519"/>
        <v>#DIV/0!</v>
      </c>
      <c r="AZ164" s="73"/>
      <c r="BA164" s="749"/>
      <c r="BB164" s="73"/>
      <c r="BC164" s="73"/>
      <c r="BD164" s="73"/>
      <c r="BE164" s="666">
        <f t="shared" ref="BE164:BE165" si="574">BF164</f>
        <v>0</v>
      </c>
      <c r="BF164" s="666">
        <v>0</v>
      </c>
      <c r="BG164" s="666"/>
      <c r="BH164" s="73"/>
      <c r="BI164" s="73"/>
      <c r="BJ164" s="666">
        <f t="shared" si="543"/>
        <v>0</v>
      </c>
      <c r="BK164" s="666"/>
      <c r="BL164" s="73"/>
      <c r="BM164" s="73"/>
      <c r="BN164" s="666">
        <f t="shared" si="544"/>
        <v>0</v>
      </c>
      <c r="BO164" s="666">
        <v>0</v>
      </c>
      <c r="BP164" s="666"/>
      <c r="BQ164" s="666"/>
      <c r="BR164" s="73"/>
      <c r="BS164" s="73"/>
      <c r="BT164" s="666"/>
      <c r="BU164" s="666">
        <f t="shared" ref="BU164:BU165" si="575">BV164</f>
        <v>0</v>
      </c>
      <c r="BV164" s="449">
        <v>0</v>
      </c>
      <c r="BW164" s="555"/>
      <c r="BX164" s="449"/>
      <c r="BY164" s="73"/>
      <c r="BZ164" s="73"/>
      <c r="CE164" s="749" t="e">
        <f t="shared" si="520"/>
        <v>#DIV/0!</v>
      </c>
    </row>
    <row r="165" spans="2:83" s="50" customFormat="1" ht="104.25" hidden="1" customHeight="1" x14ac:dyDescent="0.25">
      <c r="B165" s="201"/>
      <c r="C165" s="98" t="s">
        <v>31</v>
      </c>
      <c r="D165" s="665">
        <f t="shared" si="570"/>
        <v>0</v>
      </c>
      <c r="E165" s="665"/>
      <c r="F165" s="665"/>
      <c r="G165" s="665"/>
      <c r="H165" s="31"/>
      <c r="I165" s="31"/>
      <c r="J165" s="665"/>
      <c r="K165" s="665">
        <f t="shared" si="571"/>
        <v>0</v>
      </c>
      <c r="L165" s="749" t="e">
        <f t="shared" si="513"/>
        <v>#DIV/0!</v>
      </c>
      <c r="M165" s="665"/>
      <c r="N165" s="826" t="e">
        <f t="shared" si="521"/>
        <v>#DIV/0!</v>
      </c>
      <c r="O165" s="665"/>
      <c r="P165" s="734"/>
      <c r="Q165" s="665"/>
      <c r="R165" s="734"/>
      <c r="S165" s="31"/>
      <c r="T165" s="31"/>
      <c r="U165" s="31"/>
      <c r="V165" s="665">
        <f t="shared" si="572"/>
        <v>0</v>
      </c>
      <c r="W165" s="665">
        <f>AA165-E165</f>
        <v>0</v>
      </c>
      <c r="X165" s="31"/>
      <c r="Y165" s="31"/>
      <c r="Z165" s="665">
        <f t="shared" si="573"/>
        <v>0</v>
      </c>
      <c r="AA165" s="665"/>
      <c r="AB165" s="31"/>
      <c r="AC165" s="31"/>
      <c r="AD165" s="31"/>
      <c r="AE165" s="665">
        <f t="shared" si="546"/>
        <v>0</v>
      </c>
      <c r="AF165" s="749" t="e">
        <f t="shared" si="514"/>
        <v>#DIV/0!</v>
      </c>
      <c r="AG165" s="665">
        <v>0</v>
      </c>
      <c r="AH165" s="749" t="e">
        <f t="shared" si="515"/>
        <v>#DIV/0!</v>
      </c>
      <c r="AI165" s="665"/>
      <c r="AJ165" s="734"/>
      <c r="AK165" s="665"/>
      <c r="AL165" s="734"/>
      <c r="AM165" s="31"/>
      <c r="AN165" s="31"/>
      <c r="AO165" s="31"/>
      <c r="AP165" s="665">
        <f>AX165-AK165</f>
        <v>0</v>
      </c>
      <c r="AQ165" s="734"/>
      <c r="AR165" s="665">
        <f t="shared" si="548"/>
        <v>0</v>
      </c>
      <c r="AS165" s="749" t="e">
        <f t="shared" si="516"/>
        <v>#DIV/0!</v>
      </c>
      <c r="AT165" s="665">
        <v>0</v>
      </c>
      <c r="AU165" s="749" t="e">
        <f t="shared" si="517"/>
        <v>#DIV/0!</v>
      </c>
      <c r="AV165" s="665"/>
      <c r="AW165" s="749" t="e">
        <f t="shared" si="518"/>
        <v>#DIV/0!</v>
      </c>
      <c r="AX165" s="665">
        <v>0</v>
      </c>
      <c r="AY165" s="749" t="e">
        <f t="shared" si="519"/>
        <v>#DIV/0!</v>
      </c>
      <c r="AZ165" s="31"/>
      <c r="BA165" s="749"/>
      <c r="BB165" s="31"/>
      <c r="BC165" s="31"/>
      <c r="BD165" s="31"/>
      <c r="BE165" s="665">
        <f t="shared" si="574"/>
        <v>0</v>
      </c>
      <c r="BF165" s="665">
        <v>0</v>
      </c>
      <c r="BG165" s="665"/>
      <c r="BH165" s="31"/>
      <c r="BI165" s="31"/>
      <c r="BJ165" s="665">
        <f t="shared" si="543"/>
        <v>0</v>
      </c>
      <c r="BK165" s="665"/>
      <c r="BL165" s="31"/>
      <c r="BM165" s="31"/>
      <c r="BN165" s="665">
        <f t="shared" si="544"/>
        <v>78112.477610000002</v>
      </c>
      <c r="BO165" s="665">
        <v>78112.477610000002</v>
      </c>
      <c r="BP165" s="665"/>
      <c r="BQ165" s="665"/>
      <c r="BR165" s="31"/>
      <c r="BS165" s="31"/>
      <c r="BT165" s="665"/>
      <c r="BU165" s="665">
        <f t="shared" si="575"/>
        <v>0</v>
      </c>
      <c r="BV165" s="438">
        <v>0</v>
      </c>
      <c r="BW165" s="557"/>
      <c r="BX165" s="438"/>
      <c r="BY165" s="31"/>
      <c r="BZ165" s="31"/>
      <c r="CE165" s="749" t="e">
        <f t="shared" si="520"/>
        <v>#DIV/0!</v>
      </c>
    </row>
    <row r="166" spans="2:83" s="50" customFormat="1" ht="107.25" hidden="1" customHeight="1" x14ac:dyDescent="0.25">
      <c r="B166" s="201" t="s">
        <v>396</v>
      </c>
      <c r="C166" s="109" t="s">
        <v>301</v>
      </c>
      <c r="D166" s="665"/>
      <c r="E166" s="665"/>
      <c r="F166" s="665"/>
      <c r="G166" s="665"/>
      <c r="H166" s="31"/>
      <c r="I166" s="31"/>
      <c r="J166" s="665"/>
      <c r="K166" s="665"/>
      <c r="L166" s="749" t="e">
        <f t="shared" si="513"/>
        <v>#DIV/0!</v>
      </c>
      <c r="M166" s="665"/>
      <c r="N166" s="826" t="e">
        <f t="shared" si="521"/>
        <v>#DIV/0!</v>
      </c>
      <c r="O166" s="665"/>
      <c r="P166" s="734"/>
      <c r="Q166" s="665"/>
      <c r="R166" s="734"/>
      <c r="S166" s="31"/>
      <c r="T166" s="31"/>
      <c r="U166" s="31"/>
      <c r="V166" s="665"/>
      <c r="W166" s="665"/>
      <c r="X166" s="31"/>
      <c r="Y166" s="31"/>
      <c r="Z166" s="665"/>
      <c r="AA166" s="665"/>
      <c r="AB166" s="31"/>
      <c r="AC166" s="31"/>
      <c r="AD166" s="31"/>
      <c r="AE166" s="665">
        <f t="shared" si="546"/>
        <v>0</v>
      </c>
      <c r="AF166" s="749" t="e">
        <f t="shared" si="514"/>
        <v>#DIV/0!</v>
      </c>
      <c r="AG166" s="665">
        <f>AG167+AG168</f>
        <v>0</v>
      </c>
      <c r="AH166" s="749" t="e">
        <f t="shared" si="515"/>
        <v>#DIV/0!</v>
      </c>
      <c r="AI166" s="665"/>
      <c r="AJ166" s="734"/>
      <c r="AK166" s="665"/>
      <c r="AL166" s="734"/>
      <c r="AM166" s="31"/>
      <c r="AN166" s="31"/>
      <c r="AO166" s="31"/>
      <c r="AP166" s="665">
        <f>AP167+AP168</f>
        <v>0</v>
      </c>
      <c r="AQ166" s="734"/>
      <c r="AR166" s="665">
        <f t="shared" si="548"/>
        <v>0</v>
      </c>
      <c r="AS166" s="749" t="e">
        <f t="shared" si="516"/>
        <v>#DIV/0!</v>
      </c>
      <c r="AT166" s="665">
        <f>AT167+AT168</f>
        <v>0</v>
      </c>
      <c r="AU166" s="749" t="e">
        <f t="shared" si="517"/>
        <v>#DIV/0!</v>
      </c>
      <c r="AV166" s="665"/>
      <c r="AW166" s="749" t="e">
        <f t="shared" si="518"/>
        <v>#DIV/0!</v>
      </c>
      <c r="AX166" s="665">
        <f>AX167+AX168</f>
        <v>0</v>
      </c>
      <c r="AY166" s="749" t="e">
        <f t="shared" si="519"/>
        <v>#DIV/0!</v>
      </c>
      <c r="AZ166" s="31"/>
      <c r="BA166" s="749"/>
      <c r="BB166" s="31"/>
      <c r="BC166" s="31"/>
      <c r="BD166" s="31"/>
      <c r="BE166" s="665">
        <f t="shared" ref="BE166" si="576">BF166+BH166+BI166</f>
        <v>0</v>
      </c>
      <c r="BF166" s="665">
        <f>BF167+BF168</f>
        <v>0</v>
      </c>
      <c r="BG166" s="665"/>
      <c r="BH166" s="31"/>
      <c r="BI166" s="31"/>
      <c r="BJ166" s="665">
        <f t="shared" si="543"/>
        <v>0</v>
      </c>
      <c r="BK166" s="665">
        <f>BK167+BK168</f>
        <v>0</v>
      </c>
      <c r="BL166" s="62"/>
      <c r="BM166" s="28"/>
      <c r="BN166" s="665">
        <f t="shared" si="544"/>
        <v>236704.47761</v>
      </c>
      <c r="BO166" s="665">
        <f>BO167+BO168</f>
        <v>236704.47761</v>
      </c>
      <c r="BP166" s="665"/>
      <c r="BQ166" s="665"/>
      <c r="BR166" s="31"/>
      <c r="BS166" s="31"/>
      <c r="BT166" s="665"/>
      <c r="BU166" s="665">
        <f t="shared" ref="BU166" si="577">BV166+BY166+BZ166</f>
        <v>0</v>
      </c>
      <c r="BV166" s="438">
        <f>BV167+BV168</f>
        <v>0</v>
      </c>
      <c r="BW166" s="557"/>
      <c r="BX166" s="438"/>
      <c r="BY166" s="31"/>
      <c r="BZ166" s="31"/>
      <c r="CE166" s="749" t="e">
        <f t="shared" si="520"/>
        <v>#DIV/0!</v>
      </c>
    </row>
    <row r="167" spans="2:83" s="151" customFormat="1" ht="54" hidden="1" customHeight="1" x14ac:dyDescent="0.25">
      <c r="B167" s="211"/>
      <c r="C167" s="102" t="s">
        <v>32</v>
      </c>
      <c r="D167" s="666">
        <f t="shared" ref="D167:D168" si="578">E167</f>
        <v>0</v>
      </c>
      <c r="E167" s="666"/>
      <c r="F167" s="666"/>
      <c r="G167" s="666"/>
      <c r="H167" s="73"/>
      <c r="I167" s="73"/>
      <c r="J167" s="666"/>
      <c r="K167" s="666">
        <f t="shared" ref="K167:K168" si="579">M167</f>
        <v>0</v>
      </c>
      <c r="L167" s="749" t="e">
        <f t="shared" si="513"/>
        <v>#DIV/0!</v>
      </c>
      <c r="M167" s="666"/>
      <c r="N167" s="826" t="e">
        <f t="shared" si="521"/>
        <v>#DIV/0!</v>
      </c>
      <c r="O167" s="666"/>
      <c r="P167" s="734"/>
      <c r="Q167" s="666"/>
      <c r="R167" s="734"/>
      <c r="S167" s="73"/>
      <c r="T167" s="31"/>
      <c r="U167" s="73"/>
      <c r="V167" s="666">
        <f t="shared" ref="V167:V168" si="580">W167+X167+Y167</f>
        <v>0</v>
      </c>
      <c r="W167" s="666">
        <f>AA167-E167</f>
        <v>0</v>
      </c>
      <c r="X167" s="73"/>
      <c r="Y167" s="73"/>
      <c r="Z167" s="666">
        <f t="shared" ref="Z167:Z168" si="581">AA167+AB167+AC167</f>
        <v>0</v>
      </c>
      <c r="AA167" s="666"/>
      <c r="AB167" s="73"/>
      <c r="AC167" s="73"/>
      <c r="AD167" s="31"/>
      <c r="AE167" s="666">
        <f t="shared" si="546"/>
        <v>0</v>
      </c>
      <c r="AF167" s="749" t="e">
        <f t="shared" si="514"/>
        <v>#DIV/0!</v>
      </c>
      <c r="AG167" s="666">
        <v>0</v>
      </c>
      <c r="AH167" s="749" t="e">
        <f t="shared" si="515"/>
        <v>#DIV/0!</v>
      </c>
      <c r="AI167" s="666"/>
      <c r="AJ167" s="734"/>
      <c r="AK167" s="666"/>
      <c r="AL167" s="734"/>
      <c r="AM167" s="73"/>
      <c r="AN167" s="31"/>
      <c r="AO167" s="73"/>
      <c r="AP167" s="666">
        <f>AX167-AK167</f>
        <v>0</v>
      </c>
      <c r="AQ167" s="734"/>
      <c r="AR167" s="666">
        <f t="shared" si="548"/>
        <v>0</v>
      </c>
      <c r="AS167" s="749" t="e">
        <f t="shared" si="516"/>
        <v>#DIV/0!</v>
      </c>
      <c r="AT167" s="666">
        <v>0</v>
      </c>
      <c r="AU167" s="749" t="e">
        <f t="shared" si="517"/>
        <v>#DIV/0!</v>
      </c>
      <c r="AV167" s="666"/>
      <c r="AW167" s="749" t="e">
        <f t="shared" si="518"/>
        <v>#DIV/0!</v>
      </c>
      <c r="AX167" s="666">
        <v>0</v>
      </c>
      <c r="AY167" s="749" t="e">
        <f t="shared" si="519"/>
        <v>#DIV/0!</v>
      </c>
      <c r="AZ167" s="73"/>
      <c r="BA167" s="749"/>
      <c r="BB167" s="73"/>
      <c r="BC167" s="73"/>
      <c r="BD167" s="73"/>
      <c r="BE167" s="666">
        <f t="shared" ref="BE167:BE211" si="582">BF167</f>
        <v>0</v>
      </c>
      <c r="BF167" s="666">
        <v>0</v>
      </c>
      <c r="BG167" s="666"/>
      <c r="BH167" s="73"/>
      <c r="BI167" s="73"/>
      <c r="BJ167" s="666">
        <f t="shared" si="543"/>
        <v>0</v>
      </c>
      <c r="BK167" s="666"/>
      <c r="BL167" s="73"/>
      <c r="BM167" s="73"/>
      <c r="BN167" s="666">
        <f t="shared" si="544"/>
        <v>158592</v>
      </c>
      <c r="BO167" s="666">
        <v>158592</v>
      </c>
      <c r="BP167" s="666"/>
      <c r="BQ167" s="666"/>
      <c r="BR167" s="73"/>
      <c r="BS167" s="73"/>
      <c r="BT167" s="666"/>
      <c r="BU167" s="666">
        <f t="shared" ref="BU167:BU211" si="583">BV167</f>
        <v>0</v>
      </c>
      <c r="BV167" s="449">
        <v>0</v>
      </c>
      <c r="BW167" s="555"/>
      <c r="BX167" s="449"/>
      <c r="BY167" s="73"/>
      <c r="BZ167" s="73"/>
      <c r="CE167" s="749" t="e">
        <f t="shared" si="520"/>
        <v>#DIV/0!</v>
      </c>
    </row>
    <row r="168" spans="2:83" s="50" customFormat="1" ht="54" hidden="1" customHeight="1" x14ac:dyDescent="0.25">
      <c r="B168" s="201"/>
      <c r="C168" s="98" t="s">
        <v>31</v>
      </c>
      <c r="D168" s="665">
        <f t="shared" si="578"/>
        <v>0</v>
      </c>
      <c r="E168" s="665"/>
      <c r="F168" s="665"/>
      <c r="G168" s="665"/>
      <c r="H168" s="31"/>
      <c r="I168" s="31"/>
      <c r="J168" s="665"/>
      <c r="K168" s="665">
        <f t="shared" si="579"/>
        <v>0</v>
      </c>
      <c r="L168" s="749" t="e">
        <f t="shared" si="513"/>
        <v>#DIV/0!</v>
      </c>
      <c r="M168" s="665"/>
      <c r="N168" s="826" t="e">
        <f t="shared" si="521"/>
        <v>#DIV/0!</v>
      </c>
      <c r="O168" s="665"/>
      <c r="P168" s="734"/>
      <c r="Q168" s="665"/>
      <c r="R168" s="734"/>
      <c r="S168" s="31"/>
      <c r="T168" s="31"/>
      <c r="U168" s="31"/>
      <c r="V168" s="665">
        <f t="shared" si="580"/>
        <v>0</v>
      </c>
      <c r="W168" s="665">
        <f>AA168-E168</f>
        <v>0</v>
      </c>
      <c r="X168" s="31"/>
      <c r="Y168" s="31"/>
      <c r="Z168" s="665">
        <f t="shared" si="581"/>
        <v>0</v>
      </c>
      <c r="AA168" s="665"/>
      <c r="AB168" s="31"/>
      <c r="AC168" s="31"/>
      <c r="AD168" s="31"/>
      <c r="AE168" s="665">
        <f t="shared" si="546"/>
        <v>0</v>
      </c>
      <c r="AF168" s="749" t="e">
        <f t="shared" si="514"/>
        <v>#DIV/0!</v>
      </c>
      <c r="AG168" s="665">
        <v>0</v>
      </c>
      <c r="AH168" s="749" t="e">
        <f t="shared" si="515"/>
        <v>#DIV/0!</v>
      </c>
      <c r="AI168" s="665"/>
      <c r="AJ168" s="734"/>
      <c r="AK168" s="665"/>
      <c r="AL168" s="734"/>
      <c r="AM168" s="31"/>
      <c r="AN168" s="31"/>
      <c r="AO168" s="31"/>
      <c r="AP168" s="665">
        <f>AX168-AK168</f>
        <v>0</v>
      </c>
      <c r="AQ168" s="734"/>
      <c r="AR168" s="665">
        <f t="shared" si="548"/>
        <v>0</v>
      </c>
      <c r="AS168" s="749" t="e">
        <f t="shared" si="516"/>
        <v>#DIV/0!</v>
      </c>
      <c r="AT168" s="665">
        <v>0</v>
      </c>
      <c r="AU168" s="749" t="e">
        <f t="shared" si="517"/>
        <v>#DIV/0!</v>
      </c>
      <c r="AV168" s="665"/>
      <c r="AW168" s="749" t="e">
        <f t="shared" si="518"/>
        <v>#DIV/0!</v>
      </c>
      <c r="AX168" s="665">
        <v>0</v>
      </c>
      <c r="AY168" s="749" t="e">
        <f t="shared" si="519"/>
        <v>#DIV/0!</v>
      </c>
      <c r="AZ168" s="31"/>
      <c r="BA168" s="749"/>
      <c r="BB168" s="31"/>
      <c r="BC168" s="31"/>
      <c r="BD168" s="31"/>
      <c r="BE168" s="665">
        <f t="shared" si="582"/>
        <v>0</v>
      </c>
      <c r="BF168" s="665">
        <v>0</v>
      </c>
      <c r="BG168" s="665"/>
      <c r="BH168" s="31"/>
      <c r="BI168" s="31"/>
      <c r="BJ168" s="665">
        <f t="shared" si="543"/>
        <v>0</v>
      </c>
      <c r="BK168" s="665"/>
      <c r="BL168" s="31"/>
      <c r="BM168" s="31"/>
      <c r="BN168" s="665">
        <f t="shared" si="544"/>
        <v>78112.477610000002</v>
      </c>
      <c r="BO168" s="665">
        <v>78112.477610000002</v>
      </c>
      <c r="BP168" s="665"/>
      <c r="BQ168" s="665"/>
      <c r="BR168" s="31"/>
      <c r="BS168" s="31"/>
      <c r="BT168" s="665"/>
      <c r="BU168" s="665">
        <f t="shared" si="583"/>
        <v>0</v>
      </c>
      <c r="BV168" s="438">
        <v>0</v>
      </c>
      <c r="BW168" s="557"/>
      <c r="BX168" s="438"/>
      <c r="BY168" s="31"/>
      <c r="BZ168" s="31"/>
      <c r="CE168" s="749" t="e">
        <f t="shared" si="520"/>
        <v>#DIV/0!</v>
      </c>
    </row>
    <row r="169" spans="2:83" s="152" customFormat="1" ht="71.25" hidden="1" customHeight="1" x14ac:dyDescent="0.25">
      <c r="B169" s="204" t="s">
        <v>63</v>
      </c>
      <c r="C169" s="108" t="s">
        <v>212</v>
      </c>
      <c r="D169" s="671">
        <f>E169+H169+I169+G169</f>
        <v>0</v>
      </c>
      <c r="E169" s="671">
        <f>E170+E171</f>
        <v>0</v>
      </c>
      <c r="F169" s="671"/>
      <c r="G169" s="671">
        <f t="shared" ref="G169:I169" si="584">G170+G171</f>
        <v>0</v>
      </c>
      <c r="H169" s="671">
        <f t="shared" si="584"/>
        <v>0</v>
      </c>
      <c r="I169" s="671">
        <f t="shared" si="584"/>
        <v>0</v>
      </c>
      <c r="J169" s="671">
        <f>K169+M169+Q169</f>
        <v>0</v>
      </c>
      <c r="K169" s="665">
        <f>M169+S169+U169+Q169</f>
        <v>0</v>
      </c>
      <c r="L169" s="749" t="e">
        <f t="shared" si="513"/>
        <v>#DIV/0!</v>
      </c>
      <c r="M169" s="671">
        <f>M170+M171</f>
        <v>0</v>
      </c>
      <c r="N169" s="826" t="e">
        <f t="shared" si="521"/>
        <v>#DIV/0!</v>
      </c>
      <c r="O169" s="671"/>
      <c r="P169" s="734"/>
      <c r="Q169" s="671">
        <f t="shared" ref="Q169:U169" si="585">Q170+Q171</f>
        <v>0</v>
      </c>
      <c r="R169" s="734"/>
      <c r="S169" s="671">
        <f t="shared" si="585"/>
        <v>0</v>
      </c>
      <c r="T169" s="734"/>
      <c r="U169" s="671">
        <f t="shared" si="585"/>
        <v>0</v>
      </c>
      <c r="V169" s="671" t="e">
        <f>W169+X169+Y169</f>
        <v>#REF!</v>
      </c>
      <c r="W169" s="671" t="e">
        <f>W170+W171</f>
        <v>#REF!</v>
      </c>
      <c r="X169" s="89"/>
      <c r="Y169" s="89"/>
      <c r="Z169" s="671" t="e">
        <f>AA169+AB169+AC169</f>
        <v>#REF!</v>
      </c>
      <c r="AA169" s="671" t="e">
        <f>AA170+AA171</f>
        <v>#REF!</v>
      </c>
      <c r="AB169" s="89"/>
      <c r="AC169" s="89"/>
      <c r="AD169" s="19"/>
      <c r="AE169" s="665">
        <f>AG169+AM169+AO169+AK169</f>
        <v>0</v>
      </c>
      <c r="AF169" s="749" t="e">
        <f t="shared" si="514"/>
        <v>#DIV/0!</v>
      </c>
      <c r="AG169" s="671">
        <f>AG170+AG171</f>
        <v>0</v>
      </c>
      <c r="AH169" s="749" t="e">
        <f t="shared" si="515"/>
        <v>#DIV/0!</v>
      </c>
      <c r="AI169" s="671"/>
      <c r="AJ169" s="734"/>
      <c r="AK169" s="671"/>
      <c r="AL169" s="734"/>
      <c r="AM169" s="671">
        <f t="shared" ref="AM169:AO169" si="586">AM170+AM171</f>
        <v>0</v>
      </c>
      <c r="AN169" s="734"/>
      <c r="AO169" s="671">
        <f t="shared" si="586"/>
        <v>0</v>
      </c>
      <c r="AP169" s="671"/>
      <c r="AQ169" s="734"/>
      <c r="AR169" s="671">
        <f>AT169+AZ169+BB169+AX169</f>
        <v>0</v>
      </c>
      <c r="AS169" s="749" t="e">
        <f t="shared" si="516"/>
        <v>#DIV/0!</v>
      </c>
      <c r="AT169" s="671">
        <f>AT170+AT171</f>
        <v>0</v>
      </c>
      <c r="AU169" s="749" t="e">
        <f t="shared" si="517"/>
        <v>#DIV/0!</v>
      </c>
      <c r="AV169" s="671"/>
      <c r="AW169" s="749" t="e">
        <f t="shared" si="518"/>
        <v>#DIV/0!</v>
      </c>
      <c r="AX169" s="671">
        <f t="shared" ref="AX169:BB169" si="587">AX170+AX171</f>
        <v>0</v>
      </c>
      <c r="AY169" s="749" t="e">
        <f t="shared" si="519"/>
        <v>#DIV/0!</v>
      </c>
      <c r="AZ169" s="671">
        <f t="shared" si="587"/>
        <v>0</v>
      </c>
      <c r="BA169" s="749"/>
      <c r="BB169" s="671">
        <f t="shared" si="587"/>
        <v>0</v>
      </c>
      <c r="BC169" s="89"/>
      <c r="BD169" s="89"/>
      <c r="BE169" s="671">
        <f>BF169+BH169+BI169+BG169</f>
        <v>0</v>
      </c>
      <c r="BF169" s="671">
        <f>BF170+BF171</f>
        <v>0</v>
      </c>
      <c r="BG169" s="671">
        <f t="shared" ref="BG169:BI169" si="588">BG170+BG171</f>
        <v>0</v>
      </c>
      <c r="BH169" s="671">
        <f t="shared" si="588"/>
        <v>0</v>
      </c>
      <c r="BI169" s="671">
        <f t="shared" si="588"/>
        <v>0</v>
      </c>
      <c r="BJ169" s="671">
        <f>BK169+BL169+BM169</f>
        <v>0</v>
      </c>
      <c r="BK169" s="671">
        <f>BK170+BK171</f>
        <v>0</v>
      </c>
      <c r="BL169" s="89"/>
      <c r="BM169" s="89"/>
      <c r="BN169" s="671">
        <f>BO169+BR169+BS169</f>
        <v>8703173.1428599991</v>
      </c>
      <c r="BO169" s="671">
        <f>BO170+BO171</f>
        <v>8703173.1428599991</v>
      </c>
      <c r="BP169" s="671"/>
      <c r="BQ169" s="671"/>
      <c r="BR169" s="89"/>
      <c r="BS169" s="89"/>
      <c r="BT169" s="671"/>
      <c r="BU169" s="671">
        <f>BV169+BY169+BZ169+BX169</f>
        <v>0</v>
      </c>
      <c r="BV169" s="444">
        <f>BV170+BV171</f>
        <v>0</v>
      </c>
      <c r="BW169" s="550"/>
      <c r="BX169" s="444">
        <f t="shared" ref="BX169:BZ169" si="589">BX170+BX171</f>
        <v>0</v>
      </c>
      <c r="BY169" s="444">
        <f t="shared" si="589"/>
        <v>0</v>
      </c>
      <c r="BZ169" s="444">
        <f t="shared" si="589"/>
        <v>0</v>
      </c>
      <c r="CE169" s="749" t="e">
        <f t="shared" si="520"/>
        <v>#DIV/0!</v>
      </c>
    </row>
    <row r="170" spans="2:83" s="20" customFormat="1" ht="41.25" hidden="1" customHeight="1" x14ac:dyDescent="0.25">
      <c r="B170" s="201"/>
      <c r="C170" s="98" t="s">
        <v>395</v>
      </c>
      <c r="D170" s="99">
        <f t="shared" ref="D170" si="590">E170+G170+H170+I170</f>
        <v>0</v>
      </c>
      <c r="E170" s="99">
        <f>E174+E177+E180</f>
        <v>0</v>
      </c>
      <c r="F170" s="99"/>
      <c r="G170" s="99">
        <f>G174+G177+G180</f>
        <v>0</v>
      </c>
      <c r="H170" s="99">
        <f>H174+H177+H180</f>
        <v>0</v>
      </c>
      <c r="I170" s="99">
        <f>I174+I183+I194+I212+I216+I226+I229+I232+I235</f>
        <v>0</v>
      </c>
      <c r="J170" s="99">
        <f>K170+M170+Q170</f>
        <v>0</v>
      </c>
      <c r="K170" s="99">
        <f t="shared" ref="K170" si="591">M170+Q170+S170+U170</f>
        <v>0</v>
      </c>
      <c r="L170" s="749" t="e">
        <f t="shared" si="513"/>
        <v>#DIV/0!</v>
      </c>
      <c r="M170" s="99">
        <f>M174+M177+M180</f>
        <v>0</v>
      </c>
      <c r="N170" s="826" t="e">
        <f t="shared" si="521"/>
        <v>#DIV/0!</v>
      </c>
      <c r="O170" s="99"/>
      <c r="P170" s="99"/>
      <c r="Q170" s="99">
        <f>Q174+Q177+Q180</f>
        <v>0</v>
      </c>
      <c r="R170" s="99"/>
      <c r="S170" s="99">
        <f>S174+S177+S180</f>
        <v>0</v>
      </c>
      <c r="T170" s="99"/>
      <c r="U170" s="99">
        <f>U174+U183+U194+U212+U216+U226+U229+U232+U235</f>
        <v>0</v>
      </c>
      <c r="V170" s="99">
        <f>W170+X170+Y170</f>
        <v>603976.68807000003</v>
      </c>
      <c r="W170" s="99">
        <f>W174+W183+W194</f>
        <v>603976.68807000003</v>
      </c>
      <c r="X170" s="99"/>
      <c r="Y170" s="99"/>
      <c r="Z170" s="99">
        <f>AA170+AB170+AC170</f>
        <v>603976.68807000003</v>
      </c>
      <c r="AA170" s="99">
        <f>AA174+AA183+AA194</f>
        <v>603976.68807000003</v>
      </c>
      <c r="AB170" s="99"/>
      <c r="AC170" s="99"/>
      <c r="AD170" s="99"/>
      <c r="AE170" s="99">
        <f t="shared" ref="AE170" si="592">AG170+AK170+AM170+AO170</f>
        <v>0</v>
      </c>
      <c r="AF170" s="749" t="e">
        <f t="shared" si="514"/>
        <v>#DIV/0!</v>
      </c>
      <c r="AG170" s="99">
        <f>AG174+AG177+AG180</f>
        <v>0</v>
      </c>
      <c r="AH170" s="749" t="e">
        <f t="shared" si="515"/>
        <v>#DIV/0!</v>
      </c>
      <c r="AI170" s="99"/>
      <c r="AJ170" s="99"/>
      <c r="AK170" s="99">
        <f>AK174+AK177+AK180</f>
        <v>0</v>
      </c>
      <c r="AL170" s="99"/>
      <c r="AM170" s="99">
        <f>AM174+AM177+AM180</f>
        <v>0</v>
      </c>
      <c r="AN170" s="99"/>
      <c r="AO170" s="99">
        <f>AO174+AO183+AO194+AO212+AO216+AO226+AO229+AO232+AO235</f>
        <v>0</v>
      </c>
      <c r="AP170" s="99"/>
      <c r="AQ170" s="99"/>
      <c r="AR170" s="99">
        <f t="shared" ref="AR170" si="593">AT170+AX170+AZ170+BB170</f>
        <v>0</v>
      </c>
      <c r="AS170" s="749" t="e">
        <f t="shared" si="516"/>
        <v>#DIV/0!</v>
      </c>
      <c r="AT170" s="99">
        <f>AT174+AT177+AT180</f>
        <v>0</v>
      </c>
      <c r="AU170" s="749" t="e">
        <f t="shared" si="517"/>
        <v>#DIV/0!</v>
      </c>
      <c r="AV170" s="99"/>
      <c r="AW170" s="749" t="e">
        <f t="shared" si="518"/>
        <v>#DIV/0!</v>
      </c>
      <c r="AX170" s="99">
        <f>AX174+AX177+AX180</f>
        <v>0</v>
      </c>
      <c r="AY170" s="749" t="e">
        <f t="shared" si="519"/>
        <v>#DIV/0!</v>
      </c>
      <c r="AZ170" s="99">
        <f>AZ174+AZ177+AZ180</f>
        <v>0</v>
      </c>
      <c r="BA170" s="749"/>
      <c r="BB170" s="99">
        <f>BB174+BB183+BB194+BB212+BB216+BB226+BB229+BB232+BB235</f>
        <v>0</v>
      </c>
      <c r="BC170" s="99"/>
      <c r="BD170" s="99"/>
      <c r="BE170" s="99">
        <f t="shared" ref="BE170" si="594">BF170+BG170+BH170+BI170</f>
        <v>0</v>
      </c>
      <c r="BF170" s="99">
        <f>BF174+BF177+BF180</f>
        <v>0</v>
      </c>
      <c r="BG170" s="99">
        <f>BG174+BG177+BG180</f>
        <v>0</v>
      </c>
      <c r="BH170" s="99">
        <f>BH174+BH177+BH180</f>
        <v>0</v>
      </c>
      <c r="BI170" s="99">
        <f>BI174+BI183+BI194+BI212+BI216+BI226+BI229+BI232+BI235</f>
        <v>0</v>
      </c>
      <c r="BJ170" s="99">
        <f>BK170+BL170+BM170</f>
        <v>0</v>
      </c>
      <c r="BK170" s="99">
        <f>BK174+BK183+BK194+BK212+BK216+BK226+BK229+BK232+BK235</f>
        <v>0</v>
      </c>
      <c r="BL170" s="99">
        <f>BL174+BL183+BL194+BL212+BL216+BL226+BL229+BL232+BL235</f>
        <v>0</v>
      </c>
      <c r="BM170" s="99">
        <f>BM174+BM183+BM194+BM212+BM216+BM226+BM229+BM232+BM235</f>
        <v>0</v>
      </c>
      <c r="BN170" s="99">
        <f>BO170+BR170+BS170</f>
        <v>3124216</v>
      </c>
      <c r="BO170" s="99">
        <f>BO174+BO183+BO194+BO212+BO216+BO226+BO229+BO232+BO235</f>
        <v>3124216</v>
      </c>
      <c r="BP170" s="99"/>
      <c r="BQ170" s="99"/>
      <c r="BR170" s="99">
        <f>BR174+BR183+BR194+BR212+BR216+BR226+BR229+BR232+BR235</f>
        <v>0</v>
      </c>
      <c r="BS170" s="99">
        <f>BS174+BS183+BS194+BS212+BS216+BS226+BS229+BS232+BS235</f>
        <v>0</v>
      </c>
      <c r="BT170" s="99"/>
      <c r="BU170" s="99">
        <f t="shared" ref="BU170" si="595">BV170+BX170+BY170+BZ170</f>
        <v>0</v>
      </c>
      <c r="BV170" s="99">
        <f>BV174+BV177+BV180</f>
        <v>0</v>
      </c>
      <c r="BW170" s="99"/>
      <c r="BX170" s="99">
        <f>BX174+BX177+BX180</f>
        <v>0</v>
      </c>
      <c r="BY170" s="99">
        <f>BY174+BY177+BY180</f>
        <v>0</v>
      </c>
      <c r="BZ170" s="99">
        <f>BZ174+BZ183+BZ194+BZ212+BZ216+BZ226+BZ229+BZ232+BZ235</f>
        <v>0</v>
      </c>
      <c r="CE170" s="749" t="e">
        <f t="shared" si="520"/>
        <v>#DIV/0!</v>
      </c>
    </row>
    <row r="171" spans="2:83" s="151" customFormat="1" ht="67.5" hidden="1" customHeight="1" x14ac:dyDescent="0.25">
      <c r="B171" s="211"/>
      <c r="C171" s="102" t="s">
        <v>32</v>
      </c>
      <c r="D171" s="666">
        <f>D173+D176+D179</f>
        <v>0</v>
      </c>
      <c r="E171" s="666">
        <f>E173+E176+E179</f>
        <v>0</v>
      </c>
      <c r="F171" s="666"/>
      <c r="G171" s="666">
        <f>G173+G176+G179</f>
        <v>0</v>
      </c>
      <c r="H171" s="666">
        <f>H173+H176+H179</f>
        <v>0</v>
      </c>
      <c r="I171" s="666">
        <f>I173+I182+I185+I193+I211+I215+I225+I228+I231+I234</f>
        <v>0</v>
      </c>
      <c r="J171" s="666">
        <f>K171+M171+Q171</f>
        <v>0</v>
      </c>
      <c r="K171" s="665">
        <f>K173+K176+K179</f>
        <v>0</v>
      </c>
      <c r="L171" s="749" t="e">
        <f t="shared" si="513"/>
        <v>#DIV/0!</v>
      </c>
      <c r="M171" s="666">
        <f>M173+M176+M179</f>
        <v>0</v>
      </c>
      <c r="N171" s="826" t="e">
        <f t="shared" si="521"/>
        <v>#DIV/0!</v>
      </c>
      <c r="O171" s="666"/>
      <c r="P171" s="734"/>
      <c r="Q171" s="666">
        <f>Q173+Q176+Q179</f>
        <v>0</v>
      </c>
      <c r="R171" s="734"/>
      <c r="S171" s="666">
        <f>S173+S176+S179</f>
        <v>0</v>
      </c>
      <c r="T171" s="734"/>
      <c r="U171" s="666">
        <f>U173+U182+U185+U193+U211+U215+U225+U228+U231+U234</f>
        <v>0</v>
      </c>
      <c r="V171" s="666" t="e">
        <f>W171+X171+Y171</f>
        <v>#REF!</v>
      </c>
      <c r="W171" s="666" t="e">
        <f>W173+W182+W185+W191+W193</f>
        <v>#REF!</v>
      </c>
      <c r="X171" s="280"/>
      <c r="Y171" s="280"/>
      <c r="Z171" s="666" t="e">
        <f>AA171+AB171+AC171</f>
        <v>#REF!</v>
      </c>
      <c r="AA171" s="666" t="e">
        <f>AA173+AA182+AA185+AA191+AA193</f>
        <v>#REF!</v>
      </c>
      <c r="AB171" s="280"/>
      <c r="AC171" s="280"/>
      <c r="AD171" s="19"/>
      <c r="AE171" s="665">
        <f>AE173+AE176+AE179</f>
        <v>0</v>
      </c>
      <c r="AF171" s="749" t="e">
        <f t="shared" si="514"/>
        <v>#DIV/0!</v>
      </c>
      <c r="AG171" s="666">
        <f>AG173+AG176+AG179</f>
        <v>0</v>
      </c>
      <c r="AH171" s="749" t="e">
        <f t="shared" si="515"/>
        <v>#DIV/0!</v>
      </c>
      <c r="AI171" s="666"/>
      <c r="AJ171" s="734"/>
      <c r="AK171" s="666">
        <f>AK173+AK176+AK179</f>
        <v>0</v>
      </c>
      <c r="AL171" s="734"/>
      <c r="AM171" s="666">
        <f>AM173+AM176+AM179</f>
        <v>0</v>
      </c>
      <c r="AN171" s="734"/>
      <c r="AO171" s="666">
        <f>AO173+AO182+AO185+AO193+AO211+AO215+AO225+AO228+AO231+AO234</f>
        <v>0</v>
      </c>
      <c r="AP171" s="666"/>
      <c r="AQ171" s="734"/>
      <c r="AR171" s="666">
        <f>AR173+AR176+AR179</f>
        <v>0</v>
      </c>
      <c r="AS171" s="749" t="e">
        <f t="shared" si="516"/>
        <v>#DIV/0!</v>
      </c>
      <c r="AT171" s="666">
        <f>AT173+AT176+AT179</f>
        <v>0</v>
      </c>
      <c r="AU171" s="749" t="e">
        <f t="shared" si="517"/>
        <v>#DIV/0!</v>
      </c>
      <c r="AV171" s="666"/>
      <c r="AW171" s="749" t="e">
        <f t="shared" si="518"/>
        <v>#DIV/0!</v>
      </c>
      <c r="AX171" s="666">
        <f>AX173+AX176+AX179</f>
        <v>0</v>
      </c>
      <c r="AY171" s="749" t="e">
        <f t="shared" si="519"/>
        <v>#DIV/0!</v>
      </c>
      <c r="AZ171" s="666">
        <f>AZ173+AZ176+AZ179</f>
        <v>0</v>
      </c>
      <c r="BA171" s="749"/>
      <c r="BB171" s="666">
        <f>BB173+BB182+BB185+BB193+BB211+BB215+BB225+BB228+BB231+BB234</f>
        <v>0</v>
      </c>
      <c r="BC171" s="280"/>
      <c r="BD171" s="280"/>
      <c r="BE171" s="666">
        <f>BE173+BE176+BE179</f>
        <v>0</v>
      </c>
      <c r="BF171" s="666">
        <f>BF173+BF176+BF179</f>
        <v>0</v>
      </c>
      <c r="BG171" s="666">
        <f>BG173+BG176+BG179</f>
        <v>0</v>
      </c>
      <c r="BH171" s="666">
        <f>BH173+BH176+BH179</f>
        <v>0</v>
      </c>
      <c r="BI171" s="666">
        <f>BI173+BI182+BI185+BI193+BI211+BI215+BI225+BI228+BI231+BI234</f>
        <v>0</v>
      </c>
      <c r="BJ171" s="666">
        <f>BK171+BL171+BM171</f>
        <v>0</v>
      </c>
      <c r="BK171" s="666">
        <f>BK173+BK182+BK185+BK193+BK211+BK215+BK225+BK228+BK231+BK234</f>
        <v>0</v>
      </c>
      <c r="BL171" s="666">
        <f>BL173+BL182+BL185+BL193+BL211+BL215+BL225+BL228+BL231+BL234</f>
        <v>0</v>
      </c>
      <c r="BM171" s="666">
        <f>BM173+BM182+BM185+BM193+BM211+BM215+BM225+BM228+BM231+BM234</f>
        <v>0</v>
      </c>
      <c r="BN171" s="666">
        <f>BO171+BR171+BS171</f>
        <v>5578957.14286</v>
      </c>
      <c r="BO171" s="666">
        <f>BO173+BO182+BO185+BO193+BO211+BO215+BO225+BO228+BO231+BO234</f>
        <v>5578957.14286</v>
      </c>
      <c r="BP171" s="666"/>
      <c r="BQ171" s="666"/>
      <c r="BR171" s="666">
        <f>BR173+BR182+BR185+BR193+BR211+BR215+BR225+BR228+BR231+BR234</f>
        <v>0</v>
      </c>
      <c r="BS171" s="666">
        <f>BS173+BS182+BS185+BS193+BS211+BS215+BS225+BS228+BS231+BS234</f>
        <v>0</v>
      </c>
      <c r="BT171" s="666"/>
      <c r="BU171" s="666">
        <f>BU173+BU176+BU179</f>
        <v>0</v>
      </c>
      <c r="BV171" s="439">
        <f>BV173+BV176+BV179</f>
        <v>0</v>
      </c>
      <c r="BW171" s="555"/>
      <c r="BX171" s="439">
        <f>BX173+BX176+BX179</f>
        <v>0</v>
      </c>
      <c r="BY171" s="439">
        <f>BY173+BY176+BY179</f>
        <v>0</v>
      </c>
      <c r="BZ171" s="439">
        <f>BZ173+BZ182+BZ185+BZ193+BZ211+BZ215+BZ225+BZ228+BZ231+BZ234</f>
        <v>0</v>
      </c>
      <c r="CE171" s="749" t="e">
        <f t="shared" si="520"/>
        <v>#DIV/0!</v>
      </c>
    </row>
    <row r="172" spans="2:83" s="59" customFormat="1" ht="162" hidden="1" customHeight="1" x14ac:dyDescent="0.25">
      <c r="B172" s="201" t="s">
        <v>185</v>
      </c>
      <c r="C172" s="109" t="s">
        <v>392</v>
      </c>
      <c r="D172" s="665">
        <f t="shared" ref="D172:D177" si="596">E172+G172+H172+I172</f>
        <v>0</v>
      </c>
      <c r="E172" s="665">
        <f>E173+E174</f>
        <v>0</v>
      </c>
      <c r="F172" s="665"/>
      <c r="G172" s="665">
        <f t="shared" ref="G172:I172" si="597">G173+G174</f>
        <v>0</v>
      </c>
      <c r="H172" s="665">
        <f t="shared" si="597"/>
        <v>0</v>
      </c>
      <c r="I172" s="665">
        <f t="shared" si="597"/>
        <v>0</v>
      </c>
      <c r="J172" s="665">
        <f t="shared" ref="J172:J174" si="598">K172</f>
        <v>0</v>
      </c>
      <c r="K172" s="665">
        <f t="shared" ref="K172:K177" si="599">M172+Q172+S172+U172</f>
        <v>0</v>
      </c>
      <c r="L172" s="749" t="e">
        <f t="shared" si="513"/>
        <v>#DIV/0!</v>
      </c>
      <c r="M172" s="665">
        <f>M173+M174</f>
        <v>0</v>
      </c>
      <c r="N172" s="826" t="e">
        <f t="shared" si="521"/>
        <v>#DIV/0!</v>
      </c>
      <c r="O172" s="665"/>
      <c r="P172" s="734"/>
      <c r="Q172" s="665">
        <f t="shared" ref="Q172:U172" si="600">Q173+Q174</f>
        <v>0</v>
      </c>
      <c r="R172" s="734"/>
      <c r="S172" s="665">
        <f t="shared" si="600"/>
        <v>0</v>
      </c>
      <c r="T172" s="734"/>
      <c r="U172" s="665">
        <f t="shared" si="600"/>
        <v>0</v>
      </c>
      <c r="V172" s="665">
        <f t="shared" ref="V172:V174" si="601">W172+X172+Y172</f>
        <v>1830232.3880699999</v>
      </c>
      <c r="W172" s="665">
        <f>W173+W174</f>
        <v>1830232.3880699999</v>
      </c>
      <c r="X172" s="28"/>
      <c r="Y172" s="28"/>
      <c r="Z172" s="665">
        <f t="shared" ref="Z172:Z174" si="602">AA172+AB172+AC172</f>
        <v>1830232.3880699999</v>
      </c>
      <c r="AA172" s="665">
        <f>AA173+AA174</f>
        <v>1830232.3880699999</v>
      </c>
      <c r="AB172" s="62"/>
      <c r="AC172" s="28"/>
      <c r="AD172" s="19"/>
      <c r="AE172" s="665">
        <f t="shared" ref="AE172:AE174" si="603">AG172</f>
        <v>0</v>
      </c>
      <c r="AF172" s="749" t="e">
        <f t="shared" si="514"/>
        <v>#DIV/0!</v>
      </c>
      <c r="AG172" s="665">
        <f>AG173+AG174</f>
        <v>0</v>
      </c>
      <c r="AH172" s="749" t="e">
        <f t="shared" si="515"/>
        <v>#DIV/0!</v>
      </c>
      <c r="AI172" s="665"/>
      <c r="AJ172" s="734"/>
      <c r="AK172" s="665"/>
      <c r="AL172" s="734"/>
      <c r="AM172" s="62"/>
      <c r="AN172" s="41"/>
      <c r="AO172" s="28"/>
      <c r="AP172" s="665"/>
      <c r="AQ172" s="734"/>
      <c r="AR172" s="665">
        <f t="shared" ref="AR172:AR177" si="604">AT172</f>
        <v>0</v>
      </c>
      <c r="AS172" s="749" t="e">
        <f t="shared" si="516"/>
        <v>#DIV/0!</v>
      </c>
      <c r="AT172" s="665">
        <f>AT173+AT174</f>
        <v>0</v>
      </c>
      <c r="AU172" s="749" t="e">
        <f t="shared" si="517"/>
        <v>#DIV/0!</v>
      </c>
      <c r="AV172" s="665"/>
      <c r="AW172" s="749" t="e">
        <f t="shared" si="518"/>
        <v>#DIV/0!</v>
      </c>
      <c r="AX172" s="665"/>
      <c r="AY172" s="749" t="e">
        <f t="shared" si="519"/>
        <v>#DIV/0!</v>
      </c>
      <c r="AZ172" s="62"/>
      <c r="BA172" s="749"/>
      <c r="BB172" s="28"/>
      <c r="BC172" s="62"/>
      <c r="BD172" s="28"/>
      <c r="BE172" s="665">
        <f t="shared" ref="BE172:BE174" si="605">BF172</f>
        <v>0</v>
      </c>
      <c r="BF172" s="665">
        <f>BF173+BF174</f>
        <v>0</v>
      </c>
      <c r="BG172" s="665"/>
      <c r="BH172" s="62"/>
      <c r="BI172" s="28"/>
      <c r="BJ172" s="665">
        <f t="shared" ref="BJ172:BJ174" si="606">BK172+BL172+BM172</f>
        <v>0</v>
      </c>
      <c r="BK172" s="665"/>
      <c r="BL172" s="62"/>
      <c r="BM172" s="28"/>
      <c r="BN172" s="665">
        <f t="shared" ref="BN172:BN174" si="607">BO172+BR172+BS172</f>
        <v>0</v>
      </c>
      <c r="BO172" s="665"/>
      <c r="BP172" s="665"/>
      <c r="BQ172" s="665"/>
      <c r="BR172" s="62"/>
      <c r="BS172" s="28"/>
      <c r="BT172" s="665"/>
      <c r="BU172" s="665">
        <f t="shared" ref="BU172:BU180" si="608">BV172</f>
        <v>0</v>
      </c>
      <c r="BV172" s="438">
        <f>BV173+BV174</f>
        <v>0</v>
      </c>
      <c r="BW172" s="557"/>
      <c r="BX172" s="438"/>
      <c r="BY172" s="62"/>
      <c r="BZ172" s="28"/>
      <c r="CE172" s="749" t="e">
        <f t="shared" si="520"/>
        <v>#DIV/0!</v>
      </c>
    </row>
    <row r="173" spans="2:83" s="59" customFormat="1" ht="52.5" hidden="1" customHeight="1" x14ac:dyDescent="0.25">
      <c r="B173" s="212"/>
      <c r="C173" s="102" t="s">
        <v>32</v>
      </c>
      <c r="D173" s="666">
        <f t="shared" si="596"/>
        <v>0</v>
      </c>
      <c r="E173" s="666">
        <v>0</v>
      </c>
      <c r="F173" s="666"/>
      <c r="G173" s="666">
        <v>0</v>
      </c>
      <c r="H173" s="62"/>
      <c r="I173" s="28"/>
      <c r="J173" s="666">
        <f t="shared" si="598"/>
        <v>0</v>
      </c>
      <c r="K173" s="665">
        <f t="shared" si="599"/>
        <v>0</v>
      </c>
      <c r="L173" s="749" t="e">
        <f t="shared" si="513"/>
        <v>#DIV/0!</v>
      </c>
      <c r="M173" s="666">
        <v>0</v>
      </c>
      <c r="N173" s="826" t="e">
        <f t="shared" si="521"/>
        <v>#DIV/0!</v>
      </c>
      <c r="O173" s="666"/>
      <c r="P173" s="734"/>
      <c r="Q173" s="666">
        <v>0</v>
      </c>
      <c r="R173" s="734"/>
      <c r="S173" s="62"/>
      <c r="T173" s="41"/>
      <c r="U173" s="28"/>
      <c r="V173" s="666">
        <f t="shared" si="601"/>
        <v>1226255.7</v>
      </c>
      <c r="W173" s="666">
        <f>AA173-E173</f>
        <v>1226255.7</v>
      </c>
      <c r="X173" s="293"/>
      <c r="Y173" s="293"/>
      <c r="Z173" s="666">
        <f t="shared" si="602"/>
        <v>1226255.7</v>
      </c>
      <c r="AA173" s="666">
        <f>'[6]2 чт ФБ без оценки (2)'!$O$7</f>
        <v>1226255.7</v>
      </c>
      <c r="AB173" s="62"/>
      <c r="AC173" s="28"/>
      <c r="AD173" s="19"/>
      <c r="AE173" s="665">
        <f t="shared" si="603"/>
        <v>0</v>
      </c>
      <c r="AF173" s="749" t="e">
        <f t="shared" si="514"/>
        <v>#DIV/0!</v>
      </c>
      <c r="AG173" s="666">
        <v>0</v>
      </c>
      <c r="AH173" s="749" t="e">
        <f t="shared" si="515"/>
        <v>#DIV/0!</v>
      </c>
      <c r="AI173" s="666"/>
      <c r="AJ173" s="734"/>
      <c r="AK173" s="666"/>
      <c r="AL173" s="734"/>
      <c r="AM173" s="62"/>
      <c r="AN173" s="41"/>
      <c r="AO173" s="28"/>
      <c r="AP173" s="666"/>
      <c r="AQ173" s="734"/>
      <c r="AR173" s="666">
        <f t="shared" si="604"/>
        <v>0</v>
      </c>
      <c r="AS173" s="749" t="e">
        <f t="shared" si="516"/>
        <v>#DIV/0!</v>
      </c>
      <c r="AT173" s="666">
        <v>0</v>
      </c>
      <c r="AU173" s="749" t="e">
        <f t="shared" si="517"/>
        <v>#DIV/0!</v>
      </c>
      <c r="AV173" s="666"/>
      <c r="AW173" s="749" t="e">
        <f t="shared" si="518"/>
        <v>#DIV/0!</v>
      </c>
      <c r="AX173" s="666"/>
      <c r="AY173" s="749" t="e">
        <f t="shared" si="519"/>
        <v>#DIV/0!</v>
      </c>
      <c r="AZ173" s="62"/>
      <c r="BA173" s="749"/>
      <c r="BB173" s="28"/>
      <c r="BC173" s="62"/>
      <c r="BD173" s="28"/>
      <c r="BE173" s="666">
        <f t="shared" si="605"/>
        <v>0</v>
      </c>
      <c r="BF173" s="666">
        <v>0</v>
      </c>
      <c r="BG173" s="666"/>
      <c r="BH173" s="62"/>
      <c r="BI173" s="28"/>
      <c r="BJ173" s="666">
        <f t="shared" si="606"/>
        <v>0</v>
      </c>
      <c r="BK173" s="666"/>
      <c r="BL173" s="62"/>
      <c r="BM173" s="28"/>
      <c r="BN173" s="666">
        <f t="shared" si="607"/>
        <v>0</v>
      </c>
      <c r="BO173" s="666"/>
      <c r="BP173" s="666"/>
      <c r="BQ173" s="666"/>
      <c r="BR173" s="62"/>
      <c r="BS173" s="28"/>
      <c r="BT173" s="666"/>
      <c r="BU173" s="666">
        <f t="shared" si="608"/>
        <v>0</v>
      </c>
      <c r="BV173" s="439">
        <v>0</v>
      </c>
      <c r="BW173" s="555"/>
      <c r="BX173" s="439"/>
      <c r="BY173" s="62"/>
      <c r="BZ173" s="28"/>
      <c r="CE173" s="749" t="e">
        <f t="shared" si="520"/>
        <v>#DIV/0!</v>
      </c>
    </row>
    <row r="174" spans="2:83" s="50" customFormat="1" ht="54" hidden="1" customHeight="1" x14ac:dyDescent="0.25">
      <c r="B174" s="201"/>
      <c r="C174" s="98" t="s">
        <v>395</v>
      </c>
      <c r="D174" s="665">
        <f t="shared" si="596"/>
        <v>0</v>
      </c>
      <c r="E174" s="665">
        <v>0</v>
      </c>
      <c r="F174" s="665"/>
      <c r="G174" s="665"/>
      <c r="H174" s="31"/>
      <c r="I174" s="31"/>
      <c r="J174" s="665">
        <f t="shared" si="598"/>
        <v>0</v>
      </c>
      <c r="K174" s="665">
        <f t="shared" si="599"/>
        <v>0</v>
      </c>
      <c r="L174" s="749" t="e">
        <f t="shared" si="513"/>
        <v>#DIV/0!</v>
      </c>
      <c r="M174" s="665">
        <v>0</v>
      </c>
      <c r="N174" s="826" t="e">
        <f t="shared" si="521"/>
        <v>#DIV/0!</v>
      </c>
      <c r="O174" s="665"/>
      <c r="P174" s="734"/>
      <c r="Q174" s="665"/>
      <c r="R174" s="734"/>
      <c r="S174" s="31"/>
      <c r="T174" s="31"/>
      <c r="U174" s="31"/>
      <c r="V174" s="665">
        <f t="shared" si="601"/>
        <v>603976.68807000003</v>
      </c>
      <c r="W174" s="665">
        <f>AA174-E174</f>
        <v>603976.68807000003</v>
      </c>
      <c r="X174" s="31"/>
      <c r="Y174" s="31"/>
      <c r="Z174" s="665">
        <f t="shared" si="602"/>
        <v>603976.68807000003</v>
      </c>
      <c r="AA174" s="665">
        <v>603976.68807000003</v>
      </c>
      <c r="AB174" s="31"/>
      <c r="AC174" s="31"/>
      <c r="AD174" s="31"/>
      <c r="AE174" s="665">
        <f t="shared" si="603"/>
        <v>0</v>
      </c>
      <c r="AF174" s="749" t="e">
        <f t="shared" si="514"/>
        <v>#DIV/0!</v>
      </c>
      <c r="AG174" s="665">
        <v>0</v>
      </c>
      <c r="AH174" s="749" t="e">
        <f t="shared" si="515"/>
        <v>#DIV/0!</v>
      </c>
      <c r="AI174" s="665"/>
      <c r="AJ174" s="734"/>
      <c r="AK174" s="665"/>
      <c r="AL174" s="734"/>
      <c r="AM174" s="31"/>
      <c r="AN174" s="31"/>
      <c r="AO174" s="31"/>
      <c r="AP174" s="665"/>
      <c r="AQ174" s="734"/>
      <c r="AR174" s="665">
        <f t="shared" si="604"/>
        <v>0</v>
      </c>
      <c r="AS174" s="749" t="e">
        <f t="shared" si="516"/>
        <v>#DIV/0!</v>
      </c>
      <c r="AT174" s="665">
        <v>0</v>
      </c>
      <c r="AU174" s="749" t="e">
        <f t="shared" si="517"/>
        <v>#DIV/0!</v>
      </c>
      <c r="AV174" s="665"/>
      <c r="AW174" s="749" t="e">
        <f t="shared" si="518"/>
        <v>#DIV/0!</v>
      </c>
      <c r="AX174" s="665"/>
      <c r="AY174" s="749" t="e">
        <f t="shared" si="519"/>
        <v>#DIV/0!</v>
      </c>
      <c r="AZ174" s="31"/>
      <c r="BA174" s="749"/>
      <c r="BB174" s="31"/>
      <c r="BC174" s="31"/>
      <c r="BD174" s="31"/>
      <c r="BE174" s="665">
        <f t="shared" si="605"/>
        <v>0</v>
      </c>
      <c r="BF174" s="665">
        <v>0</v>
      </c>
      <c r="BG174" s="665"/>
      <c r="BH174" s="31"/>
      <c r="BI174" s="31"/>
      <c r="BJ174" s="665">
        <f t="shared" si="606"/>
        <v>0</v>
      </c>
      <c r="BK174" s="665"/>
      <c r="BL174" s="31"/>
      <c r="BM174" s="31"/>
      <c r="BN174" s="665">
        <f t="shared" si="607"/>
        <v>0</v>
      </c>
      <c r="BO174" s="665"/>
      <c r="BP174" s="665"/>
      <c r="BQ174" s="665"/>
      <c r="BR174" s="31"/>
      <c r="BS174" s="31"/>
      <c r="BT174" s="665"/>
      <c r="BU174" s="665">
        <f t="shared" si="608"/>
        <v>0</v>
      </c>
      <c r="BV174" s="438">
        <v>0</v>
      </c>
      <c r="BW174" s="557"/>
      <c r="BX174" s="438"/>
      <c r="BY174" s="31"/>
      <c r="BZ174" s="31"/>
      <c r="CE174" s="749" t="e">
        <f t="shared" si="520"/>
        <v>#DIV/0!</v>
      </c>
    </row>
    <row r="175" spans="2:83" s="59" customFormat="1" ht="195.75" hidden="1" customHeight="1" x14ac:dyDescent="0.25">
      <c r="B175" s="201" t="s">
        <v>186</v>
      </c>
      <c r="C175" s="98" t="s">
        <v>391</v>
      </c>
      <c r="D175" s="665">
        <f t="shared" si="596"/>
        <v>0</v>
      </c>
      <c r="E175" s="665">
        <f>E176+E177</f>
        <v>0</v>
      </c>
      <c r="F175" s="665"/>
      <c r="G175" s="665">
        <f t="shared" ref="G175:I175" si="609">G176+G177</f>
        <v>0</v>
      </c>
      <c r="H175" s="665">
        <f t="shared" si="609"/>
        <v>0</v>
      </c>
      <c r="I175" s="665">
        <f t="shared" si="609"/>
        <v>0</v>
      </c>
      <c r="J175" s="665">
        <f t="shared" ref="J175:J177" si="610">K175</f>
        <v>0</v>
      </c>
      <c r="K175" s="665">
        <f t="shared" si="599"/>
        <v>0</v>
      </c>
      <c r="L175" s="749" t="e">
        <f t="shared" si="513"/>
        <v>#DIV/0!</v>
      </c>
      <c r="M175" s="665">
        <f>M176+M177</f>
        <v>0</v>
      </c>
      <c r="N175" s="826" t="e">
        <f t="shared" si="521"/>
        <v>#DIV/0!</v>
      </c>
      <c r="O175" s="665"/>
      <c r="P175" s="734"/>
      <c r="Q175" s="665">
        <f t="shared" ref="Q175:U175" si="611">Q176+Q177</f>
        <v>0</v>
      </c>
      <c r="R175" s="734"/>
      <c r="S175" s="665">
        <f t="shared" si="611"/>
        <v>0</v>
      </c>
      <c r="T175" s="734"/>
      <c r="U175" s="665">
        <f t="shared" si="611"/>
        <v>0</v>
      </c>
      <c r="V175" s="665">
        <f t="shared" ref="V175:V180" si="612">W175+X175+Y175</f>
        <v>1830232.3880699999</v>
      </c>
      <c r="W175" s="665">
        <f>W176+W177</f>
        <v>1830232.3880699999</v>
      </c>
      <c r="X175" s="28"/>
      <c r="Y175" s="28"/>
      <c r="Z175" s="665">
        <f t="shared" ref="Z175:Z180" si="613">AA175+AB175+AC175</f>
        <v>1830232.3880699999</v>
      </c>
      <c r="AA175" s="665">
        <f>AA176+AA177</f>
        <v>1830232.3880699999</v>
      </c>
      <c r="AB175" s="62"/>
      <c r="AC175" s="28"/>
      <c r="AD175" s="19"/>
      <c r="AE175" s="665">
        <f t="shared" ref="AE175:AE177" si="614">AG175</f>
        <v>0</v>
      </c>
      <c r="AF175" s="749" t="e">
        <f t="shared" si="514"/>
        <v>#DIV/0!</v>
      </c>
      <c r="AG175" s="665">
        <f>AG176+AG177</f>
        <v>0</v>
      </c>
      <c r="AH175" s="749" t="e">
        <f t="shared" si="515"/>
        <v>#DIV/0!</v>
      </c>
      <c r="AI175" s="665"/>
      <c r="AJ175" s="734"/>
      <c r="AK175" s="665"/>
      <c r="AL175" s="734"/>
      <c r="AM175" s="62"/>
      <c r="AN175" s="41"/>
      <c r="AO175" s="28"/>
      <c r="AP175" s="665"/>
      <c r="AQ175" s="734"/>
      <c r="AR175" s="665">
        <f t="shared" si="604"/>
        <v>0</v>
      </c>
      <c r="AS175" s="749" t="e">
        <f t="shared" si="516"/>
        <v>#DIV/0!</v>
      </c>
      <c r="AT175" s="665">
        <f>AT176+AT177</f>
        <v>0</v>
      </c>
      <c r="AU175" s="749" t="e">
        <f t="shared" si="517"/>
        <v>#DIV/0!</v>
      </c>
      <c r="AV175" s="665"/>
      <c r="AW175" s="749" t="e">
        <f t="shared" si="518"/>
        <v>#DIV/0!</v>
      </c>
      <c r="AX175" s="665"/>
      <c r="AY175" s="749" t="e">
        <f t="shared" si="519"/>
        <v>#DIV/0!</v>
      </c>
      <c r="AZ175" s="62"/>
      <c r="BA175" s="749"/>
      <c r="BB175" s="28"/>
      <c r="BC175" s="62"/>
      <c r="BD175" s="28"/>
      <c r="BE175" s="665">
        <f t="shared" ref="BE175:BE180" si="615">BF175</f>
        <v>0</v>
      </c>
      <c r="BF175" s="665">
        <f>BF176+BF177</f>
        <v>0</v>
      </c>
      <c r="BG175" s="665"/>
      <c r="BH175" s="62"/>
      <c r="BI175" s="28"/>
      <c r="BJ175" s="665">
        <f t="shared" ref="BJ175:BJ180" si="616">BK175+BL175+BM175</f>
        <v>0</v>
      </c>
      <c r="BK175" s="665"/>
      <c r="BL175" s="62"/>
      <c r="BM175" s="28"/>
      <c r="BN175" s="665">
        <f t="shared" ref="BN175:BN180" si="617">BO175+BR175+BS175</f>
        <v>0</v>
      </c>
      <c r="BO175" s="665"/>
      <c r="BP175" s="665"/>
      <c r="BQ175" s="665"/>
      <c r="BR175" s="62"/>
      <c r="BS175" s="28"/>
      <c r="BT175" s="665"/>
      <c r="BU175" s="665">
        <f t="shared" si="608"/>
        <v>0</v>
      </c>
      <c r="BV175" s="438">
        <f>BV176+BV177</f>
        <v>0</v>
      </c>
      <c r="BW175" s="557"/>
      <c r="BX175" s="438"/>
      <c r="BY175" s="62"/>
      <c r="BZ175" s="28"/>
      <c r="CE175" s="749" t="e">
        <f t="shared" si="520"/>
        <v>#DIV/0!</v>
      </c>
    </row>
    <row r="176" spans="2:83" s="59" customFormat="1" ht="52.5" hidden="1" customHeight="1" x14ac:dyDescent="0.25">
      <c r="B176" s="212"/>
      <c r="C176" s="102" t="s">
        <v>32</v>
      </c>
      <c r="D176" s="666">
        <f t="shared" si="596"/>
        <v>0</v>
      </c>
      <c r="E176" s="666">
        <v>0</v>
      </c>
      <c r="F176" s="666"/>
      <c r="G176" s="666">
        <v>0</v>
      </c>
      <c r="H176" s="62"/>
      <c r="I176" s="28"/>
      <c r="J176" s="666">
        <f t="shared" si="610"/>
        <v>0</v>
      </c>
      <c r="K176" s="665">
        <f t="shared" si="599"/>
        <v>0</v>
      </c>
      <c r="L176" s="749" t="e">
        <f t="shared" si="513"/>
        <v>#DIV/0!</v>
      </c>
      <c r="M176" s="666">
        <v>0</v>
      </c>
      <c r="N176" s="826" t="e">
        <f t="shared" si="521"/>
        <v>#DIV/0!</v>
      </c>
      <c r="O176" s="666"/>
      <c r="P176" s="734"/>
      <c r="Q176" s="666">
        <v>0</v>
      </c>
      <c r="R176" s="734"/>
      <c r="S176" s="62"/>
      <c r="T176" s="41"/>
      <c r="U176" s="28"/>
      <c r="V176" s="666">
        <f t="shared" si="612"/>
        <v>1226255.7</v>
      </c>
      <c r="W176" s="666">
        <f>AA176-E176</f>
        <v>1226255.7</v>
      </c>
      <c r="X176" s="293"/>
      <c r="Y176" s="293"/>
      <c r="Z176" s="666">
        <f t="shared" si="613"/>
        <v>1226255.7</v>
      </c>
      <c r="AA176" s="666">
        <f>'[6]2 чт ФБ без оценки (2)'!$O$7</f>
        <v>1226255.7</v>
      </c>
      <c r="AB176" s="62"/>
      <c r="AC176" s="28"/>
      <c r="AD176" s="19"/>
      <c r="AE176" s="665">
        <f t="shared" si="614"/>
        <v>0</v>
      </c>
      <c r="AF176" s="749" t="e">
        <f t="shared" si="514"/>
        <v>#DIV/0!</v>
      </c>
      <c r="AG176" s="666">
        <v>0</v>
      </c>
      <c r="AH176" s="749" t="e">
        <f t="shared" si="515"/>
        <v>#DIV/0!</v>
      </c>
      <c r="AI176" s="666"/>
      <c r="AJ176" s="734"/>
      <c r="AK176" s="666"/>
      <c r="AL176" s="734"/>
      <c r="AM176" s="62"/>
      <c r="AN176" s="41"/>
      <c r="AO176" s="28"/>
      <c r="AP176" s="666"/>
      <c r="AQ176" s="734"/>
      <c r="AR176" s="666">
        <f t="shared" si="604"/>
        <v>0</v>
      </c>
      <c r="AS176" s="749" t="e">
        <f t="shared" si="516"/>
        <v>#DIV/0!</v>
      </c>
      <c r="AT176" s="666">
        <v>0</v>
      </c>
      <c r="AU176" s="749" t="e">
        <f t="shared" si="517"/>
        <v>#DIV/0!</v>
      </c>
      <c r="AV176" s="666"/>
      <c r="AW176" s="749" t="e">
        <f t="shared" si="518"/>
        <v>#DIV/0!</v>
      </c>
      <c r="AX176" s="666"/>
      <c r="AY176" s="749" t="e">
        <f t="shared" si="519"/>
        <v>#DIV/0!</v>
      </c>
      <c r="AZ176" s="62"/>
      <c r="BA176" s="749"/>
      <c r="BB176" s="28"/>
      <c r="BC176" s="62"/>
      <c r="BD176" s="28"/>
      <c r="BE176" s="666">
        <f t="shared" si="615"/>
        <v>0</v>
      </c>
      <c r="BF176" s="666">
        <v>0</v>
      </c>
      <c r="BG176" s="666"/>
      <c r="BH176" s="62"/>
      <c r="BI176" s="28"/>
      <c r="BJ176" s="666">
        <f t="shared" si="616"/>
        <v>0</v>
      </c>
      <c r="BK176" s="666"/>
      <c r="BL176" s="62"/>
      <c r="BM176" s="28"/>
      <c r="BN176" s="666">
        <f t="shared" si="617"/>
        <v>0</v>
      </c>
      <c r="BO176" s="666"/>
      <c r="BP176" s="666"/>
      <c r="BQ176" s="666"/>
      <c r="BR176" s="62"/>
      <c r="BS176" s="28"/>
      <c r="BT176" s="666"/>
      <c r="BU176" s="666">
        <f t="shared" si="608"/>
        <v>0</v>
      </c>
      <c r="BV176" s="439">
        <v>0</v>
      </c>
      <c r="BW176" s="555"/>
      <c r="BX176" s="439"/>
      <c r="BY176" s="62"/>
      <c r="BZ176" s="28"/>
      <c r="CE176" s="749" t="e">
        <f t="shared" si="520"/>
        <v>#DIV/0!</v>
      </c>
    </row>
    <row r="177" spans="2:83" s="50" customFormat="1" ht="54" hidden="1" customHeight="1" x14ac:dyDescent="0.25">
      <c r="B177" s="201"/>
      <c r="C177" s="98" t="s">
        <v>395</v>
      </c>
      <c r="D177" s="665">
        <f t="shared" si="596"/>
        <v>0</v>
      </c>
      <c r="E177" s="665">
        <v>0</v>
      </c>
      <c r="F177" s="665"/>
      <c r="G177" s="665"/>
      <c r="H177" s="31"/>
      <c r="I177" s="31"/>
      <c r="J177" s="665">
        <f t="shared" si="610"/>
        <v>0</v>
      </c>
      <c r="K177" s="665">
        <f t="shared" si="599"/>
        <v>0</v>
      </c>
      <c r="L177" s="749" t="e">
        <f t="shared" si="513"/>
        <v>#DIV/0!</v>
      </c>
      <c r="M177" s="665">
        <v>0</v>
      </c>
      <c r="N177" s="826" t="e">
        <f t="shared" si="521"/>
        <v>#DIV/0!</v>
      </c>
      <c r="O177" s="665"/>
      <c r="P177" s="734"/>
      <c r="Q177" s="665"/>
      <c r="R177" s="734"/>
      <c r="S177" s="31"/>
      <c r="T177" s="31"/>
      <c r="U177" s="31"/>
      <c r="V177" s="665">
        <f t="shared" si="612"/>
        <v>603976.68807000003</v>
      </c>
      <c r="W177" s="665">
        <f>AA177-E177</f>
        <v>603976.68807000003</v>
      </c>
      <c r="X177" s="31"/>
      <c r="Y177" s="31"/>
      <c r="Z177" s="665">
        <f t="shared" si="613"/>
        <v>603976.68807000003</v>
      </c>
      <c r="AA177" s="665">
        <v>603976.68807000003</v>
      </c>
      <c r="AB177" s="31"/>
      <c r="AC177" s="31"/>
      <c r="AD177" s="31"/>
      <c r="AE177" s="665">
        <f t="shared" si="614"/>
        <v>0</v>
      </c>
      <c r="AF177" s="749" t="e">
        <f t="shared" si="514"/>
        <v>#DIV/0!</v>
      </c>
      <c r="AG177" s="665">
        <v>0</v>
      </c>
      <c r="AH177" s="749" t="e">
        <f t="shared" si="515"/>
        <v>#DIV/0!</v>
      </c>
      <c r="AI177" s="665"/>
      <c r="AJ177" s="734"/>
      <c r="AK177" s="665"/>
      <c r="AL177" s="734"/>
      <c r="AM177" s="31"/>
      <c r="AN177" s="31"/>
      <c r="AO177" s="31"/>
      <c r="AP177" s="665"/>
      <c r="AQ177" s="734"/>
      <c r="AR177" s="665">
        <f t="shared" si="604"/>
        <v>0</v>
      </c>
      <c r="AS177" s="749" t="e">
        <f t="shared" si="516"/>
        <v>#DIV/0!</v>
      </c>
      <c r="AT177" s="665">
        <v>0</v>
      </c>
      <c r="AU177" s="749" t="e">
        <f t="shared" si="517"/>
        <v>#DIV/0!</v>
      </c>
      <c r="AV177" s="665"/>
      <c r="AW177" s="749" t="e">
        <f t="shared" si="518"/>
        <v>#DIV/0!</v>
      </c>
      <c r="AX177" s="665"/>
      <c r="AY177" s="749" t="e">
        <f t="shared" si="519"/>
        <v>#DIV/0!</v>
      </c>
      <c r="AZ177" s="31"/>
      <c r="BA177" s="749"/>
      <c r="BB177" s="31"/>
      <c r="BC177" s="31"/>
      <c r="BD177" s="31"/>
      <c r="BE177" s="665">
        <f t="shared" si="615"/>
        <v>0</v>
      </c>
      <c r="BF177" s="665">
        <v>0</v>
      </c>
      <c r="BG177" s="665"/>
      <c r="BH177" s="31"/>
      <c r="BI177" s="31"/>
      <c r="BJ177" s="665">
        <f t="shared" si="616"/>
        <v>0</v>
      </c>
      <c r="BK177" s="665"/>
      <c r="BL177" s="31"/>
      <c r="BM177" s="31"/>
      <c r="BN177" s="665">
        <f t="shared" si="617"/>
        <v>0</v>
      </c>
      <c r="BO177" s="665"/>
      <c r="BP177" s="665"/>
      <c r="BQ177" s="665"/>
      <c r="BR177" s="31"/>
      <c r="BS177" s="31"/>
      <c r="BT177" s="665"/>
      <c r="BU177" s="665">
        <f t="shared" si="608"/>
        <v>0</v>
      </c>
      <c r="BV177" s="438">
        <v>0</v>
      </c>
      <c r="BW177" s="557"/>
      <c r="BX177" s="438"/>
      <c r="BY177" s="31"/>
      <c r="BZ177" s="31"/>
      <c r="CE177" s="749" t="e">
        <f t="shared" si="520"/>
        <v>#DIV/0!</v>
      </c>
    </row>
    <row r="178" spans="2:83" s="45" customFormat="1" ht="108.75" hidden="1" customHeight="1" x14ac:dyDescent="0.25">
      <c r="B178" s="201" t="s">
        <v>67</v>
      </c>
      <c r="C178" s="125" t="s">
        <v>229</v>
      </c>
      <c r="D178" s="665">
        <f>G178</f>
        <v>0</v>
      </c>
      <c r="E178" s="665">
        <f>E179+E180</f>
        <v>0</v>
      </c>
      <c r="F178" s="665"/>
      <c r="G178" s="665">
        <f>G180</f>
        <v>0</v>
      </c>
      <c r="H178" s="62"/>
      <c r="I178" s="28"/>
      <c r="J178" s="665">
        <f>K178</f>
        <v>0</v>
      </c>
      <c r="K178" s="665">
        <f>Q178</f>
        <v>0</v>
      </c>
      <c r="L178" s="749" t="e">
        <f t="shared" si="513"/>
        <v>#DIV/0!</v>
      </c>
      <c r="M178" s="665">
        <f>M179+M180</f>
        <v>0</v>
      </c>
      <c r="N178" s="826" t="e">
        <f t="shared" si="521"/>
        <v>#DIV/0!</v>
      </c>
      <c r="O178" s="665"/>
      <c r="P178" s="734"/>
      <c r="Q178" s="665">
        <f>Q180</f>
        <v>0</v>
      </c>
      <c r="R178" s="734"/>
      <c r="S178" s="62"/>
      <c r="T178" s="41"/>
      <c r="U178" s="28"/>
      <c r="V178" s="665">
        <f t="shared" si="612"/>
        <v>0</v>
      </c>
      <c r="W178" s="665">
        <f>W179+W180</f>
        <v>0</v>
      </c>
      <c r="X178" s="28"/>
      <c r="Y178" s="28"/>
      <c r="Z178" s="665">
        <f t="shared" si="613"/>
        <v>0</v>
      </c>
      <c r="AA178" s="665">
        <f>AA179+AA180</f>
        <v>0</v>
      </c>
      <c r="AB178" s="62"/>
      <c r="AC178" s="28"/>
      <c r="AD178" s="19"/>
      <c r="AE178" s="665">
        <f t="shared" ref="AE178:AE180" si="618">AG178+AK178+AM178+AO178</f>
        <v>0</v>
      </c>
      <c r="AF178" s="749" t="e">
        <f t="shared" si="514"/>
        <v>#DIV/0!</v>
      </c>
      <c r="AG178" s="665">
        <f>AG179+AG180</f>
        <v>0</v>
      </c>
      <c r="AH178" s="749" t="e">
        <f t="shared" si="515"/>
        <v>#DIV/0!</v>
      </c>
      <c r="AI178" s="665"/>
      <c r="AJ178" s="734"/>
      <c r="AK178" s="665">
        <f t="shared" ref="AK178:AO178" si="619">AK179+AK180</f>
        <v>0</v>
      </c>
      <c r="AL178" s="734"/>
      <c r="AM178" s="665">
        <f t="shared" si="619"/>
        <v>0</v>
      </c>
      <c r="AN178" s="734"/>
      <c r="AO178" s="665">
        <f t="shared" si="619"/>
        <v>0</v>
      </c>
      <c r="AP178" s="665"/>
      <c r="AQ178" s="734"/>
      <c r="AR178" s="665">
        <f t="shared" ref="AR178:AR180" si="620">AT178+AX178+AZ178+BB178</f>
        <v>0</v>
      </c>
      <c r="AS178" s="749" t="e">
        <f t="shared" si="516"/>
        <v>#DIV/0!</v>
      </c>
      <c r="AT178" s="665">
        <f>AT179+AT180</f>
        <v>0</v>
      </c>
      <c r="AU178" s="749" t="e">
        <f t="shared" si="517"/>
        <v>#DIV/0!</v>
      </c>
      <c r="AV178" s="665"/>
      <c r="AW178" s="749" t="e">
        <f t="shared" si="518"/>
        <v>#DIV/0!</v>
      </c>
      <c r="AX178" s="665">
        <f t="shared" ref="AX178:BB178" si="621">AX179+AX180</f>
        <v>0</v>
      </c>
      <c r="AY178" s="749" t="e">
        <f t="shared" si="519"/>
        <v>#DIV/0!</v>
      </c>
      <c r="AZ178" s="665">
        <f t="shared" si="621"/>
        <v>0</v>
      </c>
      <c r="BA178" s="749"/>
      <c r="BB178" s="665">
        <f t="shared" si="621"/>
        <v>0</v>
      </c>
      <c r="BC178" s="62"/>
      <c r="BD178" s="28"/>
      <c r="BE178" s="665">
        <f t="shared" si="615"/>
        <v>0</v>
      </c>
      <c r="BF178" s="665">
        <f>BF179+BF180</f>
        <v>0</v>
      </c>
      <c r="BG178" s="665"/>
      <c r="BH178" s="62"/>
      <c r="BI178" s="28"/>
      <c r="BJ178" s="665">
        <f t="shared" si="616"/>
        <v>0</v>
      </c>
      <c r="BK178" s="665">
        <f>BK179+BK180</f>
        <v>0</v>
      </c>
      <c r="BL178" s="62"/>
      <c r="BM178" s="28"/>
      <c r="BN178" s="665">
        <f t="shared" si="617"/>
        <v>0</v>
      </c>
      <c r="BO178" s="665">
        <f>BO179+BO180</f>
        <v>0</v>
      </c>
      <c r="BP178" s="665"/>
      <c r="BQ178" s="665"/>
      <c r="BR178" s="62"/>
      <c r="BS178" s="28"/>
      <c r="BT178" s="665"/>
      <c r="BU178" s="665">
        <f t="shared" si="608"/>
        <v>0</v>
      </c>
      <c r="BV178" s="438">
        <f>BV179+BV180</f>
        <v>0</v>
      </c>
      <c r="BW178" s="557"/>
      <c r="BX178" s="438"/>
      <c r="BY178" s="62"/>
      <c r="BZ178" s="28"/>
      <c r="CE178" s="749" t="e">
        <f t="shared" si="520"/>
        <v>#DIV/0!</v>
      </c>
    </row>
    <row r="179" spans="2:83" s="50" customFormat="1" ht="54" hidden="1" customHeight="1" x14ac:dyDescent="0.25">
      <c r="B179" s="201"/>
      <c r="C179" s="102" t="s">
        <v>32</v>
      </c>
      <c r="D179" s="666">
        <f t="shared" ref="D179" si="622">E179</f>
        <v>0</v>
      </c>
      <c r="E179" s="666"/>
      <c r="F179" s="666"/>
      <c r="G179" s="666">
        <v>0</v>
      </c>
      <c r="H179" s="31"/>
      <c r="I179" s="31"/>
      <c r="J179" s="666">
        <f>K179</f>
        <v>0</v>
      </c>
      <c r="K179" s="665">
        <f t="shared" ref="K179" si="623">M179</f>
        <v>0</v>
      </c>
      <c r="L179" s="749" t="e">
        <f t="shared" si="513"/>
        <v>#DIV/0!</v>
      </c>
      <c r="M179" s="666"/>
      <c r="N179" s="826" t="e">
        <f t="shared" si="521"/>
        <v>#DIV/0!</v>
      </c>
      <c r="O179" s="666"/>
      <c r="P179" s="734"/>
      <c r="Q179" s="666">
        <v>0</v>
      </c>
      <c r="R179" s="734"/>
      <c r="S179" s="31"/>
      <c r="T179" s="31"/>
      <c r="U179" s="31"/>
      <c r="V179" s="666">
        <f t="shared" si="612"/>
        <v>0</v>
      </c>
      <c r="W179" s="666">
        <f>AA179-E179</f>
        <v>0</v>
      </c>
      <c r="X179" s="31"/>
      <c r="Y179" s="31"/>
      <c r="Z179" s="666">
        <f t="shared" si="613"/>
        <v>0</v>
      </c>
      <c r="AA179" s="666"/>
      <c r="AB179" s="31"/>
      <c r="AC179" s="31"/>
      <c r="AD179" s="31"/>
      <c r="AE179" s="665">
        <f t="shared" si="618"/>
        <v>0</v>
      </c>
      <c r="AF179" s="749" t="e">
        <f t="shared" si="514"/>
        <v>#DIV/0!</v>
      </c>
      <c r="AG179" s="666">
        <v>0</v>
      </c>
      <c r="AH179" s="749" t="e">
        <f t="shared" si="515"/>
        <v>#DIV/0!</v>
      </c>
      <c r="AI179" s="666"/>
      <c r="AJ179" s="734"/>
      <c r="AK179" s="666">
        <v>0</v>
      </c>
      <c r="AL179" s="734"/>
      <c r="AM179" s="31"/>
      <c r="AN179" s="31"/>
      <c r="AO179" s="31"/>
      <c r="AP179" s="666"/>
      <c r="AQ179" s="734"/>
      <c r="AR179" s="666">
        <f t="shared" si="620"/>
        <v>0</v>
      </c>
      <c r="AS179" s="749" t="e">
        <f t="shared" si="516"/>
        <v>#DIV/0!</v>
      </c>
      <c r="AT179" s="666">
        <v>0</v>
      </c>
      <c r="AU179" s="749" t="e">
        <f t="shared" si="517"/>
        <v>#DIV/0!</v>
      </c>
      <c r="AV179" s="666"/>
      <c r="AW179" s="749" t="e">
        <f t="shared" si="518"/>
        <v>#DIV/0!</v>
      </c>
      <c r="AX179" s="666">
        <v>0</v>
      </c>
      <c r="AY179" s="749" t="e">
        <f t="shared" si="519"/>
        <v>#DIV/0!</v>
      </c>
      <c r="AZ179" s="31"/>
      <c r="BA179" s="749"/>
      <c r="BB179" s="31"/>
      <c r="BC179" s="31"/>
      <c r="BD179" s="31"/>
      <c r="BE179" s="666">
        <f t="shared" si="615"/>
        <v>0</v>
      </c>
      <c r="BF179" s="666">
        <v>0</v>
      </c>
      <c r="BG179" s="666"/>
      <c r="BH179" s="31"/>
      <c r="BI179" s="31"/>
      <c r="BJ179" s="666">
        <f t="shared" si="616"/>
        <v>0</v>
      </c>
      <c r="BK179" s="666">
        <v>0</v>
      </c>
      <c r="BL179" s="31"/>
      <c r="BM179" s="31"/>
      <c r="BN179" s="666">
        <f t="shared" si="617"/>
        <v>0</v>
      </c>
      <c r="BO179" s="666">
        <v>0</v>
      </c>
      <c r="BP179" s="666"/>
      <c r="BQ179" s="666"/>
      <c r="BR179" s="31"/>
      <c r="BS179" s="31"/>
      <c r="BT179" s="666"/>
      <c r="BU179" s="666">
        <f t="shared" si="608"/>
        <v>0</v>
      </c>
      <c r="BV179" s="439">
        <v>0</v>
      </c>
      <c r="BW179" s="555"/>
      <c r="BX179" s="439"/>
      <c r="BY179" s="31"/>
      <c r="BZ179" s="31"/>
      <c r="CE179" s="749" t="e">
        <f t="shared" si="520"/>
        <v>#DIV/0!</v>
      </c>
    </row>
    <row r="180" spans="2:83" s="50" customFormat="1" ht="54" hidden="1" customHeight="1" x14ac:dyDescent="0.25">
      <c r="B180" s="201"/>
      <c r="C180" s="98" t="s">
        <v>395</v>
      </c>
      <c r="D180" s="665">
        <f>E180+G180+H180+I180</f>
        <v>0</v>
      </c>
      <c r="E180" s="665"/>
      <c r="F180" s="665"/>
      <c r="G180" s="665"/>
      <c r="H180" s="31"/>
      <c r="I180" s="31"/>
      <c r="J180" s="665">
        <f>K180</f>
        <v>0</v>
      </c>
      <c r="K180" s="665">
        <f>M180+Q180+S180+U180</f>
        <v>0</v>
      </c>
      <c r="L180" s="749" t="e">
        <f t="shared" si="513"/>
        <v>#DIV/0!</v>
      </c>
      <c r="M180" s="665"/>
      <c r="N180" s="826" t="e">
        <f t="shared" si="521"/>
        <v>#DIV/0!</v>
      </c>
      <c r="O180" s="665"/>
      <c r="P180" s="734"/>
      <c r="Q180" s="665"/>
      <c r="R180" s="734"/>
      <c r="S180" s="31"/>
      <c r="T180" s="31"/>
      <c r="U180" s="31"/>
      <c r="V180" s="665">
        <f t="shared" si="612"/>
        <v>0</v>
      </c>
      <c r="W180" s="665">
        <f>AA180-E180</f>
        <v>0</v>
      </c>
      <c r="X180" s="31"/>
      <c r="Y180" s="31"/>
      <c r="Z180" s="665">
        <f t="shared" si="613"/>
        <v>0</v>
      </c>
      <c r="AA180" s="665"/>
      <c r="AB180" s="31"/>
      <c r="AC180" s="31"/>
      <c r="AD180" s="31"/>
      <c r="AE180" s="665">
        <f t="shared" si="618"/>
        <v>0</v>
      </c>
      <c r="AF180" s="749" t="e">
        <f t="shared" si="514"/>
        <v>#DIV/0!</v>
      </c>
      <c r="AG180" s="665">
        <v>0</v>
      </c>
      <c r="AH180" s="749" t="e">
        <f t="shared" si="515"/>
        <v>#DIV/0!</v>
      </c>
      <c r="AI180" s="665"/>
      <c r="AJ180" s="734"/>
      <c r="AK180" s="665">
        <v>0</v>
      </c>
      <c r="AL180" s="734"/>
      <c r="AM180" s="31"/>
      <c r="AN180" s="31"/>
      <c r="AO180" s="31"/>
      <c r="AP180" s="665"/>
      <c r="AQ180" s="734"/>
      <c r="AR180" s="665">
        <f t="shared" si="620"/>
        <v>0</v>
      </c>
      <c r="AS180" s="749" t="e">
        <f t="shared" si="516"/>
        <v>#DIV/0!</v>
      </c>
      <c r="AT180" s="665">
        <v>0</v>
      </c>
      <c r="AU180" s="749" t="e">
        <f t="shared" si="517"/>
        <v>#DIV/0!</v>
      </c>
      <c r="AV180" s="665"/>
      <c r="AW180" s="749" t="e">
        <f t="shared" si="518"/>
        <v>#DIV/0!</v>
      </c>
      <c r="AX180" s="665">
        <v>0</v>
      </c>
      <c r="AY180" s="749" t="e">
        <f t="shared" si="519"/>
        <v>#DIV/0!</v>
      </c>
      <c r="AZ180" s="31"/>
      <c r="BA180" s="749"/>
      <c r="BB180" s="31"/>
      <c r="BC180" s="31"/>
      <c r="BD180" s="31"/>
      <c r="BE180" s="665">
        <f t="shared" si="615"/>
        <v>0</v>
      </c>
      <c r="BF180" s="665">
        <v>0</v>
      </c>
      <c r="BG180" s="665"/>
      <c r="BH180" s="31"/>
      <c r="BI180" s="31"/>
      <c r="BJ180" s="665">
        <f t="shared" si="616"/>
        <v>0</v>
      </c>
      <c r="BK180" s="665">
        <v>0</v>
      </c>
      <c r="BL180" s="31"/>
      <c r="BM180" s="31"/>
      <c r="BN180" s="665">
        <f t="shared" si="617"/>
        <v>0</v>
      </c>
      <c r="BO180" s="665">
        <v>0</v>
      </c>
      <c r="BP180" s="665"/>
      <c r="BQ180" s="665"/>
      <c r="BR180" s="31"/>
      <c r="BS180" s="31"/>
      <c r="BT180" s="665"/>
      <c r="BU180" s="665">
        <f t="shared" si="608"/>
        <v>0</v>
      </c>
      <c r="BV180" s="438">
        <v>0</v>
      </c>
      <c r="BW180" s="557"/>
      <c r="BX180" s="438"/>
      <c r="BY180" s="31"/>
      <c r="BZ180" s="31"/>
      <c r="CE180" s="749" t="e">
        <f t="shared" si="520"/>
        <v>#DIV/0!</v>
      </c>
    </row>
    <row r="181" spans="2:83" s="50" customFormat="1" ht="54" hidden="1" customHeight="1" x14ac:dyDescent="0.25">
      <c r="B181" s="201"/>
      <c r="C181" s="98"/>
      <c r="D181" s="665"/>
      <c r="E181" s="665"/>
      <c r="F181" s="665"/>
      <c r="G181" s="665"/>
      <c r="H181" s="31"/>
      <c r="I181" s="31"/>
      <c r="J181" s="665"/>
      <c r="K181" s="665"/>
      <c r="L181" s="749" t="e">
        <f t="shared" si="513"/>
        <v>#DIV/0!</v>
      </c>
      <c r="M181" s="665"/>
      <c r="N181" s="826" t="e">
        <f t="shared" si="521"/>
        <v>#DIV/0!</v>
      </c>
      <c r="O181" s="665"/>
      <c r="P181" s="734"/>
      <c r="Q181" s="665"/>
      <c r="R181" s="734"/>
      <c r="S181" s="31"/>
      <c r="T181" s="31"/>
      <c r="U181" s="31"/>
      <c r="V181" s="665"/>
      <c r="W181" s="665"/>
      <c r="X181" s="31"/>
      <c r="Y181" s="31"/>
      <c r="Z181" s="665"/>
      <c r="AA181" s="665"/>
      <c r="AB181" s="31"/>
      <c r="AC181" s="31"/>
      <c r="AD181" s="31"/>
      <c r="AE181" s="665"/>
      <c r="AF181" s="749" t="e">
        <f t="shared" si="514"/>
        <v>#DIV/0!</v>
      </c>
      <c r="AG181" s="665"/>
      <c r="AH181" s="749" t="e">
        <f t="shared" si="515"/>
        <v>#DIV/0!</v>
      </c>
      <c r="AI181" s="665"/>
      <c r="AJ181" s="734"/>
      <c r="AK181" s="665"/>
      <c r="AL181" s="734"/>
      <c r="AM181" s="31"/>
      <c r="AN181" s="31"/>
      <c r="AO181" s="31"/>
      <c r="AP181" s="665"/>
      <c r="AQ181" s="734"/>
      <c r="AR181" s="665"/>
      <c r="AS181" s="749" t="e">
        <f t="shared" si="516"/>
        <v>#DIV/0!</v>
      </c>
      <c r="AT181" s="665"/>
      <c r="AU181" s="749" t="e">
        <f t="shared" si="517"/>
        <v>#DIV/0!</v>
      </c>
      <c r="AV181" s="665"/>
      <c r="AW181" s="749" t="e">
        <f t="shared" si="518"/>
        <v>#DIV/0!</v>
      </c>
      <c r="AX181" s="665"/>
      <c r="AY181" s="749" t="e">
        <f t="shared" si="519"/>
        <v>#DIV/0!</v>
      </c>
      <c r="AZ181" s="31"/>
      <c r="BA181" s="749"/>
      <c r="BB181" s="31"/>
      <c r="BC181" s="31"/>
      <c r="BD181" s="31"/>
      <c r="BE181" s="665"/>
      <c r="BF181" s="665"/>
      <c r="BG181" s="665"/>
      <c r="BH181" s="31"/>
      <c r="BI181" s="31"/>
      <c r="BJ181" s="665"/>
      <c r="BK181" s="665"/>
      <c r="BL181" s="31"/>
      <c r="BM181" s="31"/>
      <c r="BN181" s="665"/>
      <c r="BO181" s="665"/>
      <c r="BP181" s="665"/>
      <c r="BQ181" s="665"/>
      <c r="BR181" s="31"/>
      <c r="BS181" s="31"/>
      <c r="BT181" s="665"/>
      <c r="BU181" s="665"/>
      <c r="BV181" s="438"/>
      <c r="BW181" s="557"/>
      <c r="BX181" s="438"/>
      <c r="BY181" s="31"/>
      <c r="BZ181" s="31"/>
      <c r="CE181" s="749" t="e">
        <f t="shared" si="520"/>
        <v>#DIV/0!</v>
      </c>
    </row>
    <row r="182" spans="2:83" s="50" customFormat="1" ht="54" hidden="1" customHeight="1" x14ac:dyDescent="0.25">
      <c r="B182" s="201"/>
      <c r="C182" s="98"/>
      <c r="D182" s="665"/>
      <c r="E182" s="665"/>
      <c r="F182" s="665"/>
      <c r="G182" s="665"/>
      <c r="H182" s="31"/>
      <c r="I182" s="31"/>
      <c r="J182" s="665"/>
      <c r="K182" s="665"/>
      <c r="L182" s="749" t="e">
        <f t="shared" si="513"/>
        <v>#DIV/0!</v>
      </c>
      <c r="M182" s="665"/>
      <c r="N182" s="826" t="e">
        <f t="shared" si="521"/>
        <v>#DIV/0!</v>
      </c>
      <c r="O182" s="665"/>
      <c r="P182" s="734"/>
      <c r="Q182" s="665"/>
      <c r="R182" s="734"/>
      <c r="S182" s="31"/>
      <c r="T182" s="31"/>
      <c r="U182" s="31"/>
      <c r="V182" s="665"/>
      <c r="W182" s="665"/>
      <c r="X182" s="31"/>
      <c r="Y182" s="31"/>
      <c r="Z182" s="665"/>
      <c r="AA182" s="665"/>
      <c r="AB182" s="31"/>
      <c r="AC182" s="31"/>
      <c r="AD182" s="31"/>
      <c r="AE182" s="665"/>
      <c r="AF182" s="749" t="e">
        <f t="shared" si="514"/>
        <v>#DIV/0!</v>
      </c>
      <c r="AG182" s="665"/>
      <c r="AH182" s="749" t="e">
        <f t="shared" si="515"/>
        <v>#DIV/0!</v>
      </c>
      <c r="AI182" s="665"/>
      <c r="AJ182" s="734"/>
      <c r="AK182" s="665"/>
      <c r="AL182" s="734"/>
      <c r="AM182" s="31"/>
      <c r="AN182" s="31"/>
      <c r="AO182" s="31"/>
      <c r="AP182" s="665"/>
      <c r="AQ182" s="734"/>
      <c r="AR182" s="665"/>
      <c r="AS182" s="749" t="e">
        <f t="shared" si="516"/>
        <v>#DIV/0!</v>
      </c>
      <c r="AT182" s="665"/>
      <c r="AU182" s="749" t="e">
        <f t="shared" si="517"/>
        <v>#DIV/0!</v>
      </c>
      <c r="AV182" s="665"/>
      <c r="AW182" s="749" t="e">
        <f t="shared" si="518"/>
        <v>#DIV/0!</v>
      </c>
      <c r="AX182" s="665"/>
      <c r="AY182" s="749" t="e">
        <f t="shared" si="519"/>
        <v>#DIV/0!</v>
      </c>
      <c r="AZ182" s="31"/>
      <c r="BA182" s="749"/>
      <c r="BB182" s="31"/>
      <c r="BC182" s="31"/>
      <c r="BD182" s="31"/>
      <c r="BE182" s="665"/>
      <c r="BF182" s="665"/>
      <c r="BG182" s="665"/>
      <c r="BH182" s="31"/>
      <c r="BI182" s="31"/>
      <c r="BJ182" s="665"/>
      <c r="BK182" s="665"/>
      <c r="BL182" s="31"/>
      <c r="BM182" s="31"/>
      <c r="BN182" s="665"/>
      <c r="BO182" s="665"/>
      <c r="BP182" s="665"/>
      <c r="BQ182" s="665"/>
      <c r="BR182" s="31"/>
      <c r="BS182" s="31"/>
      <c r="BT182" s="665"/>
      <c r="BU182" s="665"/>
      <c r="BV182" s="438"/>
      <c r="BW182" s="557"/>
      <c r="BX182" s="438"/>
      <c r="BY182" s="31"/>
      <c r="BZ182" s="31"/>
      <c r="CE182" s="749" t="e">
        <f t="shared" si="520"/>
        <v>#DIV/0!</v>
      </c>
    </row>
    <row r="183" spans="2:83" s="350" customFormat="1" ht="179.25" hidden="1" customHeight="1" x14ac:dyDescent="0.25">
      <c r="B183" s="346" t="s">
        <v>63</v>
      </c>
      <c r="C183" s="347" t="s">
        <v>341</v>
      </c>
      <c r="D183" s="348" t="e">
        <f>E183+G183+H183+I183</f>
        <v>#REF!</v>
      </c>
      <c r="E183" s="348" t="e">
        <f>E184+E185</f>
        <v>#REF!</v>
      </c>
      <c r="F183" s="348"/>
      <c r="G183" s="348"/>
      <c r="H183" s="348"/>
      <c r="I183" s="348"/>
      <c r="J183" s="348"/>
      <c r="K183" s="665" t="e">
        <f>M183+Q183+S183+U183</f>
        <v>#REF!</v>
      </c>
      <c r="L183" s="749" t="e">
        <f t="shared" si="513"/>
        <v>#REF!</v>
      </c>
      <c r="M183" s="348" t="e">
        <f>M184+M185</f>
        <v>#REF!</v>
      </c>
      <c r="N183" s="826" t="e">
        <f t="shared" si="521"/>
        <v>#REF!</v>
      </c>
      <c r="O183" s="348"/>
      <c r="P183" s="756"/>
      <c r="Q183" s="348"/>
      <c r="R183" s="756"/>
      <c r="S183" s="348"/>
      <c r="T183" s="756"/>
      <c r="U183" s="348"/>
      <c r="V183" s="348"/>
      <c r="W183" s="348"/>
      <c r="X183" s="349"/>
      <c r="Y183" s="349"/>
      <c r="Z183" s="348"/>
      <c r="AA183" s="348"/>
      <c r="AB183" s="349"/>
      <c r="AC183" s="349"/>
      <c r="AD183" s="767"/>
      <c r="AE183" s="665" t="e">
        <f t="shared" si="546"/>
        <v>#REF!</v>
      </c>
      <c r="AF183" s="749" t="e">
        <f t="shared" si="514"/>
        <v>#REF!</v>
      </c>
      <c r="AG183" s="348" t="e">
        <f>AG184+AG185</f>
        <v>#REF!</v>
      </c>
      <c r="AH183" s="749" t="e">
        <f t="shared" si="515"/>
        <v>#REF!</v>
      </c>
      <c r="AI183" s="348"/>
      <c r="AJ183" s="756"/>
      <c r="AK183" s="348"/>
      <c r="AL183" s="756"/>
      <c r="AM183" s="348"/>
      <c r="AN183" s="756"/>
      <c r="AO183" s="349"/>
      <c r="AP183" s="348"/>
      <c r="AQ183" s="756"/>
      <c r="AR183" s="668">
        <f t="shared" ref="AR183:AR185" si="624">AT183+AX183+AZ183+BB183</f>
        <v>0</v>
      </c>
      <c r="AS183" s="749" t="e">
        <f t="shared" si="516"/>
        <v>#REF!</v>
      </c>
      <c r="AT183" s="668">
        <f>AT184+AT185</f>
        <v>0</v>
      </c>
      <c r="AU183" s="749" t="e">
        <f t="shared" si="517"/>
        <v>#REF!</v>
      </c>
      <c r="AV183" s="668"/>
      <c r="AW183" s="749" t="e">
        <f t="shared" si="518"/>
        <v>#DIV/0!</v>
      </c>
      <c r="AX183" s="348"/>
      <c r="AY183" s="749" t="e">
        <f t="shared" si="519"/>
        <v>#DIV/0!</v>
      </c>
      <c r="AZ183" s="348"/>
      <c r="BA183" s="749"/>
      <c r="BB183" s="349"/>
      <c r="BC183" s="349"/>
      <c r="BD183" s="349"/>
      <c r="BE183" s="668">
        <f>BF183+BG183+BH183+BI183</f>
        <v>0</v>
      </c>
      <c r="BF183" s="348">
        <f>BF184+BF185</f>
        <v>0</v>
      </c>
      <c r="BG183" s="348"/>
      <c r="BH183" s="348"/>
      <c r="BI183" s="349"/>
      <c r="BJ183" s="348">
        <f>BK183</f>
        <v>0</v>
      </c>
      <c r="BK183" s="348">
        <f>BK184+BK185</f>
        <v>0</v>
      </c>
      <c r="BL183" s="349"/>
      <c r="BM183" s="349"/>
      <c r="BN183" s="348">
        <f>BO183</f>
        <v>0</v>
      </c>
      <c r="BO183" s="348">
        <f>BO184+BO185</f>
        <v>0</v>
      </c>
      <c r="BP183" s="348"/>
      <c r="BQ183" s="348"/>
      <c r="BR183" s="349"/>
      <c r="BS183" s="349"/>
      <c r="BT183" s="348"/>
      <c r="BU183" s="668">
        <f>BV183+BX183+BY183+BZ183</f>
        <v>0</v>
      </c>
      <c r="BV183" s="348">
        <f>BV184+BV185</f>
        <v>0</v>
      </c>
      <c r="BW183" s="348"/>
      <c r="BX183" s="348"/>
      <c r="BY183" s="348"/>
      <c r="BZ183" s="349"/>
      <c r="CE183" s="749" t="e">
        <f t="shared" si="520"/>
        <v>#DIV/0!</v>
      </c>
    </row>
    <row r="184" spans="2:83" s="50" customFormat="1" ht="54" hidden="1" customHeight="1" x14ac:dyDescent="0.25">
      <c r="B184" s="201"/>
      <c r="C184" s="102" t="s">
        <v>32</v>
      </c>
      <c r="D184" s="666"/>
      <c r="E184" s="666"/>
      <c r="F184" s="666"/>
      <c r="G184" s="666"/>
      <c r="H184" s="31"/>
      <c r="I184" s="31"/>
      <c r="J184" s="666">
        <f>K184</f>
        <v>0</v>
      </c>
      <c r="K184" s="665">
        <f>M184+Q184+S184+U184</f>
        <v>0</v>
      </c>
      <c r="L184" s="749" t="e">
        <f t="shared" si="513"/>
        <v>#DIV/0!</v>
      </c>
      <c r="M184" s="666"/>
      <c r="N184" s="826" t="e">
        <f t="shared" si="521"/>
        <v>#DIV/0!</v>
      </c>
      <c r="O184" s="666"/>
      <c r="P184" s="734"/>
      <c r="Q184" s="666"/>
      <c r="R184" s="734"/>
      <c r="S184" s="31"/>
      <c r="T184" s="31"/>
      <c r="U184" s="31"/>
      <c r="V184" s="666">
        <f t="shared" ref="V184:V185" si="625">W184+X184+Y184</f>
        <v>0</v>
      </c>
      <c r="W184" s="666">
        <f>AA184-E184</f>
        <v>0</v>
      </c>
      <c r="X184" s="31"/>
      <c r="Y184" s="31"/>
      <c r="Z184" s="666">
        <f t="shared" ref="Z184:Z185" si="626">AA184+AB184+AC184</f>
        <v>0</v>
      </c>
      <c r="AA184" s="666"/>
      <c r="AB184" s="31"/>
      <c r="AC184" s="31"/>
      <c r="AD184" s="31"/>
      <c r="AE184" s="665">
        <f t="shared" si="546"/>
        <v>0</v>
      </c>
      <c r="AF184" s="749" t="e">
        <f t="shared" si="514"/>
        <v>#DIV/0!</v>
      </c>
      <c r="AG184" s="666">
        <f>AG196</f>
        <v>0</v>
      </c>
      <c r="AH184" s="749" t="e">
        <f t="shared" si="515"/>
        <v>#DIV/0!</v>
      </c>
      <c r="AI184" s="666"/>
      <c r="AJ184" s="734"/>
      <c r="AK184" s="666"/>
      <c r="AL184" s="734"/>
      <c r="AM184" s="31"/>
      <c r="AN184" s="31"/>
      <c r="AO184" s="31"/>
      <c r="AP184" s="666"/>
      <c r="AQ184" s="734"/>
      <c r="AR184" s="666">
        <f t="shared" si="624"/>
        <v>0</v>
      </c>
      <c r="AS184" s="749" t="e">
        <f t="shared" si="516"/>
        <v>#DIV/0!</v>
      </c>
      <c r="AT184" s="666">
        <f>AT196</f>
        <v>0</v>
      </c>
      <c r="AU184" s="749" t="e">
        <f t="shared" si="517"/>
        <v>#DIV/0!</v>
      </c>
      <c r="AV184" s="666"/>
      <c r="AW184" s="749" t="e">
        <f t="shared" si="518"/>
        <v>#DIV/0!</v>
      </c>
      <c r="AX184" s="666"/>
      <c r="AY184" s="749" t="e">
        <f t="shared" si="519"/>
        <v>#DIV/0!</v>
      </c>
      <c r="AZ184" s="31"/>
      <c r="BA184" s="749"/>
      <c r="BB184" s="31"/>
      <c r="BC184" s="31"/>
      <c r="BD184" s="31"/>
      <c r="BE184" s="666">
        <f>BF184+BG184+BH184+BI184</f>
        <v>0</v>
      </c>
      <c r="BF184" s="666">
        <v>0</v>
      </c>
      <c r="BG184" s="666"/>
      <c r="BH184" s="31"/>
      <c r="BI184" s="31"/>
      <c r="BJ184" s="666">
        <f>BK184</f>
        <v>0</v>
      </c>
      <c r="BK184" s="666">
        <f>BK196</f>
        <v>0</v>
      </c>
      <c r="BL184" s="31"/>
      <c r="BM184" s="31"/>
      <c r="BN184" s="666">
        <f>BO184</f>
        <v>0</v>
      </c>
      <c r="BO184" s="666">
        <f>BO196</f>
        <v>0</v>
      </c>
      <c r="BP184" s="666"/>
      <c r="BQ184" s="666"/>
      <c r="BR184" s="31"/>
      <c r="BS184" s="31"/>
      <c r="BT184" s="666"/>
      <c r="BU184" s="666">
        <f>BV184+BX184+BY184+BZ184</f>
        <v>0</v>
      </c>
      <c r="BV184" s="439">
        <v>0</v>
      </c>
      <c r="BW184" s="555"/>
      <c r="BX184" s="439"/>
      <c r="BY184" s="31"/>
      <c r="BZ184" s="31"/>
      <c r="CE184" s="749" t="e">
        <f t="shared" si="520"/>
        <v>#DIV/0!</v>
      </c>
    </row>
    <row r="185" spans="2:83" s="50" customFormat="1" ht="54" hidden="1" customHeight="1" x14ac:dyDescent="0.25">
      <c r="B185" s="201"/>
      <c r="C185" s="98" t="s">
        <v>31</v>
      </c>
      <c r="D185" s="665" t="e">
        <f>E185+G185+H185+I185</f>
        <v>#REF!</v>
      </c>
      <c r="E185" s="665" t="e">
        <f>E187+E190+E197+E199</f>
        <v>#REF!</v>
      </c>
      <c r="F185" s="665"/>
      <c r="G185" s="665"/>
      <c r="H185" s="31"/>
      <c r="I185" s="31"/>
      <c r="J185" s="665" t="e">
        <f>K185</f>
        <v>#REF!</v>
      </c>
      <c r="K185" s="665" t="e">
        <f>M185+Q185+S185+U185</f>
        <v>#REF!</v>
      </c>
      <c r="L185" s="749" t="e">
        <f t="shared" si="513"/>
        <v>#REF!</v>
      </c>
      <c r="M185" s="665" t="e">
        <f>M187+M190+M197+M199</f>
        <v>#REF!</v>
      </c>
      <c r="N185" s="826" t="e">
        <f t="shared" si="521"/>
        <v>#REF!</v>
      </c>
      <c r="O185" s="665"/>
      <c r="P185" s="734"/>
      <c r="Q185" s="665"/>
      <c r="R185" s="734"/>
      <c r="S185" s="31"/>
      <c r="T185" s="31"/>
      <c r="U185" s="31"/>
      <c r="V185" s="665" t="e">
        <f t="shared" si="625"/>
        <v>#REF!</v>
      </c>
      <c r="W185" s="665" t="e">
        <f>AA185-E185</f>
        <v>#REF!</v>
      </c>
      <c r="X185" s="31"/>
      <c r="Y185" s="31"/>
      <c r="Z185" s="665">
        <f t="shared" si="626"/>
        <v>0</v>
      </c>
      <c r="AA185" s="665"/>
      <c r="AB185" s="31"/>
      <c r="AC185" s="31"/>
      <c r="AD185" s="31"/>
      <c r="AE185" s="665" t="e">
        <f t="shared" si="546"/>
        <v>#REF!</v>
      </c>
      <c r="AF185" s="749" t="e">
        <f t="shared" si="514"/>
        <v>#REF!</v>
      </c>
      <c r="AG185" s="665" t="e">
        <f>AG187+AG190+AG197</f>
        <v>#REF!</v>
      </c>
      <c r="AH185" s="749" t="e">
        <f t="shared" si="515"/>
        <v>#REF!</v>
      </c>
      <c r="AI185" s="665"/>
      <c r="AJ185" s="734"/>
      <c r="AK185" s="665"/>
      <c r="AL185" s="734"/>
      <c r="AM185" s="31"/>
      <c r="AN185" s="31"/>
      <c r="AO185" s="31"/>
      <c r="AP185" s="665"/>
      <c r="AQ185" s="734"/>
      <c r="AR185" s="665">
        <f t="shared" si="624"/>
        <v>0</v>
      </c>
      <c r="AS185" s="749" t="e">
        <f t="shared" si="516"/>
        <v>#REF!</v>
      </c>
      <c r="AT185" s="665">
        <f>AT187+AT190+AT197</f>
        <v>0</v>
      </c>
      <c r="AU185" s="749" t="e">
        <f t="shared" si="517"/>
        <v>#REF!</v>
      </c>
      <c r="AV185" s="665"/>
      <c r="AW185" s="749" t="e">
        <f t="shared" si="518"/>
        <v>#DIV/0!</v>
      </c>
      <c r="AX185" s="665"/>
      <c r="AY185" s="749" t="e">
        <f t="shared" si="519"/>
        <v>#DIV/0!</v>
      </c>
      <c r="AZ185" s="31"/>
      <c r="BA185" s="749"/>
      <c r="BB185" s="31"/>
      <c r="BC185" s="31"/>
      <c r="BD185" s="31"/>
      <c r="BE185" s="665">
        <f>BF185+BG185+BH185+BI185</f>
        <v>0</v>
      </c>
      <c r="BF185" s="665">
        <v>0</v>
      </c>
      <c r="BG185" s="665"/>
      <c r="BH185" s="31"/>
      <c r="BI185" s="31"/>
      <c r="BJ185" s="665">
        <f>BK185</f>
        <v>0</v>
      </c>
      <c r="BK185" s="665">
        <f>BK187+BK190+BK197</f>
        <v>0</v>
      </c>
      <c r="BL185" s="31"/>
      <c r="BM185" s="31"/>
      <c r="BN185" s="665">
        <f>BO185</f>
        <v>0</v>
      </c>
      <c r="BO185" s="665">
        <f>BO187+BO190+BO197</f>
        <v>0</v>
      </c>
      <c r="BP185" s="665"/>
      <c r="BQ185" s="665"/>
      <c r="BR185" s="31"/>
      <c r="BS185" s="31"/>
      <c r="BT185" s="665"/>
      <c r="BU185" s="665">
        <f>BV185+BX185+BY185+BZ185</f>
        <v>0</v>
      </c>
      <c r="BV185" s="438">
        <v>0</v>
      </c>
      <c r="BW185" s="557"/>
      <c r="BX185" s="438"/>
      <c r="BY185" s="31"/>
      <c r="BZ185" s="31"/>
      <c r="CE185" s="749" t="e">
        <f t="shared" si="520"/>
        <v>#DIV/0!</v>
      </c>
    </row>
    <row r="186" spans="2:83" s="50" customFormat="1" ht="99" hidden="1" customHeight="1" x14ac:dyDescent="0.25">
      <c r="B186" s="204" t="s">
        <v>185</v>
      </c>
      <c r="C186" s="108" t="s">
        <v>178</v>
      </c>
      <c r="D186" s="671">
        <f t="shared" ref="D186:D189" si="627">E186</f>
        <v>0</v>
      </c>
      <c r="E186" s="112">
        <f>E187</f>
        <v>0</v>
      </c>
      <c r="F186" s="112"/>
      <c r="G186" s="112"/>
      <c r="H186" s="89"/>
      <c r="I186" s="31"/>
      <c r="J186" s="671">
        <f t="shared" ref="J186:J193" si="628">K186</f>
        <v>0</v>
      </c>
      <c r="K186" s="665">
        <f t="shared" ref="K186:K206" si="629">M186</f>
        <v>0</v>
      </c>
      <c r="L186" s="749" t="e">
        <f t="shared" si="513"/>
        <v>#DIV/0!</v>
      </c>
      <c r="M186" s="112">
        <f>M187</f>
        <v>0</v>
      </c>
      <c r="N186" s="826" t="e">
        <f t="shared" si="521"/>
        <v>#DIV/0!</v>
      </c>
      <c r="O186" s="112"/>
      <c r="P186" s="115"/>
      <c r="Q186" s="112"/>
      <c r="R186" s="115"/>
      <c r="S186" s="89"/>
      <c r="T186" s="19"/>
      <c r="U186" s="31"/>
      <c r="V186" s="286">
        <f t="shared" si="529"/>
        <v>0</v>
      </c>
      <c r="W186" s="31"/>
      <c r="X186" s="31"/>
      <c r="Y186" s="31"/>
      <c r="Z186" s="671">
        <f t="shared" si="527"/>
        <v>0</v>
      </c>
      <c r="AA186" s="112">
        <f>E186</f>
        <v>0</v>
      </c>
      <c r="AB186" s="89"/>
      <c r="AC186" s="31"/>
      <c r="AD186" s="31"/>
      <c r="AE186" s="665">
        <f t="shared" ref="AE186:AE194" si="630">AG186</f>
        <v>0</v>
      </c>
      <c r="AF186" s="749" t="e">
        <f t="shared" si="514"/>
        <v>#DIV/0!</v>
      </c>
      <c r="AG186" s="112">
        <f>AG187</f>
        <v>0</v>
      </c>
      <c r="AH186" s="749" t="e">
        <f t="shared" si="515"/>
        <v>#DIV/0!</v>
      </c>
      <c r="AI186" s="112"/>
      <c r="AJ186" s="115"/>
      <c r="AK186" s="112"/>
      <c r="AL186" s="115"/>
      <c r="AM186" s="89"/>
      <c r="AN186" s="19"/>
      <c r="AO186" s="31"/>
      <c r="AP186" s="671"/>
      <c r="AQ186" s="734"/>
      <c r="AR186" s="671">
        <f t="shared" ref="AR186:AR197" si="631">AT186</f>
        <v>0</v>
      </c>
      <c r="AS186" s="749" t="e">
        <f t="shared" si="516"/>
        <v>#DIV/0!</v>
      </c>
      <c r="AT186" s="112">
        <f>AT187</f>
        <v>0</v>
      </c>
      <c r="AU186" s="749" t="e">
        <f t="shared" si="517"/>
        <v>#DIV/0!</v>
      </c>
      <c r="AV186" s="112"/>
      <c r="AW186" s="749" t="e">
        <f t="shared" si="518"/>
        <v>#DIV/0!</v>
      </c>
      <c r="AX186" s="112"/>
      <c r="AY186" s="749" t="e">
        <f t="shared" si="519"/>
        <v>#DIV/0!</v>
      </c>
      <c r="AZ186" s="89"/>
      <c r="BA186" s="749"/>
      <c r="BB186" s="31"/>
      <c r="BC186" s="89"/>
      <c r="BD186" s="31"/>
      <c r="BE186" s="671">
        <f t="shared" si="582"/>
        <v>0</v>
      </c>
      <c r="BF186" s="112">
        <f>BF187</f>
        <v>0</v>
      </c>
      <c r="BG186" s="112"/>
      <c r="BH186" s="89"/>
      <c r="BI186" s="31"/>
      <c r="BJ186" s="671">
        <f t="shared" si="543"/>
        <v>0</v>
      </c>
      <c r="BK186" s="112"/>
      <c r="BL186" s="89"/>
      <c r="BM186" s="31"/>
      <c r="BN186" s="671">
        <f t="shared" si="544"/>
        <v>0</v>
      </c>
      <c r="BO186" s="112"/>
      <c r="BP186" s="112"/>
      <c r="BQ186" s="112"/>
      <c r="BR186" s="89"/>
      <c r="BS186" s="31"/>
      <c r="BT186" s="671"/>
      <c r="BU186" s="671">
        <f t="shared" si="583"/>
        <v>0</v>
      </c>
      <c r="BV186" s="112">
        <f>BV187</f>
        <v>0</v>
      </c>
      <c r="BW186" s="112"/>
      <c r="BX186" s="112"/>
      <c r="BY186" s="89"/>
      <c r="BZ186" s="31"/>
      <c r="CE186" s="749" t="e">
        <f t="shared" si="520"/>
        <v>#DIV/0!</v>
      </c>
    </row>
    <row r="187" spans="2:83" s="37" customFormat="1" ht="100.5" hidden="1" customHeight="1" x14ac:dyDescent="0.25">
      <c r="B187" s="213" t="s">
        <v>347</v>
      </c>
      <c r="C187" s="38" t="s">
        <v>110</v>
      </c>
      <c r="D187" s="115">
        <f t="shared" si="627"/>
        <v>0</v>
      </c>
      <c r="E187" s="115">
        <f>E188+E189</f>
        <v>0</v>
      </c>
      <c r="F187" s="115"/>
      <c r="G187" s="115"/>
      <c r="H187" s="41"/>
      <c r="I187" s="41"/>
      <c r="J187" s="115">
        <f t="shared" si="628"/>
        <v>0</v>
      </c>
      <c r="K187" s="115">
        <f t="shared" si="629"/>
        <v>0</v>
      </c>
      <c r="L187" s="749" t="e">
        <f t="shared" si="513"/>
        <v>#DIV/0!</v>
      </c>
      <c r="M187" s="115">
        <f>M188+M189</f>
        <v>0</v>
      </c>
      <c r="N187" s="826" t="e">
        <f t="shared" si="521"/>
        <v>#DIV/0!</v>
      </c>
      <c r="O187" s="115"/>
      <c r="P187" s="115"/>
      <c r="Q187" s="115"/>
      <c r="R187" s="115"/>
      <c r="S187" s="41"/>
      <c r="T187" s="41"/>
      <c r="U187" s="41"/>
      <c r="V187" s="286">
        <f t="shared" si="529"/>
        <v>0</v>
      </c>
      <c r="W187" s="19"/>
      <c r="X187" s="19"/>
      <c r="Y187" s="19"/>
      <c r="Z187" s="115">
        <f t="shared" si="527"/>
        <v>0</v>
      </c>
      <c r="AA187" s="115">
        <f>E187</f>
        <v>0</v>
      </c>
      <c r="AB187" s="41"/>
      <c r="AC187" s="41"/>
      <c r="AD187" s="41"/>
      <c r="AE187" s="115">
        <f t="shared" si="630"/>
        <v>0</v>
      </c>
      <c r="AF187" s="749" t="e">
        <f t="shared" si="514"/>
        <v>#DIV/0!</v>
      </c>
      <c r="AG187" s="115">
        <f>AG188+AG189</f>
        <v>0</v>
      </c>
      <c r="AH187" s="749" t="e">
        <f t="shared" si="515"/>
        <v>#DIV/0!</v>
      </c>
      <c r="AI187" s="115"/>
      <c r="AJ187" s="115"/>
      <c r="AK187" s="115"/>
      <c r="AL187" s="115"/>
      <c r="AM187" s="41"/>
      <c r="AN187" s="41"/>
      <c r="AO187" s="41"/>
      <c r="AP187" s="115"/>
      <c r="AQ187" s="115"/>
      <c r="AR187" s="115">
        <f t="shared" si="631"/>
        <v>0</v>
      </c>
      <c r="AS187" s="749" t="e">
        <f t="shared" si="516"/>
        <v>#DIV/0!</v>
      </c>
      <c r="AT187" s="115">
        <f>AT188+AT189</f>
        <v>0</v>
      </c>
      <c r="AU187" s="749" t="e">
        <f t="shared" si="517"/>
        <v>#DIV/0!</v>
      </c>
      <c r="AV187" s="115"/>
      <c r="AW187" s="749" t="e">
        <f t="shared" si="518"/>
        <v>#DIV/0!</v>
      </c>
      <c r="AX187" s="115"/>
      <c r="AY187" s="749" t="e">
        <f t="shared" si="519"/>
        <v>#DIV/0!</v>
      </c>
      <c r="AZ187" s="41"/>
      <c r="BA187" s="749"/>
      <c r="BB187" s="41"/>
      <c r="BC187" s="41"/>
      <c r="BD187" s="41"/>
      <c r="BE187" s="115">
        <f t="shared" si="582"/>
        <v>0</v>
      </c>
      <c r="BF187" s="115">
        <f>BF188+BF189</f>
        <v>0</v>
      </c>
      <c r="BG187" s="115"/>
      <c r="BH187" s="41"/>
      <c r="BI187" s="41"/>
      <c r="BJ187" s="115">
        <f t="shared" si="543"/>
        <v>0</v>
      </c>
      <c r="BK187" s="115"/>
      <c r="BL187" s="41"/>
      <c r="BM187" s="41"/>
      <c r="BN187" s="115">
        <f t="shared" si="544"/>
        <v>0</v>
      </c>
      <c r="BO187" s="115"/>
      <c r="BP187" s="115"/>
      <c r="BQ187" s="115"/>
      <c r="BR187" s="41"/>
      <c r="BS187" s="41"/>
      <c r="BT187" s="115"/>
      <c r="BU187" s="115">
        <f t="shared" si="583"/>
        <v>0</v>
      </c>
      <c r="BV187" s="115">
        <f>BV188+BV189</f>
        <v>0</v>
      </c>
      <c r="BW187" s="115"/>
      <c r="BX187" s="115"/>
      <c r="BY187" s="41"/>
      <c r="BZ187" s="41"/>
      <c r="CE187" s="749" t="e">
        <f t="shared" si="520"/>
        <v>#DIV/0!</v>
      </c>
    </row>
    <row r="188" spans="2:83" s="37" customFormat="1" ht="35.25" hidden="1" customHeight="1" x14ac:dyDescent="0.25">
      <c r="B188" s="214"/>
      <c r="C188" s="38" t="s">
        <v>105</v>
      </c>
      <c r="D188" s="117">
        <f t="shared" si="627"/>
        <v>0</v>
      </c>
      <c r="E188" s="117">
        <v>0</v>
      </c>
      <c r="F188" s="117"/>
      <c r="G188" s="117"/>
      <c r="H188" s="41"/>
      <c r="I188" s="41"/>
      <c r="J188" s="117">
        <f t="shared" si="628"/>
        <v>0</v>
      </c>
      <c r="K188" s="117">
        <f t="shared" si="629"/>
        <v>0</v>
      </c>
      <c r="L188" s="749" t="e">
        <f t="shared" si="513"/>
        <v>#DIV/0!</v>
      </c>
      <c r="M188" s="117">
        <v>0</v>
      </c>
      <c r="N188" s="826" t="e">
        <f t="shared" si="521"/>
        <v>#DIV/0!</v>
      </c>
      <c r="O188" s="117"/>
      <c r="P188" s="117"/>
      <c r="Q188" s="117"/>
      <c r="R188" s="117"/>
      <c r="S188" s="41"/>
      <c r="T188" s="41"/>
      <c r="U188" s="41"/>
      <c r="V188" s="286">
        <f t="shared" si="529"/>
        <v>0</v>
      </c>
      <c r="W188" s="41"/>
      <c r="X188" s="41"/>
      <c r="Y188" s="41"/>
      <c r="Z188" s="117">
        <f t="shared" si="527"/>
        <v>0</v>
      </c>
      <c r="AA188" s="117">
        <f>E188</f>
        <v>0</v>
      </c>
      <c r="AB188" s="41"/>
      <c r="AC188" s="41"/>
      <c r="AD188" s="41"/>
      <c r="AE188" s="117">
        <f t="shared" si="630"/>
        <v>0</v>
      </c>
      <c r="AF188" s="749" t="e">
        <f t="shared" si="514"/>
        <v>#DIV/0!</v>
      </c>
      <c r="AG188" s="117">
        <v>0</v>
      </c>
      <c r="AH188" s="749" t="e">
        <f t="shared" si="515"/>
        <v>#DIV/0!</v>
      </c>
      <c r="AI188" s="117"/>
      <c r="AJ188" s="117"/>
      <c r="AK188" s="117"/>
      <c r="AL188" s="117"/>
      <c r="AM188" s="41"/>
      <c r="AN188" s="41"/>
      <c r="AO188" s="41"/>
      <c r="AP188" s="117"/>
      <c r="AQ188" s="117"/>
      <c r="AR188" s="117">
        <f t="shared" si="631"/>
        <v>0</v>
      </c>
      <c r="AS188" s="749" t="e">
        <f t="shared" si="516"/>
        <v>#DIV/0!</v>
      </c>
      <c r="AT188" s="117">
        <v>0</v>
      </c>
      <c r="AU188" s="749" t="e">
        <f t="shared" si="517"/>
        <v>#DIV/0!</v>
      </c>
      <c r="AV188" s="117"/>
      <c r="AW188" s="749" t="e">
        <f t="shared" si="518"/>
        <v>#DIV/0!</v>
      </c>
      <c r="AX188" s="117"/>
      <c r="AY188" s="749" t="e">
        <f t="shared" si="519"/>
        <v>#DIV/0!</v>
      </c>
      <c r="AZ188" s="41"/>
      <c r="BA188" s="749"/>
      <c r="BB188" s="41"/>
      <c r="BC188" s="41"/>
      <c r="BD188" s="41"/>
      <c r="BE188" s="117">
        <f t="shared" si="582"/>
        <v>0</v>
      </c>
      <c r="BF188" s="117">
        <v>0</v>
      </c>
      <c r="BG188" s="117"/>
      <c r="BH188" s="41"/>
      <c r="BI188" s="41"/>
      <c r="BJ188" s="117">
        <f t="shared" si="543"/>
        <v>0</v>
      </c>
      <c r="BK188" s="117"/>
      <c r="BL188" s="41"/>
      <c r="BM188" s="41"/>
      <c r="BN188" s="117">
        <f t="shared" si="544"/>
        <v>0</v>
      </c>
      <c r="BO188" s="117"/>
      <c r="BP188" s="117"/>
      <c r="BQ188" s="117"/>
      <c r="BR188" s="41"/>
      <c r="BS188" s="41"/>
      <c r="BT188" s="117"/>
      <c r="BU188" s="117">
        <f t="shared" si="583"/>
        <v>0</v>
      </c>
      <c r="BV188" s="117">
        <v>0</v>
      </c>
      <c r="BW188" s="117"/>
      <c r="BX188" s="117"/>
      <c r="BY188" s="41"/>
      <c r="BZ188" s="41"/>
      <c r="CE188" s="749" t="e">
        <f t="shared" si="520"/>
        <v>#DIV/0!</v>
      </c>
    </row>
    <row r="189" spans="2:83" s="37" customFormat="1" ht="40.5" hidden="1" customHeight="1" x14ac:dyDescent="0.25">
      <c r="B189" s="214"/>
      <c r="C189" s="63" t="s">
        <v>111</v>
      </c>
      <c r="D189" s="117">
        <f t="shared" si="627"/>
        <v>0</v>
      </c>
      <c r="E189" s="117">
        <v>0</v>
      </c>
      <c r="F189" s="117"/>
      <c r="G189" s="117"/>
      <c r="H189" s="41"/>
      <c r="I189" s="41"/>
      <c r="J189" s="117">
        <f t="shared" si="628"/>
        <v>0</v>
      </c>
      <c r="K189" s="117">
        <f t="shared" si="629"/>
        <v>0</v>
      </c>
      <c r="L189" s="749" t="e">
        <f t="shared" si="513"/>
        <v>#DIV/0!</v>
      </c>
      <c r="M189" s="117">
        <v>0</v>
      </c>
      <c r="N189" s="826" t="e">
        <f t="shared" si="521"/>
        <v>#DIV/0!</v>
      </c>
      <c r="O189" s="117"/>
      <c r="P189" s="117"/>
      <c r="Q189" s="117"/>
      <c r="R189" s="117"/>
      <c r="S189" s="41"/>
      <c r="T189" s="41"/>
      <c r="U189" s="41"/>
      <c r="V189" s="286">
        <f t="shared" si="529"/>
        <v>0</v>
      </c>
      <c r="W189" s="41"/>
      <c r="X189" s="41"/>
      <c r="Y189" s="41"/>
      <c r="Z189" s="117">
        <f t="shared" si="527"/>
        <v>0</v>
      </c>
      <c r="AA189" s="117">
        <f>E189</f>
        <v>0</v>
      </c>
      <c r="AB189" s="41"/>
      <c r="AC189" s="41"/>
      <c r="AD189" s="41"/>
      <c r="AE189" s="117">
        <f t="shared" si="630"/>
        <v>0</v>
      </c>
      <c r="AF189" s="749" t="e">
        <f t="shared" si="514"/>
        <v>#DIV/0!</v>
      </c>
      <c r="AG189" s="117">
        <v>0</v>
      </c>
      <c r="AH189" s="749" t="e">
        <f t="shared" si="515"/>
        <v>#DIV/0!</v>
      </c>
      <c r="AI189" s="117"/>
      <c r="AJ189" s="117"/>
      <c r="AK189" s="117"/>
      <c r="AL189" s="117"/>
      <c r="AM189" s="41"/>
      <c r="AN189" s="41"/>
      <c r="AO189" s="41"/>
      <c r="AP189" s="117"/>
      <c r="AQ189" s="117"/>
      <c r="AR189" s="117">
        <f t="shared" si="631"/>
        <v>0</v>
      </c>
      <c r="AS189" s="749" t="e">
        <f t="shared" si="516"/>
        <v>#DIV/0!</v>
      </c>
      <c r="AT189" s="117">
        <v>0</v>
      </c>
      <c r="AU189" s="749" t="e">
        <f t="shared" si="517"/>
        <v>#DIV/0!</v>
      </c>
      <c r="AV189" s="117"/>
      <c r="AW189" s="749" t="e">
        <f t="shared" si="518"/>
        <v>#DIV/0!</v>
      </c>
      <c r="AX189" s="117"/>
      <c r="AY189" s="749" t="e">
        <f t="shared" si="519"/>
        <v>#DIV/0!</v>
      </c>
      <c r="AZ189" s="41"/>
      <c r="BA189" s="749"/>
      <c r="BB189" s="41"/>
      <c r="BC189" s="41"/>
      <c r="BD189" s="41"/>
      <c r="BE189" s="117">
        <f t="shared" si="582"/>
        <v>0</v>
      </c>
      <c r="BF189" s="117">
        <v>0</v>
      </c>
      <c r="BG189" s="117"/>
      <c r="BH189" s="41"/>
      <c r="BI189" s="41"/>
      <c r="BJ189" s="117">
        <f t="shared" si="543"/>
        <v>0</v>
      </c>
      <c r="BK189" s="117"/>
      <c r="BL189" s="41"/>
      <c r="BM189" s="41"/>
      <c r="BN189" s="117">
        <f t="shared" si="544"/>
        <v>0</v>
      </c>
      <c r="BO189" s="117"/>
      <c r="BP189" s="117"/>
      <c r="BQ189" s="117"/>
      <c r="BR189" s="41"/>
      <c r="BS189" s="41"/>
      <c r="BT189" s="117"/>
      <c r="BU189" s="117">
        <f t="shared" si="583"/>
        <v>0</v>
      </c>
      <c r="BV189" s="117">
        <v>0</v>
      </c>
      <c r="BW189" s="117"/>
      <c r="BX189" s="117"/>
      <c r="BY189" s="41"/>
      <c r="BZ189" s="41"/>
      <c r="CE189" s="749" t="e">
        <f t="shared" si="520"/>
        <v>#DIV/0!</v>
      </c>
    </row>
    <row r="190" spans="2:83" s="143" customFormat="1" ht="76.5" hidden="1" customHeight="1" x14ac:dyDescent="0.25">
      <c r="B190" s="212" t="s">
        <v>348</v>
      </c>
      <c r="C190" s="100" t="s">
        <v>177</v>
      </c>
      <c r="D190" s="671" t="e">
        <f t="shared" ref="D190:D194" si="632">E190</f>
        <v>#REF!</v>
      </c>
      <c r="E190" s="112" t="e">
        <f>E191+E192</f>
        <v>#REF!</v>
      </c>
      <c r="F190" s="112"/>
      <c r="G190" s="112"/>
      <c r="H190" s="43"/>
      <c r="I190" s="89"/>
      <c r="J190" s="671" t="e">
        <f t="shared" si="628"/>
        <v>#REF!</v>
      </c>
      <c r="K190" s="665" t="e">
        <f t="shared" si="629"/>
        <v>#REF!</v>
      </c>
      <c r="L190" s="749" t="e">
        <f t="shared" si="513"/>
        <v>#REF!</v>
      </c>
      <c r="M190" s="112" t="e">
        <f>M191+M192</f>
        <v>#REF!</v>
      </c>
      <c r="N190" s="826" t="e">
        <f t="shared" si="521"/>
        <v>#REF!</v>
      </c>
      <c r="O190" s="112"/>
      <c r="P190" s="115"/>
      <c r="Q190" s="112"/>
      <c r="R190" s="115"/>
      <c r="S190" s="43"/>
      <c r="T190" s="41"/>
      <c r="U190" s="89"/>
      <c r="V190" s="115">
        <f t="shared" si="529"/>
        <v>0</v>
      </c>
      <c r="W190" s="115">
        <f>W191+W192</f>
        <v>0</v>
      </c>
      <c r="X190" s="89"/>
      <c r="Y190" s="89"/>
      <c r="Z190" s="671">
        <f t="shared" si="527"/>
        <v>0</v>
      </c>
      <c r="AA190" s="112">
        <f>AA192</f>
        <v>0</v>
      </c>
      <c r="AB190" s="43"/>
      <c r="AC190" s="89"/>
      <c r="AD190" s="19"/>
      <c r="AE190" s="665" t="e">
        <f t="shared" si="630"/>
        <v>#REF!</v>
      </c>
      <c r="AF190" s="749" t="e">
        <f t="shared" si="514"/>
        <v>#REF!</v>
      </c>
      <c r="AG190" s="112" t="e">
        <f>AG191+AG192</f>
        <v>#REF!</v>
      </c>
      <c r="AH190" s="749" t="e">
        <f t="shared" si="515"/>
        <v>#REF!</v>
      </c>
      <c r="AI190" s="112"/>
      <c r="AJ190" s="115"/>
      <c r="AK190" s="112"/>
      <c r="AL190" s="115"/>
      <c r="AM190" s="43"/>
      <c r="AN190" s="41"/>
      <c r="AO190" s="89"/>
      <c r="AP190" s="671"/>
      <c r="AQ190" s="734"/>
      <c r="AR190" s="671">
        <f t="shared" si="631"/>
        <v>0</v>
      </c>
      <c r="AS190" s="749" t="e">
        <f t="shared" si="516"/>
        <v>#REF!</v>
      </c>
      <c r="AT190" s="112">
        <f>AT191+AT192</f>
        <v>0</v>
      </c>
      <c r="AU190" s="749" t="e">
        <f t="shared" si="517"/>
        <v>#REF!</v>
      </c>
      <c r="AV190" s="112"/>
      <c r="AW190" s="749" t="e">
        <f t="shared" si="518"/>
        <v>#DIV/0!</v>
      </c>
      <c r="AX190" s="112"/>
      <c r="AY190" s="749" t="e">
        <f t="shared" si="519"/>
        <v>#DIV/0!</v>
      </c>
      <c r="AZ190" s="43"/>
      <c r="BA190" s="749"/>
      <c r="BB190" s="89"/>
      <c r="BC190" s="43"/>
      <c r="BD190" s="89"/>
      <c r="BE190" s="671">
        <f t="shared" si="582"/>
        <v>0</v>
      </c>
      <c r="BF190" s="112">
        <f>BF191+BF192</f>
        <v>0</v>
      </c>
      <c r="BG190" s="112"/>
      <c r="BH190" s="43"/>
      <c r="BI190" s="89"/>
      <c r="BJ190" s="671">
        <f t="shared" si="543"/>
        <v>0</v>
      </c>
      <c r="BK190" s="112"/>
      <c r="BL190" s="43"/>
      <c r="BM190" s="89"/>
      <c r="BN190" s="671">
        <f t="shared" si="544"/>
        <v>0</v>
      </c>
      <c r="BO190" s="112"/>
      <c r="BP190" s="112"/>
      <c r="BQ190" s="112"/>
      <c r="BR190" s="43"/>
      <c r="BS190" s="89"/>
      <c r="BT190" s="671"/>
      <c r="BU190" s="671">
        <f t="shared" si="583"/>
        <v>0</v>
      </c>
      <c r="BV190" s="112">
        <f>BV191+BV192</f>
        <v>0</v>
      </c>
      <c r="BW190" s="112"/>
      <c r="BX190" s="112"/>
      <c r="BY190" s="43"/>
      <c r="BZ190" s="89"/>
      <c r="CE190" s="749" t="e">
        <f t="shared" si="520"/>
        <v>#DIV/0!</v>
      </c>
    </row>
    <row r="191" spans="2:83" s="166" customFormat="1" ht="54.75" hidden="1" customHeight="1" x14ac:dyDescent="0.3">
      <c r="B191" s="136"/>
      <c r="C191" s="113" t="s">
        <v>32</v>
      </c>
      <c r="D191" s="22" t="e">
        <f t="shared" si="632"/>
        <v>#REF!</v>
      </c>
      <c r="E191" s="22" t="e">
        <f>#REF!+#REF!</f>
        <v>#REF!</v>
      </c>
      <c r="F191" s="22"/>
      <c r="G191" s="22"/>
      <c r="H191" s="22"/>
      <c r="I191" s="22"/>
      <c r="J191" s="103" t="e">
        <f t="shared" si="628"/>
        <v>#REF!</v>
      </c>
      <c r="K191" s="41" t="e">
        <f t="shared" si="629"/>
        <v>#REF!</v>
      </c>
      <c r="L191" s="749" t="e">
        <f t="shared" si="513"/>
        <v>#REF!</v>
      </c>
      <c r="M191" s="22" t="e">
        <f>#REF!+H191</f>
        <v>#REF!</v>
      </c>
      <c r="N191" s="826" t="e">
        <f t="shared" si="521"/>
        <v>#REF!</v>
      </c>
      <c r="O191" s="22"/>
      <c r="P191" s="41"/>
      <c r="Q191" s="22"/>
      <c r="R191" s="41"/>
      <c r="S191" s="22"/>
      <c r="T191" s="41"/>
      <c r="U191" s="22"/>
      <c r="V191" s="286">
        <f t="shared" si="529"/>
        <v>0</v>
      </c>
      <c r="W191" s="22"/>
      <c r="X191" s="22"/>
      <c r="Y191" s="22"/>
      <c r="Z191" s="22" t="e">
        <f t="shared" si="527"/>
        <v>#REF!</v>
      </c>
      <c r="AA191" s="22" t="e">
        <f>E191</f>
        <v>#REF!</v>
      </c>
      <c r="AB191" s="22"/>
      <c r="AC191" s="22"/>
      <c r="AD191" s="41"/>
      <c r="AE191" s="41" t="e">
        <f t="shared" si="630"/>
        <v>#REF!</v>
      </c>
      <c r="AF191" s="749" t="e">
        <f t="shared" si="514"/>
        <v>#REF!</v>
      </c>
      <c r="AG191" s="22" t="e">
        <f>I191+#REF!</f>
        <v>#REF!</v>
      </c>
      <c r="AH191" s="749" t="e">
        <f t="shared" si="515"/>
        <v>#REF!</v>
      </c>
      <c r="AI191" s="22"/>
      <c r="AJ191" s="41"/>
      <c r="AK191" s="22"/>
      <c r="AL191" s="41"/>
      <c r="AM191" s="22"/>
      <c r="AN191" s="41"/>
      <c r="AO191" s="22"/>
      <c r="AP191" s="22"/>
      <c r="AQ191" s="41"/>
      <c r="AR191" s="22">
        <f t="shared" si="631"/>
        <v>0</v>
      </c>
      <c r="AS191" s="749" t="e">
        <f t="shared" si="516"/>
        <v>#REF!</v>
      </c>
      <c r="AT191" s="22">
        <f>U191+W191</f>
        <v>0</v>
      </c>
      <c r="AU191" s="749" t="e">
        <f t="shared" si="517"/>
        <v>#REF!</v>
      </c>
      <c r="AV191" s="22"/>
      <c r="AW191" s="749" t="e">
        <f t="shared" si="518"/>
        <v>#DIV/0!</v>
      </c>
      <c r="AX191" s="22"/>
      <c r="AY191" s="749" t="e">
        <f t="shared" si="519"/>
        <v>#DIV/0!</v>
      </c>
      <c r="AZ191" s="22"/>
      <c r="BA191" s="749"/>
      <c r="BB191" s="22"/>
      <c r="BC191" s="22"/>
      <c r="BD191" s="22"/>
      <c r="BE191" s="22">
        <f t="shared" si="582"/>
        <v>0</v>
      </c>
      <c r="BF191" s="22">
        <f>V191+AC191</f>
        <v>0</v>
      </c>
      <c r="BG191" s="22"/>
      <c r="BH191" s="22"/>
      <c r="BI191" s="22"/>
      <c r="BJ191" s="22">
        <f t="shared" si="543"/>
        <v>0</v>
      </c>
      <c r="BK191" s="22"/>
      <c r="BL191" s="22"/>
      <c r="BM191" s="22"/>
      <c r="BN191" s="22">
        <f t="shared" si="544"/>
        <v>0</v>
      </c>
      <c r="BO191" s="22"/>
      <c r="BP191" s="22"/>
      <c r="BQ191" s="22"/>
      <c r="BR191" s="22"/>
      <c r="BS191" s="22"/>
      <c r="BT191" s="22"/>
      <c r="BU191" s="22">
        <f t="shared" si="583"/>
        <v>0</v>
      </c>
      <c r="BV191" s="22">
        <f>BF191+BM191</f>
        <v>0</v>
      </c>
      <c r="BW191" s="22"/>
      <c r="BX191" s="22"/>
      <c r="BY191" s="22"/>
      <c r="BZ191" s="22"/>
      <c r="CE191" s="749" t="e">
        <f t="shared" si="520"/>
        <v>#DIV/0!</v>
      </c>
    </row>
    <row r="192" spans="2:83" s="65" customFormat="1" ht="53.25" hidden="1" customHeight="1" x14ac:dyDescent="0.3">
      <c r="B192" s="215"/>
      <c r="C192" s="114" t="s">
        <v>31</v>
      </c>
      <c r="D192" s="115">
        <f t="shared" si="632"/>
        <v>0</v>
      </c>
      <c r="E192" s="115">
        <f>SUM(E193:E194)</f>
        <v>0</v>
      </c>
      <c r="F192" s="115"/>
      <c r="G192" s="115"/>
      <c r="H192" s="41"/>
      <c r="I192" s="41"/>
      <c r="J192" s="115">
        <f t="shared" si="628"/>
        <v>0</v>
      </c>
      <c r="K192" s="115">
        <f t="shared" si="629"/>
        <v>0</v>
      </c>
      <c r="L192" s="749" t="e">
        <f t="shared" ref="L192:L255" si="633">K192/D192</f>
        <v>#DIV/0!</v>
      </c>
      <c r="M192" s="115">
        <f>SUM(M193:M194)</f>
        <v>0</v>
      </c>
      <c r="N192" s="826" t="e">
        <f t="shared" si="521"/>
        <v>#DIV/0!</v>
      </c>
      <c r="O192" s="115"/>
      <c r="P192" s="115"/>
      <c r="Q192" s="115"/>
      <c r="R192" s="115"/>
      <c r="S192" s="41"/>
      <c r="T192" s="41"/>
      <c r="U192" s="41"/>
      <c r="V192" s="115">
        <f t="shared" si="529"/>
        <v>0</v>
      </c>
      <c r="W192" s="115">
        <f>W193</f>
        <v>0</v>
      </c>
      <c r="X192" s="41"/>
      <c r="Y192" s="41"/>
      <c r="Z192" s="115">
        <f t="shared" si="527"/>
        <v>0</v>
      </c>
      <c r="AA192" s="115">
        <f>AA193+AA194</f>
        <v>0</v>
      </c>
      <c r="AB192" s="41"/>
      <c r="AC192" s="41"/>
      <c r="AD192" s="41"/>
      <c r="AE192" s="115">
        <f t="shared" si="630"/>
        <v>0</v>
      </c>
      <c r="AF192" s="749" t="e">
        <f t="shared" ref="AF192:AF255" si="634">AE192/D192</f>
        <v>#DIV/0!</v>
      </c>
      <c r="AG192" s="115">
        <f>AG193</f>
        <v>0</v>
      </c>
      <c r="AH192" s="749" t="e">
        <f t="shared" ref="AH192:AH214" si="635">AG192/E192</f>
        <v>#DIV/0!</v>
      </c>
      <c r="AI192" s="115"/>
      <c r="AJ192" s="115"/>
      <c r="AK192" s="115"/>
      <c r="AL192" s="115"/>
      <c r="AM192" s="41"/>
      <c r="AN192" s="41"/>
      <c r="AO192" s="41"/>
      <c r="AP192" s="115"/>
      <c r="AQ192" s="115"/>
      <c r="AR192" s="115">
        <f t="shared" si="631"/>
        <v>0</v>
      </c>
      <c r="AS192" s="749" t="e">
        <f t="shared" ref="AS192:AS255" si="636">AR192/D192</f>
        <v>#DIV/0!</v>
      </c>
      <c r="AT192" s="115">
        <f>AT193</f>
        <v>0</v>
      </c>
      <c r="AU192" s="749" t="e">
        <f t="shared" ref="AU192:AU255" si="637">AT192/E192</f>
        <v>#DIV/0!</v>
      </c>
      <c r="AV192" s="115"/>
      <c r="AW192" s="749" t="e">
        <f t="shared" ref="AW192:AW206" si="638">AV192/F192</f>
        <v>#DIV/0!</v>
      </c>
      <c r="AX192" s="115"/>
      <c r="AY192" s="749" t="e">
        <f t="shared" ref="AY192:AY255" si="639">AX192/G192</f>
        <v>#DIV/0!</v>
      </c>
      <c r="AZ192" s="41"/>
      <c r="BA192" s="749"/>
      <c r="BB192" s="41"/>
      <c r="BC192" s="41"/>
      <c r="BD192" s="41"/>
      <c r="BE192" s="115">
        <f t="shared" si="582"/>
        <v>0</v>
      </c>
      <c r="BF192" s="115">
        <f>BF193</f>
        <v>0</v>
      </c>
      <c r="BG192" s="115"/>
      <c r="BH192" s="41"/>
      <c r="BI192" s="41"/>
      <c r="BJ192" s="115">
        <f t="shared" si="543"/>
        <v>0</v>
      </c>
      <c r="BK192" s="115"/>
      <c r="BL192" s="41"/>
      <c r="BM192" s="41"/>
      <c r="BN192" s="115">
        <f t="shared" si="544"/>
        <v>0</v>
      </c>
      <c r="BO192" s="115"/>
      <c r="BP192" s="115"/>
      <c r="BQ192" s="115"/>
      <c r="BR192" s="41"/>
      <c r="BS192" s="41"/>
      <c r="BT192" s="115"/>
      <c r="BU192" s="115">
        <f t="shared" si="583"/>
        <v>0</v>
      </c>
      <c r="BV192" s="115">
        <f>BV193</f>
        <v>0</v>
      </c>
      <c r="BW192" s="115"/>
      <c r="BX192" s="115"/>
      <c r="BY192" s="41"/>
      <c r="BZ192" s="41"/>
      <c r="CE192" s="749" t="e">
        <f t="shared" ref="CE192:CE206" si="640">BB192/I192</f>
        <v>#DIV/0!</v>
      </c>
    </row>
    <row r="193" spans="1:12295" s="65" customFormat="1" ht="36.75" hidden="1" customHeight="1" x14ac:dyDescent="0.3">
      <c r="B193" s="215"/>
      <c r="C193" s="116" t="s">
        <v>108</v>
      </c>
      <c r="D193" s="117">
        <f t="shared" si="632"/>
        <v>0</v>
      </c>
      <c r="E193" s="117">
        <v>0</v>
      </c>
      <c r="F193" s="117"/>
      <c r="G193" s="117"/>
      <c r="H193" s="35"/>
      <c r="I193" s="41"/>
      <c r="J193" s="117">
        <f t="shared" si="628"/>
        <v>0</v>
      </c>
      <c r="K193" s="117">
        <f t="shared" si="629"/>
        <v>0</v>
      </c>
      <c r="L193" s="749" t="e">
        <f t="shared" si="633"/>
        <v>#DIV/0!</v>
      </c>
      <c r="M193" s="117">
        <v>0</v>
      </c>
      <c r="N193" s="826" t="e">
        <f t="shared" ref="N193:N206" si="641">M193/E193</f>
        <v>#DIV/0!</v>
      </c>
      <c r="O193" s="117"/>
      <c r="P193" s="117"/>
      <c r="Q193" s="117"/>
      <c r="R193" s="117"/>
      <c r="S193" s="35"/>
      <c r="T193" s="35"/>
      <c r="U193" s="41"/>
      <c r="V193" s="117">
        <f t="shared" si="529"/>
        <v>0</v>
      </c>
      <c r="W193" s="117">
        <f>AA193-E193</f>
        <v>0</v>
      </c>
      <c r="X193" s="41"/>
      <c r="Y193" s="41"/>
      <c r="Z193" s="117">
        <f t="shared" si="527"/>
        <v>0</v>
      </c>
      <c r="AA193" s="117">
        <f>E193</f>
        <v>0</v>
      </c>
      <c r="AB193" s="35"/>
      <c r="AC193" s="41"/>
      <c r="AD193" s="41"/>
      <c r="AE193" s="117">
        <f t="shared" si="630"/>
        <v>0</v>
      </c>
      <c r="AF193" s="749" t="e">
        <f t="shared" si="634"/>
        <v>#DIV/0!</v>
      </c>
      <c r="AG193" s="117">
        <v>0</v>
      </c>
      <c r="AH193" s="749" t="e">
        <f t="shared" si="635"/>
        <v>#DIV/0!</v>
      </c>
      <c r="AI193" s="117"/>
      <c r="AJ193" s="117"/>
      <c r="AK193" s="117"/>
      <c r="AL193" s="117"/>
      <c r="AM193" s="35"/>
      <c r="AN193" s="35"/>
      <c r="AO193" s="41"/>
      <c r="AP193" s="117"/>
      <c r="AQ193" s="117"/>
      <c r="AR193" s="117">
        <f t="shared" si="631"/>
        <v>0</v>
      </c>
      <c r="AS193" s="749" t="e">
        <f t="shared" si="636"/>
        <v>#DIV/0!</v>
      </c>
      <c r="AT193" s="117">
        <v>0</v>
      </c>
      <c r="AU193" s="749" t="e">
        <f t="shared" si="637"/>
        <v>#DIV/0!</v>
      </c>
      <c r="AV193" s="117"/>
      <c r="AW193" s="749" t="e">
        <f t="shared" si="638"/>
        <v>#DIV/0!</v>
      </c>
      <c r="AX193" s="117"/>
      <c r="AY193" s="749" t="e">
        <f t="shared" si="639"/>
        <v>#DIV/0!</v>
      </c>
      <c r="AZ193" s="35"/>
      <c r="BA193" s="749"/>
      <c r="BB193" s="41"/>
      <c r="BC193" s="35"/>
      <c r="BD193" s="41"/>
      <c r="BE193" s="117">
        <f t="shared" si="582"/>
        <v>0</v>
      </c>
      <c r="BF193" s="117">
        <v>0</v>
      </c>
      <c r="BG193" s="117"/>
      <c r="BH193" s="35"/>
      <c r="BI193" s="41"/>
      <c r="BJ193" s="117">
        <f t="shared" si="543"/>
        <v>0</v>
      </c>
      <c r="BK193" s="117"/>
      <c r="BL193" s="35"/>
      <c r="BM193" s="41"/>
      <c r="BN193" s="117">
        <f t="shared" si="544"/>
        <v>0</v>
      </c>
      <c r="BO193" s="117"/>
      <c r="BP193" s="117"/>
      <c r="BQ193" s="117"/>
      <c r="BR193" s="35"/>
      <c r="BS193" s="41"/>
      <c r="BT193" s="117"/>
      <c r="BU193" s="117">
        <f t="shared" si="583"/>
        <v>0</v>
      </c>
      <c r="BV193" s="117">
        <v>0</v>
      </c>
      <c r="BW193" s="117"/>
      <c r="BX193" s="117"/>
      <c r="BY193" s="35"/>
      <c r="BZ193" s="41"/>
      <c r="CE193" s="749" t="e">
        <f t="shared" si="640"/>
        <v>#DIV/0!</v>
      </c>
    </row>
    <row r="194" spans="1:12295" s="70" customFormat="1" ht="54" hidden="1" customHeight="1" x14ac:dyDescent="0.3">
      <c r="B194" s="216"/>
      <c r="C194" s="116" t="s">
        <v>111</v>
      </c>
      <c r="D194" s="117">
        <f t="shared" si="632"/>
        <v>0</v>
      </c>
      <c r="E194" s="107">
        <v>0</v>
      </c>
      <c r="F194" s="107"/>
      <c r="G194" s="107"/>
      <c r="H194" s="31"/>
      <c r="I194" s="31"/>
      <c r="J194" s="107"/>
      <c r="K194" s="117">
        <f t="shared" si="629"/>
        <v>0</v>
      </c>
      <c r="L194" s="749" t="e">
        <f t="shared" si="633"/>
        <v>#DIV/0!</v>
      </c>
      <c r="M194" s="107">
        <v>0</v>
      </c>
      <c r="N194" s="826" t="e">
        <f t="shared" si="641"/>
        <v>#DIV/0!</v>
      </c>
      <c r="O194" s="107"/>
      <c r="P194" s="107"/>
      <c r="Q194" s="107"/>
      <c r="R194" s="107"/>
      <c r="S194" s="31"/>
      <c r="T194" s="31"/>
      <c r="U194" s="31"/>
      <c r="V194" s="286">
        <f t="shared" si="529"/>
        <v>0</v>
      </c>
      <c r="W194" s="31"/>
      <c r="X194" s="31"/>
      <c r="Y194" s="31"/>
      <c r="Z194" s="117">
        <f t="shared" si="527"/>
        <v>0</v>
      </c>
      <c r="AA194" s="107">
        <f>E194</f>
        <v>0</v>
      </c>
      <c r="AB194" s="31"/>
      <c r="AC194" s="31"/>
      <c r="AD194" s="31"/>
      <c r="AE194" s="117">
        <f t="shared" si="630"/>
        <v>0</v>
      </c>
      <c r="AF194" s="749" t="e">
        <f t="shared" si="634"/>
        <v>#DIV/0!</v>
      </c>
      <c r="AG194" s="107">
        <v>0</v>
      </c>
      <c r="AH194" s="749" t="e">
        <f t="shared" si="635"/>
        <v>#DIV/0!</v>
      </c>
      <c r="AI194" s="107"/>
      <c r="AJ194" s="107"/>
      <c r="AK194" s="107"/>
      <c r="AL194" s="107"/>
      <c r="AM194" s="31"/>
      <c r="AN194" s="31"/>
      <c r="AO194" s="31"/>
      <c r="AP194" s="117"/>
      <c r="AQ194" s="117"/>
      <c r="AR194" s="117">
        <f t="shared" si="631"/>
        <v>0</v>
      </c>
      <c r="AS194" s="749" t="e">
        <f t="shared" si="636"/>
        <v>#DIV/0!</v>
      </c>
      <c r="AT194" s="107">
        <v>0</v>
      </c>
      <c r="AU194" s="749" t="e">
        <f t="shared" si="637"/>
        <v>#DIV/0!</v>
      </c>
      <c r="AV194" s="107"/>
      <c r="AW194" s="749" t="e">
        <f t="shared" si="638"/>
        <v>#DIV/0!</v>
      </c>
      <c r="AX194" s="107"/>
      <c r="AY194" s="749" t="e">
        <f t="shared" si="639"/>
        <v>#DIV/0!</v>
      </c>
      <c r="AZ194" s="31"/>
      <c r="BA194" s="749"/>
      <c r="BB194" s="31"/>
      <c r="BC194" s="31"/>
      <c r="BD194" s="31"/>
      <c r="BE194" s="117">
        <f t="shared" si="582"/>
        <v>0</v>
      </c>
      <c r="BF194" s="107">
        <v>0</v>
      </c>
      <c r="BG194" s="107"/>
      <c r="BH194" s="31"/>
      <c r="BI194" s="31"/>
      <c r="BJ194" s="117">
        <f t="shared" si="543"/>
        <v>0</v>
      </c>
      <c r="BK194" s="107"/>
      <c r="BL194" s="31"/>
      <c r="BM194" s="31"/>
      <c r="BN194" s="117">
        <f t="shared" si="544"/>
        <v>0</v>
      </c>
      <c r="BO194" s="107"/>
      <c r="BP194" s="107"/>
      <c r="BQ194" s="107"/>
      <c r="BR194" s="31"/>
      <c r="BS194" s="31"/>
      <c r="BT194" s="117"/>
      <c r="BU194" s="117">
        <f t="shared" si="583"/>
        <v>0</v>
      </c>
      <c r="BV194" s="107">
        <v>0</v>
      </c>
      <c r="BW194" s="107"/>
      <c r="BX194" s="107"/>
      <c r="BY194" s="31"/>
      <c r="BZ194" s="31"/>
      <c r="CE194" s="749" t="e">
        <f t="shared" si="640"/>
        <v>#DIV/0!</v>
      </c>
    </row>
    <row r="195" spans="1:12295" s="70" customFormat="1" ht="72.75" hidden="1" customHeight="1" x14ac:dyDescent="0.3">
      <c r="A195" s="372"/>
      <c r="B195" s="457">
        <v>1</v>
      </c>
      <c r="C195" s="399" t="s">
        <v>410</v>
      </c>
      <c r="D195" s="378">
        <f t="shared" ref="D195:D206" si="642">E195</f>
        <v>0</v>
      </c>
      <c r="E195" s="378">
        <f>E196+E197+E206</f>
        <v>0</v>
      </c>
      <c r="F195" s="378"/>
      <c r="G195" s="378"/>
      <c r="H195" s="378"/>
      <c r="I195" s="378"/>
      <c r="J195" s="378">
        <f>J196+J197+J206</f>
        <v>0</v>
      </c>
      <c r="K195" s="671">
        <f t="shared" si="629"/>
        <v>0</v>
      </c>
      <c r="L195" s="749" t="e">
        <f t="shared" si="633"/>
        <v>#DIV/0!</v>
      </c>
      <c r="M195" s="378">
        <f>M196+M197+M206</f>
        <v>0</v>
      </c>
      <c r="N195" s="826" t="e">
        <f t="shared" si="641"/>
        <v>#DIV/0!</v>
      </c>
      <c r="O195" s="378"/>
      <c r="P195" s="423"/>
      <c r="Q195" s="378"/>
      <c r="R195" s="423"/>
      <c r="S195" s="378"/>
      <c r="T195" s="423"/>
      <c r="U195" s="378"/>
      <c r="V195" s="378">
        <f t="shared" si="529"/>
        <v>0</v>
      </c>
      <c r="W195" s="378">
        <f>W196+W197</f>
        <v>0</v>
      </c>
      <c r="X195" s="378"/>
      <c r="Y195" s="378"/>
      <c r="Z195" s="378">
        <f t="shared" si="527"/>
        <v>0</v>
      </c>
      <c r="AA195" s="378">
        <f>AA196+AA197</f>
        <v>0</v>
      </c>
      <c r="AB195" s="378"/>
      <c r="AC195" s="378"/>
      <c r="AD195" s="423"/>
      <c r="AE195" s="378">
        <f t="shared" ref="AE195:AE197" si="643">AG195</f>
        <v>0</v>
      </c>
      <c r="AF195" s="749" t="e">
        <f t="shared" si="634"/>
        <v>#DIV/0!</v>
      </c>
      <c r="AG195" s="378">
        <f>AG196+AG197</f>
        <v>0</v>
      </c>
      <c r="AH195" s="749" t="e">
        <f t="shared" si="635"/>
        <v>#DIV/0!</v>
      </c>
      <c r="AI195" s="378"/>
      <c r="AJ195" s="423"/>
      <c r="AK195" s="378"/>
      <c r="AL195" s="423"/>
      <c r="AM195" s="378"/>
      <c r="AN195" s="423"/>
      <c r="AO195" s="378"/>
      <c r="AP195" s="378">
        <f>AP196+AP197</f>
        <v>0</v>
      </c>
      <c r="AQ195" s="423"/>
      <c r="AR195" s="671">
        <f t="shared" si="631"/>
        <v>0</v>
      </c>
      <c r="AS195" s="749" t="e">
        <f t="shared" si="636"/>
        <v>#DIV/0!</v>
      </c>
      <c r="AT195" s="378">
        <f>AT196+AT197</f>
        <v>0</v>
      </c>
      <c r="AU195" s="749" t="e">
        <f t="shared" si="637"/>
        <v>#DIV/0!</v>
      </c>
      <c r="AV195" s="378"/>
      <c r="AW195" s="749" t="e">
        <f t="shared" si="638"/>
        <v>#DIV/0!</v>
      </c>
      <c r="AX195" s="378"/>
      <c r="AY195" s="749" t="e">
        <f t="shared" si="639"/>
        <v>#DIV/0!</v>
      </c>
      <c r="AZ195" s="378"/>
      <c r="BA195" s="749"/>
      <c r="BB195" s="378"/>
      <c r="BC195" s="378"/>
      <c r="BD195" s="378"/>
      <c r="BE195" s="378">
        <f t="shared" si="582"/>
        <v>0</v>
      </c>
      <c r="BF195" s="378">
        <f>BF196+BF197</f>
        <v>0</v>
      </c>
      <c r="BG195" s="378"/>
      <c r="BH195" s="378"/>
      <c r="BI195" s="378"/>
      <c r="BJ195" s="378">
        <f>BK195</f>
        <v>0</v>
      </c>
      <c r="BK195" s="378">
        <f>BK196+BK197</f>
        <v>0</v>
      </c>
      <c r="BL195" s="378"/>
      <c r="BM195" s="378"/>
      <c r="BN195" s="378">
        <f t="shared" si="544"/>
        <v>0</v>
      </c>
      <c r="BO195" s="378">
        <f>BO196+BO197</f>
        <v>0</v>
      </c>
      <c r="BP195" s="378"/>
      <c r="BQ195" s="378"/>
      <c r="BR195" s="378"/>
      <c r="BS195" s="378"/>
      <c r="BT195" s="378"/>
      <c r="BU195" s="671">
        <f t="shared" si="583"/>
        <v>0</v>
      </c>
      <c r="BV195" s="378">
        <f>BV196+BV197</f>
        <v>0</v>
      </c>
      <c r="BW195" s="378"/>
      <c r="BX195" s="378"/>
      <c r="BY195" s="378"/>
      <c r="BZ195" s="372"/>
      <c r="CA195" s="378"/>
      <c r="CB195" s="378"/>
      <c r="CC195" s="378"/>
      <c r="CD195" s="378"/>
      <c r="CE195" s="749" t="e">
        <f t="shared" si="640"/>
        <v>#DIV/0!</v>
      </c>
      <c r="CF195" s="378"/>
      <c r="CG195" s="378"/>
      <c r="CH195" s="378"/>
      <c r="CI195" s="378"/>
      <c r="CJ195" s="378"/>
      <c r="CK195" s="378"/>
      <c r="CL195" s="378"/>
      <c r="CM195" s="378"/>
      <c r="CN195" s="378"/>
      <c r="CO195" s="379"/>
      <c r="CP195" s="379"/>
      <c r="CQ195" s="379"/>
      <c r="CR195" s="379"/>
      <c r="CS195" s="379"/>
      <c r="CT195" s="378"/>
      <c r="CU195" s="378"/>
      <c r="CV195" s="379"/>
      <c r="CW195" s="379"/>
      <c r="CX195" s="378"/>
      <c r="CY195" s="378"/>
      <c r="CZ195" s="379"/>
      <c r="DA195" s="379"/>
      <c r="DB195" s="378"/>
      <c r="DC195" s="378"/>
      <c r="DD195" s="378"/>
      <c r="DE195" s="378"/>
      <c r="DF195" s="378"/>
      <c r="DG195" s="378"/>
      <c r="DH195" s="378"/>
      <c r="DI195" s="379"/>
      <c r="DJ195" s="379"/>
      <c r="DK195" s="378"/>
      <c r="DL195" s="378"/>
      <c r="DM195" s="379"/>
      <c r="DN195" s="379"/>
      <c r="DO195" s="378"/>
      <c r="DP195" s="378"/>
      <c r="DQ195" s="378"/>
      <c r="DR195" s="378"/>
      <c r="DS195" s="378"/>
      <c r="DT195" s="372"/>
      <c r="DU195" s="398"/>
      <c r="DV195" s="378"/>
      <c r="DW195" s="378"/>
      <c r="DX195" s="378"/>
      <c r="DY195" s="378"/>
      <c r="DZ195" s="378"/>
      <c r="EA195" s="378"/>
      <c r="EB195" s="378"/>
      <c r="EC195" s="377"/>
      <c r="ED195" s="377"/>
      <c r="EE195" s="377"/>
      <c r="EF195" s="377"/>
      <c r="EG195" s="377"/>
      <c r="EH195" s="377"/>
      <c r="EI195" s="377"/>
      <c r="EJ195" s="377"/>
      <c r="EK195" s="377"/>
      <c r="EL195" s="377"/>
      <c r="EM195" s="377"/>
      <c r="EN195" s="377"/>
      <c r="EO195" s="377"/>
      <c r="EP195" s="377"/>
      <c r="EQ195" s="377"/>
      <c r="ER195" s="377"/>
      <c r="ES195" s="377"/>
      <c r="ET195" s="377"/>
      <c r="EU195" s="377"/>
      <c r="EV195" s="377"/>
      <c r="EW195" s="377"/>
      <c r="EX195" s="377"/>
      <c r="EY195" s="377"/>
      <c r="EZ195" s="377"/>
      <c r="FA195" s="377"/>
      <c r="FB195" s="377"/>
      <c r="FC195" s="377"/>
      <c r="FD195" s="377"/>
      <c r="FE195" s="377"/>
      <c r="FF195" s="377"/>
      <c r="FG195" s="377"/>
      <c r="FH195" s="377"/>
      <c r="FI195" s="377"/>
      <c r="FJ195" s="377"/>
      <c r="FK195" s="377"/>
      <c r="FL195" s="377"/>
      <c r="FM195" s="377"/>
      <c r="FN195" s="377"/>
      <c r="FO195" s="377"/>
      <c r="FP195" s="377"/>
      <c r="FQ195" s="377"/>
      <c r="FR195" s="377"/>
      <c r="FS195" s="377"/>
      <c r="FT195" s="377"/>
      <c r="FU195" s="378"/>
      <c r="FV195" s="378"/>
      <c r="FW195" s="378"/>
      <c r="FX195" s="378"/>
      <c r="FY195" s="378"/>
      <c r="FZ195" s="378"/>
      <c r="GA195" s="378"/>
      <c r="GB195" s="378"/>
      <c r="GC195" s="378"/>
      <c r="GD195" s="378"/>
      <c r="GE195" s="378"/>
      <c r="GF195" s="378"/>
      <c r="GG195" s="378"/>
      <c r="GH195" s="378"/>
      <c r="GI195" s="378"/>
      <c r="GJ195" s="378"/>
      <c r="GK195" s="378"/>
      <c r="GL195" s="378"/>
      <c r="GM195" s="378"/>
      <c r="GN195" s="378"/>
      <c r="GO195" s="378"/>
      <c r="GP195" s="378"/>
      <c r="GQ195" s="378"/>
      <c r="GR195" s="378"/>
      <c r="GS195" s="379"/>
      <c r="GT195" s="379"/>
      <c r="GU195" s="379"/>
      <c r="GV195" s="379"/>
      <c r="GW195" s="379"/>
      <c r="GX195" s="378"/>
      <c r="GY195" s="378"/>
      <c r="GZ195" s="379"/>
      <c r="HA195" s="379"/>
      <c r="HB195" s="378"/>
      <c r="HC195" s="378"/>
      <c r="HD195" s="379"/>
      <c r="HE195" s="379"/>
      <c r="HF195" s="378"/>
      <c r="HG195" s="378"/>
      <c r="HH195" s="378"/>
      <c r="HI195" s="378"/>
      <c r="HJ195" s="378"/>
      <c r="HK195" s="378"/>
      <c r="HL195" s="378"/>
      <c r="HM195" s="379"/>
      <c r="HN195" s="379"/>
      <c r="HO195" s="378"/>
      <c r="HP195" s="378"/>
      <c r="HQ195" s="379"/>
      <c r="HR195" s="379"/>
      <c r="HS195" s="378"/>
      <c r="HT195" s="378"/>
      <c r="HU195" s="378"/>
      <c r="HV195" s="378"/>
      <c r="HW195" s="378"/>
      <c r="HX195" s="372"/>
      <c r="HY195" s="398"/>
      <c r="HZ195" s="378"/>
      <c r="IA195" s="378"/>
      <c r="IB195" s="378"/>
      <c r="IC195" s="378"/>
      <c r="ID195" s="378"/>
      <c r="IE195" s="378"/>
      <c r="IF195" s="378"/>
      <c r="IG195" s="377"/>
      <c r="IH195" s="377"/>
      <c r="II195" s="377"/>
      <c r="IJ195" s="377"/>
      <c r="IK195" s="377"/>
      <c r="IL195" s="377"/>
      <c r="IM195" s="377"/>
      <c r="IN195" s="377"/>
      <c r="IO195" s="377"/>
      <c r="IP195" s="377"/>
      <c r="IQ195" s="377"/>
      <c r="IR195" s="377"/>
      <c r="IS195" s="377"/>
      <c r="IT195" s="377"/>
      <c r="IU195" s="377"/>
      <c r="IV195" s="377"/>
      <c r="IW195" s="377"/>
      <c r="IX195" s="377"/>
      <c r="IY195" s="377"/>
      <c r="IZ195" s="377"/>
      <c r="JA195" s="377"/>
      <c r="JB195" s="377"/>
      <c r="JC195" s="377"/>
      <c r="JD195" s="377"/>
      <c r="JE195" s="377"/>
      <c r="JF195" s="377"/>
      <c r="JG195" s="377"/>
      <c r="JH195" s="377"/>
      <c r="JI195" s="377"/>
      <c r="JJ195" s="377"/>
      <c r="JK195" s="377"/>
      <c r="JL195" s="377"/>
      <c r="JM195" s="377"/>
      <c r="JN195" s="377"/>
      <c r="JO195" s="377"/>
      <c r="JP195" s="377"/>
      <c r="JQ195" s="377"/>
      <c r="JR195" s="377"/>
      <c r="JS195" s="377"/>
      <c r="JT195" s="377"/>
      <c r="JU195" s="377"/>
      <c r="JV195" s="377"/>
      <c r="JW195" s="377"/>
      <c r="JX195" s="377"/>
      <c r="JY195" s="378"/>
      <c r="JZ195" s="378"/>
      <c r="KA195" s="378"/>
      <c r="KB195" s="378"/>
      <c r="KC195" s="378"/>
      <c r="KD195" s="378"/>
      <c r="KE195" s="378"/>
      <c r="KF195" s="378"/>
      <c r="KG195" s="378"/>
      <c r="KH195" s="378"/>
      <c r="KI195" s="378"/>
      <c r="KJ195" s="378"/>
      <c r="KK195" s="378"/>
      <c r="KL195" s="378"/>
      <c r="KM195" s="378"/>
      <c r="KN195" s="378"/>
      <c r="KO195" s="378"/>
      <c r="KP195" s="378"/>
      <c r="KQ195" s="378"/>
      <c r="KR195" s="378"/>
      <c r="KS195" s="378"/>
      <c r="KT195" s="378"/>
      <c r="KU195" s="378"/>
      <c r="KV195" s="378"/>
      <c r="KW195" s="379"/>
      <c r="KX195" s="379"/>
      <c r="KY195" s="379"/>
      <c r="KZ195" s="379"/>
      <c r="LA195" s="379"/>
      <c r="LB195" s="378"/>
      <c r="LC195" s="378"/>
      <c r="LD195" s="379"/>
      <c r="LE195" s="379"/>
      <c r="LF195" s="378"/>
      <c r="LG195" s="378"/>
      <c r="LH195" s="379"/>
      <c r="LI195" s="379"/>
      <c r="LJ195" s="378"/>
      <c r="LK195" s="378"/>
      <c r="LL195" s="378"/>
      <c r="LM195" s="378"/>
      <c r="LN195" s="378"/>
      <c r="LO195" s="378"/>
      <c r="LP195" s="378"/>
      <c r="LQ195" s="379"/>
      <c r="LR195" s="379"/>
      <c r="LS195" s="378"/>
      <c r="LT195" s="378"/>
      <c r="LU195" s="379"/>
      <c r="LV195" s="379"/>
      <c r="LW195" s="378"/>
      <c r="LX195" s="378"/>
      <c r="LY195" s="378"/>
      <c r="LZ195" s="378"/>
      <c r="MA195" s="378"/>
      <c r="MB195" s="372"/>
      <c r="MC195" s="398"/>
      <c r="MD195" s="378"/>
      <c r="ME195" s="378"/>
      <c r="MF195" s="378"/>
      <c r="MG195" s="378"/>
      <c r="MH195" s="378"/>
      <c r="MI195" s="378"/>
      <c r="MJ195" s="378"/>
      <c r="MK195" s="377"/>
      <c r="ML195" s="377"/>
      <c r="MM195" s="377"/>
      <c r="MN195" s="377"/>
      <c r="MO195" s="377"/>
      <c r="MP195" s="377"/>
      <c r="MQ195" s="377"/>
      <c r="MR195" s="377"/>
      <c r="MS195" s="377"/>
      <c r="MT195" s="377"/>
      <c r="MU195" s="377"/>
      <c r="MV195" s="377"/>
      <c r="MW195" s="377"/>
      <c r="MX195" s="377"/>
      <c r="MY195" s="377"/>
      <c r="MZ195" s="377"/>
      <c r="NA195" s="377"/>
      <c r="NB195" s="377"/>
      <c r="NC195" s="377"/>
      <c r="ND195" s="377"/>
      <c r="NE195" s="377"/>
      <c r="NF195" s="377"/>
      <c r="NG195" s="377"/>
      <c r="NH195" s="377"/>
      <c r="NI195" s="377"/>
      <c r="NJ195" s="377"/>
      <c r="NK195" s="377"/>
      <c r="NL195" s="377"/>
      <c r="NM195" s="377"/>
      <c r="NN195" s="377"/>
      <c r="NO195" s="377"/>
      <c r="NP195" s="377"/>
      <c r="NQ195" s="377"/>
      <c r="NR195" s="377"/>
      <c r="NS195" s="377"/>
      <c r="NT195" s="377"/>
      <c r="NU195" s="377"/>
      <c r="NV195" s="377"/>
      <c r="NW195" s="377"/>
      <c r="NX195" s="377"/>
      <c r="NY195" s="377"/>
      <c r="NZ195" s="377"/>
      <c r="OA195" s="377"/>
      <c r="OB195" s="377"/>
      <c r="OC195" s="378"/>
      <c r="OD195" s="378"/>
      <c r="OE195" s="378"/>
      <c r="OF195" s="378"/>
      <c r="OG195" s="378"/>
      <c r="OH195" s="378"/>
      <c r="OI195" s="378"/>
      <c r="OJ195" s="378"/>
      <c r="OK195" s="378"/>
      <c r="OL195" s="378"/>
      <c r="OM195" s="378"/>
      <c r="ON195" s="378"/>
      <c r="OO195" s="378"/>
      <c r="OP195" s="378"/>
      <c r="OQ195" s="378"/>
      <c r="OR195" s="378"/>
      <c r="OS195" s="378"/>
      <c r="OT195" s="378"/>
      <c r="OU195" s="378"/>
      <c r="OV195" s="378"/>
      <c r="OW195" s="378"/>
      <c r="OX195" s="378"/>
      <c r="OY195" s="378"/>
      <c r="OZ195" s="378"/>
      <c r="PA195" s="379"/>
      <c r="PB195" s="379"/>
      <c r="PC195" s="379"/>
      <c r="PD195" s="379"/>
      <c r="PE195" s="379"/>
      <c r="PF195" s="378"/>
      <c r="PG195" s="378"/>
      <c r="PH195" s="379"/>
      <c r="PI195" s="379"/>
      <c r="PJ195" s="378"/>
      <c r="PK195" s="378"/>
      <c r="PL195" s="379"/>
      <c r="PM195" s="379"/>
      <c r="PN195" s="378"/>
      <c r="PO195" s="378"/>
      <c r="PP195" s="378"/>
      <c r="PQ195" s="378"/>
      <c r="PR195" s="378"/>
      <c r="PS195" s="378"/>
      <c r="PT195" s="378"/>
      <c r="PU195" s="379"/>
      <c r="PV195" s="379"/>
      <c r="PW195" s="378"/>
      <c r="PX195" s="378"/>
      <c r="PY195" s="379"/>
      <c r="PZ195" s="379"/>
      <c r="QA195" s="378"/>
      <c r="QB195" s="378"/>
      <c r="QC195" s="378"/>
      <c r="QD195" s="378"/>
      <c r="QE195" s="378"/>
      <c r="QF195" s="372"/>
      <c r="QG195" s="398"/>
      <c r="QH195" s="378"/>
      <c r="QI195" s="378"/>
      <c r="QJ195" s="378"/>
      <c r="QK195" s="378"/>
      <c r="QL195" s="378"/>
      <c r="QM195" s="378"/>
      <c r="QN195" s="378"/>
      <c r="QO195" s="377"/>
      <c r="QP195" s="377"/>
      <c r="QQ195" s="377"/>
      <c r="QR195" s="377"/>
      <c r="QS195" s="377"/>
      <c r="QT195" s="377"/>
      <c r="QU195" s="377"/>
      <c r="QV195" s="377"/>
      <c r="QW195" s="377"/>
      <c r="QX195" s="377"/>
      <c r="QY195" s="377"/>
      <c r="QZ195" s="377"/>
      <c r="RA195" s="377"/>
      <c r="RB195" s="377"/>
      <c r="RC195" s="377"/>
      <c r="RD195" s="377"/>
      <c r="RE195" s="377"/>
      <c r="RF195" s="377"/>
      <c r="RG195" s="377"/>
      <c r="RH195" s="377"/>
      <c r="RI195" s="377"/>
      <c r="RJ195" s="377"/>
      <c r="RK195" s="377"/>
      <c r="RL195" s="377"/>
      <c r="RM195" s="377"/>
      <c r="RN195" s="377"/>
      <c r="RO195" s="377"/>
      <c r="RP195" s="377"/>
      <c r="RQ195" s="377"/>
      <c r="RR195" s="377"/>
      <c r="RS195" s="377"/>
      <c r="RT195" s="377"/>
      <c r="RU195" s="377"/>
      <c r="RV195" s="377"/>
      <c r="RW195" s="377"/>
      <c r="RX195" s="377"/>
      <c r="RY195" s="377"/>
      <c r="RZ195" s="377"/>
      <c r="SA195" s="377"/>
      <c r="SB195" s="377"/>
      <c r="SC195" s="377"/>
      <c r="SD195" s="377"/>
      <c r="SE195" s="377"/>
      <c r="SF195" s="377"/>
      <c r="SG195" s="378"/>
      <c r="SH195" s="378"/>
      <c r="SI195" s="378"/>
      <c r="SJ195" s="378"/>
      <c r="SK195" s="378"/>
      <c r="SL195" s="378"/>
      <c r="SM195" s="378"/>
      <c r="SN195" s="378"/>
      <c r="SO195" s="378"/>
      <c r="SP195" s="378"/>
      <c r="SQ195" s="378"/>
      <c r="SR195" s="378"/>
      <c r="SS195" s="378"/>
      <c r="ST195" s="378"/>
      <c r="SU195" s="378"/>
      <c r="SV195" s="378"/>
      <c r="SW195" s="378"/>
      <c r="SX195" s="378"/>
      <c r="SY195" s="378"/>
      <c r="SZ195" s="378"/>
      <c r="TA195" s="378"/>
      <c r="TB195" s="378"/>
      <c r="TC195" s="378"/>
      <c r="TD195" s="378"/>
      <c r="TE195" s="379"/>
      <c r="TF195" s="379"/>
      <c r="TG195" s="379"/>
      <c r="TH195" s="379"/>
      <c r="TI195" s="379"/>
      <c r="TJ195" s="378"/>
      <c r="TK195" s="378"/>
      <c r="TL195" s="379"/>
      <c r="TM195" s="379"/>
      <c r="TN195" s="378"/>
      <c r="TO195" s="378"/>
      <c r="TP195" s="379"/>
      <c r="TQ195" s="379"/>
      <c r="TR195" s="378"/>
      <c r="TS195" s="378"/>
      <c r="TT195" s="378"/>
      <c r="TU195" s="378"/>
      <c r="TV195" s="378"/>
      <c r="TW195" s="378"/>
      <c r="TX195" s="378"/>
      <c r="TY195" s="379"/>
      <c r="TZ195" s="379"/>
      <c r="UA195" s="378"/>
      <c r="UB195" s="378"/>
      <c r="UC195" s="379"/>
      <c r="UD195" s="379"/>
      <c r="UE195" s="378"/>
      <c r="UF195" s="378"/>
      <c r="UG195" s="378"/>
      <c r="UH195" s="378"/>
      <c r="UI195" s="378"/>
      <c r="UJ195" s="372"/>
      <c r="UK195" s="398"/>
      <c r="UL195" s="378"/>
      <c r="UM195" s="378"/>
      <c r="UN195" s="378"/>
      <c r="UO195" s="378"/>
      <c r="UP195" s="378"/>
      <c r="UQ195" s="378"/>
      <c r="UR195" s="378"/>
      <c r="US195" s="377"/>
      <c r="UT195" s="377"/>
      <c r="UU195" s="377"/>
      <c r="UV195" s="377"/>
      <c r="UW195" s="377"/>
      <c r="UX195" s="377"/>
      <c r="UY195" s="377"/>
      <c r="UZ195" s="377"/>
      <c r="VA195" s="377"/>
      <c r="VB195" s="377"/>
      <c r="VC195" s="377"/>
      <c r="VD195" s="377"/>
      <c r="VE195" s="377"/>
      <c r="VF195" s="377"/>
      <c r="VG195" s="377"/>
      <c r="VH195" s="377"/>
      <c r="VI195" s="377"/>
      <c r="VJ195" s="377"/>
      <c r="VK195" s="377"/>
      <c r="VL195" s="377"/>
      <c r="VM195" s="377"/>
      <c r="VN195" s="377"/>
      <c r="VO195" s="377"/>
      <c r="VP195" s="377"/>
      <c r="VQ195" s="377"/>
      <c r="VR195" s="377"/>
      <c r="VS195" s="377"/>
      <c r="VT195" s="377"/>
      <c r="VU195" s="377"/>
      <c r="VV195" s="377"/>
      <c r="VW195" s="377"/>
      <c r="VX195" s="377"/>
      <c r="VY195" s="377"/>
      <c r="VZ195" s="377"/>
      <c r="WA195" s="377"/>
      <c r="WB195" s="377"/>
      <c r="WC195" s="377"/>
      <c r="WD195" s="377"/>
      <c r="WE195" s="377"/>
      <c r="WF195" s="377"/>
      <c r="WG195" s="377"/>
      <c r="WH195" s="377"/>
      <c r="WI195" s="377"/>
      <c r="WJ195" s="377"/>
      <c r="WK195" s="378"/>
      <c r="WL195" s="378"/>
      <c r="WM195" s="378"/>
      <c r="WN195" s="378"/>
      <c r="WO195" s="378"/>
      <c r="WP195" s="378"/>
      <c r="WQ195" s="378"/>
      <c r="WR195" s="378"/>
      <c r="WS195" s="378"/>
      <c r="WT195" s="378"/>
      <c r="WU195" s="378"/>
      <c r="WV195" s="378"/>
      <c r="WW195" s="378"/>
      <c r="WX195" s="378"/>
      <c r="WY195" s="378"/>
      <c r="WZ195" s="378"/>
      <c r="XA195" s="378"/>
      <c r="XB195" s="378"/>
      <c r="XC195" s="378"/>
      <c r="XD195" s="378"/>
      <c r="XE195" s="378"/>
      <c r="XF195" s="378"/>
      <c r="XG195" s="378"/>
      <c r="XH195" s="378"/>
      <c r="XI195" s="379"/>
      <c r="XJ195" s="379"/>
      <c r="XK195" s="379"/>
      <c r="XL195" s="379"/>
      <c r="XM195" s="379"/>
      <c r="XN195" s="378"/>
      <c r="XO195" s="378"/>
      <c r="XP195" s="379"/>
      <c r="XQ195" s="379"/>
      <c r="XR195" s="378"/>
      <c r="XS195" s="378"/>
      <c r="XT195" s="379"/>
      <c r="XU195" s="379"/>
      <c r="XV195" s="378"/>
      <c r="XW195" s="378"/>
      <c r="XX195" s="378"/>
      <c r="XY195" s="378"/>
      <c r="XZ195" s="378"/>
      <c r="YA195" s="378"/>
      <c r="YB195" s="378"/>
      <c r="YC195" s="379"/>
      <c r="YD195" s="379"/>
      <c r="YE195" s="378"/>
      <c r="YF195" s="378"/>
      <c r="YG195" s="379"/>
      <c r="YH195" s="379"/>
      <c r="YI195" s="378"/>
      <c r="YJ195" s="378"/>
      <c r="YK195" s="378"/>
      <c r="YL195" s="378"/>
      <c r="YM195" s="378"/>
      <c r="YN195" s="372"/>
      <c r="YO195" s="398"/>
      <c r="YP195" s="378"/>
      <c r="YQ195" s="378"/>
      <c r="YR195" s="378"/>
      <c r="YS195" s="378"/>
      <c r="YT195" s="378"/>
      <c r="YU195" s="378"/>
      <c r="YV195" s="378"/>
      <c r="YW195" s="377"/>
      <c r="YX195" s="377"/>
      <c r="YY195" s="377"/>
      <c r="YZ195" s="377"/>
      <c r="ZA195" s="377"/>
      <c r="ZB195" s="377"/>
      <c r="ZC195" s="377"/>
      <c r="ZD195" s="377"/>
      <c r="ZE195" s="377"/>
      <c r="ZF195" s="377"/>
      <c r="ZG195" s="377"/>
      <c r="ZH195" s="377"/>
      <c r="ZI195" s="377"/>
      <c r="ZJ195" s="377"/>
      <c r="ZK195" s="377"/>
      <c r="ZL195" s="377"/>
      <c r="ZM195" s="377"/>
      <c r="ZN195" s="377"/>
      <c r="ZO195" s="377"/>
      <c r="ZP195" s="377"/>
      <c r="ZQ195" s="377"/>
      <c r="ZR195" s="377"/>
      <c r="ZS195" s="377"/>
      <c r="ZT195" s="377"/>
      <c r="ZU195" s="377"/>
      <c r="ZV195" s="377"/>
      <c r="ZW195" s="377"/>
      <c r="ZX195" s="377"/>
      <c r="ZY195" s="377"/>
      <c r="ZZ195" s="377"/>
      <c r="AAA195" s="377"/>
      <c r="AAB195" s="377"/>
      <c r="AAC195" s="377"/>
      <c r="AAD195" s="377"/>
      <c r="AAE195" s="377"/>
      <c r="AAF195" s="377"/>
      <c r="AAG195" s="377"/>
      <c r="AAH195" s="377"/>
      <c r="AAI195" s="377"/>
      <c r="AAJ195" s="377"/>
      <c r="AAK195" s="377"/>
      <c r="AAL195" s="377"/>
      <c r="AAM195" s="377"/>
      <c r="AAN195" s="377"/>
      <c r="AAO195" s="378"/>
      <c r="AAP195" s="378"/>
      <c r="AAQ195" s="378"/>
      <c r="AAR195" s="378"/>
      <c r="AAS195" s="378"/>
      <c r="AAT195" s="378"/>
      <c r="AAU195" s="378"/>
      <c r="AAV195" s="378"/>
      <c r="AAW195" s="378"/>
      <c r="AAX195" s="378"/>
      <c r="AAY195" s="378"/>
      <c r="AAZ195" s="378"/>
      <c r="ABA195" s="378"/>
      <c r="ABB195" s="378"/>
      <c r="ABC195" s="378"/>
      <c r="ABD195" s="378"/>
      <c r="ABE195" s="378"/>
      <c r="ABF195" s="378"/>
      <c r="ABG195" s="378"/>
      <c r="ABH195" s="378"/>
      <c r="ABI195" s="378"/>
      <c r="ABJ195" s="378"/>
      <c r="ABK195" s="378"/>
      <c r="ABL195" s="378"/>
      <c r="ABM195" s="379"/>
      <c r="ABN195" s="379"/>
      <c r="ABO195" s="379"/>
      <c r="ABP195" s="379"/>
      <c r="ABQ195" s="379"/>
      <c r="ABR195" s="378"/>
      <c r="ABS195" s="378"/>
      <c r="ABT195" s="379"/>
      <c r="ABU195" s="379"/>
      <c r="ABV195" s="378"/>
      <c r="ABW195" s="378"/>
      <c r="ABX195" s="379"/>
      <c r="ABY195" s="379"/>
      <c r="ABZ195" s="378"/>
      <c r="ACA195" s="378"/>
      <c r="ACB195" s="378"/>
      <c r="ACC195" s="378"/>
      <c r="ACD195" s="378"/>
      <c r="ACE195" s="378"/>
      <c r="ACF195" s="378"/>
      <c r="ACG195" s="379"/>
      <c r="ACH195" s="379"/>
      <c r="ACI195" s="378"/>
      <c r="ACJ195" s="378"/>
      <c r="ACK195" s="379"/>
      <c r="ACL195" s="379"/>
      <c r="ACM195" s="378"/>
      <c r="ACN195" s="378"/>
      <c r="ACO195" s="378"/>
      <c r="ACP195" s="378"/>
      <c r="ACQ195" s="378"/>
      <c r="ACR195" s="372"/>
      <c r="ACS195" s="398"/>
      <c r="ACT195" s="378"/>
      <c r="ACU195" s="378"/>
      <c r="ACV195" s="378"/>
      <c r="ACW195" s="378"/>
      <c r="ACX195" s="378"/>
      <c r="ACY195" s="378"/>
      <c r="ACZ195" s="378"/>
      <c r="ADA195" s="377"/>
      <c r="ADB195" s="377"/>
      <c r="ADC195" s="377"/>
      <c r="ADD195" s="377"/>
      <c r="ADE195" s="377"/>
      <c r="ADF195" s="377"/>
      <c r="ADG195" s="377"/>
      <c r="ADH195" s="377"/>
      <c r="ADI195" s="377"/>
      <c r="ADJ195" s="377"/>
      <c r="ADK195" s="377"/>
      <c r="ADL195" s="377"/>
      <c r="ADM195" s="377"/>
      <c r="ADN195" s="377"/>
      <c r="ADO195" s="377"/>
      <c r="ADP195" s="377"/>
      <c r="ADQ195" s="377"/>
      <c r="ADR195" s="377"/>
      <c r="ADS195" s="377"/>
      <c r="ADT195" s="377"/>
      <c r="ADU195" s="377"/>
      <c r="ADV195" s="377"/>
      <c r="ADW195" s="377"/>
      <c r="ADX195" s="377"/>
      <c r="ADY195" s="377"/>
      <c r="ADZ195" s="377"/>
      <c r="AEA195" s="377"/>
      <c r="AEB195" s="377"/>
      <c r="AEC195" s="377"/>
      <c r="AED195" s="377"/>
      <c r="AEE195" s="377"/>
      <c r="AEF195" s="377"/>
      <c r="AEG195" s="377"/>
      <c r="AEH195" s="377"/>
      <c r="AEI195" s="377"/>
      <c r="AEJ195" s="377"/>
      <c r="AEK195" s="377"/>
      <c r="AEL195" s="377"/>
      <c r="AEM195" s="377"/>
      <c r="AEN195" s="377"/>
      <c r="AEO195" s="377"/>
      <c r="AEP195" s="377"/>
      <c r="AEQ195" s="377"/>
      <c r="AER195" s="377"/>
      <c r="AES195" s="378"/>
      <c r="AET195" s="378"/>
      <c r="AEU195" s="378"/>
      <c r="AEV195" s="378"/>
      <c r="AEW195" s="378"/>
      <c r="AEX195" s="378"/>
      <c r="AEY195" s="378"/>
      <c r="AEZ195" s="378"/>
      <c r="AFA195" s="378"/>
      <c r="AFB195" s="378"/>
      <c r="AFC195" s="378"/>
      <c r="AFD195" s="378"/>
      <c r="AFE195" s="378"/>
      <c r="AFF195" s="378"/>
      <c r="AFG195" s="378"/>
      <c r="AFH195" s="378"/>
      <c r="AFI195" s="378"/>
      <c r="AFJ195" s="378"/>
      <c r="AFK195" s="378"/>
      <c r="AFL195" s="378"/>
      <c r="AFM195" s="378"/>
      <c r="AFN195" s="378"/>
      <c r="AFO195" s="378"/>
      <c r="AFP195" s="378"/>
      <c r="AFQ195" s="379"/>
      <c r="AFR195" s="379"/>
      <c r="AFS195" s="379"/>
      <c r="AFT195" s="379"/>
      <c r="AFU195" s="379"/>
      <c r="AFV195" s="378"/>
      <c r="AFW195" s="378"/>
      <c r="AFX195" s="379"/>
      <c r="AFY195" s="379"/>
      <c r="AFZ195" s="378"/>
      <c r="AGA195" s="378"/>
      <c r="AGB195" s="379"/>
      <c r="AGC195" s="379"/>
      <c r="AGD195" s="378"/>
      <c r="AGE195" s="378"/>
      <c r="AGF195" s="378"/>
      <c r="AGG195" s="378"/>
      <c r="AGH195" s="378"/>
      <c r="AGI195" s="378"/>
      <c r="AGJ195" s="378"/>
      <c r="AGK195" s="379"/>
      <c r="AGL195" s="379"/>
      <c r="AGM195" s="378"/>
      <c r="AGN195" s="378"/>
      <c r="AGO195" s="379"/>
      <c r="AGP195" s="379"/>
      <c r="AGQ195" s="378"/>
      <c r="AGR195" s="378"/>
      <c r="AGS195" s="378"/>
      <c r="AGT195" s="378"/>
      <c r="AGU195" s="378"/>
      <c r="AGV195" s="372"/>
      <c r="AGW195" s="398"/>
      <c r="AGX195" s="378"/>
      <c r="AGY195" s="378"/>
      <c r="AGZ195" s="378"/>
      <c r="AHA195" s="378"/>
      <c r="AHB195" s="378"/>
      <c r="AHC195" s="378"/>
      <c r="AHD195" s="378"/>
      <c r="AHE195" s="377"/>
      <c r="AHF195" s="377"/>
      <c r="AHG195" s="377"/>
      <c r="AHH195" s="377"/>
      <c r="AHI195" s="377"/>
      <c r="AHJ195" s="377"/>
      <c r="AHK195" s="377"/>
      <c r="AHL195" s="377"/>
      <c r="AHM195" s="377"/>
      <c r="AHN195" s="377"/>
      <c r="AHO195" s="377"/>
      <c r="AHP195" s="377"/>
      <c r="AHQ195" s="377"/>
      <c r="AHR195" s="377"/>
      <c r="AHS195" s="377"/>
      <c r="AHT195" s="377"/>
      <c r="AHU195" s="377"/>
      <c r="AHV195" s="377"/>
      <c r="AHW195" s="377"/>
      <c r="AHX195" s="377"/>
      <c r="AHY195" s="377"/>
      <c r="AHZ195" s="377"/>
      <c r="AIA195" s="377"/>
      <c r="AIB195" s="377"/>
      <c r="AIC195" s="377"/>
      <c r="AID195" s="377"/>
      <c r="AIE195" s="377"/>
      <c r="AIF195" s="377"/>
      <c r="AIG195" s="377"/>
      <c r="AIH195" s="377"/>
      <c r="AII195" s="377"/>
      <c r="AIJ195" s="377"/>
      <c r="AIK195" s="377"/>
      <c r="AIL195" s="377"/>
      <c r="AIM195" s="377"/>
      <c r="AIN195" s="377"/>
      <c r="AIO195" s="377"/>
      <c r="AIP195" s="377"/>
      <c r="AIQ195" s="377"/>
      <c r="AIR195" s="377"/>
      <c r="AIS195" s="377"/>
      <c r="AIT195" s="377"/>
      <c r="AIU195" s="377"/>
      <c r="AIV195" s="377"/>
      <c r="AIW195" s="378"/>
      <c r="AIX195" s="378"/>
      <c r="AIY195" s="378"/>
      <c r="AIZ195" s="378"/>
      <c r="AJA195" s="378"/>
      <c r="AJB195" s="378"/>
      <c r="AJC195" s="378"/>
      <c r="AJD195" s="378"/>
      <c r="AJE195" s="378"/>
      <c r="AJF195" s="378"/>
      <c r="AJG195" s="378"/>
      <c r="AJH195" s="378"/>
      <c r="AJI195" s="378"/>
      <c r="AJJ195" s="378"/>
      <c r="AJK195" s="378"/>
      <c r="AJL195" s="378"/>
      <c r="AJM195" s="378"/>
      <c r="AJN195" s="378"/>
      <c r="AJO195" s="378"/>
      <c r="AJP195" s="378"/>
      <c r="AJQ195" s="378"/>
      <c r="AJR195" s="378"/>
      <c r="AJS195" s="378"/>
      <c r="AJT195" s="378"/>
      <c r="AJU195" s="379"/>
      <c r="AJV195" s="379"/>
      <c r="AJW195" s="379"/>
      <c r="AJX195" s="379"/>
      <c r="AJY195" s="379"/>
      <c r="AJZ195" s="378"/>
      <c r="AKA195" s="378"/>
      <c r="AKB195" s="379"/>
      <c r="AKC195" s="379"/>
      <c r="AKD195" s="378"/>
      <c r="AKE195" s="378"/>
      <c r="AKF195" s="379"/>
      <c r="AKG195" s="379"/>
      <c r="AKH195" s="378"/>
      <c r="AKI195" s="378"/>
      <c r="AKJ195" s="378"/>
      <c r="AKK195" s="378"/>
      <c r="AKL195" s="378"/>
      <c r="AKM195" s="378"/>
      <c r="AKN195" s="378"/>
      <c r="AKO195" s="379"/>
      <c r="AKP195" s="379"/>
      <c r="AKQ195" s="378"/>
      <c r="AKR195" s="378"/>
      <c r="AKS195" s="379"/>
      <c r="AKT195" s="379"/>
      <c r="AKU195" s="378"/>
      <c r="AKV195" s="378"/>
      <c r="AKW195" s="378"/>
      <c r="AKX195" s="378"/>
      <c r="AKY195" s="378"/>
      <c r="AKZ195" s="372"/>
      <c r="ALA195" s="398"/>
      <c r="ALB195" s="378"/>
      <c r="ALC195" s="378"/>
      <c r="ALD195" s="378"/>
      <c r="ALE195" s="378"/>
      <c r="ALF195" s="378"/>
      <c r="ALG195" s="378"/>
      <c r="ALH195" s="378"/>
      <c r="ALI195" s="377"/>
      <c r="ALJ195" s="377"/>
      <c r="ALK195" s="377"/>
      <c r="ALL195" s="377"/>
      <c r="ALM195" s="377"/>
      <c r="ALN195" s="377"/>
      <c r="ALO195" s="377"/>
      <c r="ALP195" s="377"/>
      <c r="ALQ195" s="377"/>
      <c r="ALR195" s="377"/>
      <c r="ALS195" s="377"/>
      <c r="ALT195" s="377"/>
      <c r="ALU195" s="377"/>
      <c r="ALV195" s="377"/>
      <c r="ALW195" s="377"/>
      <c r="ALX195" s="377"/>
      <c r="ALY195" s="377"/>
      <c r="ALZ195" s="377"/>
      <c r="AMA195" s="377"/>
      <c r="AMB195" s="377"/>
      <c r="AMC195" s="377"/>
      <c r="AMD195" s="377"/>
      <c r="AME195" s="377"/>
      <c r="AMF195" s="377"/>
      <c r="AMG195" s="377"/>
      <c r="AMH195" s="377"/>
      <c r="AMI195" s="377"/>
      <c r="AMJ195" s="377"/>
      <c r="AMK195" s="377"/>
      <c r="AML195" s="377"/>
      <c r="AMM195" s="377"/>
      <c r="AMN195" s="377"/>
      <c r="AMO195" s="377"/>
      <c r="AMP195" s="377"/>
      <c r="AMQ195" s="377"/>
      <c r="AMR195" s="377"/>
      <c r="AMS195" s="377"/>
      <c r="AMT195" s="377"/>
      <c r="AMU195" s="377"/>
      <c r="AMV195" s="377"/>
      <c r="AMW195" s="377"/>
      <c r="AMX195" s="377"/>
      <c r="AMY195" s="377"/>
      <c r="AMZ195" s="377"/>
      <c r="ANA195" s="378"/>
      <c r="ANB195" s="378"/>
      <c r="ANC195" s="378"/>
      <c r="AND195" s="378"/>
      <c r="ANE195" s="378"/>
      <c r="ANF195" s="378"/>
      <c r="ANG195" s="378"/>
      <c r="ANH195" s="378"/>
      <c r="ANI195" s="378"/>
      <c r="ANJ195" s="378"/>
      <c r="ANK195" s="378"/>
      <c r="ANL195" s="378"/>
      <c r="ANM195" s="378"/>
      <c r="ANN195" s="378"/>
      <c r="ANO195" s="378"/>
      <c r="ANP195" s="378"/>
      <c r="ANQ195" s="378"/>
      <c r="ANR195" s="378"/>
      <c r="ANS195" s="378"/>
      <c r="ANT195" s="378"/>
      <c r="ANU195" s="378"/>
      <c r="ANV195" s="378"/>
      <c r="ANW195" s="378"/>
      <c r="ANX195" s="378"/>
      <c r="ANY195" s="379"/>
      <c r="ANZ195" s="379"/>
      <c r="AOA195" s="379"/>
      <c r="AOB195" s="379"/>
      <c r="AOC195" s="379"/>
      <c r="AOD195" s="378"/>
      <c r="AOE195" s="378"/>
      <c r="AOF195" s="379"/>
      <c r="AOG195" s="379"/>
      <c r="AOH195" s="378"/>
      <c r="AOI195" s="378"/>
      <c r="AOJ195" s="379"/>
      <c r="AOK195" s="379"/>
      <c r="AOL195" s="378"/>
      <c r="AOM195" s="378"/>
      <c r="AON195" s="378"/>
      <c r="AOO195" s="378"/>
      <c r="AOP195" s="378"/>
      <c r="AOQ195" s="378"/>
      <c r="AOR195" s="378"/>
      <c r="AOS195" s="379"/>
      <c r="AOT195" s="379"/>
      <c r="AOU195" s="378"/>
      <c r="AOV195" s="378"/>
      <c r="AOW195" s="379"/>
      <c r="AOX195" s="379"/>
      <c r="AOY195" s="378"/>
      <c r="AOZ195" s="378"/>
      <c r="APA195" s="378"/>
      <c r="APB195" s="378"/>
      <c r="APC195" s="378"/>
      <c r="APD195" s="372"/>
      <c r="APE195" s="398"/>
      <c r="APF195" s="378"/>
      <c r="APG195" s="378"/>
      <c r="APH195" s="378"/>
      <c r="API195" s="378"/>
      <c r="APJ195" s="378"/>
      <c r="APK195" s="378"/>
      <c r="APL195" s="378"/>
      <c r="APM195" s="377"/>
      <c r="APN195" s="377"/>
      <c r="APO195" s="377"/>
      <c r="APP195" s="377"/>
      <c r="APQ195" s="377"/>
      <c r="APR195" s="377"/>
      <c r="APS195" s="377"/>
      <c r="APT195" s="377"/>
      <c r="APU195" s="377"/>
      <c r="APV195" s="377"/>
      <c r="APW195" s="377"/>
      <c r="APX195" s="377"/>
      <c r="APY195" s="377"/>
      <c r="APZ195" s="377"/>
      <c r="AQA195" s="377"/>
      <c r="AQB195" s="377"/>
      <c r="AQC195" s="377"/>
      <c r="AQD195" s="377"/>
      <c r="AQE195" s="377"/>
      <c r="AQF195" s="377"/>
      <c r="AQG195" s="377"/>
      <c r="AQH195" s="377"/>
      <c r="AQI195" s="377"/>
      <c r="AQJ195" s="377"/>
      <c r="AQK195" s="377"/>
      <c r="AQL195" s="377"/>
      <c r="AQM195" s="377"/>
      <c r="AQN195" s="377"/>
      <c r="AQO195" s="377"/>
      <c r="AQP195" s="377"/>
      <c r="AQQ195" s="377"/>
      <c r="AQR195" s="377"/>
      <c r="AQS195" s="377"/>
      <c r="AQT195" s="377"/>
      <c r="AQU195" s="377"/>
      <c r="AQV195" s="377"/>
      <c r="AQW195" s="377"/>
      <c r="AQX195" s="377"/>
      <c r="AQY195" s="377"/>
      <c r="AQZ195" s="377"/>
      <c r="ARA195" s="377"/>
      <c r="ARB195" s="377"/>
      <c r="ARC195" s="377"/>
      <c r="ARD195" s="377"/>
      <c r="ARE195" s="378"/>
      <c r="ARF195" s="378"/>
      <c r="ARG195" s="378"/>
      <c r="ARH195" s="378"/>
      <c r="ARI195" s="378"/>
      <c r="ARJ195" s="378"/>
      <c r="ARK195" s="378"/>
      <c r="ARL195" s="378"/>
      <c r="ARM195" s="378"/>
      <c r="ARN195" s="378"/>
      <c r="ARO195" s="378"/>
      <c r="ARP195" s="378"/>
      <c r="ARQ195" s="378"/>
      <c r="ARR195" s="378"/>
      <c r="ARS195" s="378"/>
      <c r="ART195" s="378"/>
      <c r="ARU195" s="378"/>
      <c r="ARV195" s="378"/>
      <c r="ARW195" s="378"/>
      <c r="ARX195" s="378"/>
      <c r="ARY195" s="378"/>
      <c r="ARZ195" s="378"/>
      <c r="ASA195" s="378"/>
      <c r="ASB195" s="378"/>
      <c r="ASC195" s="379"/>
      <c r="ASD195" s="379"/>
      <c r="ASE195" s="379"/>
      <c r="ASF195" s="379"/>
      <c r="ASG195" s="379"/>
      <c r="ASH195" s="378"/>
      <c r="ASI195" s="378"/>
      <c r="ASJ195" s="379"/>
      <c r="ASK195" s="379"/>
      <c r="ASL195" s="378"/>
      <c r="ASM195" s="378"/>
      <c r="ASN195" s="379"/>
      <c r="ASO195" s="379"/>
      <c r="ASP195" s="378"/>
      <c r="ASQ195" s="378"/>
      <c r="ASR195" s="378"/>
      <c r="ASS195" s="378"/>
      <c r="AST195" s="378"/>
      <c r="ASU195" s="378"/>
      <c r="ASV195" s="378"/>
      <c r="ASW195" s="379"/>
      <c r="ASX195" s="379"/>
      <c r="ASY195" s="378"/>
      <c r="ASZ195" s="378"/>
      <c r="ATA195" s="379"/>
      <c r="ATB195" s="379"/>
      <c r="ATC195" s="378"/>
      <c r="ATD195" s="378"/>
      <c r="ATE195" s="378"/>
      <c r="ATF195" s="378"/>
      <c r="ATG195" s="378"/>
      <c r="ATH195" s="372"/>
      <c r="ATI195" s="398"/>
      <c r="ATJ195" s="378"/>
      <c r="ATK195" s="378"/>
      <c r="ATL195" s="378"/>
      <c r="ATM195" s="378"/>
      <c r="ATN195" s="378"/>
      <c r="ATO195" s="378"/>
      <c r="ATP195" s="378"/>
      <c r="ATQ195" s="377"/>
      <c r="ATR195" s="377"/>
      <c r="ATS195" s="377"/>
      <c r="ATT195" s="377"/>
      <c r="ATU195" s="377"/>
      <c r="ATV195" s="377"/>
      <c r="ATW195" s="377"/>
      <c r="ATX195" s="377"/>
      <c r="ATY195" s="377"/>
      <c r="ATZ195" s="377"/>
      <c r="AUA195" s="377"/>
      <c r="AUB195" s="377"/>
      <c r="AUC195" s="377"/>
      <c r="AUD195" s="377"/>
      <c r="AUE195" s="377"/>
      <c r="AUF195" s="377"/>
      <c r="AUG195" s="377"/>
      <c r="AUH195" s="377"/>
      <c r="AUI195" s="377"/>
      <c r="AUJ195" s="377"/>
      <c r="AUK195" s="377"/>
      <c r="AUL195" s="377"/>
      <c r="AUM195" s="377"/>
      <c r="AUN195" s="377"/>
      <c r="AUO195" s="377"/>
      <c r="AUP195" s="377"/>
      <c r="AUQ195" s="377"/>
      <c r="AUR195" s="377"/>
      <c r="AUS195" s="377"/>
      <c r="AUT195" s="377"/>
      <c r="AUU195" s="377"/>
      <c r="AUV195" s="377"/>
      <c r="AUW195" s="377"/>
      <c r="AUX195" s="377"/>
      <c r="AUY195" s="377"/>
      <c r="AUZ195" s="377"/>
      <c r="AVA195" s="377"/>
      <c r="AVB195" s="377"/>
      <c r="AVC195" s="377"/>
      <c r="AVD195" s="377"/>
      <c r="AVE195" s="377"/>
      <c r="AVF195" s="377"/>
      <c r="AVG195" s="377"/>
      <c r="AVH195" s="377"/>
      <c r="AVI195" s="378"/>
      <c r="AVJ195" s="378"/>
      <c r="AVK195" s="378"/>
      <c r="AVL195" s="378"/>
      <c r="AVM195" s="378"/>
      <c r="AVN195" s="378"/>
      <c r="AVO195" s="378"/>
      <c r="AVP195" s="378"/>
      <c r="AVQ195" s="378"/>
      <c r="AVR195" s="378"/>
      <c r="AVS195" s="378"/>
      <c r="AVT195" s="378"/>
      <c r="AVU195" s="378"/>
      <c r="AVV195" s="378"/>
      <c r="AVW195" s="378"/>
      <c r="AVX195" s="378"/>
      <c r="AVY195" s="378"/>
      <c r="AVZ195" s="378"/>
      <c r="AWA195" s="378"/>
      <c r="AWB195" s="378"/>
      <c r="AWC195" s="378"/>
      <c r="AWD195" s="378"/>
      <c r="AWE195" s="378"/>
      <c r="AWF195" s="378"/>
      <c r="AWG195" s="379"/>
      <c r="AWH195" s="379"/>
      <c r="AWI195" s="379"/>
      <c r="AWJ195" s="379"/>
      <c r="AWK195" s="379"/>
      <c r="AWL195" s="378"/>
      <c r="AWM195" s="378"/>
      <c r="AWN195" s="379"/>
      <c r="AWO195" s="379"/>
      <c r="AWP195" s="378"/>
      <c r="AWQ195" s="378"/>
      <c r="AWR195" s="379"/>
      <c r="AWS195" s="379"/>
      <c r="AWT195" s="378"/>
      <c r="AWU195" s="378"/>
      <c r="AWV195" s="378"/>
      <c r="AWW195" s="378"/>
      <c r="AWX195" s="378"/>
      <c r="AWY195" s="378"/>
      <c r="AWZ195" s="378"/>
      <c r="AXA195" s="379"/>
      <c r="AXB195" s="379"/>
      <c r="AXC195" s="378"/>
      <c r="AXD195" s="378"/>
      <c r="AXE195" s="379"/>
      <c r="AXF195" s="379"/>
      <c r="AXG195" s="378"/>
      <c r="AXH195" s="378"/>
      <c r="AXI195" s="378"/>
      <c r="AXJ195" s="378"/>
      <c r="AXK195" s="378"/>
      <c r="AXL195" s="372"/>
      <c r="AXM195" s="398"/>
      <c r="AXN195" s="378"/>
      <c r="AXO195" s="378"/>
      <c r="AXP195" s="378"/>
      <c r="AXQ195" s="378"/>
      <c r="AXR195" s="378"/>
      <c r="AXS195" s="378"/>
      <c r="AXT195" s="378"/>
      <c r="AXU195" s="377"/>
      <c r="AXV195" s="377"/>
      <c r="AXW195" s="377"/>
      <c r="AXX195" s="377"/>
      <c r="AXY195" s="377"/>
      <c r="AXZ195" s="377"/>
      <c r="AYA195" s="377"/>
      <c r="AYB195" s="377"/>
      <c r="AYC195" s="377"/>
      <c r="AYD195" s="377"/>
      <c r="AYE195" s="377"/>
      <c r="AYF195" s="377"/>
      <c r="AYG195" s="377"/>
      <c r="AYH195" s="377"/>
      <c r="AYI195" s="377"/>
      <c r="AYJ195" s="377"/>
      <c r="AYK195" s="377"/>
      <c r="AYL195" s="377"/>
      <c r="AYM195" s="377"/>
      <c r="AYN195" s="377"/>
      <c r="AYO195" s="377"/>
      <c r="AYP195" s="377"/>
      <c r="AYQ195" s="377"/>
      <c r="AYR195" s="377"/>
      <c r="AYS195" s="377"/>
      <c r="AYT195" s="377"/>
      <c r="AYU195" s="377"/>
      <c r="AYV195" s="377"/>
      <c r="AYW195" s="377"/>
      <c r="AYX195" s="377"/>
      <c r="AYY195" s="377"/>
      <c r="AYZ195" s="377"/>
      <c r="AZA195" s="377"/>
      <c r="AZB195" s="377"/>
      <c r="AZC195" s="377"/>
      <c r="AZD195" s="377"/>
      <c r="AZE195" s="377"/>
      <c r="AZF195" s="377"/>
      <c r="AZG195" s="377"/>
      <c r="AZH195" s="377"/>
      <c r="AZI195" s="377"/>
      <c r="AZJ195" s="377"/>
      <c r="AZK195" s="377"/>
      <c r="AZL195" s="377"/>
      <c r="AZM195" s="378"/>
      <c r="AZN195" s="378"/>
      <c r="AZO195" s="378"/>
      <c r="AZP195" s="378"/>
      <c r="AZQ195" s="378"/>
      <c r="AZR195" s="378"/>
      <c r="AZS195" s="378"/>
      <c r="AZT195" s="378"/>
      <c r="AZU195" s="378"/>
      <c r="AZV195" s="378"/>
      <c r="AZW195" s="378"/>
      <c r="AZX195" s="378"/>
      <c r="AZY195" s="378"/>
      <c r="AZZ195" s="378"/>
      <c r="BAA195" s="378"/>
      <c r="BAB195" s="378"/>
      <c r="BAC195" s="378"/>
      <c r="BAD195" s="378"/>
      <c r="BAE195" s="378"/>
      <c r="BAF195" s="378"/>
      <c r="BAG195" s="378"/>
      <c r="BAH195" s="378"/>
      <c r="BAI195" s="378"/>
      <c r="BAJ195" s="378"/>
      <c r="BAK195" s="379"/>
      <c r="BAL195" s="379"/>
      <c r="BAM195" s="379"/>
      <c r="BAN195" s="379"/>
      <c r="BAO195" s="379"/>
      <c r="BAP195" s="378"/>
      <c r="BAQ195" s="378"/>
      <c r="BAR195" s="379"/>
      <c r="BAS195" s="379"/>
      <c r="BAT195" s="378"/>
      <c r="BAU195" s="378"/>
      <c r="BAV195" s="379"/>
      <c r="BAW195" s="379"/>
      <c r="BAX195" s="378"/>
      <c r="BAY195" s="378"/>
      <c r="BAZ195" s="378"/>
      <c r="BBA195" s="378"/>
      <c r="BBB195" s="378"/>
      <c r="BBC195" s="378"/>
      <c r="BBD195" s="378"/>
      <c r="BBE195" s="379"/>
      <c r="BBF195" s="379"/>
      <c r="BBG195" s="378"/>
      <c r="BBH195" s="378"/>
      <c r="BBI195" s="379"/>
      <c r="BBJ195" s="379"/>
      <c r="BBK195" s="378"/>
      <c r="BBL195" s="378"/>
      <c r="BBM195" s="378"/>
      <c r="BBN195" s="378"/>
      <c r="BBO195" s="378"/>
      <c r="BBP195" s="372"/>
      <c r="BBQ195" s="398"/>
      <c r="BBR195" s="378"/>
      <c r="BBS195" s="378"/>
      <c r="BBT195" s="378"/>
      <c r="BBU195" s="378"/>
      <c r="BBV195" s="378"/>
      <c r="BBW195" s="378"/>
      <c r="BBX195" s="378"/>
      <c r="BBY195" s="377"/>
      <c r="BBZ195" s="377"/>
      <c r="BCA195" s="377"/>
      <c r="BCB195" s="377"/>
      <c r="BCC195" s="377"/>
      <c r="BCD195" s="377"/>
      <c r="BCE195" s="377"/>
      <c r="BCF195" s="377"/>
      <c r="BCG195" s="377"/>
      <c r="BCH195" s="377"/>
      <c r="BCI195" s="377"/>
      <c r="BCJ195" s="377"/>
      <c r="BCK195" s="377"/>
      <c r="BCL195" s="377"/>
      <c r="BCM195" s="377"/>
      <c r="BCN195" s="377"/>
      <c r="BCO195" s="377"/>
      <c r="BCP195" s="377"/>
      <c r="BCQ195" s="377"/>
      <c r="BCR195" s="377"/>
      <c r="BCS195" s="377"/>
      <c r="BCT195" s="377"/>
      <c r="BCU195" s="377"/>
      <c r="BCV195" s="377"/>
      <c r="BCW195" s="377"/>
      <c r="BCX195" s="377"/>
      <c r="BCY195" s="377"/>
      <c r="BCZ195" s="377"/>
      <c r="BDA195" s="377"/>
      <c r="BDB195" s="377"/>
      <c r="BDC195" s="377"/>
      <c r="BDD195" s="377"/>
      <c r="BDE195" s="377"/>
      <c r="BDF195" s="377"/>
      <c r="BDG195" s="377"/>
      <c r="BDH195" s="377"/>
      <c r="BDI195" s="377"/>
      <c r="BDJ195" s="377"/>
      <c r="BDK195" s="377"/>
      <c r="BDL195" s="377"/>
      <c r="BDM195" s="377"/>
      <c r="BDN195" s="377"/>
      <c r="BDO195" s="377"/>
      <c r="BDP195" s="377"/>
      <c r="BDQ195" s="378"/>
      <c r="BDR195" s="378"/>
      <c r="BDS195" s="378"/>
      <c r="BDT195" s="378"/>
      <c r="BDU195" s="378"/>
      <c r="BDV195" s="378"/>
      <c r="BDW195" s="378"/>
      <c r="BDX195" s="378"/>
      <c r="BDY195" s="378"/>
      <c r="BDZ195" s="378"/>
      <c r="BEA195" s="378"/>
      <c r="BEB195" s="378"/>
      <c r="BEC195" s="378"/>
      <c r="BED195" s="378"/>
      <c r="BEE195" s="378"/>
      <c r="BEF195" s="378"/>
      <c r="BEG195" s="378"/>
      <c r="BEH195" s="378"/>
      <c r="BEI195" s="378"/>
      <c r="BEJ195" s="378"/>
      <c r="BEK195" s="378"/>
      <c r="BEL195" s="378"/>
      <c r="BEM195" s="378"/>
      <c r="BEN195" s="378"/>
      <c r="BEO195" s="379"/>
      <c r="BEP195" s="379"/>
      <c r="BEQ195" s="379"/>
      <c r="BER195" s="379"/>
      <c r="BES195" s="379"/>
      <c r="BET195" s="378"/>
      <c r="BEU195" s="378"/>
      <c r="BEV195" s="379"/>
      <c r="BEW195" s="379"/>
      <c r="BEX195" s="378"/>
      <c r="BEY195" s="378"/>
      <c r="BEZ195" s="379"/>
      <c r="BFA195" s="379"/>
      <c r="BFB195" s="378"/>
      <c r="BFC195" s="378"/>
      <c r="BFD195" s="378"/>
      <c r="BFE195" s="378"/>
      <c r="BFF195" s="378"/>
      <c r="BFG195" s="378"/>
      <c r="BFH195" s="378"/>
      <c r="BFI195" s="379"/>
      <c r="BFJ195" s="379"/>
      <c r="BFK195" s="378"/>
      <c r="BFL195" s="378"/>
      <c r="BFM195" s="379"/>
      <c r="BFN195" s="379"/>
      <c r="BFO195" s="378"/>
      <c r="BFP195" s="378"/>
      <c r="BFQ195" s="378"/>
      <c r="BFR195" s="378"/>
      <c r="BFS195" s="378"/>
      <c r="BFT195" s="372"/>
      <c r="BFU195" s="398"/>
      <c r="BFV195" s="378"/>
      <c r="BFW195" s="378"/>
      <c r="BFX195" s="378"/>
      <c r="BFY195" s="378"/>
      <c r="BFZ195" s="378"/>
      <c r="BGA195" s="378"/>
      <c r="BGB195" s="378"/>
      <c r="BGC195" s="377"/>
      <c r="BGD195" s="377"/>
      <c r="BGE195" s="377"/>
      <c r="BGF195" s="377"/>
      <c r="BGG195" s="377"/>
      <c r="BGH195" s="377"/>
      <c r="BGI195" s="377"/>
      <c r="BGJ195" s="377"/>
      <c r="BGK195" s="377"/>
      <c r="BGL195" s="377"/>
      <c r="BGM195" s="377"/>
      <c r="BGN195" s="377"/>
      <c r="BGO195" s="377"/>
      <c r="BGP195" s="377"/>
      <c r="BGQ195" s="377"/>
      <c r="BGR195" s="377"/>
      <c r="BGS195" s="377"/>
      <c r="BGT195" s="377"/>
      <c r="BGU195" s="377"/>
      <c r="BGV195" s="377"/>
      <c r="BGW195" s="377"/>
      <c r="BGX195" s="377"/>
      <c r="BGY195" s="377"/>
      <c r="BGZ195" s="377"/>
      <c r="BHA195" s="377"/>
      <c r="BHB195" s="377"/>
      <c r="BHC195" s="377"/>
      <c r="BHD195" s="377"/>
      <c r="BHE195" s="377"/>
      <c r="BHF195" s="377"/>
      <c r="BHG195" s="377"/>
      <c r="BHH195" s="377"/>
      <c r="BHI195" s="377"/>
      <c r="BHJ195" s="377"/>
      <c r="BHK195" s="377"/>
      <c r="BHL195" s="377"/>
      <c r="BHM195" s="377"/>
      <c r="BHN195" s="377"/>
      <c r="BHO195" s="377"/>
      <c r="BHP195" s="377"/>
      <c r="BHQ195" s="377"/>
      <c r="BHR195" s="377"/>
      <c r="BHS195" s="377"/>
      <c r="BHT195" s="377"/>
      <c r="BHU195" s="378"/>
      <c r="BHV195" s="378"/>
      <c r="BHW195" s="378"/>
      <c r="BHX195" s="378"/>
      <c r="BHY195" s="378"/>
      <c r="BHZ195" s="378"/>
      <c r="BIA195" s="378"/>
      <c r="BIB195" s="378"/>
      <c r="BIC195" s="378"/>
      <c r="BID195" s="378"/>
      <c r="BIE195" s="378"/>
      <c r="BIF195" s="378"/>
      <c r="BIG195" s="378"/>
      <c r="BIH195" s="378"/>
      <c r="BII195" s="378"/>
      <c r="BIJ195" s="378"/>
      <c r="BIK195" s="378"/>
      <c r="BIL195" s="378"/>
      <c r="BIM195" s="378"/>
      <c r="BIN195" s="378"/>
      <c r="BIO195" s="378"/>
      <c r="BIP195" s="378"/>
      <c r="BIQ195" s="378"/>
      <c r="BIR195" s="378"/>
      <c r="BIS195" s="379"/>
      <c r="BIT195" s="379"/>
      <c r="BIU195" s="379"/>
      <c r="BIV195" s="379"/>
      <c r="BIW195" s="379"/>
      <c r="BIX195" s="378"/>
      <c r="BIY195" s="378"/>
      <c r="BIZ195" s="379"/>
      <c r="BJA195" s="379"/>
      <c r="BJB195" s="378"/>
      <c r="BJC195" s="378"/>
      <c r="BJD195" s="379"/>
      <c r="BJE195" s="379"/>
      <c r="BJF195" s="378"/>
      <c r="BJG195" s="378"/>
      <c r="BJH195" s="378"/>
      <c r="BJI195" s="378"/>
      <c r="BJJ195" s="378"/>
      <c r="BJK195" s="378"/>
      <c r="BJL195" s="378"/>
      <c r="BJM195" s="379"/>
      <c r="BJN195" s="379"/>
      <c r="BJO195" s="378"/>
      <c r="BJP195" s="378"/>
      <c r="BJQ195" s="379"/>
      <c r="BJR195" s="379"/>
      <c r="BJS195" s="378"/>
      <c r="BJT195" s="378"/>
      <c r="BJU195" s="378"/>
      <c r="BJV195" s="378"/>
      <c r="BJW195" s="378"/>
      <c r="BJX195" s="372"/>
      <c r="BJY195" s="398"/>
      <c r="BJZ195" s="378"/>
      <c r="BKA195" s="378"/>
      <c r="BKB195" s="378"/>
      <c r="BKC195" s="378"/>
      <c r="BKD195" s="378"/>
      <c r="BKE195" s="378"/>
      <c r="BKF195" s="378"/>
      <c r="BKG195" s="377"/>
      <c r="BKH195" s="377"/>
      <c r="BKI195" s="377"/>
      <c r="BKJ195" s="377"/>
      <c r="BKK195" s="377"/>
      <c r="BKL195" s="377"/>
      <c r="BKM195" s="377"/>
      <c r="BKN195" s="377"/>
      <c r="BKO195" s="377"/>
      <c r="BKP195" s="377"/>
      <c r="BKQ195" s="377"/>
      <c r="BKR195" s="377"/>
      <c r="BKS195" s="377"/>
      <c r="BKT195" s="377"/>
      <c r="BKU195" s="377"/>
      <c r="BKV195" s="377"/>
      <c r="BKW195" s="377"/>
      <c r="BKX195" s="377"/>
      <c r="BKY195" s="377"/>
      <c r="BKZ195" s="377"/>
      <c r="BLA195" s="377"/>
      <c r="BLB195" s="377"/>
      <c r="BLC195" s="377"/>
      <c r="BLD195" s="377"/>
      <c r="BLE195" s="377"/>
      <c r="BLF195" s="377"/>
      <c r="BLG195" s="377"/>
      <c r="BLH195" s="377"/>
      <c r="BLI195" s="377"/>
      <c r="BLJ195" s="377"/>
      <c r="BLK195" s="377"/>
      <c r="BLL195" s="377"/>
      <c r="BLM195" s="377"/>
      <c r="BLN195" s="377"/>
      <c r="BLO195" s="377"/>
      <c r="BLP195" s="377"/>
      <c r="BLQ195" s="377"/>
      <c r="BLR195" s="377"/>
      <c r="BLS195" s="377"/>
      <c r="BLT195" s="377"/>
      <c r="BLU195" s="377"/>
      <c r="BLV195" s="377"/>
      <c r="BLW195" s="377"/>
      <c r="BLX195" s="377"/>
      <c r="BLY195" s="378"/>
      <c r="BLZ195" s="378"/>
      <c r="BMA195" s="378"/>
      <c r="BMB195" s="378"/>
      <c r="BMC195" s="378"/>
      <c r="BMD195" s="378"/>
      <c r="BME195" s="378"/>
      <c r="BMF195" s="378"/>
      <c r="BMG195" s="378"/>
      <c r="BMH195" s="378"/>
      <c r="BMI195" s="378"/>
      <c r="BMJ195" s="378"/>
      <c r="BMK195" s="378"/>
      <c r="BML195" s="378"/>
      <c r="BMM195" s="378"/>
      <c r="BMN195" s="378"/>
      <c r="BMO195" s="378"/>
      <c r="BMP195" s="378"/>
      <c r="BMQ195" s="378"/>
      <c r="BMR195" s="378"/>
      <c r="BMS195" s="378"/>
      <c r="BMT195" s="378"/>
      <c r="BMU195" s="378"/>
      <c r="BMV195" s="378"/>
      <c r="BMW195" s="379"/>
      <c r="BMX195" s="379"/>
      <c r="BMY195" s="379"/>
      <c r="BMZ195" s="379"/>
      <c r="BNA195" s="379"/>
      <c r="BNB195" s="378"/>
      <c r="BNC195" s="378"/>
      <c r="BND195" s="379"/>
      <c r="BNE195" s="379"/>
      <c r="BNF195" s="378"/>
      <c r="BNG195" s="378"/>
      <c r="BNH195" s="379"/>
      <c r="BNI195" s="379"/>
      <c r="BNJ195" s="378"/>
      <c r="BNK195" s="378"/>
      <c r="BNL195" s="378"/>
      <c r="BNM195" s="378"/>
      <c r="BNN195" s="378"/>
      <c r="BNO195" s="378"/>
      <c r="BNP195" s="378"/>
      <c r="BNQ195" s="379"/>
      <c r="BNR195" s="379"/>
      <c r="BNS195" s="378"/>
      <c r="BNT195" s="378"/>
      <c r="BNU195" s="379"/>
      <c r="BNV195" s="379"/>
      <c r="BNW195" s="378"/>
      <c r="BNX195" s="378"/>
      <c r="BNY195" s="378"/>
      <c r="BNZ195" s="378"/>
      <c r="BOA195" s="378"/>
      <c r="BOB195" s="372"/>
      <c r="BOC195" s="398"/>
      <c r="BOD195" s="378"/>
      <c r="BOE195" s="378"/>
      <c r="BOF195" s="378"/>
      <c r="BOG195" s="378"/>
      <c r="BOH195" s="378"/>
      <c r="BOI195" s="378"/>
      <c r="BOJ195" s="378"/>
      <c r="BOK195" s="377"/>
      <c r="BOL195" s="377"/>
      <c r="BOM195" s="377"/>
      <c r="BON195" s="377"/>
      <c r="BOO195" s="377"/>
      <c r="BOP195" s="377"/>
      <c r="BOQ195" s="377"/>
      <c r="BOR195" s="377"/>
      <c r="BOS195" s="377"/>
      <c r="BOT195" s="377"/>
      <c r="BOU195" s="377"/>
      <c r="BOV195" s="377"/>
      <c r="BOW195" s="377"/>
      <c r="BOX195" s="377"/>
      <c r="BOY195" s="377"/>
      <c r="BOZ195" s="377"/>
      <c r="BPA195" s="377"/>
      <c r="BPB195" s="377"/>
      <c r="BPC195" s="377"/>
      <c r="BPD195" s="377"/>
      <c r="BPE195" s="377"/>
      <c r="BPF195" s="377"/>
      <c r="BPG195" s="377"/>
      <c r="BPH195" s="377"/>
      <c r="BPI195" s="377"/>
      <c r="BPJ195" s="377"/>
      <c r="BPK195" s="377"/>
      <c r="BPL195" s="377"/>
      <c r="BPM195" s="377"/>
      <c r="BPN195" s="377"/>
      <c r="BPO195" s="377"/>
      <c r="BPP195" s="377"/>
      <c r="BPQ195" s="377"/>
      <c r="BPR195" s="377"/>
      <c r="BPS195" s="377"/>
      <c r="BPT195" s="377"/>
      <c r="BPU195" s="377"/>
      <c r="BPV195" s="377"/>
      <c r="BPW195" s="377"/>
      <c r="BPX195" s="377"/>
      <c r="BPY195" s="377"/>
      <c r="BPZ195" s="377"/>
      <c r="BQA195" s="377"/>
      <c r="BQB195" s="377"/>
      <c r="BQC195" s="378"/>
      <c r="BQD195" s="378"/>
      <c r="BQE195" s="378"/>
      <c r="BQF195" s="378"/>
      <c r="BQG195" s="378"/>
      <c r="BQH195" s="378"/>
      <c r="BQI195" s="378"/>
      <c r="BQJ195" s="378"/>
      <c r="BQK195" s="378"/>
      <c r="BQL195" s="378"/>
      <c r="BQM195" s="378"/>
      <c r="BQN195" s="378"/>
      <c r="BQO195" s="378"/>
      <c r="BQP195" s="378"/>
      <c r="BQQ195" s="378"/>
      <c r="BQR195" s="378"/>
      <c r="BQS195" s="378"/>
      <c r="BQT195" s="378"/>
      <c r="BQU195" s="378"/>
      <c r="BQV195" s="378"/>
      <c r="BQW195" s="378"/>
      <c r="BQX195" s="378"/>
      <c r="BQY195" s="378"/>
      <c r="BQZ195" s="378"/>
      <c r="BRA195" s="379"/>
      <c r="BRB195" s="379"/>
      <c r="BRC195" s="379"/>
      <c r="BRD195" s="379"/>
      <c r="BRE195" s="379"/>
      <c r="BRF195" s="378"/>
      <c r="BRG195" s="378"/>
      <c r="BRH195" s="379"/>
      <c r="BRI195" s="379"/>
      <c r="BRJ195" s="378"/>
      <c r="BRK195" s="378"/>
      <c r="BRL195" s="379"/>
      <c r="BRM195" s="379"/>
      <c r="BRN195" s="378"/>
      <c r="BRO195" s="378"/>
      <c r="BRP195" s="378"/>
      <c r="BRQ195" s="378"/>
      <c r="BRR195" s="378"/>
      <c r="BRS195" s="378"/>
      <c r="BRT195" s="378"/>
      <c r="BRU195" s="379"/>
      <c r="BRV195" s="379"/>
      <c r="BRW195" s="378"/>
      <c r="BRX195" s="378"/>
      <c r="BRY195" s="379"/>
      <c r="BRZ195" s="379"/>
      <c r="BSA195" s="378"/>
      <c r="BSB195" s="378"/>
      <c r="BSC195" s="378"/>
      <c r="BSD195" s="378"/>
      <c r="BSE195" s="378"/>
      <c r="BSF195" s="372"/>
      <c r="BSG195" s="398"/>
      <c r="BSH195" s="378"/>
      <c r="BSI195" s="378"/>
      <c r="BSJ195" s="378"/>
      <c r="BSK195" s="378"/>
      <c r="BSL195" s="378"/>
      <c r="BSM195" s="378"/>
      <c r="BSN195" s="378"/>
      <c r="BSO195" s="377"/>
      <c r="BSP195" s="377"/>
      <c r="BSQ195" s="377"/>
      <c r="BSR195" s="377"/>
      <c r="BSS195" s="377"/>
      <c r="BST195" s="377"/>
      <c r="BSU195" s="377"/>
      <c r="BSV195" s="377"/>
      <c r="BSW195" s="377"/>
      <c r="BSX195" s="377"/>
      <c r="BSY195" s="377"/>
      <c r="BSZ195" s="377"/>
      <c r="BTA195" s="377"/>
      <c r="BTB195" s="377"/>
      <c r="BTC195" s="377"/>
      <c r="BTD195" s="377"/>
      <c r="BTE195" s="377"/>
      <c r="BTF195" s="377"/>
      <c r="BTG195" s="377"/>
      <c r="BTH195" s="377"/>
      <c r="BTI195" s="377"/>
      <c r="BTJ195" s="377"/>
      <c r="BTK195" s="377"/>
      <c r="BTL195" s="377"/>
      <c r="BTM195" s="377"/>
      <c r="BTN195" s="377"/>
      <c r="BTO195" s="377"/>
      <c r="BTP195" s="377"/>
      <c r="BTQ195" s="377"/>
      <c r="BTR195" s="377"/>
      <c r="BTS195" s="377"/>
      <c r="BTT195" s="377"/>
      <c r="BTU195" s="377"/>
      <c r="BTV195" s="377"/>
      <c r="BTW195" s="377"/>
      <c r="BTX195" s="377"/>
      <c r="BTY195" s="377"/>
      <c r="BTZ195" s="377"/>
      <c r="BUA195" s="377"/>
      <c r="BUB195" s="377"/>
      <c r="BUC195" s="377"/>
      <c r="BUD195" s="377"/>
      <c r="BUE195" s="377"/>
      <c r="BUF195" s="377"/>
      <c r="BUG195" s="378"/>
      <c r="BUH195" s="378"/>
      <c r="BUI195" s="378"/>
      <c r="BUJ195" s="378"/>
      <c r="BUK195" s="378"/>
      <c r="BUL195" s="378"/>
      <c r="BUM195" s="378"/>
      <c r="BUN195" s="378"/>
      <c r="BUO195" s="378"/>
      <c r="BUP195" s="378"/>
      <c r="BUQ195" s="378"/>
      <c r="BUR195" s="378"/>
      <c r="BUS195" s="378"/>
      <c r="BUT195" s="378"/>
      <c r="BUU195" s="378"/>
      <c r="BUV195" s="378"/>
      <c r="BUW195" s="378"/>
      <c r="BUX195" s="378"/>
      <c r="BUY195" s="378"/>
      <c r="BUZ195" s="378"/>
      <c r="BVA195" s="378"/>
      <c r="BVB195" s="378"/>
      <c r="BVC195" s="378"/>
      <c r="BVD195" s="378"/>
      <c r="BVE195" s="379"/>
      <c r="BVF195" s="379"/>
      <c r="BVG195" s="379"/>
      <c r="BVH195" s="379"/>
      <c r="BVI195" s="379"/>
      <c r="BVJ195" s="378"/>
      <c r="BVK195" s="378"/>
      <c r="BVL195" s="379"/>
      <c r="BVM195" s="379"/>
      <c r="BVN195" s="378"/>
      <c r="BVO195" s="378"/>
      <c r="BVP195" s="379"/>
      <c r="BVQ195" s="379"/>
      <c r="BVR195" s="378"/>
      <c r="BVS195" s="378"/>
      <c r="BVT195" s="378"/>
      <c r="BVU195" s="378"/>
      <c r="BVV195" s="378"/>
      <c r="BVW195" s="378"/>
      <c r="BVX195" s="378"/>
      <c r="BVY195" s="379"/>
      <c r="BVZ195" s="379"/>
      <c r="BWA195" s="378"/>
      <c r="BWB195" s="378"/>
      <c r="BWC195" s="379"/>
      <c r="BWD195" s="379"/>
      <c r="BWE195" s="378"/>
      <c r="BWF195" s="378"/>
      <c r="BWG195" s="378"/>
      <c r="BWH195" s="378"/>
      <c r="BWI195" s="378"/>
      <c r="BWJ195" s="372"/>
      <c r="BWK195" s="398"/>
      <c r="BWL195" s="378"/>
      <c r="BWM195" s="378"/>
      <c r="BWN195" s="378"/>
      <c r="BWO195" s="378"/>
      <c r="BWP195" s="378"/>
      <c r="BWQ195" s="378"/>
      <c r="BWR195" s="378"/>
      <c r="BWS195" s="377"/>
      <c r="BWT195" s="377"/>
      <c r="BWU195" s="377"/>
      <c r="BWV195" s="377"/>
      <c r="BWW195" s="377"/>
      <c r="BWX195" s="377"/>
      <c r="BWY195" s="377"/>
      <c r="BWZ195" s="377"/>
      <c r="BXA195" s="377"/>
      <c r="BXB195" s="377"/>
      <c r="BXC195" s="377"/>
      <c r="BXD195" s="377"/>
      <c r="BXE195" s="377"/>
      <c r="BXF195" s="377"/>
      <c r="BXG195" s="377"/>
      <c r="BXH195" s="377"/>
      <c r="BXI195" s="377"/>
      <c r="BXJ195" s="377"/>
      <c r="BXK195" s="377"/>
      <c r="BXL195" s="377"/>
      <c r="BXM195" s="377"/>
      <c r="BXN195" s="377"/>
      <c r="BXO195" s="377"/>
      <c r="BXP195" s="377"/>
      <c r="BXQ195" s="377"/>
      <c r="BXR195" s="377"/>
      <c r="BXS195" s="377"/>
      <c r="BXT195" s="377"/>
      <c r="BXU195" s="377"/>
      <c r="BXV195" s="377"/>
      <c r="BXW195" s="377"/>
      <c r="BXX195" s="377"/>
      <c r="BXY195" s="377"/>
      <c r="BXZ195" s="377"/>
      <c r="BYA195" s="377"/>
      <c r="BYB195" s="377"/>
      <c r="BYC195" s="377"/>
      <c r="BYD195" s="377"/>
      <c r="BYE195" s="377"/>
      <c r="BYF195" s="377"/>
      <c r="BYG195" s="377"/>
      <c r="BYH195" s="377"/>
      <c r="BYI195" s="377"/>
      <c r="BYJ195" s="377"/>
      <c r="BYK195" s="378"/>
      <c r="BYL195" s="378"/>
      <c r="BYM195" s="378"/>
      <c r="BYN195" s="378"/>
      <c r="BYO195" s="378"/>
      <c r="BYP195" s="378"/>
      <c r="BYQ195" s="378"/>
      <c r="BYR195" s="378"/>
      <c r="BYS195" s="378"/>
      <c r="BYT195" s="378"/>
      <c r="BYU195" s="378"/>
      <c r="BYV195" s="378"/>
      <c r="BYW195" s="378"/>
      <c r="BYX195" s="378"/>
      <c r="BYY195" s="378"/>
      <c r="BYZ195" s="378"/>
      <c r="BZA195" s="378"/>
      <c r="BZB195" s="378"/>
      <c r="BZC195" s="378"/>
      <c r="BZD195" s="378"/>
      <c r="BZE195" s="378"/>
      <c r="BZF195" s="378"/>
      <c r="BZG195" s="378"/>
      <c r="BZH195" s="378"/>
      <c r="BZI195" s="379"/>
      <c r="BZJ195" s="379"/>
      <c r="BZK195" s="379"/>
      <c r="BZL195" s="379"/>
      <c r="BZM195" s="379"/>
      <c r="BZN195" s="378"/>
      <c r="BZO195" s="378"/>
      <c r="BZP195" s="379"/>
      <c r="BZQ195" s="379"/>
      <c r="BZR195" s="378"/>
      <c r="BZS195" s="378"/>
      <c r="BZT195" s="379"/>
      <c r="BZU195" s="379"/>
      <c r="BZV195" s="378"/>
      <c r="BZW195" s="378"/>
      <c r="BZX195" s="378"/>
      <c r="BZY195" s="378"/>
      <c r="BZZ195" s="378"/>
      <c r="CAA195" s="378"/>
      <c r="CAB195" s="378"/>
      <c r="CAC195" s="379"/>
      <c r="CAD195" s="379"/>
      <c r="CAE195" s="378"/>
      <c r="CAF195" s="378"/>
      <c r="CAG195" s="379"/>
      <c r="CAH195" s="379"/>
      <c r="CAI195" s="378"/>
      <c r="CAJ195" s="378"/>
      <c r="CAK195" s="378"/>
      <c r="CAL195" s="378"/>
      <c r="CAM195" s="378"/>
      <c r="CAN195" s="372"/>
      <c r="CAO195" s="398"/>
      <c r="CAP195" s="378"/>
      <c r="CAQ195" s="378"/>
      <c r="CAR195" s="378"/>
      <c r="CAS195" s="378"/>
      <c r="CAT195" s="378"/>
      <c r="CAU195" s="378"/>
      <c r="CAV195" s="378"/>
      <c r="CAW195" s="377"/>
      <c r="CAX195" s="377"/>
      <c r="CAY195" s="377"/>
      <c r="CAZ195" s="377"/>
      <c r="CBA195" s="377"/>
      <c r="CBB195" s="377"/>
      <c r="CBC195" s="377"/>
      <c r="CBD195" s="377"/>
      <c r="CBE195" s="377"/>
      <c r="CBF195" s="377"/>
      <c r="CBG195" s="377"/>
      <c r="CBH195" s="377"/>
      <c r="CBI195" s="377"/>
      <c r="CBJ195" s="377"/>
      <c r="CBK195" s="377"/>
      <c r="CBL195" s="377"/>
      <c r="CBM195" s="377"/>
      <c r="CBN195" s="377"/>
      <c r="CBO195" s="377"/>
      <c r="CBP195" s="377"/>
      <c r="CBQ195" s="377"/>
      <c r="CBR195" s="377"/>
      <c r="CBS195" s="377"/>
      <c r="CBT195" s="377"/>
      <c r="CBU195" s="377"/>
      <c r="CBV195" s="377"/>
      <c r="CBW195" s="377"/>
      <c r="CBX195" s="377"/>
      <c r="CBY195" s="377"/>
      <c r="CBZ195" s="377"/>
      <c r="CCA195" s="377"/>
      <c r="CCB195" s="377"/>
      <c r="CCC195" s="377"/>
      <c r="CCD195" s="377"/>
      <c r="CCE195" s="377"/>
      <c r="CCF195" s="377"/>
      <c r="CCG195" s="377"/>
      <c r="CCH195" s="377"/>
      <c r="CCI195" s="377"/>
      <c r="CCJ195" s="377"/>
      <c r="CCK195" s="377"/>
      <c r="CCL195" s="377"/>
      <c r="CCM195" s="377"/>
      <c r="CCN195" s="377"/>
      <c r="CCO195" s="378"/>
      <c r="CCP195" s="378"/>
      <c r="CCQ195" s="378"/>
      <c r="CCR195" s="378"/>
      <c r="CCS195" s="378"/>
      <c r="CCT195" s="378"/>
      <c r="CCU195" s="378"/>
      <c r="CCV195" s="378"/>
      <c r="CCW195" s="378"/>
      <c r="CCX195" s="378"/>
      <c r="CCY195" s="378"/>
      <c r="CCZ195" s="378"/>
      <c r="CDA195" s="378"/>
      <c r="CDB195" s="378"/>
      <c r="CDC195" s="378"/>
      <c r="CDD195" s="378"/>
      <c r="CDE195" s="378"/>
      <c r="CDF195" s="378"/>
      <c r="CDG195" s="378"/>
      <c r="CDH195" s="378"/>
      <c r="CDI195" s="378"/>
      <c r="CDJ195" s="378"/>
      <c r="CDK195" s="378"/>
      <c r="CDL195" s="378"/>
      <c r="CDM195" s="379"/>
      <c r="CDN195" s="379"/>
      <c r="CDO195" s="379"/>
      <c r="CDP195" s="379"/>
      <c r="CDQ195" s="379"/>
      <c r="CDR195" s="378"/>
      <c r="CDS195" s="378"/>
      <c r="CDT195" s="379"/>
      <c r="CDU195" s="379"/>
      <c r="CDV195" s="378"/>
      <c r="CDW195" s="378"/>
      <c r="CDX195" s="379"/>
      <c r="CDY195" s="379"/>
      <c r="CDZ195" s="378"/>
      <c r="CEA195" s="378"/>
      <c r="CEB195" s="378"/>
      <c r="CEC195" s="378"/>
      <c r="CED195" s="378"/>
      <c r="CEE195" s="378"/>
      <c r="CEF195" s="378"/>
      <c r="CEG195" s="379"/>
      <c r="CEH195" s="379"/>
      <c r="CEI195" s="378"/>
      <c r="CEJ195" s="378"/>
      <c r="CEK195" s="379"/>
      <c r="CEL195" s="379"/>
      <c r="CEM195" s="378"/>
      <c r="CEN195" s="378"/>
      <c r="CEO195" s="378"/>
      <c r="CEP195" s="378"/>
      <c r="CEQ195" s="378"/>
      <c r="CER195" s="372"/>
      <c r="CES195" s="398"/>
      <c r="CET195" s="378"/>
      <c r="CEU195" s="378"/>
      <c r="CEV195" s="378"/>
      <c r="CEW195" s="378"/>
      <c r="CEX195" s="378"/>
      <c r="CEY195" s="378"/>
      <c r="CEZ195" s="378"/>
      <c r="CFA195" s="377"/>
      <c r="CFB195" s="377"/>
      <c r="CFC195" s="377"/>
      <c r="CFD195" s="377"/>
      <c r="CFE195" s="377"/>
      <c r="CFF195" s="377"/>
      <c r="CFG195" s="377"/>
      <c r="CFH195" s="377"/>
      <c r="CFI195" s="377"/>
      <c r="CFJ195" s="377"/>
      <c r="CFK195" s="377"/>
      <c r="CFL195" s="377"/>
      <c r="CFM195" s="377"/>
      <c r="CFN195" s="377"/>
      <c r="CFO195" s="377"/>
      <c r="CFP195" s="377"/>
      <c r="CFQ195" s="377"/>
      <c r="CFR195" s="377"/>
      <c r="CFS195" s="377"/>
      <c r="CFT195" s="377"/>
      <c r="CFU195" s="377"/>
      <c r="CFV195" s="377"/>
      <c r="CFW195" s="377"/>
      <c r="CFX195" s="377"/>
      <c r="CFY195" s="377"/>
      <c r="CFZ195" s="377"/>
      <c r="CGA195" s="377"/>
      <c r="CGB195" s="377"/>
      <c r="CGC195" s="377"/>
      <c r="CGD195" s="377"/>
      <c r="CGE195" s="377"/>
      <c r="CGF195" s="377"/>
      <c r="CGG195" s="377"/>
      <c r="CGH195" s="377"/>
      <c r="CGI195" s="377"/>
      <c r="CGJ195" s="377"/>
      <c r="CGK195" s="377"/>
      <c r="CGL195" s="377"/>
      <c r="CGM195" s="377"/>
      <c r="CGN195" s="377"/>
      <c r="CGO195" s="377"/>
      <c r="CGP195" s="377"/>
      <c r="CGQ195" s="377"/>
      <c r="CGR195" s="377"/>
      <c r="CGS195" s="378"/>
      <c r="CGT195" s="378"/>
      <c r="CGU195" s="378"/>
      <c r="CGV195" s="378"/>
      <c r="CGW195" s="378"/>
      <c r="CGX195" s="378"/>
      <c r="CGY195" s="378"/>
      <c r="CGZ195" s="378"/>
      <c r="CHA195" s="378"/>
      <c r="CHB195" s="378"/>
      <c r="CHC195" s="378"/>
      <c r="CHD195" s="378"/>
      <c r="CHE195" s="378"/>
      <c r="CHF195" s="378"/>
      <c r="CHG195" s="378"/>
      <c r="CHH195" s="378"/>
      <c r="CHI195" s="378"/>
      <c r="CHJ195" s="378"/>
      <c r="CHK195" s="378"/>
      <c r="CHL195" s="378"/>
      <c r="CHM195" s="378"/>
      <c r="CHN195" s="378"/>
      <c r="CHO195" s="378"/>
      <c r="CHP195" s="378"/>
      <c r="CHQ195" s="379"/>
      <c r="CHR195" s="379"/>
      <c r="CHS195" s="379"/>
      <c r="CHT195" s="379"/>
      <c r="CHU195" s="379"/>
      <c r="CHV195" s="378"/>
      <c r="CHW195" s="378"/>
      <c r="CHX195" s="379"/>
      <c r="CHY195" s="379"/>
      <c r="CHZ195" s="378"/>
      <c r="CIA195" s="378"/>
      <c r="CIB195" s="379"/>
      <c r="CIC195" s="379"/>
      <c r="CID195" s="378"/>
      <c r="CIE195" s="378"/>
      <c r="CIF195" s="378"/>
      <c r="CIG195" s="378"/>
      <c r="CIH195" s="378"/>
      <c r="CII195" s="378"/>
      <c r="CIJ195" s="378"/>
      <c r="CIK195" s="379"/>
      <c r="CIL195" s="379"/>
      <c r="CIM195" s="378"/>
      <c r="CIN195" s="378"/>
      <c r="CIO195" s="379"/>
      <c r="CIP195" s="379"/>
      <c r="CIQ195" s="378"/>
      <c r="CIR195" s="378"/>
      <c r="CIS195" s="378"/>
      <c r="CIT195" s="378"/>
      <c r="CIU195" s="378"/>
      <c r="CIV195" s="372"/>
      <c r="CIW195" s="398"/>
      <c r="CIX195" s="378"/>
      <c r="CIY195" s="378"/>
      <c r="CIZ195" s="378"/>
      <c r="CJA195" s="378"/>
      <c r="CJB195" s="378"/>
      <c r="CJC195" s="378"/>
      <c r="CJD195" s="378"/>
      <c r="CJE195" s="377"/>
      <c r="CJF195" s="377"/>
      <c r="CJG195" s="377"/>
      <c r="CJH195" s="377"/>
      <c r="CJI195" s="377"/>
      <c r="CJJ195" s="377"/>
      <c r="CJK195" s="377"/>
      <c r="CJL195" s="377"/>
      <c r="CJM195" s="377"/>
      <c r="CJN195" s="377"/>
      <c r="CJO195" s="377"/>
      <c r="CJP195" s="377"/>
      <c r="CJQ195" s="377"/>
      <c r="CJR195" s="377"/>
      <c r="CJS195" s="377"/>
      <c r="CJT195" s="377"/>
      <c r="CJU195" s="377"/>
      <c r="CJV195" s="377"/>
      <c r="CJW195" s="377"/>
      <c r="CJX195" s="377"/>
      <c r="CJY195" s="377"/>
      <c r="CJZ195" s="377"/>
      <c r="CKA195" s="377"/>
      <c r="CKB195" s="377"/>
      <c r="CKC195" s="377"/>
      <c r="CKD195" s="377"/>
      <c r="CKE195" s="377"/>
      <c r="CKF195" s="377"/>
      <c r="CKG195" s="377"/>
      <c r="CKH195" s="377"/>
      <c r="CKI195" s="377"/>
      <c r="CKJ195" s="377"/>
      <c r="CKK195" s="377"/>
      <c r="CKL195" s="377"/>
      <c r="CKM195" s="377"/>
      <c r="CKN195" s="377"/>
      <c r="CKO195" s="377"/>
      <c r="CKP195" s="377"/>
      <c r="CKQ195" s="377"/>
      <c r="CKR195" s="377"/>
      <c r="CKS195" s="377"/>
      <c r="CKT195" s="377"/>
      <c r="CKU195" s="377"/>
      <c r="CKV195" s="377"/>
      <c r="CKW195" s="378"/>
      <c r="CKX195" s="378"/>
      <c r="CKY195" s="378"/>
      <c r="CKZ195" s="378"/>
      <c r="CLA195" s="378"/>
      <c r="CLB195" s="378"/>
      <c r="CLC195" s="378"/>
      <c r="CLD195" s="378"/>
      <c r="CLE195" s="378"/>
      <c r="CLF195" s="378"/>
      <c r="CLG195" s="378"/>
      <c r="CLH195" s="378"/>
      <c r="CLI195" s="378"/>
      <c r="CLJ195" s="378"/>
      <c r="CLK195" s="378"/>
      <c r="CLL195" s="378"/>
      <c r="CLM195" s="378"/>
      <c r="CLN195" s="378"/>
      <c r="CLO195" s="378"/>
      <c r="CLP195" s="378"/>
      <c r="CLQ195" s="378"/>
      <c r="CLR195" s="378"/>
      <c r="CLS195" s="378"/>
      <c r="CLT195" s="378"/>
      <c r="CLU195" s="379"/>
      <c r="CLV195" s="379"/>
      <c r="CLW195" s="379"/>
      <c r="CLX195" s="379"/>
      <c r="CLY195" s="379"/>
      <c r="CLZ195" s="378"/>
      <c r="CMA195" s="378"/>
      <c r="CMB195" s="379"/>
      <c r="CMC195" s="379"/>
      <c r="CMD195" s="378"/>
      <c r="CME195" s="378"/>
      <c r="CMF195" s="379"/>
      <c r="CMG195" s="379"/>
      <c r="CMH195" s="378"/>
      <c r="CMI195" s="378"/>
      <c r="CMJ195" s="378"/>
      <c r="CMK195" s="378"/>
      <c r="CML195" s="378"/>
      <c r="CMM195" s="378"/>
      <c r="CMN195" s="378"/>
      <c r="CMO195" s="379"/>
      <c r="CMP195" s="379"/>
      <c r="CMQ195" s="378"/>
      <c r="CMR195" s="378"/>
      <c r="CMS195" s="379"/>
      <c r="CMT195" s="379"/>
      <c r="CMU195" s="378"/>
      <c r="CMV195" s="378"/>
      <c r="CMW195" s="378"/>
      <c r="CMX195" s="378"/>
      <c r="CMY195" s="378"/>
      <c r="CMZ195" s="372"/>
      <c r="CNA195" s="398"/>
      <c r="CNB195" s="378"/>
      <c r="CNC195" s="378"/>
      <c r="CND195" s="378"/>
      <c r="CNE195" s="378"/>
      <c r="CNF195" s="378"/>
      <c r="CNG195" s="378"/>
      <c r="CNH195" s="378"/>
      <c r="CNI195" s="377"/>
      <c r="CNJ195" s="377"/>
      <c r="CNK195" s="377"/>
      <c r="CNL195" s="377"/>
      <c r="CNM195" s="377"/>
      <c r="CNN195" s="377"/>
      <c r="CNO195" s="377"/>
      <c r="CNP195" s="377"/>
      <c r="CNQ195" s="377"/>
      <c r="CNR195" s="377"/>
      <c r="CNS195" s="377"/>
      <c r="CNT195" s="377"/>
      <c r="CNU195" s="377"/>
      <c r="CNV195" s="377"/>
      <c r="CNW195" s="377"/>
      <c r="CNX195" s="377"/>
      <c r="CNY195" s="377"/>
      <c r="CNZ195" s="377"/>
      <c r="COA195" s="377"/>
      <c r="COB195" s="377"/>
      <c r="COC195" s="377"/>
      <c r="COD195" s="377"/>
      <c r="COE195" s="377"/>
      <c r="COF195" s="377"/>
      <c r="COG195" s="377"/>
      <c r="COH195" s="377"/>
      <c r="COI195" s="377"/>
      <c r="COJ195" s="377"/>
      <c r="COK195" s="377"/>
      <c r="COL195" s="377"/>
      <c r="COM195" s="377"/>
      <c r="CON195" s="377"/>
      <c r="COO195" s="377"/>
      <c r="COP195" s="377"/>
      <c r="COQ195" s="377"/>
      <c r="COR195" s="377"/>
      <c r="COS195" s="377"/>
      <c r="COT195" s="377"/>
      <c r="COU195" s="377"/>
      <c r="COV195" s="377"/>
      <c r="COW195" s="377"/>
      <c r="COX195" s="377"/>
      <c r="COY195" s="377"/>
      <c r="COZ195" s="377"/>
      <c r="CPA195" s="378"/>
      <c r="CPB195" s="378"/>
      <c r="CPC195" s="378"/>
      <c r="CPD195" s="378"/>
      <c r="CPE195" s="378"/>
      <c r="CPF195" s="378"/>
      <c r="CPG195" s="378"/>
      <c r="CPH195" s="378"/>
      <c r="CPI195" s="378"/>
      <c r="CPJ195" s="378"/>
      <c r="CPK195" s="378"/>
      <c r="CPL195" s="378"/>
      <c r="CPM195" s="378"/>
      <c r="CPN195" s="378"/>
      <c r="CPO195" s="378"/>
      <c r="CPP195" s="378"/>
      <c r="CPQ195" s="378"/>
      <c r="CPR195" s="378"/>
      <c r="CPS195" s="378"/>
      <c r="CPT195" s="378"/>
      <c r="CPU195" s="378"/>
      <c r="CPV195" s="378"/>
      <c r="CPW195" s="378"/>
      <c r="CPX195" s="378"/>
      <c r="CPY195" s="379"/>
      <c r="CPZ195" s="379"/>
      <c r="CQA195" s="379"/>
      <c r="CQB195" s="379"/>
      <c r="CQC195" s="379"/>
      <c r="CQD195" s="378"/>
      <c r="CQE195" s="378"/>
      <c r="CQF195" s="379"/>
      <c r="CQG195" s="379"/>
      <c r="CQH195" s="378"/>
      <c r="CQI195" s="378"/>
      <c r="CQJ195" s="379"/>
      <c r="CQK195" s="379"/>
      <c r="CQL195" s="378"/>
      <c r="CQM195" s="378"/>
      <c r="CQN195" s="378"/>
      <c r="CQO195" s="378"/>
      <c r="CQP195" s="378"/>
      <c r="CQQ195" s="378"/>
      <c r="CQR195" s="378"/>
      <c r="CQS195" s="379"/>
      <c r="CQT195" s="379"/>
      <c r="CQU195" s="378"/>
      <c r="CQV195" s="378"/>
      <c r="CQW195" s="379"/>
      <c r="CQX195" s="379"/>
      <c r="CQY195" s="378"/>
      <c r="CQZ195" s="378"/>
      <c r="CRA195" s="378"/>
      <c r="CRB195" s="378"/>
      <c r="CRC195" s="378"/>
      <c r="CRD195" s="372"/>
      <c r="CRE195" s="398"/>
      <c r="CRF195" s="378"/>
      <c r="CRG195" s="378"/>
      <c r="CRH195" s="378"/>
      <c r="CRI195" s="378"/>
      <c r="CRJ195" s="378"/>
      <c r="CRK195" s="378"/>
      <c r="CRL195" s="378"/>
      <c r="CRM195" s="377"/>
      <c r="CRN195" s="377"/>
      <c r="CRO195" s="377"/>
      <c r="CRP195" s="377"/>
      <c r="CRQ195" s="377"/>
      <c r="CRR195" s="377"/>
      <c r="CRS195" s="377"/>
      <c r="CRT195" s="377"/>
      <c r="CRU195" s="377"/>
      <c r="CRV195" s="377"/>
      <c r="CRW195" s="377"/>
      <c r="CRX195" s="377"/>
      <c r="CRY195" s="377"/>
      <c r="CRZ195" s="377"/>
      <c r="CSA195" s="377"/>
      <c r="CSB195" s="377"/>
      <c r="CSC195" s="377"/>
      <c r="CSD195" s="377"/>
      <c r="CSE195" s="377"/>
      <c r="CSF195" s="377"/>
      <c r="CSG195" s="377"/>
      <c r="CSH195" s="377"/>
      <c r="CSI195" s="377"/>
      <c r="CSJ195" s="377"/>
      <c r="CSK195" s="377"/>
      <c r="CSL195" s="377"/>
      <c r="CSM195" s="377"/>
      <c r="CSN195" s="377"/>
      <c r="CSO195" s="377"/>
      <c r="CSP195" s="377"/>
      <c r="CSQ195" s="377"/>
      <c r="CSR195" s="377"/>
      <c r="CSS195" s="377"/>
      <c r="CST195" s="377"/>
      <c r="CSU195" s="377"/>
      <c r="CSV195" s="377"/>
      <c r="CSW195" s="377"/>
      <c r="CSX195" s="377"/>
      <c r="CSY195" s="377"/>
      <c r="CSZ195" s="377"/>
      <c r="CTA195" s="377"/>
      <c r="CTB195" s="377"/>
      <c r="CTC195" s="377"/>
      <c r="CTD195" s="377"/>
      <c r="CTE195" s="378"/>
      <c r="CTF195" s="378"/>
      <c r="CTG195" s="378"/>
      <c r="CTH195" s="378"/>
      <c r="CTI195" s="378"/>
      <c r="CTJ195" s="378"/>
      <c r="CTK195" s="378"/>
      <c r="CTL195" s="378"/>
      <c r="CTM195" s="378"/>
      <c r="CTN195" s="378"/>
      <c r="CTO195" s="378"/>
      <c r="CTP195" s="378"/>
      <c r="CTQ195" s="378"/>
      <c r="CTR195" s="378"/>
      <c r="CTS195" s="378"/>
      <c r="CTT195" s="378"/>
      <c r="CTU195" s="378"/>
      <c r="CTV195" s="378"/>
      <c r="CTW195" s="378"/>
      <c r="CTX195" s="378"/>
      <c r="CTY195" s="378"/>
      <c r="CTZ195" s="378"/>
      <c r="CUA195" s="378"/>
      <c r="CUB195" s="378"/>
      <c r="CUC195" s="379"/>
      <c r="CUD195" s="379"/>
      <c r="CUE195" s="379"/>
      <c r="CUF195" s="379"/>
      <c r="CUG195" s="379"/>
      <c r="CUH195" s="378"/>
      <c r="CUI195" s="378"/>
      <c r="CUJ195" s="379"/>
      <c r="CUK195" s="379"/>
      <c r="CUL195" s="378"/>
      <c r="CUM195" s="378"/>
      <c r="CUN195" s="379"/>
      <c r="CUO195" s="379"/>
      <c r="CUP195" s="378"/>
      <c r="CUQ195" s="378"/>
      <c r="CUR195" s="378"/>
      <c r="CUS195" s="378"/>
      <c r="CUT195" s="378"/>
      <c r="CUU195" s="378"/>
      <c r="CUV195" s="378"/>
      <c r="CUW195" s="379"/>
      <c r="CUX195" s="379"/>
      <c r="CUY195" s="378"/>
      <c r="CUZ195" s="378"/>
      <c r="CVA195" s="379"/>
      <c r="CVB195" s="379"/>
      <c r="CVC195" s="378"/>
      <c r="CVD195" s="378"/>
      <c r="CVE195" s="378"/>
      <c r="CVF195" s="378"/>
      <c r="CVG195" s="378"/>
      <c r="CVH195" s="372"/>
      <c r="CVI195" s="398"/>
      <c r="CVJ195" s="378"/>
      <c r="CVK195" s="378"/>
      <c r="CVL195" s="378"/>
      <c r="CVM195" s="378"/>
      <c r="CVN195" s="378"/>
      <c r="CVO195" s="378"/>
      <c r="CVP195" s="378"/>
      <c r="CVQ195" s="377"/>
      <c r="CVR195" s="377"/>
      <c r="CVS195" s="377"/>
      <c r="CVT195" s="377"/>
      <c r="CVU195" s="377"/>
      <c r="CVV195" s="377"/>
      <c r="CVW195" s="377"/>
      <c r="CVX195" s="377"/>
      <c r="CVY195" s="377"/>
      <c r="CVZ195" s="377"/>
      <c r="CWA195" s="377"/>
      <c r="CWB195" s="377"/>
      <c r="CWC195" s="377"/>
      <c r="CWD195" s="377"/>
      <c r="CWE195" s="377"/>
      <c r="CWF195" s="377"/>
      <c r="CWG195" s="377"/>
      <c r="CWH195" s="377"/>
      <c r="CWI195" s="377"/>
      <c r="CWJ195" s="377"/>
      <c r="CWK195" s="377"/>
      <c r="CWL195" s="377"/>
      <c r="CWM195" s="377"/>
      <c r="CWN195" s="377"/>
      <c r="CWO195" s="377"/>
      <c r="CWP195" s="377"/>
      <c r="CWQ195" s="377"/>
      <c r="CWR195" s="377"/>
      <c r="CWS195" s="377"/>
      <c r="CWT195" s="377"/>
      <c r="CWU195" s="377"/>
      <c r="CWV195" s="377"/>
      <c r="CWW195" s="377"/>
      <c r="CWX195" s="377"/>
      <c r="CWY195" s="377"/>
      <c r="CWZ195" s="377"/>
      <c r="CXA195" s="377"/>
      <c r="CXB195" s="377"/>
      <c r="CXC195" s="377"/>
      <c r="CXD195" s="377"/>
      <c r="CXE195" s="377"/>
      <c r="CXF195" s="377"/>
      <c r="CXG195" s="377"/>
      <c r="CXH195" s="377"/>
      <c r="CXI195" s="378"/>
      <c r="CXJ195" s="378"/>
      <c r="CXK195" s="378"/>
      <c r="CXL195" s="378"/>
      <c r="CXM195" s="378"/>
      <c r="CXN195" s="378"/>
      <c r="CXO195" s="378"/>
      <c r="CXP195" s="378"/>
      <c r="CXQ195" s="378"/>
      <c r="CXR195" s="378"/>
      <c r="CXS195" s="378"/>
      <c r="CXT195" s="378"/>
      <c r="CXU195" s="378"/>
      <c r="CXV195" s="378"/>
      <c r="CXW195" s="378"/>
      <c r="CXX195" s="378"/>
      <c r="CXY195" s="378"/>
      <c r="CXZ195" s="378"/>
      <c r="CYA195" s="378"/>
      <c r="CYB195" s="378"/>
      <c r="CYC195" s="378"/>
      <c r="CYD195" s="378"/>
      <c r="CYE195" s="378"/>
      <c r="CYF195" s="378"/>
      <c r="CYG195" s="379"/>
      <c r="CYH195" s="379"/>
      <c r="CYI195" s="379"/>
      <c r="CYJ195" s="379"/>
      <c r="CYK195" s="379"/>
      <c r="CYL195" s="378"/>
      <c r="CYM195" s="378"/>
      <c r="CYN195" s="379"/>
      <c r="CYO195" s="379"/>
      <c r="CYP195" s="378"/>
      <c r="CYQ195" s="378"/>
      <c r="CYR195" s="379"/>
      <c r="CYS195" s="379"/>
      <c r="CYT195" s="378"/>
      <c r="CYU195" s="378"/>
      <c r="CYV195" s="378"/>
      <c r="CYW195" s="378"/>
      <c r="CYX195" s="378"/>
      <c r="CYY195" s="378"/>
      <c r="CYZ195" s="378"/>
      <c r="CZA195" s="379"/>
      <c r="CZB195" s="379"/>
      <c r="CZC195" s="378"/>
      <c r="CZD195" s="378"/>
      <c r="CZE195" s="379"/>
      <c r="CZF195" s="379"/>
      <c r="CZG195" s="378"/>
      <c r="CZH195" s="378"/>
      <c r="CZI195" s="378"/>
      <c r="CZJ195" s="378"/>
      <c r="CZK195" s="378"/>
      <c r="CZL195" s="372"/>
      <c r="CZM195" s="398"/>
      <c r="CZN195" s="378"/>
      <c r="CZO195" s="378"/>
      <c r="CZP195" s="378"/>
      <c r="CZQ195" s="378"/>
      <c r="CZR195" s="378"/>
      <c r="CZS195" s="378"/>
      <c r="CZT195" s="378"/>
      <c r="CZU195" s="377"/>
      <c r="CZV195" s="377"/>
      <c r="CZW195" s="377"/>
      <c r="CZX195" s="377"/>
      <c r="CZY195" s="377"/>
      <c r="CZZ195" s="377"/>
      <c r="DAA195" s="377"/>
      <c r="DAB195" s="377"/>
      <c r="DAC195" s="377"/>
      <c r="DAD195" s="377"/>
      <c r="DAE195" s="377"/>
      <c r="DAF195" s="377"/>
      <c r="DAG195" s="377"/>
      <c r="DAH195" s="377"/>
      <c r="DAI195" s="377"/>
      <c r="DAJ195" s="377"/>
      <c r="DAK195" s="377"/>
      <c r="DAL195" s="377"/>
      <c r="DAM195" s="377"/>
      <c r="DAN195" s="377"/>
      <c r="DAO195" s="377"/>
      <c r="DAP195" s="377"/>
      <c r="DAQ195" s="377"/>
      <c r="DAR195" s="377"/>
      <c r="DAS195" s="377"/>
      <c r="DAT195" s="377"/>
      <c r="DAU195" s="377"/>
      <c r="DAV195" s="377"/>
      <c r="DAW195" s="377"/>
      <c r="DAX195" s="377"/>
      <c r="DAY195" s="377"/>
      <c r="DAZ195" s="377"/>
      <c r="DBA195" s="377"/>
      <c r="DBB195" s="377"/>
      <c r="DBC195" s="377"/>
      <c r="DBD195" s="377"/>
      <c r="DBE195" s="377"/>
      <c r="DBF195" s="377"/>
      <c r="DBG195" s="377"/>
      <c r="DBH195" s="377"/>
      <c r="DBI195" s="377"/>
      <c r="DBJ195" s="377"/>
      <c r="DBK195" s="377"/>
      <c r="DBL195" s="377"/>
      <c r="DBM195" s="378"/>
      <c r="DBN195" s="378"/>
      <c r="DBO195" s="378"/>
      <c r="DBP195" s="378"/>
      <c r="DBQ195" s="378"/>
      <c r="DBR195" s="378"/>
      <c r="DBS195" s="378"/>
      <c r="DBT195" s="378"/>
      <c r="DBU195" s="378"/>
      <c r="DBV195" s="378"/>
      <c r="DBW195" s="378"/>
      <c r="DBX195" s="378"/>
      <c r="DBY195" s="378"/>
      <c r="DBZ195" s="378"/>
      <c r="DCA195" s="378"/>
      <c r="DCB195" s="378"/>
      <c r="DCC195" s="378"/>
      <c r="DCD195" s="378"/>
      <c r="DCE195" s="378"/>
      <c r="DCF195" s="378"/>
      <c r="DCG195" s="378"/>
      <c r="DCH195" s="378"/>
      <c r="DCI195" s="378"/>
      <c r="DCJ195" s="378"/>
      <c r="DCK195" s="379"/>
      <c r="DCL195" s="379"/>
      <c r="DCM195" s="379"/>
      <c r="DCN195" s="379"/>
      <c r="DCO195" s="379"/>
      <c r="DCP195" s="378"/>
      <c r="DCQ195" s="378"/>
      <c r="DCR195" s="379"/>
      <c r="DCS195" s="379"/>
      <c r="DCT195" s="378"/>
      <c r="DCU195" s="378"/>
      <c r="DCV195" s="379"/>
      <c r="DCW195" s="379"/>
      <c r="DCX195" s="378"/>
      <c r="DCY195" s="378"/>
      <c r="DCZ195" s="378"/>
      <c r="DDA195" s="378"/>
      <c r="DDB195" s="378"/>
      <c r="DDC195" s="378"/>
      <c r="DDD195" s="378"/>
      <c r="DDE195" s="379"/>
      <c r="DDF195" s="379"/>
      <c r="DDG195" s="378"/>
      <c r="DDH195" s="378"/>
      <c r="DDI195" s="379"/>
      <c r="DDJ195" s="379"/>
      <c r="DDK195" s="378"/>
      <c r="DDL195" s="378"/>
      <c r="DDM195" s="378"/>
      <c r="DDN195" s="378"/>
      <c r="DDO195" s="378"/>
      <c r="DDP195" s="372"/>
      <c r="DDQ195" s="398"/>
      <c r="DDR195" s="378"/>
      <c r="DDS195" s="378"/>
      <c r="DDT195" s="378"/>
      <c r="DDU195" s="378"/>
      <c r="DDV195" s="378"/>
      <c r="DDW195" s="378"/>
      <c r="DDX195" s="378"/>
      <c r="DDY195" s="377"/>
      <c r="DDZ195" s="377"/>
      <c r="DEA195" s="377"/>
      <c r="DEB195" s="377"/>
      <c r="DEC195" s="377"/>
      <c r="DED195" s="377"/>
      <c r="DEE195" s="377"/>
      <c r="DEF195" s="377"/>
      <c r="DEG195" s="377"/>
      <c r="DEH195" s="377"/>
      <c r="DEI195" s="377"/>
      <c r="DEJ195" s="377"/>
      <c r="DEK195" s="377"/>
      <c r="DEL195" s="377"/>
      <c r="DEM195" s="377"/>
      <c r="DEN195" s="377"/>
      <c r="DEO195" s="377"/>
      <c r="DEP195" s="377"/>
      <c r="DEQ195" s="377"/>
      <c r="DER195" s="377"/>
      <c r="DES195" s="377"/>
      <c r="DET195" s="377"/>
      <c r="DEU195" s="377"/>
      <c r="DEV195" s="377"/>
      <c r="DEW195" s="377"/>
      <c r="DEX195" s="377"/>
      <c r="DEY195" s="377"/>
      <c r="DEZ195" s="377"/>
      <c r="DFA195" s="377"/>
      <c r="DFB195" s="377"/>
      <c r="DFC195" s="377"/>
      <c r="DFD195" s="377"/>
      <c r="DFE195" s="377"/>
      <c r="DFF195" s="377"/>
      <c r="DFG195" s="377"/>
      <c r="DFH195" s="377"/>
      <c r="DFI195" s="377"/>
      <c r="DFJ195" s="377"/>
      <c r="DFK195" s="377"/>
      <c r="DFL195" s="377"/>
      <c r="DFM195" s="377"/>
      <c r="DFN195" s="377"/>
      <c r="DFO195" s="377"/>
      <c r="DFP195" s="377"/>
      <c r="DFQ195" s="378"/>
      <c r="DFR195" s="378"/>
      <c r="DFS195" s="378"/>
      <c r="DFT195" s="378"/>
      <c r="DFU195" s="378"/>
      <c r="DFV195" s="378"/>
      <c r="DFW195" s="378"/>
      <c r="DFX195" s="378"/>
      <c r="DFY195" s="378"/>
      <c r="DFZ195" s="378"/>
      <c r="DGA195" s="378"/>
      <c r="DGB195" s="378"/>
      <c r="DGC195" s="378"/>
      <c r="DGD195" s="378"/>
      <c r="DGE195" s="378"/>
      <c r="DGF195" s="378"/>
      <c r="DGG195" s="378"/>
      <c r="DGH195" s="378"/>
      <c r="DGI195" s="378"/>
      <c r="DGJ195" s="378"/>
      <c r="DGK195" s="378"/>
      <c r="DGL195" s="378"/>
      <c r="DGM195" s="378"/>
      <c r="DGN195" s="378"/>
      <c r="DGO195" s="379"/>
      <c r="DGP195" s="379"/>
      <c r="DGQ195" s="379"/>
      <c r="DGR195" s="379"/>
      <c r="DGS195" s="379"/>
      <c r="DGT195" s="378"/>
      <c r="DGU195" s="378"/>
      <c r="DGV195" s="379"/>
      <c r="DGW195" s="379"/>
      <c r="DGX195" s="378"/>
      <c r="DGY195" s="378"/>
      <c r="DGZ195" s="379"/>
      <c r="DHA195" s="379"/>
      <c r="DHB195" s="378"/>
      <c r="DHC195" s="378"/>
      <c r="DHD195" s="378"/>
      <c r="DHE195" s="378"/>
      <c r="DHF195" s="378"/>
      <c r="DHG195" s="378"/>
      <c r="DHH195" s="378"/>
      <c r="DHI195" s="379"/>
      <c r="DHJ195" s="379"/>
      <c r="DHK195" s="378"/>
      <c r="DHL195" s="378"/>
      <c r="DHM195" s="379"/>
      <c r="DHN195" s="379"/>
      <c r="DHO195" s="378"/>
      <c r="DHP195" s="378"/>
      <c r="DHQ195" s="378"/>
      <c r="DHR195" s="378"/>
      <c r="DHS195" s="378"/>
      <c r="DHT195" s="372"/>
      <c r="DHU195" s="398"/>
      <c r="DHV195" s="378"/>
      <c r="DHW195" s="378"/>
      <c r="DHX195" s="378"/>
      <c r="DHY195" s="378"/>
      <c r="DHZ195" s="378"/>
      <c r="DIA195" s="378"/>
      <c r="DIB195" s="378"/>
      <c r="DIC195" s="377"/>
      <c r="DID195" s="377"/>
      <c r="DIE195" s="377"/>
      <c r="DIF195" s="377"/>
      <c r="DIG195" s="377"/>
      <c r="DIH195" s="377"/>
      <c r="DII195" s="377"/>
      <c r="DIJ195" s="377"/>
      <c r="DIK195" s="377"/>
      <c r="DIL195" s="377"/>
      <c r="DIM195" s="377"/>
      <c r="DIN195" s="377"/>
      <c r="DIO195" s="377"/>
      <c r="DIP195" s="377"/>
      <c r="DIQ195" s="377"/>
      <c r="DIR195" s="377"/>
      <c r="DIS195" s="377"/>
      <c r="DIT195" s="377"/>
      <c r="DIU195" s="377"/>
      <c r="DIV195" s="377"/>
      <c r="DIW195" s="377"/>
      <c r="DIX195" s="377"/>
      <c r="DIY195" s="377"/>
      <c r="DIZ195" s="377"/>
      <c r="DJA195" s="377"/>
      <c r="DJB195" s="377"/>
      <c r="DJC195" s="377"/>
      <c r="DJD195" s="377"/>
      <c r="DJE195" s="377"/>
      <c r="DJF195" s="377"/>
      <c r="DJG195" s="377"/>
      <c r="DJH195" s="377"/>
      <c r="DJI195" s="377"/>
      <c r="DJJ195" s="377"/>
      <c r="DJK195" s="377"/>
      <c r="DJL195" s="377"/>
      <c r="DJM195" s="377"/>
      <c r="DJN195" s="377"/>
      <c r="DJO195" s="377"/>
      <c r="DJP195" s="377"/>
      <c r="DJQ195" s="377"/>
      <c r="DJR195" s="377"/>
      <c r="DJS195" s="377"/>
      <c r="DJT195" s="377"/>
      <c r="DJU195" s="378"/>
      <c r="DJV195" s="378"/>
      <c r="DJW195" s="378"/>
      <c r="DJX195" s="378"/>
      <c r="DJY195" s="378"/>
      <c r="DJZ195" s="378"/>
      <c r="DKA195" s="378"/>
      <c r="DKB195" s="378"/>
      <c r="DKC195" s="378"/>
      <c r="DKD195" s="378"/>
      <c r="DKE195" s="378"/>
      <c r="DKF195" s="378"/>
      <c r="DKG195" s="378"/>
      <c r="DKH195" s="378"/>
      <c r="DKI195" s="378"/>
      <c r="DKJ195" s="378"/>
      <c r="DKK195" s="378"/>
      <c r="DKL195" s="378"/>
      <c r="DKM195" s="378"/>
      <c r="DKN195" s="378"/>
      <c r="DKO195" s="378"/>
      <c r="DKP195" s="378"/>
      <c r="DKQ195" s="378"/>
      <c r="DKR195" s="378"/>
      <c r="DKS195" s="379"/>
      <c r="DKT195" s="379"/>
      <c r="DKU195" s="379"/>
      <c r="DKV195" s="379"/>
      <c r="DKW195" s="379"/>
      <c r="DKX195" s="378"/>
      <c r="DKY195" s="378"/>
      <c r="DKZ195" s="379"/>
      <c r="DLA195" s="379"/>
      <c r="DLB195" s="378"/>
      <c r="DLC195" s="378"/>
      <c r="DLD195" s="379"/>
      <c r="DLE195" s="379"/>
      <c r="DLF195" s="378"/>
      <c r="DLG195" s="378"/>
      <c r="DLH195" s="378"/>
      <c r="DLI195" s="378"/>
      <c r="DLJ195" s="378"/>
      <c r="DLK195" s="378"/>
      <c r="DLL195" s="378"/>
      <c r="DLM195" s="379"/>
      <c r="DLN195" s="379"/>
      <c r="DLO195" s="378"/>
      <c r="DLP195" s="378"/>
      <c r="DLQ195" s="379"/>
      <c r="DLR195" s="379"/>
      <c r="DLS195" s="378"/>
      <c r="DLT195" s="378"/>
      <c r="DLU195" s="378"/>
      <c r="DLV195" s="378"/>
      <c r="DLW195" s="378"/>
      <c r="DLX195" s="372"/>
      <c r="DLY195" s="398"/>
      <c r="DLZ195" s="378"/>
      <c r="DMA195" s="378"/>
      <c r="DMB195" s="378"/>
      <c r="DMC195" s="378"/>
      <c r="DMD195" s="378"/>
      <c r="DME195" s="378"/>
      <c r="DMF195" s="378"/>
      <c r="DMG195" s="377"/>
      <c r="DMH195" s="377"/>
      <c r="DMI195" s="377"/>
      <c r="DMJ195" s="377"/>
      <c r="DMK195" s="377"/>
      <c r="DML195" s="377"/>
      <c r="DMM195" s="377"/>
      <c r="DMN195" s="377"/>
      <c r="DMO195" s="377"/>
      <c r="DMP195" s="377"/>
      <c r="DMQ195" s="377"/>
      <c r="DMR195" s="377"/>
      <c r="DMS195" s="377"/>
      <c r="DMT195" s="377"/>
      <c r="DMU195" s="377"/>
      <c r="DMV195" s="377"/>
      <c r="DMW195" s="377"/>
      <c r="DMX195" s="377"/>
      <c r="DMY195" s="377"/>
      <c r="DMZ195" s="377"/>
      <c r="DNA195" s="377"/>
      <c r="DNB195" s="377"/>
      <c r="DNC195" s="377"/>
      <c r="DND195" s="377"/>
      <c r="DNE195" s="377"/>
      <c r="DNF195" s="377"/>
      <c r="DNG195" s="377"/>
      <c r="DNH195" s="377"/>
      <c r="DNI195" s="377"/>
      <c r="DNJ195" s="377"/>
      <c r="DNK195" s="377"/>
      <c r="DNL195" s="377"/>
      <c r="DNM195" s="377"/>
      <c r="DNN195" s="377"/>
      <c r="DNO195" s="377"/>
      <c r="DNP195" s="377"/>
      <c r="DNQ195" s="377"/>
      <c r="DNR195" s="377"/>
      <c r="DNS195" s="377"/>
      <c r="DNT195" s="377"/>
      <c r="DNU195" s="377"/>
      <c r="DNV195" s="377"/>
      <c r="DNW195" s="377"/>
      <c r="DNX195" s="377"/>
      <c r="DNY195" s="378"/>
      <c r="DNZ195" s="378"/>
      <c r="DOA195" s="378"/>
      <c r="DOB195" s="378"/>
      <c r="DOC195" s="378"/>
      <c r="DOD195" s="378"/>
      <c r="DOE195" s="378"/>
      <c r="DOF195" s="378"/>
      <c r="DOG195" s="378"/>
      <c r="DOH195" s="378"/>
      <c r="DOI195" s="378"/>
      <c r="DOJ195" s="378"/>
      <c r="DOK195" s="378"/>
      <c r="DOL195" s="378"/>
      <c r="DOM195" s="378"/>
      <c r="DON195" s="378"/>
      <c r="DOO195" s="378"/>
      <c r="DOP195" s="378"/>
      <c r="DOQ195" s="378"/>
      <c r="DOR195" s="378"/>
      <c r="DOS195" s="378"/>
      <c r="DOT195" s="378"/>
      <c r="DOU195" s="378"/>
      <c r="DOV195" s="378"/>
      <c r="DOW195" s="379"/>
      <c r="DOX195" s="379"/>
      <c r="DOY195" s="379"/>
      <c r="DOZ195" s="379"/>
      <c r="DPA195" s="379"/>
      <c r="DPB195" s="378"/>
      <c r="DPC195" s="378"/>
      <c r="DPD195" s="379"/>
      <c r="DPE195" s="379"/>
      <c r="DPF195" s="378"/>
      <c r="DPG195" s="378"/>
      <c r="DPH195" s="379"/>
      <c r="DPI195" s="379"/>
      <c r="DPJ195" s="378"/>
      <c r="DPK195" s="378"/>
      <c r="DPL195" s="378"/>
      <c r="DPM195" s="378"/>
      <c r="DPN195" s="378"/>
      <c r="DPO195" s="378"/>
      <c r="DPP195" s="378"/>
      <c r="DPQ195" s="379"/>
      <c r="DPR195" s="379"/>
      <c r="DPS195" s="378"/>
      <c r="DPT195" s="378"/>
      <c r="DPU195" s="379"/>
      <c r="DPV195" s="379"/>
      <c r="DPW195" s="378"/>
      <c r="DPX195" s="378"/>
      <c r="DPY195" s="378"/>
      <c r="DPZ195" s="378"/>
      <c r="DQA195" s="378"/>
      <c r="DQB195" s="372"/>
      <c r="DQC195" s="398"/>
      <c r="DQD195" s="378"/>
      <c r="DQE195" s="378"/>
      <c r="DQF195" s="378"/>
      <c r="DQG195" s="378"/>
      <c r="DQH195" s="378"/>
      <c r="DQI195" s="378"/>
      <c r="DQJ195" s="378"/>
      <c r="DQK195" s="377"/>
      <c r="DQL195" s="377"/>
      <c r="DQM195" s="377"/>
      <c r="DQN195" s="377"/>
      <c r="DQO195" s="377"/>
      <c r="DQP195" s="377"/>
      <c r="DQQ195" s="377"/>
      <c r="DQR195" s="377"/>
      <c r="DQS195" s="377"/>
      <c r="DQT195" s="377"/>
      <c r="DQU195" s="377"/>
      <c r="DQV195" s="377"/>
      <c r="DQW195" s="377"/>
      <c r="DQX195" s="377"/>
      <c r="DQY195" s="377"/>
      <c r="DQZ195" s="377"/>
      <c r="DRA195" s="377"/>
      <c r="DRB195" s="377"/>
      <c r="DRC195" s="377"/>
      <c r="DRD195" s="377"/>
      <c r="DRE195" s="377"/>
      <c r="DRF195" s="377"/>
      <c r="DRG195" s="377"/>
      <c r="DRH195" s="377"/>
      <c r="DRI195" s="377"/>
      <c r="DRJ195" s="377"/>
      <c r="DRK195" s="377"/>
      <c r="DRL195" s="377"/>
      <c r="DRM195" s="377"/>
      <c r="DRN195" s="377"/>
      <c r="DRO195" s="377"/>
      <c r="DRP195" s="377"/>
      <c r="DRQ195" s="377"/>
      <c r="DRR195" s="377"/>
      <c r="DRS195" s="377"/>
      <c r="DRT195" s="377"/>
      <c r="DRU195" s="377"/>
      <c r="DRV195" s="377"/>
      <c r="DRW195" s="377"/>
      <c r="DRX195" s="377"/>
      <c r="DRY195" s="377"/>
      <c r="DRZ195" s="377"/>
      <c r="DSA195" s="377"/>
      <c r="DSB195" s="377"/>
      <c r="DSC195" s="378"/>
      <c r="DSD195" s="378"/>
      <c r="DSE195" s="378"/>
      <c r="DSF195" s="378"/>
      <c r="DSG195" s="378"/>
      <c r="DSH195" s="378"/>
      <c r="DSI195" s="378"/>
      <c r="DSJ195" s="378"/>
      <c r="DSK195" s="378"/>
      <c r="DSL195" s="378"/>
      <c r="DSM195" s="378"/>
      <c r="DSN195" s="378"/>
      <c r="DSO195" s="378"/>
      <c r="DSP195" s="378"/>
      <c r="DSQ195" s="378"/>
      <c r="DSR195" s="378"/>
      <c r="DSS195" s="378"/>
      <c r="DST195" s="378"/>
      <c r="DSU195" s="378"/>
      <c r="DSV195" s="378"/>
      <c r="DSW195" s="378"/>
      <c r="DSX195" s="378"/>
      <c r="DSY195" s="378"/>
      <c r="DSZ195" s="378"/>
      <c r="DTA195" s="379"/>
      <c r="DTB195" s="379"/>
      <c r="DTC195" s="379"/>
      <c r="DTD195" s="379"/>
      <c r="DTE195" s="379"/>
      <c r="DTF195" s="378"/>
      <c r="DTG195" s="378"/>
      <c r="DTH195" s="379"/>
      <c r="DTI195" s="379"/>
      <c r="DTJ195" s="378"/>
      <c r="DTK195" s="378"/>
      <c r="DTL195" s="379"/>
      <c r="DTM195" s="379"/>
      <c r="DTN195" s="378"/>
      <c r="DTO195" s="378"/>
      <c r="DTP195" s="378"/>
      <c r="DTQ195" s="378"/>
      <c r="DTR195" s="378"/>
      <c r="DTS195" s="378"/>
      <c r="DTT195" s="378"/>
      <c r="DTU195" s="379"/>
      <c r="DTV195" s="379"/>
      <c r="DTW195" s="378"/>
      <c r="DTX195" s="378"/>
      <c r="DTY195" s="379"/>
      <c r="DTZ195" s="379"/>
      <c r="DUA195" s="378"/>
      <c r="DUB195" s="378"/>
      <c r="DUC195" s="378"/>
      <c r="DUD195" s="378"/>
      <c r="DUE195" s="378"/>
      <c r="DUF195" s="372"/>
      <c r="DUG195" s="398"/>
      <c r="DUH195" s="378"/>
      <c r="DUI195" s="378"/>
      <c r="DUJ195" s="378"/>
      <c r="DUK195" s="378"/>
      <c r="DUL195" s="378"/>
      <c r="DUM195" s="378"/>
      <c r="DUN195" s="378"/>
      <c r="DUO195" s="377"/>
      <c r="DUP195" s="377"/>
      <c r="DUQ195" s="377"/>
      <c r="DUR195" s="377"/>
      <c r="DUS195" s="377"/>
      <c r="DUT195" s="377"/>
      <c r="DUU195" s="377"/>
      <c r="DUV195" s="377"/>
      <c r="DUW195" s="377"/>
      <c r="DUX195" s="377"/>
      <c r="DUY195" s="377"/>
      <c r="DUZ195" s="377"/>
      <c r="DVA195" s="377"/>
      <c r="DVB195" s="377"/>
      <c r="DVC195" s="377"/>
      <c r="DVD195" s="377"/>
      <c r="DVE195" s="377"/>
      <c r="DVF195" s="377"/>
      <c r="DVG195" s="377"/>
      <c r="DVH195" s="377"/>
      <c r="DVI195" s="377"/>
      <c r="DVJ195" s="377"/>
      <c r="DVK195" s="377"/>
      <c r="DVL195" s="377"/>
      <c r="DVM195" s="377"/>
      <c r="DVN195" s="377"/>
      <c r="DVO195" s="377"/>
      <c r="DVP195" s="377"/>
      <c r="DVQ195" s="377"/>
      <c r="DVR195" s="377"/>
      <c r="DVS195" s="377"/>
      <c r="DVT195" s="377"/>
      <c r="DVU195" s="377"/>
      <c r="DVV195" s="377"/>
      <c r="DVW195" s="377"/>
      <c r="DVX195" s="377"/>
      <c r="DVY195" s="377"/>
      <c r="DVZ195" s="377"/>
      <c r="DWA195" s="377"/>
      <c r="DWB195" s="377"/>
      <c r="DWC195" s="377"/>
      <c r="DWD195" s="377"/>
      <c r="DWE195" s="377"/>
      <c r="DWF195" s="377"/>
      <c r="DWG195" s="378"/>
      <c r="DWH195" s="378"/>
      <c r="DWI195" s="378"/>
      <c r="DWJ195" s="378"/>
      <c r="DWK195" s="378"/>
      <c r="DWL195" s="378"/>
      <c r="DWM195" s="378"/>
      <c r="DWN195" s="378"/>
      <c r="DWO195" s="378"/>
      <c r="DWP195" s="378"/>
      <c r="DWQ195" s="378"/>
      <c r="DWR195" s="378"/>
      <c r="DWS195" s="378"/>
      <c r="DWT195" s="378"/>
      <c r="DWU195" s="378"/>
      <c r="DWV195" s="378"/>
      <c r="DWW195" s="378"/>
      <c r="DWX195" s="378"/>
      <c r="DWY195" s="378"/>
      <c r="DWZ195" s="378"/>
      <c r="DXA195" s="378"/>
      <c r="DXB195" s="378"/>
      <c r="DXC195" s="378"/>
      <c r="DXD195" s="378"/>
      <c r="DXE195" s="379"/>
      <c r="DXF195" s="379"/>
      <c r="DXG195" s="379"/>
      <c r="DXH195" s="379"/>
      <c r="DXI195" s="379"/>
      <c r="DXJ195" s="378"/>
      <c r="DXK195" s="378"/>
      <c r="DXL195" s="379"/>
      <c r="DXM195" s="379"/>
      <c r="DXN195" s="378"/>
      <c r="DXO195" s="378"/>
      <c r="DXP195" s="379"/>
      <c r="DXQ195" s="379"/>
      <c r="DXR195" s="378"/>
      <c r="DXS195" s="378"/>
      <c r="DXT195" s="378"/>
      <c r="DXU195" s="378"/>
      <c r="DXV195" s="378"/>
      <c r="DXW195" s="378"/>
      <c r="DXX195" s="378"/>
      <c r="DXY195" s="379"/>
      <c r="DXZ195" s="379"/>
      <c r="DYA195" s="378"/>
      <c r="DYB195" s="378"/>
      <c r="DYC195" s="379"/>
      <c r="DYD195" s="379"/>
      <c r="DYE195" s="378"/>
      <c r="DYF195" s="378"/>
      <c r="DYG195" s="378"/>
      <c r="DYH195" s="378"/>
      <c r="DYI195" s="378"/>
      <c r="DYJ195" s="372"/>
      <c r="DYK195" s="398"/>
      <c r="DYL195" s="378"/>
      <c r="DYM195" s="378"/>
      <c r="DYN195" s="378"/>
      <c r="DYO195" s="378"/>
      <c r="DYP195" s="378"/>
      <c r="DYQ195" s="378"/>
      <c r="DYR195" s="378"/>
      <c r="DYS195" s="377"/>
      <c r="DYT195" s="377"/>
      <c r="DYU195" s="377"/>
      <c r="DYV195" s="377"/>
      <c r="DYW195" s="377"/>
      <c r="DYX195" s="377"/>
      <c r="DYY195" s="377"/>
      <c r="DYZ195" s="377"/>
      <c r="DZA195" s="377"/>
      <c r="DZB195" s="377"/>
      <c r="DZC195" s="377"/>
      <c r="DZD195" s="377"/>
      <c r="DZE195" s="377"/>
      <c r="DZF195" s="377"/>
      <c r="DZG195" s="377"/>
      <c r="DZH195" s="377"/>
      <c r="DZI195" s="377"/>
      <c r="DZJ195" s="377"/>
      <c r="DZK195" s="377"/>
      <c r="DZL195" s="377"/>
      <c r="DZM195" s="377"/>
      <c r="DZN195" s="377"/>
      <c r="DZO195" s="377"/>
      <c r="DZP195" s="377"/>
      <c r="DZQ195" s="377"/>
      <c r="DZR195" s="377"/>
      <c r="DZS195" s="377"/>
      <c r="DZT195" s="377"/>
      <c r="DZU195" s="377"/>
      <c r="DZV195" s="377"/>
      <c r="DZW195" s="377"/>
      <c r="DZX195" s="377"/>
      <c r="DZY195" s="377"/>
      <c r="DZZ195" s="377"/>
      <c r="EAA195" s="377"/>
      <c r="EAB195" s="377"/>
      <c r="EAC195" s="377"/>
      <c r="EAD195" s="377"/>
      <c r="EAE195" s="377"/>
      <c r="EAF195" s="377"/>
      <c r="EAG195" s="377"/>
      <c r="EAH195" s="377"/>
      <c r="EAI195" s="377"/>
      <c r="EAJ195" s="377"/>
      <c r="EAK195" s="378"/>
      <c r="EAL195" s="378"/>
      <c r="EAM195" s="378"/>
      <c r="EAN195" s="378"/>
      <c r="EAO195" s="378"/>
      <c r="EAP195" s="378"/>
      <c r="EAQ195" s="378"/>
      <c r="EAR195" s="378"/>
      <c r="EAS195" s="378"/>
      <c r="EAT195" s="378"/>
      <c r="EAU195" s="378"/>
      <c r="EAV195" s="378"/>
      <c r="EAW195" s="378"/>
      <c r="EAX195" s="378"/>
      <c r="EAY195" s="378"/>
      <c r="EAZ195" s="378"/>
      <c r="EBA195" s="378"/>
      <c r="EBB195" s="378"/>
      <c r="EBC195" s="378"/>
      <c r="EBD195" s="378"/>
      <c r="EBE195" s="378"/>
      <c r="EBF195" s="378"/>
      <c r="EBG195" s="378"/>
      <c r="EBH195" s="378"/>
      <c r="EBI195" s="379"/>
      <c r="EBJ195" s="379"/>
      <c r="EBK195" s="379"/>
      <c r="EBL195" s="379"/>
      <c r="EBM195" s="379"/>
      <c r="EBN195" s="378"/>
      <c r="EBO195" s="378"/>
      <c r="EBP195" s="379"/>
      <c r="EBQ195" s="379"/>
      <c r="EBR195" s="378"/>
      <c r="EBS195" s="378"/>
      <c r="EBT195" s="379"/>
      <c r="EBU195" s="379"/>
      <c r="EBV195" s="378"/>
      <c r="EBW195" s="378"/>
      <c r="EBX195" s="378"/>
      <c r="EBY195" s="378"/>
      <c r="EBZ195" s="378"/>
      <c r="ECA195" s="378"/>
      <c r="ECB195" s="378"/>
      <c r="ECC195" s="379"/>
      <c r="ECD195" s="379"/>
      <c r="ECE195" s="378"/>
      <c r="ECF195" s="378"/>
      <c r="ECG195" s="379"/>
      <c r="ECH195" s="379"/>
      <c r="ECI195" s="378"/>
      <c r="ECJ195" s="378"/>
      <c r="ECK195" s="378"/>
      <c r="ECL195" s="378"/>
      <c r="ECM195" s="378"/>
      <c r="ECN195" s="372"/>
      <c r="ECO195" s="398"/>
      <c r="ECP195" s="378"/>
      <c r="ECQ195" s="378"/>
      <c r="ECR195" s="378"/>
      <c r="ECS195" s="378"/>
      <c r="ECT195" s="378"/>
      <c r="ECU195" s="378"/>
      <c r="ECV195" s="378"/>
      <c r="ECW195" s="377"/>
      <c r="ECX195" s="377"/>
      <c r="ECY195" s="377"/>
      <c r="ECZ195" s="377"/>
      <c r="EDA195" s="377"/>
      <c r="EDB195" s="377"/>
      <c r="EDC195" s="377"/>
      <c r="EDD195" s="377"/>
      <c r="EDE195" s="377"/>
      <c r="EDF195" s="377"/>
      <c r="EDG195" s="377"/>
      <c r="EDH195" s="377"/>
      <c r="EDI195" s="377"/>
      <c r="EDJ195" s="377"/>
      <c r="EDK195" s="377"/>
      <c r="EDL195" s="377"/>
      <c r="EDM195" s="377"/>
      <c r="EDN195" s="377"/>
      <c r="EDO195" s="377"/>
      <c r="EDP195" s="377"/>
      <c r="EDQ195" s="377"/>
      <c r="EDR195" s="377"/>
      <c r="EDS195" s="377"/>
      <c r="EDT195" s="377"/>
      <c r="EDU195" s="377"/>
      <c r="EDV195" s="377"/>
      <c r="EDW195" s="377"/>
      <c r="EDX195" s="377"/>
      <c r="EDY195" s="377"/>
      <c r="EDZ195" s="377"/>
      <c r="EEA195" s="377"/>
      <c r="EEB195" s="377"/>
      <c r="EEC195" s="377"/>
      <c r="EED195" s="377"/>
      <c r="EEE195" s="377"/>
      <c r="EEF195" s="377"/>
      <c r="EEG195" s="377"/>
      <c r="EEH195" s="377"/>
      <c r="EEI195" s="377"/>
      <c r="EEJ195" s="377"/>
      <c r="EEK195" s="377"/>
      <c r="EEL195" s="377"/>
      <c r="EEM195" s="377"/>
      <c r="EEN195" s="377"/>
      <c r="EEO195" s="378"/>
      <c r="EEP195" s="378"/>
      <c r="EEQ195" s="378"/>
      <c r="EER195" s="378"/>
      <c r="EES195" s="378"/>
      <c r="EET195" s="378"/>
      <c r="EEU195" s="378"/>
      <c r="EEV195" s="378"/>
      <c r="EEW195" s="378"/>
      <c r="EEX195" s="378"/>
      <c r="EEY195" s="378"/>
      <c r="EEZ195" s="378"/>
      <c r="EFA195" s="378"/>
      <c r="EFB195" s="378"/>
      <c r="EFC195" s="378"/>
      <c r="EFD195" s="378"/>
      <c r="EFE195" s="378"/>
      <c r="EFF195" s="378"/>
      <c r="EFG195" s="378"/>
      <c r="EFH195" s="378"/>
      <c r="EFI195" s="378"/>
      <c r="EFJ195" s="378"/>
      <c r="EFK195" s="378"/>
      <c r="EFL195" s="378"/>
      <c r="EFM195" s="379"/>
      <c r="EFN195" s="379"/>
      <c r="EFO195" s="379"/>
      <c r="EFP195" s="379"/>
      <c r="EFQ195" s="379"/>
      <c r="EFR195" s="378"/>
      <c r="EFS195" s="378"/>
      <c r="EFT195" s="379"/>
      <c r="EFU195" s="379"/>
      <c r="EFV195" s="378"/>
      <c r="EFW195" s="378"/>
      <c r="EFX195" s="379"/>
      <c r="EFY195" s="379"/>
      <c r="EFZ195" s="378"/>
      <c r="EGA195" s="378"/>
      <c r="EGB195" s="378"/>
      <c r="EGC195" s="378"/>
      <c r="EGD195" s="378"/>
      <c r="EGE195" s="378"/>
      <c r="EGF195" s="378"/>
      <c r="EGG195" s="379"/>
      <c r="EGH195" s="379"/>
      <c r="EGI195" s="378"/>
      <c r="EGJ195" s="378"/>
      <c r="EGK195" s="379"/>
      <c r="EGL195" s="379"/>
      <c r="EGM195" s="378"/>
      <c r="EGN195" s="378"/>
      <c r="EGO195" s="378"/>
      <c r="EGP195" s="378"/>
      <c r="EGQ195" s="378"/>
      <c r="EGR195" s="372"/>
      <c r="EGS195" s="398"/>
      <c r="EGT195" s="378"/>
      <c r="EGU195" s="378"/>
      <c r="EGV195" s="378"/>
      <c r="EGW195" s="378"/>
      <c r="EGX195" s="378"/>
      <c r="EGY195" s="378"/>
      <c r="EGZ195" s="378"/>
      <c r="EHA195" s="377"/>
      <c r="EHB195" s="377"/>
      <c r="EHC195" s="377"/>
      <c r="EHD195" s="377"/>
      <c r="EHE195" s="377"/>
      <c r="EHF195" s="377"/>
      <c r="EHG195" s="377"/>
      <c r="EHH195" s="377"/>
      <c r="EHI195" s="377"/>
      <c r="EHJ195" s="377"/>
      <c r="EHK195" s="377"/>
      <c r="EHL195" s="377"/>
      <c r="EHM195" s="377"/>
      <c r="EHN195" s="377"/>
      <c r="EHO195" s="377"/>
      <c r="EHP195" s="377"/>
      <c r="EHQ195" s="377"/>
      <c r="EHR195" s="377"/>
      <c r="EHS195" s="377"/>
      <c r="EHT195" s="377"/>
      <c r="EHU195" s="377"/>
      <c r="EHV195" s="377"/>
      <c r="EHW195" s="377"/>
      <c r="EHX195" s="377"/>
      <c r="EHY195" s="377"/>
      <c r="EHZ195" s="377"/>
      <c r="EIA195" s="377"/>
      <c r="EIB195" s="377"/>
      <c r="EIC195" s="377"/>
      <c r="EID195" s="377"/>
      <c r="EIE195" s="377"/>
      <c r="EIF195" s="377"/>
      <c r="EIG195" s="377"/>
      <c r="EIH195" s="377"/>
      <c r="EII195" s="377"/>
      <c r="EIJ195" s="377"/>
      <c r="EIK195" s="377"/>
      <c r="EIL195" s="377"/>
      <c r="EIM195" s="377"/>
      <c r="EIN195" s="377"/>
      <c r="EIO195" s="377"/>
      <c r="EIP195" s="377"/>
      <c r="EIQ195" s="377"/>
      <c r="EIR195" s="377"/>
      <c r="EIS195" s="378"/>
      <c r="EIT195" s="378"/>
      <c r="EIU195" s="378"/>
      <c r="EIV195" s="378"/>
      <c r="EIW195" s="378"/>
      <c r="EIX195" s="378"/>
      <c r="EIY195" s="378"/>
      <c r="EIZ195" s="378"/>
      <c r="EJA195" s="378"/>
      <c r="EJB195" s="378"/>
      <c r="EJC195" s="378"/>
      <c r="EJD195" s="378"/>
      <c r="EJE195" s="378"/>
      <c r="EJF195" s="378"/>
      <c r="EJG195" s="378"/>
      <c r="EJH195" s="378"/>
      <c r="EJI195" s="378"/>
      <c r="EJJ195" s="378"/>
      <c r="EJK195" s="378"/>
      <c r="EJL195" s="378"/>
      <c r="EJM195" s="378"/>
      <c r="EJN195" s="378"/>
      <c r="EJO195" s="378"/>
      <c r="EJP195" s="378"/>
      <c r="EJQ195" s="379"/>
      <c r="EJR195" s="379"/>
      <c r="EJS195" s="379"/>
      <c r="EJT195" s="379"/>
      <c r="EJU195" s="379"/>
      <c r="EJV195" s="378"/>
      <c r="EJW195" s="378"/>
      <c r="EJX195" s="379"/>
      <c r="EJY195" s="379"/>
      <c r="EJZ195" s="378"/>
      <c r="EKA195" s="378"/>
      <c r="EKB195" s="379"/>
      <c r="EKC195" s="379"/>
      <c r="EKD195" s="378"/>
      <c r="EKE195" s="378"/>
      <c r="EKF195" s="378"/>
      <c r="EKG195" s="378"/>
      <c r="EKH195" s="378"/>
      <c r="EKI195" s="378"/>
      <c r="EKJ195" s="378"/>
      <c r="EKK195" s="379"/>
      <c r="EKL195" s="379"/>
      <c r="EKM195" s="378"/>
      <c r="EKN195" s="378"/>
      <c r="EKO195" s="379"/>
      <c r="EKP195" s="379"/>
      <c r="EKQ195" s="378"/>
      <c r="EKR195" s="378"/>
      <c r="EKS195" s="378"/>
      <c r="EKT195" s="378"/>
      <c r="EKU195" s="378"/>
      <c r="EKV195" s="372"/>
      <c r="EKW195" s="398"/>
      <c r="EKX195" s="378"/>
      <c r="EKY195" s="378"/>
      <c r="EKZ195" s="378"/>
      <c r="ELA195" s="378"/>
      <c r="ELB195" s="378"/>
      <c r="ELC195" s="378"/>
      <c r="ELD195" s="378"/>
      <c r="ELE195" s="377"/>
      <c r="ELF195" s="377"/>
      <c r="ELG195" s="377"/>
      <c r="ELH195" s="377"/>
      <c r="ELI195" s="377"/>
      <c r="ELJ195" s="377"/>
      <c r="ELK195" s="377"/>
      <c r="ELL195" s="377"/>
      <c r="ELM195" s="377"/>
      <c r="ELN195" s="377"/>
      <c r="ELO195" s="377"/>
      <c r="ELP195" s="377"/>
      <c r="ELQ195" s="377"/>
      <c r="ELR195" s="377"/>
      <c r="ELS195" s="377"/>
      <c r="ELT195" s="377"/>
      <c r="ELU195" s="377"/>
      <c r="ELV195" s="377"/>
      <c r="ELW195" s="377"/>
      <c r="ELX195" s="377"/>
      <c r="ELY195" s="377"/>
      <c r="ELZ195" s="377"/>
      <c r="EMA195" s="377"/>
      <c r="EMB195" s="377"/>
      <c r="EMC195" s="377"/>
      <c r="EMD195" s="377"/>
      <c r="EME195" s="377"/>
      <c r="EMF195" s="377"/>
      <c r="EMG195" s="377"/>
      <c r="EMH195" s="377"/>
      <c r="EMI195" s="377"/>
      <c r="EMJ195" s="377"/>
      <c r="EMK195" s="377"/>
      <c r="EML195" s="377"/>
      <c r="EMM195" s="377"/>
      <c r="EMN195" s="377"/>
      <c r="EMO195" s="377"/>
      <c r="EMP195" s="377"/>
      <c r="EMQ195" s="377"/>
      <c r="EMR195" s="377"/>
      <c r="EMS195" s="377"/>
      <c r="EMT195" s="377"/>
      <c r="EMU195" s="377"/>
      <c r="EMV195" s="377"/>
      <c r="EMW195" s="378"/>
      <c r="EMX195" s="378"/>
      <c r="EMY195" s="378"/>
      <c r="EMZ195" s="378"/>
      <c r="ENA195" s="378"/>
      <c r="ENB195" s="378"/>
      <c r="ENC195" s="378"/>
      <c r="END195" s="378"/>
      <c r="ENE195" s="378"/>
      <c r="ENF195" s="378"/>
      <c r="ENG195" s="378"/>
      <c r="ENH195" s="378"/>
      <c r="ENI195" s="378"/>
      <c r="ENJ195" s="378"/>
      <c r="ENK195" s="378"/>
      <c r="ENL195" s="378"/>
      <c r="ENM195" s="378"/>
      <c r="ENN195" s="378"/>
      <c r="ENO195" s="378"/>
      <c r="ENP195" s="378"/>
      <c r="ENQ195" s="378"/>
      <c r="ENR195" s="378"/>
      <c r="ENS195" s="378"/>
      <c r="ENT195" s="378"/>
      <c r="ENU195" s="379"/>
      <c r="ENV195" s="379"/>
      <c r="ENW195" s="379"/>
      <c r="ENX195" s="379"/>
      <c r="ENY195" s="379"/>
      <c r="ENZ195" s="378"/>
      <c r="EOA195" s="378"/>
      <c r="EOB195" s="379"/>
      <c r="EOC195" s="379"/>
      <c r="EOD195" s="378"/>
      <c r="EOE195" s="378"/>
      <c r="EOF195" s="379"/>
      <c r="EOG195" s="379"/>
      <c r="EOH195" s="378"/>
      <c r="EOI195" s="378"/>
      <c r="EOJ195" s="378"/>
      <c r="EOK195" s="378"/>
      <c r="EOL195" s="378"/>
      <c r="EOM195" s="378"/>
      <c r="EON195" s="378"/>
      <c r="EOO195" s="379"/>
      <c r="EOP195" s="379"/>
      <c r="EOQ195" s="378"/>
      <c r="EOR195" s="378"/>
      <c r="EOS195" s="379"/>
      <c r="EOT195" s="379"/>
      <c r="EOU195" s="378"/>
      <c r="EOV195" s="378"/>
      <c r="EOW195" s="378"/>
      <c r="EOX195" s="378"/>
      <c r="EOY195" s="378"/>
      <c r="EOZ195" s="372"/>
      <c r="EPA195" s="398"/>
      <c r="EPB195" s="378"/>
      <c r="EPC195" s="378"/>
      <c r="EPD195" s="378"/>
      <c r="EPE195" s="378"/>
      <c r="EPF195" s="378"/>
      <c r="EPG195" s="378"/>
      <c r="EPH195" s="378"/>
      <c r="EPI195" s="377"/>
      <c r="EPJ195" s="377"/>
      <c r="EPK195" s="377"/>
      <c r="EPL195" s="377"/>
      <c r="EPM195" s="377"/>
      <c r="EPN195" s="377"/>
      <c r="EPO195" s="377"/>
      <c r="EPP195" s="377"/>
      <c r="EPQ195" s="377"/>
      <c r="EPR195" s="377"/>
      <c r="EPS195" s="377"/>
      <c r="EPT195" s="377"/>
      <c r="EPU195" s="377"/>
      <c r="EPV195" s="377"/>
      <c r="EPW195" s="377"/>
      <c r="EPX195" s="377"/>
      <c r="EPY195" s="377"/>
      <c r="EPZ195" s="377"/>
      <c r="EQA195" s="377"/>
      <c r="EQB195" s="377"/>
      <c r="EQC195" s="377"/>
      <c r="EQD195" s="377"/>
      <c r="EQE195" s="377"/>
      <c r="EQF195" s="377"/>
      <c r="EQG195" s="377"/>
      <c r="EQH195" s="377"/>
      <c r="EQI195" s="377"/>
      <c r="EQJ195" s="377"/>
      <c r="EQK195" s="377"/>
      <c r="EQL195" s="377"/>
      <c r="EQM195" s="377"/>
      <c r="EQN195" s="377"/>
      <c r="EQO195" s="377"/>
      <c r="EQP195" s="377"/>
      <c r="EQQ195" s="377"/>
      <c r="EQR195" s="377"/>
      <c r="EQS195" s="377"/>
      <c r="EQT195" s="377"/>
      <c r="EQU195" s="377"/>
      <c r="EQV195" s="377"/>
      <c r="EQW195" s="377"/>
      <c r="EQX195" s="377"/>
      <c r="EQY195" s="377"/>
      <c r="EQZ195" s="377"/>
      <c r="ERA195" s="378"/>
      <c r="ERB195" s="378"/>
      <c r="ERC195" s="378"/>
      <c r="ERD195" s="378"/>
      <c r="ERE195" s="378"/>
      <c r="ERF195" s="378"/>
      <c r="ERG195" s="378"/>
      <c r="ERH195" s="378"/>
      <c r="ERI195" s="378"/>
      <c r="ERJ195" s="378"/>
      <c r="ERK195" s="378"/>
      <c r="ERL195" s="378"/>
      <c r="ERM195" s="378"/>
      <c r="ERN195" s="378"/>
      <c r="ERO195" s="378"/>
      <c r="ERP195" s="378"/>
      <c r="ERQ195" s="378"/>
      <c r="ERR195" s="378"/>
      <c r="ERS195" s="378"/>
      <c r="ERT195" s="378"/>
      <c r="ERU195" s="378"/>
      <c r="ERV195" s="378"/>
      <c r="ERW195" s="378"/>
      <c r="ERX195" s="378"/>
      <c r="ERY195" s="379"/>
      <c r="ERZ195" s="379"/>
      <c r="ESA195" s="379"/>
      <c r="ESB195" s="379"/>
      <c r="ESC195" s="379"/>
      <c r="ESD195" s="378"/>
      <c r="ESE195" s="378"/>
      <c r="ESF195" s="379"/>
      <c r="ESG195" s="379"/>
      <c r="ESH195" s="378"/>
      <c r="ESI195" s="378"/>
      <c r="ESJ195" s="379"/>
      <c r="ESK195" s="379"/>
      <c r="ESL195" s="378"/>
      <c r="ESM195" s="378"/>
      <c r="ESN195" s="378"/>
      <c r="ESO195" s="378"/>
      <c r="ESP195" s="378"/>
      <c r="ESQ195" s="378"/>
      <c r="ESR195" s="378"/>
      <c r="ESS195" s="379"/>
      <c r="EST195" s="379"/>
      <c r="ESU195" s="378"/>
      <c r="ESV195" s="378"/>
      <c r="ESW195" s="379"/>
      <c r="ESX195" s="379"/>
      <c r="ESY195" s="378"/>
      <c r="ESZ195" s="378"/>
      <c r="ETA195" s="378"/>
      <c r="ETB195" s="378"/>
      <c r="ETC195" s="378"/>
      <c r="ETD195" s="372"/>
      <c r="ETE195" s="398"/>
      <c r="ETF195" s="378"/>
      <c r="ETG195" s="378"/>
      <c r="ETH195" s="378"/>
      <c r="ETI195" s="378"/>
      <c r="ETJ195" s="378"/>
      <c r="ETK195" s="378"/>
      <c r="ETL195" s="378"/>
      <c r="ETM195" s="377"/>
      <c r="ETN195" s="377"/>
      <c r="ETO195" s="377"/>
      <c r="ETP195" s="377"/>
      <c r="ETQ195" s="377"/>
      <c r="ETR195" s="377"/>
      <c r="ETS195" s="377"/>
      <c r="ETT195" s="377"/>
      <c r="ETU195" s="377"/>
      <c r="ETV195" s="377"/>
      <c r="ETW195" s="377"/>
      <c r="ETX195" s="377"/>
      <c r="ETY195" s="377"/>
      <c r="ETZ195" s="377"/>
      <c r="EUA195" s="377"/>
      <c r="EUB195" s="377"/>
      <c r="EUC195" s="377"/>
      <c r="EUD195" s="377"/>
      <c r="EUE195" s="377"/>
      <c r="EUF195" s="377"/>
      <c r="EUG195" s="377"/>
      <c r="EUH195" s="377"/>
      <c r="EUI195" s="377"/>
      <c r="EUJ195" s="377"/>
      <c r="EUK195" s="377"/>
      <c r="EUL195" s="377"/>
      <c r="EUM195" s="377"/>
      <c r="EUN195" s="377"/>
      <c r="EUO195" s="377"/>
      <c r="EUP195" s="377"/>
      <c r="EUQ195" s="377"/>
      <c r="EUR195" s="377"/>
      <c r="EUS195" s="377"/>
      <c r="EUT195" s="377"/>
      <c r="EUU195" s="377"/>
      <c r="EUV195" s="377"/>
      <c r="EUW195" s="377"/>
      <c r="EUX195" s="377"/>
      <c r="EUY195" s="377"/>
      <c r="EUZ195" s="377"/>
      <c r="EVA195" s="377"/>
      <c r="EVB195" s="377"/>
      <c r="EVC195" s="377"/>
      <c r="EVD195" s="377"/>
      <c r="EVE195" s="378"/>
      <c r="EVF195" s="378"/>
      <c r="EVG195" s="378"/>
      <c r="EVH195" s="378"/>
      <c r="EVI195" s="378"/>
      <c r="EVJ195" s="378"/>
      <c r="EVK195" s="378"/>
      <c r="EVL195" s="378"/>
      <c r="EVM195" s="378"/>
      <c r="EVN195" s="378"/>
      <c r="EVO195" s="378"/>
      <c r="EVP195" s="378"/>
      <c r="EVQ195" s="378"/>
      <c r="EVR195" s="378"/>
      <c r="EVS195" s="378"/>
      <c r="EVT195" s="378"/>
      <c r="EVU195" s="378"/>
      <c r="EVV195" s="378"/>
      <c r="EVW195" s="378"/>
      <c r="EVX195" s="378"/>
      <c r="EVY195" s="378"/>
      <c r="EVZ195" s="378"/>
      <c r="EWA195" s="378"/>
      <c r="EWB195" s="378"/>
      <c r="EWC195" s="379"/>
      <c r="EWD195" s="379"/>
      <c r="EWE195" s="379"/>
      <c r="EWF195" s="379"/>
      <c r="EWG195" s="379"/>
      <c r="EWH195" s="378"/>
      <c r="EWI195" s="378"/>
      <c r="EWJ195" s="379"/>
      <c r="EWK195" s="379"/>
      <c r="EWL195" s="378"/>
      <c r="EWM195" s="378"/>
      <c r="EWN195" s="379"/>
      <c r="EWO195" s="379"/>
      <c r="EWP195" s="378"/>
      <c r="EWQ195" s="378"/>
      <c r="EWR195" s="378"/>
      <c r="EWS195" s="378"/>
      <c r="EWT195" s="378"/>
      <c r="EWU195" s="378"/>
      <c r="EWV195" s="378"/>
      <c r="EWW195" s="379"/>
      <c r="EWX195" s="379"/>
      <c r="EWY195" s="378"/>
      <c r="EWZ195" s="378"/>
      <c r="EXA195" s="379"/>
      <c r="EXB195" s="379"/>
      <c r="EXC195" s="378"/>
      <c r="EXD195" s="378"/>
      <c r="EXE195" s="378"/>
      <c r="EXF195" s="378"/>
      <c r="EXG195" s="378"/>
      <c r="EXH195" s="372"/>
      <c r="EXI195" s="398"/>
      <c r="EXJ195" s="378"/>
      <c r="EXK195" s="378"/>
      <c r="EXL195" s="378"/>
      <c r="EXM195" s="378"/>
      <c r="EXN195" s="378"/>
      <c r="EXO195" s="378"/>
      <c r="EXP195" s="378"/>
      <c r="EXQ195" s="377"/>
      <c r="EXR195" s="377"/>
      <c r="EXS195" s="377"/>
      <c r="EXT195" s="377"/>
      <c r="EXU195" s="377"/>
      <c r="EXV195" s="377"/>
      <c r="EXW195" s="377"/>
      <c r="EXX195" s="377"/>
      <c r="EXY195" s="377"/>
      <c r="EXZ195" s="377"/>
      <c r="EYA195" s="377"/>
      <c r="EYB195" s="377"/>
      <c r="EYC195" s="377"/>
      <c r="EYD195" s="377"/>
      <c r="EYE195" s="377"/>
      <c r="EYF195" s="377"/>
      <c r="EYG195" s="377"/>
      <c r="EYH195" s="377"/>
      <c r="EYI195" s="377"/>
      <c r="EYJ195" s="377"/>
      <c r="EYK195" s="377"/>
      <c r="EYL195" s="377"/>
      <c r="EYM195" s="377"/>
      <c r="EYN195" s="377"/>
      <c r="EYO195" s="377"/>
      <c r="EYP195" s="377"/>
      <c r="EYQ195" s="377"/>
      <c r="EYR195" s="377"/>
      <c r="EYS195" s="377"/>
      <c r="EYT195" s="377"/>
      <c r="EYU195" s="377"/>
      <c r="EYV195" s="377"/>
      <c r="EYW195" s="377"/>
      <c r="EYX195" s="377"/>
      <c r="EYY195" s="377"/>
      <c r="EYZ195" s="377"/>
      <c r="EZA195" s="377"/>
      <c r="EZB195" s="377"/>
      <c r="EZC195" s="377"/>
      <c r="EZD195" s="377"/>
      <c r="EZE195" s="377"/>
      <c r="EZF195" s="377"/>
      <c r="EZG195" s="377"/>
      <c r="EZH195" s="377"/>
      <c r="EZI195" s="378"/>
      <c r="EZJ195" s="378"/>
      <c r="EZK195" s="378"/>
      <c r="EZL195" s="378"/>
      <c r="EZM195" s="378"/>
      <c r="EZN195" s="378"/>
      <c r="EZO195" s="378"/>
      <c r="EZP195" s="378"/>
      <c r="EZQ195" s="378"/>
      <c r="EZR195" s="378"/>
      <c r="EZS195" s="378"/>
      <c r="EZT195" s="378"/>
      <c r="EZU195" s="378"/>
      <c r="EZV195" s="378"/>
      <c r="EZW195" s="378"/>
      <c r="EZX195" s="378"/>
      <c r="EZY195" s="378"/>
      <c r="EZZ195" s="378"/>
      <c r="FAA195" s="378"/>
      <c r="FAB195" s="378"/>
      <c r="FAC195" s="378"/>
      <c r="FAD195" s="378"/>
      <c r="FAE195" s="378"/>
      <c r="FAF195" s="378"/>
      <c r="FAG195" s="379"/>
      <c r="FAH195" s="379"/>
      <c r="FAI195" s="379"/>
      <c r="FAJ195" s="379"/>
      <c r="FAK195" s="379"/>
      <c r="FAL195" s="378"/>
      <c r="FAM195" s="378"/>
      <c r="FAN195" s="379"/>
      <c r="FAO195" s="379"/>
      <c r="FAP195" s="378"/>
      <c r="FAQ195" s="378"/>
      <c r="FAR195" s="379"/>
      <c r="FAS195" s="379"/>
      <c r="FAT195" s="378"/>
      <c r="FAU195" s="378"/>
      <c r="FAV195" s="378"/>
      <c r="FAW195" s="378"/>
      <c r="FAX195" s="378"/>
      <c r="FAY195" s="378"/>
      <c r="FAZ195" s="378"/>
      <c r="FBA195" s="379"/>
      <c r="FBB195" s="379"/>
      <c r="FBC195" s="378"/>
      <c r="FBD195" s="378"/>
      <c r="FBE195" s="379"/>
      <c r="FBF195" s="379"/>
      <c r="FBG195" s="378"/>
      <c r="FBH195" s="378"/>
      <c r="FBI195" s="378"/>
      <c r="FBJ195" s="378"/>
      <c r="FBK195" s="378"/>
      <c r="FBL195" s="372"/>
      <c r="FBM195" s="398"/>
      <c r="FBN195" s="378"/>
      <c r="FBO195" s="378"/>
      <c r="FBP195" s="378"/>
      <c r="FBQ195" s="378"/>
      <c r="FBR195" s="378"/>
      <c r="FBS195" s="378"/>
      <c r="FBT195" s="378"/>
      <c r="FBU195" s="377"/>
      <c r="FBV195" s="377"/>
      <c r="FBW195" s="377"/>
      <c r="FBX195" s="377"/>
      <c r="FBY195" s="377"/>
      <c r="FBZ195" s="377"/>
      <c r="FCA195" s="377"/>
      <c r="FCB195" s="377"/>
      <c r="FCC195" s="377"/>
      <c r="FCD195" s="377"/>
      <c r="FCE195" s="377"/>
      <c r="FCF195" s="377"/>
      <c r="FCG195" s="377"/>
      <c r="FCH195" s="377"/>
      <c r="FCI195" s="377"/>
      <c r="FCJ195" s="377"/>
      <c r="FCK195" s="377"/>
      <c r="FCL195" s="377"/>
      <c r="FCM195" s="377"/>
      <c r="FCN195" s="377"/>
      <c r="FCO195" s="377"/>
      <c r="FCP195" s="377"/>
      <c r="FCQ195" s="377"/>
      <c r="FCR195" s="377"/>
      <c r="FCS195" s="377"/>
      <c r="FCT195" s="377"/>
      <c r="FCU195" s="377"/>
      <c r="FCV195" s="377"/>
      <c r="FCW195" s="377"/>
      <c r="FCX195" s="377"/>
      <c r="FCY195" s="377"/>
      <c r="FCZ195" s="377"/>
      <c r="FDA195" s="377"/>
      <c r="FDB195" s="377"/>
      <c r="FDC195" s="377"/>
      <c r="FDD195" s="377"/>
      <c r="FDE195" s="377"/>
      <c r="FDF195" s="377"/>
      <c r="FDG195" s="377"/>
      <c r="FDH195" s="377"/>
      <c r="FDI195" s="377"/>
      <c r="FDJ195" s="377"/>
      <c r="FDK195" s="377"/>
      <c r="FDL195" s="377"/>
      <c r="FDM195" s="378"/>
      <c r="FDN195" s="378"/>
      <c r="FDO195" s="378"/>
      <c r="FDP195" s="378"/>
      <c r="FDQ195" s="378"/>
      <c r="FDR195" s="378"/>
      <c r="FDS195" s="378"/>
      <c r="FDT195" s="378"/>
      <c r="FDU195" s="378"/>
      <c r="FDV195" s="378"/>
      <c r="FDW195" s="378"/>
      <c r="FDX195" s="378"/>
      <c r="FDY195" s="378"/>
      <c r="FDZ195" s="378"/>
      <c r="FEA195" s="378"/>
      <c r="FEB195" s="378"/>
      <c r="FEC195" s="378"/>
      <c r="FED195" s="378"/>
      <c r="FEE195" s="378"/>
      <c r="FEF195" s="378"/>
      <c r="FEG195" s="378"/>
      <c r="FEH195" s="378"/>
      <c r="FEI195" s="378"/>
      <c r="FEJ195" s="378"/>
      <c r="FEK195" s="379"/>
      <c r="FEL195" s="379"/>
      <c r="FEM195" s="379"/>
      <c r="FEN195" s="379"/>
      <c r="FEO195" s="379"/>
      <c r="FEP195" s="378"/>
      <c r="FEQ195" s="378"/>
      <c r="FER195" s="379"/>
      <c r="FES195" s="379"/>
      <c r="FET195" s="378"/>
      <c r="FEU195" s="378"/>
      <c r="FEV195" s="379"/>
      <c r="FEW195" s="379"/>
      <c r="FEX195" s="378"/>
      <c r="FEY195" s="378"/>
      <c r="FEZ195" s="378"/>
      <c r="FFA195" s="378"/>
      <c r="FFB195" s="378"/>
      <c r="FFC195" s="378"/>
      <c r="FFD195" s="378"/>
      <c r="FFE195" s="379"/>
      <c r="FFF195" s="379"/>
      <c r="FFG195" s="378"/>
      <c r="FFH195" s="378"/>
      <c r="FFI195" s="379"/>
      <c r="FFJ195" s="379"/>
      <c r="FFK195" s="378"/>
      <c r="FFL195" s="378"/>
      <c r="FFM195" s="378"/>
      <c r="FFN195" s="378"/>
      <c r="FFO195" s="378"/>
      <c r="FFP195" s="372"/>
      <c r="FFQ195" s="398"/>
      <c r="FFR195" s="378"/>
      <c r="FFS195" s="378"/>
      <c r="FFT195" s="378"/>
      <c r="FFU195" s="378"/>
      <c r="FFV195" s="378"/>
      <c r="FFW195" s="378"/>
      <c r="FFX195" s="378"/>
      <c r="FFY195" s="377"/>
      <c r="FFZ195" s="377"/>
      <c r="FGA195" s="377"/>
      <c r="FGB195" s="377"/>
      <c r="FGC195" s="377"/>
      <c r="FGD195" s="377"/>
      <c r="FGE195" s="377"/>
      <c r="FGF195" s="377"/>
      <c r="FGG195" s="377"/>
      <c r="FGH195" s="377"/>
      <c r="FGI195" s="377"/>
      <c r="FGJ195" s="377"/>
      <c r="FGK195" s="377"/>
      <c r="FGL195" s="377"/>
      <c r="FGM195" s="377"/>
      <c r="FGN195" s="377"/>
      <c r="FGO195" s="377"/>
      <c r="FGP195" s="377"/>
      <c r="FGQ195" s="377"/>
      <c r="FGR195" s="377"/>
      <c r="FGS195" s="377"/>
      <c r="FGT195" s="377"/>
      <c r="FGU195" s="377"/>
      <c r="FGV195" s="377"/>
      <c r="FGW195" s="377"/>
      <c r="FGX195" s="377"/>
      <c r="FGY195" s="377"/>
      <c r="FGZ195" s="377"/>
      <c r="FHA195" s="377"/>
      <c r="FHB195" s="377"/>
      <c r="FHC195" s="377"/>
      <c r="FHD195" s="377"/>
      <c r="FHE195" s="377"/>
      <c r="FHF195" s="377"/>
      <c r="FHG195" s="377"/>
      <c r="FHH195" s="377"/>
      <c r="FHI195" s="377"/>
      <c r="FHJ195" s="377"/>
      <c r="FHK195" s="377"/>
      <c r="FHL195" s="377"/>
      <c r="FHM195" s="377"/>
      <c r="FHN195" s="377"/>
      <c r="FHO195" s="377"/>
      <c r="FHP195" s="377"/>
      <c r="FHQ195" s="378"/>
      <c r="FHR195" s="378"/>
      <c r="FHS195" s="378"/>
      <c r="FHT195" s="378"/>
      <c r="FHU195" s="378"/>
      <c r="FHV195" s="378"/>
      <c r="FHW195" s="378"/>
      <c r="FHX195" s="378"/>
      <c r="FHY195" s="378"/>
      <c r="FHZ195" s="378"/>
      <c r="FIA195" s="378"/>
      <c r="FIB195" s="378"/>
      <c r="FIC195" s="378"/>
      <c r="FID195" s="378"/>
      <c r="FIE195" s="378"/>
      <c r="FIF195" s="378"/>
      <c r="FIG195" s="378"/>
      <c r="FIH195" s="378"/>
      <c r="FII195" s="378"/>
      <c r="FIJ195" s="378"/>
      <c r="FIK195" s="378"/>
      <c r="FIL195" s="378"/>
      <c r="FIM195" s="378"/>
      <c r="FIN195" s="378"/>
      <c r="FIO195" s="379"/>
      <c r="FIP195" s="379"/>
      <c r="FIQ195" s="379"/>
      <c r="FIR195" s="379"/>
      <c r="FIS195" s="379"/>
      <c r="FIT195" s="378"/>
      <c r="FIU195" s="378"/>
      <c r="FIV195" s="379"/>
      <c r="FIW195" s="379"/>
      <c r="FIX195" s="378"/>
      <c r="FIY195" s="378"/>
      <c r="FIZ195" s="379"/>
      <c r="FJA195" s="379"/>
      <c r="FJB195" s="378"/>
      <c r="FJC195" s="378"/>
      <c r="FJD195" s="378"/>
      <c r="FJE195" s="378"/>
      <c r="FJF195" s="378"/>
      <c r="FJG195" s="378"/>
      <c r="FJH195" s="378"/>
      <c r="FJI195" s="379"/>
      <c r="FJJ195" s="379"/>
      <c r="FJK195" s="378"/>
      <c r="FJL195" s="378"/>
      <c r="FJM195" s="379"/>
      <c r="FJN195" s="379"/>
      <c r="FJO195" s="378"/>
      <c r="FJP195" s="378"/>
      <c r="FJQ195" s="378"/>
      <c r="FJR195" s="378"/>
      <c r="FJS195" s="378"/>
      <c r="FJT195" s="372"/>
      <c r="FJU195" s="398"/>
      <c r="FJV195" s="378"/>
      <c r="FJW195" s="378"/>
      <c r="FJX195" s="378"/>
      <c r="FJY195" s="378"/>
      <c r="FJZ195" s="378"/>
      <c r="FKA195" s="378"/>
      <c r="FKB195" s="378"/>
      <c r="FKC195" s="377"/>
      <c r="FKD195" s="377"/>
      <c r="FKE195" s="377"/>
      <c r="FKF195" s="377"/>
      <c r="FKG195" s="377"/>
      <c r="FKH195" s="377"/>
      <c r="FKI195" s="377"/>
      <c r="FKJ195" s="377"/>
      <c r="FKK195" s="377"/>
      <c r="FKL195" s="377"/>
      <c r="FKM195" s="377"/>
      <c r="FKN195" s="377"/>
      <c r="FKO195" s="377"/>
      <c r="FKP195" s="377"/>
      <c r="FKQ195" s="377"/>
      <c r="FKR195" s="377"/>
      <c r="FKS195" s="377"/>
      <c r="FKT195" s="377"/>
      <c r="FKU195" s="377"/>
      <c r="FKV195" s="377"/>
      <c r="FKW195" s="377"/>
      <c r="FKX195" s="377"/>
      <c r="FKY195" s="377"/>
      <c r="FKZ195" s="377"/>
      <c r="FLA195" s="377"/>
      <c r="FLB195" s="377"/>
      <c r="FLC195" s="377"/>
      <c r="FLD195" s="377"/>
      <c r="FLE195" s="377"/>
      <c r="FLF195" s="377"/>
      <c r="FLG195" s="377"/>
      <c r="FLH195" s="377"/>
      <c r="FLI195" s="377"/>
      <c r="FLJ195" s="377"/>
      <c r="FLK195" s="377"/>
      <c r="FLL195" s="377"/>
      <c r="FLM195" s="377"/>
      <c r="FLN195" s="377"/>
      <c r="FLO195" s="377"/>
      <c r="FLP195" s="377"/>
      <c r="FLQ195" s="377"/>
      <c r="FLR195" s="377"/>
      <c r="FLS195" s="377"/>
      <c r="FLT195" s="377"/>
      <c r="FLU195" s="378"/>
      <c r="FLV195" s="378"/>
      <c r="FLW195" s="378"/>
      <c r="FLX195" s="378"/>
      <c r="FLY195" s="378"/>
      <c r="FLZ195" s="378"/>
      <c r="FMA195" s="378"/>
      <c r="FMB195" s="378"/>
      <c r="FMC195" s="378"/>
      <c r="FMD195" s="378"/>
      <c r="FME195" s="378"/>
      <c r="FMF195" s="378"/>
      <c r="FMG195" s="378"/>
      <c r="FMH195" s="378"/>
      <c r="FMI195" s="378"/>
      <c r="FMJ195" s="378"/>
      <c r="FMK195" s="378"/>
      <c r="FML195" s="378"/>
      <c r="FMM195" s="378"/>
      <c r="FMN195" s="378"/>
      <c r="FMO195" s="378"/>
      <c r="FMP195" s="378"/>
      <c r="FMQ195" s="378"/>
      <c r="FMR195" s="378"/>
      <c r="FMS195" s="379"/>
      <c r="FMT195" s="379"/>
      <c r="FMU195" s="379"/>
      <c r="FMV195" s="379"/>
      <c r="FMW195" s="379"/>
      <c r="FMX195" s="378"/>
      <c r="FMY195" s="378"/>
      <c r="FMZ195" s="379"/>
      <c r="FNA195" s="379"/>
      <c r="FNB195" s="378"/>
      <c r="FNC195" s="378"/>
      <c r="FND195" s="379"/>
      <c r="FNE195" s="379"/>
      <c r="FNF195" s="378"/>
      <c r="FNG195" s="378"/>
      <c r="FNH195" s="378"/>
      <c r="FNI195" s="378"/>
      <c r="FNJ195" s="378"/>
      <c r="FNK195" s="378"/>
      <c r="FNL195" s="378"/>
      <c r="FNM195" s="379"/>
      <c r="FNN195" s="379"/>
      <c r="FNO195" s="378"/>
      <c r="FNP195" s="378"/>
      <c r="FNQ195" s="379"/>
      <c r="FNR195" s="379"/>
      <c r="FNS195" s="378"/>
      <c r="FNT195" s="378"/>
      <c r="FNU195" s="378"/>
      <c r="FNV195" s="378"/>
      <c r="FNW195" s="378"/>
      <c r="FNX195" s="372"/>
      <c r="FNY195" s="398"/>
      <c r="FNZ195" s="378"/>
      <c r="FOA195" s="378"/>
      <c r="FOB195" s="378"/>
      <c r="FOC195" s="378"/>
      <c r="FOD195" s="378"/>
      <c r="FOE195" s="378"/>
      <c r="FOF195" s="378"/>
      <c r="FOG195" s="377"/>
      <c r="FOH195" s="377"/>
      <c r="FOI195" s="377"/>
      <c r="FOJ195" s="377"/>
      <c r="FOK195" s="377"/>
      <c r="FOL195" s="377"/>
      <c r="FOM195" s="377"/>
      <c r="FON195" s="377"/>
      <c r="FOO195" s="377"/>
      <c r="FOP195" s="377"/>
      <c r="FOQ195" s="377"/>
      <c r="FOR195" s="377"/>
      <c r="FOS195" s="377"/>
      <c r="FOT195" s="377"/>
      <c r="FOU195" s="377"/>
      <c r="FOV195" s="377"/>
      <c r="FOW195" s="377"/>
      <c r="FOX195" s="377"/>
      <c r="FOY195" s="377"/>
      <c r="FOZ195" s="377"/>
      <c r="FPA195" s="377"/>
      <c r="FPB195" s="377"/>
      <c r="FPC195" s="377"/>
      <c r="FPD195" s="377"/>
      <c r="FPE195" s="377"/>
      <c r="FPF195" s="377"/>
      <c r="FPG195" s="377"/>
      <c r="FPH195" s="377"/>
      <c r="FPI195" s="377"/>
      <c r="FPJ195" s="377"/>
      <c r="FPK195" s="377"/>
      <c r="FPL195" s="377"/>
      <c r="FPM195" s="377"/>
      <c r="FPN195" s="377"/>
      <c r="FPO195" s="377"/>
      <c r="FPP195" s="377"/>
      <c r="FPQ195" s="377"/>
      <c r="FPR195" s="377"/>
      <c r="FPS195" s="377"/>
      <c r="FPT195" s="377"/>
      <c r="FPU195" s="377"/>
      <c r="FPV195" s="377"/>
      <c r="FPW195" s="377"/>
      <c r="FPX195" s="377"/>
      <c r="FPY195" s="378"/>
      <c r="FPZ195" s="378"/>
      <c r="FQA195" s="378"/>
      <c r="FQB195" s="378"/>
      <c r="FQC195" s="378"/>
      <c r="FQD195" s="378"/>
      <c r="FQE195" s="378"/>
      <c r="FQF195" s="378"/>
      <c r="FQG195" s="378"/>
      <c r="FQH195" s="378"/>
      <c r="FQI195" s="378"/>
      <c r="FQJ195" s="378"/>
      <c r="FQK195" s="378"/>
      <c r="FQL195" s="378"/>
      <c r="FQM195" s="378"/>
      <c r="FQN195" s="378"/>
      <c r="FQO195" s="378"/>
      <c r="FQP195" s="378"/>
      <c r="FQQ195" s="378"/>
      <c r="FQR195" s="378"/>
      <c r="FQS195" s="378"/>
      <c r="FQT195" s="378"/>
      <c r="FQU195" s="378"/>
      <c r="FQV195" s="378"/>
      <c r="FQW195" s="379"/>
      <c r="FQX195" s="379"/>
      <c r="FQY195" s="379"/>
      <c r="FQZ195" s="379"/>
      <c r="FRA195" s="379"/>
      <c r="FRB195" s="378"/>
      <c r="FRC195" s="378"/>
      <c r="FRD195" s="379"/>
      <c r="FRE195" s="379"/>
      <c r="FRF195" s="378"/>
      <c r="FRG195" s="378"/>
      <c r="FRH195" s="379"/>
      <c r="FRI195" s="379"/>
      <c r="FRJ195" s="378"/>
      <c r="FRK195" s="378"/>
      <c r="FRL195" s="378"/>
      <c r="FRM195" s="378"/>
      <c r="FRN195" s="378"/>
      <c r="FRO195" s="378"/>
      <c r="FRP195" s="378"/>
      <c r="FRQ195" s="379"/>
      <c r="FRR195" s="379"/>
      <c r="FRS195" s="378"/>
      <c r="FRT195" s="378"/>
      <c r="FRU195" s="379"/>
      <c r="FRV195" s="379"/>
      <c r="FRW195" s="378"/>
      <c r="FRX195" s="378"/>
      <c r="FRY195" s="378"/>
      <c r="FRZ195" s="378"/>
      <c r="FSA195" s="378"/>
      <c r="FSB195" s="372"/>
      <c r="FSC195" s="398"/>
      <c r="FSD195" s="378"/>
      <c r="FSE195" s="378"/>
      <c r="FSF195" s="378"/>
      <c r="FSG195" s="378"/>
      <c r="FSH195" s="378"/>
      <c r="FSI195" s="378"/>
      <c r="FSJ195" s="378"/>
      <c r="FSK195" s="377"/>
      <c r="FSL195" s="377"/>
      <c r="FSM195" s="377"/>
      <c r="FSN195" s="377"/>
      <c r="FSO195" s="377"/>
      <c r="FSP195" s="377"/>
      <c r="FSQ195" s="377"/>
      <c r="FSR195" s="377"/>
      <c r="FSS195" s="377"/>
      <c r="FST195" s="377"/>
      <c r="FSU195" s="377"/>
      <c r="FSV195" s="377"/>
      <c r="FSW195" s="377"/>
      <c r="FSX195" s="377"/>
      <c r="FSY195" s="377"/>
      <c r="FSZ195" s="377"/>
      <c r="FTA195" s="377"/>
      <c r="FTB195" s="377"/>
      <c r="FTC195" s="377"/>
      <c r="FTD195" s="377"/>
      <c r="FTE195" s="377"/>
      <c r="FTF195" s="377"/>
      <c r="FTG195" s="377"/>
      <c r="FTH195" s="377"/>
      <c r="FTI195" s="377"/>
      <c r="FTJ195" s="377"/>
      <c r="FTK195" s="377"/>
      <c r="FTL195" s="377"/>
      <c r="FTM195" s="377"/>
      <c r="FTN195" s="377"/>
      <c r="FTO195" s="377"/>
      <c r="FTP195" s="377"/>
      <c r="FTQ195" s="377"/>
      <c r="FTR195" s="377"/>
      <c r="FTS195" s="377"/>
      <c r="FTT195" s="377"/>
      <c r="FTU195" s="377"/>
      <c r="FTV195" s="377"/>
      <c r="FTW195" s="377"/>
      <c r="FTX195" s="377"/>
      <c r="FTY195" s="377"/>
      <c r="FTZ195" s="377"/>
      <c r="FUA195" s="377"/>
      <c r="FUB195" s="377"/>
      <c r="FUC195" s="378"/>
      <c r="FUD195" s="378"/>
      <c r="FUE195" s="378"/>
      <c r="FUF195" s="378"/>
      <c r="FUG195" s="378"/>
      <c r="FUH195" s="378"/>
      <c r="FUI195" s="378"/>
      <c r="FUJ195" s="378"/>
      <c r="FUK195" s="378"/>
      <c r="FUL195" s="378"/>
      <c r="FUM195" s="378"/>
      <c r="FUN195" s="378"/>
      <c r="FUO195" s="378"/>
      <c r="FUP195" s="378"/>
      <c r="FUQ195" s="378"/>
      <c r="FUR195" s="378"/>
      <c r="FUS195" s="378"/>
      <c r="FUT195" s="378"/>
      <c r="FUU195" s="378"/>
      <c r="FUV195" s="378"/>
      <c r="FUW195" s="378"/>
      <c r="FUX195" s="378"/>
      <c r="FUY195" s="378"/>
      <c r="FUZ195" s="378"/>
      <c r="FVA195" s="379"/>
      <c r="FVB195" s="379"/>
      <c r="FVC195" s="379"/>
      <c r="FVD195" s="379"/>
      <c r="FVE195" s="379"/>
      <c r="FVF195" s="378"/>
      <c r="FVG195" s="378"/>
      <c r="FVH195" s="379"/>
      <c r="FVI195" s="379"/>
      <c r="FVJ195" s="378"/>
      <c r="FVK195" s="378"/>
      <c r="FVL195" s="379"/>
      <c r="FVM195" s="379"/>
      <c r="FVN195" s="378"/>
      <c r="FVO195" s="378"/>
      <c r="FVP195" s="378"/>
      <c r="FVQ195" s="378"/>
      <c r="FVR195" s="378"/>
      <c r="FVS195" s="378"/>
      <c r="FVT195" s="378"/>
      <c r="FVU195" s="379"/>
      <c r="FVV195" s="379"/>
      <c r="FVW195" s="378"/>
      <c r="FVX195" s="378"/>
      <c r="FVY195" s="379"/>
      <c r="FVZ195" s="379"/>
      <c r="FWA195" s="378"/>
      <c r="FWB195" s="378"/>
      <c r="FWC195" s="378"/>
      <c r="FWD195" s="378"/>
      <c r="FWE195" s="378"/>
      <c r="FWF195" s="372"/>
      <c r="FWG195" s="398"/>
      <c r="FWH195" s="378"/>
      <c r="FWI195" s="378"/>
      <c r="FWJ195" s="378"/>
      <c r="FWK195" s="378"/>
      <c r="FWL195" s="378"/>
      <c r="FWM195" s="378"/>
      <c r="FWN195" s="378"/>
      <c r="FWO195" s="377"/>
      <c r="FWP195" s="377"/>
      <c r="FWQ195" s="377"/>
      <c r="FWR195" s="377"/>
      <c r="FWS195" s="377"/>
      <c r="FWT195" s="377"/>
      <c r="FWU195" s="377"/>
      <c r="FWV195" s="377"/>
      <c r="FWW195" s="377"/>
      <c r="FWX195" s="377"/>
      <c r="FWY195" s="377"/>
      <c r="FWZ195" s="377"/>
      <c r="FXA195" s="377"/>
      <c r="FXB195" s="377"/>
      <c r="FXC195" s="377"/>
      <c r="FXD195" s="377"/>
      <c r="FXE195" s="377"/>
      <c r="FXF195" s="377"/>
      <c r="FXG195" s="377"/>
      <c r="FXH195" s="377"/>
      <c r="FXI195" s="377"/>
      <c r="FXJ195" s="377"/>
      <c r="FXK195" s="377"/>
      <c r="FXL195" s="377"/>
      <c r="FXM195" s="377"/>
      <c r="FXN195" s="377"/>
      <c r="FXO195" s="377"/>
      <c r="FXP195" s="377"/>
      <c r="FXQ195" s="377"/>
      <c r="FXR195" s="377"/>
      <c r="FXS195" s="377"/>
      <c r="FXT195" s="377"/>
      <c r="FXU195" s="377"/>
      <c r="FXV195" s="377"/>
      <c r="FXW195" s="377"/>
      <c r="FXX195" s="377"/>
      <c r="FXY195" s="377"/>
      <c r="FXZ195" s="377"/>
      <c r="FYA195" s="377"/>
      <c r="FYB195" s="377"/>
      <c r="FYC195" s="377"/>
      <c r="FYD195" s="377"/>
      <c r="FYE195" s="377"/>
      <c r="FYF195" s="377"/>
      <c r="FYG195" s="378"/>
      <c r="FYH195" s="378"/>
      <c r="FYI195" s="378"/>
      <c r="FYJ195" s="378"/>
      <c r="FYK195" s="378"/>
      <c r="FYL195" s="378"/>
      <c r="FYM195" s="378"/>
      <c r="FYN195" s="378"/>
      <c r="FYO195" s="378"/>
      <c r="FYP195" s="378"/>
      <c r="FYQ195" s="378"/>
      <c r="FYR195" s="378"/>
      <c r="FYS195" s="378"/>
      <c r="FYT195" s="378"/>
      <c r="FYU195" s="378"/>
      <c r="FYV195" s="378"/>
      <c r="FYW195" s="378"/>
      <c r="FYX195" s="378"/>
      <c r="FYY195" s="378"/>
      <c r="FYZ195" s="378"/>
      <c r="FZA195" s="378"/>
      <c r="FZB195" s="378"/>
      <c r="FZC195" s="378"/>
      <c r="FZD195" s="378"/>
      <c r="FZE195" s="379"/>
      <c r="FZF195" s="379"/>
      <c r="FZG195" s="379"/>
      <c r="FZH195" s="379"/>
      <c r="FZI195" s="379"/>
      <c r="FZJ195" s="378"/>
      <c r="FZK195" s="378"/>
      <c r="FZL195" s="379"/>
      <c r="FZM195" s="379"/>
      <c r="FZN195" s="378"/>
      <c r="FZO195" s="378"/>
      <c r="FZP195" s="379"/>
      <c r="FZQ195" s="379"/>
      <c r="FZR195" s="378"/>
      <c r="FZS195" s="378"/>
      <c r="FZT195" s="378"/>
      <c r="FZU195" s="378"/>
      <c r="FZV195" s="378"/>
      <c r="FZW195" s="378"/>
      <c r="FZX195" s="378"/>
      <c r="FZY195" s="379"/>
      <c r="FZZ195" s="379"/>
      <c r="GAA195" s="378"/>
      <c r="GAB195" s="378"/>
      <c r="GAC195" s="379"/>
      <c r="GAD195" s="379"/>
      <c r="GAE195" s="378"/>
      <c r="GAF195" s="378"/>
      <c r="GAG195" s="378"/>
      <c r="GAH195" s="378"/>
      <c r="GAI195" s="378"/>
      <c r="GAJ195" s="372"/>
      <c r="GAK195" s="398"/>
      <c r="GAL195" s="378"/>
      <c r="GAM195" s="378"/>
      <c r="GAN195" s="378"/>
      <c r="GAO195" s="378"/>
      <c r="GAP195" s="378"/>
      <c r="GAQ195" s="378"/>
      <c r="GAR195" s="378"/>
      <c r="GAS195" s="377"/>
      <c r="GAT195" s="377"/>
      <c r="GAU195" s="377"/>
      <c r="GAV195" s="377"/>
      <c r="GAW195" s="377"/>
      <c r="GAX195" s="377"/>
      <c r="GAY195" s="377"/>
      <c r="GAZ195" s="377"/>
      <c r="GBA195" s="377"/>
      <c r="GBB195" s="377"/>
      <c r="GBC195" s="377"/>
      <c r="GBD195" s="377"/>
      <c r="GBE195" s="377"/>
      <c r="GBF195" s="377"/>
      <c r="GBG195" s="377"/>
      <c r="GBH195" s="377"/>
      <c r="GBI195" s="377"/>
      <c r="GBJ195" s="377"/>
      <c r="GBK195" s="377"/>
      <c r="GBL195" s="377"/>
      <c r="GBM195" s="377"/>
      <c r="GBN195" s="377"/>
      <c r="GBO195" s="377"/>
      <c r="GBP195" s="377"/>
      <c r="GBQ195" s="377"/>
      <c r="GBR195" s="377"/>
      <c r="GBS195" s="377"/>
      <c r="GBT195" s="377"/>
      <c r="GBU195" s="377"/>
      <c r="GBV195" s="377"/>
      <c r="GBW195" s="377"/>
      <c r="GBX195" s="377"/>
      <c r="GBY195" s="377"/>
      <c r="GBZ195" s="377"/>
      <c r="GCA195" s="377"/>
      <c r="GCB195" s="377"/>
      <c r="GCC195" s="377"/>
      <c r="GCD195" s="377"/>
      <c r="GCE195" s="377"/>
      <c r="GCF195" s="377"/>
      <c r="GCG195" s="377"/>
      <c r="GCH195" s="377"/>
      <c r="GCI195" s="377"/>
      <c r="GCJ195" s="377"/>
      <c r="GCK195" s="378"/>
      <c r="GCL195" s="378"/>
      <c r="GCM195" s="378"/>
      <c r="GCN195" s="378"/>
      <c r="GCO195" s="378"/>
      <c r="GCP195" s="378"/>
      <c r="GCQ195" s="378"/>
      <c r="GCR195" s="378"/>
      <c r="GCS195" s="378"/>
      <c r="GCT195" s="378"/>
      <c r="GCU195" s="378"/>
      <c r="GCV195" s="378"/>
      <c r="GCW195" s="378"/>
      <c r="GCX195" s="378"/>
      <c r="GCY195" s="378"/>
      <c r="GCZ195" s="378"/>
      <c r="GDA195" s="378"/>
      <c r="GDB195" s="378"/>
      <c r="GDC195" s="378"/>
      <c r="GDD195" s="378"/>
      <c r="GDE195" s="378"/>
      <c r="GDF195" s="378"/>
      <c r="GDG195" s="378"/>
      <c r="GDH195" s="378"/>
      <c r="GDI195" s="379"/>
      <c r="GDJ195" s="379"/>
      <c r="GDK195" s="379"/>
      <c r="GDL195" s="379"/>
      <c r="GDM195" s="379"/>
      <c r="GDN195" s="378"/>
      <c r="GDO195" s="378"/>
      <c r="GDP195" s="379"/>
      <c r="GDQ195" s="379"/>
      <c r="GDR195" s="378"/>
      <c r="GDS195" s="378"/>
      <c r="GDT195" s="379"/>
      <c r="GDU195" s="379"/>
      <c r="GDV195" s="378"/>
      <c r="GDW195" s="378"/>
      <c r="GDX195" s="378"/>
      <c r="GDY195" s="378"/>
      <c r="GDZ195" s="378"/>
      <c r="GEA195" s="378"/>
      <c r="GEB195" s="378"/>
      <c r="GEC195" s="379"/>
      <c r="GED195" s="379"/>
      <c r="GEE195" s="378"/>
      <c r="GEF195" s="378"/>
      <c r="GEG195" s="379"/>
      <c r="GEH195" s="379"/>
      <c r="GEI195" s="378"/>
      <c r="GEJ195" s="378"/>
      <c r="GEK195" s="378"/>
      <c r="GEL195" s="378"/>
      <c r="GEM195" s="378"/>
      <c r="GEN195" s="372"/>
      <c r="GEO195" s="398"/>
      <c r="GEP195" s="378"/>
      <c r="GEQ195" s="378"/>
      <c r="GER195" s="378"/>
      <c r="GES195" s="378"/>
      <c r="GET195" s="378"/>
      <c r="GEU195" s="378"/>
      <c r="GEV195" s="378"/>
      <c r="GEW195" s="377"/>
      <c r="GEX195" s="377"/>
      <c r="GEY195" s="377"/>
      <c r="GEZ195" s="377"/>
      <c r="GFA195" s="377"/>
      <c r="GFB195" s="377"/>
      <c r="GFC195" s="377"/>
      <c r="GFD195" s="377"/>
      <c r="GFE195" s="377"/>
      <c r="GFF195" s="377"/>
      <c r="GFG195" s="377"/>
      <c r="GFH195" s="377"/>
      <c r="GFI195" s="377"/>
      <c r="GFJ195" s="377"/>
      <c r="GFK195" s="377"/>
      <c r="GFL195" s="377"/>
      <c r="GFM195" s="377"/>
      <c r="GFN195" s="377"/>
      <c r="GFO195" s="377"/>
      <c r="GFP195" s="377"/>
      <c r="GFQ195" s="377"/>
      <c r="GFR195" s="377"/>
      <c r="GFS195" s="377"/>
      <c r="GFT195" s="377"/>
      <c r="GFU195" s="377"/>
      <c r="GFV195" s="377"/>
      <c r="GFW195" s="377"/>
      <c r="GFX195" s="377"/>
      <c r="GFY195" s="377"/>
      <c r="GFZ195" s="377"/>
      <c r="GGA195" s="377"/>
      <c r="GGB195" s="377"/>
      <c r="GGC195" s="377"/>
      <c r="GGD195" s="377"/>
      <c r="GGE195" s="377"/>
      <c r="GGF195" s="377"/>
      <c r="GGG195" s="377"/>
      <c r="GGH195" s="377"/>
      <c r="GGI195" s="377"/>
      <c r="GGJ195" s="377"/>
      <c r="GGK195" s="377"/>
      <c r="GGL195" s="377"/>
      <c r="GGM195" s="377"/>
      <c r="GGN195" s="377"/>
      <c r="GGO195" s="378"/>
      <c r="GGP195" s="378"/>
      <c r="GGQ195" s="378"/>
      <c r="GGR195" s="378"/>
      <c r="GGS195" s="378"/>
      <c r="GGT195" s="378"/>
      <c r="GGU195" s="378"/>
      <c r="GGV195" s="378"/>
      <c r="GGW195" s="378"/>
      <c r="GGX195" s="378"/>
      <c r="GGY195" s="378"/>
      <c r="GGZ195" s="378"/>
      <c r="GHA195" s="378"/>
      <c r="GHB195" s="378"/>
      <c r="GHC195" s="378"/>
      <c r="GHD195" s="378"/>
      <c r="GHE195" s="378"/>
      <c r="GHF195" s="378"/>
      <c r="GHG195" s="378"/>
      <c r="GHH195" s="378"/>
      <c r="GHI195" s="378"/>
      <c r="GHJ195" s="378"/>
      <c r="GHK195" s="378"/>
      <c r="GHL195" s="378"/>
      <c r="GHM195" s="379"/>
      <c r="GHN195" s="379"/>
      <c r="GHO195" s="379"/>
      <c r="GHP195" s="379"/>
      <c r="GHQ195" s="379"/>
      <c r="GHR195" s="378"/>
      <c r="GHS195" s="378"/>
      <c r="GHT195" s="379"/>
      <c r="GHU195" s="379"/>
      <c r="GHV195" s="378"/>
      <c r="GHW195" s="378"/>
      <c r="GHX195" s="379"/>
      <c r="GHY195" s="379"/>
      <c r="GHZ195" s="378"/>
      <c r="GIA195" s="378"/>
      <c r="GIB195" s="378"/>
      <c r="GIC195" s="378"/>
      <c r="GID195" s="378"/>
      <c r="GIE195" s="378"/>
      <c r="GIF195" s="378"/>
      <c r="GIG195" s="379"/>
      <c r="GIH195" s="379"/>
      <c r="GII195" s="378"/>
      <c r="GIJ195" s="378"/>
      <c r="GIK195" s="379"/>
      <c r="GIL195" s="379"/>
      <c r="GIM195" s="378"/>
      <c r="GIN195" s="378"/>
      <c r="GIO195" s="378"/>
      <c r="GIP195" s="378"/>
      <c r="GIQ195" s="378"/>
      <c r="GIR195" s="372"/>
      <c r="GIS195" s="398"/>
      <c r="GIT195" s="378"/>
      <c r="GIU195" s="378"/>
      <c r="GIV195" s="378"/>
      <c r="GIW195" s="378"/>
      <c r="GIX195" s="378"/>
      <c r="GIY195" s="378"/>
      <c r="GIZ195" s="378"/>
      <c r="GJA195" s="377"/>
      <c r="GJB195" s="377"/>
      <c r="GJC195" s="377"/>
      <c r="GJD195" s="377"/>
      <c r="GJE195" s="377"/>
      <c r="GJF195" s="377"/>
      <c r="GJG195" s="377"/>
      <c r="GJH195" s="377"/>
      <c r="GJI195" s="377"/>
      <c r="GJJ195" s="377"/>
      <c r="GJK195" s="377"/>
      <c r="GJL195" s="377"/>
      <c r="GJM195" s="377"/>
      <c r="GJN195" s="377"/>
      <c r="GJO195" s="377"/>
      <c r="GJP195" s="377"/>
      <c r="GJQ195" s="377"/>
      <c r="GJR195" s="377"/>
      <c r="GJS195" s="377"/>
      <c r="GJT195" s="377"/>
      <c r="GJU195" s="377"/>
      <c r="GJV195" s="377"/>
      <c r="GJW195" s="377"/>
      <c r="GJX195" s="377"/>
      <c r="GJY195" s="377"/>
      <c r="GJZ195" s="377"/>
      <c r="GKA195" s="377"/>
      <c r="GKB195" s="377"/>
      <c r="GKC195" s="377"/>
      <c r="GKD195" s="377"/>
      <c r="GKE195" s="377"/>
      <c r="GKF195" s="377"/>
      <c r="GKG195" s="377"/>
      <c r="GKH195" s="377"/>
      <c r="GKI195" s="377"/>
      <c r="GKJ195" s="377"/>
      <c r="GKK195" s="377"/>
      <c r="GKL195" s="377"/>
      <c r="GKM195" s="377"/>
      <c r="GKN195" s="377"/>
      <c r="GKO195" s="377"/>
      <c r="GKP195" s="377"/>
      <c r="GKQ195" s="377"/>
      <c r="GKR195" s="377"/>
      <c r="GKS195" s="378"/>
      <c r="GKT195" s="378"/>
      <c r="GKU195" s="378"/>
      <c r="GKV195" s="378"/>
      <c r="GKW195" s="378"/>
      <c r="GKX195" s="378"/>
      <c r="GKY195" s="378"/>
      <c r="GKZ195" s="378"/>
      <c r="GLA195" s="378"/>
      <c r="GLB195" s="378"/>
      <c r="GLC195" s="378"/>
      <c r="GLD195" s="378"/>
      <c r="GLE195" s="378"/>
      <c r="GLF195" s="378"/>
      <c r="GLG195" s="378"/>
      <c r="GLH195" s="378"/>
      <c r="GLI195" s="378"/>
      <c r="GLJ195" s="378"/>
      <c r="GLK195" s="378"/>
      <c r="GLL195" s="378"/>
      <c r="GLM195" s="378"/>
      <c r="GLN195" s="378"/>
      <c r="GLO195" s="378"/>
      <c r="GLP195" s="378"/>
      <c r="GLQ195" s="379"/>
      <c r="GLR195" s="379"/>
      <c r="GLS195" s="379"/>
      <c r="GLT195" s="379"/>
      <c r="GLU195" s="379"/>
      <c r="GLV195" s="378"/>
      <c r="GLW195" s="378"/>
      <c r="GLX195" s="379"/>
      <c r="GLY195" s="379"/>
      <c r="GLZ195" s="378"/>
      <c r="GMA195" s="378"/>
      <c r="GMB195" s="379"/>
      <c r="GMC195" s="379"/>
      <c r="GMD195" s="378"/>
      <c r="GME195" s="378"/>
      <c r="GMF195" s="378"/>
      <c r="GMG195" s="378"/>
      <c r="GMH195" s="378"/>
      <c r="GMI195" s="378"/>
      <c r="GMJ195" s="378"/>
      <c r="GMK195" s="379"/>
      <c r="GML195" s="379"/>
      <c r="GMM195" s="378"/>
      <c r="GMN195" s="378"/>
      <c r="GMO195" s="379"/>
      <c r="GMP195" s="379"/>
      <c r="GMQ195" s="378"/>
      <c r="GMR195" s="378"/>
      <c r="GMS195" s="378"/>
      <c r="GMT195" s="378"/>
      <c r="GMU195" s="378"/>
      <c r="GMV195" s="372"/>
      <c r="GMW195" s="398"/>
      <c r="GMX195" s="378"/>
      <c r="GMY195" s="378"/>
      <c r="GMZ195" s="378"/>
      <c r="GNA195" s="378"/>
      <c r="GNB195" s="378"/>
      <c r="GNC195" s="378"/>
      <c r="GND195" s="378"/>
      <c r="GNE195" s="377"/>
      <c r="GNF195" s="377"/>
      <c r="GNG195" s="377"/>
      <c r="GNH195" s="377"/>
      <c r="GNI195" s="377"/>
      <c r="GNJ195" s="377"/>
      <c r="GNK195" s="377"/>
      <c r="GNL195" s="377"/>
      <c r="GNM195" s="377"/>
      <c r="GNN195" s="377"/>
      <c r="GNO195" s="377"/>
      <c r="GNP195" s="377"/>
      <c r="GNQ195" s="377"/>
      <c r="GNR195" s="377"/>
      <c r="GNS195" s="377"/>
      <c r="GNT195" s="377"/>
      <c r="GNU195" s="377"/>
      <c r="GNV195" s="377"/>
      <c r="GNW195" s="377"/>
      <c r="GNX195" s="377"/>
      <c r="GNY195" s="377"/>
      <c r="GNZ195" s="377"/>
      <c r="GOA195" s="377"/>
      <c r="GOB195" s="377"/>
      <c r="GOC195" s="377"/>
      <c r="GOD195" s="377"/>
      <c r="GOE195" s="377"/>
      <c r="GOF195" s="377"/>
      <c r="GOG195" s="377"/>
      <c r="GOH195" s="377"/>
      <c r="GOI195" s="377"/>
      <c r="GOJ195" s="377"/>
      <c r="GOK195" s="377"/>
      <c r="GOL195" s="377"/>
      <c r="GOM195" s="377"/>
      <c r="GON195" s="377"/>
      <c r="GOO195" s="377"/>
      <c r="GOP195" s="377"/>
      <c r="GOQ195" s="377"/>
      <c r="GOR195" s="377"/>
      <c r="GOS195" s="377"/>
      <c r="GOT195" s="377"/>
      <c r="GOU195" s="377"/>
      <c r="GOV195" s="377"/>
      <c r="GOW195" s="378"/>
      <c r="GOX195" s="378"/>
      <c r="GOY195" s="378"/>
      <c r="GOZ195" s="378"/>
      <c r="GPA195" s="378"/>
      <c r="GPB195" s="378"/>
      <c r="GPC195" s="378"/>
      <c r="GPD195" s="378"/>
      <c r="GPE195" s="378"/>
      <c r="GPF195" s="378"/>
      <c r="GPG195" s="378"/>
      <c r="GPH195" s="378"/>
      <c r="GPI195" s="378"/>
      <c r="GPJ195" s="378"/>
      <c r="GPK195" s="378"/>
      <c r="GPL195" s="378"/>
      <c r="GPM195" s="378"/>
      <c r="GPN195" s="378"/>
      <c r="GPO195" s="378"/>
      <c r="GPP195" s="378"/>
      <c r="GPQ195" s="378"/>
      <c r="GPR195" s="378"/>
      <c r="GPS195" s="378"/>
      <c r="GPT195" s="378"/>
      <c r="GPU195" s="379"/>
      <c r="GPV195" s="379"/>
      <c r="GPW195" s="379"/>
      <c r="GPX195" s="379"/>
      <c r="GPY195" s="379"/>
      <c r="GPZ195" s="378"/>
      <c r="GQA195" s="378"/>
      <c r="GQB195" s="379"/>
      <c r="GQC195" s="379"/>
      <c r="GQD195" s="378"/>
      <c r="GQE195" s="378"/>
      <c r="GQF195" s="379"/>
      <c r="GQG195" s="379"/>
      <c r="GQH195" s="378"/>
      <c r="GQI195" s="378"/>
      <c r="GQJ195" s="378"/>
      <c r="GQK195" s="378"/>
      <c r="GQL195" s="378"/>
      <c r="GQM195" s="378"/>
      <c r="GQN195" s="378"/>
      <c r="GQO195" s="379"/>
      <c r="GQP195" s="379"/>
      <c r="GQQ195" s="378"/>
      <c r="GQR195" s="378"/>
      <c r="GQS195" s="379"/>
      <c r="GQT195" s="379"/>
      <c r="GQU195" s="378"/>
      <c r="GQV195" s="378"/>
      <c r="GQW195" s="378"/>
      <c r="GQX195" s="378"/>
      <c r="GQY195" s="378"/>
      <c r="GQZ195" s="372"/>
      <c r="GRA195" s="398"/>
      <c r="GRB195" s="378"/>
      <c r="GRC195" s="378"/>
      <c r="GRD195" s="378"/>
      <c r="GRE195" s="378"/>
      <c r="GRF195" s="378"/>
      <c r="GRG195" s="378"/>
      <c r="GRH195" s="378"/>
      <c r="GRI195" s="377"/>
      <c r="GRJ195" s="377"/>
      <c r="GRK195" s="377"/>
      <c r="GRL195" s="377"/>
      <c r="GRM195" s="377"/>
      <c r="GRN195" s="377"/>
      <c r="GRO195" s="377"/>
      <c r="GRP195" s="377"/>
      <c r="GRQ195" s="377"/>
      <c r="GRR195" s="377"/>
      <c r="GRS195" s="377"/>
      <c r="GRT195" s="377"/>
      <c r="GRU195" s="377"/>
      <c r="GRV195" s="377"/>
      <c r="GRW195" s="377"/>
      <c r="GRX195" s="377"/>
      <c r="GRY195" s="377"/>
      <c r="GRZ195" s="377"/>
      <c r="GSA195" s="377"/>
      <c r="GSB195" s="377"/>
      <c r="GSC195" s="377"/>
      <c r="GSD195" s="377"/>
      <c r="GSE195" s="377"/>
      <c r="GSF195" s="377"/>
      <c r="GSG195" s="377"/>
      <c r="GSH195" s="377"/>
      <c r="GSI195" s="377"/>
      <c r="GSJ195" s="377"/>
      <c r="GSK195" s="377"/>
      <c r="GSL195" s="377"/>
      <c r="GSM195" s="377"/>
      <c r="GSN195" s="377"/>
      <c r="GSO195" s="377"/>
      <c r="GSP195" s="377"/>
      <c r="GSQ195" s="377"/>
      <c r="GSR195" s="377"/>
      <c r="GSS195" s="377"/>
      <c r="GST195" s="377"/>
      <c r="GSU195" s="377"/>
      <c r="GSV195" s="377"/>
      <c r="GSW195" s="377"/>
      <c r="GSX195" s="377"/>
      <c r="GSY195" s="377"/>
      <c r="GSZ195" s="377"/>
      <c r="GTA195" s="378"/>
      <c r="GTB195" s="378"/>
      <c r="GTC195" s="378"/>
      <c r="GTD195" s="378"/>
      <c r="GTE195" s="378"/>
      <c r="GTF195" s="378"/>
      <c r="GTG195" s="378"/>
      <c r="GTH195" s="378"/>
      <c r="GTI195" s="378"/>
      <c r="GTJ195" s="378"/>
      <c r="GTK195" s="378"/>
      <c r="GTL195" s="378"/>
      <c r="GTM195" s="378"/>
      <c r="GTN195" s="378"/>
      <c r="GTO195" s="378"/>
      <c r="GTP195" s="378"/>
      <c r="GTQ195" s="378"/>
      <c r="GTR195" s="378"/>
      <c r="GTS195" s="378"/>
      <c r="GTT195" s="378"/>
      <c r="GTU195" s="378"/>
      <c r="GTV195" s="378"/>
      <c r="GTW195" s="378"/>
      <c r="GTX195" s="378"/>
      <c r="GTY195" s="379"/>
      <c r="GTZ195" s="379"/>
      <c r="GUA195" s="379"/>
      <c r="GUB195" s="379"/>
      <c r="GUC195" s="379"/>
      <c r="GUD195" s="378"/>
      <c r="GUE195" s="378"/>
      <c r="GUF195" s="379"/>
      <c r="GUG195" s="379"/>
      <c r="GUH195" s="378"/>
      <c r="GUI195" s="378"/>
      <c r="GUJ195" s="379"/>
      <c r="GUK195" s="379"/>
      <c r="GUL195" s="378"/>
      <c r="GUM195" s="378"/>
      <c r="GUN195" s="378"/>
      <c r="GUO195" s="378"/>
      <c r="GUP195" s="378"/>
      <c r="GUQ195" s="378"/>
      <c r="GUR195" s="378"/>
      <c r="GUS195" s="379"/>
      <c r="GUT195" s="379"/>
      <c r="GUU195" s="378"/>
      <c r="GUV195" s="378"/>
      <c r="GUW195" s="379"/>
      <c r="GUX195" s="379"/>
      <c r="GUY195" s="378"/>
      <c r="GUZ195" s="378"/>
      <c r="GVA195" s="378"/>
      <c r="GVB195" s="378"/>
      <c r="GVC195" s="378"/>
      <c r="GVD195" s="372"/>
      <c r="GVE195" s="398"/>
      <c r="GVF195" s="378"/>
      <c r="GVG195" s="378"/>
      <c r="GVH195" s="378"/>
      <c r="GVI195" s="378"/>
      <c r="GVJ195" s="378"/>
      <c r="GVK195" s="378"/>
      <c r="GVL195" s="378"/>
      <c r="GVM195" s="377"/>
      <c r="GVN195" s="377"/>
      <c r="GVO195" s="377"/>
      <c r="GVP195" s="377"/>
      <c r="GVQ195" s="377"/>
      <c r="GVR195" s="377"/>
      <c r="GVS195" s="377"/>
      <c r="GVT195" s="377"/>
      <c r="GVU195" s="377"/>
      <c r="GVV195" s="377"/>
      <c r="GVW195" s="377"/>
      <c r="GVX195" s="377"/>
      <c r="GVY195" s="377"/>
      <c r="GVZ195" s="377"/>
      <c r="GWA195" s="377"/>
      <c r="GWB195" s="377"/>
      <c r="GWC195" s="377"/>
      <c r="GWD195" s="377"/>
      <c r="GWE195" s="377"/>
      <c r="GWF195" s="377"/>
      <c r="GWG195" s="377"/>
      <c r="GWH195" s="377"/>
      <c r="GWI195" s="377"/>
      <c r="GWJ195" s="377"/>
      <c r="GWK195" s="377"/>
      <c r="GWL195" s="377"/>
      <c r="GWM195" s="377"/>
      <c r="GWN195" s="377"/>
      <c r="GWO195" s="377"/>
      <c r="GWP195" s="377"/>
      <c r="GWQ195" s="377"/>
      <c r="GWR195" s="377"/>
      <c r="GWS195" s="377"/>
      <c r="GWT195" s="377"/>
      <c r="GWU195" s="377"/>
      <c r="GWV195" s="377"/>
      <c r="GWW195" s="377"/>
      <c r="GWX195" s="377"/>
      <c r="GWY195" s="377"/>
      <c r="GWZ195" s="377"/>
      <c r="GXA195" s="377"/>
      <c r="GXB195" s="377"/>
      <c r="GXC195" s="377"/>
      <c r="GXD195" s="377"/>
      <c r="GXE195" s="378"/>
      <c r="GXF195" s="378"/>
      <c r="GXG195" s="378"/>
      <c r="GXH195" s="378"/>
      <c r="GXI195" s="378"/>
      <c r="GXJ195" s="378"/>
      <c r="GXK195" s="378"/>
      <c r="GXL195" s="378"/>
      <c r="GXM195" s="378"/>
      <c r="GXN195" s="378"/>
      <c r="GXO195" s="378"/>
      <c r="GXP195" s="378"/>
      <c r="GXQ195" s="378"/>
      <c r="GXR195" s="378"/>
      <c r="GXS195" s="378"/>
      <c r="GXT195" s="378"/>
      <c r="GXU195" s="378"/>
      <c r="GXV195" s="378"/>
      <c r="GXW195" s="378"/>
      <c r="GXX195" s="378"/>
      <c r="GXY195" s="378"/>
      <c r="GXZ195" s="378"/>
      <c r="GYA195" s="378"/>
      <c r="GYB195" s="378"/>
      <c r="GYC195" s="379"/>
      <c r="GYD195" s="379"/>
      <c r="GYE195" s="379"/>
      <c r="GYF195" s="379"/>
      <c r="GYG195" s="379"/>
      <c r="GYH195" s="378"/>
      <c r="GYI195" s="378"/>
      <c r="GYJ195" s="379"/>
      <c r="GYK195" s="379"/>
      <c r="GYL195" s="378"/>
      <c r="GYM195" s="378"/>
      <c r="GYN195" s="379"/>
      <c r="GYO195" s="379"/>
      <c r="GYP195" s="378"/>
      <c r="GYQ195" s="378"/>
      <c r="GYR195" s="378"/>
      <c r="GYS195" s="378"/>
      <c r="GYT195" s="378"/>
      <c r="GYU195" s="378"/>
      <c r="GYV195" s="378"/>
      <c r="GYW195" s="379"/>
      <c r="GYX195" s="379"/>
      <c r="GYY195" s="378"/>
      <c r="GYZ195" s="378"/>
      <c r="GZA195" s="379"/>
      <c r="GZB195" s="379"/>
      <c r="GZC195" s="378"/>
      <c r="GZD195" s="378"/>
      <c r="GZE195" s="378"/>
      <c r="GZF195" s="378"/>
      <c r="GZG195" s="378"/>
      <c r="GZH195" s="372"/>
      <c r="GZI195" s="398"/>
      <c r="GZJ195" s="378"/>
      <c r="GZK195" s="378"/>
      <c r="GZL195" s="378"/>
      <c r="GZM195" s="378"/>
      <c r="GZN195" s="378"/>
      <c r="GZO195" s="378"/>
      <c r="GZP195" s="378"/>
      <c r="GZQ195" s="377"/>
      <c r="GZR195" s="377"/>
      <c r="GZS195" s="377"/>
      <c r="GZT195" s="377"/>
      <c r="GZU195" s="377"/>
      <c r="GZV195" s="377"/>
      <c r="GZW195" s="377"/>
      <c r="GZX195" s="377"/>
      <c r="GZY195" s="377"/>
      <c r="GZZ195" s="377"/>
      <c r="HAA195" s="377"/>
      <c r="HAB195" s="377"/>
      <c r="HAC195" s="377"/>
      <c r="HAD195" s="377"/>
      <c r="HAE195" s="377"/>
      <c r="HAF195" s="377"/>
      <c r="HAG195" s="377"/>
      <c r="HAH195" s="377"/>
      <c r="HAI195" s="377"/>
      <c r="HAJ195" s="377"/>
      <c r="HAK195" s="377"/>
      <c r="HAL195" s="377"/>
      <c r="HAM195" s="377"/>
      <c r="HAN195" s="377"/>
      <c r="HAO195" s="377"/>
      <c r="HAP195" s="377"/>
      <c r="HAQ195" s="377"/>
      <c r="HAR195" s="377"/>
      <c r="HAS195" s="377"/>
      <c r="HAT195" s="377"/>
      <c r="HAU195" s="377"/>
      <c r="HAV195" s="377"/>
      <c r="HAW195" s="377"/>
      <c r="HAX195" s="377"/>
      <c r="HAY195" s="377"/>
      <c r="HAZ195" s="377"/>
      <c r="HBA195" s="377"/>
      <c r="HBB195" s="377"/>
      <c r="HBC195" s="377"/>
      <c r="HBD195" s="377"/>
      <c r="HBE195" s="377"/>
      <c r="HBF195" s="377"/>
      <c r="HBG195" s="377"/>
      <c r="HBH195" s="377"/>
      <c r="HBI195" s="378"/>
      <c r="HBJ195" s="378"/>
      <c r="HBK195" s="378"/>
      <c r="HBL195" s="378"/>
      <c r="HBM195" s="378"/>
      <c r="HBN195" s="378"/>
      <c r="HBO195" s="378"/>
      <c r="HBP195" s="378"/>
      <c r="HBQ195" s="378"/>
      <c r="HBR195" s="378"/>
      <c r="HBS195" s="378"/>
      <c r="HBT195" s="378"/>
      <c r="HBU195" s="378"/>
      <c r="HBV195" s="378"/>
      <c r="HBW195" s="378"/>
      <c r="HBX195" s="378"/>
      <c r="HBY195" s="378"/>
      <c r="HBZ195" s="378"/>
      <c r="HCA195" s="378"/>
      <c r="HCB195" s="378"/>
      <c r="HCC195" s="378"/>
      <c r="HCD195" s="378"/>
      <c r="HCE195" s="378"/>
      <c r="HCF195" s="378"/>
      <c r="HCG195" s="379"/>
      <c r="HCH195" s="379"/>
      <c r="HCI195" s="379"/>
      <c r="HCJ195" s="379"/>
      <c r="HCK195" s="379"/>
      <c r="HCL195" s="378"/>
      <c r="HCM195" s="378"/>
      <c r="HCN195" s="379"/>
      <c r="HCO195" s="379"/>
      <c r="HCP195" s="378"/>
      <c r="HCQ195" s="378"/>
      <c r="HCR195" s="379"/>
      <c r="HCS195" s="379"/>
      <c r="HCT195" s="378"/>
      <c r="HCU195" s="378"/>
      <c r="HCV195" s="378"/>
      <c r="HCW195" s="378"/>
      <c r="HCX195" s="378"/>
      <c r="HCY195" s="378"/>
      <c r="HCZ195" s="378"/>
      <c r="HDA195" s="379"/>
      <c r="HDB195" s="379"/>
      <c r="HDC195" s="378"/>
      <c r="HDD195" s="378"/>
      <c r="HDE195" s="379"/>
      <c r="HDF195" s="379"/>
      <c r="HDG195" s="378"/>
      <c r="HDH195" s="378"/>
      <c r="HDI195" s="378"/>
      <c r="HDJ195" s="378"/>
      <c r="HDK195" s="378"/>
      <c r="HDL195" s="372"/>
      <c r="HDM195" s="398"/>
      <c r="HDN195" s="378"/>
      <c r="HDO195" s="378"/>
      <c r="HDP195" s="378"/>
      <c r="HDQ195" s="378"/>
      <c r="HDR195" s="378"/>
      <c r="HDS195" s="378"/>
      <c r="HDT195" s="378"/>
      <c r="HDU195" s="377"/>
      <c r="HDV195" s="377"/>
      <c r="HDW195" s="377"/>
      <c r="HDX195" s="377"/>
      <c r="HDY195" s="377"/>
      <c r="HDZ195" s="377"/>
      <c r="HEA195" s="377"/>
      <c r="HEB195" s="377"/>
      <c r="HEC195" s="377"/>
      <c r="HED195" s="377"/>
      <c r="HEE195" s="377"/>
      <c r="HEF195" s="377"/>
      <c r="HEG195" s="377"/>
      <c r="HEH195" s="377"/>
      <c r="HEI195" s="377"/>
      <c r="HEJ195" s="377"/>
      <c r="HEK195" s="377"/>
      <c r="HEL195" s="377"/>
      <c r="HEM195" s="377"/>
      <c r="HEN195" s="377"/>
      <c r="HEO195" s="377"/>
      <c r="HEP195" s="377"/>
      <c r="HEQ195" s="377"/>
      <c r="HER195" s="377"/>
      <c r="HES195" s="377"/>
      <c r="HET195" s="377"/>
      <c r="HEU195" s="377"/>
      <c r="HEV195" s="377"/>
      <c r="HEW195" s="377"/>
      <c r="HEX195" s="377"/>
      <c r="HEY195" s="377"/>
      <c r="HEZ195" s="377"/>
      <c r="HFA195" s="377"/>
      <c r="HFB195" s="377"/>
      <c r="HFC195" s="377"/>
      <c r="HFD195" s="377"/>
      <c r="HFE195" s="377"/>
      <c r="HFF195" s="377"/>
      <c r="HFG195" s="377"/>
      <c r="HFH195" s="377"/>
      <c r="HFI195" s="377"/>
      <c r="HFJ195" s="377"/>
      <c r="HFK195" s="377"/>
      <c r="HFL195" s="377"/>
      <c r="HFM195" s="378"/>
      <c r="HFN195" s="378"/>
      <c r="HFO195" s="378"/>
      <c r="HFP195" s="378"/>
      <c r="HFQ195" s="378"/>
      <c r="HFR195" s="378"/>
      <c r="HFS195" s="378"/>
      <c r="HFT195" s="378"/>
      <c r="HFU195" s="378"/>
      <c r="HFV195" s="378"/>
      <c r="HFW195" s="378"/>
      <c r="HFX195" s="378"/>
      <c r="HFY195" s="378"/>
      <c r="HFZ195" s="378"/>
      <c r="HGA195" s="378"/>
      <c r="HGB195" s="378"/>
      <c r="HGC195" s="378"/>
      <c r="HGD195" s="378"/>
      <c r="HGE195" s="378"/>
      <c r="HGF195" s="378"/>
      <c r="HGG195" s="378"/>
      <c r="HGH195" s="378"/>
      <c r="HGI195" s="378"/>
      <c r="HGJ195" s="378"/>
      <c r="HGK195" s="379"/>
      <c r="HGL195" s="379"/>
      <c r="HGM195" s="379"/>
      <c r="HGN195" s="379"/>
      <c r="HGO195" s="379"/>
      <c r="HGP195" s="378"/>
      <c r="HGQ195" s="378"/>
      <c r="HGR195" s="379"/>
      <c r="HGS195" s="379"/>
      <c r="HGT195" s="378"/>
      <c r="HGU195" s="378"/>
      <c r="HGV195" s="379"/>
      <c r="HGW195" s="379"/>
      <c r="HGX195" s="378"/>
      <c r="HGY195" s="378"/>
      <c r="HGZ195" s="378"/>
      <c r="HHA195" s="378"/>
      <c r="HHB195" s="378"/>
      <c r="HHC195" s="378"/>
      <c r="HHD195" s="378"/>
      <c r="HHE195" s="379"/>
      <c r="HHF195" s="379"/>
      <c r="HHG195" s="378"/>
      <c r="HHH195" s="378"/>
      <c r="HHI195" s="379"/>
      <c r="HHJ195" s="379"/>
      <c r="HHK195" s="378"/>
      <c r="HHL195" s="378"/>
      <c r="HHM195" s="378"/>
      <c r="HHN195" s="378"/>
      <c r="HHO195" s="378"/>
      <c r="HHP195" s="372"/>
      <c r="HHQ195" s="398"/>
      <c r="HHR195" s="378"/>
      <c r="HHS195" s="378"/>
      <c r="HHT195" s="378"/>
      <c r="HHU195" s="378"/>
      <c r="HHV195" s="378"/>
      <c r="HHW195" s="378"/>
      <c r="HHX195" s="378"/>
      <c r="HHY195" s="377"/>
      <c r="HHZ195" s="377"/>
      <c r="HIA195" s="377"/>
      <c r="HIB195" s="377"/>
      <c r="HIC195" s="377"/>
      <c r="HID195" s="377"/>
      <c r="HIE195" s="377"/>
      <c r="HIF195" s="377"/>
      <c r="HIG195" s="377"/>
      <c r="HIH195" s="377"/>
      <c r="HII195" s="377"/>
      <c r="HIJ195" s="377"/>
      <c r="HIK195" s="377"/>
      <c r="HIL195" s="377"/>
      <c r="HIM195" s="377"/>
      <c r="HIN195" s="377"/>
      <c r="HIO195" s="377"/>
      <c r="HIP195" s="377"/>
      <c r="HIQ195" s="377"/>
      <c r="HIR195" s="377"/>
      <c r="HIS195" s="377"/>
      <c r="HIT195" s="377"/>
      <c r="HIU195" s="377"/>
      <c r="HIV195" s="377"/>
      <c r="HIW195" s="377"/>
      <c r="HIX195" s="377"/>
      <c r="HIY195" s="377"/>
      <c r="HIZ195" s="377"/>
      <c r="HJA195" s="377"/>
      <c r="HJB195" s="377"/>
      <c r="HJC195" s="377"/>
      <c r="HJD195" s="377"/>
      <c r="HJE195" s="377"/>
      <c r="HJF195" s="377"/>
      <c r="HJG195" s="377"/>
      <c r="HJH195" s="377"/>
      <c r="HJI195" s="377"/>
      <c r="HJJ195" s="377"/>
      <c r="HJK195" s="377"/>
      <c r="HJL195" s="377"/>
      <c r="HJM195" s="377"/>
      <c r="HJN195" s="377"/>
      <c r="HJO195" s="377"/>
      <c r="HJP195" s="377"/>
      <c r="HJQ195" s="378"/>
      <c r="HJR195" s="378"/>
      <c r="HJS195" s="378"/>
      <c r="HJT195" s="378"/>
      <c r="HJU195" s="378"/>
      <c r="HJV195" s="378"/>
      <c r="HJW195" s="378"/>
      <c r="HJX195" s="378"/>
      <c r="HJY195" s="378"/>
      <c r="HJZ195" s="378"/>
      <c r="HKA195" s="378"/>
      <c r="HKB195" s="378"/>
      <c r="HKC195" s="378"/>
      <c r="HKD195" s="378"/>
      <c r="HKE195" s="378"/>
      <c r="HKF195" s="378"/>
      <c r="HKG195" s="378"/>
      <c r="HKH195" s="378"/>
      <c r="HKI195" s="378"/>
      <c r="HKJ195" s="378"/>
      <c r="HKK195" s="378"/>
      <c r="HKL195" s="378"/>
      <c r="HKM195" s="378"/>
      <c r="HKN195" s="378"/>
      <c r="HKO195" s="379"/>
      <c r="HKP195" s="379"/>
      <c r="HKQ195" s="379"/>
      <c r="HKR195" s="379"/>
      <c r="HKS195" s="379"/>
      <c r="HKT195" s="378"/>
      <c r="HKU195" s="378"/>
      <c r="HKV195" s="379"/>
      <c r="HKW195" s="379"/>
      <c r="HKX195" s="378"/>
      <c r="HKY195" s="378"/>
      <c r="HKZ195" s="379"/>
      <c r="HLA195" s="379"/>
      <c r="HLB195" s="378"/>
      <c r="HLC195" s="378"/>
      <c r="HLD195" s="378"/>
      <c r="HLE195" s="378"/>
      <c r="HLF195" s="378"/>
      <c r="HLG195" s="378"/>
      <c r="HLH195" s="378"/>
      <c r="HLI195" s="379"/>
      <c r="HLJ195" s="379"/>
      <c r="HLK195" s="378"/>
      <c r="HLL195" s="378"/>
      <c r="HLM195" s="379"/>
      <c r="HLN195" s="379"/>
      <c r="HLO195" s="378"/>
      <c r="HLP195" s="378"/>
      <c r="HLQ195" s="378"/>
      <c r="HLR195" s="378"/>
      <c r="HLS195" s="378"/>
      <c r="HLT195" s="372"/>
      <c r="HLU195" s="398"/>
      <c r="HLV195" s="378"/>
      <c r="HLW195" s="378"/>
      <c r="HLX195" s="378"/>
      <c r="HLY195" s="378"/>
      <c r="HLZ195" s="378"/>
      <c r="HMA195" s="378"/>
      <c r="HMB195" s="378"/>
      <c r="HMC195" s="377"/>
      <c r="HMD195" s="377"/>
      <c r="HME195" s="377"/>
      <c r="HMF195" s="377"/>
      <c r="HMG195" s="377"/>
      <c r="HMH195" s="377"/>
      <c r="HMI195" s="377"/>
      <c r="HMJ195" s="377"/>
      <c r="HMK195" s="377"/>
      <c r="HML195" s="377"/>
      <c r="HMM195" s="377"/>
      <c r="HMN195" s="377"/>
      <c r="HMO195" s="377"/>
      <c r="HMP195" s="377"/>
      <c r="HMQ195" s="377"/>
      <c r="HMR195" s="377"/>
      <c r="HMS195" s="377"/>
      <c r="HMT195" s="377"/>
      <c r="HMU195" s="377"/>
      <c r="HMV195" s="377"/>
      <c r="HMW195" s="377"/>
      <c r="HMX195" s="377"/>
      <c r="HMY195" s="377"/>
      <c r="HMZ195" s="377"/>
      <c r="HNA195" s="377"/>
      <c r="HNB195" s="377"/>
      <c r="HNC195" s="377"/>
      <c r="HND195" s="377"/>
      <c r="HNE195" s="377"/>
      <c r="HNF195" s="377"/>
      <c r="HNG195" s="377"/>
      <c r="HNH195" s="377"/>
      <c r="HNI195" s="377"/>
      <c r="HNJ195" s="377"/>
      <c r="HNK195" s="377"/>
      <c r="HNL195" s="377"/>
      <c r="HNM195" s="377"/>
      <c r="HNN195" s="377"/>
      <c r="HNO195" s="377"/>
      <c r="HNP195" s="377"/>
      <c r="HNQ195" s="377"/>
      <c r="HNR195" s="377"/>
      <c r="HNS195" s="377"/>
      <c r="HNT195" s="377"/>
      <c r="HNU195" s="378"/>
      <c r="HNV195" s="378"/>
      <c r="HNW195" s="378"/>
      <c r="HNX195" s="378"/>
      <c r="HNY195" s="378"/>
      <c r="HNZ195" s="378"/>
      <c r="HOA195" s="378"/>
      <c r="HOB195" s="378"/>
      <c r="HOC195" s="378"/>
      <c r="HOD195" s="378"/>
      <c r="HOE195" s="378"/>
      <c r="HOF195" s="378"/>
      <c r="HOG195" s="378"/>
      <c r="HOH195" s="378"/>
      <c r="HOI195" s="378"/>
      <c r="HOJ195" s="378"/>
      <c r="HOK195" s="378"/>
      <c r="HOL195" s="378"/>
      <c r="HOM195" s="378"/>
      <c r="HON195" s="378"/>
      <c r="HOO195" s="378"/>
      <c r="HOP195" s="378"/>
      <c r="HOQ195" s="378"/>
      <c r="HOR195" s="378"/>
      <c r="HOS195" s="379"/>
      <c r="HOT195" s="379"/>
      <c r="HOU195" s="379"/>
      <c r="HOV195" s="379"/>
      <c r="HOW195" s="379"/>
      <c r="HOX195" s="378"/>
      <c r="HOY195" s="378"/>
      <c r="HOZ195" s="379"/>
      <c r="HPA195" s="379"/>
      <c r="HPB195" s="378"/>
      <c r="HPC195" s="378"/>
      <c r="HPD195" s="379"/>
      <c r="HPE195" s="379"/>
      <c r="HPF195" s="378"/>
      <c r="HPG195" s="378"/>
      <c r="HPH195" s="378"/>
      <c r="HPI195" s="378"/>
      <c r="HPJ195" s="378"/>
      <c r="HPK195" s="378"/>
      <c r="HPL195" s="378"/>
      <c r="HPM195" s="379"/>
      <c r="HPN195" s="379"/>
      <c r="HPO195" s="378"/>
      <c r="HPP195" s="378"/>
      <c r="HPQ195" s="379"/>
      <c r="HPR195" s="379"/>
      <c r="HPS195" s="378"/>
      <c r="HPT195" s="378"/>
      <c r="HPU195" s="378"/>
      <c r="HPV195" s="378"/>
      <c r="HPW195" s="378"/>
      <c r="HPX195" s="372"/>
      <c r="HPY195" s="398"/>
      <c r="HPZ195" s="378"/>
      <c r="HQA195" s="378"/>
      <c r="HQB195" s="378"/>
      <c r="HQC195" s="378"/>
      <c r="HQD195" s="378"/>
      <c r="HQE195" s="378"/>
      <c r="HQF195" s="378"/>
      <c r="HQG195" s="377"/>
      <c r="HQH195" s="377"/>
      <c r="HQI195" s="377"/>
      <c r="HQJ195" s="377"/>
      <c r="HQK195" s="377"/>
      <c r="HQL195" s="377"/>
      <c r="HQM195" s="377"/>
      <c r="HQN195" s="377"/>
      <c r="HQO195" s="377"/>
      <c r="HQP195" s="377"/>
      <c r="HQQ195" s="377"/>
      <c r="HQR195" s="377"/>
      <c r="HQS195" s="377"/>
      <c r="HQT195" s="377"/>
      <c r="HQU195" s="377"/>
      <c r="HQV195" s="377"/>
      <c r="HQW195" s="377"/>
      <c r="HQX195" s="377"/>
      <c r="HQY195" s="377"/>
      <c r="HQZ195" s="377"/>
      <c r="HRA195" s="377"/>
      <c r="HRB195" s="377"/>
      <c r="HRC195" s="377"/>
      <c r="HRD195" s="377"/>
      <c r="HRE195" s="377"/>
      <c r="HRF195" s="377"/>
      <c r="HRG195" s="377"/>
      <c r="HRH195" s="377"/>
      <c r="HRI195" s="377"/>
      <c r="HRJ195" s="377"/>
      <c r="HRK195" s="377"/>
      <c r="HRL195" s="377"/>
      <c r="HRM195" s="377"/>
      <c r="HRN195" s="377"/>
      <c r="HRO195" s="377"/>
      <c r="HRP195" s="377"/>
      <c r="HRQ195" s="377"/>
      <c r="HRR195" s="377"/>
      <c r="HRS195" s="377"/>
      <c r="HRT195" s="377"/>
      <c r="HRU195" s="377"/>
      <c r="HRV195" s="377"/>
      <c r="HRW195" s="377"/>
      <c r="HRX195" s="377"/>
      <c r="HRY195" s="378"/>
      <c r="HRZ195" s="378"/>
      <c r="HSA195" s="378"/>
      <c r="HSB195" s="378"/>
      <c r="HSC195" s="378"/>
      <c r="HSD195" s="378"/>
      <c r="HSE195" s="378"/>
      <c r="HSF195" s="378"/>
      <c r="HSG195" s="378"/>
      <c r="HSH195" s="378"/>
      <c r="HSI195" s="378"/>
      <c r="HSJ195" s="378"/>
      <c r="HSK195" s="378"/>
      <c r="HSL195" s="378"/>
      <c r="HSM195" s="378"/>
      <c r="HSN195" s="378"/>
      <c r="HSO195" s="378"/>
      <c r="HSP195" s="378"/>
      <c r="HSQ195" s="378"/>
      <c r="HSR195" s="378"/>
      <c r="HSS195" s="378"/>
      <c r="HST195" s="378"/>
      <c r="HSU195" s="378"/>
      <c r="HSV195" s="378"/>
      <c r="HSW195" s="379"/>
      <c r="HSX195" s="379"/>
      <c r="HSY195" s="379"/>
      <c r="HSZ195" s="379"/>
      <c r="HTA195" s="379"/>
      <c r="HTB195" s="378"/>
      <c r="HTC195" s="378"/>
      <c r="HTD195" s="379"/>
      <c r="HTE195" s="379"/>
      <c r="HTF195" s="378"/>
      <c r="HTG195" s="378"/>
      <c r="HTH195" s="379"/>
      <c r="HTI195" s="379"/>
      <c r="HTJ195" s="378"/>
      <c r="HTK195" s="378"/>
      <c r="HTL195" s="378"/>
      <c r="HTM195" s="378"/>
      <c r="HTN195" s="378"/>
      <c r="HTO195" s="378"/>
      <c r="HTP195" s="378"/>
      <c r="HTQ195" s="379"/>
      <c r="HTR195" s="379"/>
      <c r="HTS195" s="378"/>
      <c r="HTT195" s="378"/>
      <c r="HTU195" s="379"/>
      <c r="HTV195" s="379"/>
      <c r="HTW195" s="378"/>
      <c r="HTX195" s="378"/>
      <c r="HTY195" s="378"/>
      <c r="HTZ195" s="378"/>
      <c r="HUA195" s="378"/>
      <c r="HUB195" s="372"/>
      <c r="HUC195" s="398"/>
      <c r="HUD195" s="378"/>
      <c r="HUE195" s="378"/>
      <c r="HUF195" s="378"/>
      <c r="HUG195" s="378"/>
      <c r="HUH195" s="378"/>
      <c r="HUI195" s="378"/>
      <c r="HUJ195" s="378"/>
      <c r="HUK195" s="377"/>
      <c r="HUL195" s="377"/>
      <c r="HUM195" s="377"/>
      <c r="HUN195" s="377"/>
      <c r="HUO195" s="377"/>
      <c r="HUP195" s="377"/>
      <c r="HUQ195" s="377"/>
      <c r="HUR195" s="377"/>
      <c r="HUS195" s="377"/>
      <c r="HUT195" s="377"/>
      <c r="HUU195" s="377"/>
      <c r="HUV195" s="377"/>
      <c r="HUW195" s="377"/>
      <c r="HUX195" s="377"/>
      <c r="HUY195" s="377"/>
      <c r="HUZ195" s="377"/>
      <c r="HVA195" s="377"/>
      <c r="HVB195" s="377"/>
      <c r="HVC195" s="377"/>
      <c r="HVD195" s="377"/>
      <c r="HVE195" s="377"/>
      <c r="HVF195" s="377"/>
      <c r="HVG195" s="377"/>
      <c r="HVH195" s="377"/>
      <c r="HVI195" s="377"/>
      <c r="HVJ195" s="377"/>
      <c r="HVK195" s="377"/>
      <c r="HVL195" s="377"/>
      <c r="HVM195" s="377"/>
      <c r="HVN195" s="377"/>
      <c r="HVO195" s="377"/>
      <c r="HVP195" s="377"/>
      <c r="HVQ195" s="377"/>
      <c r="HVR195" s="377"/>
      <c r="HVS195" s="377"/>
      <c r="HVT195" s="377"/>
      <c r="HVU195" s="377"/>
      <c r="HVV195" s="377"/>
      <c r="HVW195" s="377"/>
      <c r="HVX195" s="377"/>
      <c r="HVY195" s="377"/>
      <c r="HVZ195" s="377"/>
      <c r="HWA195" s="377"/>
      <c r="HWB195" s="377"/>
      <c r="HWC195" s="378"/>
      <c r="HWD195" s="378"/>
      <c r="HWE195" s="378"/>
      <c r="HWF195" s="378"/>
      <c r="HWG195" s="378"/>
      <c r="HWH195" s="378"/>
      <c r="HWI195" s="378"/>
      <c r="HWJ195" s="378"/>
      <c r="HWK195" s="378"/>
      <c r="HWL195" s="378"/>
      <c r="HWM195" s="378"/>
      <c r="HWN195" s="378"/>
      <c r="HWO195" s="378"/>
      <c r="HWP195" s="378"/>
      <c r="HWQ195" s="378"/>
      <c r="HWR195" s="378"/>
      <c r="HWS195" s="378"/>
      <c r="HWT195" s="378"/>
      <c r="HWU195" s="378"/>
      <c r="HWV195" s="378"/>
      <c r="HWW195" s="378"/>
      <c r="HWX195" s="378"/>
      <c r="HWY195" s="378"/>
      <c r="HWZ195" s="378"/>
      <c r="HXA195" s="379"/>
      <c r="HXB195" s="379"/>
      <c r="HXC195" s="379"/>
      <c r="HXD195" s="379"/>
      <c r="HXE195" s="379"/>
      <c r="HXF195" s="378"/>
      <c r="HXG195" s="378"/>
      <c r="HXH195" s="379"/>
      <c r="HXI195" s="379"/>
      <c r="HXJ195" s="378"/>
      <c r="HXK195" s="378"/>
      <c r="HXL195" s="379"/>
      <c r="HXM195" s="379"/>
      <c r="HXN195" s="378"/>
      <c r="HXO195" s="378"/>
      <c r="HXP195" s="378"/>
      <c r="HXQ195" s="378"/>
      <c r="HXR195" s="378"/>
      <c r="HXS195" s="378"/>
      <c r="HXT195" s="378"/>
      <c r="HXU195" s="379"/>
      <c r="HXV195" s="379"/>
      <c r="HXW195" s="378"/>
      <c r="HXX195" s="378"/>
      <c r="HXY195" s="379"/>
      <c r="HXZ195" s="379"/>
      <c r="HYA195" s="378"/>
      <c r="HYB195" s="378"/>
      <c r="HYC195" s="378"/>
      <c r="HYD195" s="378"/>
      <c r="HYE195" s="378"/>
      <c r="HYF195" s="372"/>
      <c r="HYG195" s="398"/>
      <c r="HYH195" s="378"/>
      <c r="HYI195" s="378"/>
      <c r="HYJ195" s="378"/>
      <c r="HYK195" s="378"/>
      <c r="HYL195" s="378"/>
      <c r="HYM195" s="378"/>
      <c r="HYN195" s="378"/>
      <c r="HYO195" s="377"/>
      <c r="HYP195" s="377"/>
      <c r="HYQ195" s="377"/>
      <c r="HYR195" s="377"/>
      <c r="HYS195" s="377"/>
      <c r="HYT195" s="377"/>
      <c r="HYU195" s="377"/>
      <c r="HYV195" s="377"/>
      <c r="HYW195" s="377"/>
      <c r="HYX195" s="377"/>
      <c r="HYY195" s="377"/>
      <c r="HYZ195" s="377"/>
      <c r="HZA195" s="377"/>
      <c r="HZB195" s="377"/>
      <c r="HZC195" s="377"/>
      <c r="HZD195" s="377"/>
      <c r="HZE195" s="377"/>
      <c r="HZF195" s="377"/>
      <c r="HZG195" s="377"/>
      <c r="HZH195" s="377"/>
      <c r="HZI195" s="377"/>
      <c r="HZJ195" s="377"/>
      <c r="HZK195" s="377"/>
      <c r="HZL195" s="377"/>
      <c r="HZM195" s="377"/>
      <c r="HZN195" s="377"/>
      <c r="HZO195" s="377"/>
      <c r="HZP195" s="377"/>
      <c r="HZQ195" s="377"/>
      <c r="HZR195" s="377"/>
      <c r="HZS195" s="377"/>
      <c r="HZT195" s="377"/>
      <c r="HZU195" s="377"/>
      <c r="HZV195" s="377"/>
      <c r="HZW195" s="377"/>
      <c r="HZX195" s="377"/>
      <c r="HZY195" s="377"/>
      <c r="HZZ195" s="377"/>
      <c r="IAA195" s="377"/>
      <c r="IAB195" s="377"/>
      <c r="IAC195" s="377"/>
      <c r="IAD195" s="377"/>
      <c r="IAE195" s="377"/>
      <c r="IAF195" s="377"/>
      <c r="IAG195" s="378"/>
      <c r="IAH195" s="378"/>
      <c r="IAI195" s="378"/>
      <c r="IAJ195" s="378"/>
      <c r="IAK195" s="378"/>
      <c r="IAL195" s="378"/>
      <c r="IAM195" s="378"/>
      <c r="IAN195" s="378"/>
      <c r="IAO195" s="378"/>
      <c r="IAP195" s="378"/>
      <c r="IAQ195" s="378"/>
      <c r="IAR195" s="378"/>
      <c r="IAS195" s="378"/>
      <c r="IAT195" s="378"/>
      <c r="IAU195" s="378"/>
      <c r="IAV195" s="378"/>
      <c r="IAW195" s="378"/>
      <c r="IAX195" s="378"/>
      <c r="IAY195" s="378"/>
      <c r="IAZ195" s="378"/>
      <c r="IBA195" s="378"/>
      <c r="IBB195" s="378"/>
      <c r="IBC195" s="378"/>
      <c r="IBD195" s="378"/>
      <c r="IBE195" s="379"/>
      <c r="IBF195" s="379"/>
      <c r="IBG195" s="379"/>
      <c r="IBH195" s="379"/>
      <c r="IBI195" s="379"/>
      <c r="IBJ195" s="378"/>
      <c r="IBK195" s="378"/>
      <c r="IBL195" s="379"/>
      <c r="IBM195" s="379"/>
      <c r="IBN195" s="378"/>
      <c r="IBO195" s="378"/>
      <c r="IBP195" s="379"/>
      <c r="IBQ195" s="379"/>
      <c r="IBR195" s="378"/>
      <c r="IBS195" s="378"/>
      <c r="IBT195" s="378"/>
      <c r="IBU195" s="378"/>
      <c r="IBV195" s="378"/>
      <c r="IBW195" s="378"/>
      <c r="IBX195" s="378"/>
      <c r="IBY195" s="379"/>
      <c r="IBZ195" s="379"/>
      <c r="ICA195" s="378"/>
      <c r="ICB195" s="378"/>
      <c r="ICC195" s="379"/>
      <c r="ICD195" s="379"/>
      <c r="ICE195" s="378"/>
      <c r="ICF195" s="378"/>
      <c r="ICG195" s="378"/>
      <c r="ICH195" s="378"/>
      <c r="ICI195" s="378"/>
      <c r="ICJ195" s="372"/>
      <c r="ICK195" s="398"/>
      <c r="ICL195" s="378"/>
      <c r="ICM195" s="378"/>
      <c r="ICN195" s="378"/>
      <c r="ICO195" s="378"/>
      <c r="ICP195" s="378"/>
      <c r="ICQ195" s="378"/>
      <c r="ICR195" s="378"/>
      <c r="ICS195" s="377"/>
      <c r="ICT195" s="377"/>
      <c r="ICU195" s="377"/>
      <c r="ICV195" s="377"/>
      <c r="ICW195" s="377"/>
      <c r="ICX195" s="377"/>
      <c r="ICY195" s="377"/>
      <c r="ICZ195" s="377"/>
      <c r="IDA195" s="377"/>
      <c r="IDB195" s="377"/>
      <c r="IDC195" s="377"/>
      <c r="IDD195" s="377"/>
      <c r="IDE195" s="377"/>
      <c r="IDF195" s="377"/>
      <c r="IDG195" s="377"/>
      <c r="IDH195" s="377"/>
      <c r="IDI195" s="377"/>
      <c r="IDJ195" s="377"/>
      <c r="IDK195" s="377"/>
      <c r="IDL195" s="377"/>
      <c r="IDM195" s="377"/>
      <c r="IDN195" s="377"/>
      <c r="IDO195" s="377"/>
      <c r="IDP195" s="377"/>
      <c r="IDQ195" s="377"/>
      <c r="IDR195" s="377"/>
      <c r="IDS195" s="377"/>
      <c r="IDT195" s="377"/>
      <c r="IDU195" s="377"/>
      <c r="IDV195" s="377"/>
      <c r="IDW195" s="377"/>
      <c r="IDX195" s="377"/>
      <c r="IDY195" s="377"/>
      <c r="IDZ195" s="377"/>
      <c r="IEA195" s="377"/>
      <c r="IEB195" s="377"/>
      <c r="IEC195" s="377"/>
      <c r="IED195" s="377"/>
      <c r="IEE195" s="377"/>
      <c r="IEF195" s="377"/>
      <c r="IEG195" s="377"/>
      <c r="IEH195" s="377"/>
      <c r="IEI195" s="377"/>
      <c r="IEJ195" s="377"/>
      <c r="IEK195" s="378"/>
      <c r="IEL195" s="378"/>
      <c r="IEM195" s="378"/>
      <c r="IEN195" s="378"/>
      <c r="IEO195" s="378"/>
      <c r="IEP195" s="378"/>
      <c r="IEQ195" s="378"/>
      <c r="IER195" s="378"/>
      <c r="IES195" s="378"/>
      <c r="IET195" s="378"/>
      <c r="IEU195" s="378"/>
      <c r="IEV195" s="378"/>
      <c r="IEW195" s="378"/>
      <c r="IEX195" s="378"/>
      <c r="IEY195" s="378"/>
      <c r="IEZ195" s="378"/>
      <c r="IFA195" s="378"/>
      <c r="IFB195" s="378"/>
      <c r="IFC195" s="378"/>
      <c r="IFD195" s="378"/>
      <c r="IFE195" s="378"/>
      <c r="IFF195" s="378"/>
      <c r="IFG195" s="378"/>
      <c r="IFH195" s="378"/>
      <c r="IFI195" s="379"/>
      <c r="IFJ195" s="379"/>
      <c r="IFK195" s="379"/>
      <c r="IFL195" s="379"/>
      <c r="IFM195" s="379"/>
      <c r="IFN195" s="378"/>
      <c r="IFO195" s="378"/>
      <c r="IFP195" s="379"/>
      <c r="IFQ195" s="379"/>
      <c r="IFR195" s="378"/>
      <c r="IFS195" s="378"/>
      <c r="IFT195" s="379"/>
      <c r="IFU195" s="379"/>
      <c r="IFV195" s="378"/>
      <c r="IFW195" s="378"/>
      <c r="IFX195" s="378"/>
      <c r="IFY195" s="378"/>
      <c r="IFZ195" s="378"/>
      <c r="IGA195" s="378"/>
      <c r="IGB195" s="378"/>
      <c r="IGC195" s="379"/>
      <c r="IGD195" s="379"/>
      <c r="IGE195" s="378"/>
      <c r="IGF195" s="378"/>
      <c r="IGG195" s="379"/>
      <c r="IGH195" s="379"/>
      <c r="IGI195" s="378"/>
      <c r="IGJ195" s="378"/>
      <c r="IGK195" s="378"/>
      <c r="IGL195" s="378"/>
      <c r="IGM195" s="378"/>
      <c r="IGN195" s="372"/>
      <c r="IGO195" s="398"/>
      <c r="IGP195" s="378"/>
      <c r="IGQ195" s="378"/>
      <c r="IGR195" s="378"/>
      <c r="IGS195" s="378"/>
      <c r="IGT195" s="378"/>
      <c r="IGU195" s="378"/>
      <c r="IGV195" s="378"/>
      <c r="IGW195" s="377"/>
      <c r="IGX195" s="377"/>
      <c r="IGY195" s="377"/>
      <c r="IGZ195" s="377"/>
      <c r="IHA195" s="377"/>
      <c r="IHB195" s="377"/>
      <c r="IHC195" s="377"/>
      <c r="IHD195" s="377"/>
      <c r="IHE195" s="377"/>
      <c r="IHF195" s="377"/>
      <c r="IHG195" s="377"/>
      <c r="IHH195" s="377"/>
      <c r="IHI195" s="377"/>
      <c r="IHJ195" s="377"/>
      <c r="IHK195" s="377"/>
      <c r="IHL195" s="377"/>
      <c r="IHM195" s="377"/>
      <c r="IHN195" s="377"/>
      <c r="IHO195" s="377"/>
      <c r="IHP195" s="377"/>
      <c r="IHQ195" s="377"/>
      <c r="IHR195" s="377"/>
      <c r="IHS195" s="377"/>
      <c r="IHT195" s="377"/>
      <c r="IHU195" s="377"/>
      <c r="IHV195" s="377"/>
      <c r="IHW195" s="377"/>
      <c r="IHX195" s="377"/>
      <c r="IHY195" s="377"/>
      <c r="IHZ195" s="377"/>
      <c r="IIA195" s="377"/>
      <c r="IIB195" s="377"/>
      <c r="IIC195" s="377"/>
      <c r="IID195" s="377"/>
      <c r="IIE195" s="377"/>
      <c r="IIF195" s="377"/>
      <c r="IIG195" s="377"/>
      <c r="IIH195" s="377"/>
      <c r="III195" s="377"/>
      <c r="IIJ195" s="377"/>
      <c r="IIK195" s="377"/>
      <c r="IIL195" s="377"/>
      <c r="IIM195" s="377"/>
      <c r="IIN195" s="377"/>
      <c r="IIO195" s="378"/>
      <c r="IIP195" s="378"/>
      <c r="IIQ195" s="378"/>
      <c r="IIR195" s="378"/>
      <c r="IIS195" s="378"/>
      <c r="IIT195" s="378"/>
      <c r="IIU195" s="378"/>
      <c r="IIV195" s="378"/>
      <c r="IIW195" s="378"/>
      <c r="IIX195" s="378"/>
      <c r="IIY195" s="378"/>
      <c r="IIZ195" s="378"/>
      <c r="IJA195" s="378"/>
      <c r="IJB195" s="378"/>
      <c r="IJC195" s="378"/>
      <c r="IJD195" s="378"/>
      <c r="IJE195" s="378"/>
      <c r="IJF195" s="378"/>
      <c r="IJG195" s="378"/>
      <c r="IJH195" s="378"/>
      <c r="IJI195" s="378"/>
      <c r="IJJ195" s="378"/>
      <c r="IJK195" s="378"/>
      <c r="IJL195" s="378"/>
      <c r="IJM195" s="379"/>
      <c r="IJN195" s="379"/>
      <c r="IJO195" s="379"/>
      <c r="IJP195" s="379"/>
      <c r="IJQ195" s="379"/>
      <c r="IJR195" s="378"/>
      <c r="IJS195" s="378"/>
      <c r="IJT195" s="379"/>
      <c r="IJU195" s="379"/>
      <c r="IJV195" s="378"/>
      <c r="IJW195" s="378"/>
      <c r="IJX195" s="379"/>
      <c r="IJY195" s="379"/>
      <c r="IJZ195" s="378"/>
      <c r="IKA195" s="378"/>
      <c r="IKB195" s="378"/>
      <c r="IKC195" s="378"/>
      <c r="IKD195" s="378"/>
      <c r="IKE195" s="378"/>
      <c r="IKF195" s="378"/>
      <c r="IKG195" s="379"/>
      <c r="IKH195" s="379"/>
      <c r="IKI195" s="378"/>
      <c r="IKJ195" s="378"/>
      <c r="IKK195" s="379"/>
      <c r="IKL195" s="379"/>
      <c r="IKM195" s="378"/>
      <c r="IKN195" s="378"/>
      <c r="IKO195" s="378"/>
      <c r="IKP195" s="378"/>
      <c r="IKQ195" s="378"/>
      <c r="IKR195" s="372"/>
      <c r="IKS195" s="398"/>
      <c r="IKT195" s="378"/>
      <c r="IKU195" s="378"/>
      <c r="IKV195" s="378"/>
      <c r="IKW195" s="378"/>
      <c r="IKX195" s="378"/>
      <c r="IKY195" s="378"/>
      <c r="IKZ195" s="378"/>
      <c r="ILA195" s="377"/>
      <c r="ILB195" s="377"/>
      <c r="ILC195" s="377"/>
      <c r="ILD195" s="377"/>
      <c r="ILE195" s="377"/>
      <c r="ILF195" s="377"/>
      <c r="ILG195" s="377"/>
      <c r="ILH195" s="377"/>
      <c r="ILI195" s="377"/>
      <c r="ILJ195" s="377"/>
      <c r="ILK195" s="377"/>
      <c r="ILL195" s="377"/>
      <c r="ILM195" s="377"/>
      <c r="ILN195" s="377"/>
      <c r="ILO195" s="377"/>
      <c r="ILP195" s="377"/>
      <c r="ILQ195" s="377"/>
      <c r="ILR195" s="377"/>
      <c r="ILS195" s="377"/>
      <c r="ILT195" s="377"/>
      <c r="ILU195" s="377"/>
      <c r="ILV195" s="377"/>
      <c r="ILW195" s="377"/>
      <c r="ILX195" s="377"/>
      <c r="ILY195" s="377"/>
      <c r="ILZ195" s="377"/>
      <c r="IMA195" s="377"/>
      <c r="IMB195" s="377"/>
      <c r="IMC195" s="377"/>
      <c r="IMD195" s="377"/>
      <c r="IME195" s="377"/>
      <c r="IMF195" s="377"/>
      <c r="IMG195" s="377"/>
      <c r="IMH195" s="377"/>
      <c r="IMI195" s="377"/>
      <c r="IMJ195" s="377"/>
      <c r="IMK195" s="377"/>
      <c r="IML195" s="377"/>
      <c r="IMM195" s="377"/>
      <c r="IMN195" s="377"/>
      <c r="IMO195" s="377"/>
      <c r="IMP195" s="377"/>
      <c r="IMQ195" s="377"/>
      <c r="IMR195" s="377"/>
      <c r="IMS195" s="378"/>
      <c r="IMT195" s="378"/>
      <c r="IMU195" s="378"/>
      <c r="IMV195" s="378"/>
      <c r="IMW195" s="378"/>
      <c r="IMX195" s="378"/>
      <c r="IMY195" s="378"/>
      <c r="IMZ195" s="378"/>
      <c r="INA195" s="378"/>
      <c r="INB195" s="378"/>
      <c r="INC195" s="378"/>
      <c r="IND195" s="378"/>
      <c r="INE195" s="378"/>
      <c r="INF195" s="378"/>
      <c r="ING195" s="378"/>
      <c r="INH195" s="378"/>
      <c r="INI195" s="378"/>
      <c r="INJ195" s="378"/>
      <c r="INK195" s="378"/>
      <c r="INL195" s="378"/>
      <c r="INM195" s="378"/>
      <c r="INN195" s="378"/>
      <c r="INO195" s="378"/>
      <c r="INP195" s="378"/>
      <c r="INQ195" s="379"/>
      <c r="INR195" s="379"/>
      <c r="INS195" s="379"/>
      <c r="INT195" s="379"/>
      <c r="INU195" s="379"/>
      <c r="INV195" s="378"/>
      <c r="INW195" s="378"/>
      <c r="INX195" s="379"/>
      <c r="INY195" s="379"/>
      <c r="INZ195" s="378"/>
      <c r="IOA195" s="378"/>
      <c r="IOB195" s="379"/>
      <c r="IOC195" s="379"/>
      <c r="IOD195" s="378"/>
      <c r="IOE195" s="378"/>
      <c r="IOF195" s="378"/>
      <c r="IOG195" s="378"/>
      <c r="IOH195" s="378"/>
      <c r="IOI195" s="378"/>
      <c r="IOJ195" s="378"/>
      <c r="IOK195" s="379"/>
      <c r="IOL195" s="379"/>
      <c r="IOM195" s="378"/>
      <c r="ION195" s="378"/>
      <c r="IOO195" s="379"/>
      <c r="IOP195" s="379"/>
      <c r="IOQ195" s="378"/>
      <c r="IOR195" s="378"/>
      <c r="IOS195" s="378"/>
      <c r="IOT195" s="378"/>
      <c r="IOU195" s="378"/>
      <c r="IOV195" s="372"/>
      <c r="IOW195" s="398"/>
      <c r="IOX195" s="378"/>
      <c r="IOY195" s="378"/>
      <c r="IOZ195" s="378"/>
      <c r="IPA195" s="378"/>
      <c r="IPB195" s="378"/>
      <c r="IPC195" s="378"/>
      <c r="IPD195" s="378"/>
      <c r="IPE195" s="377"/>
      <c r="IPF195" s="377"/>
      <c r="IPG195" s="377"/>
      <c r="IPH195" s="377"/>
      <c r="IPI195" s="377"/>
      <c r="IPJ195" s="377"/>
      <c r="IPK195" s="377"/>
      <c r="IPL195" s="377"/>
      <c r="IPM195" s="377"/>
      <c r="IPN195" s="377"/>
      <c r="IPO195" s="377"/>
      <c r="IPP195" s="377"/>
      <c r="IPQ195" s="377"/>
      <c r="IPR195" s="377"/>
      <c r="IPS195" s="377"/>
      <c r="IPT195" s="377"/>
      <c r="IPU195" s="377"/>
      <c r="IPV195" s="377"/>
      <c r="IPW195" s="377"/>
      <c r="IPX195" s="377"/>
      <c r="IPY195" s="377"/>
      <c r="IPZ195" s="377"/>
      <c r="IQA195" s="377"/>
      <c r="IQB195" s="377"/>
      <c r="IQC195" s="377"/>
      <c r="IQD195" s="377"/>
      <c r="IQE195" s="377"/>
      <c r="IQF195" s="377"/>
      <c r="IQG195" s="377"/>
      <c r="IQH195" s="377"/>
      <c r="IQI195" s="377"/>
      <c r="IQJ195" s="377"/>
      <c r="IQK195" s="377"/>
      <c r="IQL195" s="377"/>
      <c r="IQM195" s="377"/>
      <c r="IQN195" s="377"/>
      <c r="IQO195" s="377"/>
      <c r="IQP195" s="377"/>
      <c r="IQQ195" s="377"/>
      <c r="IQR195" s="377"/>
      <c r="IQS195" s="377"/>
      <c r="IQT195" s="377"/>
      <c r="IQU195" s="377"/>
      <c r="IQV195" s="377"/>
      <c r="IQW195" s="378"/>
      <c r="IQX195" s="378"/>
      <c r="IQY195" s="378"/>
      <c r="IQZ195" s="378"/>
      <c r="IRA195" s="378"/>
      <c r="IRB195" s="378"/>
      <c r="IRC195" s="378"/>
      <c r="IRD195" s="378"/>
      <c r="IRE195" s="378"/>
      <c r="IRF195" s="378"/>
      <c r="IRG195" s="378"/>
      <c r="IRH195" s="378"/>
      <c r="IRI195" s="378"/>
      <c r="IRJ195" s="378"/>
      <c r="IRK195" s="378"/>
      <c r="IRL195" s="378"/>
      <c r="IRM195" s="378"/>
      <c r="IRN195" s="378"/>
      <c r="IRO195" s="378"/>
      <c r="IRP195" s="378"/>
      <c r="IRQ195" s="378"/>
      <c r="IRR195" s="378"/>
      <c r="IRS195" s="378"/>
      <c r="IRT195" s="378"/>
      <c r="IRU195" s="379"/>
      <c r="IRV195" s="379"/>
      <c r="IRW195" s="379"/>
      <c r="IRX195" s="379"/>
      <c r="IRY195" s="379"/>
      <c r="IRZ195" s="378"/>
      <c r="ISA195" s="378"/>
      <c r="ISB195" s="379"/>
      <c r="ISC195" s="379"/>
      <c r="ISD195" s="378"/>
      <c r="ISE195" s="378"/>
      <c r="ISF195" s="379"/>
      <c r="ISG195" s="379"/>
      <c r="ISH195" s="378"/>
      <c r="ISI195" s="378"/>
      <c r="ISJ195" s="378"/>
      <c r="ISK195" s="378"/>
      <c r="ISL195" s="378"/>
      <c r="ISM195" s="378"/>
      <c r="ISN195" s="378"/>
      <c r="ISO195" s="379"/>
      <c r="ISP195" s="379"/>
      <c r="ISQ195" s="378"/>
      <c r="ISR195" s="378"/>
      <c r="ISS195" s="379"/>
      <c r="IST195" s="379"/>
      <c r="ISU195" s="378"/>
      <c r="ISV195" s="378"/>
      <c r="ISW195" s="378"/>
      <c r="ISX195" s="378"/>
      <c r="ISY195" s="378"/>
      <c r="ISZ195" s="372"/>
      <c r="ITA195" s="398"/>
      <c r="ITB195" s="378"/>
      <c r="ITC195" s="378"/>
      <c r="ITD195" s="378"/>
      <c r="ITE195" s="378"/>
      <c r="ITF195" s="378"/>
      <c r="ITG195" s="378"/>
      <c r="ITH195" s="378"/>
      <c r="ITI195" s="377"/>
      <c r="ITJ195" s="377"/>
      <c r="ITK195" s="377"/>
      <c r="ITL195" s="377"/>
      <c r="ITM195" s="377"/>
      <c r="ITN195" s="377"/>
      <c r="ITO195" s="377"/>
      <c r="ITP195" s="377"/>
      <c r="ITQ195" s="377"/>
      <c r="ITR195" s="377"/>
      <c r="ITS195" s="377"/>
      <c r="ITT195" s="377"/>
      <c r="ITU195" s="377"/>
      <c r="ITV195" s="377"/>
      <c r="ITW195" s="377"/>
      <c r="ITX195" s="377"/>
      <c r="ITY195" s="377"/>
      <c r="ITZ195" s="377"/>
      <c r="IUA195" s="377"/>
      <c r="IUB195" s="377"/>
      <c r="IUC195" s="377"/>
      <c r="IUD195" s="377"/>
      <c r="IUE195" s="377"/>
      <c r="IUF195" s="377"/>
      <c r="IUG195" s="377"/>
      <c r="IUH195" s="377"/>
      <c r="IUI195" s="377"/>
      <c r="IUJ195" s="377"/>
      <c r="IUK195" s="377"/>
      <c r="IUL195" s="377"/>
      <c r="IUM195" s="377"/>
      <c r="IUN195" s="377"/>
      <c r="IUO195" s="377"/>
      <c r="IUP195" s="377"/>
      <c r="IUQ195" s="377"/>
      <c r="IUR195" s="377"/>
      <c r="IUS195" s="377"/>
      <c r="IUT195" s="377"/>
      <c r="IUU195" s="377"/>
      <c r="IUV195" s="377"/>
      <c r="IUW195" s="377"/>
      <c r="IUX195" s="377"/>
      <c r="IUY195" s="377"/>
      <c r="IUZ195" s="377"/>
      <c r="IVA195" s="378"/>
      <c r="IVB195" s="378"/>
      <c r="IVC195" s="378"/>
      <c r="IVD195" s="378"/>
      <c r="IVE195" s="378"/>
      <c r="IVF195" s="378"/>
      <c r="IVG195" s="378"/>
      <c r="IVH195" s="378"/>
      <c r="IVI195" s="378"/>
      <c r="IVJ195" s="378"/>
      <c r="IVK195" s="378"/>
      <c r="IVL195" s="378"/>
      <c r="IVM195" s="378"/>
      <c r="IVN195" s="378"/>
      <c r="IVO195" s="378"/>
      <c r="IVP195" s="378"/>
      <c r="IVQ195" s="378"/>
      <c r="IVR195" s="378"/>
      <c r="IVS195" s="378"/>
      <c r="IVT195" s="378"/>
      <c r="IVU195" s="378"/>
      <c r="IVV195" s="378"/>
      <c r="IVW195" s="378"/>
      <c r="IVX195" s="378"/>
      <c r="IVY195" s="379"/>
      <c r="IVZ195" s="379"/>
      <c r="IWA195" s="379"/>
      <c r="IWB195" s="379"/>
      <c r="IWC195" s="379"/>
      <c r="IWD195" s="378"/>
      <c r="IWE195" s="378"/>
      <c r="IWF195" s="379"/>
      <c r="IWG195" s="379"/>
      <c r="IWH195" s="378"/>
      <c r="IWI195" s="378"/>
      <c r="IWJ195" s="379"/>
      <c r="IWK195" s="379"/>
      <c r="IWL195" s="378"/>
      <c r="IWM195" s="378"/>
      <c r="IWN195" s="378"/>
      <c r="IWO195" s="378"/>
      <c r="IWP195" s="378"/>
      <c r="IWQ195" s="378"/>
      <c r="IWR195" s="378"/>
      <c r="IWS195" s="379"/>
      <c r="IWT195" s="379"/>
      <c r="IWU195" s="378"/>
      <c r="IWV195" s="378"/>
      <c r="IWW195" s="379"/>
      <c r="IWX195" s="379"/>
      <c r="IWY195" s="378"/>
      <c r="IWZ195" s="378"/>
      <c r="IXA195" s="378"/>
      <c r="IXB195" s="378"/>
      <c r="IXC195" s="378"/>
      <c r="IXD195" s="372"/>
      <c r="IXE195" s="398"/>
      <c r="IXF195" s="378"/>
      <c r="IXG195" s="378"/>
      <c r="IXH195" s="378"/>
      <c r="IXI195" s="378"/>
      <c r="IXJ195" s="378"/>
      <c r="IXK195" s="378"/>
      <c r="IXL195" s="378"/>
      <c r="IXM195" s="377"/>
      <c r="IXN195" s="377"/>
      <c r="IXO195" s="377"/>
      <c r="IXP195" s="377"/>
      <c r="IXQ195" s="377"/>
      <c r="IXR195" s="377"/>
      <c r="IXS195" s="377"/>
      <c r="IXT195" s="377"/>
      <c r="IXU195" s="377"/>
      <c r="IXV195" s="377"/>
      <c r="IXW195" s="377"/>
      <c r="IXX195" s="377"/>
      <c r="IXY195" s="377"/>
      <c r="IXZ195" s="377"/>
      <c r="IYA195" s="377"/>
      <c r="IYB195" s="377"/>
      <c r="IYC195" s="377"/>
      <c r="IYD195" s="377"/>
      <c r="IYE195" s="377"/>
      <c r="IYF195" s="377"/>
      <c r="IYG195" s="377"/>
      <c r="IYH195" s="377"/>
      <c r="IYI195" s="377"/>
      <c r="IYJ195" s="377"/>
      <c r="IYK195" s="377"/>
      <c r="IYL195" s="377"/>
      <c r="IYM195" s="377"/>
      <c r="IYN195" s="377"/>
      <c r="IYO195" s="377"/>
      <c r="IYP195" s="377"/>
      <c r="IYQ195" s="377"/>
      <c r="IYR195" s="377"/>
      <c r="IYS195" s="377"/>
      <c r="IYT195" s="377"/>
      <c r="IYU195" s="377"/>
      <c r="IYV195" s="377"/>
      <c r="IYW195" s="377"/>
      <c r="IYX195" s="377"/>
      <c r="IYY195" s="377"/>
      <c r="IYZ195" s="377"/>
      <c r="IZA195" s="377"/>
      <c r="IZB195" s="377"/>
      <c r="IZC195" s="377"/>
      <c r="IZD195" s="377"/>
      <c r="IZE195" s="378"/>
      <c r="IZF195" s="378"/>
      <c r="IZG195" s="378"/>
      <c r="IZH195" s="378"/>
      <c r="IZI195" s="378"/>
      <c r="IZJ195" s="378"/>
      <c r="IZK195" s="378"/>
      <c r="IZL195" s="378"/>
      <c r="IZM195" s="378"/>
      <c r="IZN195" s="378"/>
      <c r="IZO195" s="378"/>
      <c r="IZP195" s="378"/>
      <c r="IZQ195" s="378"/>
      <c r="IZR195" s="378"/>
      <c r="IZS195" s="378"/>
      <c r="IZT195" s="378"/>
      <c r="IZU195" s="378"/>
      <c r="IZV195" s="378"/>
      <c r="IZW195" s="378"/>
      <c r="IZX195" s="378"/>
      <c r="IZY195" s="378"/>
      <c r="IZZ195" s="378"/>
      <c r="JAA195" s="378"/>
      <c r="JAB195" s="378"/>
      <c r="JAC195" s="379"/>
      <c r="JAD195" s="379"/>
      <c r="JAE195" s="379"/>
      <c r="JAF195" s="379"/>
      <c r="JAG195" s="379"/>
      <c r="JAH195" s="378"/>
      <c r="JAI195" s="378"/>
      <c r="JAJ195" s="379"/>
      <c r="JAK195" s="379"/>
      <c r="JAL195" s="378"/>
      <c r="JAM195" s="378"/>
      <c r="JAN195" s="379"/>
      <c r="JAO195" s="379"/>
      <c r="JAP195" s="378"/>
      <c r="JAQ195" s="378"/>
      <c r="JAR195" s="378"/>
      <c r="JAS195" s="378"/>
      <c r="JAT195" s="378"/>
      <c r="JAU195" s="378"/>
      <c r="JAV195" s="378"/>
      <c r="JAW195" s="379"/>
      <c r="JAX195" s="379"/>
      <c r="JAY195" s="378"/>
      <c r="JAZ195" s="378"/>
      <c r="JBA195" s="379"/>
      <c r="JBB195" s="379"/>
      <c r="JBC195" s="378"/>
      <c r="JBD195" s="378"/>
      <c r="JBE195" s="378"/>
      <c r="JBF195" s="378"/>
      <c r="JBG195" s="378"/>
      <c r="JBH195" s="372"/>
      <c r="JBI195" s="398"/>
      <c r="JBJ195" s="378"/>
      <c r="JBK195" s="378"/>
      <c r="JBL195" s="378"/>
      <c r="JBM195" s="378"/>
      <c r="JBN195" s="378"/>
      <c r="JBO195" s="378"/>
      <c r="JBP195" s="378"/>
      <c r="JBQ195" s="377"/>
      <c r="JBR195" s="377"/>
      <c r="JBS195" s="377"/>
      <c r="JBT195" s="377"/>
      <c r="JBU195" s="377"/>
      <c r="JBV195" s="377"/>
      <c r="JBW195" s="377"/>
      <c r="JBX195" s="377"/>
      <c r="JBY195" s="377"/>
      <c r="JBZ195" s="377"/>
      <c r="JCA195" s="377"/>
      <c r="JCB195" s="377"/>
      <c r="JCC195" s="377"/>
      <c r="JCD195" s="377"/>
      <c r="JCE195" s="377"/>
      <c r="JCF195" s="377"/>
      <c r="JCG195" s="377"/>
      <c r="JCH195" s="377"/>
      <c r="JCI195" s="377"/>
      <c r="JCJ195" s="377"/>
      <c r="JCK195" s="377"/>
      <c r="JCL195" s="377"/>
      <c r="JCM195" s="377"/>
      <c r="JCN195" s="377"/>
      <c r="JCO195" s="377"/>
      <c r="JCP195" s="377"/>
      <c r="JCQ195" s="377"/>
      <c r="JCR195" s="377"/>
      <c r="JCS195" s="377"/>
      <c r="JCT195" s="377"/>
      <c r="JCU195" s="377"/>
      <c r="JCV195" s="377"/>
      <c r="JCW195" s="377"/>
      <c r="JCX195" s="377"/>
      <c r="JCY195" s="377"/>
      <c r="JCZ195" s="377"/>
      <c r="JDA195" s="377"/>
      <c r="JDB195" s="377"/>
      <c r="JDC195" s="377"/>
      <c r="JDD195" s="377"/>
      <c r="JDE195" s="377"/>
      <c r="JDF195" s="377"/>
      <c r="JDG195" s="377"/>
      <c r="JDH195" s="377"/>
      <c r="JDI195" s="378"/>
      <c r="JDJ195" s="378"/>
      <c r="JDK195" s="378"/>
      <c r="JDL195" s="378"/>
      <c r="JDM195" s="378"/>
      <c r="JDN195" s="378"/>
      <c r="JDO195" s="378"/>
      <c r="JDP195" s="378"/>
      <c r="JDQ195" s="378"/>
      <c r="JDR195" s="378"/>
      <c r="JDS195" s="378"/>
      <c r="JDT195" s="378"/>
      <c r="JDU195" s="378"/>
      <c r="JDV195" s="378"/>
      <c r="JDW195" s="378"/>
      <c r="JDX195" s="378"/>
      <c r="JDY195" s="378"/>
      <c r="JDZ195" s="378"/>
      <c r="JEA195" s="378"/>
      <c r="JEB195" s="378"/>
      <c r="JEC195" s="378"/>
      <c r="JED195" s="378"/>
      <c r="JEE195" s="378"/>
      <c r="JEF195" s="378"/>
      <c r="JEG195" s="379"/>
      <c r="JEH195" s="379"/>
      <c r="JEI195" s="379"/>
      <c r="JEJ195" s="379"/>
      <c r="JEK195" s="379"/>
      <c r="JEL195" s="378"/>
      <c r="JEM195" s="378"/>
      <c r="JEN195" s="379"/>
      <c r="JEO195" s="379"/>
      <c r="JEP195" s="378"/>
      <c r="JEQ195" s="378"/>
      <c r="JER195" s="379"/>
      <c r="JES195" s="379"/>
      <c r="JET195" s="378"/>
      <c r="JEU195" s="378"/>
      <c r="JEV195" s="378"/>
      <c r="JEW195" s="378"/>
      <c r="JEX195" s="378"/>
      <c r="JEY195" s="378"/>
      <c r="JEZ195" s="378"/>
      <c r="JFA195" s="379"/>
      <c r="JFB195" s="379"/>
      <c r="JFC195" s="378"/>
      <c r="JFD195" s="378"/>
      <c r="JFE195" s="379"/>
      <c r="JFF195" s="379"/>
      <c r="JFG195" s="378"/>
      <c r="JFH195" s="378"/>
      <c r="JFI195" s="378"/>
      <c r="JFJ195" s="378"/>
      <c r="JFK195" s="378"/>
      <c r="JFL195" s="372"/>
      <c r="JFM195" s="398"/>
      <c r="JFN195" s="378"/>
      <c r="JFO195" s="378"/>
      <c r="JFP195" s="378"/>
      <c r="JFQ195" s="378"/>
      <c r="JFR195" s="378"/>
      <c r="JFS195" s="378"/>
      <c r="JFT195" s="378"/>
      <c r="JFU195" s="377"/>
      <c r="JFV195" s="377"/>
      <c r="JFW195" s="377"/>
      <c r="JFX195" s="377"/>
      <c r="JFY195" s="377"/>
      <c r="JFZ195" s="377"/>
      <c r="JGA195" s="377"/>
      <c r="JGB195" s="377"/>
      <c r="JGC195" s="377"/>
      <c r="JGD195" s="377"/>
      <c r="JGE195" s="377"/>
      <c r="JGF195" s="377"/>
      <c r="JGG195" s="377"/>
      <c r="JGH195" s="377"/>
      <c r="JGI195" s="377"/>
      <c r="JGJ195" s="377"/>
      <c r="JGK195" s="377"/>
      <c r="JGL195" s="377"/>
      <c r="JGM195" s="377"/>
      <c r="JGN195" s="377"/>
      <c r="JGO195" s="377"/>
      <c r="JGP195" s="377"/>
      <c r="JGQ195" s="377"/>
      <c r="JGR195" s="377"/>
      <c r="JGS195" s="377"/>
      <c r="JGT195" s="377"/>
      <c r="JGU195" s="377"/>
      <c r="JGV195" s="377"/>
      <c r="JGW195" s="377"/>
      <c r="JGX195" s="377"/>
      <c r="JGY195" s="377"/>
      <c r="JGZ195" s="377"/>
      <c r="JHA195" s="377"/>
      <c r="JHB195" s="377"/>
      <c r="JHC195" s="377"/>
      <c r="JHD195" s="377"/>
      <c r="JHE195" s="377"/>
      <c r="JHF195" s="377"/>
      <c r="JHG195" s="377"/>
      <c r="JHH195" s="377"/>
      <c r="JHI195" s="377"/>
      <c r="JHJ195" s="377"/>
      <c r="JHK195" s="377"/>
      <c r="JHL195" s="377"/>
      <c r="JHM195" s="378"/>
      <c r="JHN195" s="378"/>
      <c r="JHO195" s="378"/>
      <c r="JHP195" s="378"/>
      <c r="JHQ195" s="378"/>
      <c r="JHR195" s="378"/>
      <c r="JHS195" s="378"/>
      <c r="JHT195" s="378"/>
      <c r="JHU195" s="378"/>
      <c r="JHV195" s="378"/>
      <c r="JHW195" s="378"/>
      <c r="JHX195" s="378"/>
      <c r="JHY195" s="378"/>
      <c r="JHZ195" s="378"/>
      <c r="JIA195" s="378"/>
      <c r="JIB195" s="378"/>
      <c r="JIC195" s="378"/>
      <c r="JID195" s="378"/>
      <c r="JIE195" s="378"/>
      <c r="JIF195" s="378"/>
      <c r="JIG195" s="378"/>
      <c r="JIH195" s="378"/>
      <c r="JII195" s="378"/>
      <c r="JIJ195" s="378"/>
      <c r="JIK195" s="379"/>
      <c r="JIL195" s="379"/>
      <c r="JIM195" s="379"/>
      <c r="JIN195" s="379"/>
      <c r="JIO195" s="379"/>
      <c r="JIP195" s="378"/>
      <c r="JIQ195" s="378"/>
      <c r="JIR195" s="379"/>
      <c r="JIS195" s="379"/>
      <c r="JIT195" s="378"/>
      <c r="JIU195" s="378"/>
      <c r="JIV195" s="379"/>
      <c r="JIW195" s="379"/>
      <c r="JIX195" s="378"/>
      <c r="JIY195" s="378"/>
      <c r="JIZ195" s="378"/>
      <c r="JJA195" s="378"/>
      <c r="JJB195" s="378"/>
      <c r="JJC195" s="378"/>
      <c r="JJD195" s="378"/>
      <c r="JJE195" s="379"/>
      <c r="JJF195" s="379"/>
      <c r="JJG195" s="378"/>
      <c r="JJH195" s="378"/>
      <c r="JJI195" s="379"/>
      <c r="JJJ195" s="379"/>
      <c r="JJK195" s="378"/>
      <c r="JJL195" s="378"/>
      <c r="JJM195" s="378"/>
      <c r="JJN195" s="378"/>
      <c r="JJO195" s="378"/>
      <c r="JJP195" s="372"/>
      <c r="JJQ195" s="398"/>
      <c r="JJR195" s="378"/>
      <c r="JJS195" s="378"/>
      <c r="JJT195" s="378"/>
      <c r="JJU195" s="378"/>
      <c r="JJV195" s="378"/>
      <c r="JJW195" s="378"/>
      <c r="JJX195" s="378"/>
      <c r="JJY195" s="377"/>
      <c r="JJZ195" s="377"/>
      <c r="JKA195" s="377"/>
      <c r="JKB195" s="377"/>
      <c r="JKC195" s="377"/>
      <c r="JKD195" s="377"/>
      <c r="JKE195" s="377"/>
      <c r="JKF195" s="377"/>
      <c r="JKG195" s="377"/>
      <c r="JKH195" s="377"/>
      <c r="JKI195" s="377"/>
      <c r="JKJ195" s="377"/>
      <c r="JKK195" s="377"/>
      <c r="JKL195" s="377"/>
      <c r="JKM195" s="377"/>
      <c r="JKN195" s="377"/>
      <c r="JKO195" s="377"/>
      <c r="JKP195" s="377"/>
      <c r="JKQ195" s="377"/>
      <c r="JKR195" s="377"/>
      <c r="JKS195" s="377"/>
      <c r="JKT195" s="377"/>
      <c r="JKU195" s="377"/>
      <c r="JKV195" s="377"/>
      <c r="JKW195" s="377"/>
      <c r="JKX195" s="377"/>
      <c r="JKY195" s="377"/>
      <c r="JKZ195" s="377"/>
      <c r="JLA195" s="377"/>
      <c r="JLB195" s="377"/>
      <c r="JLC195" s="377"/>
      <c r="JLD195" s="377"/>
      <c r="JLE195" s="377"/>
      <c r="JLF195" s="377"/>
      <c r="JLG195" s="377"/>
      <c r="JLH195" s="377"/>
      <c r="JLI195" s="377"/>
      <c r="JLJ195" s="377"/>
      <c r="JLK195" s="377"/>
      <c r="JLL195" s="377"/>
      <c r="JLM195" s="377"/>
      <c r="JLN195" s="377"/>
      <c r="JLO195" s="377"/>
      <c r="JLP195" s="377"/>
      <c r="JLQ195" s="378"/>
      <c r="JLR195" s="378"/>
      <c r="JLS195" s="378"/>
      <c r="JLT195" s="378"/>
      <c r="JLU195" s="378"/>
      <c r="JLV195" s="378"/>
      <c r="JLW195" s="378"/>
      <c r="JLX195" s="378"/>
      <c r="JLY195" s="378"/>
      <c r="JLZ195" s="378"/>
      <c r="JMA195" s="378"/>
      <c r="JMB195" s="378"/>
      <c r="JMC195" s="378"/>
      <c r="JMD195" s="378"/>
      <c r="JME195" s="378"/>
      <c r="JMF195" s="378"/>
      <c r="JMG195" s="378"/>
      <c r="JMH195" s="378"/>
      <c r="JMI195" s="378"/>
      <c r="JMJ195" s="378"/>
      <c r="JMK195" s="378"/>
      <c r="JML195" s="378"/>
      <c r="JMM195" s="378"/>
      <c r="JMN195" s="378"/>
      <c r="JMO195" s="379"/>
      <c r="JMP195" s="379"/>
      <c r="JMQ195" s="379"/>
      <c r="JMR195" s="379"/>
      <c r="JMS195" s="379"/>
      <c r="JMT195" s="378"/>
      <c r="JMU195" s="378"/>
      <c r="JMV195" s="379"/>
      <c r="JMW195" s="379"/>
      <c r="JMX195" s="378"/>
      <c r="JMY195" s="378"/>
      <c r="JMZ195" s="379"/>
      <c r="JNA195" s="379"/>
      <c r="JNB195" s="378"/>
      <c r="JNC195" s="378"/>
      <c r="JND195" s="378"/>
      <c r="JNE195" s="378"/>
      <c r="JNF195" s="378"/>
      <c r="JNG195" s="378"/>
      <c r="JNH195" s="378"/>
      <c r="JNI195" s="379"/>
      <c r="JNJ195" s="379"/>
      <c r="JNK195" s="378"/>
      <c r="JNL195" s="378"/>
      <c r="JNM195" s="379"/>
      <c r="JNN195" s="379"/>
      <c r="JNO195" s="378"/>
      <c r="JNP195" s="378"/>
      <c r="JNQ195" s="378"/>
      <c r="JNR195" s="378"/>
      <c r="JNS195" s="378"/>
      <c r="JNT195" s="372"/>
      <c r="JNU195" s="398"/>
      <c r="JNV195" s="378"/>
      <c r="JNW195" s="378"/>
      <c r="JNX195" s="378"/>
      <c r="JNY195" s="378"/>
      <c r="JNZ195" s="378"/>
      <c r="JOA195" s="378"/>
      <c r="JOB195" s="378"/>
      <c r="JOC195" s="377"/>
      <c r="JOD195" s="377"/>
      <c r="JOE195" s="377"/>
      <c r="JOF195" s="377"/>
      <c r="JOG195" s="377"/>
      <c r="JOH195" s="377"/>
      <c r="JOI195" s="377"/>
      <c r="JOJ195" s="377"/>
      <c r="JOK195" s="377"/>
      <c r="JOL195" s="377"/>
      <c r="JOM195" s="377"/>
      <c r="JON195" s="377"/>
      <c r="JOO195" s="377"/>
      <c r="JOP195" s="377"/>
      <c r="JOQ195" s="377"/>
      <c r="JOR195" s="377"/>
      <c r="JOS195" s="377"/>
      <c r="JOT195" s="377"/>
      <c r="JOU195" s="377"/>
      <c r="JOV195" s="377"/>
      <c r="JOW195" s="377"/>
      <c r="JOX195" s="377"/>
      <c r="JOY195" s="377"/>
      <c r="JOZ195" s="377"/>
      <c r="JPA195" s="377"/>
      <c r="JPB195" s="377"/>
      <c r="JPC195" s="377"/>
      <c r="JPD195" s="377"/>
      <c r="JPE195" s="377"/>
      <c r="JPF195" s="377"/>
      <c r="JPG195" s="377"/>
      <c r="JPH195" s="377"/>
      <c r="JPI195" s="377"/>
      <c r="JPJ195" s="377"/>
      <c r="JPK195" s="377"/>
      <c r="JPL195" s="377"/>
      <c r="JPM195" s="377"/>
      <c r="JPN195" s="377"/>
      <c r="JPO195" s="377"/>
      <c r="JPP195" s="377"/>
      <c r="JPQ195" s="377"/>
      <c r="JPR195" s="377"/>
      <c r="JPS195" s="377"/>
      <c r="JPT195" s="377"/>
      <c r="JPU195" s="378"/>
      <c r="JPV195" s="378"/>
      <c r="JPW195" s="378"/>
      <c r="JPX195" s="378"/>
      <c r="JPY195" s="378"/>
      <c r="JPZ195" s="378"/>
      <c r="JQA195" s="378"/>
      <c r="JQB195" s="378"/>
      <c r="JQC195" s="378"/>
      <c r="JQD195" s="378"/>
      <c r="JQE195" s="378"/>
      <c r="JQF195" s="378"/>
      <c r="JQG195" s="378"/>
      <c r="JQH195" s="378"/>
      <c r="JQI195" s="378"/>
      <c r="JQJ195" s="378"/>
      <c r="JQK195" s="378"/>
      <c r="JQL195" s="378"/>
      <c r="JQM195" s="378"/>
      <c r="JQN195" s="378"/>
      <c r="JQO195" s="378"/>
      <c r="JQP195" s="378"/>
      <c r="JQQ195" s="378"/>
      <c r="JQR195" s="378"/>
      <c r="JQS195" s="379"/>
      <c r="JQT195" s="379"/>
      <c r="JQU195" s="379"/>
      <c r="JQV195" s="379"/>
      <c r="JQW195" s="379"/>
      <c r="JQX195" s="378"/>
      <c r="JQY195" s="378"/>
      <c r="JQZ195" s="379"/>
      <c r="JRA195" s="379"/>
      <c r="JRB195" s="378"/>
      <c r="JRC195" s="378"/>
      <c r="JRD195" s="379"/>
      <c r="JRE195" s="379"/>
      <c r="JRF195" s="378"/>
      <c r="JRG195" s="378"/>
      <c r="JRH195" s="378"/>
      <c r="JRI195" s="378"/>
      <c r="JRJ195" s="378"/>
      <c r="JRK195" s="378"/>
      <c r="JRL195" s="378"/>
      <c r="JRM195" s="379"/>
      <c r="JRN195" s="379"/>
      <c r="JRO195" s="378"/>
      <c r="JRP195" s="378"/>
      <c r="JRQ195" s="379"/>
      <c r="JRR195" s="379"/>
      <c r="JRS195" s="378"/>
      <c r="JRT195" s="378"/>
      <c r="JRU195" s="378"/>
      <c r="JRV195" s="378"/>
      <c r="JRW195" s="378"/>
      <c r="JRX195" s="372"/>
      <c r="JRY195" s="398"/>
      <c r="JRZ195" s="378"/>
      <c r="JSA195" s="378"/>
      <c r="JSB195" s="378"/>
      <c r="JSC195" s="378"/>
      <c r="JSD195" s="378"/>
      <c r="JSE195" s="378"/>
      <c r="JSF195" s="378"/>
      <c r="JSG195" s="377"/>
      <c r="JSH195" s="377"/>
      <c r="JSI195" s="377"/>
      <c r="JSJ195" s="377"/>
      <c r="JSK195" s="377"/>
      <c r="JSL195" s="377"/>
      <c r="JSM195" s="377"/>
      <c r="JSN195" s="377"/>
      <c r="JSO195" s="377"/>
      <c r="JSP195" s="377"/>
      <c r="JSQ195" s="377"/>
      <c r="JSR195" s="377"/>
      <c r="JSS195" s="377"/>
      <c r="JST195" s="377"/>
      <c r="JSU195" s="377"/>
      <c r="JSV195" s="377"/>
      <c r="JSW195" s="377"/>
      <c r="JSX195" s="377"/>
      <c r="JSY195" s="377"/>
      <c r="JSZ195" s="377"/>
      <c r="JTA195" s="377"/>
      <c r="JTB195" s="377"/>
      <c r="JTC195" s="377"/>
      <c r="JTD195" s="377"/>
      <c r="JTE195" s="377"/>
      <c r="JTF195" s="377"/>
      <c r="JTG195" s="377"/>
      <c r="JTH195" s="377"/>
      <c r="JTI195" s="377"/>
      <c r="JTJ195" s="377"/>
      <c r="JTK195" s="377"/>
      <c r="JTL195" s="377"/>
      <c r="JTM195" s="377"/>
      <c r="JTN195" s="377"/>
      <c r="JTO195" s="377"/>
      <c r="JTP195" s="377"/>
      <c r="JTQ195" s="377"/>
      <c r="JTR195" s="377"/>
      <c r="JTS195" s="377"/>
      <c r="JTT195" s="377"/>
      <c r="JTU195" s="377"/>
      <c r="JTV195" s="377"/>
      <c r="JTW195" s="377"/>
      <c r="JTX195" s="377"/>
      <c r="JTY195" s="378"/>
      <c r="JTZ195" s="378"/>
      <c r="JUA195" s="378"/>
      <c r="JUB195" s="378"/>
      <c r="JUC195" s="378"/>
      <c r="JUD195" s="378"/>
      <c r="JUE195" s="378"/>
      <c r="JUF195" s="378"/>
      <c r="JUG195" s="378"/>
      <c r="JUH195" s="378"/>
      <c r="JUI195" s="378"/>
      <c r="JUJ195" s="378"/>
      <c r="JUK195" s="378"/>
      <c r="JUL195" s="378"/>
      <c r="JUM195" s="378"/>
      <c r="JUN195" s="378"/>
      <c r="JUO195" s="378"/>
      <c r="JUP195" s="378"/>
      <c r="JUQ195" s="378"/>
      <c r="JUR195" s="378"/>
      <c r="JUS195" s="378"/>
      <c r="JUT195" s="378"/>
      <c r="JUU195" s="378"/>
      <c r="JUV195" s="378"/>
      <c r="JUW195" s="379"/>
      <c r="JUX195" s="379"/>
      <c r="JUY195" s="379"/>
      <c r="JUZ195" s="379"/>
      <c r="JVA195" s="379"/>
      <c r="JVB195" s="378"/>
      <c r="JVC195" s="378"/>
      <c r="JVD195" s="379"/>
      <c r="JVE195" s="379"/>
      <c r="JVF195" s="378"/>
      <c r="JVG195" s="378"/>
      <c r="JVH195" s="379"/>
      <c r="JVI195" s="379"/>
      <c r="JVJ195" s="378"/>
      <c r="JVK195" s="378"/>
      <c r="JVL195" s="378"/>
      <c r="JVM195" s="378"/>
      <c r="JVN195" s="378"/>
      <c r="JVO195" s="378"/>
      <c r="JVP195" s="378"/>
      <c r="JVQ195" s="379"/>
      <c r="JVR195" s="379"/>
      <c r="JVS195" s="378"/>
      <c r="JVT195" s="378"/>
      <c r="JVU195" s="379"/>
      <c r="JVV195" s="379"/>
      <c r="JVW195" s="378"/>
      <c r="JVX195" s="378"/>
      <c r="JVY195" s="378"/>
      <c r="JVZ195" s="378"/>
      <c r="JWA195" s="378"/>
      <c r="JWB195" s="372"/>
      <c r="JWC195" s="398"/>
      <c r="JWD195" s="378"/>
      <c r="JWE195" s="378"/>
      <c r="JWF195" s="378"/>
      <c r="JWG195" s="378"/>
      <c r="JWH195" s="378"/>
      <c r="JWI195" s="378"/>
      <c r="JWJ195" s="378"/>
      <c r="JWK195" s="377"/>
      <c r="JWL195" s="377"/>
      <c r="JWM195" s="377"/>
      <c r="JWN195" s="377"/>
      <c r="JWO195" s="377"/>
      <c r="JWP195" s="377"/>
      <c r="JWQ195" s="377"/>
      <c r="JWR195" s="377"/>
      <c r="JWS195" s="377"/>
      <c r="JWT195" s="377"/>
      <c r="JWU195" s="377"/>
      <c r="JWV195" s="377"/>
      <c r="JWW195" s="377"/>
      <c r="JWX195" s="377"/>
      <c r="JWY195" s="377"/>
      <c r="JWZ195" s="377"/>
      <c r="JXA195" s="377"/>
      <c r="JXB195" s="377"/>
      <c r="JXC195" s="377"/>
      <c r="JXD195" s="377"/>
      <c r="JXE195" s="377"/>
      <c r="JXF195" s="377"/>
      <c r="JXG195" s="377"/>
      <c r="JXH195" s="377"/>
      <c r="JXI195" s="377"/>
      <c r="JXJ195" s="377"/>
      <c r="JXK195" s="377"/>
      <c r="JXL195" s="377"/>
      <c r="JXM195" s="377"/>
      <c r="JXN195" s="377"/>
      <c r="JXO195" s="377"/>
      <c r="JXP195" s="377"/>
      <c r="JXQ195" s="377"/>
      <c r="JXR195" s="377"/>
      <c r="JXS195" s="377"/>
      <c r="JXT195" s="377"/>
      <c r="JXU195" s="377"/>
      <c r="JXV195" s="377"/>
      <c r="JXW195" s="377"/>
      <c r="JXX195" s="377"/>
      <c r="JXY195" s="377"/>
      <c r="JXZ195" s="377"/>
      <c r="JYA195" s="377"/>
      <c r="JYB195" s="377"/>
      <c r="JYC195" s="378"/>
      <c r="JYD195" s="378"/>
      <c r="JYE195" s="378"/>
      <c r="JYF195" s="378"/>
      <c r="JYG195" s="378"/>
      <c r="JYH195" s="378"/>
      <c r="JYI195" s="378"/>
      <c r="JYJ195" s="378"/>
      <c r="JYK195" s="378"/>
      <c r="JYL195" s="378"/>
      <c r="JYM195" s="378"/>
      <c r="JYN195" s="378"/>
      <c r="JYO195" s="378"/>
      <c r="JYP195" s="378"/>
      <c r="JYQ195" s="378"/>
      <c r="JYR195" s="378"/>
      <c r="JYS195" s="378"/>
      <c r="JYT195" s="378"/>
      <c r="JYU195" s="378"/>
      <c r="JYV195" s="378"/>
      <c r="JYW195" s="378"/>
      <c r="JYX195" s="378"/>
      <c r="JYY195" s="378"/>
      <c r="JYZ195" s="378"/>
      <c r="JZA195" s="379"/>
      <c r="JZB195" s="379"/>
      <c r="JZC195" s="379"/>
      <c r="JZD195" s="379"/>
      <c r="JZE195" s="379"/>
      <c r="JZF195" s="378"/>
      <c r="JZG195" s="378"/>
      <c r="JZH195" s="379"/>
      <c r="JZI195" s="379"/>
      <c r="JZJ195" s="378"/>
      <c r="JZK195" s="378"/>
      <c r="JZL195" s="379"/>
      <c r="JZM195" s="379"/>
      <c r="JZN195" s="378"/>
      <c r="JZO195" s="378"/>
      <c r="JZP195" s="378"/>
      <c r="JZQ195" s="378"/>
      <c r="JZR195" s="378"/>
      <c r="JZS195" s="378"/>
      <c r="JZT195" s="378"/>
      <c r="JZU195" s="379"/>
      <c r="JZV195" s="379"/>
      <c r="JZW195" s="378"/>
      <c r="JZX195" s="378"/>
      <c r="JZY195" s="379"/>
      <c r="JZZ195" s="379"/>
      <c r="KAA195" s="378"/>
      <c r="KAB195" s="378"/>
      <c r="KAC195" s="378"/>
      <c r="KAD195" s="378"/>
      <c r="KAE195" s="378"/>
      <c r="KAF195" s="372"/>
      <c r="KAG195" s="398"/>
      <c r="KAH195" s="378"/>
      <c r="KAI195" s="378"/>
      <c r="KAJ195" s="378"/>
      <c r="KAK195" s="378"/>
      <c r="KAL195" s="378"/>
      <c r="KAM195" s="378"/>
      <c r="KAN195" s="378"/>
      <c r="KAO195" s="377"/>
      <c r="KAP195" s="377"/>
      <c r="KAQ195" s="377"/>
      <c r="KAR195" s="377"/>
      <c r="KAS195" s="377"/>
      <c r="KAT195" s="377"/>
      <c r="KAU195" s="377"/>
      <c r="KAV195" s="377"/>
      <c r="KAW195" s="377"/>
      <c r="KAX195" s="377"/>
      <c r="KAY195" s="377"/>
      <c r="KAZ195" s="377"/>
      <c r="KBA195" s="377"/>
      <c r="KBB195" s="377"/>
      <c r="KBC195" s="377"/>
      <c r="KBD195" s="377"/>
      <c r="KBE195" s="377"/>
      <c r="KBF195" s="377"/>
      <c r="KBG195" s="377"/>
      <c r="KBH195" s="377"/>
      <c r="KBI195" s="377"/>
      <c r="KBJ195" s="377"/>
      <c r="KBK195" s="377"/>
      <c r="KBL195" s="377"/>
      <c r="KBM195" s="377"/>
      <c r="KBN195" s="377"/>
      <c r="KBO195" s="377"/>
      <c r="KBP195" s="377"/>
      <c r="KBQ195" s="377"/>
      <c r="KBR195" s="377"/>
      <c r="KBS195" s="377"/>
      <c r="KBT195" s="377"/>
      <c r="KBU195" s="377"/>
      <c r="KBV195" s="377"/>
      <c r="KBW195" s="377"/>
      <c r="KBX195" s="377"/>
      <c r="KBY195" s="377"/>
      <c r="KBZ195" s="377"/>
      <c r="KCA195" s="377"/>
      <c r="KCB195" s="377"/>
      <c r="KCC195" s="377"/>
      <c r="KCD195" s="377"/>
      <c r="KCE195" s="377"/>
      <c r="KCF195" s="377"/>
      <c r="KCG195" s="378"/>
      <c r="KCH195" s="378"/>
      <c r="KCI195" s="378"/>
      <c r="KCJ195" s="378"/>
      <c r="KCK195" s="378"/>
      <c r="KCL195" s="378"/>
      <c r="KCM195" s="378"/>
      <c r="KCN195" s="378"/>
      <c r="KCO195" s="378"/>
      <c r="KCP195" s="378"/>
      <c r="KCQ195" s="378"/>
      <c r="KCR195" s="378"/>
      <c r="KCS195" s="378"/>
      <c r="KCT195" s="378"/>
      <c r="KCU195" s="378"/>
      <c r="KCV195" s="378"/>
      <c r="KCW195" s="378"/>
      <c r="KCX195" s="378"/>
      <c r="KCY195" s="378"/>
      <c r="KCZ195" s="378"/>
      <c r="KDA195" s="378"/>
      <c r="KDB195" s="378"/>
      <c r="KDC195" s="378"/>
      <c r="KDD195" s="378"/>
      <c r="KDE195" s="379"/>
      <c r="KDF195" s="379"/>
      <c r="KDG195" s="379"/>
      <c r="KDH195" s="379"/>
      <c r="KDI195" s="379"/>
      <c r="KDJ195" s="378"/>
      <c r="KDK195" s="378"/>
      <c r="KDL195" s="379"/>
      <c r="KDM195" s="379"/>
      <c r="KDN195" s="378"/>
      <c r="KDO195" s="378"/>
      <c r="KDP195" s="379"/>
      <c r="KDQ195" s="379"/>
      <c r="KDR195" s="378"/>
      <c r="KDS195" s="378"/>
      <c r="KDT195" s="378"/>
      <c r="KDU195" s="378"/>
      <c r="KDV195" s="378"/>
      <c r="KDW195" s="378"/>
      <c r="KDX195" s="378"/>
      <c r="KDY195" s="379"/>
      <c r="KDZ195" s="379"/>
      <c r="KEA195" s="378"/>
      <c r="KEB195" s="378"/>
      <c r="KEC195" s="379"/>
      <c r="KED195" s="379"/>
      <c r="KEE195" s="378"/>
      <c r="KEF195" s="378"/>
      <c r="KEG195" s="378"/>
      <c r="KEH195" s="378"/>
      <c r="KEI195" s="378"/>
      <c r="KEJ195" s="372"/>
      <c r="KEK195" s="398"/>
      <c r="KEL195" s="378"/>
      <c r="KEM195" s="378"/>
      <c r="KEN195" s="378"/>
      <c r="KEO195" s="378"/>
      <c r="KEP195" s="378"/>
      <c r="KEQ195" s="378"/>
      <c r="KER195" s="378"/>
      <c r="KES195" s="377"/>
      <c r="KET195" s="377"/>
      <c r="KEU195" s="377"/>
      <c r="KEV195" s="377"/>
      <c r="KEW195" s="377"/>
      <c r="KEX195" s="377"/>
      <c r="KEY195" s="377"/>
      <c r="KEZ195" s="377"/>
      <c r="KFA195" s="377"/>
      <c r="KFB195" s="377"/>
      <c r="KFC195" s="377"/>
      <c r="KFD195" s="377"/>
      <c r="KFE195" s="377"/>
      <c r="KFF195" s="377"/>
      <c r="KFG195" s="377"/>
      <c r="KFH195" s="377"/>
      <c r="KFI195" s="377"/>
      <c r="KFJ195" s="377"/>
      <c r="KFK195" s="377"/>
      <c r="KFL195" s="377"/>
      <c r="KFM195" s="377"/>
      <c r="KFN195" s="377"/>
      <c r="KFO195" s="377"/>
      <c r="KFP195" s="377"/>
      <c r="KFQ195" s="377"/>
      <c r="KFR195" s="377"/>
      <c r="KFS195" s="377"/>
      <c r="KFT195" s="377"/>
      <c r="KFU195" s="377"/>
      <c r="KFV195" s="377"/>
      <c r="KFW195" s="377"/>
      <c r="KFX195" s="377"/>
      <c r="KFY195" s="377"/>
      <c r="KFZ195" s="377"/>
      <c r="KGA195" s="377"/>
      <c r="KGB195" s="377"/>
      <c r="KGC195" s="377"/>
      <c r="KGD195" s="377"/>
      <c r="KGE195" s="377"/>
      <c r="KGF195" s="377"/>
      <c r="KGG195" s="377"/>
      <c r="KGH195" s="377"/>
      <c r="KGI195" s="377"/>
      <c r="KGJ195" s="377"/>
      <c r="KGK195" s="378"/>
      <c r="KGL195" s="378"/>
      <c r="KGM195" s="378"/>
      <c r="KGN195" s="378"/>
      <c r="KGO195" s="378"/>
      <c r="KGP195" s="378"/>
      <c r="KGQ195" s="378"/>
      <c r="KGR195" s="378"/>
      <c r="KGS195" s="378"/>
      <c r="KGT195" s="378"/>
      <c r="KGU195" s="378"/>
      <c r="KGV195" s="378"/>
      <c r="KGW195" s="378"/>
      <c r="KGX195" s="378"/>
      <c r="KGY195" s="378"/>
      <c r="KGZ195" s="378"/>
      <c r="KHA195" s="378"/>
      <c r="KHB195" s="378"/>
      <c r="KHC195" s="378"/>
      <c r="KHD195" s="378"/>
      <c r="KHE195" s="378"/>
      <c r="KHF195" s="378"/>
      <c r="KHG195" s="378"/>
      <c r="KHH195" s="378"/>
      <c r="KHI195" s="379"/>
      <c r="KHJ195" s="379"/>
      <c r="KHK195" s="379"/>
      <c r="KHL195" s="379"/>
      <c r="KHM195" s="379"/>
      <c r="KHN195" s="378"/>
      <c r="KHO195" s="378"/>
      <c r="KHP195" s="379"/>
      <c r="KHQ195" s="379"/>
      <c r="KHR195" s="378"/>
      <c r="KHS195" s="378"/>
      <c r="KHT195" s="379"/>
      <c r="KHU195" s="379"/>
      <c r="KHV195" s="378"/>
      <c r="KHW195" s="378"/>
      <c r="KHX195" s="378"/>
      <c r="KHY195" s="378"/>
      <c r="KHZ195" s="378"/>
      <c r="KIA195" s="378"/>
      <c r="KIB195" s="378"/>
      <c r="KIC195" s="379"/>
      <c r="KID195" s="379"/>
      <c r="KIE195" s="378"/>
      <c r="KIF195" s="378"/>
      <c r="KIG195" s="379"/>
      <c r="KIH195" s="379"/>
      <c r="KII195" s="378"/>
      <c r="KIJ195" s="378"/>
      <c r="KIK195" s="378"/>
      <c r="KIL195" s="378"/>
      <c r="KIM195" s="378"/>
      <c r="KIN195" s="372"/>
      <c r="KIO195" s="398"/>
      <c r="KIP195" s="378"/>
      <c r="KIQ195" s="378"/>
      <c r="KIR195" s="378"/>
      <c r="KIS195" s="378"/>
      <c r="KIT195" s="378"/>
      <c r="KIU195" s="378"/>
      <c r="KIV195" s="378"/>
      <c r="KIW195" s="377"/>
      <c r="KIX195" s="377"/>
      <c r="KIY195" s="377"/>
      <c r="KIZ195" s="377"/>
      <c r="KJA195" s="377"/>
      <c r="KJB195" s="377"/>
      <c r="KJC195" s="377"/>
      <c r="KJD195" s="377"/>
      <c r="KJE195" s="377"/>
      <c r="KJF195" s="377"/>
      <c r="KJG195" s="377"/>
      <c r="KJH195" s="377"/>
      <c r="KJI195" s="377"/>
      <c r="KJJ195" s="377"/>
      <c r="KJK195" s="377"/>
      <c r="KJL195" s="377"/>
      <c r="KJM195" s="377"/>
      <c r="KJN195" s="377"/>
      <c r="KJO195" s="377"/>
      <c r="KJP195" s="377"/>
      <c r="KJQ195" s="377"/>
      <c r="KJR195" s="377"/>
      <c r="KJS195" s="377"/>
      <c r="KJT195" s="377"/>
      <c r="KJU195" s="377"/>
      <c r="KJV195" s="377"/>
      <c r="KJW195" s="377"/>
      <c r="KJX195" s="377"/>
      <c r="KJY195" s="377"/>
      <c r="KJZ195" s="377"/>
      <c r="KKA195" s="377"/>
      <c r="KKB195" s="377"/>
      <c r="KKC195" s="377"/>
      <c r="KKD195" s="377"/>
      <c r="KKE195" s="377"/>
      <c r="KKF195" s="377"/>
      <c r="KKG195" s="377"/>
      <c r="KKH195" s="377"/>
      <c r="KKI195" s="377"/>
      <c r="KKJ195" s="377"/>
      <c r="KKK195" s="377"/>
      <c r="KKL195" s="377"/>
      <c r="KKM195" s="377"/>
      <c r="KKN195" s="377"/>
      <c r="KKO195" s="378"/>
      <c r="KKP195" s="378"/>
      <c r="KKQ195" s="378"/>
      <c r="KKR195" s="378"/>
      <c r="KKS195" s="378"/>
      <c r="KKT195" s="378"/>
      <c r="KKU195" s="378"/>
      <c r="KKV195" s="378"/>
      <c r="KKW195" s="378"/>
      <c r="KKX195" s="378"/>
      <c r="KKY195" s="378"/>
      <c r="KKZ195" s="378"/>
      <c r="KLA195" s="378"/>
      <c r="KLB195" s="378"/>
      <c r="KLC195" s="378"/>
      <c r="KLD195" s="378"/>
      <c r="KLE195" s="378"/>
      <c r="KLF195" s="378"/>
      <c r="KLG195" s="378"/>
      <c r="KLH195" s="378"/>
      <c r="KLI195" s="378"/>
      <c r="KLJ195" s="378"/>
      <c r="KLK195" s="378"/>
      <c r="KLL195" s="378"/>
      <c r="KLM195" s="379"/>
      <c r="KLN195" s="379"/>
      <c r="KLO195" s="379"/>
      <c r="KLP195" s="379"/>
      <c r="KLQ195" s="379"/>
      <c r="KLR195" s="378"/>
      <c r="KLS195" s="378"/>
      <c r="KLT195" s="379"/>
      <c r="KLU195" s="379"/>
      <c r="KLV195" s="378"/>
      <c r="KLW195" s="378"/>
      <c r="KLX195" s="379"/>
      <c r="KLY195" s="379"/>
      <c r="KLZ195" s="378"/>
      <c r="KMA195" s="378"/>
      <c r="KMB195" s="378"/>
      <c r="KMC195" s="378"/>
      <c r="KMD195" s="378"/>
      <c r="KME195" s="378"/>
      <c r="KMF195" s="378"/>
      <c r="KMG195" s="379"/>
      <c r="KMH195" s="379"/>
      <c r="KMI195" s="378"/>
      <c r="KMJ195" s="378"/>
      <c r="KMK195" s="379"/>
      <c r="KML195" s="379"/>
      <c r="KMM195" s="378"/>
      <c r="KMN195" s="378"/>
      <c r="KMO195" s="378"/>
      <c r="KMP195" s="378"/>
      <c r="KMQ195" s="378"/>
      <c r="KMR195" s="372"/>
      <c r="KMS195" s="398"/>
      <c r="KMT195" s="378"/>
      <c r="KMU195" s="378"/>
      <c r="KMV195" s="378"/>
      <c r="KMW195" s="378"/>
      <c r="KMX195" s="378"/>
      <c r="KMY195" s="378"/>
      <c r="KMZ195" s="378"/>
      <c r="KNA195" s="377"/>
      <c r="KNB195" s="377"/>
      <c r="KNC195" s="377"/>
      <c r="KND195" s="377"/>
      <c r="KNE195" s="377"/>
      <c r="KNF195" s="377"/>
      <c r="KNG195" s="377"/>
      <c r="KNH195" s="377"/>
      <c r="KNI195" s="377"/>
      <c r="KNJ195" s="377"/>
      <c r="KNK195" s="377"/>
      <c r="KNL195" s="377"/>
      <c r="KNM195" s="377"/>
      <c r="KNN195" s="377"/>
      <c r="KNO195" s="377"/>
      <c r="KNP195" s="377"/>
      <c r="KNQ195" s="377"/>
      <c r="KNR195" s="377"/>
      <c r="KNS195" s="377"/>
      <c r="KNT195" s="377"/>
      <c r="KNU195" s="377"/>
      <c r="KNV195" s="377"/>
      <c r="KNW195" s="377"/>
      <c r="KNX195" s="377"/>
      <c r="KNY195" s="377"/>
      <c r="KNZ195" s="377"/>
      <c r="KOA195" s="377"/>
      <c r="KOB195" s="377"/>
      <c r="KOC195" s="377"/>
      <c r="KOD195" s="377"/>
      <c r="KOE195" s="377"/>
      <c r="KOF195" s="377"/>
      <c r="KOG195" s="377"/>
      <c r="KOH195" s="377"/>
      <c r="KOI195" s="377"/>
      <c r="KOJ195" s="377"/>
      <c r="KOK195" s="377"/>
      <c r="KOL195" s="377"/>
      <c r="KOM195" s="377"/>
      <c r="KON195" s="377"/>
      <c r="KOO195" s="377"/>
      <c r="KOP195" s="377"/>
      <c r="KOQ195" s="377"/>
      <c r="KOR195" s="377"/>
      <c r="KOS195" s="378"/>
      <c r="KOT195" s="378"/>
      <c r="KOU195" s="378"/>
      <c r="KOV195" s="378"/>
      <c r="KOW195" s="378"/>
      <c r="KOX195" s="378"/>
      <c r="KOY195" s="378"/>
      <c r="KOZ195" s="378"/>
      <c r="KPA195" s="378"/>
      <c r="KPB195" s="378"/>
      <c r="KPC195" s="378"/>
      <c r="KPD195" s="378"/>
      <c r="KPE195" s="378"/>
      <c r="KPF195" s="378"/>
      <c r="KPG195" s="378"/>
      <c r="KPH195" s="378"/>
      <c r="KPI195" s="378"/>
      <c r="KPJ195" s="378"/>
      <c r="KPK195" s="378"/>
      <c r="KPL195" s="378"/>
      <c r="KPM195" s="378"/>
      <c r="KPN195" s="378"/>
      <c r="KPO195" s="378"/>
      <c r="KPP195" s="378"/>
      <c r="KPQ195" s="379"/>
      <c r="KPR195" s="379"/>
      <c r="KPS195" s="379"/>
      <c r="KPT195" s="379"/>
      <c r="KPU195" s="379"/>
      <c r="KPV195" s="378"/>
      <c r="KPW195" s="378"/>
      <c r="KPX195" s="379"/>
      <c r="KPY195" s="379"/>
      <c r="KPZ195" s="378"/>
      <c r="KQA195" s="378"/>
      <c r="KQB195" s="379"/>
      <c r="KQC195" s="379"/>
      <c r="KQD195" s="378"/>
      <c r="KQE195" s="378"/>
      <c r="KQF195" s="378"/>
      <c r="KQG195" s="378"/>
      <c r="KQH195" s="378"/>
      <c r="KQI195" s="378"/>
      <c r="KQJ195" s="378"/>
      <c r="KQK195" s="379"/>
      <c r="KQL195" s="379"/>
      <c r="KQM195" s="378"/>
      <c r="KQN195" s="378"/>
      <c r="KQO195" s="379"/>
      <c r="KQP195" s="379"/>
      <c r="KQQ195" s="378"/>
      <c r="KQR195" s="378"/>
      <c r="KQS195" s="378"/>
      <c r="KQT195" s="378"/>
      <c r="KQU195" s="378"/>
      <c r="KQV195" s="372"/>
      <c r="KQW195" s="398"/>
      <c r="KQX195" s="378"/>
      <c r="KQY195" s="378"/>
      <c r="KQZ195" s="378"/>
      <c r="KRA195" s="378"/>
      <c r="KRB195" s="378"/>
      <c r="KRC195" s="378"/>
      <c r="KRD195" s="378"/>
      <c r="KRE195" s="377"/>
      <c r="KRF195" s="377"/>
      <c r="KRG195" s="377"/>
      <c r="KRH195" s="377"/>
      <c r="KRI195" s="377"/>
      <c r="KRJ195" s="377"/>
      <c r="KRK195" s="377"/>
      <c r="KRL195" s="377"/>
      <c r="KRM195" s="377"/>
      <c r="KRN195" s="377"/>
      <c r="KRO195" s="377"/>
      <c r="KRP195" s="377"/>
      <c r="KRQ195" s="377"/>
      <c r="KRR195" s="377"/>
      <c r="KRS195" s="377"/>
      <c r="KRT195" s="377"/>
      <c r="KRU195" s="377"/>
      <c r="KRV195" s="377"/>
      <c r="KRW195" s="377"/>
      <c r="KRX195" s="377"/>
      <c r="KRY195" s="377"/>
      <c r="KRZ195" s="377"/>
      <c r="KSA195" s="377"/>
      <c r="KSB195" s="377"/>
      <c r="KSC195" s="377"/>
      <c r="KSD195" s="377"/>
      <c r="KSE195" s="377"/>
      <c r="KSF195" s="377"/>
      <c r="KSG195" s="377"/>
      <c r="KSH195" s="377"/>
      <c r="KSI195" s="377"/>
      <c r="KSJ195" s="377"/>
      <c r="KSK195" s="377"/>
      <c r="KSL195" s="377"/>
      <c r="KSM195" s="377"/>
      <c r="KSN195" s="377"/>
      <c r="KSO195" s="377"/>
      <c r="KSP195" s="377"/>
      <c r="KSQ195" s="377"/>
      <c r="KSR195" s="377"/>
      <c r="KSS195" s="377"/>
      <c r="KST195" s="377"/>
      <c r="KSU195" s="377"/>
      <c r="KSV195" s="377"/>
      <c r="KSW195" s="378"/>
      <c r="KSX195" s="378"/>
      <c r="KSY195" s="378"/>
      <c r="KSZ195" s="378"/>
      <c r="KTA195" s="378"/>
      <c r="KTB195" s="378"/>
      <c r="KTC195" s="378"/>
      <c r="KTD195" s="378"/>
      <c r="KTE195" s="378"/>
      <c r="KTF195" s="378"/>
      <c r="KTG195" s="378"/>
      <c r="KTH195" s="378"/>
      <c r="KTI195" s="378"/>
      <c r="KTJ195" s="378"/>
      <c r="KTK195" s="378"/>
      <c r="KTL195" s="378"/>
      <c r="KTM195" s="378"/>
      <c r="KTN195" s="378"/>
      <c r="KTO195" s="378"/>
      <c r="KTP195" s="378"/>
      <c r="KTQ195" s="378"/>
      <c r="KTR195" s="378"/>
      <c r="KTS195" s="378"/>
      <c r="KTT195" s="378"/>
      <c r="KTU195" s="379"/>
      <c r="KTV195" s="379"/>
      <c r="KTW195" s="379"/>
      <c r="KTX195" s="379"/>
      <c r="KTY195" s="379"/>
      <c r="KTZ195" s="378"/>
      <c r="KUA195" s="378"/>
      <c r="KUB195" s="379"/>
      <c r="KUC195" s="379"/>
      <c r="KUD195" s="378"/>
      <c r="KUE195" s="378"/>
      <c r="KUF195" s="379"/>
      <c r="KUG195" s="379"/>
      <c r="KUH195" s="378"/>
      <c r="KUI195" s="378"/>
      <c r="KUJ195" s="378"/>
      <c r="KUK195" s="378"/>
      <c r="KUL195" s="378"/>
      <c r="KUM195" s="378"/>
      <c r="KUN195" s="378"/>
      <c r="KUO195" s="379"/>
      <c r="KUP195" s="379"/>
      <c r="KUQ195" s="378"/>
      <c r="KUR195" s="378"/>
      <c r="KUS195" s="379"/>
      <c r="KUT195" s="379"/>
      <c r="KUU195" s="378"/>
      <c r="KUV195" s="378"/>
      <c r="KUW195" s="378"/>
      <c r="KUX195" s="378"/>
      <c r="KUY195" s="378"/>
      <c r="KUZ195" s="372"/>
      <c r="KVA195" s="398"/>
      <c r="KVB195" s="378"/>
      <c r="KVC195" s="378"/>
      <c r="KVD195" s="378"/>
      <c r="KVE195" s="378"/>
      <c r="KVF195" s="378"/>
      <c r="KVG195" s="378"/>
      <c r="KVH195" s="378"/>
      <c r="KVI195" s="377"/>
      <c r="KVJ195" s="377"/>
      <c r="KVK195" s="377"/>
      <c r="KVL195" s="377"/>
      <c r="KVM195" s="377"/>
      <c r="KVN195" s="377"/>
      <c r="KVO195" s="377"/>
      <c r="KVP195" s="377"/>
      <c r="KVQ195" s="377"/>
      <c r="KVR195" s="377"/>
      <c r="KVS195" s="377"/>
      <c r="KVT195" s="377"/>
      <c r="KVU195" s="377"/>
      <c r="KVV195" s="377"/>
      <c r="KVW195" s="377"/>
      <c r="KVX195" s="377"/>
      <c r="KVY195" s="377"/>
      <c r="KVZ195" s="377"/>
      <c r="KWA195" s="377"/>
      <c r="KWB195" s="377"/>
      <c r="KWC195" s="377"/>
      <c r="KWD195" s="377"/>
      <c r="KWE195" s="377"/>
      <c r="KWF195" s="377"/>
      <c r="KWG195" s="377"/>
      <c r="KWH195" s="377"/>
      <c r="KWI195" s="377"/>
      <c r="KWJ195" s="377"/>
      <c r="KWK195" s="377"/>
      <c r="KWL195" s="377"/>
      <c r="KWM195" s="377"/>
      <c r="KWN195" s="377"/>
      <c r="KWO195" s="377"/>
      <c r="KWP195" s="377"/>
      <c r="KWQ195" s="377"/>
      <c r="KWR195" s="377"/>
      <c r="KWS195" s="377"/>
      <c r="KWT195" s="377"/>
      <c r="KWU195" s="377"/>
      <c r="KWV195" s="377"/>
      <c r="KWW195" s="377"/>
      <c r="KWX195" s="377"/>
      <c r="KWY195" s="377"/>
      <c r="KWZ195" s="377"/>
      <c r="KXA195" s="378"/>
      <c r="KXB195" s="378"/>
      <c r="KXC195" s="378"/>
      <c r="KXD195" s="378"/>
      <c r="KXE195" s="378"/>
      <c r="KXF195" s="378"/>
      <c r="KXG195" s="378"/>
      <c r="KXH195" s="378"/>
      <c r="KXI195" s="378"/>
      <c r="KXJ195" s="378"/>
      <c r="KXK195" s="378"/>
      <c r="KXL195" s="378"/>
      <c r="KXM195" s="378"/>
      <c r="KXN195" s="378"/>
      <c r="KXO195" s="378"/>
      <c r="KXP195" s="378"/>
      <c r="KXQ195" s="378"/>
      <c r="KXR195" s="378"/>
      <c r="KXS195" s="378"/>
      <c r="KXT195" s="378"/>
      <c r="KXU195" s="378"/>
      <c r="KXV195" s="378"/>
      <c r="KXW195" s="378"/>
      <c r="KXX195" s="378"/>
      <c r="KXY195" s="379"/>
      <c r="KXZ195" s="379"/>
      <c r="KYA195" s="379"/>
      <c r="KYB195" s="379"/>
      <c r="KYC195" s="379"/>
      <c r="KYD195" s="378"/>
      <c r="KYE195" s="378"/>
      <c r="KYF195" s="379"/>
      <c r="KYG195" s="379"/>
      <c r="KYH195" s="378"/>
      <c r="KYI195" s="378"/>
      <c r="KYJ195" s="379"/>
      <c r="KYK195" s="379"/>
      <c r="KYL195" s="378"/>
      <c r="KYM195" s="378"/>
      <c r="KYN195" s="378"/>
      <c r="KYO195" s="378"/>
      <c r="KYP195" s="378"/>
      <c r="KYQ195" s="378"/>
      <c r="KYR195" s="378"/>
      <c r="KYS195" s="379"/>
      <c r="KYT195" s="379"/>
      <c r="KYU195" s="378"/>
      <c r="KYV195" s="378"/>
      <c r="KYW195" s="379"/>
      <c r="KYX195" s="379"/>
      <c r="KYY195" s="378"/>
      <c r="KYZ195" s="378"/>
      <c r="KZA195" s="378"/>
      <c r="KZB195" s="378"/>
      <c r="KZC195" s="378"/>
      <c r="KZD195" s="372"/>
      <c r="KZE195" s="398"/>
      <c r="KZF195" s="378"/>
      <c r="KZG195" s="378"/>
      <c r="KZH195" s="378"/>
      <c r="KZI195" s="378"/>
      <c r="KZJ195" s="378"/>
      <c r="KZK195" s="378"/>
      <c r="KZL195" s="378"/>
      <c r="KZM195" s="377"/>
      <c r="KZN195" s="377"/>
      <c r="KZO195" s="377"/>
      <c r="KZP195" s="377"/>
      <c r="KZQ195" s="377"/>
      <c r="KZR195" s="377"/>
      <c r="KZS195" s="377"/>
      <c r="KZT195" s="377"/>
      <c r="KZU195" s="377"/>
      <c r="KZV195" s="377"/>
      <c r="KZW195" s="377"/>
      <c r="KZX195" s="377"/>
      <c r="KZY195" s="377"/>
      <c r="KZZ195" s="377"/>
      <c r="LAA195" s="377"/>
      <c r="LAB195" s="377"/>
      <c r="LAC195" s="377"/>
      <c r="LAD195" s="377"/>
      <c r="LAE195" s="377"/>
      <c r="LAF195" s="377"/>
      <c r="LAG195" s="377"/>
      <c r="LAH195" s="377"/>
      <c r="LAI195" s="377"/>
      <c r="LAJ195" s="377"/>
      <c r="LAK195" s="377"/>
      <c r="LAL195" s="377"/>
      <c r="LAM195" s="377"/>
      <c r="LAN195" s="377"/>
      <c r="LAO195" s="377"/>
      <c r="LAP195" s="377"/>
      <c r="LAQ195" s="377"/>
      <c r="LAR195" s="377"/>
      <c r="LAS195" s="377"/>
      <c r="LAT195" s="377"/>
      <c r="LAU195" s="377"/>
      <c r="LAV195" s="377"/>
      <c r="LAW195" s="377"/>
      <c r="LAX195" s="377"/>
      <c r="LAY195" s="377"/>
      <c r="LAZ195" s="377"/>
      <c r="LBA195" s="377"/>
      <c r="LBB195" s="377"/>
      <c r="LBC195" s="377"/>
      <c r="LBD195" s="377"/>
      <c r="LBE195" s="378"/>
      <c r="LBF195" s="378"/>
      <c r="LBG195" s="378"/>
      <c r="LBH195" s="378"/>
      <c r="LBI195" s="378"/>
      <c r="LBJ195" s="378"/>
      <c r="LBK195" s="378"/>
      <c r="LBL195" s="378"/>
      <c r="LBM195" s="378"/>
      <c r="LBN195" s="378"/>
      <c r="LBO195" s="378"/>
      <c r="LBP195" s="378"/>
      <c r="LBQ195" s="378"/>
      <c r="LBR195" s="378"/>
      <c r="LBS195" s="378"/>
      <c r="LBT195" s="378"/>
      <c r="LBU195" s="378"/>
      <c r="LBV195" s="378"/>
      <c r="LBW195" s="378"/>
      <c r="LBX195" s="378"/>
      <c r="LBY195" s="378"/>
      <c r="LBZ195" s="378"/>
      <c r="LCA195" s="378"/>
      <c r="LCB195" s="378"/>
      <c r="LCC195" s="379"/>
      <c r="LCD195" s="379"/>
      <c r="LCE195" s="379"/>
      <c r="LCF195" s="379"/>
      <c r="LCG195" s="379"/>
      <c r="LCH195" s="378"/>
      <c r="LCI195" s="378"/>
      <c r="LCJ195" s="379"/>
      <c r="LCK195" s="379"/>
      <c r="LCL195" s="378"/>
      <c r="LCM195" s="378"/>
      <c r="LCN195" s="379"/>
      <c r="LCO195" s="379"/>
      <c r="LCP195" s="378"/>
      <c r="LCQ195" s="378"/>
      <c r="LCR195" s="378"/>
      <c r="LCS195" s="378"/>
      <c r="LCT195" s="378"/>
      <c r="LCU195" s="378"/>
      <c r="LCV195" s="378"/>
      <c r="LCW195" s="379"/>
      <c r="LCX195" s="379"/>
      <c r="LCY195" s="378"/>
      <c r="LCZ195" s="378"/>
      <c r="LDA195" s="379"/>
      <c r="LDB195" s="379"/>
      <c r="LDC195" s="378"/>
      <c r="LDD195" s="378"/>
      <c r="LDE195" s="378"/>
      <c r="LDF195" s="378"/>
      <c r="LDG195" s="378"/>
      <c r="LDH195" s="372"/>
      <c r="LDI195" s="398"/>
      <c r="LDJ195" s="378"/>
      <c r="LDK195" s="378"/>
      <c r="LDL195" s="378"/>
      <c r="LDM195" s="378"/>
      <c r="LDN195" s="378"/>
      <c r="LDO195" s="378"/>
      <c r="LDP195" s="378"/>
      <c r="LDQ195" s="377"/>
      <c r="LDR195" s="377"/>
      <c r="LDS195" s="377"/>
      <c r="LDT195" s="377"/>
      <c r="LDU195" s="377"/>
      <c r="LDV195" s="377"/>
      <c r="LDW195" s="377"/>
      <c r="LDX195" s="377"/>
      <c r="LDY195" s="377"/>
      <c r="LDZ195" s="377"/>
      <c r="LEA195" s="377"/>
      <c r="LEB195" s="377"/>
      <c r="LEC195" s="377"/>
      <c r="LED195" s="377"/>
      <c r="LEE195" s="377"/>
      <c r="LEF195" s="377"/>
      <c r="LEG195" s="377"/>
      <c r="LEH195" s="377"/>
      <c r="LEI195" s="377"/>
      <c r="LEJ195" s="377"/>
      <c r="LEK195" s="377"/>
      <c r="LEL195" s="377"/>
      <c r="LEM195" s="377"/>
      <c r="LEN195" s="377"/>
      <c r="LEO195" s="377"/>
      <c r="LEP195" s="377"/>
      <c r="LEQ195" s="377"/>
      <c r="LER195" s="377"/>
      <c r="LES195" s="377"/>
      <c r="LET195" s="377"/>
      <c r="LEU195" s="377"/>
      <c r="LEV195" s="377"/>
      <c r="LEW195" s="377"/>
      <c r="LEX195" s="377"/>
      <c r="LEY195" s="377"/>
      <c r="LEZ195" s="377"/>
      <c r="LFA195" s="377"/>
      <c r="LFB195" s="377"/>
      <c r="LFC195" s="377"/>
      <c r="LFD195" s="377"/>
      <c r="LFE195" s="377"/>
      <c r="LFF195" s="377"/>
      <c r="LFG195" s="377"/>
      <c r="LFH195" s="377"/>
      <c r="LFI195" s="378"/>
      <c r="LFJ195" s="378"/>
      <c r="LFK195" s="378"/>
      <c r="LFL195" s="378"/>
      <c r="LFM195" s="378"/>
      <c r="LFN195" s="378"/>
      <c r="LFO195" s="378"/>
      <c r="LFP195" s="378"/>
      <c r="LFQ195" s="378"/>
      <c r="LFR195" s="378"/>
      <c r="LFS195" s="378"/>
      <c r="LFT195" s="378"/>
      <c r="LFU195" s="378"/>
      <c r="LFV195" s="378"/>
      <c r="LFW195" s="378"/>
      <c r="LFX195" s="378"/>
      <c r="LFY195" s="378"/>
      <c r="LFZ195" s="378"/>
      <c r="LGA195" s="378"/>
      <c r="LGB195" s="378"/>
      <c r="LGC195" s="378"/>
      <c r="LGD195" s="378"/>
      <c r="LGE195" s="378"/>
      <c r="LGF195" s="378"/>
      <c r="LGG195" s="379"/>
      <c r="LGH195" s="379"/>
      <c r="LGI195" s="379"/>
      <c r="LGJ195" s="379"/>
      <c r="LGK195" s="379"/>
      <c r="LGL195" s="378"/>
      <c r="LGM195" s="378"/>
      <c r="LGN195" s="379"/>
      <c r="LGO195" s="379"/>
      <c r="LGP195" s="378"/>
      <c r="LGQ195" s="378"/>
      <c r="LGR195" s="379"/>
      <c r="LGS195" s="379"/>
      <c r="LGT195" s="378"/>
      <c r="LGU195" s="378"/>
      <c r="LGV195" s="378"/>
      <c r="LGW195" s="378"/>
      <c r="LGX195" s="378"/>
      <c r="LGY195" s="378"/>
      <c r="LGZ195" s="378"/>
      <c r="LHA195" s="379"/>
      <c r="LHB195" s="379"/>
      <c r="LHC195" s="378"/>
      <c r="LHD195" s="378"/>
      <c r="LHE195" s="379"/>
      <c r="LHF195" s="379"/>
      <c r="LHG195" s="378"/>
      <c r="LHH195" s="378"/>
      <c r="LHI195" s="378"/>
      <c r="LHJ195" s="378"/>
      <c r="LHK195" s="378"/>
      <c r="LHL195" s="372"/>
      <c r="LHM195" s="398"/>
      <c r="LHN195" s="378"/>
      <c r="LHO195" s="378"/>
      <c r="LHP195" s="378"/>
      <c r="LHQ195" s="378"/>
      <c r="LHR195" s="378"/>
      <c r="LHS195" s="378"/>
      <c r="LHT195" s="378"/>
      <c r="LHU195" s="377"/>
      <c r="LHV195" s="377"/>
      <c r="LHW195" s="377"/>
      <c r="LHX195" s="377"/>
      <c r="LHY195" s="377"/>
      <c r="LHZ195" s="377"/>
      <c r="LIA195" s="377"/>
      <c r="LIB195" s="377"/>
      <c r="LIC195" s="377"/>
      <c r="LID195" s="377"/>
      <c r="LIE195" s="377"/>
      <c r="LIF195" s="377"/>
      <c r="LIG195" s="377"/>
      <c r="LIH195" s="377"/>
      <c r="LII195" s="377"/>
      <c r="LIJ195" s="377"/>
      <c r="LIK195" s="377"/>
      <c r="LIL195" s="377"/>
      <c r="LIM195" s="377"/>
      <c r="LIN195" s="377"/>
      <c r="LIO195" s="377"/>
      <c r="LIP195" s="377"/>
      <c r="LIQ195" s="377"/>
      <c r="LIR195" s="377"/>
      <c r="LIS195" s="377"/>
      <c r="LIT195" s="377"/>
      <c r="LIU195" s="377"/>
      <c r="LIV195" s="377"/>
      <c r="LIW195" s="377"/>
      <c r="LIX195" s="377"/>
      <c r="LIY195" s="377"/>
      <c r="LIZ195" s="377"/>
      <c r="LJA195" s="377"/>
      <c r="LJB195" s="377"/>
      <c r="LJC195" s="377"/>
      <c r="LJD195" s="377"/>
      <c r="LJE195" s="377"/>
      <c r="LJF195" s="377"/>
      <c r="LJG195" s="377"/>
      <c r="LJH195" s="377"/>
      <c r="LJI195" s="377"/>
      <c r="LJJ195" s="377"/>
      <c r="LJK195" s="377"/>
      <c r="LJL195" s="377"/>
      <c r="LJM195" s="378"/>
      <c r="LJN195" s="378"/>
      <c r="LJO195" s="378"/>
      <c r="LJP195" s="378"/>
      <c r="LJQ195" s="378"/>
      <c r="LJR195" s="378"/>
      <c r="LJS195" s="378"/>
      <c r="LJT195" s="378"/>
      <c r="LJU195" s="378"/>
      <c r="LJV195" s="378"/>
      <c r="LJW195" s="378"/>
      <c r="LJX195" s="378"/>
      <c r="LJY195" s="378"/>
      <c r="LJZ195" s="378"/>
      <c r="LKA195" s="378"/>
      <c r="LKB195" s="378"/>
      <c r="LKC195" s="378"/>
      <c r="LKD195" s="378"/>
      <c r="LKE195" s="378"/>
      <c r="LKF195" s="378"/>
      <c r="LKG195" s="378"/>
      <c r="LKH195" s="378"/>
      <c r="LKI195" s="378"/>
      <c r="LKJ195" s="378"/>
      <c r="LKK195" s="379"/>
      <c r="LKL195" s="379"/>
      <c r="LKM195" s="379"/>
      <c r="LKN195" s="379"/>
      <c r="LKO195" s="379"/>
      <c r="LKP195" s="378"/>
      <c r="LKQ195" s="378"/>
      <c r="LKR195" s="379"/>
      <c r="LKS195" s="379"/>
      <c r="LKT195" s="378"/>
      <c r="LKU195" s="378"/>
      <c r="LKV195" s="379"/>
      <c r="LKW195" s="379"/>
      <c r="LKX195" s="378"/>
      <c r="LKY195" s="378"/>
      <c r="LKZ195" s="378"/>
      <c r="LLA195" s="378"/>
      <c r="LLB195" s="378"/>
      <c r="LLC195" s="378"/>
      <c r="LLD195" s="378"/>
      <c r="LLE195" s="379"/>
      <c r="LLF195" s="379"/>
      <c r="LLG195" s="378"/>
      <c r="LLH195" s="378"/>
      <c r="LLI195" s="379"/>
      <c r="LLJ195" s="379"/>
      <c r="LLK195" s="378"/>
      <c r="LLL195" s="378"/>
      <c r="LLM195" s="378"/>
      <c r="LLN195" s="378"/>
      <c r="LLO195" s="378"/>
      <c r="LLP195" s="372"/>
      <c r="LLQ195" s="398"/>
      <c r="LLR195" s="378"/>
      <c r="LLS195" s="378"/>
      <c r="LLT195" s="378"/>
      <c r="LLU195" s="378"/>
      <c r="LLV195" s="378"/>
      <c r="LLW195" s="378"/>
      <c r="LLX195" s="378"/>
      <c r="LLY195" s="377"/>
      <c r="LLZ195" s="377"/>
      <c r="LMA195" s="377"/>
      <c r="LMB195" s="377"/>
      <c r="LMC195" s="377"/>
      <c r="LMD195" s="377"/>
      <c r="LME195" s="377"/>
      <c r="LMF195" s="377"/>
      <c r="LMG195" s="377"/>
      <c r="LMH195" s="377"/>
      <c r="LMI195" s="377"/>
      <c r="LMJ195" s="377"/>
      <c r="LMK195" s="377"/>
      <c r="LML195" s="377"/>
      <c r="LMM195" s="377"/>
      <c r="LMN195" s="377"/>
      <c r="LMO195" s="377"/>
      <c r="LMP195" s="377"/>
      <c r="LMQ195" s="377"/>
      <c r="LMR195" s="377"/>
      <c r="LMS195" s="377"/>
      <c r="LMT195" s="377"/>
      <c r="LMU195" s="377"/>
      <c r="LMV195" s="377"/>
      <c r="LMW195" s="377"/>
      <c r="LMX195" s="377"/>
      <c r="LMY195" s="377"/>
      <c r="LMZ195" s="377"/>
      <c r="LNA195" s="377"/>
      <c r="LNB195" s="377"/>
      <c r="LNC195" s="377"/>
      <c r="LND195" s="377"/>
      <c r="LNE195" s="377"/>
      <c r="LNF195" s="377"/>
      <c r="LNG195" s="377"/>
      <c r="LNH195" s="377"/>
      <c r="LNI195" s="377"/>
      <c r="LNJ195" s="377"/>
      <c r="LNK195" s="377"/>
      <c r="LNL195" s="377"/>
      <c r="LNM195" s="377"/>
      <c r="LNN195" s="377"/>
      <c r="LNO195" s="377"/>
      <c r="LNP195" s="377"/>
      <c r="LNQ195" s="378"/>
      <c r="LNR195" s="378"/>
      <c r="LNS195" s="378"/>
      <c r="LNT195" s="378"/>
      <c r="LNU195" s="378"/>
      <c r="LNV195" s="378"/>
      <c r="LNW195" s="378"/>
      <c r="LNX195" s="378"/>
      <c r="LNY195" s="378"/>
      <c r="LNZ195" s="378"/>
      <c r="LOA195" s="378"/>
      <c r="LOB195" s="378"/>
      <c r="LOC195" s="378"/>
      <c r="LOD195" s="378"/>
      <c r="LOE195" s="378"/>
      <c r="LOF195" s="378"/>
      <c r="LOG195" s="378"/>
      <c r="LOH195" s="378"/>
      <c r="LOI195" s="378"/>
      <c r="LOJ195" s="378"/>
      <c r="LOK195" s="378"/>
      <c r="LOL195" s="378"/>
      <c r="LOM195" s="378"/>
      <c r="LON195" s="378"/>
      <c r="LOO195" s="379"/>
      <c r="LOP195" s="379"/>
      <c r="LOQ195" s="379"/>
      <c r="LOR195" s="379"/>
      <c r="LOS195" s="379"/>
      <c r="LOT195" s="378"/>
      <c r="LOU195" s="378"/>
      <c r="LOV195" s="379"/>
      <c r="LOW195" s="379"/>
      <c r="LOX195" s="378"/>
      <c r="LOY195" s="378"/>
      <c r="LOZ195" s="379"/>
      <c r="LPA195" s="379"/>
      <c r="LPB195" s="378"/>
      <c r="LPC195" s="378"/>
      <c r="LPD195" s="378"/>
      <c r="LPE195" s="378"/>
      <c r="LPF195" s="378"/>
      <c r="LPG195" s="378"/>
      <c r="LPH195" s="378"/>
      <c r="LPI195" s="379"/>
      <c r="LPJ195" s="379"/>
      <c r="LPK195" s="378"/>
      <c r="LPL195" s="378"/>
      <c r="LPM195" s="379"/>
      <c r="LPN195" s="379"/>
      <c r="LPO195" s="378"/>
      <c r="LPP195" s="378"/>
      <c r="LPQ195" s="378"/>
      <c r="LPR195" s="378"/>
      <c r="LPS195" s="378"/>
      <c r="LPT195" s="372"/>
      <c r="LPU195" s="398"/>
      <c r="LPV195" s="378"/>
      <c r="LPW195" s="378"/>
      <c r="LPX195" s="378"/>
      <c r="LPY195" s="378"/>
      <c r="LPZ195" s="378"/>
      <c r="LQA195" s="378"/>
      <c r="LQB195" s="378"/>
      <c r="LQC195" s="377"/>
      <c r="LQD195" s="377"/>
      <c r="LQE195" s="377"/>
      <c r="LQF195" s="377"/>
      <c r="LQG195" s="377"/>
      <c r="LQH195" s="377"/>
      <c r="LQI195" s="377"/>
      <c r="LQJ195" s="377"/>
      <c r="LQK195" s="377"/>
      <c r="LQL195" s="377"/>
      <c r="LQM195" s="377"/>
      <c r="LQN195" s="377"/>
      <c r="LQO195" s="377"/>
      <c r="LQP195" s="377"/>
      <c r="LQQ195" s="377"/>
      <c r="LQR195" s="377"/>
      <c r="LQS195" s="377"/>
      <c r="LQT195" s="377"/>
      <c r="LQU195" s="377"/>
      <c r="LQV195" s="377"/>
      <c r="LQW195" s="377"/>
      <c r="LQX195" s="377"/>
      <c r="LQY195" s="377"/>
      <c r="LQZ195" s="377"/>
      <c r="LRA195" s="377"/>
      <c r="LRB195" s="377"/>
      <c r="LRC195" s="377"/>
      <c r="LRD195" s="377"/>
      <c r="LRE195" s="377"/>
      <c r="LRF195" s="377"/>
      <c r="LRG195" s="377"/>
      <c r="LRH195" s="377"/>
      <c r="LRI195" s="377"/>
      <c r="LRJ195" s="377"/>
      <c r="LRK195" s="377"/>
      <c r="LRL195" s="377"/>
      <c r="LRM195" s="377"/>
      <c r="LRN195" s="377"/>
      <c r="LRO195" s="377"/>
      <c r="LRP195" s="377"/>
      <c r="LRQ195" s="377"/>
      <c r="LRR195" s="377"/>
      <c r="LRS195" s="377"/>
      <c r="LRT195" s="377"/>
      <c r="LRU195" s="378"/>
      <c r="LRV195" s="378"/>
      <c r="LRW195" s="378"/>
      <c r="LRX195" s="378"/>
      <c r="LRY195" s="378"/>
      <c r="LRZ195" s="378"/>
      <c r="LSA195" s="378"/>
      <c r="LSB195" s="378"/>
      <c r="LSC195" s="378"/>
      <c r="LSD195" s="378"/>
      <c r="LSE195" s="378"/>
      <c r="LSF195" s="378"/>
      <c r="LSG195" s="378"/>
      <c r="LSH195" s="378"/>
      <c r="LSI195" s="378"/>
      <c r="LSJ195" s="378"/>
      <c r="LSK195" s="378"/>
      <c r="LSL195" s="378"/>
      <c r="LSM195" s="378"/>
      <c r="LSN195" s="378"/>
      <c r="LSO195" s="378"/>
      <c r="LSP195" s="378"/>
      <c r="LSQ195" s="378"/>
      <c r="LSR195" s="378"/>
      <c r="LSS195" s="379"/>
      <c r="LST195" s="379"/>
      <c r="LSU195" s="379"/>
      <c r="LSV195" s="379"/>
      <c r="LSW195" s="379"/>
      <c r="LSX195" s="378"/>
      <c r="LSY195" s="378"/>
      <c r="LSZ195" s="379"/>
      <c r="LTA195" s="379"/>
      <c r="LTB195" s="378"/>
      <c r="LTC195" s="378"/>
      <c r="LTD195" s="379"/>
      <c r="LTE195" s="379"/>
      <c r="LTF195" s="378"/>
      <c r="LTG195" s="378"/>
      <c r="LTH195" s="378"/>
      <c r="LTI195" s="378"/>
      <c r="LTJ195" s="378"/>
      <c r="LTK195" s="378"/>
      <c r="LTL195" s="378"/>
      <c r="LTM195" s="379"/>
      <c r="LTN195" s="379"/>
      <c r="LTO195" s="378"/>
      <c r="LTP195" s="378"/>
      <c r="LTQ195" s="379"/>
      <c r="LTR195" s="379"/>
      <c r="LTS195" s="378"/>
      <c r="LTT195" s="378"/>
      <c r="LTU195" s="378"/>
      <c r="LTV195" s="378"/>
      <c r="LTW195" s="378"/>
      <c r="LTX195" s="372"/>
      <c r="LTY195" s="398"/>
      <c r="LTZ195" s="378"/>
      <c r="LUA195" s="378"/>
      <c r="LUB195" s="378"/>
      <c r="LUC195" s="378"/>
      <c r="LUD195" s="378"/>
      <c r="LUE195" s="378"/>
      <c r="LUF195" s="378"/>
      <c r="LUG195" s="377"/>
      <c r="LUH195" s="377"/>
      <c r="LUI195" s="377"/>
      <c r="LUJ195" s="377"/>
      <c r="LUK195" s="377"/>
      <c r="LUL195" s="377"/>
      <c r="LUM195" s="377"/>
      <c r="LUN195" s="377"/>
      <c r="LUO195" s="377"/>
      <c r="LUP195" s="377"/>
      <c r="LUQ195" s="377"/>
      <c r="LUR195" s="377"/>
      <c r="LUS195" s="377"/>
      <c r="LUT195" s="377"/>
      <c r="LUU195" s="377"/>
      <c r="LUV195" s="377"/>
      <c r="LUW195" s="377"/>
      <c r="LUX195" s="377"/>
      <c r="LUY195" s="377"/>
      <c r="LUZ195" s="377"/>
      <c r="LVA195" s="377"/>
      <c r="LVB195" s="377"/>
      <c r="LVC195" s="377"/>
      <c r="LVD195" s="377"/>
      <c r="LVE195" s="377"/>
      <c r="LVF195" s="377"/>
      <c r="LVG195" s="377"/>
      <c r="LVH195" s="377"/>
      <c r="LVI195" s="377"/>
      <c r="LVJ195" s="377"/>
      <c r="LVK195" s="377"/>
      <c r="LVL195" s="377"/>
      <c r="LVM195" s="377"/>
      <c r="LVN195" s="377"/>
      <c r="LVO195" s="377"/>
      <c r="LVP195" s="377"/>
      <c r="LVQ195" s="377"/>
      <c r="LVR195" s="377"/>
      <c r="LVS195" s="377"/>
      <c r="LVT195" s="377"/>
      <c r="LVU195" s="377"/>
      <c r="LVV195" s="377"/>
      <c r="LVW195" s="377"/>
      <c r="LVX195" s="377"/>
      <c r="LVY195" s="378"/>
      <c r="LVZ195" s="378"/>
      <c r="LWA195" s="378"/>
      <c r="LWB195" s="378"/>
      <c r="LWC195" s="378"/>
      <c r="LWD195" s="378"/>
      <c r="LWE195" s="378"/>
      <c r="LWF195" s="378"/>
      <c r="LWG195" s="378"/>
      <c r="LWH195" s="378"/>
      <c r="LWI195" s="378"/>
      <c r="LWJ195" s="378"/>
      <c r="LWK195" s="378"/>
      <c r="LWL195" s="378"/>
      <c r="LWM195" s="378"/>
      <c r="LWN195" s="378"/>
      <c r="LWO195" s="378"/>
      <c r="LWP195" s="378"/>
      <c r="LWQ195" s="378"/>
      <c r="LWR195" s="378"/>
      <c r="LWS195" s="378"/>
      <c r="LWT195" s="378"/>
      <c r="LWU195" s="378"/>
      <c r="LWV195" s="378"/>
      <c r="LWW195" s="379"/>
      <c r="LWX195" s="379"/>
      <c r="LWY195" s="379"/>
      <c r="LWZ195" s="379"/>
      <c r="LXA195" s="379"/>
      <c r="LXB195" s="378"/>
      <c r="LXC195" s="378"/>
      <c r="LXD195" s="379"/>
      <c r="LXE195" s="379"/>
      <c r="LXF195" s="378"/>
      <c r="LXG195" s="378"/>
      <c r="LXH195" s="379"/>
      <c r="LXI195" s="379"/>
      <c r="LXJ195" s="378"/>
      <c r="LXK195" s="378"/>
      <c r="LXL195" s="378"/>
      <c r="LXM195" s="378"/>
      <c r="LXN195" s="378"/>
      <c r="LXO195" s="378"/>
      <c r="LXP195" s="378"/>
      <c r="LXQ195" s="379"/>
      <c r="LXR195" s="379"/>
      <c r="LXS195" s="378"/>
      <c r="LXT195" s="378"/>
      <c r="LXU195" s="379"/>
      <c r="LXV195" s="379"/>
      <c r="LXW195" s="378"/>
      <c r="LXX195" s="378"/>
      <c r="LXY195" s="378"/>
      <c r="LXZ195" s="378"/>
      <c r="LYA195" s="378"/>
      <c r="LYB195" s="372"/>
      <c r="LYC195" s="398"/>
      <c r="LYD195" s="378"/>
      <c r="LYE195" s="378"/>
      <c r="LYF195" s="378"/>
      <c r="LYG195" s="378"/>
      <c r="LYH195" s="378"/>
      <c r="LYI195" s="378"/>
      <c r="LYJ195" s="378"/>
      <c r="LYK195" s="377"/>
      <c r="LYL195" s="377"/>
      <c r="LYM195" s="377"/>
      <c r="LYN195" s="377"/>
      <c r="LYO195" s="377"/>
      <c r="LYP195" s="377"/>
      <c r="LYQ195" s="377"/>
      <c r="LYR195" s="377"/>
      <c r="LYS195" s="377"/>
      <c r="LYT195" s="377"/>
      <c r="LYU195" s="377"/>
      <c r="LYV195" s="377"/>
      <c r="LYW195" s="377"/>
      <c r="LYX195" s="377"/>
      <c r="LYY195" s="377"/>
      <c r="LYZ195" s="377"/>
      <c r="LZA195" s="377"/>
      <c r="LZB195" s="377"/>
      <c r="LZC195" s="377"/>
      <c r="LZD195" s="377"/>
      <c r="LZE195" s="377"/>
      <c r="LZF195" s="377"/>
      <c r="LZG195" s="377"/>
      <c r="LZH195" s="377"/>
      <c r="LZI195" s="377"/>
      <c r="LZJ195" s="377"/>
      <c r="LZK195" s="377"/>
      <c r="LZL195" s="377"/>
      <c r="LZM195" s="377"/>
      <c r="LZN195" s="377"/>
      <c r="LZO195" s="377"/>
      <c r="LZP195" s="377"/>
      <c r="LZQ195" s="377"/>
      <c r="LZR195" s="377"/>
      <c r="LZS195" s="377"/>
      <c r="LZT195" s="377"/>
      <c r="LZU195" s="377"/>
      <c r="LZV195" s="377"/>
      <c r="LZW195" s="377"/>
      <c r="LZX195" s="377"/>
      <c r="LZY195" s="377"/>
      <c r="LZZ195" s="377"/>
      <c r="MAA195" s="377"/>
      <c r="MAB195" s="377"/>
      <c r="MAC195" s="378"/>
      <c r="MAD195" s="378"/>
      <c r="MAE195" s="378"/>
      <c r="MAF195" s="378"/>
      <c r="MAG195" s="378"/>
      <c r="MAH195" s="378"/>
      <c r="MAI195" s="378"/>
      <c r="MAJ195" s="378"/>
      <c r="MAK195" s="378"/>
      <c r="MAL195" s="378"/>
      <c r="MAM195" s="378"/>
      <c r="MAN195" s="378"/>
      <c r="MAO195" s="378"/>
      <c r="MAP195" s="378"/>
      <c r="MAQ195" s="378"/>
      <c r="MAR195" s="378"/>
      <c r="MAS195" s="378"/>
      <c r="MAT195" s="378"/>
      <c r="MAU195" s="378"/>
      <c r="MAV195" s="378"/>
      <c r="MAW195" s="378"/>
      <c r="MAX195" s="378"/>
      <c r="MAY195" s="378"/>
      <c r="MAZ195" s="378"/>
      <c r="MBA195" s="379"/>
      <c r="MBB195" s="379"/>
      <c r="MBC195" s="379"/>
      <c r="MBD195" s="379"/>
      <c r="MBE195" s="379"/>
      <c r="MBF195" s="378"/>
      <c r="MBG195" s="378"/>
      <c r="MBH195" s="379"/>
      <c r="MBI195" s="379"/>
      <c r="MBJ195" s="378"/>
      <c r="MBK195" s="378"/>
      <c r="MBL195" s="379"/>
      <c r="MBM195" s="379"/>
      <c r="MBN195" s="378"/>
      <c r="MBO195" s="378"/>
      <c r="MBP195" s="378"/>
      <c r="MBQ195" s="378"/>
      <c r="MBR195" s="378"/>
      <c r="MBS195" s="378"/>
      <c r="MBT195" s="378"/>
      <c r="MBU195" s="379"/>
      <c r="MBV195" s="379"/>
      <c r="MBW195" s="378"/>
      <c r="MBX195" s="378"/>
      <c r="MBY195" s="379"/>
      <c r="MBZ195" s="379"/>
      <c r="MCA195" s="378"/>
      <c r="MCB195" s="378"/>
      <c r="MCC195" s="378"/>
      <c r="MCD195" s="378"/>
      <c r="MCE195" s="378"/>
      <c r="MCF195" s="372"/>
      <c r="MCG195" s="398"/>
      <c r="MCH195" s="378"/>
      <c r="MCI195" s="378"/>
      <c r="MCJ195" s="378"/>
      <c r="MCK195" s="378"/>
      <c r="MCL195" s="378"/>
      <c r="MCM195" s="378"/>
      <c r="MCN195" s="378"/>
      <c r="MCO195" s="377"/>
      <c r="MCP195" s="377"/>
      <c r="MCQ195" s="377"/>
      <c r="MCR195" s="377"/>
      <c r="MCS195" s="377"/>
      <c r="MCT195" s="377"/>
      <c r="MCU195" s="377"/>
      <c r="MCV195" s="377"/>
      <c r="MCW195" s="377"/>
      <c r="MCX195" s="377"/>
      <c r="MCY195" s="377"/>
      <c r="MCZ195" s="377"/>
      <c r="MDA195" s="377"/>
      <c r="MDB195" s="377"/>
      <c r="MDC195" s="377"/>
      <c r="MDD195" s="377"/>
      <c r="MDE195" s="377"/>
      <c r="MDF195" s="377"/>
      <c r="MDG195" s="377"/>
      <c r="MDH195" s="377"/>
      <c r="MDI195" s="377"/>
      <c r="MDJ195" s="377"/>
      <c r="MDK195" s="377"/>
      <c r="MDL195" s="377"/>
      <c r="MDM195" s="377"/>
      <c r="MDN195" s="377"/>
      <c r="MDO195" s="377"/>
      <c r="MDP195" s="377"/>
      <c r="MDQ195" s="377"/>
      <c r="MDR195" s="377"/>
      <c r="MDS195" s="377"/>
      <c r="MDT195" s="377"/>
      <c r="MDU195" s="377"/>
      <c r="MDV195" s="377"/>
      <c r="MDW195" s="377"/>
      <c r="MDX195" s="377"/>
      <c r="MDY195" s="377"/>
      <c r="MDZ195" s="377"/>
      <c r="MEA195" s="377"/>
      <c r="MEB195" s="377"/>
      <c r="MEC195" s="377"/>
      <c r="MED195" s="377"/>
      <c r="MEE195" s="377"/>
      <c r="MEF195" s="377"/>
      <c r="MEG195" s="378"/>
      <c r="MEH195" s="378"/>
      <c r="MEI195" s="378"/>
      <c r="MEJ195" s="378"/>
      <c r="MEK195" s="378"/>
      <c r="MEL195" s="378"/>
      <c r="MEM195" s="378"/>
      <c r="MEN195" s="378"/>
      <c r="MEO195" s="378"/>
      <c r="MEP195" s="378"/>
      <c r="MEQ195" s="378"/>
      <c r="MER195" s="378"/>
      <c r="MES195" s="378"/>
      <c r="MET195" s="378"/>
      <c r="MEU195" s="378"/>
      <c r="MEV195" s="378"/>
      <c r="MEW195" s="378"/>
      <c r="MEX195" s="378"/>
      <c r="MEY195" s="378"/>
      <c r="MEZ195" s="378"/>
      <c r="MFA195" s="378"/>
      <c r="MFB195" s="378"/>
      <c r="MFC195" s="378"/>
      <c r="MFD195" s="378"/>
      <c r="MFE195" s="379"/>
      <c r="MFF195" s="379"/>
      <c r="MFG195" s="379"/>
      <c r="MFH195" s="379"/>
      <c r="MFI195" s="379"/>
      <c r="MFJ195" s="378"/>
      <c r="MFK195" s="378"/>
      <c r="MFL195" s="379"/>
      <c r="MFM195" s="379"/>
      <c r="MFN195" s="378"/>
      <c r="MFO195" s="378"/>
      <c r="MFP195" s="379"/>
      <c r="MFQ195" s="379"/>
      <c r="MFR195" s="378"/>
      <c r="MFS195" s="378"/>
      <c r="MFT195" s="378"/>
      <c r="MFU195" s="378"/>
      <c r="MFV195" s="378"/>
      <c r="MFW195" s="378"/>
      <c r="MFX195" s="378"/>
      <c r="MFY195" s="379"/>
      <c r="MFZ195" s="379"/>
      <c r="MGA195" s="378"/>
      <c r="MGB195" s="378"/>
      <c r="MGC195" s="379"/>
      <c r="MGD195" s="379"/>
      <c r="MGE195" s="378"/>
      <c r="MGF195" s="378"/>
      <c r="MGG195" s="378"/>
      <c r="MGH195" s="378"/>
      <c r="MGI195" s="378"/>
      <c r="MGJ195" s="372"/>
      <c r="MGK195" s="398"/>
      <c r="MGL195" s="378"/>
      <c r="MGM195" s="378"/>
      <c r="MGN195" s="378"/>
      <c r="MGO195" s="378"/>
      <c r="MGP195" s="378"/>
      <c r="MGQ195" s="378"/>
      <c r="MGR195" s="378"/>
      <c r="MGS195" s="377"/>
      <c r="MGT195" s="377"/>
      <c r="MGU195" s="377"/>
      <c r="MGV195" s="377"/>
      <c r="MGW195" s="377"/>
      <c r="MGX195" s="377"/>
      <c r="MGY195" s="377"/>
      <c r="MGZ195" s="377"/>
      <c r="MHA195" s="377"/>
      <c r="MHB195" s="377"/>
      <c r="MHC195" s="377"/>
      <c r="MHD195" s="377"/>
      <c r="MHE195" s="377"/>
      <c r="MHF195" s="377"/>
      <c r="MHG195" s="377"/>
      <c r="MHH195" s="377"/>
      <c r="MHI195" s="377"/>
      <c r="MHJ195" s="377"/>
      <c r="MHK195" s="377"/>
      <c r="MHL195" s="377"/>
      <c r="MHM195" s="377"/>
      <c r="MHN195" s="377"/>
      <c r="MHO195" s="377"/>
      <c r="MHP195" s="377"/>
      <c r="MHQ195" s="377"/>
      <c r="MHR195" s="377"/>
      <c r="MHS195" s="377"/>
      <c r="MHT195" s="377"/>
      <c r="MHU195" s="377"/>
      <c r="MHV195" s="377"/>
      <c r="MHW195" s="377"/>
      <c r="MHX195" s="377"/>
      <c r="MHY195" s="377"/>
      <c r="MHZ195" s="377"/>
      <c r="MIA195" s="377"/>
      <c r="MIB195" s="377"/>
      <c r="MIC195" s="377"/>
      <c r="MID195" s="377"/>
      <c r="MIE195" s="377"/>
      <c r="MIF195" s="377"/>
      <c r="MIG195" s="377"/>
      <c r="MIH195" s="377"/>
      <c r="MII195" s="377"/>
      <c r="MIJ195" s="377"/>
      <c r="MIK195" s="378"/>
      <c r="MIL195" s="378"/>
      <c r="MIM195" s="378"/>
      <c r="MIN195" s="378"/>
      <c r="MIO195" s="378"/>
      <c r="MIP195" s="378"/>
      <c r="MIQ195" s="378"/>
      <c r="MIR195" s="378"/>
      <c r="MIS195" s="378"/>
      <c r="MIT195" s="378"/>
      <c r="MIU195" s="378"/>
      <c r="MIV195" s="378"/>
      <c r="MIW195" s="378"/>
      <c r="MIX195" s="378"/>
      <c r="MIY195" s="378"/>
      <c r="MIZ195" s="378"/>
      <c r="MJA195" s="378"/>
      <c r="MJB195" s="378"/>
      <c r="MJC195" s="378"/>
      <c r="MJD195" s="378"/>
      <c r="MJE195" s="378"/>
      <c r="MJF195" s="378"/>
      <c r="MJG195" s="378"/>
      <c r="MJH195" s="378"/>
      <c r="MJI195" s="379"/>
      <c r="MJJ195" s="379"/>
      <c r="MJK195" s="379"/>
      <c r="MJL195" s="379"/>
      <c r="MJM195" s="379"/>
      <c r="MJN195" s="378"/>
      <c r="MJO195" s="378"/>
      <c r="MJP195" s="379"/>
      <c r="MJQ195" s="379"/>
      <c r="MJR195" s="378"/>
      <c r="MJS195" s="378"/>
      <c r="MJT195" s="379"/>
      <c r="MJU195" s="379"/>
      <c r="MJV195" s="378"/>
      <c r="MJW195" s="378"/>
      <c r="MJX195" s="378"/>
      <c r="MJY195" s="378"/>
      <c r="MJZ195" s="378"/>
      <c r="MKA195" s="378"/>
      <c r="MKB195" s="378"/>
      <c r="MKC195" s="379"/>
      <c r="MKD195" s="379"/>
      <c r="MKE195" s="378"/>
      <c r="MKF195" s="378"/>
      <c r="MKG195" s="379"/>
      <c r="MKH195" s="379"/>
      <c r="MKI195" s="378"/>
      <c r="MKJ195" s="378"/>
      <c r="MKK195" s="378"/>
      <c r="MKL195" s="378"/>
      <c r="MKM195" s="378"/>
      <c r="MKN195" s="372"/>
      <c r="MKO195" s="398"/>
      <c r="MKP195" s="378"/>
      <c r="MKQ195" s="378"/>
      <c r="MKR195" s="378"/>
      <c r="MKS195" s="378"/>
      <c r="MKT195" s="378"/>
      <c r="MKU195" s="378"/>
      <c r="MKV195" s="378"/>
      <c r="MKW195" s="377"/>
      <c r="MKX195" s="377"/>
      <c r="MKY195" s="377"/>
      <c r="MKZ195" s="377"/>
      <c r="MLA195" s="377"/>
      <c r="MLB195" s="377"/>
      <c r="MLC195" s="377"/>
      <c r="MLD195" s="377"/>
      <c r="MLE195" s="377"/>
      <c r="MLF195" s="377"/>
      <c r="MLG195" s="377"/>
      <c r="MLH195" s="377"/>
      <c r="MLI195" s="377"/>
      <c r="MLJ195" s="377"/>
      <c r="MLK195" s="377"/>
      <c r="MLL195" s="377"/>
      <c r="MLM195" s="377"/>
      <c r="MLN195" s="377"/>
      <c r="MLO195" s="377"/>
      <c r="MLP195" s="377"/>
      <c r="MLQ195" s="377"/>
      <c r="MLR195" s="377"/>
      <c r="MLS195" s="377"/>
      <c r="MLT195" s="377"/>
      <c r="MLU195" s="377"/>
      <c r="MLV195" s="377"/>
      <c r="MLW195" s="377"/>
      <c r="MLX195" s="377"/>
      <c r="MLY195" s="377"/>
      <c r="MLZ195" s="377"/>
      <c r="MMA195" s="377"/>
      <c r="MMB195" s="377"/>
      <c r="MMC195" s="377"/>
      <c r="MMD195" s="377"/>
      <c r="MME195" s="377"/>
      <c r="MMF195" s="377"/>
      <c r="MMG195" s="377"/>
      <c r="MMH195" s="377"/>
      <c r="MMI195" s="377"/>
      <c r="MMJ195" s="377"/>
      <c r="MMK195" s="377"/>
      <c r="MML195" s="377"/>
      <c r="MMM195" s="377"/>
      <c r="MMN195" s="377"/>
      <c r="MMO195" s="378"/>
      <c r="MMP195" s="378"/>
      <c r="MMQ195" s="378"/>
      <c r="MMR195" s="378"/>
      <c r="MMS195" s="378"/>
      <c r="MMT195" s="378"/>
      <c r="MMU195" s="378"/>
      <c r="MMV195" s="378"/>
      <c r="MMW195" s="378"/>
      <c r="MMX195" s="378"/>
      <c r="MMY195" s="378"/>
      <c r="MMZ195" s="378"/>
      <c r="MNA195" s="378"/>
      <c r="MNB195" s="378"/>
      <c r="MNC195" s="378"/>
      <c r="MND195" s="378"/>
      <c r="MNE195" s="378"/>
      <c r="MNF195" s="378"/>
      <c r="MNG195" s="378"/>
      <c r="MNH195" s="378"/>
      <c r="MNI195" s="378"/>
      <c r="MNJ195" s="378"/>
      <c r="MNK195" s="378"/>
      <c r="MNL195" s="378"/>
      <c r="MNM195" s="379"/>
      <c r="MNN195" s="379"/>
      <c r="MNO195" s="379"/>
      <c r="MNP195" s="379"/>
      <c r="MNQ195" s="379"/>
      <c r="MNR195" s="378"/>
      <c r="MNS195" s="378"/>
      <c r="MNT195" s="379"/>
      <c r="MNU195" s="379"/>
      <c r="MNV195" s="378"/>
      <c r="MNW195" s="378"/>
      <c r="MNX195" s="379"/>
      <c r="MNY195" s="379"/>
      <c r="MNZ195" s="378"/>
      <c r="MOA195" s="378"/>
      <c r="MOB195" s="378"/>
      <c r="MOC195" s="378"/>
      <c r="MOD195" s="378"/>
      <c r="MOE195" s="378"/>
      <c r="MOF195" s="378"/>
      <c r="MOG195" s="379"/>
      <c r="MOH195" s="379"/>
      <c r="MOI195" s="378"/>
      <c r="MOJ195" s="378"/>
      <c r="MOK195" s="379"/>
      <c r="MOL195" s="379"/>
      <c r="MOM195" s="378"/>
      <c r="MON195" s="378"/>
      <c r="MOO195" s="378"/>
      <c r="MOP195" s="378"/>
      <c r="MOQ195" s="378"/>
      <c r="MOR195" s="372"/>
      <c r="MOS195" s="398"/>
      <c r="MOT195" s="378"/>
      <c r="MOU195" s="378"/>
      <c r="MOV195" s="378"/>
      <c r="MOW195" s="378"/>
      <c r="MOX195" s="378"/>
      <c r="MOY195" s="378"/>
      <c r="MOZ195" s="378"/>
      <c r="MPA195" s="377"/>
      <c r="MPB195" s="377"/>
      <c r="MPC195" s="377"/>
      <c r="MPD195" s="377"/>
      <c r="MPE195" s="377"/>
      <c r="MPF195" s="377"/>
      <c r="MPG195" s="377"/>
      <c r="MPH195" s="377"/>
      <c r="MPI195" s="377"/>
      <c r="MPJ195" s="377"/>
      <c r="MPK195" s="377"/>
      <c r="MPL195" s="377"/>
      <c r="MPM195" s="377"/>
      <c r="MPN195" s="377"/>
      <c r="MPO195" s="377"/>
      <c r="MPP195" s="377"/>
      <c r="MPQ195" s="377"/>
      <c r="MPR195" s="377"/>
      <c r="MPS195" s="377"/>
      <c r="MPT195" s="377"/>
      <c r="MPU195" s="377"/>
      <c r="MPV195" s="377"/>
      <c r="MPW195" s="377"/>
      <c r="MPX195" s="377"/>
      <c r="MPY195" s="377"/>
      <c r="MPZ195" s="377"/>
      <c r="MQA195" s="377"/>
      <c r="MQB195" s="377"/>
      <c r="MQC195" s="377"/>
      <c r="MQD195" s="377"/>
      <c r="MQE195" s="377"/>
      <c r="MQF195" s="377"/>
      <c r="MQG195" s="377"/>
      <c r="MQH195" s="377"/>
      <c r="MQI195" s="377"/>
      <c r="MQJ195" s="377"/>
      <c r="MQK195" s="377"/>
      <c r="MQL195" s="377"/>
      <c r="MQM195" s="377"/>
      <c r="MQN195" s="377"/>
      <c r="MQO195" s="377"/>
      <c r="MQP195" s="377"/>
      <c r="MQQ195" s="377"/>
      <c r="MQR195" s="377"/>
      <c r="MQS195" s="378"/>
      <c r="MQT195" s="378"/>
      <c r="MQU195" s="378"/>
      <c r="MQV195" s="378"/>
      <c r="MQW195" s="378"/>
      <c r="MQX195" s="378"/>
      <c r="MQY195" s="378"/>
      <c r="MQZ195" s="378"/>
      <c r="MRA195" s="378"/>
      <c r="MRB195" s="378"/>
      <c r="MRC195" s="378"/>
      <c r="MRD195" s="378"/>
      <c r="MRE195" s="378"/>
      <c r="MRF195" s="378"/>
      <c r="MRG195" s="378"/>
      <c r="MRH195" s="378"/>
      <c r="MRI195" s="378"/>
      <c r="MRJ195" s="378"/>
      <c r="MRK195" s="378"/>
      <c r="MRL195" s="378"/>
      <c r="MRM195" s="378"/>
      <c r="MRN195" s="378"/>
      <c r="MRO195" s="378"/>
      <c r="MRP195" s="378"/>
      <c r="MRQ195" s="379"/>
      <c r="MRR195" s="379"/>
      <c r="MRS195" s="379"/>
      <c r="MRT195" s="379"/>
      <c r="MRU195" s="379"/>
      <c r="MRV195" s="378"/>
      <c r="MRW195" s="378"/>
      <c r="MRX195" s="379"/>
      <c r="MRY195" s="379"/>
      <c r="MRZ195" s="378"/>
      <c r="MSA195" s="378"/>
      <c r="MSB195" s="379"/>
      <c r="MSC195" s="379"/>
      <c r="MSD195" s="378"/>
      <c r="MSE195" s="378"/>
      <c r="MSF195" s="378"/>
      <c r="MSG195" s="378"/>
      <c r="MSH195" s="378"/>
      <c r="MSI195" s="378"/>
      <c r="MSJ195" s="378"/>
      <c r="MSK195" s="379"/>
      <c r="MSL195" s="379"/>
      <c r="MSM195" s="378"/>
      <c r="MSN195" s="378"/>
      <c r="MSO195" s="379"/>
      <c r="MSP195" s="379"/>
      <c r="MSQ195" s="378"/>
      <c r="MSR195" s="378"/>
      <c r="MSS195" s="378"/>
      <c r="MST195" s="378"/>
      <c r="MSU195" s="378"/>
      <c r="MSV195" s="372"/>
      <c r="MSW195" s="398"/>
      <c r="MSX195" s="378"/>
      <c r="MSY195" s="378"/>
      <c r="MSZ195" s="378"/>
      <c r="MTA195" s="378"/>
      <c r="MTB195" s="378"/>
      <c r="MTC195" s="378"/>
      <c r="MTD195" s="378"/>
      <c r="MTE195" s="377"/>
      <c r="MTF195" s="377"/>
      <c r="MTG195" s="377"/>
      <c r="MTH195" s="377"/>
      <c r="MTI195" s="377"/>
      <c r="MTJ195" s="377"/>
      <c r="MTK195" s="377"/>
      <c r="MTL195" s="377"/>
      <c r="MTM195" s="377"/>
      <c r="MTN195" s="377"/>
      <c r="MTO195" s="377"/>
      <c r="MTP195" s="377"/>
      <c r="MTQ195" s="377"/>
      <c r="MTR195" s="377"/>
      <c r="MTS195" s="377"/>
      <c r="MTT195" s="377"/>
      <c r="MTU195" s="377"/>
      <c r="MTV195" s="377"/>
      <c r="MTW195" s="377"/>
      <c r="MTX195" s="377"/>
      <c r="MTY195" s="377"/>
      <c r="MTZ195" s="377"/>
      <c r="MUA195" s="377"/>
      <c r="MUB195" s="377"/>
      <c r="MUC195" s="377"/>
      <c r="MUD195" s="377"/>
      <c r="MUE195" s="377"/>
      <c r="MUF195" s="377"/>
      <c r="MUG195" s="377"/>
      <c r="MUH195" s="377"/>
      <c r="MUI195" s="377"/>
      <c r="MUJ195" s="377"/>
      <c r="MUK195" s="377"/>
      <c r="MUL195" s="377"/>
      <c r="MUM195" s="377"/>
      <c r="MUN195" s="377"/>
      <c r="MUO195" s="377"/>
      <c r="MUP195" s="377"/>
      <c r="MUQ195" s="377"/>
      <c r="MUR195" s="377"/>
      <c r="MUS195" s="377"/>
      <c r="MUT195" s="377"/>
      <c r="MUU195" s="377"/>
      <c r="MUV195" s="377"/>
      <c r="MUW195" s="378"/>
      <c r="MUX195" s="378"/>
      <c r="MUY195" s="378"/>
      <c r="MUZ195" s="378"/>
      <c r="MVA195" s="378"/>
      <c r="MVB195" s="378"/>
      <c r="MVC195" s="378"/>
      <c r="MVD195" s="378"/>
      <c r="MVE195" s="378"/>
      <c r="MVF195" s="378"/>
      <c r="MVG195" s="378"/>
      <c r="MVH195" s="378"/>
      <c r="MVI195" s="378"/>
      <c r="MVJ195" s="378"/>
      <c r="MVK195" s="378"/>
      <c r="MVL195" s="378"/>
      <c r="MVM195" s="378"/>
      <c r="MVN195" s="378"/>
      <c r="MVO195" s="378"/>
      <c r="MVP195" s="378"/>
      <c r="MVQ195" s="378"/>
      <c r="MVR195" s="378"/>
      <c r="MVS195" s="378"/>
      <c r="MVT195" s="378"/>
      <c r="MVU195" s="379"/>
      <c r="MVV195" s="379"/>
      <c r="MVW195" s="379"/>
      <c r="MVX195" s="379"/>
      <c r="MVY195" s="379"/>
      <c r="MVZ195" s="378"/>
      <c r="MWA195" s="378"/>
      <c r="MWB195" s="379"/>
      <c r="MWC195" s="379"/>
      <c r="MWD195" s="378"/>
      <c r="MWE195" s="378"/>
      <c r="MWF195" s="379"/>
      <c r="MWG195" s="379"/>
      <c r="MWH195" s="378"/>
      <c r="MWI195" s="378"/>
      <c r="MWJ195" s="378"/>
      <c r="MWK195" s="378"/>
      <c r="MWL195" s="378"/>
      <c r="MWM195" s="378"/>
      <c r="MWN195" s="378"/>
      <c r="MWO195" s="379"/>
      <c r="MWP195" s="379"/>
      <c r="MWQ195" s="378"/>
      <c r="MWR195" s="378"/>
      <c r="MWS195" s="379"/>
      <c r="MWT195" s="379"/>
      <c r="MWU195" s="378"/>
      <c r="MWV195" s="378"/>
      <c r="MWW195" s="378"/>
      <c r="MWX195" s="378"/>
      <c r="MWY195" s="378"/>
      <c r="MWZ195" s="372"/>
      <c r="MXA195" s="398"/>
      <c r="MXB195" s="378"/>
      <c r="MXC195" s="378"/>
      <c r="MXD195" s="378"/>
      <c r="MXE195" s="378"/>
      <c r="MXF195" s="378"/>
      <c r="MXG195" s="378"/>
      <c r="MXH195" s="378"/>
      <c r="MXI195" s="377"/>
      <c r="MXJ195" s="377"/>
      <c r="MXK195" s="377"/>
      <c r="MXL195" s="377"/>
      <c r="MXM195" s="377"/>
      <c r="MXN195" s="377"/>
      <c r="MXO195" s="377"/>
      <c r="MXP195" s="377"/>
      <c r="MXQ195" s="377"/>
      <c r="MXR195" s="377"/>
      <c r="MXS195" s="377"/>
      <c r="MXT195" s="377"/>
      <c r="MXU195" s="377"/>
      <c r="MXV195" s="377"/>
      <c r="MXW195" s="377"/>
      <c r="MXX195" s="377"/>
      <c r="MXY195" s="377"/>
      <c r="MXZ195" s="377"/>
      <c r="MYA195" s="377"/>
      <c r="MYB195" s="377"/>
      <c r="MYC195" s="377"/>
      <c r="MYD195" s="377"/>
      <c r="MYE195" s="377"/>
      <c r="MYF195" s="377"/>
      <c r="MYG195" s="377"/>
      <c r="MYH195" s="377"/>
      <c r="MYI195" s="377"/>
      <c r="MYJ195" s="377"/>
      <c r="MYK195" s="377"/>
      <c r="MYL195" s="377"/>
      <c r="MYM195" s="377"/>
      <c r="MYN195" s="377"/>
      <c r="MYO195" s="377"/>
      <c r="MYP195" s="377"/>
      <c r="MYQ195" s="377"/>
      <c r="MYR195" s="377"/>
      <c r="MYS195" s="377"/>
      <c r="MYT195" s="377"/>
      <c r="MYU195" s="377"/>
      <c r="MYV195" s="377"/>
      <c r="MYW195" s="377"/>
      <c r="MYX195" s="377"/>
      <c r="MYY195" s="377"/>
      <c r="MYZ195" s="377"/>
      <c r="MZA195" s="378"/>
      <c r="MZB195" s="378"/>
      <c r="MZC195" s="378"/>
      <c r="MZD195" s="378"/>
      <c r="MZE195" s="378"/>
      <c r="MZF195" s="378"/>
      <c r="MZG195" s="378"/>
      <c r="MZH195" s="378"/>
      <c r="MZI195" s="378"/>
      <c r="MZJ195" s="378"/>
      <c r="MZK195" s="378"/>
      <c r="MZL195" s="378"/>
      <c r="MZM195" s="378"/>
      <c r="MZN195" s="378"/>
      <c r="MZO195" s="378"/>
      <c r="MZP195" s="378"/>
      <c r="MZQ195" s="378"/>
      <c r="MZR195" s="378"/>
      <c r="MZS195" s="378"/>
      <c r="MZT195" s="378"/>
      <c r="MZU195" s="378"/>
      <c r="MZV195" s="378"/>
      <c r="MZW195" s="378"/>
      <c r="MZX195" s="378"/>
      <c r="MZY195" s="379"/>
      <c r="MZZ195" s="379"/>
      <c r="NAA195" s="379"/>
      <c r="NAB195" s="379"/>
      <c r="NAC195" s="379"/>
      <c r="NAD195" s="378"/>
      <c r="NAE195" s="378"/>
      <c r="NAF195" s="379"/>
      <c r="NAG195" s="379"/>
      <c r="NAH195" s="378"/>
      <c r="NAI195" s="378"/>
      <c r="NAJ195" s="379"/>
      <c r="NAK195" s="379"/>
      <c r="NAL195" s="378"/>
      <c r="NAM195" s="378"/>
      <c r="NAN195" s="378"/>
      <c r="NAO195" s="378"/>
      <c r="NAP195" s="378"/>
      <c r="NAQ195" s="378"/>
      <c r="NAR195" s="378"/>
      <c r="NAS195" s="379"/>
      <c r="NAT195" s="379"/>
      <c r="NAU195" s="378"/>
      <c r="NAV195" s="378"/>
      <c r="NAW195" s="379"/>
      <c r="NAX195" s="379"/>
      <c r="NAY195" s="378"/>
      <c r="NAZ195" s="378"/>
      <c r="NBA195" s="378"/>
      <c r="NBB195" s="378"/>
      <c r="NBC195" s="378"/>
      <c r="NBD195" s="372"/>
      <c r="NBE195" s="398"/>
      <c r="NBF195" s="378"/>
      <c r="NBG195" s="378"/>
      <c r="NBH195" s="378"/>
      <c r="NBI195" s="378"/>
      <c r="NBJ195" s="378"/>
      <c r="NBK195" s="378"/>
      <c r="NBL195" s="378"/>
      <c r="NBM195" s="377"/>
      <c r="NBN195" s="377"/>
      <c r="NBO195" s="377"/>
      <c r="NBP195" s="377"/>
      <c r="NBQ195" s="377"/>
      <c r="NBR195" s="377"/>
      <c r="NBS195" s="377"/>
      <c r="NBT195" s="377"/>
      <c r="NBU195" s="377"/>
      <c r="NBV195" s="377"/>
      <c r="NBW195" s="377"/>
      <c r="NBX195" s="377"/>
      <c r="NBY195" s="377"/>
      <c r="NBZ195" s="377"/>
      <c r="NCA195" s="377"/>
      <c r="NCB195" s="377"/>
      <c r="NCC195" s="377"/>
      <c r="NCD195" s="377"/>
      <c r="NCE195" s="377"/>
      <c r="NCF195" s="377"/>
      <c r="NCG195" s="377"/>
      <c r="NCH195" s="377"/>
      <c r="NCI195" s="377"/>
      <c r="NCJ195" s="377"/>
      <c r="NCK195" s="377"/>
      <c r="NCL195" s="377"/>
      <c r="NCM195" s="377"/>
      <c r="NCN195" s="377"/>
      <c r="NCO195" s="377"/>
      <c r="NCP195" s="377"/>
      <c r="NCQ195" s="377"/>
      <c r="NCR195" s="377"/>
      <c r="NCS195" s="377"/>
      <c r="NCT195" s="377"/>
      <c r="NCU195" s="377"/>
      <c r="NCV195" s="377"/>
      <c r="NCW195" s="377"/>
      <c r="NCX195" s="377"/>
      <c r="NCY195" s="377"/>
      <c r="NCZ195" s="377"/>
      <c r="NDA195" s="377"/>
      <c r="NDB195" s="377"/>
      <c r="NDC195" s="377"/>
      <c r="NDD195" s="377"/>
      <c r="NDE195" s="378"/>
      <c r="NDF195" s="378"/>
      <c r="NDG195" s="378"/>
      <c r="NDH195" s="378"/>
      <c r="NDI195" s="378"/>
      <c r="NDJ195" s="378"/>
      <c r="NDK195" s="378"/>
      <c r="NDL195" s="378"/>
      <c r="NDM195" s="378"/>
      <c r="NDN195" s="378"/>
      <c r="NDO195" s="378"/>
      <c r="NDP195" s="378"/>
      <c r="NDQ195" s="378"/>
      <c r="NDR195" s="378"/>
      <c r="NDS195" s="378"/>
      <c r="NDT195" s="378"/>
      <c r="NDU195" s="378"/>
      <c r="NDV195" s="378"/>
      <c r="NDW195" s="378"/>
      <c r="NDX195" s="378"/>
      <c r="NDY195" s="378"/>
      <c r="NDZ195" s="378"/>
      <c r="NEA195" s="378"/>
      <c r="NEB195" s="378"/>
      <c r="NEC195" s="379"/>
      <c r="NED195" s="379"/>
      <c r="NEE195" s="379"/>
      <c r="NEF195" s="379"/>
      <c r="NEG195" s="379"/>
      <c r="NEH195" s="378"/>
      <c r="NEI195" s="378"/>
      <c r="NEJ195" s="379"/>
      <c r="NEK195" s="379"/>
      <c r="NEL195" s="378"/>
      <c r="NEM195" s="378"/>
      <c r="NEN195" s="379"/>
      <c r="NEO195" s="379"/>
      <c r="NEP195" s="378"/>
      <c r="NEQ195" s="378"/>
      <c r="NER195" s="378"/>
      <c r="NES195" s="378"/>
      <c r="NET195" s="378"/>
      <c r="NEU195" s="378"/>
      <c r="NEV195" s="378"/>
      <c r="NEW195" s="379"/>
      <c r="NEX195" s="379"/>
      <c r="NEY195" s="378"/>
      <c r="NEZ195" s="378"/>
      <c r="NFA195" s="379"/>
      <c r="NFB195" s="379"/>
      <c r="NFC195" s="378"/>
      <c r="NFD195" s="378"/>
      <c r="NFE195" s="378"/>
      <c r="NFF195" s="378"/>
      <c r="NFG195" s="378"/>
      <c r="NFH195" s="372"/>
      <c r="NFI195" s="398"/>
      <c r="NFJ195" s="378"/>
      <c r="NFK195" s="378"/>
      <c r="NFL195" s="378"/>
      <c r="NFM195" s="378"/>
      <c r="NFN195" s="378"/>
      <c r="NFO195" s="378"/>
      <c r="NFP195" s="378"/>
      <c r="NFQ195" s="377"/>
      <c r="NFR195" s="377"/>
      <c r="NFS195" s="377"/>
      <c r="NFT195" s="377"/>
      <c r="NFU195" s="377"/>
      <c r="NFV195" s="377"/>
      <c r="NFW195" s="377"/>
      <c r="NFX195" s="377"/>
      <c r="NFY195" s="377"/>
      <c r="NFZ195" s="377"/>
      <c r="NGA195" s="377"/>
      <c r="NGB195" s="377"/>
      <c r="NGC195" s="377"/>
      <c r="NGD195" s="377"/>
      <c r="NGE195" s="377"/>
      <c r="NGF195" s="377"/>
      <c r="NGG195" s="377"/>
      <c r="NGH195" s="377"/>
      <c r="NGI195" s="377"/>
      <c r="NGJ195" s="377"/>
      <c r="NGK195" s="377"/>
      <c r="NGL195" s="377"/>
      <c r="NGM195" s="377"/>
      <c r="NGN195" s="377"/>
      <c r="NGO195" s="377"/>
      <c r="NGP195" s="377"/>
      <c r="NGQ195" s="377"/>
      <c r="NGR195" s="377"/>
      <c r="NGS195" s="377"/>
      <c r="NGT195" s="377"/>
      <c r="NGU195" s="377"/>
      <c r="NGV195" s="377"/>
      <c r="NGW195" s="377"/>
      <c r="NGX195" s="377"/>
      <c r="NGY195" s="377"/>
      <c r="NGZ195" s="377"/>
      <c r="NHA195" s="377"/>
      <c r="NHB195" s="377"/>
      <c r="NHC195" s="377"/>
      <c r="NHD195" s="377"/>
      <c r="NHE195" s="377"/>
      <c r="NHF195" s="377"/>
      <c r="NHG195" s="377"/>
      <c r="NHH195" s="377"/>
      <c r="NHI195" s="378"/>
      <c r="NHJ195" s="378"/>
      <c r="NHK195" s="378"/>
      <c r="NHL195" s="378"/>
      <c r="NHM195" s="378"/>
      <c r="NHN195" s="378"/>
      <c r="NHO195" s="378"/>
      <c r="NHP195" s="378"/>
      <c r="NHQ195" s="378"/>
      <c r="NHR195" s="378"/>
      <c r="NHS195" s="378"/>
      <c r="NHT195" s="378"/>
      <c r="NHU195" s="378"/>
      <c r="NHV195" s="378"/>
      <c r="NHW195" s="378"/>
      <c r="NHX195" s="378"/>
      <c r="NHY195" s="378"/>
      <c r="NHZ195" s="378"/>
      <c r="NIA195" s="378"/>
      <c r="NIB195" s="378"/>
      <c r="NIC195" s="378"/>
      <c r="NID195" s="378"/>
      <c r="NIE195" s="378"/>
      <c r="NIF195" s="378"/>
      <c r="NIG195" s="379"/>
      <c r="NIH195" s="379"/>
      <c r="NII195" s="379"/>
      <c r="NIJ195" s="379"/>
      <c r="NIK195" s="379"/>
      <c r="NIL195" s="378"/>
      <c r="NIM195" s="378"/>
      <c r="NIN195" s="379"/>
      <c r="NIO195" s="379"/>
      <c r="NIP195" s="378"/>
      <c r="NIQ195" s="378"/>
      <c r="NIR195" s="379"/>
      <c r="NIS195" s="379"/>
      <c r="NIT195" s="378"/>
      <c r="NIU195" s="378"/>
      <c r="NIV195" s="378"/>
      <c r="NIW195" s="378"/>
      <c r="NIX195" s="378"/>
      <c r="NIY195" s="378"/>
      <c r="NIZ195" s="378"/>
      <c r="NJA195" s="379"/>
      <c r="NJB195" s="379"/>
      <c r="NJC195" s="378"/>
      <c r="NJD195" s="378"/>
      <c r="NJE195" s="379"/>
      <c r="NJF195" s="379"/>
      <c r="NJG195" s="378"/>
      <c r="NJH195" s="378"/>
      <c r="NJI195" s="378"/>
      <c r="NJJ195" s="378"/>
      <c r="NJK195" s="378"/>
      <c r="NJL195" s="372"/>
      <c r="NJM195" s="398"/>
      <c r="NJN195" s="378"/>
      <c r="NJO195" s="378"/>
      <c r="NJP195" s="378"/>
      <c r="NJQ195" s="378"/>
      <c r="NJR195" s="378"/>
      <c r="NJS195" s="378"/>
      <c r="NJT195" s="378"/>
      <c r="NJU195" s="377"/>
      <c r="NJV195" s="377"/>
      <c r="NJW195" s="377"/>
      <c r="NJX195" s="377"/>
      <c r="NJY195" s="377"/>
      <c r="NJZ195" s="377"/>
      <c r="NKA195" s="377"/>
      <c r="NKB195" s="377"/>
      <c r="NKC195" s="377"/>
      <c r="NKD195" s="377"/>
      <c r="NKE195" s="377"/>
      <c r="NKF195" s="377"/>
      <c r="NKG195" s="377"/>
      <c r="NKH195" s="377"/>
      <c r="NKI195" s="377"/>
      <c r="NKJ195" s="377"/>
      <c r="NKK195" s="377"/>
      <c r="NKL195" s="377"/>
      <c r="NKM195" s="377"/>
      <c r="NKN195" s="377"/>
      <c r="NKO195" s="377"/>
      <c r="NKP195" s="377"/>
      <c r="NKQ195" s="377"/>
      <c r="NKR195" s="377"/>
      <c r="NKS195" s="377"/>
      <c r="NKT195" s="377"/>
      <c r="NKU195" s="377"/>
      <c r="NKV195" s="377"/>
      <c r="NKW195" s="377"/>
      <c r="NKX195" s="377"/>
      <c r="NKY195" s="377"/>
      <c r="NKZ195" s="377"/>
      <c r="NLA195" s="377"/>
      <c r="NLB195" s="377"/>
      <c r="NLC195" s="377"/>
      <c r="NLD195" s="377"/>
      <c r="NLE195" s="377"/>
      <c r="NLF195" s="377"/>
      <c r="NLG195" s="377"/>
      <c r="NLH195" s="377"/>
      <c r="NLI195" s="377"/>
      <c r="NLJ195" s="377"/>
      <c r="NLK195" s="377"/>
      <c r="NLL195" s="377"/>
      <c r="NLM195" s="378"/>
      <c r="NLN195" s="378"/>
      <c r="NLO195" s="378"/>
      <c r="NLP195" s="378"/>
      <c r="NLQ195" s="378"/>
      <c r="NLR195" s="378"/>
      <c r="NLS195" s="378"/>
      <c r="NLT195" s="378"/>
      <c r="NLU195" s="378"/>
      <c r="NLV195" s="378"/>
      <c r="NLW195" s="378"/>
      <c r="NLX195" s="378"/>
      <c r="NLY195" s="378"/>
      <c r="NLZ195" s="378"/>
      <c r="NMA195" s="378"/>
      <c r="NMB195" s="378"/>
      <c r="NMC195" s="378"/>
      <c r="NMD195" s="378"/>
      <c r="NME195" s="378"/>
      <c r="NMF195" s="378"/>
      <c r="NMG195" s="378"/>
      <c r="NMH195" s="378"/>
      <c r="NMI195" s="378"/>
      <c r="NMJ195" s="378"/>
      <c r="NMK195" s="379"/>
      <c r="NML195" s="379"/>
      <c r="NMM195" s="379"/>
      <c r="NMN195" s="379"/>
      <c r="NMO195" s="379"/>
      <c r="NMP195" s="378"/>
      <c r="NMQ195" s="378"/>
      <c r="NMR195" s="379"/>
      <c r="NMS195" s="379"/>
      <c r="NMT195" s="378"/>
      <c r="NMU195" s="378"/>
      <c r="NMV195" s="379"/>
      <c r="NMW195" s="379"/>
      <c r="NMX195" s="378"/>
      <c r="NMY195" s="378"/>
      <c r="NMZ195" s="378"/>
      <c r="NNA195" s="378"/>
      <c r="NNB195" s="378"/>
      <c r="NNC195" s="378"/>
      <c r="NND195" s="378"/>
      <c r="NNE195" s="379"/>
      <c r="NNF195" s="379"/>
      <c r="NNG195" s="378"/>
      <c r="NNH195" s="378"/>
      <c r="NNI195" s="379"/>
      <c r="NNJ195" s="379"/>
      <c r="NNK195" s="378"/>
      <c r="NNL195" s="378"/>
      <c r="NNM195" s="378"/>
      <c r="NNN195" s="378"/>
      <c r="NNO195" s="378"/>
      <c r="NNP195" s="372"/>
      <c r="NNQ195" s="398"/>
      <c r="NNR195" s="378"/>
      <c r="NNS195" s="378"/>
      <c r="NNT195" s="378"/>
      <c r="NNU195" s="378"/>
      <c r="NNV195" s="378"/>
      <c r="NNW195" s="378"/>
      <c r="NNX195" s="378"/>
      <c r="NNY195" s="377"/>
      <c r="NNZ195" s="377"/>
      <c r="NOA195" s="377"/>
      <c r="NOB195" s="377"/>
      <c r="NOC195" s="377"/>
      <c r="NOD195" s="377"/>
      <c r="NOE195" s="377"/>
      <c r="NOF195" s="377"/>
      <c r="NOG195" s="377"/>
      <c r="NOH195" s="377"/>
      <c r="NOI195" s="377"/>
      <c r="NOJ195" s="377"/>
      <c r="NOK195" s="377"/>
      <c r="NOL195" s="377"/>
      <c r="NOM195" s="377"/>
      <c r="NON195" s="377"/>
      <c r="NOO195" s="377"/>
      <c r="NOP195" s="377"/>
      <c r="NOQ195" s="377"/>
      <c r="NOR195" s="377"/>
      <c r="NOS195" s="377"/>
      <c r="NOT195" s="377"/>
      <c r="NOU195" s="377"/>
      <c r="NOV195" s="377"/>
      <c r="NOW195" s="377"/>
      <c r="NOX195" s="377"/>
      <c r="NOY195" s="377"/>
      <c r="NOZ195" s="377"/>
      <c r="NPA195" s="377"/>
      <c r="NPB195" s="377"/>
      <c r="NPC195" s="377"/>
      <c r="NPD195" s="377"/>
      <c r="NPE195" s="377"/>
      <c r="NPF195" s="377"/>
      <c r="NPG195" s="377"/>
      <c r="NPH195" s="377"/>
      <c r="NPI195" s="377"/>
      <c r="NPJ195" s="377"/>
      <c r="NPK195" s="377"/>
      <c r="NPL195" s="377"/>
      <c r="NPM195" s="377"/>
      <c r="NPN195" s="377"/>
      <c r="NPO195" s="377"/>
      <c r="NPP195" s="377"/>
      <c r="NPQ195" s="378"/>
      <c r="NPR195" s="378"/>
      <c r="NPS195" s="378"/>
      <c r="NPT195" s="378"/>
      <c r="NPU195" s="378"/>
      <c r="NPV195" s="378"/>
      <c r="NPW195" s="378"/>
      <c r="NPX195" s="378"/>
      <c r="NPY195" s="378"/>
      <c r="NPZ195" s="378"/>
      <c r="NQA195" s="378"/>
      <c r="NQB195" s="378"/>
      <c r="NQC195" s="378"/>
      <c r="NQD195" s="378"/>
      <c r="NQE195" s="378"/>
      <c r="NQF195" s="378"/>
      <c r="NQG195" s="378"/>
      <c r="NQH195" s="378"/>
      <c r="NQI195" s="378"/>
      <c r="NQJ195" s="378"/>
      <c r="NQK195" s="378"/>
      <c r="NQL195" s="378"/>
      <c r="NQM195" s="378"/>
      <c r="NQN195" s="378"/>
      <c r="NQO195" s="379"/>
      <c r="NQP195" s="379"/>
      <c r="NQQ195" s="379"/>
      <c r="NQR195" s="379"/>
      <c r="NQS195" s="379"/>
      <c r="NQT195" s="378"/>
      <c r="NQU195" s="378"/>
      <c r="NQV195" s="379"/>
      <c r="NQW195" s="379"/>
      <c r="NQX195" s="378"/>
      <c r="NQY195" s="378"/>
      <c r="NQZ195" s="379"/>
      <c r="NRA195" s="379"/>
      <c r="NRB195" s="378"/>
      <c r="NRC195" s="378"/>
      <c r="NRD195" s="378"/>
      <c r="NRE195" s="378"/>
      <c r="NRF195" s="378"/>
      <c r="NRG195" s="378"/>
      <c r="NRH195" s="378"/>
      <c r="NRI195" s="379"/>
      <c r="NRJ195" s="379"/>
      <c r="NRK195" s="378"/>
      <c r="NRL195" s="378"/>
      <c r="NRM195" s="379"/>
      <c r="NRN195" s="379"/>
      <c r="NRO195" s="378"/>
      <c r="NRP195" s="378"/>
      <c r="NRQ195" s="378"/>
      <c r="NRR195" s="378"/>
      <c r="NRS195" s="378"/>
      <c r="NRT195" s="372"/>
      <c r="NRU195" s="398"/>
      <c r="NRV195" s="378"/>
      <c r="NRW195" s="378"/>
      <c r="NRX195" s="378"/>
      <c r="NRY195" s="378"/>
      <c r="NRZ195" s="378"/>
      <c r="NSA195" s="378"/>
      <c r="NSB195" s="378"/>
      <c r="NSC195" s="377"/>
      <c r="NSD195" s="377"/>
      <c r="NSE195" s="377"/>
      <c r="NSF195" s="377"/>
      <c r="NSG195" s="377"/>
      <c r="NSH195" s="377"/>
      <c r="NSI195" s="377"/>
      <c r="NSJ195" s="377"/>
      <c r="NSK195" s="377"/>
      <c r="NSL195" s="377"/>
      <c r="NSM195" s="377"/>
      <c r="NSN195" s="377"/>
      <c r="NSO195" s="377"/>
      <c r="NSP195" s="377"/>
      <c r="NSQ195" s="377"/>
      <c r="NSR195" s="377"/>
      <c r="NSS195" s="377"/>
      <c r="NST195" s="377"/>
      <c r="NSU195" s="377"/>
      <c r="NSV195" s="377"/>
      <c r="NSW195" s="377"/>
      <c r="NSX195" s="377"/>
      <c r="NSY195" s="377"/>
      <c r="NSZ195" s="377"/>
      <c r="NTA195" s="377"/>
      <c r="NTB195" s="377"/>
      <c r="NTC195" s="377"/>
      <c r="NTD195" s="377"/>
      <c r="NTE195" s="377"/>
      <c r="NTF195" s="377"/>
      <c r="NTG195" s="377"/>
      <c r="NTH195" s="377"/>
      <c r="NTI195" s="377"/>
      <c r="NTJ195" s="377"/>
      <c r="NTK195" s="377"/>
      <c r="NTL195" s="377"/>
      <c r="NTM195" s="377"/>
      <c r="NTN195" s="377"/>
      <c r="NTO195" s="377"/>
      <c r="NTP195" s="377"/>
      <c r="NTQ195" s="377"/>
      <c r="NTR195" s="377"/>
      <c r="NTS195" s="377"/>
      <c r="NTT195" s="377"/>
      <c r="NTU195" s="378"/>
      <c r="NTV195" s="378"/>
      <c r="NTW195" s="378"/>
      <c r="NTX195" s="378"/>
      <c r="NTY195" s="378"/>
      <c r="NTZ195" s="378"/>
      <c r="NUA195" s="378"/>
      <c r="NUB195" s="378"/>
      <c r="NUC195" s="378"/>
      <c r="NUD195" s="378"/>
      <c r="NUE195" s="378"/>
      <c r="NUF195" s="378"/>
      <c r="NUG195" s="378"/>
      <c r="NUH195" s="378"/>
      <c r="NUI195" s="378"/>
      <c r="NUJ195" s="378"/>
      <c r="NUK195" s="378"/>
      <c r="NUL195" s="378"/>
      <c r="NUM195" s="378"/>
      <c r="NUN195" s="378"/>
      <c r="NUO195" s="378"/>
      <c r="NUP195" s="378"/>
      <c r="NUQ195" s="378"/>
      <c r="NUR195" s="378"/>
      <c r="NUS195" s="379"/>
      <c r="NUT195" s="379"/>
      <c r="NUU195" s="379"/>
      <c r="NUV195" s="379"/>
      <c r="NUW195" s="379"/>
      <c r="NUX195" s="378"/>
      <c r="NUY195" s="378"/>
      <c r="NUZ195" s="379"/>
      <c r="NVA195" s="379"/>
      <c r="NVB195" s="378"/>
      <c r="NVC195" s="378"/>
      <c r="NVD195" s="379"/>
      <c r="NVE195" s="379"/>
      <c r="NVF195" s="378"/>
      <c r="NVG195" s="378"/>
      <c r="NVH195" s="378"/>
      <c r="NVI195" s="378"/>
      <c r="NVJ195" s="378"/>
      <c r="NVK195" s="378"/>
      <c r="NVL195" s="378"/>
      <c r="NVM195" s="379"/>
      <c r="NVN195" s="379"/>
      <c r="NVO195" s="378"/>
      <c r="NVP195" s="378"/>
      <c r="NVQ195" s="379"/>
      <c r="NVR195" s="379"/>
      <c r="NVS195" s="378"/>
      <c r="NVT195" s="378"/>
      <c r="NVU195" s="378"/>
      <c r="NVV195" s="378"/>
      <c r="NVW195" s="378"/>
      <c r="NVX195" s="372"/>
      <c r="NVY195" s="398"/>
      <c r="NVZ195" s="378"/>
      <c r="NWA195" s="378"/>
      <c r="NWB195" s="378"/>
      <c r="NWC195" s="378"/>
      <c r="NWD195" s="378"/>
      <c r="NWE195" s="378"/>
      <c r="NWF195" s="378"/>
      <c r="NWG195" s="377"/>
      <c r="NWH195" s="377"/>
      <c r="NWI195" s="377"/>
      <c r="NWJ195" s="377"/>
      <c r="NWK195" s="377"/>
      <c r="NWL195" s="377"/>
      <c r="NWM195" s="377"/>
      <c r="NWN195" s="377"/>
      <c r="NWO195" s="377"/>
      <c r="NWP195" s="377"/>
      <c r="NWQ195" s="377"/>
      <c r="NWR195" s="377"/>
      <c r="NWS195" s="377"/>
      <c r="NWT195" s="377"/>
      <c r="NWU195" s="377"/>
      <c r="NWV195" s="377"/>
      <c r="NWW195" s="377"/>
      <c r="NWX195" s="377"/>
      <c r="NWY195" s="377"/>
      <c r="NWZ195" s="377"/>
      <c r="NXA195" s="377"/>
      <c r="NXB195" s="377"/>
      <c r="NXC195" s="377"/>
      <c r="NXD195" s="377"/>
      <c r="NXE195" s="377"/>
      <c r="NXF195" s="377"/>
      <c r="NXG195" s="377"/>
      <c r="NXH195" s="377"/>
      <c r="NXI195" s="377"/>
      <c r="NXJ195" s="377"/>
      <c r="NXK195" s="377"/>
      <c r="NXL195" s="377"/>
      <c r="NXM195" s="377"/>
      <c r="NXN195" s="377"/>
      <c r="NXO195" s="377"/>
      <c r="NXP195" s="377"/>
      <c r="NXQ195" s="377"/>
      <c r="NXR195" s="377"/>
      <c r="NXS195" s="377"/>
      <c r="NXT195" s="377"/>
      <c r="NXU195" s="377"/>
      <c r="NXV195" s="377"/>
      <c r="NXW195" s="377"/>
      <c r="NXX195" s="377"/>
      <c r="NXY195" s="378"/>
      <c r="NXZ195" s="378"/>
      <c r="NYA195" s="378"/>
      <c r="NYB195" s="378"/>
      <c r="NYC195" s="378"/>
      <c r="NYD195" s="378"/>
      <c r="NYE195" s="378"/>
      <c r="NYF195" s="378"/>
      <c r="NYG195" s="378"/>
      <c r="NYH195" s="378"/>
      <c r="NYI195" s="378"/>
      <c r="NYJ195" s="378"/>
      <c r="NYK195" s="378"/>
      <c r="NYL195" s="378"/>
      <c r="NYM195" s="378"/>
      <c r="NYN195" s="378"/>
      <c r="NYO195" s="378"/>
      <c r="NYP195" s="378"/>
      <c r="NYQ195" s="378"/>
      <c r="NYR195" s="378"/>
      <c r="NYS195" s="378"/>
      <c r="NYT195" s="378"/>
      <c r="NYU195" s="378"/>
      <c r="NYV195" s="378"/>
      <c r="NYW195" s="379"/>
      <c r="NYX195" s="379"/>
      <c r="NYY195" s="379"/>
      <c r="NYZ195" s="379"/>
      <c r="NZA195" s="379"/>
      <c r="NZB195" s="378"/>
      <c r="NZC195" s="378"/>
      <c r="NZD195" s="379"/>
      <c r="NZE195" s="379"/>
      <c r="NZF195" s="378"/>
      <c r="NZG195" s="378"/>
      <c r="NZH195" s="379"/>
      <c r="NZI195" s="379"/>
      <c r="NZJ195" s="378"/>
      <c r="NZK195" s="378"/>
      <c r="NZL195" s="378"/>
      <c r="NZM195" s="378"/>
      <c r="NZN195" s="378"/>
      <c r="NZO195" s="378"/>
      <c r="NZP195" s="378"/>
      <c r="NZQ195" s="379"/>
      <c r="NZR195" s="379"/>
      <c r="NZS195" s="378"/>
      <c r="NZT195" s="378"/>
      <c r="NZU195" s="379"/>
      <c r="NZV195" s="379"/>
      <c r="NZW195" s="378"/>
      <c r="NZX195" s="378"/>
      <c r="NZY195" s="378"/>
      <c r="NZZ195" s="378"/>
      <c r="OAA195" s="378"/>
      <c r="OAB195" s="372"/>
      <c r="OAC195" s="398"/>
      <c r="OAD195" s="378"/>
      <c r="OAE195" s="378"/>
      <c r="OAF195" s="378"/>
      <c r="OAG195" s="378"/>
      <c r="OAH195" s="378"/>
      <c r="OAI195" s="378"/>
      <c r="OAJ195" s="378"/>
      <c r="OAK195" s="377"/>
      <c r="OAL195" s="377"/>
      <c r="OAM195" s="377"/>
      <c r="OAN195" s="377"/>
      <c r="OAO195" s="377"/>
      <c r="OAP195" s="377"/>
      <c r="OAQ195" s="377"/>
      <c r="OAR195" s="377"/>
      <c r="OAS195" s="377"/>
      <c r="OAT195" s="377"/>
      <c r="OAU195" s="377"/>
      <c r="OAV195" s="377"/>
      <c r="OAW195" s="377"/>
      <c r="OAX195" s="377"/>
      <c r="OAY195" s="377"/>
      <c r="OAZ195" s="377"/>
      <c r="OBA195" s="377"/>
      <c r="OBB195" s="377"/>
      <c r="OBC195" s="377"/>
      <c r="OBD195" s="377"/>
      <c r="OBE195" s="377"/>
      <c r="OBF195" s="377"/>
      <c r="OBG195" s="377"/>
      <c r="OBH195" s="377"/>
      <c r="OBI195" s="377"/>
      <c r="OBJ195" s="377"/>
      <c r="OBK195" s="377"/>
      <c r="OBL195" s="377"/>
      <c r="OBM195" s="377"/>
      <c r="OBN195" s="377"/>
      <c r="OBO195" s="377"/>
      <c r="OBP195" s="377"/>
      <c r="OBQ195" s="377"/>
      <c r="OBR195" s="377"/>
      <c r="OBS195" s="377"/>
      <c r="OBT195" s="377"/>
      <c r="OBU195" s="377"/>
      <c r="OBV195" s="377"/>
      <c r="OBW195" s="377"/>
      <c r="OBX195" s="377"/>
      <c r="OBY195" s="377"/>
      <c r="OBZ195" s="377"/>
      <c r="OCA195" s="377"/>
      <c r="OCB195" s="377"/>
      <c r="OCC195" s="378"/>
      <c r="OCD195" s="378"/>
      <c r="OCE195" s="378"/>
      <c r="OCF195" s="378"/>
      <c r="OCG195" s="378"/>
      <c r="OCH195" s="378"/>
      <c r="OCI195" s="378"/>
      <c r="OCJ195" s="378"/>
      <c r="OCK195" s="378"/>
      <c r="OCL195" s="378"/>
      <c r="OCM195" s="378"/>
      <c r="OCN195" s="378"/>
      <c r="OCO195" s="378"/>
      <c r="OCP195" s="378"/>
      <c r="OCQ195" s="378"/>
      <c r="OCR195" s="378"/>
      <c r="OCS195" s="378"/>
      <c r="OCT195" s="378"/>
      <c r="OCU195" s="378"/>
      <c r="OCV195" s="378"/>
      <c r="OCW195" s="378"/>
      <c r="OCX195" s="378"/>
      <c r="OCY195" s="378"/>
      <c r="OCZ195" s="378"/>
      <c r="ODA195" s="379"/>
      <c r="ODB195" s="379"/>
      <c r="ODC195" s="379"/>
      <c r="ODD195" s="379"/>
      <c r="ODE195" s="379"/>
      <c r="ODF195" s="378"/>
      <c r="ODG195" s="378"/>
      <c r="ODH195" s="379"/>
      <c r="ODI195" s="379"/>
      <c r="ODJ195" s="378"/>
      <c r="ODK195" s="378"/>
      <c r="ODL195" s="379"/>
      <c r="ODM195" s="379"/>
      <c r="ODN195" s="378"/>
      <c r="ODO195" s="378"/>
      <c r="ODP195" s="378"/>
      <c r="ODQ195" s="378"/>
      <c r="ODR195" s="378"/>
      <c r="ODS195" s="378"/>
      <c r="ODT195" s="378"/>
      <c r="ODU195" s="379"/>
      <c r="ODV195" s="379"/>
      <c r="ODW195" s="378"/>
      <c r="ODX195" s="378"/>
      <c r="ODY195" s="379"/>
      <c r="ODZ195" s="379"/>
      <c r="OEA195" s="378"/>
      <c r="OEB195" s="378"/>
      <c r="OEC195" s="378"/>
      <c r="OED195" s="378"/>
      <c r="OEE195" s="378"/>
      <c r="OEF195" s="372"/>
      <c r="OEG195" s="398"/>
      <c r="OEH195" s="378"/>
      <c r="OEI195" s="378"/>
      <c r="OEJ195" s="378"/>
      <c r="OEK195" s="378"/>
      <c r="OEL195" s="378"/>
      <c r="OEM195" s="378"/>
      <c r="OEN195" s="378"/>
      <c r="OEO195" s="377"/>
      <c r="OEP195" s="377"/>
      <c r="OEQ195" s="377"/>
      <c r="OER195" s="377"/>
      <c r="OES195" s="377"/>
      <c r="OET195" s="377"/>
      <c r="OEU195" s="377"/>
      <c r="OEV195" s="377"/>
      <c r="OEW195" s="377"/>
      <c r="OEX195" s="377"/>
      <c r="OEY195" s="377"/>
      <c r="OEZ195" s="377"/>
      <c r="OFA195" s="377"/>
      <c r="OFB195" s="377"/>
      <c r="OFC195" s="377"/>
      <c r="OFD195" s="377"/>
      <c r="OFE195" s="377"/>
      <c r="OFF195" s="377"/>
      <c r="OFG195" s="377"/>
      <c r="OFH195" s="377"/>
      <c r="OFI195" s="377"/>
      <c r="OFJ195" s="377"/>
      <c r="OFK195" s="377"/>
      <c r="OFL195" s="377"/>
      <c r="OFM195" s="377"/>
      <c r="OFN195" s="377"/>
      <c r="OFO195" s="377"/>
      <c r="OFP195" s="377"/>
      <c r="OFQ195" s="377"/>
      <c r="OFR195" s="377"/>
      <c r="OFS195" s="377"/>
      <c r="OFT195" s="377"/>
      <c r="OFU195" s="377"/>
      <c r="OFV195" s="377"/>
      <c r="OFW195" s="377"/>
      <c r="OFX195" s="377"/>
      <c r="OFY195" s="377"/>
      <c r="OFZ195" s="377"/>
      <c r="OGA195" s="377"/>
      <c r="OGB195" s="377"/>
      <c r="OGC195" s="377"/>
      <c r="OGD195" s="377"/>
      <c r="OGE195" s="377"/>
      <c r="OGF195" s="377"/>
      <c r="OGG195" s="378"/>
      <c r="OGH195" s="378"/>
      <c r="OGI195" s="378"/>
      <c r="OGJ195" s="378"/>
      <c r="OGK195" s="378"/>
      <c r="OGL195" s="378"/>
      <c r="OGM195" s="378"/>
      <c r="OGN195" s="378"/>
      <c r="OGO195" s="378"/>
      <c r="OGP195" s="378"/>
      <c r="OGQ195" s="378"/>
      <c r="OGR195" s="378"/>
      <c r="OGS195" s="378"/>
      <c r="OGT195" s="378"/>
      <c r="OGU195" s="378"/>
      <c r="OGV195" s="378"/>
      <c r="OGW195" s="378"/>
      <c r="OGX195" s="378"/>
      <c r="OGY195" s="378"/>
      <c r="OGZ195" s="378"/>
      <c r="OHA195" s="378"/>
      <c r="OHB195" s="378"/>
      <c r="OHC195" s="378"/>
      <c r="OHD195" s="378"/>
      <c r="OHE195" s="379"/>
      <c r="OHF195" s="379"/>
      <c r="OHG195" s="379"/>
      <c r="OHH195" s="379"/>
      <c r="OHI195" s="379"/>
      <c r="OHJ195" s="378"/>
      <c r="OHK195" s="378"/>
      <c r="OHL195" s="379"/>
      <c r="OHM195" s="379"/>
      <c r="OHN195" s="378"/>
      <c r="OHO195" s="378"/>
      <c r="OHP195" s="379"/>
      <c r="OHQ195" s="379"/>
      <c r="OHR195" s="378"/>
      <c r="OHS195" s="378"/>
      <c r="OHT195" s="378"/>
      <c r="OHU195" s="378"/>
      <c r="OHV195" s="378"/>
      <c r="OHW195" s="378"/>
      <c r="OHX195" s="378"/>
      <c r="OHY195" s="379"/>
      <c r="OHZ195" s="379"/>
      <c r="OIA195" s="378"/>
      <c r="OIB195" s="378"/>
      <c r="OIC195" s="379"/>
      <c r="OID195" s="379"/>
      <c r="OIE195" s="378"/>
      <c r="OIF195" s="378"/>
      <c r="OIG195" s="378"/>
      <c r="OIH195" s="378"/>
      <c r="OII195" s="378"/>
      <c r="OIJ195" s="372"/>
      <c r="OIK195" s="398"/>
      <c r="OIL195" s="378"/>
      <c r="OIM195" s="378"/>
      <c r="OIN195" s="378"/>
      <c r="OIO195" s="378"/>
      <c r="OIP195" s="378"/>
      <c r="OIQ195" s="378"/>
      <c r="OIR195" s="378"/>
      <c r="OIS195" s="377"/>
      <c r="OIT195" s="377"/>
      <c r="OIU195" s="377"/>
      <c r="OIV195" s="377"/>
      <c r="OIW195" s="377"/>
      <c r="OIX195" s="377"/>
      <c r="OIY195" s="377"/>
      <c r="OIZ195" s="377"/>
      <c r="OJA195" s="377"/>
      <c r="OJB195" s="377"/>
      <c r="OJC195" s="377"/>
      <c r="OJD195" s="377"/>
      <c r="OJE195" s="377"/>
      <c r="OJF195" s="377"/>
      <c r="OJG195" s="377"/>
      <c r="OJH195" s="377"/>
      <c r="OJI195" s="377"/>
      <c r="OJJ195" s="377"/>
      <c r="OJK195" s="377"/>
      <c r="OJL195" s="377"/>
      <c r="OJM195" s="377"/>
      <c r="OJN195" s="377"/>
      <c r="OJO195" s="377"/>
      <c r="OJP195" s="377"/>
      <c r="OJQ195" s="377"/>
      <c r="OJR195" s="377"/>
      <c r="OJS195" s="377"/>
      <c r="OJT195" s="377"/>
      <c r="OJU195" s="377"/>
      <c r="OJV195" s="377"/>
      <c r="OJW195" s="377"/>
      <c r="OJX195" s="377"/>
      <c r="OJY195" s="377"/>
      <c r="OJZ195" s="377"/>
      <c r="OKA195" s="377"/>
      <c r="OKB195" s="377"/>
      <c r="OKC195" s="377"/>
      <c r="OKD195" s="377"/>
      <c r="OKE195" s="377"/>
      <c r="OKF195" s="377"/>
      <c r="OKG195" s="377"/>
      <c r="OKH195" s="377"/>
      <c r="OKI195" s="377"/>
      <c r="OKJ195" s="377"/>
      <c r="OKK195" s="378"/>
      <c r="OKL195" s="378"/>
      <c r="OKM195" s="378"/>
      <c r="OKN195" s="378"/>
      <c r="OKO195" s="378"/>
      <c r="OKP195" s="378"/>
      <c r="OKQ195" s="378"/>
      <c r="OKR195" s="378"/>
      <c r="OKS195" s="378"/>
      <c r="OKT195" s="378"/>
      <c r="OKU195" s="378"/>
      <c r="OKV195" s="378"/>
      <c r="OKW195" s="378"/>
      <c r="OKX195" s="378"/>
      <c r="OKY195" s="378"/>
      <c r="OKZ195" s="378"/>
      <c r="OLA195" s="378"/>
      <c r="OLB195" s="378"/>
      <c r="OLC195" s="378"/>
      <c r="OLD195" s="378"/>
      <c r="OLE195" s="378"/>
      <c r="OLF195" s="378"/>
      <c r="OLG195" s="378"/>
      <c r="OLH195" s="378"/>
      <c r="OLI195" s="379"/>
      <c r="OLJ195" s="379"/>
      <c r="OLK195" s="379"/>
      <c r="OLL195" s="379"/>
      <c r="OLM195" s="379"/>
      <c r="OLN195" s="378"/>
      <c r="OLO195" s="378"/>
      <c r="OLP195" s="379"/>
      <c r="OLQ195" s="379"/>
      <c r="OLR195" s="378"/>
      <c r="OLS195" s="378"/>
      <c r="OLT195" s="379"/>
      <c r="OLU195" s="379"/>
      <c r="OLV195" s="378"/>
      <c r="OLW195" s="378"/>
      <c r="OLX195" s="378"/>
      <c r="OLY195" s="378"/>
      <c r="OLZ195" s="378"/>
      <c r="OMA195" s="378"/>
      <c r="OMB195" s="378"/>
      <c r="OMC195" s="379"/>
      <c r="OMD195" s="379"/>
      <c r="OME195" s="378"/>
      <c r="OMF195" s="378"/>
      <c r="OMG195" s="379"/>
      <c r="OMH195" s="379"/>
      <c r="OMI195" s="378"/>
      <c r="OMJ195" s="378"/>
      <c r="OMK195" s="378"/>
      <c r="OML195" s="378"/>
      <c r="OMM195" s="378"/>
      <c r="OMN195" s="372"/>
      <c r="OMO195" s="398"/>
      <c r="OMP195" s="378"/>
      <c r="OMQ195" s="378"/>
      <c r="OMR195" s="378"/>
      <c r="OMS195" s="378"/>
      <c r="OMT195" s="378"/>
      <c r="OMU195" s="378"/>
      <c r="OMV195" s="378"/>
      <c r="OMW195" s="377"/>
      <c r="OMX195" s="377"/>
      <c r="OMY195" s="377"/>
      <c r="OMZ195" s="377"/>
      <c r="ONA195" s="377"/>
      <c r="ONB195" s="377"/>
      <c r="ONC195" s="377"/>
      <c r="OND195" s="377"/>
      <c r="ONE195" s="377"/>
      <c r="ONF195" s="377"/>
      <c r="ONG195" s="377"/>
      <c r="ONH195" s="377"/>
      <c r="ONI195" s="377"/>
      <c r="ONJ195" s="377"/>
      <c r="ONK195" s="377"/>
      <c r="ONL195" s="377"/>
      <c r="ONM195" s="377"/>
      <c r="ONN195" s="377"/>
      <c r="ONO195" s="377"/>
      <c r="ONP195" s="377"/>
      <c r="ONQ195" s="377"/>
      <c r="ONR195" s="377"/>
      <c r="ONS195" s="377"/>
      <c r="ONT195" s="377"/>
      <c r="ONU195" s="377"/>
      <c r="ONV195" s="377"/>
      <c r="ONW195" s="377"/>
      <c r="ONX195" s="377"/>
      <c r="ONY195" s="377"/>
      <c r="ONZ195" s="377"/>
      <c r="OOA195" s="377"/>
      <c r="OOB195" s="377"/>
      <c r="OOC195" s="377"/>
      <c r="OOD195" s="377"/>
      <c r="OOE195" s="377"/>
      <c r="OOF195" s="377"/>
      <c r="OOG195" s="377"/>
      <c r="OOH195" s="377"/>
      <c r="OOI195" s="377"/>
      <c r="OOJ195" s="377"/>
      <c r="OOK195" s="377"/>
      <c r="OOL195" s="377"/>
      <c r="OOM195" s="377"/>
      <c r="OON195" s="377"/>
      <c r="OOO195" s="378"/>
      <c r="OOP195" s="378"/>
      <c r="OOQ195" s="378"/>
      <c r="OOR195" s="378"/>
      <c r="OOS195" s="378"/>
      <c r="OOT195" s="378"/>
      <c r="OOU195" s="378"/>
      <c r="OOV195" s="378"/>
      <c r="OOW195" s="378"/>
      <c r="OOX195" s="378"/>
      <c r="OOY195" s="378"/>
      <c r="OOZ195" s="378"/>
      <c r="OPA195" s="378"/>
      <c r="OPB195" s="378"/>
      <c r="OPC195" s="378"/>
      <c r="OPD195" s="378"/>
      <c r="OPE195" s="378"/>
      <c r="OPF195" s="378"/>
      <c r="OPG195" s="378"/>
      <c r="OPH195" s="378"/>
      <c r="OPI195" s="378"/>
      <c r="OPJ195" s="378"/>
      <c r="OPK195" s="378"/>
      <c r="OPL195" s="378"/>
      <c r="OPM195" s="379"/>
      <c r="OPN195" s="379"/>
      <c r="OPO195" s="379"/>
      <c r="OPP195" s="379"/>
      <c r="OPQ195" s="379"/>
      <c r="OPR195" s="378"/>
      <c r="OPS195" s="378"/>
      <c r="OPT195" s="379"/>
      <c r="OPU195" s="379"/>
      <c r="OPV195" s="378"/>
      <c r="OPW195" s="378"/>
      <c r="OPX195" s="379"/>
      <c r="OPY195" s="379"/>
      <c r="OPZ195" s="378"/>
      <c r="OQA195" s="378"/>
      <c r="OQB195" s="378"/>
      <c r="OQC195" s="378"/>
      <c r="OQD195" s="378"/>
      <c r="OQE195" s="378"/>
      <c r="OQF195" s="378"/>
      <c r="OQG195" s="379"/>
      <c r="OQH195" s="379"/>
      <c r="OQI195" s="378"/>
      <c r="OQJ195" s="378"/>
      <c r="OQK195" s="379"/>
      <c r="OQL195" s="379"/>
      <c r="OQM195" s="378"/>
      <c r="OQN195" s="378"/>
      <c r="OQO195" s="378"/>
      <c r="OQP195" s="378"/>
      <c r="OQQ195" s="378"/>
      <c r="OQR195" s="372"/>
      <c r="OQS195" s="398"/>
      <c r="OQT195" s="378"/>
      <c r="OQU195" s="378"/>
      <c r="OQV195" s="378"/>
      <c r="OQW195" s="378"/>
      <c r="OQX195" s="378"/>
      <c r="OQY195" s="378"/>
      <c r="OQZ195" s="378"/>
      <c r="ORA195" s="377"/>
      <c r="ORB195" s="377"/>
      <c r="ORC195" s="377"/>
      <c r="ORD195" s="377"/>
      <c r="ORE195" s="377"/>
      <c r="ORF195" s="377"/>
      <c r="ORG195" s="377"/>
      <c r="ORH195" s="377"/>
      <c r="ORI195" s="377"/>
      <c r="ORJ195" s="377"/>
      <c r="ORK195" s="377"/>
      <c r="ORL195" s="377"/>
      <c r="ORM195" s="377"/>
      <c r="ORN195" s="377"/>
      <c r="ORO195" s="377"/>
      <c r="ORP195" s="377"/>
      <c r="ORQ195" s="377"/>
      <c r="ORR195" s="377"/>
      <c r="ORS195" s="377"/>
      <c r="ORT195" s="377"/>
      <c r="ORU195" s="377"/>
      <c r="ORV195" s="377"/>
      <c r="ORW195" s="377"/>
      <c r="ORX195" s="377"/>
      <c r="ORY195" s="377"/>
      <c r="ORZ195" s="377"/>
      <c r="OSA195" s="377"/>
      <c r="OSB195" s="377"/>
      <c r="OSC195" s="377"/>
      <c r="OSD195" s="377"/>
      <c r="OSE195" s="377"/>
      <c r="OSF195" s="377"/>
      <c r="OSG195" s="377"/>
      <c r="OSH195" s="377"/>
      <c r="OSI195" s="377"/>
      <c r="OSJ195" s="377"/>
      <c r="OSK195" s="377"/>
      <c r="OSL195" s="377"/>
      <c r="OSM195" s="377"/>
      <c r="OSN195" s="377"/>
      <c r="OSO195" s="377"/>
      <c r="OSP195" s="377"/>
      <c r="OSQ195" s="377"/>
      <c r="OSR195" s="377"/>
      <c r="OSS195" s="378"/>
      <c r="OST195" s="378"/>
      <c r="OSU195" s="378"/>
      <c r="OSV195" s="378"/>
      <c r="OSW195" s="378"/>
      <c r="OSX195" s="378"/>
      <c r="OSY195" s="378"/>
      <c r="OSZ195" s="378"/>
      <c r="OTA195" s="378"/>
      <c r="OTB195" s="378"/>
      <c r="OTC195" s="378"/>
      <c r="OTD195" s="378"/>
      <c r="OTE195" s="378"/>
      <c r="OTF195" s="378"/>
      <c r="OTG195" s="378"/>
      <c r="OTH195" s="378"/>
      <c r="OTI195" s="378"/>
      <c r="OTJ195" s="378"/>
      <c r="OTK195" s="378"/>
      <c r="OTL195" s="378"/>
      <c r="OTM195" s="378"/>
      <c r="OTN195" s="378"/>
      <c r="OTO195" s="378"/>
      <c r="OTP195" s="378"/>
      <c r="OTQ195" s="379"/>
      <c r="OTR195" s="379"/>
      <c r="OTS195" s="379"/>
      <c r="OTT195" s="379"/>
      <c r="OTU195" s="379"/>
      <c r="OTV195" s="378"/>
      <c r="OTW195" s="378"/>
      <c r="OTX195" s="379"/>
      <c r="OTY195" s="379"/>
      <c r="OTZ195" s="378"/>
      <c r="OUA195" s="378"/>
      <c r="OUB195" s="379"/>
      <c r="OUC195" s="379"/>
      <c r="OUD195" s="378"/>
      <c r="OUE195" s="378"/>
      <c r="OUF195" s="378"/>
      <c r="OUG195" s="378"/>
      <c r="OUH195" s="378"/>
      <c r="OUI195" s="378"/>
      <c r="OUJ195" s="378"/>
      <c r="OUK195" s="379"/>
      <c r="OUL195" s="379"/>
      <c r="OUM195" s="378"/>
      <c r="OUN195" s="378"/>
      <c r="OUO195" s="379"/>
      <c r="OUP195" s="379"/>
      <c r="OUQ195" s="378"/>
      <c r="OUR195" s="378"/>
      <c r="OUS195" s="378"/>
      <c r="OUT195" s="378"/>
      <c r="OUU195" s="378"/>
      <c r="OUV195" s="372"/>
      <c r="OUW195" s="398"/>
      <c r="OUX195" s="378"/>
      <c r="OUY195" s="378"/>
      <c r="OUZ195" s="378"/>
      <c r="OVA195" s="378"/>
      <c r="OVB195" s="378"/>
      <c r="OVC195" s="378"/>
      <c r="OVD195" s="378"/>
      <c r="OVE195" s="377"/>
      <c r="OVF195" s="377"/>
      <c r="OVG195" s="377"/>
      <c r="OVH195" s="377"/>
      <c r="OVI195" s="377"/>
      <c r="OVJ195" s="377"/>
      <c r="OVK195" s="377"/>
      <c r="OVL195" s="377"/>
      <c r="OVM195" s="377"/>
      <c r="OVN195" s="377"/>
      <c r="OVO195" s="377"/>
      <c r="OVP195" s="377"/>
      <c r="OVQ195" s="377"/>
      <c r="OVR195" s="377"/>
      <c r="OVS195" s="377"/>
      <c r="OVT195" s="377"/>
      <c r="OVU195" s="377"/>
      <c r="OVV195" s="377"/>
      <c r="OVW195" s="377"/>
      <c r="OVX195" s="377"/>
      <c r="OVY195" s="377"/>
      <c r="OVZ195" s="377"/>
      <c r="OWA195" s="377"/>
      <c r="OWB195" s="377"/>
      <c r="OWC195" s="377"/>
      <c r="OWD195" s="377"/>
      <c r="OWE195" s="377"/>
      <c r="OWF195" s="377"/>
      <c r="OWG195" s="377"/>
      <c r="OWH195" s="377"/>
      <c r="OWI195" s="377"/>
      <c r="OWJ195" s="377"/>
      <c r="OWK195" s="377"/>
      <c r="OWL195" s="377"/>
      <c r="OWM195" s="377"/>
      <c r="OWN195" s="377"/>
      <c r="OWO195" s="377"/>
      <c r="OWP195" s="377"/>
      <c r="OWQ195" s="377"/>
      <c r="OWR195" s="377"/>
      <c r="OWS195" s="377"/>
      <c r="OWT195" s="377"/>
      <c r="OWU195" s="377"/>
      <c r="OWV195" s="377"/>
      <c r="OWW195" s="378"/>
      <c r="OWX195" s="378"/>
      <c r="OWY195" s="378"/>
      <c r="OWZ195" s="378"/>
      <c r="OXA195" s="378"/>
      <c r="OXB195" s="378"/>
      <c r="OXC195" s="378"/>
      <c r="OXD195" s="378"/>
      <c r="OXE195" s="378"/>
      <c r="OXF195" s="378"/>
      <c r="OXG195" s="378"/>
      <c r="OXH195" s="378"/>
      <c r="OXI195" s="378"/>
      <c r="OXJ195" s="378"/>
      <c r="OXK195" s="378"/>
      <c r="OXL195" s="378"/>
      <c r="OXM195" s="378"/>
      <c r="OXN195" s="378"/>
      <c r="OXO195" s="378"/>
      <c r="OXP195" s="378"/>
      <c r="OXQ195" s="378"/>
      <c r="OXR195" s="378"/>
      <c r="OXS195" s="378"/>
      <c r="OXT195" s="378"/>
      <c r="OXU195" s="379"/>
      <c r="OXV195" s="379"/>
      <c r="OXW195" s="379"/>
      <c r="OXX195" s="379"/>
      <c r="OXY195" s="379"/>
      <c r="OXZ195" s="378"/>
      <c r="OYA195" s="378"/>
      <c r="OYB195" s="379"/>
      <c r="OYC195" s="379"/>
      <c r="OYD195" s="378"/>
      <c r="OYE195" s="378"/>
      <c r="OYF195" s="379"/>
      <c r="OYG195" s="379"/>
      <c r="OYH195" s="378"/>
      <c r="OYI195" s="378"/>
      <c r="OYJ195" s="378"/>
      <c r="OYK195" s="378"/>
      <c r="OYL195" s="378"/>
      <c r="OYM195" s="378"/>
      <c r="OYN195" s="378"/>
      <c r="OYO195" s="379"/>
      <c r="OYP195" s="379"/>
      <c r="OYQ195" s="378"/>
      <c r="OYR195" s="378"/>
      <c r="OYS195" s="379"/>
      <c r="OYT195" s="379"/>
      <c r="OYU195" s="378"/>
      <c r="OYV195" s="378"/>
      <c r="OYW195" s="378"/>
      <c r="OYX195" s="378"/>
      <c r="OYY195" s="378"/>
      <c r="OYZ195" s="372"/>
      <c r="OZA195" s="398"/>
      <c r="OZB195" s="378"/>
      <c r="OZC195" s="378"/>
      <c r="OZD195" s="378"/>
      <c r="OZE195" s="378"/>
      <c r="OZF195" s="378"/>
      <c r="OZG195" s="378"/>
      <c r="OZH195" s="378"/>
      <c r="OZI195" s="377"/>
      <c r="OZJ195" s="377"/>
      <c r="OZK195" s="377"/>
      <c r="OZL195" s="377"/>
      <c r="OZM195" s="377"/>
      <c r="OZN195" s="377"/>
      <c r="OZO195" s="377"/>
      <c r="OZP195" s="377"/>
      <c r="OZQ195" s="377"/>
      <c r="OZR195" s="377"/>
      <c r="OZS195" s="377"/>
      <c r="OZT195" s="377"/>
      <c r="OZU195" s="377"/>
      <c r="OZV195" s="377"/>
      <c r="OZW195" s="377"/>
      <c r="OZX195" s="377"/>
      <c r="OZY195" s="377"/>
      <c r="OZZ195" s="377"/>
      <c r="PAA195" s="377"/>
      <c r="PAB195" s="377"/>
      <c r="PAC195" s="377"/>
      <c r="PAD195" s="377"/>
      <c r="PAE195" s="377"/>
      <c r="PAF195" s="377"/>
      <c r="PAG195" s="377"/>
      <c r="PAH195" s="377"/>
      <c r="PAI195" s="377"/>
      <c r="PAJ195" s="377"/>
      <c r="PAK195" s="377"/>
      <c r="PAL195" s="377"/>
      <c r="PAM195" s="377"/>
      <c r="PAN195" s="377"/>
      <c r="PAO195" s="377"/>
      <c r="PAP195" s="377"/>
      <c r="PAQ195" s="377"/>
      <c r="PAR195" s="377"/>
      <c r="PAS195" s="377"/>
      <c r="PAT195" s="377"/>
      <c r="PAU195" s="377"/>
      <c r="PAV195" s="377"/>
      <c r="PAW195" s="377"/>
      <c r="PAX195" s="377"/>
      <c r="PAY195" s="377"/>
      <c r="PAZ195" s="377"/>
      <c r="PBA195" s="378"/>
      <c r="PBB195" s="378"/>
      <c r="PBC195" s="378"/>
      <c r="PBD195" s="378"/>
      <c r="PBE195" s="378"/>
      <c r="PBF195" s="378"/>
      <c r="PBG195" s="378"/>
      <c r="PBH195" s="378"/>
      <c r="PBI195" s="378"/>
      <c r="PBJ195" s="378"/>
      <c r="PBK195" s="378"/>
      <c r="PBL195" s="378"/>
      <c r="PBM195" s="378"/>
      <c r="PBN195" s="378"/>
      <c r="PBO195" s="378"/>
      <c r="PBP195" s="378"/>
      <c r="PBQ195" s="378"/>
      <c r="PBR195" s="378"/>
      <c r="PBS195" s="378"/>
      <c r="PBT195" s="378"/>
      <c r="PBU195" s="378"/>
      <c r="PBV195" s="378"/>
      <c r="PBW195" s="378"/>
      <c r="PBX195" s="378"/>
      <c r="PBY195" s="379"/>
      <c r="PBZ195" s="379"/>
      <c r="PCA195" s="379"/>
      <c r="PCB195" s="379"/>
      <c r="PCC195" s="379"/>
      <c r="PCD195" s="378"/>
      <c r="PCE195" s="378"/>
      <c r="PCF195" s="379"/>
      <c r="PCG195" s="379"/>
      <c r="PCH195" s="378"/>
      <c r="PCI195" s="378"/>
      <c r="PCJ195" s="379"/>
      <c r="PCK195" s="379"/>
      <c r="PCL195" s="378"/>
      <c r="PCM195" s="378"/>
      <c r="PCN195" s="378"/>
      <c r="PCO195" s="378"/>
      <c r="PCP195" s="378"/>
      <c r="PCQ195" s="378"/>
      <c r="PCR195" s="378"/>
      <c r="PCS195" s="379"/>
      <c r="PCT195" s="379"/>
      <c r="PCU195" s="378"/>
      <c r="PCV195" s="378"/>
      <c r="PCW195" s="379"/>
      <c r="PCX195" s="379"/>
      <c r="PCY195" s="378"/>
      <c r="PCZ195" s="378"/>
      <c r="PDA195" s="378"/>
      <c r="PDB195" s="378"/>
      <c r="PDC195" s="378"/>
      <c r="PDD195" s="372"/>
      <c r="PDE195" s="398"/>
      <c r="PDF195" s="378"/>
      <c r="PDG195" s="378"/>
      <c r="PDH195" s="378"/>
      <c r="PDI195" s="378"/>
      <c r="PDJ195" s="378"/>
      <c r="PDK195" s="378"/>
      <c r="PDL195" s="378"/>
      <c r="PDM195" s="377"/>
      <c r="PDN195" s="377"/>
      <c r="PDO195" s="377"/>
      <c r="PDP195" s="377"/>
      <c r="PDQ195" s="377"/>
      <c r="PDR195" s="377"/>
      <c r="PDS195" s="377"/>
      <c r="PDT195" s="377"/>
      <c r="PDU195" s="377"/>
      <c r="PDV195" s="377"/>
      <c r="PDW195" s="377"/>
      <c r="PDX195" s="377"/>
      <c r="PDY195" s="377"/>
      <c r="PDZ195" s="377"/>
      <c r="PEA195" s="377"/>
      <c r="PEB195" s="377"/>
      <c r="PEC195" s="377"/>
      <c r="PED195" s="377"/>
      <c r="PEE195" s="377"/>
      <c r="PEF195" s="377"/>
      <c r="PEG195" s="377"/>
      <c r="PEH195" s="377"/>
      <c r="PEI195" s="377"/>
      <c r="PEJ195" s="377"/>
      <c r="PEK195" s="377"/>
      <c r="PEL195" s="377"/>
      <c r="PEM195" s="377"/>
      <c r="PEN195" s="377"/>
      <c r="PEO195" s="377"/>
      <c r="PEP195" s="377"/>
      <c r="PEQ195" s="377"/>
      <c r="PER195" s="377"/>
      <c r="PES195" s="377"/>
      <c r="PET195" s="377"/>
      <c r="PEU195" s="377"/>
      <c r="PEV195" s="377"/>
      <c r="PEW195" s="377"/>
      <c r="PEX195" s="377"/>
      <c r="PEY195" s="377"/>
      <c r="PEZ195" s="377"/>
      <c r="PFA195" s="377"/>
      <c r="PFB195" s="377"/>
      <c r="PFC195" s="377"/>
      <c r="PFD195" s="377"/>
      <c r="PFE195" s="378"/>
      <c r="PFF195" s="378"/>
      <c r="PFG195" s="378"/>
      <c r="PFH195" s="378"/>
      <c r="PFI195" s="378"/>
      <c r="PFJ195" s="378"/>
      <c r="PFK195" s="378"/>
      <c r="PFL195" s="378"/>
      <c r="PFM195" s="378"/>
      <c r="PFN195" s="378"/>
      <c r="PFO195" s="378"/>
      <c r="PFP195" s="378"/>
      <c r="PFQ195" s="378"/>
      <c r="PFR195" s="378"/>
      <c r="PFS195" s="378"/>
      <c r="PFT195" s="378"/>
      <c r="PFU195" s="378"/>
      <c r="PFV195" s="378"/>
      <c r="PFW195" s="378"/>
      <c r="PFX195" s="378"/>
      <c r="PFY195" s="378"/>
      <c r="PFZ195" s="378"/>
      <c r="PGA195" s="378"/>
      <c r="PGB195" s="378"/>
      <c r="PGC195" s="379"/>
      <c r="PGD195" s="379"/>
      <c r="PGE195" s="379"/>
      <c r="PGF195" s="379"/>
      <c r="PGG195" s="379"/>
      <c r="PGH195" s="378"/>
      <c r="PGI195" s="378"/>
      <c r="PGJ195" s="379"/>
      <c r="PGK195" s="379"/>
      <c r="PGL195" s="378"/>
      <c r="PGM195" s="378"/>
      <c r="PGN195" s="379"/>
      <c r="PGO195" s="379"/>
      <c r="PGP195" s="378"/>
      <c r="PGQ195" s="378"/>
      <c r="PGR195" s="378"/>
      <c r="PGS195" s="378"/>
      <c r="PGT195" s="378"/>
      <c r="PGU195" s="378"/>
      <c r="PGV195" s="378"/>
      <c r="PGW195" s="379"/>
      <c r="PGX195" s="379"/>
      <c r="PGY195" s="378"/>
      <c r="PGZ195" s="378"/>
      <c r="PHA195" s="379"/>
      <c r="PHB195" s="379"/>
      <c r="PHC195" s="378"/>
      <c r="PHD195" s="378"/>
      <c r="PHE195" s="378"/>
      <c r="PHF195" s="378"/>
      <c r="PHG195" s="378"/>
      <c r="PHH195" s="372"/>
      <c r="PHI195" s="398"/>
      <c r="PHJ195" s="378"/>
      <c r="PHK195" s="378"/>
      <c r="PHL195" s="378"/>
      <c r="PHM195" s="378"/>
      <c r="PHN195" s="378"/>
      <c r="PHO195" s="378"/>
      <c r="PHP195" s="378"/>
      <c r="PHQ195" s="377"/>
      <c r="PHR195" s="377"/>
      <c r="PHS195" s="377"/>
      <c r="PHT195" s="377"/>
      <c r="PHU195" s="377"/>
      <c r="PHV195" s="377"/>
      <c r="PHW195" s="377"/>
      <c r="PHX195" s="377"/>
      <c r="PHY195" s="377"/>
      <c r="PHZ195" s="377"/>
      <c r="PIA195" s="377"/>
      <c r="PIB195" s="377"/>
      <c r="PIC195" s="377"/>
      <c r="PID195" s="377"/>
      <c r="PIE195" s="377"/>
      <c r="PIF195" s="377"/>
      <c r="PIG195" s="377"/>
      <c r="PIH195" s="377"/>
      <c r="PII195" s="377"/>
      <c r="PIJ195" s="377"/>
      <c r="PIK195" s="377"/>
      <c r="PIL195" s="377"/>
      <c r="PIM195" s="377"/>
      <c r="PIN195" s="377"/>
      <c r="PIO195" s="377"/>
      <c r="PIP195" s="377"/>
      <c r="PIQ195" s="377"/>
      <c r="PIR195" s="377"/>
      <c r="PIS195" s="377"/>
      <c r="PIT195" s="377"/>
      <c r="PIU195" s="377"/>
      <c r="PIV195" s="377"/>
      <c r="PIW195" s="377"/>
      <c r="PIX195" s="377"/>
      <c r="PIY195" s="377"/>
      <c r="PIZ195" s="377"/>
      <c r="PJA195" s="377"/>
      <c r="PJB195" s="377"/>
      <c r="PJC195" s="377"/>
      <c r="PJD195" s="377"/>
      <c r="PJE195" s="377"/>
      <c r="PJF195" s="377"/>
      <c r="PJG195" s="377"/>
      <c r="PJH195" s="377"/>
      <c r="PJI195" s="378"/>
      <c r="PJJ195" s="378"/>
      <c r="PJK195" s="378"/>
      <c r="PJL195" s="378"/>
      <c r="PJM195" s="378"/>
      <c r="PJN195" s="378"/>
      <c r="PJO195" s="378"/>
      <c r="PJP195" s="378"/>
      <c r="PJQ195" s="378"/>
      <c r="PJR195" s="378"/>
      <c r="PJS195" s="378"/>
      <c r="PJT195" s="378"/>
      <c r="PJU195" s="378"/>
      <c r="PJV195" s="378"/>
      <c r="PJW195" s="378"/>
      <c r="PJX195" s="378"/>
      <c r="PJY195" s="378"/>
      <c r="PJZ195" s="378"/>
      <c r="PKA195" s="378"/>
      <c r="PKB195" s="378"/>
      <c r="PKC195" s="378"/>
      <c r="PKD195" s="378"/>
      <c r="PKE195" s="378"/>
      <c r="PKF195" s="378"/>
      <c r="PKG195" s="379"/>
      <c r="PKH195" s="379"/>
      <c r="PKI195" s="379"/>
      <c r="PKJ195" s="379"/>
      <c r="PKK195" s="379"/>
      <c r="PKL195" s="378"/>
      <c r="PKM195" s="378"/>
      <c r="PKN195" s="379"/>
      <c r="PKO195" s="379"/>
      <c r="PKP195" s="378"/>
      <c r="PKQ195" s="378"/>
      <c r="PKR195" s="379"/>
      <c r="PKS195" s="379"/>
      <c r="PKT195" s="378"/>
      <c r="PKU195" s="378"/>
      <c r="PKV195" s="378"/>
      <c r="PKW195" s="378"/>
      <c r="PKX195" s="378"/>
      <c r="PKY195" s="378"/>
      <c r="PKZ195" s="378"/>
      <c r="PLA195" s="379"/>
      <c r="PLB195" s="379"/>
      <c r="PLC195" s="378"/>
      <c r="PLD195" s="378"/>
      <c r="PLE195" s="379"/>
      <c r="PLF195" s="379"/>
      <c r="PLG195" s="378"/>
      <c r="PLH195" s="378"/>
      <c r="PLI195" s="378"/>
      <c r="PLJ195" s="378"/>
      <c r="PLK195" s="378"/>
      <c r="PLL195" s="372"/>
      <c r="PLM195" s="398"/>
      <c r="PLN195" s="378"/>
      <c r="PLO195" s="378"/>
      <c r="PLP195" s="378"/>
      <c r="PLQ195" s="378"/>
      <c r="PLR195" s="378"/>
      <c r="PLS195" s="378"/>
      <c r="PLT195" s="378"/>
      <c r="PLU195" s="377"/>
      <c r="PLV195" s="377"/>
      <c r="PLW195" s="377"/>
      <c r="PLX195" s="377"/>
      <c r="PLY195" s="377"/>
      <c r="PLZ195" s="377"/>
      <c r="PMA195" s="377"/>
      <c r="PMB195" s="377"/>
      <c r="PMC195" s="377"/>
      <c r="PMD195" s="377"/>
      <c r="PME195" s="377"/>
      <c r="PMF195" s="377"/>
      <c r="PMG195" s="377"/>
      <c r="PMH195" s="377"/>
      <c r="PMI195" s="377"/>
      <c r="PMJ195" s="377"/>
      <c r="PMK195" s="377"/>
      <c r="PML195" s="377"/>
      <c r="PMM195" s="377"/>
      <c r="PMN195" s="377"/>
      <c r="PMO195" s="377"/>
      <c r="PMP195" s="377"/>
      <c r="PMQ195" s="377"/>
      <c r="PMR195" s="377"/>
      <c r="PMS195" s="377"/>
      <c r="PMT195" s="377"/>
      <c r="PMU195" s="377"/>
      <c r="PMV195" s="377"/>
      <c r="PMW195" s="377"/>
      <c r="PMX195" s="377"/>
      <c r="PMY195" s="377"/>
      <c r="PMZ195" s="377"/>
      <c r="PNA195" s="377"/>
      <c r="PNB195" s="377"/>
      <c r="PNC195" s="377"/>
      <c r="PND195" s="377"/>
      <c r="PNE195" s="377"/>
      <c r="PNF195" s="377"/>
      <c r="PNG195" s="377"/>
      <c r="PNH195" s="377"/>
      <c r="PNI195" s="377"/>
      <c r="PNJ195" s="377"/>
      <c r="PNK195" s="377"/>
      <c r="PNL195" s="377"/>
      <c r="PNM195" s="378"/>
      <c r="PNN195" s="378"/>
      <c r="PNO195" s="378"/>
      <c r="PNP195" s="378"/>
      <c r="PNQ195" s="378"/>
      <c r="PNR195" s="378"/>
      <c r="PNS195" s="378"/>
      <c r="PNT195" s="378"/>
      <c r="PNU195" s="378"/>
      <c r="PNV195" s="378"/>
      <c r="PNW195" s="378"/>
      <c r="PNX195" s="378"/>
      <c r="PNY195" s="378"/>
      <c r="PNZ195" s="378"/>
      <c r="POA195" s="378"/>
      <c r="POB195" s="378"/>
      <c r="POC195" s="378"/>
      <c r="POD195" s="378"/>
      <c r="POE195" s="378"/>
      <c r="POF195" s="378"/>
      <c r="POG195" s="378"/>
      <c r="POH195" s="378"/>
      <c r="POI195" s="378"/>
      <c r="POJ195" s="378"/>
      <c r="POK195" s="379"/>
      <c r="POL195" s="379"/>
      <c r="POM195" s="379"/>
      <c r="PON195" s="379"/>
      <c r="POO195" s="379"/>
      <c r="POP195" s="378"/>
      <c r="POQ195" s="378"/>
      <c r="POR195" s="379"/>
      <c r="POS195" s="379"/>
      <c r="POT195" s="378"/>
      <c r="POU195" s="378"/>
      <c r="POV195" s="379"/>
      <c r="POW195" s="379"/>
      <c r="POX195" s="378"/>
      <c r="POY195" s="378"/>
      <c r="POZ195" s="378"/>
      <c r="PPA195" s="378"/>
      <c r="PPB195" s="378"/>
      <c r="PPC195" s="378"/>
      <c r="PPD195" s="378"/>
      <c r="PPE195" s="379"/>
      <c r="PPF195" s="379"/>
      <c r="PPG195" s="378"/>
      <c r="PPH195" s="378"/>
      <c r="PPI195" s="379"/>
      <c r="PPJ195" s="379"/>
      <c r="PPK195" s="378"/>
      <c r="PPL195" s="378"/>
      <c r="PPM195" s="378"/>
      <c r="PPN195" s="378"/>
      <c r="PPO195" s="378"/>
      <c r="PPP195" s="372"/>
      <c r="PPQ195" s="398"/>
      <c r="PPR195" s="378"/>
      <c r="PPS195" s="378"/>
      <c r="PPT195" s="378"/>
      <c r="PPU195" s="378"/>
      <c r="PPV195" s="378"/>
      <c r="PPW195" s="378"/>
      <c r="PPX195" s="378"/>
      <c r="PPY195" s="377"/>
      <c r="PPZ195" s="377"/>
      <c r="PQA195" s="377"/>
      <c r="PQB195" s="377"/>
      <c r="PQC195" s="377"/>
      <c r="PQD195" s="377"/>
      <c r="PQE195" s="377"/>
      <c r="PQF195" s="377"/>
      <c r="PQG195" s="377"/>
      <c r="PQH195" s="377"/>
      <c r="PQI195" s="377"/>
      <c r="PQJ195" s="377"/>
      <c r="PQK195" s="377"/>
      <c r="PQL195" s="377"/>
      <c r="PQM195" s="377"/>
      <c r="PQN195" s="377"/>
      <c r="PQO195" s="377"/>
      <c r="PQP195" s="377"/>
      <c r="PQQ195" s="377"/>
      <c r="PQR195" s="377"/>
      <c r="PQS195" s="377"/>
      <c r="PQT195" s="377"/>
      <c r="PQU195" s="377"/>
      <c r="PQV195" s="377"/>
      <c r="PQW195" s="377"/>
      <c r="PQX195" s="377"/>
      <c r="PQY195" s="377"/>
      <c r="PQZ195" s="377"/>
      <c r="PRA195" s="377"/>
      <c r="PRB195" s="377"/>
      <c r="PRC195" s="377"/>
      <c r="PRD195" s="377"/>
      <c r="PRE195" s="377"/>
      <c r="PRF195" s="377"/>
      <c r="PRG195" s="377"/>
      <c r="PRH195" s="377"/>
      <c r="PRI195" s="377"/>
      <c r="PRJ195" s="377"/>
      <c r="PRK195" s="377"/>
      <c r="PRL195" s="377"/>
      <c r="PRM195" s="377"/>
      <c r="PRN195" s="377"/>
      <c r="PRO195" s="377"/>
      <c r="PRP195" s="377"/>
      <c r="PRQ195" s="378"/>
      <c r="PRR195" s="378"/>
      <c r="PRS195" s="378"/>
      <c r="PRT195" s="378"/>
      <c r="PRU195" s="378"/>
      <c r="PRV195" s="378"/>
      <c r="PRW195" s="378"/>
      <c r="PRX195" s="378"/>
      <c r="PRY195" s="378"/>
      <c r="PRZ195" s="378"/>
      <c r="PSA195" s="378"/>
      <c r="PSB195" s="378"/>
      <c r="PSC195" s="378"/>
      <c r="PSD195" s="378"/>
      <c r="PSE195" s="378"/>
      <c r="PSF195" s="378"/>
      <c r="PSG195" s="378"/>
      <c r="PSH195" s="378"/>
      <c r="PSI195" s="378"/>
      <c r="PSJ195" s="378"/>
      <c r="PSK195" s="378"/>
      <c r="PSL195" s="378"/>
      <c r="PSM195" s="378"/>
      <c r="PSN195" s="378"/>
      <c r="PSO195" s="379"/>
      <c r="PSP195" s="379"/>
      <c r="PSQ195" s="379"/>
      <c r="PSR195" s="379"/>
      <c r="PSS195" s="379"/>
      <c r="PST195" s="378"/>
      <c r="PSU195" s="378"/>
      <c r="PSV195" s="379"/>
      <c r="PSW195" s="379"/>
      <c r="PSX195" s="378"/>
      <c r="PSY195" s="378"/>
      <c r="PSZ195" s="379"/>
      <c r="PTA195" s="379"/>
      <c r="PTB195" s="378"/>
      <c r="PTC195" s="378"/>
      <c r="PTD195" s="378"/>
      <c r="PTE195" s="378"/>
      <c r="PTF195" s="378"/>
      <c r="PTG195" s="378"/>
      <c r="PTH195" s="378"/>
      <c r="PTI195" s="379"/>
      <c r="PTJ195" s="379"/>
      <c r="PTK195" s="378"/>
      <c r="PTL195" s="378"/>
      <c r="PTM195" s="379"/>
      <c r="PTN195" s="379"/>
      <c r="PTO195" s="378"/>
      <c r="PTP195" s="378"/>
      <c r="PTQ195" s="378"/>
      <c r="PTR195" s="378"/>
      <c r="PTS195" s="378"/>
      <c r="PTT195" s="372"/>
      <c r="PTU195" s="398"/>
      <c r="PTV195" s="378"/>
      <c r="PTW195" s="378"/>
      <c r="PTX195" s="378"/>
      <c r="PTY195" s="378"/>
      <c r="PTZ195" s="378"/>
      <c r="PUA195" s="378"/>
      <c r="PUB195" s="378"/>
      <c r="PUC195" s="377"/>
      <c r="PUD195" s="377"/>
      <c r="PUE195" s="377"/>
      <c r="PUF195" s="377"/>
      <c r="PUG195" s="377"/>
      <c r="PUH195" s="377"/>
      <c r="PUI195" s="377"/>
      <c r="PUJ195" s="377"/>
      <c r="PUK195" s="377"/>
      <c r="PUL195" s="377"/>
      <c r="PUM195" s="377"/>
      <c r="PUN195" s="377"/>
      <c r="PUO195" s="377"/>
      <c r="PUP195" s="377"/>
      <c r="PUQ195" s="377"/>
      <c r="PUR195" s="377"/>
      <c r="PUS195" s="377"/>
      <c r="PUT195" s="377"/>
      <c r="PUU195" s="377"/>
      <c r="PUV195" s="377"/>
      <c r="PUW195" s="377"/>
      <c r="PUX195" s="377"/>
      <c r="PUY195" s="377"/>
      <c r="PUZ195" s="377"/>
      <c r="PVA195" s="377"/>
      <c r="PVB195" s="377"/>
      <c r="PVC195" s="377"/>
      <c r="PVD195" s="377"/>
      <c r="PVE195" s="377"/>
      <c r="PVF195" s="377"/>
      <c r="PVG195" s="377"/>
      <c r="PVH195" s="377"/>
      <c r="PVI195" s="377"/>
      <c r="PVJ195" s="377"/>
      <c r="PVK195" s="377"/>
      <c r="PVL195" s="377"/>
      <c r="PVM195" s="377"/>
      <c r="PVN195" s="377"/>
      <c r="PVO195" s="377"/>
      <c r="PVP195" s="377"/>
      <c r="PVQ195" s="377"/>
      <c r="PVR195" s="377"/>
      <c r="PVS195" s="377"/>
      <c r="PVT195" s="377"/>
      <c r="PVU195" s="378"/>
      <c r="PVV195" s="378"/>
      <c r="PVW195" s="378"/>
      <c r="PVX195" s="378"/>
      <c r="PVY195" s="378"/>
      <c r="PVZ195" s="378"/>
      <c r="PWA195" s="378"/>
      <c r="PWB195" s="378"/>
      <c r="PWC195" s="378"/>
      <c r="PWD195" s="378"/>
      <c r="PWE195" s="378"/>
      <c r="PWF195" s="378"/>
      <c r="PWG195" s="378"/>
      <c r="PWH195" s="378"/>
      <c r="PWI195" s="378"/>
      <c r="PWJ195" s="378"/>
      <c r="PWK195" s="378"/>
      <c r="PWL195" s="378"/>
      <c r="PWM195" s="378"/>
      <c r="PWN195" s="378"/>
      <c r="PWO195" s="378"/>
      <c r="PWP195" s="378"/>
      <c r="PWQ195" s="378"/>
      <c r="PWR195" s="378"/>
      <c r="PWS195" s="379"/>
      <c r="PWT195" s="379"/>
      <c r="PWU195" s="379"/>
      <c r="PWV195" s="379"/>
      <c r="PWW195" s="379"/>
      <c r="PWX195" s="378"/>
      <c r="PWY195" s="378"/>
      <c r="PWZ195" s="379"/>
      <c r="PXA195" s="379"/>
      <c r="PXB195" s="378"/>
      <c r="PXC195" s="378"/>
      <c r="PXD195" s="379"/>
      <c r="PXE195" s="379"/>
      <c r="PXF195" s="378"/>
      <c r="PXG195" s="378"/>
      <c r="PXH195" s="378"/>
      <c r="PXI195" s="378"/>
      <c r="PXJ195" s="378"/>
      <c r="PXK195" s="378"/>
      <c r="PXL195" s="378"/>
      <c r="PXM195" s="379"/>
      <c r="PXN195" s="379"/>
      <c r="PXO195" s="378"/>
      <c r="PXP195" s="378"/>
      <c r="PXQ195" s="379"/>
      <c r="PXR195" s="379"/>
      <c r="PXS195" s="378"/>
      <c r="PXT195" s="378"/>
      <c r="PXU195" s="378"/>
      <c r="PXV195" s="378"/>
      <c r="PXW195" s="378"/>
      <c r="PXX195" s="372"/>
      <c r="PXY195" s="398"/>
      <c r="PXZ195" s="378"/>
      <c r="PYA195" s="378"/>
      <c r="PYB195" s="378"/>
      <c r="PYC195" s="378"/>
      <c r="PYD195" s="378"/>
      <c r="PYE195" s="378"/>
      <c r="PYF195" s="378"/>
      <c r="PYG195" s="377"/>
      <c r="PYH195" s="377"/>
      <c r="PYI195" s="377"/>
      <c r="PYJ195" s="377"/>
      <c r="PYK195" s="377"/>
      <c r="PYL195" s="377"/>
      <c r="PYM195" s="377"/>
      <c r="PYN195" s="377"/>
      <c r="PYO195" s="377"/>
      <c r="PYP195" s="377"/>
      <c r="PYQ195" s="377"/>
      <c r="PYR195" s="377"/>
      <c r="PYS195" s="377"/>
      <c r="PYT195" s="377"/>
      <c r="PYU195" s="377"/>
      <c r="PYV195" s="377"/>
      <c r="PYW195" s="377"/>
      <c r="PYX195" s="377"/>
      <c r="PYY195" s="377"/>
      <c r="PYZ195" s="377"/>
      <c r="PZA195" s="377"/>
      <c r="PZB195" s="377"/>
      <c r="PZC195" s="377"/>
      <c r="PZD195" s="377"/>
      <c r="PZE195" s="377"/>
      <c r="PZF195" s="377"/>
      <c r="PZG195" s="377"/>
      <c r="PZH195" s="377"/>
      <c r="PZI195" s="377"/>
      <c r="PZJ195" s="377"/>
      <c r="PZK195" s="377"/>
      <c r="PZL195" s="377"/>
      <c r="PZM195" s="377"/>
      <c r="PZN195" s="377"/>
      <c r="PZO195" s="377"/>
      <c r="PZP195" s="377"/>
      <c r="PZQ195" s="377"/>
      <c r="PZR195" s="377"/>
      <c r="PZS195" s="377"/>
      <c r="PZT195" s="377"/>
      <c r="PZU195" s="377"/>
      <c r="PZV195" s="377"/>
      <c r="PZW195" s="377"/>
      <c r="PZX195" s="377"/>
      <c r="PZY195" s="378"/>
      <c r="PZZ195" s="378"/>
      <c r="QAA195" s="378"/>
      <c r="QAB195" s="378"/>
      <c r="QAC195" s="378"/>
      <c r="QAD195" s="378"/>
      <c r="QAE195" s="378"/>
      <c r="QAF195" s="378"/>
      <c r="QAG195" s="378"/>
      <c r="QAH195" s="378"/>
      <c r="QAI195" s="378"/>
      <c r="QAJ195" s="378"/>
      <c r="QAK195" s="378"/>
      <c r="QAL195" s="378"/>
      <c r="QAM195" s="378"/>
      <c r="QAN195" s="378"/>
      <c r="QAO195" s="378"/>
      <c r="QAP195" s="378"/>
      <c r="QAQ195" s="378"/>
      <c r="QAR195" s="378"/>
      <c r="QAS195" s="378"/>
      <c r="QAT195" s="378"/>
      <c r="QAU195" s="378"/>
      <c r="QAV195" s="378"/>
      <c r="QAW195" s="379"/>
      <c r="QAX195" s="379"/>
      <c r="QAY195" s="379"/>
      <c r="QAZ195" s="379"/>
      <c r="QBA195" s="379"/>
      <c r="QBB195" s="378"/>
      <c r="QBC195" s="378"/>
      <c r="QBD195" s="379"/>
      <c r="QBE195" s="379"/>
      <c r="QBF195" s="378"/>
      <c r="QBG195" s="378"/>
      <c r="QBH195" s="379"/>
      <c r="QBI195" s="379"/>
      <c r="QBJ195" s="378"/>
      <c r="QBK195" s="378"/>
      <c r="QBL195" s="378"/>
      <c r="QBM195" s="378"/>
      <c r="QBN195" s="378"/>
      <c r="QBO195" s="378"/>
      <c r="QBP195" s="378"/>
      <c r="QBQ195" s="379"/>
      <c r="QBR195" s="379"/>
      <c r="QBS195" s="378"/>
      <c r="QBT195" s="378"/>
      <c r="QBU195" s="379"/>
      <c r="QBV195" s="379"/>
      <c r="QBW195" s="378"/>
      <c r="QBX195" s="378"/>
      <c r="QBY195" s="378"/>
      <c r="QBZ195" s="378"/>
      <c r="QCA195" s="378"/>
      <c r="QCB195" s="372"/>
      <c r="QCC195" s="398"/>
      <c r="QCD195" s="378"/>
      <c r="QCE195" s="378"/>
      <c r="QCF195" s="378"/>
      <c r="QCG195" s="378"/>
      <c r="QCH195" s="378"/>
      <c r="QCI195" s="378"/>
      <c r="QCJ195" s="378"/>
      <c r="QCK195" s="377"/>
      <c r="QCL195" s="377"/>
      <c r="QCM195" s="377"/>
      <c r="QCN195" s="377"/>
      <c r="QCO195" s="377"/>
      <c r="QCP195" s="377"/>
      <c r="QCQ195" s="377"/>
      <c r="QCR195" s="377"/>
      <c r="QCS195" s="377"/>
      <c r="QCT195" s="377"/>
      <c r="QCU195" s="377"/>
      <c r="QCV195" s="377"/>
      <c r="QCW195" s="377"/>
      <c r="QCX195" s="377"/>
      <c r="QCY195" s="377"/>
      <c r="QCZ195" s="377"/>
      <c r="QDA195" s="377"/>
      <c r="QDB195" s="377"/>
      <c r="QDC195" s="377"/>
      <c r="QDD195" s="377"/>
      <c r="QDE195" s="377"/>
      <c r="QDF195" s="377"/>
      <c r="QDG195" s="377"/>
      <c r="QDH195" s="377"/>
      <c r="QDI195" s="377"/>
      <c r="QDJ195" s="377"/>
      <c r="QDK195" s="377"/>
      <c r="QDL195" s="377"/>
      <c r="QDM195" s="377"/>
      <c r="QDN195" s="377"/>
      <c r="QDO195" s="377"/>
      <c r="QDP195" s="377"/>
      <c r="QDQ195" s="377"/>
      <c r="QDR195" s="377"/>
      <c r="QDS195" s="377"/>
      <c r="QDT195" s="377"/>
      <c r="QDU195" s="377"/>
      <c r="QDV195" s="377"/>
      <c r="QDW195" s="377"/>
      <c r="QDX195" s="377"/>
      <c r="QDY195" s="377"/>
      <c r="QDZ195" s="377"/>
      <c r="QEA195" s="377"/>
      <c r="QEB195" s="377"/>
      <c r="QEC195" s="378"/>
      <c r="QED195" s="378"/>
      <c r="QEE195" s="378"/>
      <c r="QEF195" s="378"/>
      <c r="QEG195" s="378"/>
      <c r="QEH195" s="378"/>
      <c r="QEI195" s="378"/>
      <c r="QEJ195" s="378"/>
      <c r="QEK195" s="378"/>
      <c r="QEL195" s="378"/>
      <c r="QEM195" s="378"/>
      <c r="QEN195" s="378"/>
      <c r="QEO195" s="378"/>
      <c r="QEP195" s="378"/>
      <c r="QEQ195" s="378"/>
      <c r="QER195" s="378"/>
      <c r="QES195" s="378"/>
      <c r="QET195" s="378"/>
      <c r="QEU195" s="378"/>
      <c r="QEV195" s="378"/>
      <c r="QEW195" s="378"/>
      <c r="QEX195" s="378"/>
      <c r="QEY195" s="378"/>
      <c r="QEZ195" s="378"/>
      <c r="QFA195" s="379"/>
      <c r="QFB195" s="379"/>
      <c r="QFC195" s="379"/>
      <c r="QFD195" s="379"/>
      <c r="QFE195" s="379"/>
      <c r="QFF195" s="378"/>
      <c r="QFG195" s="378"/>
      <c r="QFH195" s="379"/>
      <c r="QFI195" s="379"/>
      <c r="QFJ195" s="378"/>
      <c r="QFK195" s="378"/>
      <c r="QFL195" s="379"/>
      <c r="QFM195" s="379"/>
      <c r="QFN195" s="378"/>
      <c r="QFO195" s="378"/>
      <c r="QFP195" s="378"/>
      <c r="QFQ195" s="378"/>
      <c r="QFR195" s="378"/>
      <c r="QFS195" s="378"/>
      <c r="QFT195" s="378"/>
      <c r="QFU195" s="379"/>
      <c r="QFV195" s="379"/>
      <c r="QFW195" s="378"/>
      <c r="QFX195" s="378"/>
      <c r="QFY195" s="379"/>
      <c r="QFZ195" s="379"/>
      <c r="QGA195" s="378"/>
      <c r="QGB195" s="378"/>
      <c r="QGC195" s="378"/>
      <c r="QGD195" s="378"/>
      <c r="QGE195" s="378"/>
      <c r="QGF195" s="372"/>
      <c r="QGG195" s="398"/>
      <c r="QGH195" s="378"/>
      <c r="QGI195" s="378"/>
      <c r="QGJ195" s="378"/>
      <c r="QGK195" s="378"/>
      <c r="QGL195" s="378"/>
      <c r="QGM195" s="378"/>
      <c r="QGN195" s="378"/>
      <c r="QGO195" s="377"/>
      <c r="QGP195" s="377"/>
      <c r="QGQ195" s="377"/>
      <c r="QGR195" s="377"/>
      <c r="QGS195" s="377"/>
      <c r="QGT195" s="377"/>
      <c r="QGU195" s="377"/>
      <c r="QGV195" s="377"/>
      <c r="QGW195" s="377"/>
      <c r="QGX195" s="377"/>
      <c r="QGY195" s="377"/>
      <c r="QGZ195" s="377"/>
      <c r="QHA195" s="377"/>
      <c r="QHB195" s="377"/>
      <c r="QHC195" s="377"/>
      <c r="QHD195" s="377"/>
      <c r="QHE195" s="377"/>
      <c r="QHF195" s="377"/>
      <c r="QHG195" s="377"/>
      <c r="QHH195" s="377"/>
      <c r="QHI195" s="377"/>
      <c r="QHJ195" s="377"/>
      <c r="QHK195" s="377"/>
      <c r="QHL195" s="377"/>
      <c r="QHM195" s="377"/>
      <c r="QHN195" s="377"/>
      <c r="QHO195" s="377"/>
      <c r="QHP195" s="377"/>
      <c r="QHQ195" s="377"/>
      <c r="QHR195" s="377"/>
      <c r="QHS195" s="377"/>
      <c r="QHT195" s="377"/>
      <c r="QHU195" s="377"/>
      <c r="QHV195" s="377"/>
      <c r="QHW195" s="377"/>
      <c r="QHX195" s="377"/>
      <c r="QHY195" s="377"/>
      <c r="QHZ195" s="377"/>
      <c r="QIA195" s="377"/>
      <c r="QIB195" s="377"/>
      <c r="QIC195" s="377"/>
      <c r="QID195" s="377"/>
      <c r="QIE195" s="377"/>
      <c r="QIF195" s="377"/>
      <c r="QIG195" s="378"/>
      <c r="QIH195" s="378"/>
      <c r="QII195" s="378"/>
      <c r="QIJ195" s="378"/>
      <c r="QIK195" s="378"/>
      <c r="QIL195" s="378"/>
      <c r="QIM195" s="378"/>
      <c r="QIN195" s="378"/>
      <c r="QIO195" s="378"/>
      <c r="QIP195" s="378"/>
      <c r="QIQ195" s="378"/>
      <c r="QIR195" s="378"/>
      <c r="QIS195" s="378"/>
      <c r="QIT195" s="378"/>
      <c r="QIU195" s="378"/>
      <c r="QIV195" s="378"/>
      <c r="QIW195" s="378"/>
      <c r="QIX195" s="378"/>
      <c r="QIY195" s="378"/>
      <c r="QIZ195" s="378"/>
      <c r="QJA195" s="378"/>
      <c r="QJB195" s="378"/>
      <c r="QJC195" s="378"/>
      <c r="QJD195" s="378"/>
      <c r="QJE195" s="379"/>
      <c r="QJF195" s="379"/>
      <c r="QJG195" s="379"/>
      <c r="QJH195" s="379"/>
      <c r="QJI195" s="379"/>
      <c r="QJJ195" s="378"/>
      <c r="QJK195" s="378"/>
      <c r="QJL195" s="379"/>
      <c r="QJM195" s="379"/>
      <c r="QJN195" s="378"/>
      <c r="QJO195" s="378"/>
      <c r="QJP195" s="379"/>
      <c r="QJQ195" s="379"/>
      <c r="QJR195" s="378"/>
      <c r="QJS195" s="378"/>
      <c r="QJT195" s="378"/>
      <c r="QJU195" s="378"/>
      <c r="QJV195" s="378"/>
      <c r="QJW195" s="378"/>
      <c r="QJX195" s="378"/>
      <c r="QJY195" s="379"/>
      <c r="QJZ195" s="379"/>
      <c r="QKA195" s="378"/>
      <c r="QKB195" s="378"/>
      <c r="QKC195" s="379"/>
      <c r="QKD195" s="379"/>
      <c r="QKE195" s="378"/>
      <c r="QKF195" s="378"/>
      <c r="QKG195" s="378"/>
      <c r="QKH195" s="378"/>
      <c r="QKI195" s="378"/>
      <c r="QKJ195" s="372"/>
      <c r="QKK195" s="398"/>
      <c r="QKL195" s="378"/>
      <c r="QKM195" s="378"/>
      <c r="QKN195" s="378"/>
      <c r="QKO195" s="378"/>
      <c r="QKP195" s="378"/>
      <c r="QKQ195" s="378"/>
      <c r="QKR195" s="378"/>
      <c r="QKS195" s="377"/>
      <c r="QKT195" s="377"/>
      <c r="QKU195" s="377"/>
      <c r="QKV195" s="377"/>
      <c r="QKW195" s="377"/>
      <c r="QKX195" s="377"/>
      <c r="QKY195" s="377"/>
      <c r="QKZ195" s="377"/>
      <c r="QLA195" s="377"/>
      <c r="QLB195" s="377"/>
      <c r="QLC195" s="377"/>
      <c r="QLD195" s="377"/>
      <c r="QLE195" s="377"/>
      <c r="QLF195" s="377"/>
      <c r="QLG195" s="377"/>
      <c r="QLH195" s="377"/>
      <c r="QLI195" s="377"/>
      <c r="QLJ195" s="377"/>
      <c r="QLK195" s="377"/>
      <c r="QLL195" s="377"/>
      <c r="QLM195" s="377"/>
      <c r="QLN195" s="377"/>
      <c r="QLO195" s="377"/>
      <c r="QLP195" s="377"/>
      <c r="QLQ195" s="377"/>
      <c r="QLR195" s="377"/>
      <c r="QLS195" s="377"/>
      <c r="QLT195" s="377"/>
      <c r="QLU195" s="377"/>
      <c r="QLV195" s="377"/>
      <c r="QLW195" s="377"/>
      <c r="QLX195" s="377"/>
      <c r="QLY195" s="377"/>
      <c r="QLZ195" s="377"/>
      <c r="QMA195" s="377"/>
      <c r="QMB195" s="377"/>
      <c r="QMC195" s="377"/>
      <c r="QMD195" s="377"/>
      <c r="QME195" s="377"/>
      <c r="QMF195" s="377"/>
      <c r="QMG195" s="377"/>
      <c r="QMH195" s="377"/>
      <c r="QMI195" s="377"/>
      <c r="QMJ195" s="377"/>
      <c r="QMK195" s="378"/>
      <c r="QML195" s="378"/>
      <c r="QMM195" s="378"/>
      <c r="QMN195" s="378"/>
      <c r="QMO195" s="378"/>
      <c r="QMP195" s="378"/>
      <c r="QMQ195" s="378"/>
      <c r="QMR195" s="378"/>
      <c r="QMS195" s="378"/>
      <c r="QMT195" s="378"/>
      <c r="QMU195" s="378"/>
      <c r="QMV195" s="378"/>
      <c r="QMW195" s="378"/>
      <c r="QMX195" s="378"/>
      <c r="QMY195" s="378"/>
      <c r="QMZ195" s="378"/>
      <c r="QNA195" s="378"/>
      <c r="QNB195" s="378"/>
      <c r="QNC195" s="378"/>
      <c r="QND195" s="378"/>
      <c r="QNE195" s="378"/>
      <c r="QNF195" s="378"/>
      <c r="QNG195" s="378"/>
      <c r="QNH195" s="378"/>
      <c r="QNI195" s="379"/>
      <c r="QNJ195" s="379"/>
      <c r="QNK195" s="379"/>
      <c r="QNL195" s="379"/>
      <c r="QNM195" s="379"/>
      <c r="QNN195" s="378"/>
      <c r="QNO195" s="378"/>
      <c r="QNP195" s="379"/>
      <c r="QNQ195" s="379"/>
      <c r="QNR195" s="378"/>
      <c r="QNS195" s="378"/>
      <c r="QNT195" s="379"/>
      <c r="QNU195" s="379"/>
      <c r="QNV195" s="378"/>
      <c r="QNW195" s="378"/>
      <c r="QNX195" s="378"/>
      <c r="QNY195" s="378"/>
      <c r="QNZ195" s="378"/>
      <c r="QOA195" s="378"/>
      <c r="QOB195" s="378"/>
      <c r="QOC195" s="379"/>
      <c r="QOD195" s="379"/>
      <c r="QOE195" s="378"/>
      <c r="QOF195" s="378"/>
      <c r="QOG195" s="379"/>
      <c r="QOH195" s="379"/>
      <c r="QOI195" s="378"/>
      <c r="QOJ195" s="378"/>
      <c r="QOK195" s="378"/>
      <c r="QOL195" s="378"/>
      <c r="QOM195" s="378"/>
      <c r="QON195" s="372"/>
      <c r="QOO195" s="398"/>
      <c r="QOP195" s="378"/>
      <c r="QOQ195" s="378"/>
      <c r="QOR195" s="378"/>
      <c r="QOS195" s="378"/>
      <c r="QOT195" s="378"/>
      <c r="QOU195" s="378"/>
      <c r="QOV195" s="378"/>
      <c r="QOW195" s="377"/>
      <c r="QOX195" s="377"/>
      <c r="QOY195" s="377"/>
      <c r="QOZ195" s="377"/>
      <c r="QPA195" s="377"/>
      <c r="QPB195" s="377"/>
      <c r="QPC195" s="377"/>
      <c r="QPD195" s="377"/>
      <c r="QPE195" s="377"/>
      <c r="QPF195" s="377"/>
      <c r="QPG195" s="377"/>
      <c r="QPH195" s="377"/>
      <c r="QPI195" s="377"/>
      <c r="QPJ195" s="377"/>
      <c r="QPK195" s="377"/>
      <c r="QPL195" s="377"/>
      <c r="QPM195" s="377"/>
      <c r="QPN195" s="377"/>
      <c r="QPO195" s="377"/>
      <c r="QPP195" s="377"/>
      <c r="QPQ195" s="377"/>
      <c r="QPR195" s="377"/>
      <c r="QPS195" s="377"/>
      <c r="QPT195" s="377"/>
      <c r="QPU195" s="377"/>
      <c r="QPV195" s="377"/>
      <c r="QPW195" s="377"/>
      <c r="QPX195" s="377"/>
      <c r="QPY195" s="377"/>
      <c r="QPZ195" s="377"/>
      <c r="QQA195" s="377"/>
      <c r="QQB195" s="377"/>
      <c r="QQC195" s="377"/>
      <c r="QQD195" s="377"/>
      <c r="QQE195" s="377"/>
      <c r="QQF195" s="377"/>
      <c r="QQG195" s="377"/>
      <c r="QQH195" s="377"/>
      <c r="QQI195" s="377"/>
      <c r="QQJ195" s="377"/>
      <c r="QQK195" s="377"/>
      <c r="QQL195" s="377"/>
      <c r="QQM195" s="377"/>
      <c r="QQN195" s="377"/>
      <c r="QQO195" s="378"/>
      <c r="QQP195" s="378"/>
      <c r="QQQ195" s="378"/>
      <c r="QQR195" s="378"/>
      <c r="QQS195" s="378"/>
      <c r="QQT195" s="378"/>
      <c r="QQU195" s="378"/>
      <c r="QQV195" s="378"/>
      <c r="QQW195" s="378"/>
      <c r="QQX195" s="378"/>
      <c r="QQY195" s="378"/>
      <c r="QQZ195" s="378"/>
      <c r="QRA195" s="378"/>
      <c r="QRB195" s="378"/>
      <c r="QRC195" s="378"/>
      <c r="QRD195" s="378"/>
      <c r="QRE195" s="378"/>
      <c r="QRF195" s="378"/>
      <c r="QRG195" s="378"/>
      <c r="QRH195" s="378"/>
      <c r="QRI195" s="378"/>
      <c r="QRJ195" s="378"/>
      <c r="QRK195" s="378"/>
      <c r="QRL195" s="378"/>
      <c r="QRM195" s="379"/>
      <c r="QRN195" s="379"/>
      <c r="QRO195" s="379"/>
      <c r="QRP195" s="379"/>
      <c r="QRQ195" s="379"/>
      <c r="QRR195" s="378"/>
      <c r="QRS195" s="378"/>
      <c r="QRT195" s="379"/>
      <c r="QRU195" s="379"/>
      <c r="QRV195" s="378"/>
      <c r="QRW195" s="378"/>
      <c r="QRX195" s="379"/>
      <c r="QRY195" s="379"/>
      <c r="QRZ195" s="378"/>
      <c r="QSA195" s="378"/>
      <c r="QSB195" s="378"/>
      <c r="QSC195" s="378"/>
      <c r="QSD195" s="378"/>
      <c r="QSE195" s="378"/>
      <c r="QSF195" s="378"/>
      <c r="QSG195" s="379"/>
      <c r="QSH195" s="379"/>
      <c r="QSI195" s="378"/>
      <c r="QSJ195" s="378"/>
      <c r="QSK195" s="379"/>
      <c r="QSL195" s="379"/>
      <c r="QSM195" s="378"/>
      <c r="QSN195" s="378"/>
      <c r="QSO195" s="378"/>
      <c r="QSP195" s="378"/>
      <c r="QSQ195" s="378"/>
      <c r="QSR195" s="372"/>
      <c r="QSS195" s="398"/>
      <c r="QST195" s="378"/>
      <c r="QSU195" s="378"/>
      <c r="QSV195" s="378"/>
      <c r="QSW195" s="378"/>
      <c r="QSX195" s="378"/>
      <c r="QSY195" s="378"/>
      <c r="QSZ195" s="378"/>
      <c r="QTA195" s="377"/>
      <c r="QTB195" s="377"/>
      <c r="QTC195" s="377"/>
      <c r="QTD195" s="377"/>
      <c r="QTE195" s="377"/>
      <c r="QTF195" s="377"/>
      <c r="QTG195" s="377"/>
      <c r="QTH195" s="377"/>
      <c r="QTI195" s="377"/>
      <c r="QTJ195" s="377"/>
      <c r="QTK195" s="377"/>
      <c r="QTL195" s="377"/>
      <c r="QTM195" s="377"/>
      <c r="QTN195" s="377"/>
      <c r="QTO195" s="377"/>
      <c r="QTP195" s="377"/>
      <c r="QTQ195" s="377"/>
      <c r="QTR195" s="377"/>
      <c r="QTS195" s="377"/>
      <c r="QTT195" s="377"/>
      <c r="QTU195" s="377"/>
      <c r="QTV195" s="377"/>
      <c r="QTW195" s="377"/>
      <c r="QTX195" s="377"/>
      <c r="QTY195" s="377"/>
      <c r="QTZ195" s="377"/>
      <c r="QUA195" s="377"/>
      <c r="QUB195" s="377"/>
      <c r="QUC195" s="377"/>
      <c r="QUD195" s="377"/>
      <c r="QUE195" s="377"/>
      <c r="QUF195" s="377"/>
      <c r="QUG195" s="377"/>
      <c r="QUH195" s="377"/>
      <c r="QUI195" s="377"/>
      <c r="QUJ195" s="377"/>
      <c r="QUK195" s="377"/>
      <c r="QUL195" s="377"/>
      <c r="QUM195" s="377"/>
      <c r="QUN195" s="377"/>
      <c r="QUO195" s="377"/>
      <c r="QUP195" s="377"/>
      <c r="QUQ195" s="377"/>
      <c r="QUR195" s="377"/>
      <c r="QUS195" s="378"/>
      <c r="QUT195" s="378"/>
      <c r="QUU195" s="378"/>
      <c r="QUV195" s="378"/>
      <c r="QUW195" s="378"/>
      <c r="QUX195" s="378"/>
      <c r="QUY195" s="378"/>
      <c r="QUZ195" s="378"/>
      <c r="QVA195" s="378"/>
      <c r="QVB195" s="378"/>
      <c r="QVC195" s="378"/>
      <c r="QVD195" s="378"/>
      <c r="QVE195" s="378"/>
      <c r="QVF195" s="378"/>
      <c r="QVG195" s="378"/>
      <c r="QVH195" s="378"/>
      <c r="QVI195" s="378"/>
      <c r="QVJ195" s="378"/>
      <c r="QVK195" s="378"/>
      <c r="QVL195" s="378"/>
      <c r="QVM195" s="378"/>
      <c r="QVN195" s="378"/>
      <c r="QVO195" s="378"/>
      <c r="QVP195" s="378"/>
      <c r="QVQ195" s="379"/>
      <c r="QVR195" s="379"/>
      <c r="QVS195" s="379"/>
      <c r="QVT195" s="379"/>
      <c r="QVU195" s="379"/>
      <c r="QVV195" s="378"/>
      <c r="QVW195" s="378"/>
      <c r="QVX195" s="379"/>
      <c r="QVY195" s="379"/>
      <c r="QVZ195" s="378"/>
      <c r="QWA195" s="378"/>
      <c r="QWB195" s="379"/>
      <c r="QWC195" s="379"/>
      <c r="QWD195" s="378"/>
      <c r="QWE195" s="378"/>
      <c r="QWF195" s="378"/>
      <c r="QWG195" s="378"/>
      <c r="QWH195" s="378"/>
      <c r="QWI195" s="378"/>
      <c r="QWJ195" s="378"/>
      <c r="QWK195" s="379"/>
      <c r="QWL195" s="379"/>
      <c r="QWM195" s="378"/>
      <c r="QWN195" s="378"/>
      <c r="QWO195" s="379"/>
      <c r="QWP195" s="379"/>
      <c r="QWQ195" s="378"/>
      <c r="QWR195" s="378"/>
      <c r="QWS195" s="378"/>
      <c r="QWT195" s="378"/>
      <c r="QWU195" s="378"/>
      <c r="QWV195" s="372"/>
      <c r="QWW195" s="398"/>
      <c r="QWX195" s="378"/>
      <c r="QWY195" s="378"/>
      <c r="QWZ195" s="378"/>
      <c r="QXA195" s="378"/>
      <c r="QXB195" s="378"/>
      <c r="QXC195" s="378"/>
      <c r="QXD195" s="378"/>
      <c r="QXE195" s="377"/>
      <c r="QXF195" s="377"/>
      <c r="QXG195" s="377"/>
      <c r="QXH195" s="377"/>
      <c r="QXI195" s="377"/>
      <c r="QXJ195" s="377"/>
      <c r="QXK195" s="377"/>
      <c r="QXL195" s="377"/>
      <c r="QXM195" s="377"/>
      <c r="QXN195" s="377"/>
      <c r="QXO195" s="377"/>
      <c r="QXP195" s="377"/>
      <c r="QXQ195" s="377"/>
      <c r="QXR195" s="377"/>
      <c r="QXS195" s="377"/>
      <c r="QXT195" s="377"/>
      <c r="QXU195" s="377"/>
      <c r="QXV195" s="377"/>
      <c r="QXW195" s="377"/>
      <c r="QXX195" s="377"/>
      <c r="QXY195" s="377"/>
      <c r="QXZ195" s="377"/>
      <c r="QYA195" s="377"/>
      <c r="QYB195" s="377"/>
      <c r="QYC195" s="377"/>
      <c r="QYD195" s="377"/>
      <c r="QYE195" s="377"/>
      <c r="QYF195" s="377"/>
      <c r="QYG195" s="377"/>
      <c r="QYH195" s="377"/>
      <c r="QYI195" s="377"/>
      <c r="QYJ195" s="377"/>
      <c r="QYK195" s="377"/>
      <c r="QYL195" s="377"/>
      <c r="QYM195" s="377"/>
      <c r="QYN195" s="377"/>
      <c r="QYO195" s="377"/>
      <c r="QYP195" s="377"/>
      <c r="QYQ195" s="377"/>
      <c r="QYR195" s="377"/>
      <c r="QYS195" s="377"/>
      <c r="QYT195" s="377"/>
      <c r="QYU195" s="377"/>
      <c r="QYV195" s="377"/>
      <c r="QYW195" s="378"/>
      <c r="QYX195" s="378"/>
      <c r="QYY195" s="378"/>
      <c r="QYZ195" s="378"/>
      <c r="QZA195" s="378"/>
      <c r="QZB195" s="378"/>
      <c r="QZC195" s="378"/>
      <c r="QZD195" s="378"/>
      <c r="QZE195" s="378"/>
      <c r="QZF195" s="378"/>
      <c r="QZG195" s="378"/>
      <c r="QZH195" s="378"/>
      <c r="QZI195" s="378"/>
      <c r="QZJ195" s="378"/>
      <c r="QZK195" s="378"/>
      <c r="QZL195" s="378"/>
      <c r="QZM195" s="378"/>
      <c r="QZN195" s="378"/>
      <c r="QZO195" s="378"/>
      <c r="QZP195" s="378"/>
      <c r="QZQ195" s="378"/>
      <c r="QZR195" s="378"/>
      <c r="QZS195" s="378"/>
      <c r="QZT195" s="378"/>
      <c r="QZU195" s="379"/>
      <c r="QZV195" s="379"/>
      <c r="QZW195" s="379"/>
      <c r="QZX195" s="379"/>
      <c r="QZY195" s="379"/>
      <c r="QZZ195" s="378"/>
      <c r="RAA195" s="378"/>
      <c r="RAB195" s="379"/>
      <c r="RAC195" s="379"/>
      <c r="RAD195" s="378"/>
      <c r="RAE195" s="378"/>
      <c r="RAF195" s="379"/>
      <c r="RAG195" s="379"/>
      <c r="RAH195" s="378"/>
      <c r="RAI195" s="378"/>
      <c r="RAJ195" s="378"/>
      <c r="RAK195" s="378"/>
      <c r="RAL195" s="378"/>
      <c r="RAM195" s="378"/>
      <c r="RAN195" s="378"/>
      <c r="RAO195" s="379"/>
      <c r="RAP195" s="379"/>
      <c r="RAQ195" s="378"/>
      <c r="RAR195" s="378"/>
      <c r="RAS195" s="379"/>
      <c r="RAT195" s="379"/>
      <c r="RAU195" s="378"/>
      <c r="RAV195" s="378"/>
      <c r="RAW195" s="378"/>
      <c r="RAX195" s="378"/>
      <c r="RAY195" s="378"/>
      <c r="RAZ195" s="372"/>
      <c r="RBA195" s="398"/>
      <c r="RBB195" s="378"/>
      <c r="RBC195" s="378"/>
      <c r="RBD195" s="378"/>
      <c r="RBE195" s="378"/>
      <c r="RBF195" s="378"/>
      <c r="RBG195" s="378"/>
      <c r="RBH195" s="378"/>
      <c r="RBI195" s="377"/>
      <c r="RBJ195" s="377"/>
      <c r="RBK195" s="377"/>
      <c r="RBL195" s="377"/>
      <c r="RBM195" s="377"/>
      <c r="RBN195" s="377"/>
      <c r="RBO195" s="377"/>
      <c r="RBP195" s="377"/>
      <c r="RBQ195" s="377"/>
      <c r="RBR195" s="377"/>
      <c r="RBS195" s="377"/>
      <c r="RBT195" s="377"/>
      <c r="RBU195" s="377"/>
      <c r="RBV195" s="377"/>
      <c r="RBW195" s="377"/>
      <c r="RBX195" s="377"/>
      <c r="RBY195" s="377"/>
      <c r="RBZ195" s="377"/>
      <c r="RCA195" s="377"/>
      <c r="RCB195" s="377"/>
      <c r="RCC195" s="377"/>
      <c r="RCD195" s="377"/>
      <c r="RCE195" s="377"/>
      <c r="RCF195" s="377"/>
      <c r="RCG195" s="377"/>
      <c r="RCH195" s="377"/>
      <c r="RCI195" s="377"/>
      <c r="RCJ195" s="377"/>
      <c r="RCK195" s="377"/>
      <c r="RCL195" s="377"/>
      <c r="RCM195" s="377"/>
      <c r="RCN195" s="377"/>
      <c r="RCO195" s="377"/>
      <c r="RCP195" s="377"/>
      <c r="RCQ195" s="377"/>
      <c r="RCR195" s="377"/>
      <c r="RCS195" s="377"/>
      <c r="RCT195" s="377"/>
      <c r="RCU195" s="377"/>
      <c r="RCV195" s="377"/>
      <c r="RCW195" s="377"/>
      <c r="RCX195" s="377"/>
      <c r="RCY195" s="377"/>
      <c r="RCZ195" s="377"/>
      <c r="RDA195" s="378"/>
      <c r="RDB195" s="378"/>
      <c r="RDC195" s="378"/>
      <c r="RDD195" s="378"/>
      <c r="RDE195" s="378"/>
      <c r="RDF195" s="378"/>
      <c r="RDG195" s="378"/>
      <c r="RDH195" s="378"/>
      <c r="RDI195" s="378"/>
      <c r="RDJ195" s="378"/>
      <c r="RDK195" s="378"/>
      <c r="RDL195" s="378"/>
      <c r="RDM195" s="378"/>
      <c r="RDN195" s="378"/>
      <c r="RDO195" s="378"/>
      <c r="RDP195" s="378"/>
      <c r="RDQ195" s="378"/>
      <c r="RDR195" s="378"/>
      <c r="RDS195" s="378"/>
      <c r="RDT195" s="378"/>
      <c r="RDU195" s="378"/>
      <c r="RDV195" s="378"/>
      <c r="RDW195" s="378"/>
    </row>
    <row r="196" spans="1:12295" s="59" customFormat="1" ht="54.75" hidden="1" customHeight="1" x14ac:dyDescent="0.25">
      <c r="B196" s="212"/>
      <c r="C196" s="102" t="s">
        <v>32</v>
      </c>
      <c r="D196" s="666">
        <f t="shared" si="642"/>
        <v>0</v>
      </c>
      <c r="E196" s="666">
        <v>0</v>
      </c>
      <c r="F196" s="666"/>
      <c r="G196" s="666"/>
      <c r="H196" s="62"/>
      <c r="I196" s="28"/>
      <c r="J196" s="666">
        <f>M196-E196</f>
        <v>0</v>
      </c>
      <c r="K196" s="666">
        <f t="shared" si="629"/>
        <v>0</v>
      </c>
      <c r="L196" s="749" t="e">
        <f t="shared" si="633"/>
        <v>#DIV/0!</v>
      </c>
      <c r="M196" s="666"/>
      <c r="N196" s="826" t="e">
        <f t="shared" si="641"/>
        <v>#DIV/0!</v>
      </c>
      <c r="O196" s="666"/>
      <c r="P196" s="734"/>
      <c r="Q196" s="666"/>
      <c r="R196" s="734"/>
      <c r="S196" s="62"/>
      <c r="T196" s="41"/>
      <c r="U196" s="28"/>
      <c r="V196" s="666">
        <f t="shared" si="529"/>
        <v>0</v>
      </c>
      <c r="W196" s="666">
        <f>AA196-E196</f>
        <v>0</v>
      </c>
      <c r="X196" s="293"/>
      <c r="Y196" s="293"/>
      <c r="Z196" s="666">
        <f t="shared" si="527"/>
        <v>0</v>
      </c>
      <c r="AA196" s="666">
        <f>E196</f>
        <v>0</v>
      </c>
      <c r="AB196" s="62"/>
      <c r="AC196" s="28"/>
      <c r="AD196" s="19"/>
      <c r="AE196" s="666">
        <f t="shared" si="643"/>
        <v>0</v>
      </c>
      <c r="AF196" s="749" t="e">
        <f t="shared" si="634"/>
        <v>#DIV/0!</v>
      </c>
      <c r="AG196" s="666">
        <v>0</v>
      </c>
      <c r="AH196" s="749" t="e">
        <f t="shared" si="635"/>
        <v>#DIV/0!</v>
      </c>
      <c r="AI196" s="666"/>
      <c r="AJ196" s="734"/>
      <c r="AK196" s="666"/>
      <c r="AL196" s="734"/>
      <c r="AM196" s="62"/>
      <c r="AN196" s="41"/>
      <c r="AO196" s="28"/>
      <c r="AP196" s="666">
        <f>AT196-AG196</f>
        <v>0</v>
      </c>
      <c r="AQ196" s="734"/>
      <c r="AR196" s="666">
        <f t="shared" si="631"/>
        <v>0</v>
      </c>
      <c r="AS196" s="749" t="e">
        <f t="shared" si="636"/>
        <v>#DIV/0!</v>
      </c>
      <c r="AT196" s="666">
        <v>0</v>
      </c>
      <c r="AU196" s="749" t="e">
        <f t="shared" si="637"/>
        <v>#DIV/0!</v>
      </c>
      <c r="AV196" s="666"/>
      <c r="AW196" s="749" t="e">
        <f t="shared" si="638"/>
        <v>#DIV/0!</v>
      </c>
      <c r="AX196" s="666"/>
      <c r="AY196" s="749" t="e">
        <f t="shared" si="639"/>
        <v>#DIV/0!</v>
      </c>
      <c r="AZ196" s="62"/>
      <c r="BA196" s="749"/>
      <c r="BB196" s="28"/>
      <c r="BC196" s="62"/>
      <c r="BD196" s="28"/>
      <c r="BE196" s="666">
        <f t="shared" si="582"/>
        <v>0</v>
      </c>
      <c r="BF196" s="666">
        <v>0</v>
      </c>
      <c r="BG196" s="666"/>
      <c r="BH196" s="62"/>
      <c r="BI196" s="28"/>
      <c r="BJ196" s="666">
        <f t="shared" ref="BJ196" si="644">BK196+BL196+BM196</f>
        <v>0</v>
      </c>
      <c r="BK196" s="666"/>
      <c r="BL196" s="62"/>
      <c r="BM196" s="28"/>
      <c r="BN196" s="666">
        <f t="shared" si="544"/>
        <v>0</v>
      </c>
      <c r="BO196" s="666">
        <v>0</v>
      </c>
      <c r="BP196" s="666"/>
      <c r="BQ196" s="666"/>
      <c r="BR196" s="62"/>
      <c r="BS196" s="28"/>
      <c r="BT196" s="666"/>
      <c r="BU196" s="666">
        <f t="shared" si="583"/>
        <v>0</v>
      </c>
      <c r="BV196" s="439">
        <v>0</v>
      </c>
      <c r="BW196" s="555"/>
      <c r="BX196" s="439"/>
      <c r="BY196" s="62"/>
      <c r="BZ196" s="28"/>
      <c r="CE196" s="749" t="e">
        <f t="shared" si="640"/>
        <v>#DIV/0!</v>
      </c>
    </row>
    <row r="197" spans="1:12295" s="50" customFormat="1" ht="54" hidden="1" customHeight="1" x14ac:dyDescent="0.25">
      <c r="B197" s="201"/>
      <c r="C197" s="98" t="s">
        <v>422</v>
      </c>
      <c r="D197" s="665">
        <f t="shared" si="642"/>
        <v>0</v>
      </c>
      <c r="E197" s="665">
        <v>0</v>
      </c>
      <c r="F197" s="665"/>
      <c r="G197" s="665"/>
      <c r="H197" s="31"/>
      <c r="I197" s="31"/>
      <c r="J197" s="665">
        <f>M197-E197</f>
        <v>0</v>
      </c>
      <c r="K197" s="665">
        <f t="shared" si="629"/>
        <v>0</v>
      </c>
      <c r="L197" s="749" t="e">
        <f t="shared" si="633"/>
        <v>#DIV/0!</v>
      </c>
      <c r="M197" s="665"/>
      <c r="N197" s="826" t="e">
        <f t="shared" si="641"/>
        <v>#DIV/0!</v>
      </c>
      <c r="O197" s="665"/>
      <c r="P197" s="734"/>
      <c r="Q197" s="665"/>
      <c r="R197" s="734"/>
      <c r="S197" s="31"/>
      <c r="T197" s="31"/>
      <c r="U197" s="31"/>
      <c r="V197" s="665">
        <f t="shared" si="529"/>
        <v>0</v>
      </c>
      <c r="W197" s="665">
        <v>0</v>
      </c>
      <c r="X197" s="31"/>
      <c r="Y197" s="31"/>
      <c r="Z197" s="665">
        <f t="shared" si="527"/>
        <v>0</v>
      </c>
      <c r="AA197" s="665">
        <f>E197</f>
        <v>0</v>
      </c>
      <c r="AB197" s="31"/>
      <c r="AC197" s="31"/>
      <c r="AD197" s="31"/>
      <c r="AE197" s="665">
        <f t="shared" si="643"/>
        <v>0</v>
      </c>
      <c r="AF197" s="749" t="e">
        <f t="shared" si="634"/>
        <v>#DIV/0!</v>
      </c>
      <c r="AG197" s="665">
        <v>0</v>
      </c>
      <c r="AH197" s="749" t="e">
        <f t="shared" si="635"/>
        <v>#DIV/0!</v>
      </c>
      <c r="AI197" s="665"/>
      <c r="AJ197" s="734"/>
      <c r="AK197" s="665"/>
      <c r="AL197" s="734"/>
      <c r="AM197" s="31"/>
      <c r="AN197" s="31"/>
      <c r="AO197" s="31"/>
      <c r="AP197" s="665">
        <f>AT197-AG197</f>
        <v>0</v>
      </c>
      <c r="AQ197" s="734"/>
      <c r="AR197" s="665">
        <f t="shared" si="631"/>
        <v>0</v>
      </c>
      <c r="AS197" s="749" t="e">
        <f t="shared" si="636"/>
        <v>#DIV/0!</v>
      </c>
      <c r="AT197" s="665">
        <v>0</v>
      </c>
      <c r="AU197" s="749" t="e">
        <f t="shared" si="637"/>
        <v>#DIV/0!</v>
      </c>
      <c r="AV197" s="665"/>
      <c r="AW197" s="749" t="e">
        <f t="shared" si="638"/>
        <v>#DIV/0!</v>
      </c>
      <c r="AX197" s="665"/>
      <c r="AY197" s="749" t="e">
        <f t="shared" si="639"/>
        <v>#DIV/0!</v>
      </c>
      <c r="AZ197" s="31"/>
      <c r="BA197" s="749"/>
      <c r="BB197" s="31"/>
      <c r="BC197" s="31"/>
      <c r="BD197" s="31"/>
      <c r="BE197" s="665">
        <f t="shared" si="582"/>
        <v>0</v>
      </c>
      <c r="BF197" s="665">
        <v>0</v>
      </c>
      <c r="BG197" s="665"/>
      <c r="BH197" s="31"/>
      <c r="BI197" s="31"/>
      <c r="BJ197" s="665">
        <f>BK197</f>
        <v>0</v>
      </c>
      <c r="BK197" s="665">
        <f>BO197-BF197</f>
        <v>0</v>
      </c>
      <c r="BL197" s="31"/>
      <c r="BM197" s="31"/>
      <c r="BN197" s="665">
        <f t="shared" si="544"/>
        <v>0</v>
      </c>
      <c r="BO197" s="665">
        <v>0</v>
      </c>
      <c r="BP197" s="665"/>
      <c r="BQ197" s="665"/>
      <c r="BR197" s="31"/>
      <c r="BS197" s="31"/>
      <c r="BT197" s="665"/>
      <c r="BU197" s="665">
        <f t="shared" si="583"/>
        <v>0</v>
      </c>
      <c r="BV197" s="438">
        <v>0</v>
      </c>
      <c r="BW197" s="557"/>
      <c r="BX197" s="438"/>
      <c r="BY197" s="31"/>
      <c r="BZ197" s="31"/>
      <c r="CE197" s="749" t="e">
        <f t="shared" si="640"/>
        <v>#DIV/0!</v>
      </c>
    </row>
    <row r="198" spans="1:12295" s="152" customFormat="1" ht="132.75" hidden="1" customHeight="1" x14ac:dyDescent="0.25">
      <c r="B198" s="204" t="s">
        <v>74</v>
      </c>
      <c r="C198" s="100" t="s">
        <v>213</v>
      </c>
      <c r="D198" s="665">
        <f t="shared" si="642"/>
        <v>0</v>
      </c>
      <c r="E198" s="671">
        <f>E199</f>
        <v>0</v>
      </c>
      <c r="F198" s="671"/>
      <c r="G198" s="671">
        <f>G199</f>
        <v>0</v>
      </c>
      <c r="H198" s="671">
        <f t="shared" ref="H198:I198" si="645">H199</f>
        <v>0</v>
      </c>
      <c r="I198" s="671" t="e">
        <f t="shared" si="645"/>
        <v>#REF!</v>
      </c>
      <c r="J198" s="665">
        <f t="shared" ref="J198:J206" si="646">M198-E198</f>
        <v>0</v>
      </c>
      <c r="K198" s="665">
        <f t="shared" si="629"/>
        <v>0</v>
      </c>
      <c r="L198" s="749" t="e">
        <f t="shared" si="633"/>
        <v>#DIV/0!</v>
      </c>
      <c r="M198" s="671">
        <f>M199</f>
        <v>0</v>
      </c>
      <c r="N198" s="826" t="e">
        <f t="shared" si="641"/>
        <v>#DIV/0!</v>
      </c>
      <c r="O198" s="671"/>
      <c r="P198" s="734"/>
      <c r="Q198" s="671">
        <f>Q199</f>
        <v>0</v>
      </c>
      <c r="R198" s="734"/>
      <c r="S198" s="671">
        <f t="shared" ref="S198:U198" si="647">S199</f>
        <v>0</v>
      </c>
      <c r="T198" s="734"/>
      <c r="U198" s="671" t="e">
        <f t="shared" si="647"/>
        <v>#REF!</v>
      </c>
      <c r="V198" s="671" t="e">
        <f>W198+X198+Y198</f>
        <v>#REF!</v>
      </c>
      <c r="W198" s="671" t="e">
        <f>W199+W200</f>
        <v>#REF!</v>
      </c>
      <c r="X198" s="89"/>
      <c r="Y198" s="89"/>
      <c r="Z198" s="671" t="e">
        <f>AA198+AB198+AC198</f>
        <v>#REF!</v>
      </c>
      <c r="AA198" s="671" t="e">
        <f>AA199+AA200</f>
        <v>#REF!</v>
      </c>
      <c r="AB198" s="89"/>
      <c r="AC198" s="89"/>
      <c r="AD198" s="19"/>
      <c r="AE198" s="665" t="e">
        <f>AG198+AM198+AO198+AK198</f>
        <v>#REF!</v>
      </c>
      <c r="AF198" s="749" t="e">
        <f t="shared" si="634"/>
        <v>#REF!</v>
      </c>
      <c r="AG198" s="671">
        <f>AG199</f>
        <v>0</v>
      </c>
      <c r="AH198" s="749" t="e">
        <f t="shared" si="635"/>
        <v>#DIV/0!</v>
      </c>
      <c r="AI198" s="671"/>
      <c r="AJ198" s="734"/>
      <c r="AK198" s="671">
        <f>AK199</f>
        <v>0</v>
      </c>
      <c r="AL198" s="734"/>
      <c r="AM198" s="671">
        <f t="shared" ref="AM198" si="648">AM199</f>
        <v>0</v>
      </c>
      <c r="AN198" s="734"/>
      <c r="AO198" s="671" t="e">
        <f t="shared" ref="AO198" si="649">AO199</f>
        <v>#REF!</v>
      </c>
      <c r="AP198" s="671"/>
      <c r="AQ198" s="734"/>
      <c r="AR198" s="671" t="e">
        <f>AT198+AZ198+BB198+AX198</f>
        <v>#REF!</v>
      </c>
      <c r="AS198" s="749" t="e">
        <f t="shared" si="636"/>
        <v>#REF!</v>
      </c>
      <c r="AT198" s="671">
        <f>AT199</f>
        <v>0</v>
      </c>
      <c r="AU198" s="749" t="e">
        <f t="shared" si="637"/>
        <v>#DIV/0!</v>
      </c>
      <c r="AV198" s="671"/>
      <c r="AW198" s="749" t="e">
        <f t="shared" si="638"/>
        <v>#DIV/0!</v>
      </c>
      <c r="AX198" s="671">
        <f>AX199</f>
        <v>0</v>
      </c>
      <c r="AY198" s="749" t="e">
        <f t="shared" si="639"/>
        <v>#DIV/0!</v>
      </c>
      <c r="AZ198" s="671">
        <f t="shared" ref="AZ198:BB198" si="650">AZ199</f>
        <v>0</v>
      </c>
      <c r="BA198" s="749"/>
      <c r="BB198" s="671" t="e">
        <f t="shared" si="650"/>
        <v>#REF!</v>
      </c>
      <c r="BC198" s="89"/>
      <c r="BD198" s="89"/>
      <c r="BE198" s="671" t="e">
        <f>BF198+BH198+BI198+BG198</f>
        <v>#REF!</v>
      </c>
      <c r="BF198" s="671">
        <f>BF199</f>
        <v>0</v>
      </c>
      <c r="BG198" s="671">
        <f>BG199</f>
        <v>0</v>
      </c>
      <c r="BH198" s="671">
        <f t="shared" ref="BH198" si="651">BH199</f>
        <v>0</v>
      </c>
      <c r="BI198" s="671" t="e">
        <f t="shared" ref="BI198" si="652">BI199</f>
        <v>#REF!</v>
      </c>
      <c r="BJ198" s="671" t="e">
        <f>BK198+BL198+BM198</f>
        <v>#REF!</v>
      </c>
      <c r="BK198" s="671" t="e">
        <f>BK199+BK200</f>
        <v>#REF!</v>
      </c>
      <c r="BL198" s="89"/>
      <c r="BM198" s="89"/>
      <c r="BN198" s="671" t="e">
        <f>BO198+BR198+BS198</f>
        <v>#REF!</v>
      </c>
      <c r="BO198" s="671" t="e">
        <f>BO199+BO200</f>
        <v>#REF!</v>
      </c>
      <c r="BP198" s="671"/>
      <c r="BQ198" s="671"/>
      <c r="BR198" s="89"/>
      <c r="BS198" s="89"/>
      <c r="BT198" s="671"/>
      <c r="BU198" s="671" t="e">
        <f>BV198+BY198+BZ198+BX198</f>
        <v>#REF!</v>
      </c>
      <c r="BV198" s="444">
        <f>BV199</f>
        <v>0</v>
      </c>
      <c r="BW198" s="550"/>
      <c r="BX198" s="444">
        <f>BX199</f>
        <v>0</v>
      </c>
      <c r="BY198" s="444">
        <f t="shared" ref="BY198:BZ198" si="653">BY199</f>
        <v>0</v>
      </c>
      <c r="BZ198" s="444" t="e">
        <f t="shared" si="653"/>
        <v>#REF!</v>
      </c>
      <c r="CE198" s="749" t="e">
        <f t="shared" si="640"/>
        <v>#REF!</v>
      </c>
    </row>
    <row r="199" spans="1:12295" s="20" customFormat="1" ht="41.25" hidden="1" customHeight="1" x14ac:dyDescent="0.25">
      <c r="B199" s="201"/>
      <c r="C199" s="98" t="s">
        <v>395</v>
      </c>
      <c r="D199" s="665">
        <f t="shared" si="642"/>
        <v>0</v>
      </c>
      <c r="E199" s="99">
        <v>0</v>
      </c>
      <c r="F199" s="99"/>
      <c r="G199" s="99">
        <f>G202</f>
        <v>0</v>
      </c>
      <c r="H199" s="99">
        <f>H202</f>
        <v>0</v>
      </c>
      <c r="I199" s="99" t="e">
        <f>I202</f>
        <v>#REF!</v>
      </c>
      <c r="J199" s="665">
        <f t="shared" si="646"/>
        <v>0</v>
      </c>
      <c r="K199" s="665">
        <f t="shared" si="629"/>
        <v>0</v>
      </c>
      <c r="L199" s="749" t="e">
        <f t="shared" si="633"/>
        <v>#DIV/0!</v>
      </c>
      <c r="M199" s="99">
        <v>0</v>
      </c>
      <c r="N199" s="826" t="e">
        <f t="shared" si="641"/>
        <v>#DIV/0!</v>
      </c>
      <c r="O199" s="99"/>
      <c r="P199" s="99"/>
      <c r="Q199" s="99">
        <f>Q202</f>
        <v>0</v>
      </c>
      <c r="R199" s="99"/>
      <c r="S199" s="99">
        <f>S202</f>
        <v>0</v>
      </c>
      <c r="T199" s="99"/>
      <c r="U199" s="99" t="e">
        <f>U202</f>
        <v>#REF!</v>
      </c>
      <c r="V199" s="99" t="e">
        <f>W199+X199+Y199</f>
        <v>#REF!</v>
      </c>
      <c r="W199" s="99" t="e">
        <f>W203+W213+W220</f>
        <v>#REF!</v>
      </c>
      <c r="X199" s="99"/>
      <c r="Y199" s="99"/>
      <c r="Z199" s="99" t="e">
        <f>AA199+AB199+AC199</f>
        <v>#REF!</v>
      </c>
      <c r="AA199" s="99" t="e">
        <f>AA203+AA213+AA220</f>
        <v>#REF!</v>
      </c>
      <c r="AB199" s="99"/>
      <c r="AC199" s="99"/>
      <c r="AD199" s="99"/>
      <c r="AE199" s="665" t="e">
        <f>AG199+AK199+AM199+AO199</f>
        <v>#REF!</v>
      </c>
      <c r="AF199" s="749" t="e">
        <f t="shared" si="634"/>
        <v>#REF!</v>
      </c>
      <c r="AG199" s="99">
        <f>AG202</f>
        <v>0</v>
      </c>
      <c r="AH199" s="749" t="e">
        <f t="shared" si="635"/>
        <v>#DIV/0!</v>
      </c>
      <c r="AI199" s="99"/>
      <c r="AJ199" s="99"/>
      <c r="AK199" s="99">
        <f>AK202</f>
        <v>0</v>
      </c>
      <c r="AL199" s="99"/>
      <c r="AM199" s="99">
        <f>AM202</f>
        <v>0</v>
      </c>
      <c r="AN199" s="99"/>
      <c r="AO199" s="99" t="e">
        <f>AO202</f>
        <v>#REF!</v>
      </c>
      <c r="AP199" s="99"/>
      <c r="AQ199" s="99"/>
      <c r="AR199" s="99" t="e">
        <f>AT199+AX199+AZ199+BB199</f>
        <v>#REF!</v>
      </c>
      <c r="AS199" s="749" t="e">
        <f t="shared" si="636"/>
        <v>#REF!</v>
      </c>
      <c r="AT199" s="99">
        <f>AT202</f>
        <v>0</v>
      </c>
      <c r="AU199" s="749" t="e">
        <f t="shared" si="637"/>
        <v>#DIV/0!</v>
      </c>
      <c r="AV199" s="99"/>
      <c r="AW199" s="749" t="e">
        <f t="shared" si="638"/>
        <v>#DIV/0!</v>
      </c>
      <c r="AX199" s="99">
        <f>AX202</f>
        <v>0</v>
      </c>
      <c r="AY199" s="749" t="e">
        <f t="shared" si="639"/>
        <v>#DIV/0!</v>
      </c>
      <c r="AZ199" s="99">
        <f>AZ202</f>
        <v>0</v>
      </c>
      <c r="BA199" s="749"/>
      <c r="BB199" s="99" t="e">
        <f>BB202</f>
        <v>#REF!</v>
      </c>
      <c r="BC199" s="99"/>
      <c r="BD199" s="99"/>
      <c r="BE199" s="99" t="e">
        <f>BF199+BG199+BH199+BI199</f>
        <v>#REF!</v>
      </c>
      <c r="BF199" s="99">
        <f>BF202</f>
        <v>0</v>
      </c>
      <c r="BG199" s="99">
        <f>BG202</f>
        <v>0</v>
      </c>
      <c r="BH199" s="99">
        <f>BH202</f>
        <v>0</v>
      </c>
      <c r="BI199" s="99" t="e">
        <f>BI202</f>
        <v>#REF!</v>
      </c>
      <c r="BJ199" s="99" t="e">
        <f>BK199+BL199+BM199</f>
        <v>#REF!</v>
      </c>
      <c r="BK199" s="99" t="e">
        <f>BK203+BK213+BK220+BK231+BK234+#REF!+#REF!+#REF!+#REF!</f>
        <v>#REF!</v>
      </c>
      <c r="BL199" s="99" t="e">
        <f>BL203+BL213+BL220+BL231+BL234+#REF!+#REF!+#REF!+#REF!</f>
        <v>#REF!</v>
      </c>
      <c r="BM199" s="99" t="e">
        <f>BM203+BM213+BM220+BM231+BM234+#REF!+#REF!+#REF!+#REF!</f>
        <v>#REF!</v>
      </c>
      <c r="BN199" s="99" t="e">
        <f>BO199+BR199+BS199</f>
        <v>#REF!</v>
      </c>
      <c r="BO199" s="99" t="e">
        <f>BO203+BO213+BO220+BO231+BO234+#REF!+#REF!+#REF!+#REF!</f>
        <v>#REF!</v>
      </c>
      <c r="BP199" s="99"/>
      <c r="BQ199" s="99"/>
      <c r="BR199" s="99" t="e">
        <f>BR203+BR213+BR220+BR231+BR234+#REF!+#REF!+#REF!+#REF!</f>
        <v>#REF!</v>
      </c>
      <c r="BS199" s="99" t="e">
        <f>BS203+BS213+BS220+BS231+BS234+#REF!+#REF!+#REF!+#REF!</f>
        <v>#REF!</v>
      </c>
      <c r="BT199" s="99"/>
      <c r="BU199" s="99" t="e">
        <f>BV199+BX199+BY199+BZ199</f>
        <v>#REF!</v>
      </c>
      <c r="BV199" s="99">
        <f>BV202</f>
        <v>0</v>
      </c>
      <c r="BW199" s="99"/>
      <c r="BX199" s="99">
        <f>BX202</f>
        <v>0</v>
      </c>
      <c r="BY199" s="99">
        <f>BY202</f>
        <v>0</v>
      </c>
      <c r="BZ199" s="99" t="e">
        <f>BZ202</f>
        <v>#REF!</v>
      </c>
      <c r="CE199" s="749" t="e">
        <f t="shared" si="640"/>
        <v>#REF!</v>
      </c>
    </row>
    <row r="200" spans="1:12295" s="151" customFormat="1" ht="67.5" hidden="1" customHeight="1" x14ac:dyDescent="0.25">
      <c r="B200" s="211"/>
      <c r="C200" s="102" t="s">
        <v>32</v>
      </c>
      <c r="D200" s="665" t="e">
        <f t="shared" si="642"/>
        <v>#REF!</v>
      </c>
      <c r="E200" s="666" t="e">
        <f>#REF!+E204</f>
        <v>#REF!</v>
      </c>
      <c r="F200" s="666"/>
      <c r="G200" s="666" t="e">
        <f>#REF!+G204</f>
        <v>#REF!</v>
      </c>
      <c r="H200" s="666" t="e">
        <f>#REF!+H204</f>
        <v>#REF!</v>
      </c>
      <c r="I200" s="666" t="e">
        <f>#REF!+I204</f>
        <v>#REF!</v>
      </c>
      <c r="J200" s="665" t="e">
        <f t="shared" si="646"/>
        <v>#REF!</v>
      </c>
      <c r="K200" s="665" t="e">
        <f t="shared" si="629"/>
        <v>#REF!</v>
      </c>
      <c r="L200" s="749" t="e">
        <f t="shared" si="633"/>
        <v>#REF!</v>
      </c>
      <c r="M200" s="666" t="e">
        <f>#REF!+M204</f>
        <v>#REF!</v>
      </c>
      <c r="N200" s="826" t="e">
        <f t="shared" si="641"/>
        <v>#REF!</v>
      </c>
      <c r="O200" s="666"/>
      <c r="P200" s="734"/>
      <c r="Q200" s="666" t="e">
        <f>#REF!+Q204</f>
        <v>#REF!</v>
      </c>
      <c r="R200" s="734"/>
      <c r="S200" s="666" t="e">
        <f>#REF!+S204</f>
        <v>#REF!</v>
      </c>
      <c r="T200" s="734"/>
      <c r="U200" s="666" t="e">
        <f>#REF!+U204</f>
        <v>#REF!</v>
      </c>
      <c r="V200" s="666" t="e">
        <f>#REF!+V204</f>
        <v>#REF!</v>
      </c>
      <c r="W200" s="666" t="e">
        <f>#REF!+W204</f>
        <v>#REF!</v>
      </c>
      <c r="X200" s="666" t="e">
        <f>#REF!+X204</f>
        <v>#REF!</v>
      </c>
      <c r="Y200" s="666" t="e">
        <f>#REF!+Y204</f>
        <v>#REF!</v>
      </c>
      <c r="Z200" s="666" t="e">
        <f>#REF!+Z204</f>
        <v>#REF!</v>
      </c>
      <c r="AA200" s="666" t="e">
        <f>#REF!+AA204</f>
        <v>#REF!</v>
      </c>
      <c r="AB200" s="666" t="e">
        <f>#REF!+AB204</f>
        <v>#REF!</v>
      </c>
      <c r="AC200" s="666" t="e">
        <f>#REF!+AC204</f>
        <v>#REF!</v>
      </c>
      <c r="AD200" s="734"/>
      <c r="AE200" s="665" t="e">
        <f>AG200+AK200+AM200+AO200</f>
        <v>#REF!</v>
      </c>
      <c r="AF200" s="749" t="e">
        <f t="shared" si="634"/>
        <v>#REF!</v>
      </c>
      <c r="AG200" s="666" t="e">
        <f>#REF!+AG204</f>
        <v>#REF!</v>
      </c>
      <c r="AH200" s="749" t="e">
        <f t="shared" si="635"/>
        <v>#REF!</v>
      </c>
      <c r="AI200" s="666"/>
      <c r="AJ200" s="734"/>
      <c r="AK200" s="666" t="e">
        <f>#REF!+AK204</f>
        <v>#REF!</v>
      </c>
      <c r="AL200" s="734"/>
      <c r="AM200" s="666" t="e">
        <f>#REF!+AM204</f>
        <v>#REF!</v>
      </c>
      <c r="AN200" s="734"/>
      <c r="AO200" s="666" t="e">
        <f>#REF!+AO204</f>
        <v>#REF!</v>
      </c>
      <c r="AP200" s="666"/>
      <c r="AQ200" s="734"/>
      <c r="AR200" s="666" t="e">
        <f>AT200+AX200+AZ200+BB200</f>
        <v>#REF!</v>
      </c>
      <c r="AS200" s="749" t="e">
        <f t="shared" si="636"/>
        <v>#REF!</v>
      </c>
      <c r="AT200" s="666" t="e">
        <f>#REF!+AT204</f>
        <v>#REF!</v>
      </c>
      <c r="AU200" s="749" t="e">
        <f t="shared" si="637"/>
        <v>#REF!</v>
      </c>
      <c r="AV200" s="666"/>
      <c r="AW200" s="749" t="e">
        <f t="shared" si="638"/>
        <v>#DIV/0!</v>
      </c>
      <c r="AX200" s="666" t="e">
        <f>#REF!+AX204</f>
        <v>#REF!</v>
      </c>
      <c r="AY200" s="749" t="e">
        <f t="shared" si="639"/>
        <v>#REF!</v>
      </c>
      <c r="AZ200" s="666" t="e">
        <f>#REF!+AZ204</f>
        <v>#REF!</v>
      </c>
      <c r="BA200" s="749"/>
      <c r="BB200" s="666" t="e">
        <f>#REF!+BB204</f>
        <v>#REF!</v>
      </c>
      <c r="BC200" s="280"/>
      <c r="BD200" s="280"/>
      <c r="BE200" s="666" t="e">
        <f>BF200+BG200+BH200+BI200</f>
        <v>#REF!</v>
      </c>
      <c r="BF200" s="666" t="e">
        <f>#REF!+BF204</f>
        <v>#REF!</v>
      </c>
      <c r="BG200" s="666" t="e">
        <f>#REF!+BG204</f>
        <v>#REF!</v>
      </c>
      <c r="BH200" s="666" t="e">
        <f>#REF!+BH204</f>
        <v>#REF!</v>
      </c>
      <c r="BI200" s="666" t="e">
        <f>#REF!+BI204</f>
        <v>#REF!</v>
      </c>
      <c r="BJ200" s="666" t="e">
        <f>BK200+BL200+BM200</f>
        <v>#REF!</v>
      </c>
      <c r="BK200" s="666" t="e">
        <f>#REF!+BK212+BK216+BK219+BK230+BK233+#REF!+#REF!+#REF!+#REF!</f>
        <v>#REF!</v>
      </c>
      <c r="BL200" s="666" t="e">
        <f>#REF!+BL212+BL216+BL219+BL230+BL233+#REF!+#REF!+#REF!+#REF!</f>
        <v>#REF!</v>
      </c>
      <c r="BM200" s="666" t="e">
        <f>#REF!+BM212+BM216+BM219+BM230+BM233+#REF!+#REF!+#REF!+#REF!</f>
        <v>#REF!</v>
      </c>
      <c r="BN200" s="666" t="e">
        <f>BO200+BR200+BS200</f>
        <v>#REF!</v>
      </c>
      <c r="BO200" s="666" t="e">
        <f>#REF!+BO212+BO216+BO219+BO230+BO233+#REF!+#REF!+#REF!+#REF!</f>
        <v>#REF!</v>
      </c>
      <c r="BP200" s="666"/>
      <c r="BQ200" s="666"/>
      <c r="BR200" s="666" t="e">
        <f>#REF!+BR212+BR216+BR219+BR230+BR233+#REF!+#REF!+#REF!+#REF!</f>
        <v>#REF!</v>
      </c>
      <c r="BS200" s="666" t="e">
        <f>#REF!+BS212+BS216+BS219+BS230+BS233+#REF!+#REF!+#REF!+#REF!</f>
        <v>#REF!</v>
      </c>
      <c r="BT200" s="666"/>
      <c r="BU200" s="666" t="e">
        <f>BV200+BX200+BY200+BZ200</f>
        <v>#REF!</v>
      </c>
      <c r="BV200" s="439" t="e">
        <f>#REF!+BV204</f>
        <v>#REF!</v>
      </c>
      <c r="BW200" s="555"/>
      <c r="BX200" s="439" t="e">
        <f>#REF!+BX204</f>
        <v>#REF!</v>
      </c>
      <c r="BY200" s="439" t="e">
        <f>#REF!+BY204</f>
        <v>#REF!</v>
      </c>
      <c r="BZ200" s="439" t="e">
        <f>#REF!+BZ204</f>
        <v>#REF!</v>
      </c>
      <c r="CE200" s="749" t="e">
        <f t="shared" si="640"/>
        <v>#REF!</v>
      </c>
    </row>
    <row r="201" spans="1:12295" s="50" customFormat="1" ht="144.75" hidden="1" customHeight="1" x14ac:dyDescent="0.25">
      <c r="B201" s="201"/>
      <c r="C201" s="100" t="s">
        <v>213</v>
      </c>
      <c r="D201" s="665">
        <f t="shared" si="642"/>
        <v>174786.89406707394</v>
      </c>
      <c r="E201" s="671">
        <f>E202</f>
        <v>174786.89406707394</v>
      </c>
      <c r="F201" s="671"/>
      <c r="G201" s="671">
        <f>G202</f>
        <v>0</v>
      </c>
      <c r="H201" s="31"/>
      <c r="I201" s="31"/>
      <c r="J201" s="665">
        <f t="shared" si="646"/>
        <v>0</v>
      </c>
      <c r="K201" s="665">
        <f t="shared" si="629"/>
        <v>174786.89406707394</v>
      </c>
      <c r="L201" s="749">
        <f t="shared" si="633"/>
        <v>1</v>
      </c>
      <c r="M201" s="671">
        <f>M202</f>
        <v>174786.89406707394</v>
      </c>
      <c r="N201" s="826">
        <f t="shared" si="641"/>
        <v>1</v>
      </c>
      <c r="O201" s="671"/>
      <c r="P201" s="734"/>
      <c r="Q201" s="671">
        <f>Q202</f>
        <v>0</v>
      </c>
      <c r="R201" s="734"/>
      <c r="S201" s="31"/>
      <c r="T201" s="31"/>
      <c r="U201" s="31"/>
      <c r="V201" s="665"/>
      <c r="W201" s="665"/>
      <c r="X201" s="31"/>
      <c r="Y201" s="31"/>
      <c r="Z201" s="665"/>
      <c r="AA201" s="665"/>
      <c r="AB201" s="31"/>
      <c r="AC201" s="31"/>
      <c r="AD201" s="31"/>
      <c r="AE201" s="665">
        <f>AK201</f>
        <v>0</v>
      </c>
      <c r="AF201" s="749">
        <f t="shared" si="634"/>
        <v>0</v>
      </c>
      <c r="AG201" s="671"/>
      <c r="AH201" s="749">
        <f t="shared" si="635"/>
        <v>0</v>
      </c>
      <c r="AI201" s="671"/>
      <c r="AJ201" s="734"/>
      <c r="AK201" s="671">
        <f>AK202</f>
        <v>0</v>
      </c>
      <c r="AL201" s="734"/>
      <c r="AM201" s="31"/>
      <c r="AN201" s="31"/>
      <c r="AO201" s="31"/>
      <c r="AP201" s="665"/>
      <c r="AQ201" s="734"/>
      <c r="AR201" s="671">
        <f>AX201</f>
        <v>0</v>
      </c>
      <c r="AS201" s="749">
        <f t="shared" si="636"/>
        <v>0</v>
      </c>
      <c r="AT201" s="671"/>
      <c r="AU201" s="749">
        <f t="shared" si="637"/>
        <v>0</v>
      </c>
      <c r="AV201" s="671"/>
      <c r="AW201" s="749" t="e">
        <f t="shared" si="638"/>
        <v>#DIV/0!</v>
      </c>
      <c r="AX201" s="671">
        <f>AX202</f>
        <v>0</v>
      </c>
      <c r="AY201" s="749" t="e">
        <f t="shared" si="639"/>
        <v>#DIV/0!</v>
      </c>
      <c r="AZ201" s="31"/>
      <c r="BA201" s="749"/>
      <c r="BB201" s="31"/>
      <c r="BC201" s="31"/>
      <c r="BD201" s="31"/>
      <c r="BE201" s="671">
        <f>BG201</f>
        <v>0</v>
      </c>
      <c r="BF201" s="671"/>
      <c r="BG201" s="671">
        <f>BG202</f>
        <v>0</v>
      </c>
      <c r="BH201" s="31"/>
      <c r="BI201" s="31"/>
      <c r="BJ201" s="665"/>
      <c r="BK201" s="665"/>
      <c r="BL201" s="31"/>
      <c r="BM201" s="31"/>
      <c r="BN201" s="665"/>
      <c r="BO201" s="665"/>
      <c r="BP201" s="665"/>
      <c r="BQ201" s="665"/>
      <c r="BR201" s="31"/>
      <c r="BS201" s="31"/>
      <c r="BT201" s="665"/>
      <c r="BU201" s="671">
        <f>BX201</f>
        <v>0</v>
      </c>
      <c r="BV201" s="444"/>
      <c r="BW201" s="550"/>
      <c r="BX201" s="444">
        <f>BX202</f>
        <v>0</v>
      </c>
      <c r="BY201" s="31"/>
      <c r="BZ201" s="31"/>
      <c r="CE201" s="749" t="e">
        <f t="shared" si="640"/>
        <v>#DIV/0!</v>
      </c>
    </row>
    <row r="202" spans="1:12295" s="20" customFormat="1" ht="41.25" hidden="1" customHeight="1" x14ac:dyDescent="0.25">
      <c r="B202" s="201"/>
      <c r="C202" s="98" t="s">
        <v>31</v>
      </c>
      <c r="D202" s="665">
        <f t="shared" si="642"/>
        <v>174786.89406707394</v>
      </c>
      <c r="E202" s="99">
        <f>[7]Лист1!$X$12+[7]Лист1!$X$15+[7]Лист1!$X$16</f>
        <v>174786.89406707394</v>
      </c>
      <c r="F202" s="99"/>
      <c r="G202" s="99">
        <v>0</v>
      </c>
      <c r="H202" s="99"/>
      <c r="I202" s="99" t="e">
        <f>I205+I217+I223+I234+I276+#REF!+#REF!+#REF!+#REF!</f>
        <v>#REF!</v>
      </c>
      <c r="J202" s="665">
        <f t="shared" si="646"/>
        <v>0</v>
      </c>
      <c r="K202" s="665">
        <f t="shared" si="629"/>
        <v>174786.89406707394</v>
      </c>
      <c r="L202" s="749">
        <f t="shared" si="633"/>
        <v>1</v>
      </c>
      <c r="M202" s="99">
        <f>[7]Лист1!$X$12+[7]Лист1!$X$15+[7]Лист1!$X$16</f>
        <v>174786.89406707394</v>
      </c>
      <c r="N202" s="826">
        <f t="shared" si="641"/>
        <v>1</v>
      </c>
      <c r="O202" s="99"/>
      <c r="P202" s="99"/>
      <c r="Q202" s="99">
        <v>0</v>
      </c>
      <c r="R202" s="99"/>
      <c r="S202" s="99"/>
      <c r="T202" s="99"/>
      <c r="U202" s="99" t="e">
        <f>U205+U217+U223+U234+U276+#REF!+#REF!+#REF!+#REF!</f>
        <v>#REF!</v>
      </c>
      <c r="V202" s="99" t="e">
        <f>W202+X202+Y202</f>
        <v>#REF!</v>
      </c>
      <c r="W202" s="99" t="e">
        <f>W205+W217+W223</f>
        <v>#REF!</v>
      </c>
      <c r="X202" s="99"/>
      <c r="Y202" s="99"/>
      <c r="Z202" s="99" t="e">
        <f>AA202+AB202+AC202</f>
        <v>#REF!</v>
      </c>
      <c r="AA202" s="99" t="e">
        <f>AA205+AA217+AA223</f>
        <v>#REF!</v>
      </c>
      <c r="AB202" s="99"/>
      <c r="AC202" s="99"/>
      <c r="AD202" s="99"/>
      <c r="AE202" s="665" t="e">
        <f t="shared" ref="AE202" si="654">AG202+AK202+AM202+AO202</f>
        <v>#REF!</v>
      </c>
      <c r="AF202" s="749" t="e">
        <f t="shared" si="634"/>
        <v>#REF!</v>
      </c>
      <c r="AG202" s="99">
        <v>0</v>
      </c>
      <c r="AH202" s="749">
        <f t="shared" si="635"/>
        <v>0</v>
      </c>
      <c r="AI202" s="99"/>
      <c r="AJ202" s="99"/>
      <c r="AK202" s="99"/>
      <c r="AL202" s="99"/>
      <c r="AM202" s="99"/>
      <c r="AN202" s="99"/>
      <c r="AO202" s="99" t="e">
        <f>AO205+AO217+AO223+AO234+AO276+#REF!+#REF!+#REF!+#REF!</f>
        <v>#REF!</v>
      </c>
      <c r="AP202" s="99"/>
      <c r="AQ202" s="99"/>
      <c r="AR202" s="99" t="e">
        <f t="shared" ref="AR202:AR209" si="655">AT202+AX202+AZ202+BB202</f>
        <v>#REF!</v>
      </c>
      <c r="AS202" s="749" t="e">
        <f t="shared" si="636"/>
        <v>#REF!</v>
      </c>
      <c r="AT202" s="99">
        <v>0</v>
      </c>
      <c r="AU202" s="749">
        <f t="shared" si="637"/>
        <v>0</v>
      </c>
      <c r="AV202" s="99"/>
      <c r="AW202" s="749" t="e">
        <f t="shared" si="638"/>
        <v>#DIV/0!</v>
      </c>
      <c r="AX202" s="99"/>
      <c r="AY202" s="749" t="e">
        <f t="shared" si="639"/>
        <v>#DIV/0!</v>
      </c>
      <c r="AZ202" s="99"/>
      <c r="BA202" s="749"/>
      <c r="BB202" s="99" t="e">
        <f>BB205+BB217+BB223+BB234+BB276+#REF!+#REF!+#REF!+#REF!</f>
        <v>#REF!</v>
      </c>
      <c r="BC202" s="99"/>
      <c r="BD202" s="99"/>
      <c r="BE202" s="99" t="e">
        <f t="shared" ref="BE202" si="656">BF202+BG202+BH202+BI202</f>
        <v>#REF!</v>
      </c>
      <c r="BF202" s="99">
        <v>0</v>
      </c>
      <c r="BG202" s="99"/>
      <c r="BH202" s="99"/>
      <c r="BI202" s="99" t="e">
        <f>BI205+BI217+BI223+BI234+BI276+#REF!+#REF!+#REF!+#REF!</f>
        <v>#REF!</v>
      </c>
      <c r="BJ202" s="99" t="e">
        <f>BK202+BL202+BM202</f>
        <v>#REF!</v>
      </c>
      <c r="BK202" s="99" t="e">
        <f>BK205+BK217+BK223+BK234+BK276+#REF!+#REF!+#REF!+#REF!</f>
        <v>#REF!</v>
      </c>
      <c r="BL202" s="99" t="e">
        <f>BL205+BL217+BL223+BL234+BL276+#REF!+#REF!+#REF!+#REF!</f>
        <v>#REF!</v>
      </c>
      <c r="BM202" s="99" t="e">
        <f>BM205+BM217+BM223+BM234+BM276+#REF!+#REF!+#REF!+#REF!</f>
        <v>#REF!</v>
      </c>
      <c r="BN202" s="99" t="e">
        <f>BO202+BR202+BS202</f>
        <v>#REF!</v>
      </c>
      <c r="BO202" s="99" t="e">
        <f>BO205+BO217+BO223+BO234+BO276+#REF!+#REF!+#REF!+#REF!</f>
        <v>#REF!</v>
      </c>
      <c r="BP202" s="99"/>
      <c r="BQ202" s="99"/>
      <c r="BR202" s="99" t="e">
        <f>BR205+BR217+BR223+BR234+BR276+#REF!+#REF!+#REF!+#REF!</f>
        <v>#REF!</v>
      </c>
      <c r="BS202" s="99" t="e">
        <f>BS205+BS217+BS223+BS234+BS276+#REF!+#REF!+#REF!+#REF!</f>
        <v>#REF!</v>
      </c>
      <c r="BT202" s="99"/>
      <c r="BU202" s="99" t="e">
        <f t="shared" ref="BU202:BU209" si="657">BV202+BX202+BY202+BZ202</f>
        <v>#REF!</v>
      </c>
      <c r="BV202" s="99">
        <v>0</v>
      </c>
      <c r="BW202" s="99"/>
      <c r="BX202" s="99"/>
      <c r="BY202" s="99"/>
      <c r="BZ202" s="99" t="e">
        <f>BZ205+BZ217+BZ223+BZ234+BZ276+#REF!+#REF!+#REF!+#REF!</f>
        <v>#REF!</v>
      </c>
      <c r="CE202" s="749" t="e">
        <f t="shared" si="640"/>
        <v>#REF!</v>
      </c>
    </row>
    <row r="203" spans="1:12295" s="350" customFormat="1" ht="179.25" hidden="1" customHeight="1" x14ac:dyDescent="0.25">
      <c r="B203" s="346" t="s">
        <v>7</v>
      </c>
      <c r="C203" s="347" t="s">
        <v>342</v>
      </c>
      <c r="D203" s="665">
        <f t="shared" si="642"/>
        <v>3711050.5497100004</v>
      </c>
      <c r="E203" s="348">
        <f>E204+E205</f>
        <v>3711050.5497100004</v>
      </c>
      <c r="F203" s="348"/>
      <c r="G203" s="348">
        <f t="shared" ref="G203:I203" si="658">G204+G205</f>
        <v>4300617.9118400002</v>
      </c>
      <c r="H203" s="348">
        <f t="shared" si="658"/>
        <v>0</v>
      </c>
      <c r="I203" s="348">
        <f t="shared" si="658"/>
        <v>0</v>
      </c>
      <c r="J203" s="665">
        <f t="shared" si="646"/>
        <v>-3564052.4829900004</v>
      </c>
      <c r="K203" s="665">
        <f t="shared" si="629"/>
        <v>146998.06672</v>
      </c>
      <c r="L203" s="749">
        <f t="shared" si="633"/>
        <v>3.9610903907382006E-2</v>
      </c>
      <c r="M203" s="348">
        <f>M204+M205</f>
        <v>146998.06672</v>
      </c>
      <c r="N203" s="826">
        <f t="shared" si="641"/>
        <v>3.9610903907382006E-2</v>
      </c>
      <c r="O203" s="348"/>
      <c r="P203" s="756"/>
      <c r="Q203" s="348">
        <f t="shared" ref="Q203:U203" si="659">Q204+Q205</f>
        <v>220061.24190999998</v>
      </c>
      <c r="R203" s="756"/>
      <c r="S203" s="348">
        <f t="shared" si="659"/>
        <v>0</v>
      </c>
      <c r="T203" s="756"/>
      <c r="U203" s="348">
        <f t="shared" si="659"/>
        <v>0</v>
      </c>
      <c r="V203" s="348"/>
      <c r="W203" s="348"/>
      <c r="X203" s="349"/>
      <c r="Y203" s="349"/>
      <c r="Z203" s="348"/>
      <c r="AA203" s="348"/>
      <c r="AB203" s="349"/>
      <c r="AC203" s="349"/>
      <c r="AD203" s="767"/>
      <c r="AE203" s="665">
        <f t="shared" ref="AE203:AE209" si="660">AG203+AK203+AM203+AO203</f>
        <v>312342.40457999997</v>
      </c>
      <c r="AF203" s="749">
        <f t="shared" si="634"/>
        <v>8.4165494486300632E-2</v>
      </c>
      <c r="AG203" s="348">
        <f>AG204+AG205</f>
        <v>58316.494470000005</v>
      </c>
      <c r="AH203" s="749">
        <f t="shared" si="635"/>
        <v>1.571428189641802E-2</v>
      </c>
      <c r="AI203" s="348"/>
      <c r="AJ203" s="756"/>
      <c r="AK203" s="348">
        <f t="shared" ref="AK203" si="661">AK204+AK205</f>
        <v>254025.91011</v>
      </c>
      <c r="AL203" s="756"/>
      <c r="AM203" s="348">
        <f t="shared" ref="AM203" si="662">AM204+AM205</f>
        <v>0</v>
      </c>
      <c r="AN203" s="756"/>
      <c r="AO203" s="349"/>
      <c r="AP203" s="348"/>
      <c r="AQ203" s="756"/>
      <c r="AR203" s="668">
        <f t="shared" si="655"/>
        <v>8011665.4207899999</v>
      </c>
      <c r="AS203" s="749">
        <f t="shared" si="636"/>
        <v>2.1588672300397715</v>
      </c>
      <c r="AT203" s="668">
        <f>AT204+AT205</f>
        <v>3711050.5497100004</v>
      </c>
      <c r="AU203" s="749">
        <f t="shared" si="637"/>
        <v>1</v>
      </c>
      <c r="AV203" s="668"/>
      <c r="AW203" s="749" t="e">
        <f t="shared" si="638"/>
        <v>#DIV/0!</v>
      </c>
      <c r="AX203" s="348">
        <f t="shared" ref="AX203:AZ203" si="663">AX204+AX205</f>
        <v>4300614.87108</v>
      </c>
      <c r="AY203" s="749">
        <f t="shared" si="639"/>
        <v>0.99999929294811518</v>
      </c>
      <c r="AZ203" s="348">
        <f t="shared" si="663"/>
        <v>0</v>
      </c>
      <c r="BA203" s="749"/>
      <c r="BB203" s="349"/>
      <c r="BC203" s="349"/>
      <c r="BD203" s="349"/>
      <c r="BE203" s="668">
        <f t="shared" ref="BE203:BE209" si="664">BF203+BG203+BH203+BI203</f>
        <v>0</v>
      </c>
      <c r="BF203" s="348">
        <f>BF204+BF205</f>
        <v>0</v>
      </c>
      <c r="BG203" s="348">
        <f t="shared" ref="BG203" si="665">BG204+BG205</f>
        <v>0</v>
      </c>
      <c r="BH203" s="348">
        <f t="shared" ref="BH203" si="666">BH204+BH205</f>
        <v>0</v>
      </c>
      <c r="BI203" s="349"/>
      <c r="BJ203" s="348">
        <f>BK203</f>
        <v>2454741.14286</v>
      </c>
      <c r="BK203" s="348">
        <f>BK204+BK205</f>
        <v>2454741.14286</v>
      </c>
      <c r="BL203" s="349"/>
      <c r="BM203" s="349"/>
      <c r="BN203" s="348">
        <f>BO203</f>
        <v>5578957.14286</v>
      </c>
      <c r="BO203" s="348">
        <f>BO204+BO205</f>
        <v>5578957.14286</v>
      </c>
      <c r="BP203" s="348"/>
      <c r="BQ203" s="348"/>
      <c r="BR203" s="349"/>
      <c r="BS203" s="349"/>
      <c r="BT203" s="348"/>
      <c r="BU203" s="668">
        <f t="shared" si="657"/>
        <v>13647663.036430001</v>
      </c>
      <c r="BV203" s="348">
        <f>BV204+BV205</f>
        <v>5578957.14286</v>
      </c>
      <c r="BW203" s="348"/>
      <c r="BX203" s="348">
        <f t="shared" ref="BX203:BY203" si="667">BX204+BX205</f>
        <v>8068705.8935700003</v>
      </c>
      <c r="BY203" s="348">
        <f t="shared" si="667"/>
        <v>0</v>
      </c>
      <c r="BZ203" s="349"/>
      <c r="CE203" s="749" t="e">
        <f t="shared" si="640"/>
        <v>#DIV/0!</v>
      </c>
    </row>
    <row r="204" spans="1:12295" s="59" customFormat="1" ht="49.5" hidden="1" customHeight="1" x14ac:dyDescent="0.25">
      <c r="B204" s="212"/>
      <c r="C204" s="102" t="s">
        <v>32</v>
      </c>
      <c r="D204" s="665">
        <f t="shared" si="642"/>
        <v>2412182.8573100003</v>
      </c>
      <c r="E204" s="666">
        <f>E208</f>
        <v>2412182.8573100003</v>
      </c>
      <c r="F204" s="666"/>
      <c r="G204" s="666">
        <f t="shared" ref="G204:I204" si="668">G208</f>
        <v>2795401.6426900001</v>
      </c>
      <c r="H204" s="666">
        <f t="shared" si="668"/>
        <v>0</v>
      </c>
      <c r="I204" s="666">
        <f t="shared" si="668"/>
        <v>0</v>
      </c>
      <c r="J204" s="665">
        <f t="shared" si="646"/>
        <v>-2316634.1139400005</v>
      </c>
      <c r="K204" s="665">
        <f t="shared" si="629"/>
        <v>95548.743369999997</v>
      </c>
      <c r="L204" s="749">
        <f t="shared" si="633"/>
        <v>3.961090390823576E-2</v>
      </c>
      <c r="M204" s="666">
        <f>M208</f>
        <v>95548.743369999997</v>
      </c>
      <c r="N204" s="826">
        <f t="shared" si="641"/>
        <v>3.961090390823576E-2</v>
      </c>
      <c r="O204" s="666"/>
      <c r="P204" s="734"/>
      <c r="Q204" s="666">
        <f t="shared" ref="Q204:U204" si="669">Q208</f>
        <v>143039.80722999998</v>
      </c>
      <c r="R204" s="734"/>
      <c r="S204" s="666">
        <f t="shared" si="669"/>
        <v>0</v>
      </c>
      <c r="T204" s="734"/>
      <c r="U204" s="666">
        <f t="shared" si="669"/>
        <v>0</v>
      </c>
      <c r="V204" s="666">
        <f t="shared" ref="V204:V205" si="670">W204+X204+Y204</f>
        <v>0</v>
      </c>
      <c r="W204" s="666">
        <f>AA204-E204</f>
        <v>0</v>
      </c>
      <c r="X204" s="293"/>
      <c r="Y204" s="293"/>
      <c r="Z204" s="666">
        <f t="shared" ref="Z204:Z205" si="671">AA204+AB204+AC204</f>
        <v>2412182.8573100003</v>
      </c>
      <c r="AA204" s="666">
        <f>E204</f>
        <v>2412182.8573100003</v>
      </c>
      <c r="AB204" s="62"/>
      <c r="AC204" s="28"/>
      <c r="AD204" s="19"/>
      <c r="AE204" s="665">
        <f t="shared" si="660"/>
        <v>203533.76666000002</v>
      </c>
      <c r="AF204" s="749">
        <f t="shared" si="634"/>
        <v>8.4377420245401819E-2</v>
      </c>
      <c r="AG204" s="666">
        <f>AG208</f>
        <v>37737.384470000005</v>
      </c>
      <c r="AH204" s="749">
        <f t="shared" si="635"/>
        <v>1.5644495754390565E-2</v>
      </c>
      <c r="AI204" s="666"/>
      <c r="AJ204" s="734"/>
      <c r="AK204" s="666">
        <f t="shared" ref="AK204:AM204" si="672">AK208</f>
        <v>165796.38219</v>
      </c>
      <c r="AL204" s="734"/>
      <c r="AM204" s="666">
        <f t="shared" si="672"/>
        <v>0</v>
      </c>
      <c r="AN204" s="734"/>
      <c r="AO204" s="28"/>
      <c r="AP204" s="666"/>
      <c r="AQ204" s="734"/>
      <c r="AR204" s="666">
        <f t="shared" si="655"/>
        <v>5207582.5235200003</v>
      </c>
      <c r="AS204" s="749">
        <f t="shared" si="636"/>
        <v>2.1588672300438088</v>
      </c>
      <c r="AT204" s="666">
        <f>AT208</f>
        <v>2412182.8573100003</v>
      </c>
      <c r="AU204" s="749">
        <f t="shared" si="637"/>
        <v>1</v>
      </c>
      <c r="AV204" s="666"/>
      <c r="AW204" s="749" t="e">
        <f t="shared" si="638"/>
        <v>#DIV/0!</v>
      </c>
      <c r="AX204" s="666">
        <f t="shared" ref="AX204:AZ204" si="673">AX208</f>
        <v>2795399.6662099999</v>
      </c>
      <c r="AY204" s="749">
        <f t="shared" si="639"/>
        <v>0.9999992929531234</v>
      </c>
      <c r="AZ204" s="666">
        <f t="shared" si="673"/>
        <v>0</v>
      </c>
      <c r="BA204" s="749"/>
      <c r="BB204" s="28"/>
      <c r="BC204" s="62"/>
      <c r="BD204" s="28"/>
      <c r="BE204" s="666">
        <f t="shared" si="664"/>
        <v>0</v>
      </c>
      <c r="BF204" s="666">
        <f>BF208</f>
        <v>0</v>
      </c>
      <c r="BG204" s="666">
        <f t="shared" ref="BG204:BH204" si="674">BG208</f>
        <v>0</v>
      </c>
      <c r="BH204" s="666">
        <f t="shared" si="674"/>
        <v>0</v>
      </c>
      <c r="BI204" s="28"/>
      <c r="BJ204" s="666">
        <f t="shared" ref="BJ204:BJ205" si="675">BK204</f>
        <v>0</v>
      </c>
      <c r="BK204" s="666">
        <f>BK208</f>
        <v>0</v>
      </c>
      <c r="BL204" s="62"/>
      <c r="BM204" s="28"/>
      <c r="BN204" s="666">
        <f t="shared" ref="BN204:BN205" si="676">BO204</f>
        <v>3124216</v>
      </c>
      <c r="BO204" s="666">
        <f>BO208</f>
        <v>3124216</v>
      </c>
      <c r="BP204" s="666"/>
      <c r="BQ204" s="666"/>
      <c r="BR204" s="62"/>
      <c r="BS204" s="28"/>
      <c r="BT204" s="666"/>
      <c r="BU204" s="666">
        <f t="shared" si="657"/>
        <v>7642691.2999999998</v>
      </c>
      <c r="BV204" s="439">
        <f>BV208</f>
        <v>3124216</v>
      </c>
      <c r="BW204" s="555"/>
      <c r="BX204" s="439">
        <f t="shared" ref="BX204:BY204" si="677">BX208</f>
        <v>4518475.3</v>
      </c>
      <c r="BY204" s="439">
        <f t="shared" si="677"/>
        <v>0</v>
      </c>
      <c r="BZ204" s="28"/>
      <c r="CE204" s="749" t="e">
        <f t="shared" si="640"/>
        <v>#DIV/0!</v>
      </c>
    </row>
    <row r="205" spans="1:12295" s="50" customFormat="1" ht="54" hidden="1" customHeight="1" x14ac:dyDescent="0.25">
      <c r="B205" s="201"/>
      <c r="C205" s="98" t="s">
        <v>31</v>
      </c>
      <c r="D205" s="665">
        <f t="shared" si="642"/>
        <v>1298867.6924000001</v>
      </c>
      <c r="E205" s="665">
        <f>E209+E220</f>
        <v>1298867.6924000001</v>
      </c>
      <c r="F205" s="665"/>
      <c r="G205" s="665">
        <f t="shared" ref="G205:I205" si="678">G209</f>
        <v>1505216.2691500001</v>
      </c>
      <c r="H205" s="665">
        <f t="shared" si="678"/>
        <v>0</v>
      </c>
      <c r="I205" s="665">
        <f t="shared" si="678"/>
        <v>0</v>
      </c>
      <c r="J205" s="665">
        <f t="shared" si="646"/>
        <v>-1247418.3690500001</v>
      </c>
      <c r="K205" s="665">
        <f t="shared" si="629"/>
        <v>51449.323349999999</v>
      </c>
      <c r="L205" s="749">
        <f t="shared" si="633"/>
        <v>3.9610903905796462E-2</v>
      </c>
      <c r="M205" s="665">
        <f>M209+M220</f>
        <v>51449.323349999999</v>
      </c>
      <c r="N205" s="826">
        <f t="shared" si="641"/>
        <v>3.9610903905796462E-2</v>
      </c>
      <c r="O205" s="665"/>
      <c r="P205" s="734"/>
      <c r="Q205" s="665">
        <f t="shared" ref="Q205:U205" si="679">Q209</f>
        <v>77021.434680000006</v>
      </c>
      <c r="R205" s="734"/>
      <c r="S205" s="665">
        <f t="shared" si="679"/>
        <v>0</v>
      </c>
      <c r="T205" s="734"/>
      <c r="U205" s="665">
        <f t="shared" si="679"/>
        <v>0</v>
      </c>
      <c r="V205" s="665">
        <f t="shared" si="670"/>
        <v>0</v>
      </c>
      <c r="W205" s="665">
        <v>0</v>
      </c>
      <c r="X205" s="31"/>
      <c r="Y205" s="31"/>
      <c r="Z205" s="665">
        <f t="shared" si="671"/>
        <v>1298867.6924000001</v>
      </c>
      <c r="AA205" s="665">
        <f>E205</f>
        <v>1298867.6924000001</v>
      </c>
      <c r="AB205" s="31"/>
      <c r="AC205" s="31"/>
      <c r="AD205" s="31"/>
      <c r="AE205" s="665">
        <f t="shared" si="660"/>
        <v>108808.63791999999</v>
      </c>
      <c r="AF205" s="749">
        <f t="shared" si="634"/>
        <v>8.3771918076542023E-2</v>
      </c>
      <c r="AG205" s="665">
        <f>AG209</f>
        <v>20579.11</v>
      </c>
      <c r="AH205" s="749">
        <f t="shared" si="635"/>
        <v>1.5843884731611635E-2</v>
      </c>
      <c r="AI205" s="665"/>
      <c r="AJ205" s="734"/>
      <c r="AK205" s="665">
        <f t="shared" ref="AK205:AM205" si="680">AK209</f>
        <v>88229.527919999993</v>
      </c>
      <c r="AL205" s="734"/>
      <c r="AM205" s="665">
        <f t="shared" si="680"/>
        <v>0</v>
      </c>
      <c r="AN205" s="734"/>
      <c r="AO205" s="31"/>
      <c r="AP205" s="665"/>
      <c r="AQ205" s="734"/>
      <c r="AR205" s="665">
        <f t="shared" si="655"/>
        <v>2804082.8972700001</v>
      </c>
      <c r="AS205" s="749">
        <f t="shared" si="636"/>
        <v>2.158867230032274</v>
      </c>
      <c r="AT205" s="665">
        <f>AT209</f>
        <v>1298867.6924000001</v>
      </c>
      <c r="AU205" s="749">
        <f t="shared" si="637"/>
        <v>1</v>
      </c>
      <c r="AV205" s="665"/>
      <c r="AW205" s="749" t="e">
        <f t="shared" si="638"/>
        <v>#DIV/0!</v>
      </c>
      <c r="AX205" s="665">
        <f t="shared" ref="AX205:AZ205" si="681">AX209</f>
        <v>1505215.20487</v>
      </c>
      <c r="AY205" s="749">
        <f t="shared" si="639"/>
        <v>0.99999929293881429</v>
      </c>
      <c r="AZ205" s="665">
        <f t="shared" si="681"/>
        <v>0</v>
      </c>
      <c r="BA205" s="749"/>
      <c r="BB205" s="31"/>
      <c r="BC205" s="31"/>
      <c r="BD205" s="31"/>
      <c r="BE205" s="665">
        <f t="shared" si="664"/>
        <v>0</v>
      </c>
      <c r="BF205" s="665">
        <f>BF209</f>
        <v>0</v>
      </c>
      <c r="BG205" s="665">
        <f t="shared" ref="BG205:BH205" si="682">BG209</f>
        <v>0</v>
      </c>
      <c r="BH205" s="665">
        <f t="shared" si="682"/>
        <v>0</v>
      </c>
      <c r="BI205" s="31"/>
      <c r="BJ205" s="665">
        <f t="shared" si="675"/>
        <v>2454741.14286</v>
      </c>
      <c r="BK205" s="665">
        <f>BK209</f>
        <v>2454741.14286</v>
      </c>
      <c r="BL205" s="31"/>
      <c r="BM205" s="31"/>
      <c r="BN205" s="665">
        <f t="shared" si="676"/>
        <v>2454741.14286</v>
      </c>
      <c r="BO205" s="665">
        <f>BO209</f>
        <v>2454741.14286</v>
      </c>
      <c r="BP205" s="665"/>
      <c r="BQ205" s="665"/>
      <c r="BR205" s="31"/>
      <c r="BS205" s="31"/>
      <c r="BT205" s="665"/>
      <c r="BU205" s="665">
        <f t="shared" si="657"/>
        <v>6004971.7364300005</v>
      </c>
      <c r="BV205" s="438">
        <f>BV209</f>
        <v>2454741.14286</v>
      </c>
      <c r="BW205" s="557"/>
      <c r="BX205" s="438">
        <f t="shared" ref="BX205:BY205" si="683">BX209</f>
        <v>3550230.59357</v>
      </c>
      <c r="BY205" s="438">
        <f t="shared" si="683"/>
        <v>0</v>
      </c>
      <c r="BZ205" s="31"/>
      <c r="CE205" s="749" t="e">
        <f t="shared" si="640"/>
        <v>#DIV/0!</v>
      </c>
    </row>
    <row r="206" spans="1:12295" s="50" customFormat="1" ht="54" hidden="1" customHeight="1" x14ac:dyDescent="0.25">
      <c r="B206" s="201"/>
      <c r="C206" s="98" t="s">
        <v>31</v>
      </c>
      <c r="D206" s="665">
        <f t="shared" si="642"/>
        <v>0</v>
      </c>
      <c r="E206" s="665">
        <v>0</v>
      </c>
      <c r="F206" s="665"/>
      <c r="G206" s="665"/>
      <c r="H206" s="665"/>
      <c r="I206" s="665"/>
      <c r="J206" s="665">
        <f t="shared" si="646"/>
        <v>0</v>
      </c>
      <c r="K206" s="665">
        <f t="shared" si="629"/>
        <v>0</v>
      </c>
      <c r="L206" s="749" t="e">
        <f t="shared" si="633"/>
        <v>#DIV/0!</v>
      </c>
      <c r="M206" s="665">
        <v>0</v>
      </c>
      <c r="N206" s="826" t="e">
        <f t="shared" si="641"/>
        <v>#DIV/0!</v>
      </c>
      <c r="O206" s="665"/>
      <c r="P206" s="734"/>
      <c r="Q206" s="665"/>
      <c r="R206" s="734"/>
      <c r="S206" s="665"/>
      <c r="T206" s="734"/>
      <c r="U206" s="665"/>
      <c r="V206" s="665"/>
      <c r="W206" s="665"/>
      <c r="X206" s="31"/>
      <c r="Y206" s="31"/>
      <c r="Z206" s="665"/>
      <c r="AA206" s="665"/>
      <c r="AB206" s="31"/>
      <c r="AC206" s="31"/>
      <c r="AD206" s="31"/>
      <c r="AE206" s="665"/>
      <c r="AF206" s="749" t="e">
        <f t="shared" si="634"/>
        <v>#DIV/0!</v>
      </c>
      <c r="AG206" s="665"/>
      <c r="AH206" s="749" t="e">
        <f t="shared" si="635"/>
        <v>#DIV/0!</v>
      </c>
      <c r="AI206" s="665"/>
      <c r="AJ206" s="734"/>
      <c r="AK206" s="665"/>
      <c r="AL206" s="734"/>
      <c r="AM206" s="665"/>
      <c r="AN206" s="734"/>
      <c r="AO206" s="31"/>
      <c r="AP206" s="665"/>
      <c r="AQ206" s="734"/>
      <c r="AR206" s="665"/>
      <c r="AS206" s="749" t="e">
        <f t="shared" si="636"/>
        <v>#DIV/0!</v>
      </c>
      <c r="AT206" s="665"/>
      <c r="AU206" s="749" t="e">
        <f t="shared" si="637"/>
        <v>#DIV/0!</v>
      </c>
      <c r="AV206" s="665"/>
      <c r="AW206" s="749" t="e">
        <f t="shared" si="638"/>
        <v>#DIV/0!</v>
      </c>
      <c r="AX206" s="665"/>
      <c r="AY206" s="749" t="e">
        <f t="shared" si="639"/>
        <v>#DIV/0!</v>
      </c>
      <c r="AZ206" s="665"/>
      <c r="BA206" s="749"/>
      <c r="BB206" s="31"/>
      <c r="BC206" s="31"/>
      <c r="BD206" s="31"/>
      <c r="BE206" s="665"/>
      <c r="BF206" s="665"/>
      <c r="BG206" s="665"/>
      <c r="BH206" s="665"/>
      <c r="BI206" s="31"/>
      <c r="BJ206" s="665"/>
      <c r="BK206" s="665"/>
      <c r="BL206" s="31"/>
      <c r="BM206" s="31"/>
      <c r="BN206" s="665"/>
      <c r="BO206" s="665"/>
      <c r="BP206" s="665"/>
      <c r="BQ206" s="665"/>
      <c r="BR206" s="31"/>
      <c r="BS206" s="31"/>
      <c r="BT206" s="665"/>
      <c r="BU206" s="665"/>
      <c r="BV206" s="463"/>
      <c r="BW206" s="557"/>
      <c r="BX206" s="463"/>
      <c r="BY206" s="463"/>
      <c r="BZ206" s="31"/>
      <c r="CE206" s="749" t="e">
        <f t="shared" si="640"/>
        <v>#DIV/0!</v>
      </c>
    </row>
    <row r="207" spans="1:12295" s="70" customFormat="1" ht="173.25" customHeight="1" x14ac:dyDescent="0.3">
      <c r="A207" s="372"/>
      <c r="B207" s="457" t="s">
        <v>34</v>
      </c>
      <c r="C207" s="399" t="s">
        <v>510</v>
      </c>
      <c r="D207" s="378">
        <f t="shared" ref="D207:D210" si="684">E207+G207+H207+I207</f>
        <v>8011668.4615500011</v>
      </c>
      <c r="E207" s="378">
        <f>E211+E215</f>
        <v>3711050.5497100004</v>
      </c>
      <c r="F207" s="378"/>
      <c r="G207" s="378">
        <f>G208+G209+G210</f>
        <v>4300617.9118400002</v>
      </c>
      <c r="H207" s="378">
        <f t="shared" ref="H207:I207" si="685">H211+H215</f>
        <v>0</v>
      </c>
      <c r="I207" s="378">
        <f t="shared" si="685"/>
        <v>0</v>
      </c>
      <c r="J207" s="378">
        <f>J208+J209+J210</f>
        <v>-7644609.1529200003</v>
      </c>
      <c r="K207" s="378">
        <f t="shared" ref="K207" si="686">M207+Q207+S207+U207</f>
        <v>367059.30862999998</v>
      </c>
      <c r="L207" s="795">
        <f t="shared" si="633"/>
        <v>4.5815588899067568E-2</v>
      </c>
      <c r="M207" s="378">
        <f>M211+M215</f>
        <v>146998.06672</v>
      </c>
      <c r="N207" s="423"/>
      <c r="O207" s="378"/>
      <c r="P207" s="423"/>
      <c r="Q207" s="378">
        <f>Q208+Q209</f>
        <v>220061.24190999998</v>
      </c>
      <c r="R207" s="423"/>
      <c r="S207" s="378">
        <f t="shared" ref="S207" si="687">S211+S215</f>
        <v>0</v>
      </c>
      <c r="T207" s="423"/>
      <c r="U207" s="378">
        <f t="shared" ref="U207" si="688">U211+U215</f>
        <v>0</v>
      </c>
      <c r="V207" s="378">
        <f>W207</f>
        <v>1505216.2691500001</v>
      </c>
      <c r="W207" s="378">
        <f>W208+W209</f>
        <v>1505216.2691500001</v>
      </c>
      <c r="X207" s="378"/>
      <c r="Y207" s="378"/>
      <c r="Z207" s="378">
        <f t="shared" si="527"/>
        <v>5216266.81886</v>
      </c>
      <c r="AA207" s="378">
        <f>AA208+AA209</f>
        <v>5216266.81886</v>
      </c>
      <c r="AB207" s="378"/>
      <c r="AC207" s="378"/>
      <c r="AD207" s="423"/>
      <c r="AE207" s="378">
        <f t="shared" si="660"/>
        <v>312342.40457999997</v>
      </c>
      <c r="AF207" s="795">
        <f t="shared" si="634"/>
        <v>3.8985937333653936E-2</v>
      </c>
      <c r="AG207" s="378">
        <f>AG211+AG215</f>
        <v>58316.494470000005</v>
      </c>
      <c r="AH207" s="795">
        <f t="shared" si="635"/>
        <v>1.571428189641802E-2</v>
      </c>
      <c r="AI207" s="378"/>
      <c r="AJ207" s="423"/>
      <c r="AK207" s="378">
        <f>AK208+AK209</f>
        <v>254025.91011</v>
      </c>
      <c r="AL207" s="795">
        <f>AK207/G207</f>
        <v>5.9067305051825947E-2</v>
      </c>
      <c r="AM207" s="378">
        <f t="shared" ref="AM207:AO207" si="689">AM211+AM215</f>
        <v>0</v>
      </c>
      <c r="AN207" s="423"/>
      <c r="AO207" s="378">
        <f t="shared" si="689"/>
        <v>0</v>
      </c>
      <c r="AP207" s="378">
        <f>AP208+AP209</f>
        <v>7699323.01621</v>
      </c>
      <c r="AQ207" s="423"/>
      <c r="AR207" s="378">
        <f t="shared" si="655"/>
        <v>8011665.4207899999</v>
      </c>
      <c r="AS207" s="795">
        <f t="shared" si="636"/>
        <v>0.99999962045858293</v>
      </c>
      <c r="AT207" s="378">
        <f>AT211+AT215</f>
        <v>3711050.5497100004</v>
      </c>
      <c r="AU207" s="795">
        <f t="shared" si="637"/>
        <v>1</v>
      </c>
      <c r="AV207" s="378"/>
      <c r="AW207" s="795"/>
      <c r="AX207" s="378">
        <f>AX208+AX209</f>
        <v>4300614.87108</v>
      </c>
      <c r="AY207" s="795">
        <f t="shared" si="639"/>
        <v>0.99999929294811518</v>
      </c>
      <c r="AZ207" s="378">
        <f t="shared" ref="AZ207:BB207" si="690">AZ211+AZ215</f>
        <v>0</v>
      </c>
      <c r="BA207" s="795"/>
      <c r="BB207" s="378">
        <f t="shared" si="690"/>
        <v>0</v>
      </c>
      <c r="BC207" s="378"/>
      <c r="BD207" s="378"/>
      <c r="BE207" s="378">
        <f t="shared" si="664"/>
        <v>0</v>
      </c>
      <c r="BF207" s="378">
        <f>BF211+BF215</f>
        <v>0</v>
      </c>
      <c r="BG207" s="378">
        <f t="shared" ref="BG207:BI207" si="691">BG211+BG215</f>
        <v>0</v>
      </c>
      <c r="BH207" s="378">
        <f t="shared" si="691"/>
        <v>0</v>
      </c>
      <c r="BI207" s="378">
        <f t="shared" si="691"/>
        <v>0</v>
      </c>
      <c r="BJ207" s="378">
        <f t="shared" ref="BJ207:BJ208" si="692">BK207+BL207+BM207</f>
        <v>2454741.14286</v>
      </c>
      <c r="BK207" s="378">
        <f>BK208+BK209</f>
        <v>2454741.14286</v>
      </c>
      <c r="BL207" s="378"/>
      <c r="BM207" s="378"/>
      <c r="BN207" s="378">
        <f t="shared" ref="BN207:BN209" si="693">BO207+BQ207+BR207+BS207</f>
        <v>13647663.036430001</v>
      </c>
      <c r="BO207" s="378">
        <f>BO208+BO209</f>
        <v>5578957.14286</v>
      </c>
      <c r="BP207" s="378"/>
      <c r="BQ207" s="378">
        <f>BQ208+BQ209</f>
        <v>8068705.8935700003</v>
      </c>
      <c r="BR207" s="378"/>
      <c r="BS207" s="378"/>
      <c r="BT207" s="378">
        <f>BT208+BT209+BT210</f>
        <v>0</v>
      </c>
      <c r="BU207" s="378">
        <f t="shared" si="657"/>
        <v>13647663.036430001</v>
      </c>
      <c r="BV207" s="378">
        <f>BV211+BV215</f>
        <v>5578957.14286</v>
      </c>
      <c r="BW207" s="378"/>
      <c r="BX207" s="378">
        <f>BX208+BX209</f>
        <v>8068705.8935700003</v>
      </c>
      <c r="BY207" s="378">
        <f t="shared" ref="BY207:BZ207" si="694">BY211+BY215</f>
        <v>0</v>
      </c>
      <c r="BZ207" s="372">
        <f t="shared" si="694"/>
        <v>0</v>
      </c>
      <c r="CA207" s="378"/>
      <c r="CB207" s="378"/>
      <c r="CC207" s="828"/>
      <c r="CD207" s="378"/>
      <c r="CE207" s="795"/>
      <c r="CF207" s="378"/>
      <c r="CG207" s="378"/>
      <c r="CH207" s="378"/>
      <c r="CI207" s="378"/>
      <c r="CJ207" s="378"/>
      <c r="CK207" s="378"/>
      <c r="CL207" s="378"/>
      <c r="CM207" s="378"/>
      <c r="CN207" s="378"/>
      <c r="CO207" s="379"/>
      <c r="CP207" s="379"/>
      <c r="CQ207" s="379"/>
      <c r="CR207" s="379"/>
      <c r="CS207" s="379"/>
      <c r="CT207" s="378"/>
      <c r="CU207" s="378"/>
      <c r="CV207" s="379"/>
      <c r="CW207" s="379"/>
      <c r="CX207" s="378"/>
      <c r="CY207" s="378"/>
      <c r="CZ207" s="379"/>
      <c r="DA207" s="379"/>
      <c r="DB207" s="378"/>
      <c r="DC207" s="378"/>
      <c r="DD207" s="378"/>
      <c r="DE207" s="378"/>
      <c r="DF207" s="378"/>
      <c r="DG207" s="378"/>
      <c r="DH207" s="378"/>
      <c r="DI207" s="379"/>
      <c r="DJ207" s="379"/>
      <c r="DK207" s="378"/>
      <c r="DL207" s="378"/>
      <c r="DM207" s="379"/>
      <c r="DN207" s="379"/>
      <c r="DO207" s="378"/>
      <c r="DP207" s="378"/>
      <c r="DQ207" s="378"/>
      <c r="DR207" s="378"/>
      <c r="DS207" s="378"/>
      <c r="DT207" s="372"/>
      <c r="DU207" s="398"/>
      <c r="DV207" s="378"/>
      <c r="DW207" s="378"/>
      <c r="DX207" s="378"/>
      <c r="DY207" s="378"/>
      <c r="DZ207" s="378"/>
      <c r="EA207" s="378"/>
      <c r="EB207" s="378"/>
      <c r="EC207" s="377"/>
      <c r="ED207" s="377"/>
      <c r="EE207" s="377"/>
      <c r="EF207" s="377"/>
      <c r="EG207" s="377"/>
      <c r="EH207" s="377"/>
      <c r="EI207" s="377"/>
      <c r="EJ207" s="377"/>
      <c r="EK207" s="377"/>
      <c r="EL207" s="377"/>
      <c r="EM207" s="377"/>
      <c r="EN207" s="377"/>
      <c r="EO207" s="377"/>
      <c r="EP207" s="377"/>
      <c r="EQ207" s="377"/>
      <c r="ER207" s="377"/>
      <c r="ES207" s="377"/>
      <c r="ET207" s="377"/>
      <c r="EU207" s="377"/>
      <c r="EV207" s="377"/>
      <c r="EW207" s="377"/>
      <c r="EX207" s="377"/>
      <c r="EY207" s="377"/>
      <c r="EZ207" s="377"/>
      <c r="FA207" s="377"/>
      <c r="FB207" s="377"/>
      <c r="FC207" s="377"/>
      <c r="FD207" s="377"/>
      <c r="FE207" s="377"/>
      <c r="FF207" s="377"/>
      <c r="FG207" s="377"/>
      <c r="FH207" s="377"/>
      <c r="FI207" s="377"/>
      <c r="FJ207" s="377"/>
      <c r="FK207" s="377"/>
      <c r="FL207" s="377"/>
      <c r="FM207" s="377"/>
      <c r="FN207" s="377"/>
      <c r="FO207" s="377"/>
      <c r="FP207" s="377"/>
      <c r="FQ207" s="377"/>
      <c r="FR207" s="377"/>
      <c r="FS207" s="377"/>
      <c r="FT207" s="377"/>
      <c r="FU207" s="378"/>
      <c r="FV207" s="378"/>
      <c r="FW207" s="378"/>
      <c r="FX207" s="378"/>
      <c r="FY207" s="378"/>
      <c r="FZ207" s="378"/>
      <c r="GA207" s="378"/>
      <c r="GB207" s="378"/>
      <c r="GC207" s="378"/>
      <c r="GD207" s="378"/>
      <c r="GE207" s="378"/>
      <c r="GF207" s="378"/>
      <c r="GG207" s="378"/>
      <c r="GH207" s="378"/>
      <c r="GI207" s="378"/>
      <c r="GJ207" s="378"/>
      <c r="GK207" s="378"/>
      <c r="GL207" s="378"/>
      <c r="GM207" s="378"/>
      <c r="GN207" s="378"/>
      <c r="GO207" s="378"/>
      <c r="GP207" s="378"/>
      <c r="GQ207" s="378"/>
      <c r="GR207" s="378"/>
      <c r="GS207" s="379"/>
      <c r="GT207" s="379"/>
      <c r="GU207" s="379"/>
      <c r="GV207" s="379"/>
      <c r="GW207" s="379"/>
      <c r="GX207" s="378"/>
      <c r="GY207" s="378"/>
      <c r="GZ207" s="379"/>
      <c r="HA207" s="379"/>
      <c r="HB207" s="378"/>
      <c r="HC207" s="378"/>
      <c r="HD207" s="379"/>
      <c r="HE207" s="379"/>
      <c r="HF207" s="378"/>
      <c r="HG207" s="378"/>
      <c r="HH207" s="378"/>
      <c r="HI207" s="378"/>
      <c r="HJ207" s="378"/>
      <c r="HK207" s="378"/>
      <c r="HL207" s="378"/>
      <c r="HM207" s="379"/>
      <c r="HN207" s="379"/>
      <c r="HO207" s="378"/>
      <c r="HP207" s="378"/>
      <c r="HQ207" s="379"/>
      <c r="HR207" s="379"/>
      <c r="HS207" s="378"/>
      <c r="HT207" s="378"/>
      <c r="HU207" s="378"/>
      <c r="HV207" s="378"/>
      <c r="HW207" s="378"/>
      <c r="HX207" s="372"/>
      <c r="HY207" s="398"/>
      <c r="HZ207" s="378"/>
      <c r="IA207" s="378"/>
      <c r="IB207" s="378"/>
      <c r="IC207" s="378"/>
      <c r="ID207" s="378"/>
      <c r="IE207" s="378"/>
      <c r="IF207" s="378"/>
      <c r="IG207" s="377"/>
      <c r="IH207" s="377"/>
      <c r="II207" s="377"/>
      <c r="IJ207" s="377"/>
      <c r="IK207" s="377"/>
      <c r="IL207" s="377"/>
      <c r="IM207" s="377"/>
      <c r="IN207" s="377"/>
      <c r="IO207" s="377"/>
      <c r="IP207" s="377"/>
      <c r="IQ207" s="377"/>
      <c r="IR207" s="377"/>
      <c r="IS207" s="377"/>
      <c r="IT207" s="377"/>
      <c r="IU207" s="377"/>
      <c r="IV207" s="377"/>
      <c r="IW207" s="377"/>
      <c r="IX207" s="377"/>
      <c r="IY207" s="377"/>
      <c r="IZ207" s="377"/>
      <c r="JA207" s="377"/>
      <c r="JB207" s="377"/>
      <c r="JC207" s="377"/>
      <c r="JD207" s="377"/>
      <c r="JE207" s="377"/>
      <c r="JF207" s="377"/>
      <c r="JG207" s="377"/>
      <c r="JH207" s="377"/>
      <c r="JI207" s="377"/>
      <c r="JJ207" s="377"/>
      <c r="JK207" s="377"/>
      <c r="JL207" s="377"/>
      <c r="JM207" s="377"/>
      <c r="JN207" s="377"/>
      <c r="JO207" s="377"/>
      <c r="JP207" s="377"/>
      <c r="JQ207" s="377"/>
      <c r="JR207" s="377"/>
      <c r="JS207" s="377"/>
      <c r="JT207" s="377"/>
      <c r="JU207" s="377"/>
      <c r="JV207" s="377"/>
      <c r="JW207" s="377"/>
      <c r="JX207" s="377"/>
      <c r="JY207" s="378"/>
      <c r="JZ207" s="378"/>
      <c r="KA207" s="378"/>
      <c r="KB207" s="378"/>
      <c r="KC207" s="378"/>
      <c r="KD207" s="378"/>
      <c r="KE207" s="378"/>
      <c r="KF207" s="378"/>
      <c r="KG207" s="378"/>
      <c r="KH207" s="378"/>
      <c r="KI207" s="378"/>
      <c r="KJ207" s="378"/>
      <c r="KK207" s="378"/>
      <c r="KL207" s="378"/>
      <c r="KM207" s="378"/>
      <c r="KN207" s="378"/>
      <c r="KO207" s="378"/>
      <c r="KP207" s="378"/>
      <c r="KQ207" s="378"/>
      <c r="KR207" s="378"/>
      <c r="KS207" s="378"/>
      <c r="KT207" s="378"/>
      <c r="KU207" s="378"/>
      <c r="KV207" s="378"/>
      <c r="KW207" s="379"/>
      <c r="KX207" s="379"/>
      <c r="KY207" s="379"/>
      <c r="KZ207" s="379"/>
      <c r="LA207" s="379"/>
      <c r="LB207" s="378"/>
      <c r="LC207" s="378"/>
      <c r="LD207" s="379"/>
      <c r="LE207" s="379"/>
      <c r="LF207" s="378"/>
      <c r="LG207" s="378"/>
      <c r="LH207" s="379"/>
      <c r="LI207" s="379"/>
      <c r="LJ207" s="378"/>
      <c r="LK207" s="378"/>
      <c r="LL207" s="378"/>
      <c r="LM207" s="378"/>
      <c r="LN207" s="378"/>
      <c r="LO207" s="378"/>
      <c r="LP207" s="378"/>
      <c r="LQ207" s="379"/>
      <c r="LR207" s="379"/>
      <c r="LS207" s="378"/>
      <c r="LT207" s="378"/>
      <c r="LU207" s="379"/>
      <c r="LV207" s="379"/>
      <c r="LW207" s="378"/>
      <c r="LX207" s="378"/>
      <c r="LY207" s="378"/>
      <c r="LZ207" s="378"/>
      <c r="MA207" s="378"/>
      <c r="MB207" s="372"/>
      <c r="MC207" s="398"/>
      <c r="MD207" s="378"/>
      <c r="ME207" s="378"/>
      <c r="MF207" s="378"/>
      <c r="MG207" s="378"/>
      <c r="MH207" s="378"/>
      <c r="MI207" s="378"/>
      <c r="MJ207" s="378"/>
      <c r="MK207" s="377"/>
      <c r="ML207" s="377"/>
      <c r="MM207" s="377"/>
      <c r="MN207" s="377"/>
      <c r="MO207" s="377"/>
      <c r="MP207" s="377"/>
      <c r="MQ207" s="377"/>
      <c r="MR207" s="377"/>
      <c r="MS207" s="377"/>
      <c r="MT207" s="377"/>
      <c r="MU207" s="377"/>
      <c r="MV207" s="377"/>
      <c r="MW207" s="377"/>
      <c r="MX207" s="377"/>
      <c r="MY207" s="377"/>
      <c r="MZ207" s="377"/>
      <c r="NA207" s="377"/>
      <c r="NB207" s="377"/>
      <c r="NC207" s="377"/>
      <c r="ND207" s="377"/>
      <c r="NE207" s="377"/>
      <c r="NF207" s="377"/>
      <c r="NG207" s="377"/>
      <c r="NH207" s="377"/>
      <c r="NI207" s="377"/>
      <c r="NJ207" s="377"/>
      <c r="NK207" s="377"/>
      <c r="NL207" s="377"/>
      <c r="NM207" s="377"/>
      <c r="NN207" s="377"/>
      <c r="NO207" s="377"/>
      <c r="NP207" s="377"/>
      <c r="NQ207" s="377"/>
      <c r="NR207" s="377"/>
      <c r="NS207" s="377"/>
      <c r="NT207" s="377"/>
      <c r="NU207" s="377"/>
      <c r="NV207" s="377"/>
      <c r="NW207" s="377"/>
      <c r="NX207" s="377"/>
      <c r="NY207" s="377"/>
      <c r="NZ207" s="377"/>
      <c r="OA207" s="377"/>
      <c r="OB207" s="377"/>
      <c r="OC207" s="378"/>
      <c r="OD207" s="378"/>
      <c r="OE207" s="378"/>
      <c r="OF207" s="378"/>
      <c r="OG207" s="378"/>
      <c r="OH207" s="378"/>
      <c r="OI207" s="378"/>
      <c r="OJ207" s="378"/>
      <c r="OK207" s="378"/>
      <c r="OL207" s="378"/>
      <c r="OM207" s="378"/>
      <c r="ON207" s="378"/>
      <c r="OO207" s="378"/>
      <c r="OP207" s="378"/>
      <c r="OQ207" s="378"/>
      <c r="OR207" s="378"/>
      <c r="OS207" s="378"/>
      <c r="OT207" s="378"/>
      <c r="OU207" s="378"/>
      <c r="OV207" s="378"/>
      <c r="OW207" s="378"/>
      <c r="OX207" s="378"/>
      <c r="OY207" s="378"/>
      <c r="OZ207" s="378"/>
      <c r="PA207" s="379"/>
      <c r="PB207" s="379"/>
      <c r="PC207" s="379"/>
      <c r="PD207" s="379"/>
      <c r="PE207" s="379"/>
      <c r="PF207" s="378"/>
      <c r="PG207" s="378"/>
      <c r="PH207" s="379"/>
      <c r="PI207" s="379"/>
      <c r="PJ207" s="378"/>
      <c r="PK207" s="378"/>
      <c r="PL207" s="379"/>
      <c r="PM207" s="379"/>
      <c r="PN207" s="378"/>
      <c r="PO207" s="378"/>
      <c r="PP207" s="378"/>
      <c r="PQ207" s="378"/>
      <c r="PR207" s="378"/>
      <c r="PS207" s="378"/>
      <c r="PT207" s="378"/>
      <c r="PU207" s="379"/>
      <c r="PV207" s="379"/>
      <c r="PW207" s="378"/>
      <c r="PX207" s="378"/>
      <c r="PY207" s="379"/>
      <c r="PZ207" s="379"/>
      <c r="QA207" s="378"/>
      <c r="QB207" s="378"/>
      <c r="QC207" s="378"/>
      <c r="QD207" s="378"/>
      <c r="QE207" s="378"/>
      <c r="QF207" s="372"/>
      <c r="QG207" s="398"/>
      <c r="QH207" s="378"/>
      <c r="QI207" s="378"/>
      <c r="QJ207" s="378"/>
      <c r="QK207" s="378"/>
      <c r="QL207" s="378"/>
      <c r="QM207" s="378"/>
      <c r="QN207" s="378"/>
      <c r="QO207" s="377"/>
      <c r="QP207" s="377"/>
      <c r="QQ207" s="377"/>
      <c r="QR207" s="377"/>
      <c r="QS207" s="377"/>
      <c r="QT207" s="377"/>
      <c r="QU207" s="377"/>
      <c r="QV207" s="377"/>
      <c r="QW207" s="377"/>
      <c r="QX207" s="377"/>
      <c r="QY207" s="377"/>
      <c r="QZ207" s="377"/>
      <c r="RA207" s="377"/>
      <c r="RB207" s="377"/>
      <c r="RC207" s="377"/>
      <c r="RD207" s="377"/>
      <c r="RE207" s="377"/>
      <c r="RF207" s="377"/>
      <c r="RG207" s="377"/>
      <c r="RH207" s="377"/>
      <c r="RI207" s="377"/>
      <c r="RJ207" s="377"/>
      <c r="RK207" s="377"/>
      <c r="RL207" s="377"/>
      <c r="RM207" s="377"/>
      <c r="RN207" s="377"/>
      <c r="RO207" s="377"/>
      <c r="RP207" s="377"/>
      <c r="RQ207" s="377"/>
      <c r="RR207" s="377"/>
      <c r="RS207" s="377"/>
      <c r="RT207" s="377"/>
      <c r="RU207" s="377"/>
      <c r="RV207" s="377"/>
      <c r="RW207" s="377"/>
      <c r="RX207" s="377"/>
      <c r="RY207" s="377"/>
      <c r="RZ207" s="377"/>
      <c r="SA207" s="377"/>
      <c r="SB207" s="377"/>
      <c r="SC207" s="377"/>
      <c r="SD207" s="377"/>
      <c r="SE207" s="377"/>
      <c r="SF207" s="377"/>
      <c r="SG207" s="378"/>
      <c r="SH207" s="378"/>
      <c r="SI207" s="378"/>
      <c r="SJ207" s="378"/>
      <c r="SK207" s="378"/>
      <c r="SL207" s="378"/>
      <c r="SM207" s="378"/>
      <c r="SN207" s="378"/>
      <c r="SO207" s="378"/>
      <c r="SP207" s="378"/>
      <c r="SQ207" s="378"/>
      <c r="SR207" s="378"/>
      <c r="SS207" s="378"/>
      <c r="ST207" s="378"/>
      <c r="SU207" s="378"/>
      <c r="SV207" s="378"/>
      <c r="SW207" s="378"/>
      <c r="SX207" s="378"/>
      <c r="SY207" s="378"/>
      <c r="SZ207" s="378"/>
      <c r="TA207" s="378"/>
      <c r="TB207" s="378"/>
      <c r="TC207" s="378"/>
      <c r="TD207" s="378"/>
      <c r="TE207" s="379"/>
      <c r="TF207" s="379"/>
      <c r="TG207" s="379"/>
      <c r="TH207" s="379"/>
      <c r="TI207" s="379"/>
      <c r="TJ207" s="378"/>
      <c r="TK207" s="378"/>
      <c r="TL207" s="379"/>
      <c r="TM207" s="379"/>
      <c r="TN207" s="378"/>
      <c r="TO207" s="378"/>
      <c r="TP207" s="379"/>
      <c r="TQ207" s="379"/>
      <c r="TR207" s="378"/>
      <c r="TS207" s="378"/>
      <c r="TT207" s="378"/>
      <c r="TU207" s="378"/>
      <c r="TV207" s="378"/>
      <c r="TW207" s="378"/>
      <c r="TX207" s="378"/>
      <c r="TY207" s="379"/>
      <c r="TZ207" s="379"/>
      <c r="UA207" s="378"/>
      <c r="UB207" s="378"/>
      <c r="UC207" s="379"/>
      <c r="UD207" s="379"/>
      <c r="UE207" s="378"/>
      <c r="UF207" s="378"/>
      <c r="UG207" s="378"/>
      <c r="UH207" s="378"/>
      <c r="UI207" s="378"/>
      <c r="UJ207" s="372"/>
      <c r="UK207" s="398"/>
      <c r="UL207" s="378"/>
      <c r="UM207" s="378"/>
      <c r="UN207" s="378"/>
      <c r="UO207" s="378"/>
      <c r="UP207" s="378"/>
      <c r="UQ207" s="378"/>
      <c r="UR207" s="378"/>
      <c r="US207" s="377"/>
      <c r="UT207" s="377"/>
      <c r="UU207" s="377"/>
      <c r="UV207" s="377"/>
      <c r="UW207" s="377"/>
      <c r="UX207" s="377"/>
      <c r="UY207" s="377"/>
      <c r="UZ207" s="377"/>
      <c r="VA207" s="377"/>
      <c r="VB207" s="377"/>
      <c r="VC207" s="377"/>
      <c r="VD207" s="377"/>
      <c r="VE207" s="377"/>
      <c r="VF207" s="377"/>
      <c r="VG207" s="377"/>
      <c r="VH207" s="377"/>
      <c r="VI207" s="377"/>
      <c r="VJ207" s="377"/>
      <c r="VK207" s="377"/>
      <c r="VL207" s="377"/>
      <c r="VM207" s="377"/>
      <c r="VN207" s="377"/>
      <c r="VO207" s="377"/>
      <c r="VP207" s="377"/>
      <c r="VQ207" s="377"/>
      <c r="VR207" s="377"/>
      <c r="VS207" s="377"/>
      <c r="VT207" s="377"/>
      <c r="VU207" s="377"/>
      <c r="VV207" s="377"/>
      <c r="VW207" s="377"/>
      <c r="VX207" s="377"/>
      <c r="VY207" s="377"/>
      <c r="VZ207" s="377"/>
      <c r="WA207" s="377"/>
      <c r="WB207" s="377"/>
      <c r="WC207" s="377"/>
      <c r="WD207" s="377"/>
      <c r="WE207" s="377"/>
      <c r="WF207" s="377"/>
      <c r="WG207" s="377"/>
      <c r="WH207" s="377"/>
      <c r="WI207" s="377"/>
      <c r="WJ207" s="377"/>
      <c r="WK207" s="378"/>
      <c r="WL207" s="378"/>
      <c r="WM207" s="378"/>
      <c r="WN207" s="378"/>
      <c r="WO207" s="378"/>
      <c r="WP207" s="378"/>
      <c r="WQ207" s="378"/>
      <c r="WR207" s="378"/>
      <c r="WS207" s="378"/>
      <c r="WT207" s="378"/>
      <c r="WU207" s="378"/>
      <c r="WV207" s="378"/>
      <c r="WW207" s="378"/>
      <c r="WX207" s="378"/>
      <c r="WY207" s="378"/>
      <c r="WZ207" s="378"/>
      <c r="XA207" s="378"/>
      <c r="XB207" s="378"/>
      <c r="XC207" s="378"/>
      <c r="XD207" s="378"/>
      <c r="XE207" s="378"/>
      <c r="XF207" s="378"/>
      <c r="XG207" s="378"/>
      <c r="XH207" s="378"/>
      <c r="XI207" s="379"/>
      <c r="XJ207" s="379"/>
      <c r="XK207" s="379"/>
      <c r="XL207" s="379"/>
      <c r="XM207" s="379"/>
      <c r="XN207" s="378"/>
      <c r="XO207" s="378"/>
      <c r="XP207" s="379"/>
      <c r="XQ207" s="379"/>
      <c r="XR207" s="378"/>
      <c r="XS207" s="378"/>
      <c r="XT207" s="379"/>
      <c r="XU207" s="379"/>
      <c r="XV207" s="378"/>
      <c r="XW207" s="378"/>
      <c r="XX207" s="378"/>
      <c r="XY207" s="378"/>
      <c r="XZ207" s="378"/>
      <c r="YA207" s="378"/>
      <c r="YB207" s="378"/>
      <c r="YC207" s="379"/>
      <c r="YD207" s="379"/>
      <c r="YE207" s="378"/>
      <c r="YF207" s="378"/>
      <c r="YG207" s="379"/>
      <c r="YH207" s="379"/>
      <c r="YI207" s="378"/>
      <c r="YJ207" s="378"/>
      <c r="YK207" s="378"/>
      <c r="YL207" s="378"/>
      <c r="YM207" s="378"/>
      <c r="YN207" s="372"/>
      <c r="YO207" s="398"/>
      <c r="YP207" s="378"/>
      <c r="YQ207" s="378"/>
      <c r="YR207" s="378"/>
      <c r="YS207" s="378"/>
      <c r="YT207" s="378"/>
      <c r="YU207" s="378"/>
      <c r="YV207" s="378"/>
      <c r="YW207" s="377"/>
      <c r="YX207" s="377"/>
      <c r="YY207" s="377"/>
      <c r="YZ207" s="377"/>
      <c r="ZA207" s="377"/>
      <c r="ZB207" s="377"/>
      <c r="ZC207" s="377"/>
      <c r="ZD207" s="377"/>
      <c r="ZE207" s="377"/>
      <c r="ZF207" s="377"/>
      <c r="ZG207" s="377"/>
      <c r="ZH207" s="377"/>
      <c r="ZI207" s="377"/>
      <c r="ZJ207" s="377"/>
      <c r="ZK207" s="377"/>
      <c r="ZL207" s="377"/>
      <c r="ZM207" s="377"/>
      <c r="ZN207" s="377"/>
      <c r="ZO207" s="377"/>
      <c r="ZP207" s="377"/>
      <c r="ZQ207" s="377"/>
      <c r="ZR207" s="377"/>
      <c r="ZS207" s="377"/>
      <c r="ZT207" s="377"/>
      <c r="ZU207" s="377"/>
      <c r="ZV207" s="377"/>
      <c r="ZW207" s="377"/>
      <c r="ZX207" s="377"/>
      <c r="ZY207" s="377"/>
      <c r="ZZ207" s="377"/>
      <c r="AAA207" s="377"/>
      <c r="AAB207" s="377"/>
      <c r="AAC207" s="377"/>
      <c r="AAD207" s="377"/>
      <c r="AAE207" s="377"/>
      <c r="AAF207" s="377"/>
      <c r="AAG207" s="377"/>
      <c r="AAH207" s="377"/>
      <c r="AAI207" s="377"/>
      <c r="AAJ207" s="377"/>
      <c r="AAK207" s="377"/>
      <c r="AAL207" s="377"/>
      <c r="AAM207" s="377"/>
      <c r="AAN207" s="377"/>
      <c r="AAO207" s="378"/>
      <c r="AAP207" s="378"/>
      <c r="AAQ207" s="378"/>
      <c r="AAR207" s="378"/>
      <c r="AAS207" s="378"/>
      <c r="AAT207" s="378"/>
      <c r="AAU207" s="378"/>
      <c r="AAV207" s="378"/>
      <c r="AAW207" s="378"/>
      <c r="AAX207" s="378"/>
      <c r="AAY207" s="378"/>
      <c r="AAZ207" s="378"/>
      <c r="ABA207" s="378"/>
      <c r="ABB207" s="378"/>
      <c r="ABC207" s="378"/>
      <c r="ABD207" s="378"/>
      <c r="ABE207" s="378"/>
      <c r="ABF207" s="378"/>
      <c r="ABG207" s="378"/>
      <c r="ABH207" s="378"/>
      <c r="ABI207" s="378"/>
      <c r="ABJ207" s="378"/>
      <c r="ABK207" s="378"/>
      <c r="ABL207" s="378"/>
      <c r="ABM207" s="379"/>
      <c r="ABN207" s="379"/>
      <c r="ABO207" s="379"/>
      <c r="ABP207" s="379"/>
      <c r="ABQ207" s="379"/>
      <c r="ABR207" s="378"/>
      <c r="ABS207" s="378"/>
      <c r="ABT207" s="379"/>
      <c r="ABU207" s="379"/>
      <c r="ABV207" s="378"/>
      <c r="ABW207" s="378"/>
      <c r="ABX207" s="379"/>
      <c r="ABY207" s="379"/>
      <c r="ABZ207" s="378"/>
      <c r="ACA207" s="378"/>
      <c r="ACB207" s="378"/>
      <c r="ACC207" s="378"/>
      <c r="ACD207" s="378"/>
      <c r="ACE207" s="378"/>
      <c r="ACF207" s="378"/>
      <c r="ACG207" s="379"/>
      <c r="ACH207" s="379"/>
      <c r="ACI207" s="378"/>
      <c r="ACJ207" s="378"/>
      <c r="ACK207" s="379"/>
      <c r="ACL207" s="379"/>
      <c r="ACM207" s="378"/>
      <c r="ACN207" s="378"/>
      <c r="ACO207" s="378"/>
      <c r="ACP207" s="378"/>
      <c r="ACQ207" s="378"/>
      <c r="ACR207" s="372"/>
      <c r="ACS207" s="398"/>
      <c r="ACT207" s="378"/>
      <c r="ACU207" s="378"/>
      <c r="ACV207" s="378"/>
      <c r="ACW207" s="378"/>
      <c r="ACX207" s="378"/>
      <c r="ACY207" s="378"/>
      <c r="ACZ207" s="378"/>
      <c r="ADA207" s="377"/>
      <c r="ADB207" s="377"/>
      <c r="ADC207" s="377"/>
      <c r="ADD207" s="377"/>
      <c r="ADE207" s="377"/>
      <c r="ADF207" s="377"/>
      <c r="ADG207" s="377"/>
      <c r="ADH207" s="377"/>
      <c r="ADI207" s="377"/>
      <c r="ADJ207" s="377"/>
      <c r="ADK207" s="377"/>
      <c r="ADL207" s="377"/>
      <c r="ADM207" s="377"/>
      <c r="ADN207" s="377"/>
      <c r="ADO207" s="377"/>
      <c r="ADP207" s="377"/>
      <c r="ADQ207" s="377"/>
      <c r="ADR207" s="377"/>
      <c r="ADS207" s="377"/>
      <c r="ADT207" s="377"/>
      <c r="ADU207" s="377"/>
      <c r="ADV207" s="377"/>
      <c r="ADW207" s="377"/>
      <c r="ADX207" s="377"/>
      <c r="ADY207" s="377"/>
      <c r="ADZ207" s="377"/>
      <c r="AEA207" s="377"/>
      <c r="AEB207" s="377"/>
      <c r="AEC207" s="377"/>
      <c r="AED207" s="377"/>
      <c r="AEE207" s="377"/>
      <c r="AEF207" s="377"/>
      <c r="AEG207" s="377"/>
      <c r="AEH207" s="377"/>
      <c r="AEI207" s="377"/>
      <c r="AEJ207" s="377"/>
      <c r="AEK207" s="377"/>
      <c r="AEL207" s="377"/>
      <c r="AEM207" s="377"/>
      <c r="AEN207" s="377"/>
      <c r="AEO207" s="377"/>
      <c r="AEP207" s="377"/>
      <c r="AEQ207" s="377"/>
      <c r="AER207" s="377"/>
      <c r="AES207" s="378"/>
      <c r="AET207" s="378"/>
      <c r="AEU207" s="378"/>
      <c r="AEV207" s="378"/>
      <c r="AEW207" s="378"/>
      <c r="AEX207" s="378"/>
      <c r="AEY207" s="378"/>
      <c r="AEZ207" s="378"/>
      <c r="AFA207" s="378"/>
      <c r="AFB207" s="378"/>
      <c r="AFC207" s="378"/>
      <c r="AFD207" s="378"/>
      <c r="AFE207" s="378"/>
      <c r="AFF207" s="378"/>
      <c r="AFG207" s="378"/>
      <c r="AFH207" s="378"/>
      <c r="AFI207" s="378"/>
      <c r="AFJ207" s="378"/>
      <c r="AFK207" s="378"/>
      <c r="AFL207" s="378"/>
      <c r="AFM207" s="378"/>
      <c r="AFN207" s="378"/>
      <c r="AFO207" s="378"/>
      <c r="AFP207" s="378"/>
      <c r="AFQ207" s="379"/>
      <c r="AFR207" s="379"/>
      <c r="AFS207" s="379"/>
      <c r="AFT207" s="379"/>
      <c r="AFU207" s="379"/>
      <c r="AFV207" s="378"/>
      <c r="AFW207" s="378"/>
      <c r="AFX207" s="379"/>
      <c r="AFY207" s="379"/>
      <c r="AFZ207" s="378"/>
      <c r="AGA207" s="378"/>
      <c r="AGB207" s="379"/>
      <c r="AGC207" s="379"/>
      <c r="AGD207" s="378"/>
      <c r="AGE207" s="378"/>
      <c r="AGF207" s="378"/>
      <c r="AGG207" s="378"/>
      <c r="AGH207" s="378"/>
      <c r="AGI207" s="378"/>
      <c r="AGJ207" s="378"/>
      <c r="AGK207" s="379"/>
      <c r="AGL207" s="379"/>
      <c r="AGM207" s="378"/>
      <c r="AGN207" s="378"/>
      <c r="AGO207" s="379"/>
      <c r="AGP207" s="379"/>
      <c r="AGQ207" s="378"/>
      <c r="AGR207" s="378"/>
      <c r="AGS207" s="378"/>
      <c r="AGT207" s="378"/>
      <c r="AGU207" s="378"/>
      <c r="AGV207" s="372"/>
      <c r="AGW207" s="398"/>
      <c r="AGX207" s="378"/>
      <c r="AGY207" s="378"/>
      <c r="AGZ207" s="378"/>
      <c r="AHA207" s="378"/>
      <c r="AHB207" s="378"/>
      <c r="AHC207" s="378"/>
      <c r="AHD207" s="378"/>
      <c r="AHE207" s="377"/>
      <c r="AHF207" s="377"/>
      <c r="AHG207" s="377"/>
      <c r="AHH207" s="377"/>
      <c r="AHI207" s="377"/>
      <c r="AHJ207" s="377"/>
      <c r="AHK207" s="377"/>
      <c r="AHL207" s="377"/>
      <c r="AHM207" s="377"/>
      <c r="AHN207" s="377"/>
      <c r="AHO207" s="377"/>
      <c r="AHP207" s="377"/>
      <c r="AHQ207" s="377"/>
      <c r="AHR207" s="377"/>
      <c r="AHS207" s="377"/>
      <c r="AHT207" s="377"/>
      <c r="AHU207" s="377"/>
      <c r="AHV207" s="377"/>
      <c r="AHW207" s="377"/>
      <c r="AHX207" s="377"/>
      <c r="AHY207" s="377"/>
      <c r="AHZ207" s="377"/>
      <c r="AIA207" s="377"/>
      <c r="AIB207" s="377"/>
      <c r="AIC207" s="377"/>
      <c r="AID207" s="377"/>
      <c r="AIE207" s="377"/>
      <c r="AIF207" s="377"/>
      <c r="AIG207" s="377"/>
      <c r="AIH207" s="377"/>
      <c r="AII207" s="377"/>
      <c r="AIJ207" s="377"/>
      <c r="AIK207" s="377"/>
      <c r="AIL207" s="377"/>
      <c r="AIM207" s="377"/>
      <c r="AIN207" s="377"/>
      <c r="AIO207" s="377"/>
      <c r="AIP207" s="377"/>
      <c r="AIQ207" s="377"/>
      <c r="AIR207" s="377"/>
      <c r="AIS207" s="377"/>
      <c r="AIT207" s="377"/>
      <c r="AIU207" s="377"/>
      <c r="AIV207" s="377"/>
      <c r="AIW207" s="378"/>
      <c r="AIX207" s="378"/>
      <c r="AIY207" s="378"/>
      <c r="AIZ207" s="378"/>
      <c r="AJA207" s="378"/>
      <c r="AJB207" s="378"/>
      <c r="AJC207" s="378"/>
      <c r="AJD207" s="378"/>
      <c r="AJE207" s="378"/>
      <c r="AJF207" s="378"/>
      <c r="AJG207" s="378"/>
      <c r="AJH207" s="378"/>
      <c r="AJI207" s="378"/>
      <c r="AJJ207" s="378"/>
      <c r="AJK207" s="378"/>
      <c r="AJL207" s="378"/>
      <c r="AJM207" s="378"/>
      <c r="AJN207" s="378"/>
      <c r="AJO207" s="378"/>
      <c r="AJP207" s="378"/>
      <c r="AJQ207" s="378"/>
      <c r="AJR207" s="378"/>
      <c r="AJS207" s="378"/>
      <c r="AJT207" s="378"/>
      <c r="AJU207" s="379"/>
      <c r="AJV207" s="379"/>
      <c r="AJW207" s="379"/>
      <c r="AJX207" s="379"/>
      <c r="AJY207" s="379"/>
      <c r="AJZ207" s="378"/>
      <c r="AKA207" s="378"/>
      <c r="AKB207" s="379"/>
      <c r="AKC207" s="379"/>
      <c r="AKD207" s="378"/>
      <c r="AKE207" s="378"/>
      <c r="AKF207" s="379"/>
      <c r="AKG207" s="379"/>
      <c r="AKH207" s="378"/>
      <c r="AKI207" s="378"/>
      <c r="AKJ207" s="378"/>
      <c r="AKK207" s="378"/>
      <c r="AKL207" s="378"/>
      <c r="AKM207" s="378"/>
      <c r="AKN207" s="378"/>
      <c r="AKO207" s="379"/>
      <c r="AKP207" s="379"/>
      <c r="AKQ207" s="378"/>
      <c r="AKR207" s="378"/>
      <c r="AKS207" s="379"/>
      <c r="AKT207" s="379"/>
      <c r="AKU207" s="378"/>
      <c r="AKV207" s="378"/>
      <c r="AKW207" s="378"/>
      <c r="AKX207" s="378"/>
      <c r="AKY207" s="378"/>
      <c r="AKZ207" s="372"/>
      <c r="ALA207" s="398"/>
      <c r="ALB207" s="378"/>
      <c r="ALC207" s="378"/>
      <c r="ALD207" s="378"/>
      <c r="ALE207" s="378"/>
      <c r="ALF207" s="378"/>
      <c r="ALG207" s="378"/>
      <c r="ALH207" s="378"/>
      <c r="ALI207" s="377"/>
      <c r="ALJ207" s="377"/>
      <c r="ALK207" s="377"/>
      <c r="ALL207" s="377"/>
      <c r="ALM207" s="377"/>
      <c r="ALN207" s="377"/>
      <c r="ALO207" s="377"/>
      <c r="ALP207" s="377"/>
      <c r="ALQ207" s="377"/>
      <c r="ALR207" s="377"/>
      <c r="ALS207" s="377"/>
      <c r="ALT207" s="377"/>
      <c r="ALU207" s="377"/>
      <c r="ALV207" s="377"/>
      <c r="ALW207" s="377"/>
      <c r="ALX207" s="377"/>
      <c r="ALY207" s="377"/>
      <c r="ALZ207" s="377"/>
      <c r="AMA207" s="377"/>
      <c r="AMB207" s="377"/>
      <c r="AMC207" s="377"/>
      <c r="AMD207" s="377"/>
      <c r="AME207" s="377"/>
      <c r="AMF207" s="377"/>
      <c r="AMG207" s="377"/>
      <c r="AMH207" s="377"/>
      <c r="AMI207" s="377"/>
      <c r="AMJ207" s="377"/>
      <c r="AMK207" s="377"/>
      <c r="AML207" s="377"/>
      <c r="AMM207" s="377"/>
      <c r="AMN207" s="377"/>
      <c r="AMO207" s="377"/>
      <c r="AMP207" s="377"/>
      <c r="AMQ207" s="377"/>
      <c r="AMR207" s="377"/>
      <c r="AMS207" s="377"/>
      <c r="AMT207" s="377"/>
      <c r="AMU207" s="377"/>
      <c r="AMV207" s="377"/>
      <c r="AMW207" s="377"/>
      <c r="AMX207" s="377"/>
      <c r="AMY207" s="377"/>
      <c r="AMZ207" s="377"/>
      <c r="ANA207" s="378"/>
      <c r="ANB207" s="378"/>
      <c r="ANC207" s="378"/>
      <c r="AND207" s="378"/>
      <c r="ANE207" s="378"/>
      <c r="ANF207" s="378"/>
      <c r="ANG207" s="378"/>
      <c r="ANH207" s="378"/>
      <c r="ANI207" s="378"/>
      <c r="ANJ207" s="378"/>
      <c r="ANK207" s="378"/>
      <c r="ANL207" s="378"/>
      <c r="ANM207" s="378"/>
      <c r="ANN207" s="378"/>
      <c r="ANO207" s="378"/>
      <c r="ANP207" s="378"/>
      <c r="ANQ207" s="378"/>
      <c r="ANR207" s="378"/>
      <c r="ANS207" s="378"/>
      <c r="ANT207" s="378"/>
      <c r="ANU207" s="378"/>
      <c r="ANV207" s="378"/>
      <c r="ANW207" s="378"/>
      <c r="ANX207" s="378"/>
      <c r="ANY207" s="379"/>
      <c r="ANZ207" s="379"/>
      <c r="AOA207" s="379"/>
      <c r="AOB207" s="379"/>
      <c r="AOC207" s="379"/>
      <c r="AOD207" s="378"/>
      <c r="AOE207" s="378"/>
      <c r="AOF207" s="379"/>
      <c r="AOG207" s="379"/>
      <c r="AOH207" s="378"/>
      <c r="AOI207" s="378"/>
      <c r="AOJ207" s="379"/>
      <c r="AOK207" s="379"/>
      <c r="AOL207" s="378"/>
      <c r="AOM207" s="378"/>
      <c r="AON207" s="378"/>
      <c r="AOO207" s="378"/>
      <c r="AOP207" s="378"/>
      <c r="AOQ207" s="378"/>
      <c r="AOR207" s="378"/>
      <c r="AOS207" s="379"/>
      <c r="AOT207" s="379"/>
      <c r="AOU207" s="378"/>
      <c r="AOV207" s="378"/>
      <c r="AOW207" s="379"/>
      <c r="AOX207" s="379"/>
      <c r="AOY207" s="378"/>
      <c r="AOZ207" s="378"/>
      <c r="APA207" s="378"/>
      <c r="APB207" s="378"/>
      <c r="APC207" s="378"/>
      <c r="APD207" s="372"/>
      <c r="APE207" s="398"/>
      <c r="APF207" s="378"/>
      <c r="APG207" s="378"/>
      <c r="APH207" s="378"/>
      <c r="API207" s="378"/>
      <c r="APJ207" s="378"/>
      <c r="APK207" s="378"/>
      <c r="APL207" s="378"/>
      <c r="APM207" s="377"/>
      <c r="APN207" s="377"/>
      <c r="APO207" s="377"/>
      <c r="APP207" s="377"/>
      <c r="APQ207" s="377"/>
      <c r="APR207" s="377"/>
      <c r="APS207" s="377"/>
      <c r="APT207" s="377"/>
      <c r="APU207" s="377"/>
      <c r="APV207" s="377"/>
      <c r="APW207" s="377"/>
      <c r="APX207" s="377"/>
      <c r="APY207" s="377"/>
      <c r="APZ207" s="377"/>
      <c r="AQA207" s="377"/>
      <c r="AQB207" s="377"/>
      <c r="AQC207" s="377"/>
      <c r="AQD207" s="377"/>
      <c r="AQE207" s="377"/>
      <c r="AQF207" s="377"/>
      <c r="AQG207" s="377"/>
      <c r="AQH207" s="377"/>
      <c r="AQI207" s="377"/>
      <c r="AQJ207" s="377"/>
      <c r="AQK207" s="377"/>
      <c r="AQL207" s="377"/>
      <c r="AQM207" s="377"/>
      <c r="AQN207" s="377"/>
      <c r="AQO207" s="377"/>
      <c r="AQP207" s="377"/>
      <c r="AQQ207" s="377"/>
      <c r="AQR207" s="377"/>
      <c r="AQS207" s="377"/>
      <c r="AQT207" s="377"/>
      <c r="AQU207" s="377"/>
      <c r="AQV207" s="377"/>
      <c r="AQW207" s="377"/>
      <c r="AQX207" s="377"/>
      <c r="AQY207" s="377"/>
      <c r="AQZ207" s="377"/>
      <c r="ARA207" s="377"/>
      <c r="ARB207" s="377"/>
      <c r="ARC207" s="377"/>
      <c r="ARD207" s="377"/>
      <c r="ARE207" s="378"/>
      <c r="ARF207" s="378"/>
      <c r="ARG207" s="378"/>
      <c r="ARH207" s="378"/>
      <c r="ARI207" s="378"/>
      <c r="ARJ207" s="378"/>
      <c r="ARK207" s="378"/>
      <c r="ARL207" s="378"/>
      <c r="ARM207" s="378"/>
      <c r="ARN207" s="378"/>
      <c r="ARO207" s="378"/>
      <c r="ARP207" s="378"/>
      <c r="ARQ207" s="378"/>
      <c r="ARR207" s="378"/>
      <c r="ARS207" s="378"/>
      <c r="ART207" s="378"/>
      <c r="ARU207" s="378"/>
      <c r="ARV207" s="378"/>
      <c r="ARW207" s="378"/>
      <c r="ARX207" s="378"/>
      <c r="ARY207" s="378"/>
      <c r="ARZ207" s="378"/>
      <c r="ASA207" s="378"/>
      <c r="ASB207" s="378"/>
      <c r="ASC207" s="379"/>
      <c r="ASD207" s="379"/>
      <c r="ASE207" s="379"/>
      <c r="ASF207" s="379"/>
      <c r="ASG207" s="379"/>
      <c r="ASH207" s="378"/>
      <c r="ASI207" s="378"/>
      <c r="ASJ207" s="379"/>
      <c r="ASK207" s="379"/>
      <c r="ASL207" s="378"/>
      <c r="ASM207" s="378"/>
      <c r="ASN207" s="379"/>
      <c r="ASO207" s="379"/>
      <c r="ASP207" s="378"/>
      <c r="ASQ207" s="378"/>
      <c r="ASR207" s="378"/>
      <c r="ASS207" s="378"/>
      <c r="AST207" s="378"/>
      <c r="ASU207" s="378"/>
      <c r="ASV207" s="378"/>
      <c r="ASW207" s="379"/>
      <c r="ASX207" s="379"/>
      <c r="ASY207" s="378"/>
      <c r="ASZ207" s="378"/>
      <c r="ATA207" s="379"/>
      <c r="ATB207" s="379"/>
      <c r="ATC207" s="378"/>
      <c r="ATD207" s="378"/>
      <c r="ATE207" s="378"/>
      <c r="ATF207" s="378"/>
      <c r="ATG207" s="378"/>
      <c r="ATH207" s="372"/>
      <c r="ATI207" s="398"/>
      <c r="ATJ207" s="378"/>
      <c r="ATK207" s="378"/>
      <c r="ATL207" s="378"/>
      <c r="ATM207" s="378"/>
      <c r="ATN207" s="378"/>
      <c r="ATO207" s="378"/>
      <c r="ATP207" s="378"/>
      <c r="ATQ207" s="377"/>
      <c r="ATR207" s="377"/>
      <c r="ATS207" s="377"/>
      <c r="ATT207" s="377"/>
      <c r="ATU207" s="377"/>
      <c r="ATV207" s="377"/>
      <c r="ATW207" s="377"/>
      <c r="ATX207" s="377"/>
      <c r="ATY207" s="377"/>
      <c r="ATZ207" s="377"/>
      <c r="AUA207" s="377"/>
      <c r="AUB207" s="377"/>
      <c r="AUC207" s="377"/>
      <c r="AUD207" s="377"/>
      <c r="AUE207" s="377"/>
      <c r="AUF207" s="377"/>
      <c r="AUG207" s="377"/>
      <c r="AUH207" s="377"/>
      <c r="AUI207" s="377"/>
      <c r="AUJ207" s="377"/>
      <c r="AUK207" s="377"/>
      <c r="AUL207" s="377"/>
      <c r="AUM207" s="377"/>
      <c r="AUN207" s="377"/>
      <c r="AUO207" s="377"/>
      <c r="AUP207" s="377"/>
      <c r="AUQ207" s="377"/>
      <c r="AUR207" s="377"/>
      <c r="AUS207" s="377"/>
      <c r="AUT207" s="377"/>
      <c r="AUU207" s="377"/>
      <c r="AUV207" s="377"/>
      <c r="AUW207" s="377"/>
      <c r="AUX207" s="377"/>
      <c r="AUY207" s="377"/>
      <c r="AUZ207" s="377"/>
      <c r="AVA207" s="377"/>
      <c r="AVB207" s="377"/>
      <c r="AVC207" s="377"/>
      <c r="AVD207" s="377"/>
      <c r="AVE207" s="377"/>
      <c r="AVF207" s="377"/>
      <c r="AVG207" s="377"/>
      <c r="AVH207" s="377"/>
      <c r="AVI207" s="378"/>
      <c r="AVJ207" s="378"/>
      <c r="AVK207" s="378"/>
      <c r="AVL207" s="378"/>
      <c r="AVM207" s="378"/>
      <c r="AVN207" s="378"/>
      <c r="AVO207" s="378"/>
      <c r="AVP207" s="378"/>
      <c r="AVQ207" s="378"/>
      <c r="AVR207" s="378"/>
      <c r="AVS207" s="378"/>
      <c r="AVT207" s="378"/>
      <c r="AVU207" s="378"/>
      <c r="AVV207" s="378"/>
      <c r="AVW207" s="378"/>
      <c r="AVX207" s="378"/>
      <c r="AVY207" s="378"/>
      <c r="AVZ207" s="378"/>
      <c r="AWA207" s="378"/>
      <c r="AWB207" s="378"/>
      <c r="AWC207" s="378"/>
      <c r="AWD207" s="378"/>
      <c r="AWE207" s="378"/>
      <c r="AWF207" s="378"/>
      <c r="AWG207" s="379"/>
      <c r="AWH207" s="379"/>
      <c r="AWI207" s="379"/>
      <c r="AWJ207" s="379"/>
      <c r="AWK207" s="379"/>
      <c r="AWL207" s="378"/>
      <c r="AWM207" s="378"/>
      <c r="AWN207" s="379"/>
      <c r="AWO207" s="379"/>
      <c r="AWP207" s="378"/>
      <c r="AWQ207" s="378"/>
      <c r="AWR207" s="379"/>
      <c r="AWS207" s="379"/>
      <c r="AWT207" s="378"/>
      <c r="AWU207" s="378"/>
      <c r="AWV207" s="378"/>
      <c r="AWW207" s="378"/>
      <c r="AWX207" s="378"/>
      <c r="AWY207" s="378"/>
      <c r="AWZ207" s="378"/>
      <c r="AXA207" s="379"/>
      <c r="AXB207" s="379"/>
      <c r="AXC207" s="378"/>
      <c r="AXD207" s="378"/>
      <c r="AXE207" s="379"/>
      <c r="AXF207" s="379"/>
      <c r="AXG207" s="378"/>
      <c r="AXH207" s="378"/>
      <c r="AXI207" s="378"/>
      <c r="AXJ207" s="378"/>
      <c r="AXK207" s="378"/>
      <c r="AXL207" s="372"/>
      <c r="AXM207" s="398"/>
      <c r="AXN207" s="378"/>
      <c r="AXO207" s="378"/>
      <c r="AXP207" s="378"/>
      <c r="AXQ207" s="378"/>
      <c r="AXR207" s="378"/>
      <c r="AXS207" s="378"/>
      <c r="AXT207" s="378"/>
      <c r="AXU207" s="377"/>
      <c r="AXV207" s="377"/>
      <c r="AXW207" s="377"/>
      <c r="AXX207" s="377"/>
      <c r="AXY207" s="377"/>
      <c r="AXZ207" s="377"/>
      <c r="AYA207" s="377"/>
      <c r="AYB207" s="377"/>
      <c r="AYC207" s="377"/>
      <c r="AYD207" s="377"/>
      <c r="AYE207" s="377"/>
      <c r="AYF207" s="377"/>
      <c r="AYG207" s="377"/>
      <c r="AYH207" s="377"/>
      <c r="AYI207" s="377"/>
      <c r="AYJ207" s="377"/>
      <c r="AYK207" s="377"/>
      <c r="AYL207" s="377"/>
      <c r="AYM207" s="377"/>
      <c r="AYN207" s="377"/>
      <c r="AYO207" s="377"/>
      <c r="AYP207" s="377"/>
      <c r="AYQ207" s="377"/>
      <c r="AYR207" s="377"/>
      <c r="AYS207" s="377"/>
      <c r="AYT207" s="377"/>
      <c r="AYU207" s="377"/>
      <c r="AYV207" s="377"/>
      <c r="AYW207" s="377"/>
      <c r="AYX207" s="377"/>
      <c r="AYY207" s="377"/>
      <c r="AYZ207" s="377"/>
      <c r="AZA207" s="377"/>
      <c r="AZB207" s="377"/>
      <c r="AZC207" s="377"/>
      <c r="AZD207" s="377"/>
      <c r="AZE207" s="377"/>
      <c r="AZF207" s="377"/>
      <c r="AZG207" s="377"/>
      <c r="AZH207" s="377"/>
      <c r="AZI207" s="377"/>
      <c r="AZJ207" s="377"/>
      <c r="AZK207" s="377"/>
      <c r="AZL207" s="377"/>
      <c r="AZM207" s="378"/>
      <c r="AZN207" s="378"/>
      <c r="AZO207" s="378"/>
      <c r="AZP207" s="378"/>
      <c r="AZQ207" s="378"/>
      <c r="AZR207" s="378"/>
      <c r="AZS207" s="378"/>
      <c r="AZT207" s="378"/>
      <c r="AZU207" s="378"/>
      <c r="AZV207" s="378"/>
      <c r="AZW207" s="378"/>
      <c r="AZX207" s="378"/>
      <c r="AZY207" s="378"/>
      <c r="AZZ207" s="378"/>
      <c r="BAA207" s="378"/>
      <c r="BAB207" s="378"/>
      <c r="BAC207" s="378"/>
      <c r="BAD207" s="378"/>
      <c r="BAE207" s="378"/>
      <c r="BAF207" s="378"/>
      <c r="BAG207" s="378"/>
      <c r="BAH207" s="378"/>
      <c r="BAI207" s="378"/>
      <c r="BAJ207" s="378"/>
      <c r="BAK207" s="379"/>
      <c r="BAL207" s="379"/>
      <c r="BAM207" s="379"/>
      <c r="BAN207" s="379"/>
      <c r="BAO207" s="379"/>
      <c r="BAP207" s="378"/>
      <c r="BAQ207" s="378"/>
      <c r="BAR207" s="379"/>
      <c r="BAS207" s="379"/>
      <c r="BAT207" s="378"/>
      <c r="BAU207" s="378"/>
      <c r="BAV207" s="379"/>
      <c r="BAW207" s="379"/>
      <c r="BAX207" s="378"/>
      <c r="BAY207" s="378"/>
      <c r="BAZ207" s="378"/>
      <c r="BBA207" s="378"/>
      <c r="BBB207" s="378"/>
      <c r="BBC207" s="378"/>
      <c r="BBD207" s="378"/>
      <c r="BBE207" s="379"/>
      <c r="BBF207" s="379"/>
      <c r="BBG207" s="378"/>
      <c r="BBH207" s="378"/>
      <c r="BBI207" s="379"/>
      <c r="BBJ207" s="379"/>
      <c r="BBK207" s="378"/>
      <c r="BBL207" s="378"/>
      <c r="BBM207" s="378"/>
      <c r="BBN207" s="378"/>
      <c r="BBO207" s="378"/>
      <c r="BBP207" s="372"/>
      <c r="BBQ207" s="398"/>
      <c r="BBR207" s="378"/>
      <c r="BBS207" s="378"/>
      <c r="BBT207" s="378"/>
      <c r="BBU207" s="378"/>
      <c r="BBV207" s="378"/>
      <c r="BBW207" s="378"/>
      <c r="BBX207" s="378"/>
      <c r="BBY207" s="377"/>
      <c r="BBZ207" s="377"/>
      <c r="BCA207" s="377"/>
      <c r="BCB207" s="377"/>
      <c r="BCC207" s="377"/>
      <c r="BCD207" s="377"/>
      <c r="BCE207" s="377"/>
      <c r="BCF207" s="377"/>
      <c r="BCG207" s="377"/>
      <c r="BCH207" s="377"/>
      <c r="BCI207" s="377"/>
      <c r="BCJ207" s="377"/>
      <c r="BCK207" s="377"/>
      <c r="BCL207" s="377"/>
      <c r="BCM207" s="377"/>
      <c r="BCN207" s="377"/>
      <c r="BCO207" s="377"/>
      <c r="BCP207" s="377"/>
      <c r="BCQ207" s="377"/>
      <c r="BCR207" s="377"/>
      <c r="BCS207" s="377"/>
      <c r="BCT207" s="377"/>
      <c r="BCU207" s="377"/>
      <c r="BCV207" s="377"/>
      <c r="BCW207" s="377"/>
      <c r="BCX207" s="377"/>
      <c r="BCY207" s="377"/>
      <c r="BCZ207" s="377"/>
      <c r="BDA207" s="377"/>
      <c r="BDB207" s="377"/>
      <c r="BDC207" s="377"/>
      <c r="BDD207" s="377"/>
      <c r="BDE207" s="377"/>
      <c r="BDF207" s="377"/>
      <c r="BDG207" s="377"/>
      <c r="BDH207" s="377"/>
      <c r="BDI207" s="377"/>
      <c r="BDJ207" s="377"/>
      <c r="BDK207" s="377"/>
      <c r="BDL207" s="377"/>
      <c r="BDM207" s="377"/>
      <c r="BDN207" s="377"/>
      <c r="BDO207" s="377"/>
      <c r="BDP207" s="377"/>
      <c r="BDQ207" s="378"/>
      <c r="BDR207" s="378"/>
      <c r="BDS207" s="378"/>
      <c r="BDT207" s="378"/>
      <c r="BDU207" s="378"/>
      <c r="BDV207" s="378"/>
      <c r="BDW207" s="378"/>
      <c r="BDX207" s="378"/>
      <c r="BDY207" s="378"/>
      <c r="BDZ207" s="378"/>
      <c r="BEA207" s="378"/>
      <c r="BEB207" s="378"/>
      <c r="BEC207" s="378"/>
      <c r="BED207" s="378"/>
      <c r="BEE207" s="378"/>
      <c r="BEF207" s="378"/>
      <c r="BEG207" s="378"/>
      <c r="BEH207" s="378"/>
      <c r="BEI207" s="378"/>
      <c r="BEJ207" s="378"/>
      <c r="BEK207" s="378"/>
      <c r="BEL207" s="378"/>
      <c r="BEM207" s="378"/>
      <c r="BEN207" s="378"/>
      <c r="BEO207" s="379"/>
      <c r="BEP207" s="379"/>
      <c r="BEQ207" s="379"/>
      <c r="BER207" s="379"/>
      <c r="BES207" s="379"/>
      <c r="BET207" s="378"/>
      <c r="BEU207" s="378"/>
      <c r="BEV207" s="379"/>
      <c r="BEW207" s="379"/>
      <c r="BEX207" s="378"/>
      <c r="BEY207" s="378"/>
      <c r="BEZ207" s="379"/>
      <c r="BFA207" s="379"/>
      <c r="BFB207" s="378"/>
      <c r="BFC207" s="378"/>
      <c r="BFD207" s="378"/>
      <c r="BFE207" s="378"/>
      <c r="BFF207" s="378"/>
      <c r="BFG207" s="378"/>
      <c r="BFH207" s="378"/>
      <c r="BFI207" s="379"/>
      <c r="BFJ207" s="379"/>
      <c r="BFK207" s="378"/>
      <c r="BFL207" s="378"/>
      <c r="BFM207" s="379"/>
      <c r="BFN207" s="379"/>
      <c r="BFO207" s="378"/>
      <c r="BFP207" s="378"/>
      <c r="BFQ207" s="378"/>
      <c r="BFR207" s="378"/>
      <c r="BFS207" s="378"/>
      <c r="BFT207" s="372"/>
      <c r="BFU207" s="398"/>
      <c r="BFV207" s="378"/>
      <c r="BFW207" s="378"/>
      <c r="BFX207" s="378"/>
      <c r="BFY207" s="378"/>
      <c r="BFZ207" s="378"/>
      <c r="BGA207" s="378"/>
      <c r="BGB207" s="378"/>
      <c r="BGC207" s="377"/>
      <c r="BGD207" s="377"/>
      <c r="BGE207" s="377"/>
      <c r="BGF207" s="377"/>
      <c r="BGG207" s="377"/>
      <c r="BGH207" s="377"/>
      <c r="BGI207" s="377"/>
      <c r="BGJ207" s="377"/>
      <c r="BGK207" s="377"/>
      <c r="BGL207" s="377"/>
      <c r="BGM207" s="377"/>
      <c r="BGN207" s="377"/>
      <c r="BGO207" s="377"/>
      <c r="BGP207" s="377"/>
      <c r="BGQ207" s="377"/>
      <c r="BGR207" s="377"/>
      <c r="BGS207" s="377"/>
      <c r="BGT207" s="377"/>
      <c r="BGU207" s="377"/>
      <c r="BGV207" s="377"/>
      <c r="BGW207" s="377"/>
      <c r="BGX207" s="377"/>
      <c r="BGY207" s="377"/>
      <c r="BGZ207" s="377"/>
      <c r="BHA207" s="377"/>
      <c r="BHB207" s="377"/>
      <c r="BHC207" s="377"/>
      <c r="BHD207" s="377"/>
      <c r="BHE207" s="377"/>
      <c r="BHF207" s="377"/>
      <c r="BHG207" s="377"/>
      <c r="BHH207" s="377"/>
      <c r="BHI207" s="377"/>
      <c r="BHJ207" s="377"/>
      <c r="BHK207" s="377"/>
      <c r="BHL207" s="377"/>
      <c r="BHM207" s="377"/>
      <c r="BHN207" s="377"/>
      <c r="BHO207" s="377"/>
      <c r="BHP207" s="377"/>
      <c r="BHQ207" s="377"/>
      <c r="BHR207" s="377"/>
      <c r="BHS207" s="377"/>
      <c r="BHT207" s="377"/>
      <c r="BHU207" s="378"/>
      <c r="BHV207" s="378"/>
      <c r="BHW207" s="378"/>
      <c r="BHX207" s="378"/>
      <c r="BHY207" s="378"/>
      <c r="BHZ207" s="378"/>
      <c r="BIA207" s="378"/>
      <c r="BIB207" s="378"/>
      <c r="BIC207" s="378"/>
      <c r="BID207" s="378"/>
      <c r="BIE207" s="378"/>
      <c r="BIF207" s="378"/>
      <c r="BIG207" s="378"/>
      <c r="BIH207" s="378"/>
      <c r="BII207" s="378"/>
      <c r="BIJ207" s="378"/>
      <c r="BIK207" s="378"/>
      <c r="BIL207" s="378"/>
      <c r="BIM207" s="378"/>
      <c r="BIN207" s="378"/>
      <c r="BIO207" s="378"/>
      <c r="BIP207" s="378"/>
      <c r="BIQ207" s="378"/>
      <c r="BIR207" s="378"/>
      <c r="BIS207" s="379"/>
      <c r="BIT207" s="379"/>
      <c r="BIU207" s="379"/>
      <c r="BIV207" s="379"/>
      <c r="BIW207" s="379"/>
      <c r="BIX207" s="378"/>
      <c r="BIY207" s="378"/>
      <c r="BIZ207" s="379"/>
      <c r="BJA207" s="379"/>
      <c r="BJB207" s="378"/>
      <c r="BJC207" s="378"/>
      <c r="BJD207" s="379"/>
      <c r="BJE207" s="379"/>
      <c r="BJF207" s="378"/>
      <c r="BJG207" s="378"/>
      <c r="BJH207" s="378"/>
      <c r="BJI207" s="378"/>
      <c r="BJJ207" s="378"/>
      <c r="BJK207" s="378"/>
      <c r="BJL207" s="378"/>
      <c r="BJM207" s="379"/>
      <c r="BJN207" s="379"/>
      <c r="BJO207" s="378"/>
      <c r="BJP207" s="378"/>
      <c r="BJQ207" s="379"/>
      <c r="BJR207" s="379"/>
      <c r="BJS207" s="378"/>
      <c r="BJT207" s="378"/>
      <c r="BJU207" s="378"/>
      <c r="BJV207" s="378"/>
      <c r="BJW207" s="378"/>
      <c r="BJX207" s="372"/>
      <c r="BJY207" s="398"/>
      <c r="BJZ207" s="378"/>
      <c r="BKA207" s="378"/>
      <c r="BKB207" s="378"/>
      <c r="BKC207" s="378"/>
      <c r="BKD207" s="378"/>
      <c r="BKE207" s="378"/>
      <c r="BKF207" s="378"/>
      <c r="BKG207" s="377"/>
      <c r="BKH207" s="377"/>
      <c r="BKI207" s="377"/>
      <c r="BKJ207" s="377"/>
      <c r="BKK207" s="377"/>
      <c r="BKL207" s="377"/>
      <c r="BKM207" s="377"/>
      <c r="BKN207" s="377"/>
      <c r="BKO207" s="377"/>
      <c r="BKP207" s="377"/>
      <c r="BKQ207" s="377"/>
      <c r="BKR207" s="377"/>
      <c r="BKS207" s="377"/>
      <c r="BKT207" s="377"/>
      <c r="BKU207" s="377"/>
      <c r="BKV207" s="377"/>
      <c r="BKW207" s="377"/>
      <c r="BKX207" s="377"/>
      <c r="BKY207" s="377"/>
      <c r="BKZ207" s="377"/>
      <c r="BLA207" s="377"/>
      <c r="BLB207" s="377"/>
      <c r="BLC207" s="377"/>
      <c r="BLD207" s="377"/>
      <c r="BLE207" s="377"/>
      <c r="BLF207" s="377"/>
      <c r="BLG207" s="377"/>
      <c r="BLH207" s="377"/>
      <c r="BLI207" s="377"/>
      <c r="BLJ207" s="377"/>
      <c r="BLK207" s="377"/>
      <c r="BLL207" s="377"/>
      <c r="BLM207" s="377"/>
      <c r="BLN207" s="377"/>
      <c r="BLO207" s="377"/>
      <c r="BLP207" s="377"/>
      <c r="BLQ207" s="377"/>
      <c r="BLR207" s="377"/>
      <c r="BLS207" s="377"/>
      <c r="BLT207" s="377"/>
      <c r="BLU207" s="377"/>
      <c r="BLV207" s="377"/>
      <c r="BLW207" s="377"/>
      <c r="BLX207" s="377"/>
      <c r="BLY207" s="378"/>
      <c r="BLZ207" s="378"/>
      <c r="BMA207" s="378"/>
      <c r="BMB207" s="378"/>
      <c r="BMC207" s="378"/>
      <c r="BMD207" s="378"/>
      <c r="BME207" s="378"/>
      <c r="BMF207" s="378"/>
      <c r="BMG207" s="378"/>
      <c r="BMH207" s="378"/>
      <c r="BMI207" s="378"/>
      <c r="BMJ207" s="378"/>
      <c r="BMK207" s="378"/>
      <c r="BML207" s="378"/>
      <c r="BMM207" s="378"/>
      <c r="BMN207" s="378"/>
      <c r="BMO207" s="378"/>
      <c r="BMP207" s="378"/>
      <c r="BMQ207" s="378"/>
      <c r="BMR207" s="378"/>
      <c r="BMS207" s="378"/>
      <c r="BMT207" s="378"/>
      <c r="BMU207" s="378"/>
      <c r="BMV207" s="378"/>
      <c r="BMW207" s="379"/>
      <c r="BMX207" s="379"/>
      <c r="BMY207" s="379"/>
      <c r="BMZ207" s="379"/>
      <c r="BNA207" s="379"/>
      <c r="BNB207" s="378"/>
      <c r="BNC207" s="378"/>
      <c r="BND207" s="379"/>
      <c r="BNE207" s="379"/>
      <c r="BNF207" s="378"/>
      <c r="BNG207" s="378"/>
      <c r="BNH207" s="379"/>
      <c r="BNI207" s="379"/>
      <c r="BNJ207" s="378"/>
      <c r="BNK207" s="378"/>
      <c r="BNL207" s="378"/>
      <c r="BNM207" s="378"/>
      <c r="BNN207" s="378"/>
      <c r="BNO207" s="378"/>
      <c r="BNP207" s="378"/>
      <c r="BNQ207" s="379"/>
      <c r="BNR207" s="379"/>
      <c r="BNS207" s="378"/>
      <c r="BNT207" s="378"/>
      <c r="BNU207" s="379"/>
      <c r="BNV207" s="379"/>
      <c r="BNW207" s="378"/>
      <c r="BNX207" s="378"/>
      <c r="BNY207" s="378"/>
      <c r="BNZ207" s="378"/>
      <c r="BOA207" s="378"/>
      <c r="BOB207" s="372"/>
      <c r="BOC207" s="398"/>
      <c r="BOD207" s="378"/>
      <c r="BOE207" s="378"/>
      <c r="BOF207" s="378"/>
      <c r="BOG207" s="378"/>
      <c r="BOH207" s="378"/>
      <c r="BOI207" s="378"/>
      <c r="BOJ207" s="378"/>
      <c r="BOK207" s="377"/>
      <c r="BOL207" s="377"/>
      <c r="BOM207" s="377"/>
      <c r="BON207" s="377"/>
      <c r="BOO207" s="377"/>
      <c r="BOP207" s="377"/>
      <c r="BOQ207" s="377"/>
      <c r="BOR207" s="377"/>
      <c r="BOS207" s="377"/>
      <c r="BOT207" s="377"/>
      <c r="BOU207" s="377"/>
      <c r="BOV207" s="377"/>
      <c r="BOW207" s="377"/>
      <c r="BOX207" s="377"/>
      <c r="BOY207" s="377"/>
      <c r="BOZ207" s="377"/>
      <c r="BPA207" s="377"/>
      <c r="BPB207" s="377"/>
      <c r="BPC207" s="377"/>
      <c r="BPD207" s="377"/>
      <c r="BPE207" s="377"/>
      <c r="BPF207" s="377"/>
      <c r="BPG207" s="377"/>
      <c r="BPH207" s="377"/>
      <c r="BPI207" s="377"/>
      <c r="BPJ207" s="377"/>
      <c r="BPK207" s="377"/>
      <c r="BPL207" s="377"/>
      <c r="BPM207" s="377"/>
      <c r="BPN207" s="377"/>
      <c r="BPO207" s="377"/>
      <c r="BPP207" s="377"/>
      <c r="BPQ207" s="377"/>
      <c r="BPR207" s="377"/>
      <c r="BPS207" s="377"/>
      <c r="BPT207" s="377"/>
      <c r="BPU207" s="377"/>
      <c r="BPV207" s="377"/>
      <c r="BPW207" s="377"/>
      <c r="BPX207" s="377"/>
      <c r="BPY207" s="377"/>
      <c r="BPZ207" s="377"/>
      <c r="BQA207" s="377"/>
      <c r="BQB207" s="377"/>
      <c r="BQC207" s="378"/>
      <c r="BQD207" s="378"/>
      <c r="BQE207" s="378"/>
      <c r="BQF207" s="378"/>
      <c r="BQG207" s="378"/>
      <c r="BQH207" s="378"/>
      <c r="BQI207" s="378"/>
      <c r="BQJ207" s="378"/>
      <c r="BQK207" s="378"/>
      <c r="BQL207" s="378"/>
      <c r="BQM207" s="378"/>
      <c r="BQN207" s="378"/>
      <c r="BQO207" s="378"/>
      <c r="BQP207" s="378"/>
      <c r="BQQ207" s="378"/>
      <c r="BQR207" s="378"/>
      <c r="BQS207" s="378"/>
      <c r="BQT207" s="378"/>
      <c r="BQU207" s="378"/>
      <c r="BQV207" s="378"/>
      <c r="BQW207" s="378"/>
      <c r="BQX207" s="378"/>
      <c r="BQY207" s="378"/>
      <c r="BQZ207" s="378"/>
      <c r="BRA207" s="379"/>
      <c r="BRB207" s="379"/>
      <c r="BRC207" s="379"/>
      <c r="BRD207" s="379"/>
      <c r="BRE207" s="379"/>
      <c r="BRF207" s="378"/>
      <c r="BRG207" s="378"/>
      <c r="BRH207" s="379"/>
      <c r="BRI207" s="379"/>
      <c r="BRJ207" s="378"/>
      <c r="BRK207" s="378"/>
      <c r="BRL207" s="379"/>
      <c r="BRM207" s="379"/>
      <c r="BRN207" s="378"/>
      <c r="BRO207" s="378"/>
      <c r="BRP207" s="378"/>
      <c r="BRQ207" s="378"/>
      <c r="BRR207" s="378"/>
      <c r="BRS207" s="378"/>
      <c r="BRT207" s="378"/>
      <c r="BRU207" s="379"/>
      <c r="BRV207" s="379"/>
      <c r="BRW207" s="378"/>
      <c r="BRX207" s="378"/>
      <c r="BRY207" s="379"/>
      <c r="BRZ207" s="379"/>
      <c r="BSA207" s="378"/>
      <c r="BSB207" s="378"/>
      <c r="BSC207" s="378"/>
      <c r="BSD207" s="378"/>
      <c r="BSE207" s="378"/>
      <c r="BSF207" s="372"/>
      <c r="BSG207" s="398"/>
      <c r="BSH207" s="378"/>
      <c r="BSI207" s="378"/>
      <c r="BSJ207" s="378"/>
      <c r="BSK207" s="378"/>
      <c r="BSL207" s="378"/>
      <c r="BSM207" s="378"/>
      <c r="BSN207" s="378"/>
      <c r="BSO207" s="377"/>
      <c r="BSP207" s="377"/>
      <c r="BSQ207" s="377"/>
      <c r="BSR207" s="377"/>
      <c r="BSS207" s="377"/>
      <c r="BST207" s="377"/>
      <c r="BSU207" s="377"/>
      <c r="BSV207" s="377"/>
      <c r="BSW207" s="377"/>
      <c r="BSX207" s="377"/>
      <c r="BSY207" s="377"/>
      <c r="BSZ207" s="377"/>
      <c r="BTA207" s="377"/>
      <c r="BTB207" s="377"/>
      <c r="BTC207" s="377"/>
      <c r="BTD207" s="377"/>
      <c r="BTE207" s="377"/>
      <c r="BTF207" s="377"/>
      <c r="BTG207" s="377"/>
      <c r="BTH207" s="377"/>
      <c r="BTI207" s="377"/>
      <c r="BTJ207" s="377"/>
      <c r="BTK207" s="377"/>
      <c r="BTL207" s="377"/>
      <c r="BTM207" s="377"/>
      <c r="BTN207" s="377"/>
      <c r="BTO207" s="377"/>
      <c r="BTP207" s="377"/>
      <c r="BTQ207" s="377"/>
      <c r="BTR207" s="377"/>
      <c r="BTS207" s="377"/>
      <c r="BTT207" s="377"/>
      <c r="BTU207" s="377"/>
      <c r="BTV207" s="377"/>
      <c r="BTW207" s="377"/>
      <c r="BTX207" s="377"/>
      <c r="BTY207" s="377"/>
      <c r="BTZ207" s="377"/>
      <c r="BUA207" s="377"/>
      <c r="BUB207" s="377"/>
      <c r="BUC207" s="377"/>
      <c r="BUD207" s="377"/>
      <c r="BUE207" s="377"/>
      <c r="BUF207" s="377"/>
      <c r="BUG207" s="378"/>
      <c r="BUH207" s="378"/>
      <c r="BUI207" s="378"/>
      <c r="BUJ207" s="378"/>
      <c r="BUK207" s="378"/>
      <c r="BUL207" s="378"/>
      <c r="BUM207" s="378"/>
      <c r="BUN207" s="378"/>
      <c r="BUO207" s="378"/>
      <c r="BUP207" s="378"/>
      <c r="BUQ207" s="378"/>
      <c r="BUR207" s="378"/>
      <c r="BUS207" s="378"/>
      <c r="BUT207" s="378"/>
      <c r="BUU207" s="378"/>
      <c r="BUV207" s="378"/>
      <c r="BUW207" s="378"/>
      <c r="BUX207" s="378"/>
      <c r="BUY207" s="378"/>
      <c r="BUZ207" s="378"/>
      <c r="BVA207" s="378"/>
      <c r="BVB207" s="378"/>
      <c r="BVC207" s="378"/>
      <c r="BVD207" s="378"/>
      <c r="BVE207" s="379"/>
      <c r="BVF207" s="379"/>
      <c r="BVG207" s="379"/>
      <c r="BVH207" s="379"/>
      <c r="BVI207" s="379"/>
      <c r="BVJ207" s="378"/>
      <c r="BVK207" s="378"/>
      <c r="BVL207" s="379"/>
      <c r="BVM207" s="379"/>
      <c r="BVN207" s="378"/>
      <c r="BVO207" s="378"/>
      <c r="BVP207" s="379"/>
      <c r="BVQ207" s="379"/>
      <c r="BVR207" s="378"/>
      <c r="BVS207" s="378"/>
      <c r="BVT207" s="378"/>
      <c r="BVU207" s="378"/>
      <c r="BVV207" s="378"/>
      <c r="BVW207" s="378"/>
      <c r="BVX207" s="378"/>
      <c r="BVY207" s="379"/>
      <c r="BVZ207" s="379"/>
      <c r="BWA207" s="378"/>
      <c r="BWB207" s="378"/>
      <c r="BWC207" s="379"/>
      <c r="BWD207" s="379"/>
      <c r="BWE207" s="378"/>
      <c r="BWF207" s="378"/>
      <c r="BWG207" s="378"/>
      <c r="BWH207" s="378"/>
      <c r="BWI207" s="378"/>
      <c r="BWJ207" s="372"/>
      <c r="BWK207" s="398"/>
      <c r="BWL207" s="378"/>
      <c r="BWM207" s="378"/>
      <c r="BWN207" s="378"/>
      <c r="BWO207" s="378"/>
      <c r="BWP207" s="378"/>
      <c r="BWQ207" s="378"/>
      <c r="BWR207" s="378"/>
      <c r="BWS207" s="377"/>
      <c r="BWT207" s="377"/>
      <c r="BWU207" s="377"/>
      <c r="BWV207" s="377"/>
      <c r="BWW207" s="377"/>
      <c r="BWX207" s="377"/>
      <c r="BWY207" s="377"/>
      <c r="BWZ207" s="377"/>
      <c r="BXA207" s="377"/>
      <c r="BXB207" s="377"/>
      <c r="BXC207" s="377"/>
      <c r="BXD207" s="377"/>
      <c r="BXE207" s="377"/>
      <c r="BXF207" s="377"/>
      <c r="BXG207" s="377"/>
      <c r="BXH207" s="377"/>
      <c r="BXI207" s="377"/>
      <c r="BXJ207" s="377"/>
      <c r="BXK207" s="377"/>
      <c r="BXL207" s="377"/>
      <c r="BXM207" s="377"/>
      <c r="BXN207" s="377"/>
      <c r="BXO207" s="377"/>
      <c r="BXP207" s="377"/>
      <c r="BXQ207" s="377"/>
      <c r="BXR207" s="377"/>
      <c r="BXS207" s="377"/>
      <c r="BXT207" s="377"/>
      <c r="BXU207" s="377"/>
      <c r="BXV207" s="377"/>
      <c r="BXW207" s="377"/>
      <c r="BXX207" s="377"/>
      <c r="BXY207" s="377"/>
      <c r="BXZ207" s="377"/>
      <c r="BYA207" s="377"/>
      <c r="BYB207" s="377"/>
      <c r="BYC207" s="377"/>
      <c r="BYD207" s="377"/>
      <c r="BYE207" s="377"/>
      <c r="BYF207" s="377"/>
      <c r="BYG207" s="377"/>
      <c r="BYH207" s="377"/>
      <c r="BYI207" s="377"/>
      <c r="BYJ207" s="377"/>
      <c r="BYK207" s="378"/>
      <c r="BYL207" s="378"/>
      <c r="BYM207" s="378"/>
      <c r="BYN207" s="378"/>
      <c r="BYO207" s="378"/>
      <c r="BYP207" s="378"/>
      <c r="BYQ207" s="378"/>
      <c r="BYR207" s="378"/>
      <c r="BYS207" s="378"/>
      <c r="BYT207" s="378"/>
      <c r="BYU207" s="378"/>
      <c r="BYV207" s="378"/>
      <c r="BYW207" s="378"/>
      <c r="BYX207" s="378"/>
      <c r="BYY207" s="378"/>
      <c r="BYZ207" s="378"/>
      <c r="BZA207" s="378"/>
      <c r="BZB207" s="378"/>
      <c r="BZC207" s="378"/>
      <c r="BZD207" s="378"/>
      <c r="BZE207" s="378"/>
      <c r="BZF207" s="378"/>
      <c r="BZG207" s="378"/>
      <c r="BZH207" s="378"/>
      <c r="BZI207" s="379"/>
      <c r="BZJ207" s="379"/>
      <c r="BZK207" s="379"/>
      <c r="BZL207" s="379"/>
      <c r="BZM207" s="379"/>
      <c r="BZN207" s="378"/>
      <c r="BZO207" s="378"/>
      <c r="BZP207" s="379"/>
      <c r="BZQ207" s="379"/>
      <c r="BZR207" s="378"/>
      <c r="BZS207" s="378"/>
      <c r="BZT207" s="379"/>
      <c r="BZU207" s="379"/>
      <c r="BZV207" s="378"/>
      <c r="BZW207" s="378"/>
      <c r="BZX207" s="378"/>
      <c r="BZY207" s="378"/>
      <c r="BZZ207" s="378"/>
      <c r="CAA207" s="378"/>
      <c r="CAB207" s="378"/>
      <c r="CAC207" s="379"/>
      <c r="CAD207" s="379"/>
      <c r="CAE207" s="378"/>
      <c r="CAF207" s="378"/>
      <c r="CAG207" s="379"/>
      <c r="CAH207" s="379"/>
      <c r="CAI207" s="378"/>
      <c r="CAJ207" s="378"/>
      <c r="CAK207" s="378"/>
      <c r="CAL207" s="378"/>
      <c r="CAM207" s="378"/>
      <c r="CAN207" s="372"/>
      <c r="CAO207" s="398"/>
      <c r="CAP207" s="378"/>
      <c r="CAQ207" s="378"/>
      <c r="CAR207" s="378"/>
      <c r="CAS207" s="378"/>
      <c r="CAT207" s="378"/>
      <c r="CAU207" s="378"/>
      <c r="CAV207" s="378"/>
      <c r="CAW207" s="377"/>
      <c r="CAX207" s="377"/>
      <c r="CAY207" s="377"/>
      <c r="CAZ207" s="377"/>
      <c r="CBA207" s="377"/>
      <c r="CBB207" s="377"/>
      <c r="CBC207" s="377"/>
      <c r="CBD207" s="377"/>
      <c r="CBE207" s="377"/>
      <c r="CBF207" s="377"/>
      <c r="CBG207" s="377"/>
      <c r="CBH207" s="377"/>
      <c r="CBI207" s="377"/>
      <c r="CBJ207" s="377"/>
      <c r="CBK207" s="377"/>
      <c r="CBL207" s="377"/>
      <c r="CBM207" s="377"/>
      <c r="CBN207" s="377"/>
      <c r="CBO207" s="377"/>
      <c r="CBP207" s="377"/>
      <c r="CBQ207" s="377"/>
      <c r="CBR207" s="377"/>
      <c r="CBS207" s="377"/>
      <c r="CBT207" s="377"/>
      <c r="CBU207" s="377"/>
      <c r="CBV207" s="377"/>
      <c r="CBW207" s="377"/>
      <c r="CBX207" s="377"/>
      <c r="CBY207" s="377"/>
      <c r="CBZ207" s="377"/>
      <c r="CCA207" s="377"/>
      <c r="CCB207" s="377"/>
      <c r="CCC207" s="377"/>
      <c r="CCD207" s="377"/>
      <c r="CCE207" s="377"/>
      <c r="CCF207" s="377"/>
      <c r="CCG207" s="377"/>
      <c r="CCH207" s="377"/>
      <c r="CCI207" s="377"/>
      <c r="CCJ207" s="377"/>
      <c r="CCK207" s="377"/>
      <c r="CCL207" s="377"/>
      <c r="CCM207" s="377"/>
      <c r="CCN207" s="377"/>
      <c r="CCO207" s="378"/>
      <c r="CCP207" s="378"/>
      <c r="CCQ207" s="378"/>
      <c r="CCR207" s="378"/>
      <c r="CCS207" s="378"/>
      <c r="CCT207" s="378"/>
      <c r="CCU207" s="378"/>
      <c r="CCV207" s="378"/>
      <c r="CCW207" s="378"/>
      <c r="CCX207" s="378"/>
      <c r="CCY207" s="378"/>
      <c r="CCZ207" s="378"/>
      <c r="CDA207" s="378"/>
      <c r="CDB207" s="378"/>
      <c r="CDC207" s="378"/>
      <c r="CDD207" s="378"/>
      <c r="CDE207" s="378"/>
      <c r="CDF207" s="378"/>
      <c r="CDG207" s="378"/>
      <c r="CDH207" s="378"/>
      <c r="CDI207" s="378"/>
      <c r="CDJ207" s="378"/>
      <c r="CDK207" s="378"/>
      <c r="CDL207" s="378"/>
      <c r="CDM207" s="379"/>
      <c r="CDN207" s="379"/>
      <c r="CDO207" s="379"/>
      <c r="CDP207" s="379"/>
      <c r="CDQ207" s="379"/>
      <c r="CDR207" s="378"/>
      <c r="CDS207" s="378"/>
      <c r="CDT207" s="379"/>
      <c r="CDU207" s="379"/>
      <c r="CDV207" s="378"/>
      <c r="CDW207" s="378"/>
      <c r="CDX207" s="379"/>
      <c r="CDY207" s="379"/>
      <c r="CDZ207" s="378"/>
      <c r="CEA207" s="378"/>
      <c r="CEB207" s="378"/>
      <c r="CEC207" s="378"/>
      <c r="CED207" s="378"/>
      <c r="CEE207" s="378"/>
      <c r="CEF207" s="378"/>
      <c r="CEG207" s="379"/>
      <c r="CEH207" s="379"/>
      <c r="CEI207" s="378"/>
      <c r="CEJ207" s="378"/>
      <c r="CEK207" s="379"/>
      <c r="CEL207" s="379"/>
      <c r="CEM207" s="378"/>
      <c r="CEN207" s="378"/>
      <c r="CEO207" s="378"/>
      <c r="CEP207" s="378"/>
      <c r="CEQ207" s="378"/>
      <c r="CER207" s="372"/>
      <c r="CES207" s="398"/>
      <c r="CET207" s="378"/>
      <c r="CEU207" s="378"/>
      <c r="CEV207" s="378"/>
      <c r="CEW207" s="378"/>
      <c r="CEX207" s="378"/>
      <c r="CEY207" s="378"/>
      <c r="CEZ207" s="378"/>
      <c r="CFA207" s="377"/>
      <c r="CFB207" s="377"/>
      <c r="CFC207" s="377"/>
      <c r="CFD207" s="377"/>
      <c r="CFE207" s="377"/>
      <c r="CFF207" s="377"/>
      <c r="CFG207" s="377"/>
      <c r="CFH207" s="377"/>
      <c r="CFI207" s="377"/>
      <c r="CFJ207" s="377"/>
      <c r="CFK207" s="377"/>
      <c r="CFL207" s="377"/>
      <c r="CFM207" s="377"/>
      <c r="CFN207" s="377"/>
      <c r="CFO207" s="377"/>
      <c r="CFP207" s="377"/>
      <c r="CFQ207" s="377"/>
      <c r="CFR207" s="377"/>
      <c r="CFS207" s="377"/>
      <c r="CFT207" s="377"/>
      <c r="CFU207" s="377"/>
      <c r="CFV207" s="377"/>
      <c r="CFW207" s="377"/>
      <c r="CFX207" s="377"/>
      <c r="CFY207" s="377"/>
      <c r="CFZ207" s="377"/>
      <c r="CGA207" s="377"/>
      <c r="CGB207" s="377"/>
      <c r="CGC207" s="377"/>
      <c r="CGD207" s="377"/>
      <c r="CGE207" s="377"/>
      <c r="CGF207" s="377"/>
      <c r="CGG207" s="377"/>
      <c r="CGH207" s="377"/>
      <c r="CGI207" s="377"/>
      <c r="CGJ207" s="377"/>
      <c r="CGK207" s="377"/>
      <c r="CGL207" s="377"/>
      <c r="CGM207" s="377"/>
      <c r="CGN207" s="377"/>
      <c r="CGO207" s="377"/>
      <c r="CGP207" s="377"/>
      <c r="CGQ207" s="377"/>
      <c r="CGR207" s="377"/>
      <c r="CGS207" s="378"/>
      <c r="CGT207" s="378"/>
      <c r="CGU207" s="378"/>
      <c r="CGV207" s="378"/>
      <c r="CGW207" s="378"/>
      <c r="CGX207" s="378"/>
      <c r="CGY207" s="378"/>
      <c r="CGZ207" s="378"/>
      <c r="CHA207" s="378"/>
      <c r="CHB207" s="378"/>
      <c r="CHC207" s="378"/>
      <c r="CHD207" s="378"/>
      <c r="CHE207" s="378"/>
      <c r="CHF207" s="378"/>
      <c r="CHG207" s="378"/>
      <c r="CHH207" s="378"/>
      <c r="CHI207" s="378"/>
      <c r="CHJ207" s="378"/>
      <c r="CHK207" s="378"/>
      <c r="CHL207" s="378"/>
      <c r="CHM207" s="378"/>
      <c r="CHN207" s="378"/>
      <c r="CHO207" s="378"/>
      <c r="CHP207" s="378"/>
      <c r="CHQ207" s="379"/>
      <c r="CHR207" s="379"/>
      <c r="CHS207" s="379"/>
      <c r="CHT207" s="379"/>
      <c r="CHU207" s="379"/>
      <c r="CHV207" s="378"/>
      <c r="CHW207" s="378"/>
      <c r="CHX207" s="379"/>
      <c r="CHY207" s="379"/>
      <c r="CHZ207" s="378"/>
      <c r="CIA207" s="378"/>
      <c r="CIB207" s="379"/>
      <c r="CIC207" s="379"/>
      <c r="CID207" s="378"/>
      <c r="CIE207" s="378"/>
      <c r="CIF207" s="378"/>
      <c r="CIG207" s="378"/>
      <c r="CIH207" s="378"/>
      <c r="CII207" s="378"/>
      <c r="CIJ207" s="378"/>
      <c r="CIK207" s="379"/>
      <c r="CIL207" s="379"/>
      <c r="CIM207" s="378"/>
      <c r="CIN207" s="378"/>
      <c r="CIO207" s="379"/>
      <c r="CIP207" s="379"/>
      <c r="CIQ207" s="378"/>
      <c r="CIR207" s="378"/>
      <c r="CIS207" s="378"/>
      <c r="CIT207" s="378"/>
      <c r="CIU207" s="378"/>
      <c r="CIV207" s="372"/>
      <c r="CIW207" s="398"/>
      <c r="CIX207" s="378"/>
      <c r="CIY207" s="378"/>
      <c r="CIZ207" s="378"/>
      <c r="CJA207" s="378"/>
      <c r="CJB207" s="378"/>
      <c r="CJC207" s="378"/>
      <c r="CJD207" s="378"/>
      <c r="CJE207" s="377"/>
      <c r="CJF207" s="377"/>
      <c r="CJG207" s="377"/>
      <c r="CJH207" s="377"/>
      <c r="CJI207" s="377"/>
      <c r="CJJ207" s="377"/>
      <c r="CJK207" s="377"/>
      <c r="CJL207" s="377"/>
      <c r="CJM207" s="377"/>
      <c r="CJN207" s="377"/>
      <c r="CJO207" s="377"/>
      <c r="CJP207" s="377"/>
      <c r="CJQ207" s="377"/>
      <c r="CJR207" s="377"/>
      <c r="CJS207" s="377"/>
      <c r="CJT207" s="377"/>
      <c r="CJU207" s="377"/>
      <c r="CJV207" s="377"/>
      <c r="CJW207" s="377"/>
      <c r="CJX207" s="377"/>
      <c r="CJY207" s="377"/>
      <c r="CJZ207" s="377"/>
      <c r="CKA207" s="377"/>
      <c r="CKB207" s="377"/>
      <c r="CKC207" s="377"/>
      <c r="CKD207" s="377"/>
      <c r="CKE207" s="377"/>
      <c r="CKF207" s="377"/>
      <c r="CKG207" s="377"/>
      <c r="CKH207" s="377"/>
      <c r="CKI207" s="377"/>
      <c r="CKJ207" s="377"/>
      <c r="CKK207" s="377"/>
      <c r="CKL207" s="377"/>
      <c r="CKM207" s="377"/>
      <c r="CKN207" s="377"/>
      <c r="CKO207" s="377"/>
      <c r="CKP207" s="377"/>
      <c r="CKQ207" s="377"/>
      <c r="CKR207" s="377"/>
      <c r="CKS207" s="377"/>
      <c r="CKT207" s="377"/>
      <c r="CKU207" s="377"/>
      <c r="CKV207" s="377"/>
      <c r="CKW207" s="378"/>
      <c r="CKX207" s="378"/>
      <c r="CKY207" s="378"/>
      <c r="CKZ207" s="378"/>
      <c r="CLA207" s="378"/>
      <c r="CLB207" s="378"/>
      <c r="CLC207" s="378"/>
      <c r="CLD207" s="378"/>
      <c r="CLE207" s="378"/>
      <c r="CLF207" s="378"/>
      <c r="CLG207" s="378"/>
      <c r="CLH207" s="378"/>
      <c r="CLI207" s="378"/>
      <c r="CLJ207" s="378"/>
      <c r="CLK207" s="378"/>
      <c r="CLL207" s="378"/>
      <c r="CLM207" s="378"/>
      <c r="CLN207" s="378"/>
      <c r="CLO207" s="378"/>
      <c r="CLP207" s="378"/>
      <c r="CLQ207" s="378"/>
      <c r="CLR207" s="378"/>
      <c r="CLS207" s="378"/>
      <c r="CLT207" s="378"/>
      <c r="CLU207" s="379"/>
      <c r="CLV207" s="379"/>
      <c r="CLW207" s="379"/>
      <c r="CLX207" s="379"/>
      <c r="CLY207" s="379"/>
      <c r="CLZ207" s="378"/>
      <c r="CMA207" s="378"/>
      <c r="CMB207" s="379"/>
      <c r="CMC207" s="379"/>
      <c r="CMD207" s="378"/>
      <c r="CME207" s="378"/>
      <c r="CMF207" s="379"/>
      <c r="CMG207" s="379"/>
      <c r="CMH207" s="378"/>
      <c r="CMI207" s="378"/>
      <c r="CMJ207" s="378"/>
      <c r="CMK207" s="378"/>
      <c r="CML207" s="378"/>
      <c r="CMM207" s="378"/>
      <c r="CMN207" s="378"/>
      <c r="CMO207" s="379"/>
      <c r="CMP207" s="379"/>
      <c r="CMQ207" s="378"/>
      <c r="CMR207" s="378"/>
      <c r="CMS207" s="379"/>
      <c r="CMT207" s="379"/>
      <c r="CMU207" s="378"/>
      <c r="CMV207" s="378"/>
      <c r="CMW207" s="378"/>
      <c r="CMX207" s="378"/>
      <c r="CMY207" s="378"/>
      <c r="CMZ207" s="372"/>
      <c r="CNA207" s="398"/>
      <c r="CNB207" s="378"/>
      <c r="CNC207" s="378"/>
      <c r="CND207" s="378"/>
      <c r="CNE207" s="378"/>
      <c r="CNF207" s="378"/>
      <c r="CNG207" s="378"/>
      <c r="CNH207" s="378"/>
      <c r="CNI207" s="377"/>
      <c r="CNJ207" s="377"/>
      <c r="CNK207" s="377"/>
      <c r="CNL207" s="377"/>
      <c r="CNM207" s="377"/>
      <c r="CNN207" s="377"/>
      <c r="CNO207" s="377"/>
      <c r="CNP207" s="377"/>
      <c r="CNQ207" s="377"/>
      <c r="CNR207" s="377"/>
      <c r="CNS207" s="377"/>
      <c r="CNT207" s="377"/>
      <c r="CNU207" s="377"/>
      <c r="CNV207" s="377"/>
      <c r="CNW207" s="377"/>
      <c r="CNX207" s="377"/>
      <c r="CNY207" s="377"/>
      <c r="CNZ207" s="377"/>
      <c r="COA207" s="377"/>
      <c r="COB207" s="377"/>
      <c r="COC207" s="377"/>
      <c r="COD207" s="377"/>
      <c r="COE207" s="377"/>
      <c r="COF207" s="377"/>
      <c r="COG207" s="377"/>
      <c r="COH207" s="377"/>
      <c r="COI207" s="377"/>
      <c r="COJ207" s="377"/>
      <c r="COK207" s="377"/>
      <c r="COL207" s="377"/>
      <c r="COM207" s="377"/>
      <c r="CON207" s="377"/>
      <c r="COO207" s="377"/>
      <c r="COP207" s="377"/>
      <c r="COQ207" s="377"/>
      <c r="COR207" s="377"/>
      <c r="COS207" s="377"/>
      <c r="COT207" s="377"/>
      <c r="COU207" s="377"/>
      <c r="COV207" s="377"/>
      <c r="COW207" s="377"/>
      <c r="COX207" s="377"/>
      <c r="COY207" s="377"/>
      <c r="COZ207" s="377"/>
      <c r="CPA207" s="378"/>
      <c r="CPB207" s="378"/>
      <c r="CPC207" s="378"/>
      <c r="CPD207" s="378"/>
      <c r="CPE207" s="378"/>
      <c r="CPF207" s="378"/>
      <c r="CPG207" s="378"/>
      <c r="CPH207" s="378"/>
      <c r="CPI207" s="378"/>
      <c r="CPJ207" s="378"/>
      <c r="CPK207" s="378"/>
      <c r="CPL207" s="378"/>
      <c r="CPM207" s="378"/>
      <c r="CPN207" s="378"/>
      <c r="CPO207" s="378"/>
      <c r="CPP207" s="378"/>
      <c r="CPQ207" s="378"/>
      <c r="CPR207" s="378"/>
      <c r="CPS207" s="378"/>
      <c r="CPT207" s="378"/>
      <c r="CPU207" s="378"/>
      <c r="CPV207" s="378"/>
      <c r="CPW207" s="378"/>
      <c r="CPX207" s="378"/>
      <c r="CPY207" s="379"/>
      <c r="CPZ207" s="379"/>
      <c r="CQA207" s="379"/>
      <c r="CQB207" s="379"/>
      <c r="CQC207" s="379"/>
      <c r="CQD207" s="378"/>
      <c r="CQE207" s="378"/>
      <c r="CQF207" s="379"/>
      <c r="CQG207" s="379"/>
      <c r="CQH207" s="378"/>
      <c r="CQI207" s="378"/>
      <c r="CQJ207" s="379"/>
      <c r="CQK207" s="379"/>
      <c r="CQL207" s="378"/>
      <c r="CQM207" s="378"/>
      <c r="CQN207" s="378"/>
      <c r="CQO207" s="378"/>
      <c r="CQP207" s="378"/>
      <c r="CQQ207" s="378"/>
      <c r="CQR207" s="378"/>
      <c r="CQS207" s="379"/>
      <c r="CQT207" s="379"/>
      <c r="CQU207" s="378"/>
      <c r="CQV207" s="378"/>
      <c r="CQW207" s="379"/>
      <c r="CQX207" s="379"/>
      <c r="CQY207" s="378"/>
      <c r="CQZ207" s="378"/>
      <c r="CRA207" s="378"/>
      <c r="CRB207" s="378"/>
      <c r="CRC207" s="378"/>
      <c r="CRD207" s="372"/>
      <c r="CRE207" s="398"/>
      <c r="CRF207" s="378"/>
      <c r="CRG207" s="378"/>
      <c r="CRH207" s="378"/>
      <c r="CRI207" s="378"/>
      <c r="CRJ207" s="378"/>
      <c r="CRK207" s="378"/>
      <c r="CRL207" s="378"/>
      <c r="CRM207" s="377"/>
      <c r="CRN207" s="377"/>
      <c r="CRO207" s="377"/>
      <c r="CRP207" s="377"/>
      <c r="CRQ207" s="377"/>
      <c r="CRR207" s="377"/>
      <c r="CRS207" s="377"/>
      <c r="CRT207" s="377"/>
      <c r="CRU207" s="377"/>
      <c r="CRV207" s="377"/>
      <c r="CRW207" s="377"/>
      <c r="CRX207" s="377"/>
      <c r="CRY207" s="377"/>
      <c r="CRZ207" s="377"/>
      <c r="CSA207" s="377"/>
      <c r="CSB207" s="377"/>
      <c r="CSC207" s="377"/>
      <c r="CSD207" s="377"/>
      <c r="CSE207" s="377"/>
      <c r="CSF207" s="377"/>
      <c r="CSG207" s="377"/>
      <c r="CSH207" s="377"/>
      <c r="CSI207" s="377"/>
      <c r="CSJ207" s="377"/>
      <c r="CSK207" s="377"/>
      <c r="CSL207" s="377"/>
      <c r="CSM207" s="377"/>
      <c r="CSN207" s="377"/>
      <c r="CSO207" s="377"/>
      <c r="CSP207" s="377"/>
      <c r="CSQ207" s="377"/>
      <c r="CSR207" s="377"/>
      <c r="CSS207" s="377"/>
      <c r="CST207" s="377"/>
      <c r="CSU207" s="377"/>
      <c r="CSV207" s="377"/>
      <c r="CSW207" s="377"/>
      <c r="CSX207" s="377"/>
      <c r="CSY207" s="377"/>
      <c r="CSZ207" s="377"/>
      <c r="CTA207" s="377"/>
      <c r="CTB207" s="377"/>
      <c r="CTC207" s="377"/>
      <c r="CTD207" s="377"/>
      <c r="CTE207" s="378"/>
      <c r="CTF207" s="378"/>
      <c r="CTG207" s="378"/>
      <c r="CTH207" s="378"/>
      <c r="CTI207" s="378"/>
      <c r="CTJ207" s="378"/>
      <c r="CTK207" s="378"/>
      <c r="CTL207" s="378"/>
      <c r="CTM207" s="378"/>
      <c r="CTN207" s="378"/>
      <c r="CTO207" s="378"/>
      <c r="CTP207" s="378"/>
      <c r="CTQ207" s="378"/>
      <c r="CTR207" s="378"/>
      <c r="CTS207" s="378"/>
      <c r="CTT207" s="378"/>
      <c r="CTU207" s="378"/>
      <c r="CTV207" s="378"/>
      <c r="CTW207" s="378"/>
      <c r="CTX207" s="378"/>
      <c r="CTY207" s="378"/>
      <c r="CTZ207" s="378"/>
      <c r="CUA207" s="378"/>
      <c r="CUB207" s="378"/>
      <c r="CUC207" s="379"/>
      <c r="CUD207" s="379"/>
      <c r="CUE207" s="379"/>
      <c r="CUF207" s="379"/>
      <c r="CUG207" s="379"/>
      <c r="CUH207" s="378"/>
      <c r="CUI207" s="378"/>
      <c r="CUJ207" s="379"/>
      <c r="CUK207" s="379"/>
      <c r="CUL207" s="378"/>
      <c r="CUM207" s="378"/>
      <c r="CUN207" s="379"/>
      <c r="CUO207" s="379"/>
      <c r="CUP207" s="378"/>
      <c r="CUQ207" s="378"/>
      <c r="CUR207" s="378"/>
      <c r="CUS207" s="378"/>
      <c r="CUT207" s="378"/>
      <c r="CUU207" s="378"/>
      <c r="CUV207" s="378"/>
      <c r="CUW207" s="379"/>
      <c r="CUX207" s="379"/>
      <c r="CUY207" s="378"/>
      <c r="CUZ207" s="378"/>
      <c r="CVA207" s="379"/>
      <c r="CVB207" s="379"/>
      <c r="CVC207" s="378"/>
      <c r="CVD207" s="378"/>
      <c r="CVE207" s="378"/>
      <c r="CVF207" s="378"/>
      <c r="CVG207" s="378"/>
      <c r="CVH207" s="372"/>
      <c r="CVI207" s="398"/>
      <c r="CVJ207" s="378"/>
      <c r="CVK207" s="378"/>
      <c r="CVL207" s="378"/>
      <c r="CVM207" s="378"/>
      <c r="CVN207" s="378"/>
      <c r="CVO207" s="378"/>
      <c r="CVP207" s="378"/>
      <c r="CVQ207" s="377"/>
      <c r="CVR207" s="377"/>
      <c r="CVS207" s="377"/>
      <c r="CVT207" s="377"/>
      <c r="CVU207" s="377"/>
      <c r="CVV207" s="377"/>
      <c r="CVW207" s="377"/>
      <c r="CVX207" s="377"/>
      <c r="CVY207" s="377"/>
      <c r="CVZ207" s="377"/>
      <c r="CWA207" s="377"/>
      <c r="CWB207" s="377"/>
      <c r="CWC207" s="377"/>
      <c r="CWD207" s="377"/>
      <c r="CWE207" s="377"/>
      <c r="CWF207" s="377"/>
      <c r="CWG207" s="377"/>
      <c r="CWH207" s="377"/>
      <c r="CWI207" s="377"/>
      <c r="CWJ207" s="377"/>
      <c r="CWK207" s="377"/>
      <c r="CWL207" s="377"/>
      <c r="CWM207" s="377"/>
      <c r="CWN207" s="377"/>
      <c r="CWO207" s="377"/>
      <c r="CWP207" s="377"/>
      <c r="CWQ207" s="377"/>
      <c r="CWR207" s="377"/>
      <c r="CWS207" s="377"/>
      <c r="CWT207" s="377"/>
      <c r="CWU207" s="377"/>
      <c r="CWV207" s="377"/>
      <c r="CWW207" s="377"/>
      <c r="CWX207" s="377"/>
      <c r="CWY207" s="377"/>
      <c r="CWZ207" s="377"/>
      <c r="CXA207" s="377"/>
      <c r="CXB207" s="377"/>
      <c r="CXC207" s="377"/>
      <c r="CXD207" s="377"/>
      <c r="CXE207" s="377"/>
      <c r="CXF207" s="377"/>
      <c r="CXG207" s="377"/>
      <c r="CXH207" s="377"/>
      <c r="CXI207" s="378"/>
      <c r="CXJ207" s="378"/>
      <c r="CXK207" s="378"/>
      <c r="CXL207" s="378"/>
      <c r="CXM207" s="378"/>
      <c r="CXN207" s="378"/>
      <c r="CXO207" s="378"/>
      <c r="CXP207" s="378"/>
      <c r="CXQ207" s="378"/>
      <c r="CXR207" s="378"/>
      <c r="CXS207" s="378"/>
      <c r="CXT207" s="378"/>
      <c r="CXU207" s="378"/>
      <c r="CXV207" s="378"/>
      <c r="CXW207" s="378"/>
      <c r="CXX207" s="378"/>
      <c r="CXY207" s="378"/>
      <c r="CXZ207" s="378"/>
      <c r="CYA207" s="378"/>
      <c r="CYB207" s="378"/>
      <c r="CYC207" s="378"/>
      <c r="CYD207" s="378"/>
      <c r="CYE207" s="378"/>
      <c r="CYF207" s="378"/>
      <c r="CYG207" s="379"/>
      <c r="CYH207" s="379"/>
      <c r="CYI207" s="379"/>
      <c r="CYJ207" s="379"/>
      <c r="CYK207" s="379"/>
      <c r="CYL207" s="378"/>
      <c r="CYM207" s="378"/>
      <c r="CYN207" s="379"/>
      <c r="CYO207" s="379"/>
      <c r="CYP207" s="378"/>
      <c r="CYQ207" s="378"/>
      <c r="CYR207" s="379"/>
      <c r="CYS207" s="379"/>
      <c r="CYT207" s="378"/>
      <c r="CYU207" s="378"/>
      <c r="CYV207" s="378"/>
      <c r="CYW207" s="378"/>
      <c r="CYX207" s="378"/>
      <c r="CYY207" s="378"/>
      <c r="CYZ207" s="378"/>
      <c r="CZA207" s="379"/>
      <c r="CZB207" s="379"/>
      <c r="CZC207" s="378"/>
      <c r="CZD207" s="378"/>
      <c r="CZE207" s="379"/>
      <c r="CZF207" s="379"/>
      <c r="CZG207" s="378"/>
      <c r="CZH207" s="378"/>
      <c r="CZI207" s="378"/>
      <c r="CZJ207" s="378"/>
      <c r="CZK207" s="378"/>
      <c r="CZL207" s="372"/>
      <c r="CZM207" s="398"/>
      <c r="CZN207" s="378"/>
      <c r="CZO207" s="378"/>
      <c r="CZP207" s="378"/>
      <c r="CZQ207" s="378"/>
      <c r="CZR207" s="378"/>
      <c r="CZS207" s="378"/>
      <c r="CZT207" s="378"/>
      <c r="CZU207" s="377"/>
      <c r="CZV207" s="377"/>
      <c r="CZW207" s="377"/>
      <c r="CZX207" s="377"/>
      <c r="CZY207" s="377"/>
      <c r="CZZ207" s="377"/>
      <c r="DAA207" s="377"/>
      <c r="DAB207" s="377"/>
      <c r="DAC207" s="377"/>
      <c r="DAD207" s="377"/>
      <c r="DAE207" s="377"/>
      <c r="DAF207" s="377"/>
      <c r="DAG207" s="377"/>
      <c r="DAH207" s="377"/>
      <c r="DAI207" s="377"/>
      <c r="DAJ207" s="377"/>
      <c r="DAK207" s="377"/>
      <c r="DAL207" s="377"/>
      <c r="DAM207" s="377"/>
      <c r="DAN207" s="377"/>
      <c r="DAO207" s="377"/>
      <c r="DAP207" s="377"/>
      <c r="DAQ207" s="377"/>
      <c r="DAR207" s="377"/>
      <c r="DAS207" s="377"/>
      <c r="DAT207" s="377"/>
      <c r="DAU207" s="377"/>
      <c r="DAV207" s="377"/>
      <c r="DAW207" s="377"/>
      <c r="DAX207" s="377"/>
      <c r="DAY207" s="377"/>
      <c r="DAZ207" s="377"/>
      <c r="DBA207" s="377"/>
      <c r="DBB207" s="377"/>
      <c r="DBC207" s="377"/>
      <c r="DBD207" s="377"/>
      <c r="DBE207" s="377"/>
      <c r="DBF207" s="377"/>
      <c r="DBG207" s="377"/>
      <c r="DBH207" s="377"/>
      <c r="DBI207" s="377"/>
      <c r="DBJ207" s="377"/>
      <c r="DBK207" s="377"/>
      <c r="DBL207" s="377"/>
      <c r="DBM207" s="378"/>
      <c r="DBN207" s="378"/>
      <c r="DBO207" s="378"/>
      <c r="DBP207" s="378"/>
      <c r="DBQ207" s="378"/>
      <c r="DBR207" s="378"/>
      <c r="DBS207" s="378"/>
      <c r="DBT207" s="378"/>
      <c r="DBU207" s="378"/>
      <c r="DBV207" s="378"/>
      <c r="DBW207" s="378"/>
      <c r="DBX207" s="378"/>
      <c r="DBY207" s="378"/>
      <c r="DBZ207" s="378"/>
      <c r="DCA207" s="378"/>
      <c r="DCB207" s="378"/>
      <c r="DCC207" s="378"/>
      <c r="DCD207" s="378"/>
      <c r="DCE207" s="378"/>
      <c r="DCF207" s="378"/>
      <c r="DCG207" s="378"/>
      <c r="DCH207" s="378"/>
      <c r="DCI207" s="378"/>
      <c r="DCJ207" s="378"/>
      <c r="DCK207" s="379"/>
      <c r="DCL207" s="379"/>
      <c r="DCM207" s="379"/>
      <c r="DCN207" s="379"/>
      <c r="DCO207" s="379"/>
      <c r="DCP207" s="378"/>
      <c r="DCQ207" s="378"/>
      <c r="DCR207" s="379"/>
      <c r="DCS207" s="379"/>
      <c r="DCT207" s="378"/>
      <c r="DCU207" s="378"/>
      <c r="DCV207" s="379"/>
      <c r="DCW207" s="379"/>
      <c r="DCX207" s="378"/>
      <c r="DCY207" s="378"/>
      <c r="DCZ207" s="378"/>
      <c r="DDA207" s="378"/>
      <c r="DDB207" s="378"/>
      <c r="DDC207" s="378"/>
      <c r="DDD207" s="378"/>
      <c r="DDE207" s="379"/>
      <c r="DDF207" s="379"/>
      <c r="DDG207" s="378"/>
      <c r="DDH207" s="378"/>
      <c r="DDI207" s="379"/>
      <c r="DDJ207" s="379"/>
      <c r="DDK207" s="378"/>
      <c r="DDL207" s="378"/>
      <c r="DDM207" s="378"/>
      <c r="DDN207" s="378"/>
      <c r="DDO207" s="378"/>
      <c r="DDP207" s="372"/>
      <c r="DDQ207" s="398"/>
      <c r="DDR207" s="378"/>
      <c r="DDS207" s="378"/>
      <c r="DDT207" s="378"/>
      <c r="DDU207" s="378"/>
      <c r="DDV207" s="378"/>
      <c r="DDW207" s="378"/>
      <c r="DDX207" s="378"/>
      <c r="DDY207" s="377"/>
      <c r="DDZ207" s="377"/>
      <c r="DEA207" s="377"/>
      <c r="DEB207" s="377"/>
      <c r="DEC207" s="377"/>
      <c r="DED207" s="377"/>
      <c r="DEE207" s="377"/>
      <c r="DEF207" s="377"/>
      <c r="DEG207" s="377"/>
      <c r="DEH207" s="377"/>
      <c r="DEI207" s="377"/>
      <c r="DEJ207" s="377"/>
      <c r="DEK207" s="377"/>
      <c r="DEL207" s="377"/>
      <c r="DEM207" s="377"/>
      <c r="DEN207" s="377"/>
      <c r="DEO207" s="377"/>
      <c r="DEP207" s="377"/>
      <c r="DEQ207" s="377"/>
      <c r="DER207" s="377"/>
      <c r="DES207" s="377"/>
      <c r="DET207" s="377"/>
      <c r="DEU207" s="377"/>
      <c r="DEV207" s="377"/>
      <c r="DEW207" s="377"/>
      <c r="DEX207" s="377"/>
      <c r="DEY207" s="377"/>
      <c r="DEZ207" s="377"/>
      <c r="DFA207" s="377"/>
      <c r="DFB207" s="377"/>
      <c r="DFC207" s="377"/>
      <c r="DFD207" s="377"/>
      <c r="DFE207" s="377"/>
      <c r="DFF207" s="377"/>
      <c r="DFG207" s="377"/>
      <c r="DFH207" s="377"/>
      <c r="DFI207" s="377"/>
      <c r="DFJ207" s="377"/>
      <c r="DFK207" s="377"/>
      <c r="DFL207" s="377"/>
      <c r="DFM207" s="377"/>
      <c r="DFN207" s="377"/>
      <c r="DFO207" s="377"/>
      <c r="DFP207" s="377"/>
      <c r="DFQ207" s="378"/>
      <c r="DFR207" s="378"/>
      <c r="DFS207" s="378"/>
      <c r="DFT207" s="378"/>
      <c r="DFU207" s="378"/>
      <c r="DFV207" s="378"/>
      <c r="DFW207" s="378"/>
      <c r="DFX207" s="378"/>
      <c r="DFY207" s="378"/>
      <c r="DFZ207" s="378"/>
      <c r="DGA207" s="378"/>
      <c r="DGB207" s="378"/>
      <c r="DGC207" s="378"/>
      <c r="DGD207" s="378"/>
      <c r="DGE207" s="378"/>
      <c r="DGF207" s="378"/>
      <c r="DGG207" s="378"/>
      <c r="DGH207" s="378"/>
      <c r="DGI207" s="378"/>
      <c r="DGJ207" s="378"/>
      <c r="DGK207" s="378"/>
      <c r="DGL207" s="378"/>
      <c r="DGM207" s="378"/>
      <c r="DGN207" s="378"/>
      <c r="DGO207" s="379"/>
      <c r="DGP207" s="379"/>
      <c r="DGQ207" s="379"/>
      <c r="DGR207" s="379"/>
      <c r="DGS207" s="379"/>
      <c r="DGT207" s="378"/>
      <c r="DGU207" s="378"/>
      <c r="DGV207" s="379"/>
      <c r="DGW207" s="379"/>
      <c r="DGX207" s="378"/>
      <c r="DGY207" s="378"/>
      <c r="DGZ207" s="379"/>
      <c r="DHA207" s="379"/>
      <c r="DHB207" s="378"/>
      <c r="DHC207" s="378"/>
      <c r="DHD207" s="378"/>
      <c r="DHE207" s="378"/>
      <c r="DHF207" s="378"/>
      <c r="DHG207" s="378"/>
      <c r="DHH207" s="378"/>
      <c r="DHI207" s="379"/>
      <c r="DHJ207" s="379"/>
      <c r="DHK207" s="378"/>
      <c r="DHL207" s="378"/>
      <c r="DHM207" s="379"/>
      <c r="DHN207" s="379"/>
      <c r="DHO207" s="378"/>
      <c r="DHP207" s="378"/>
      <c r="DHQ207" s="378"/>
      <c r="DHR207" s="378"/>
      <c r="DHS207" s="378"/>
      <c r="DHT207" s="372"/>
      <c r="DHU207" s="398"/>
      <c r="DHV207" s="378"/>
      <c r="DHW207" s="378"/>
      <c r="DHX207" s="378"/>
      <c r="DHY207" s="378"/>
      <c r="DHZ207" s="378"/>
      <c r="DIA207" s="378"/>
      <c r="DIB207" s="378"/>
      <c r="DIC207" s="377"/>
      <c r="DID207" s="377"/>
      <c r="DIE207" s="377"/>
      <c r="DIF207" s="377"/>
      <c r="DIG207" s="377"/>
      <c r="DIH207" s="377"/>
      <c r="DII207" s="377"/>
      <c r="DIJ207" s="377"/>
      <c r="DIK207" s="377"/>
      <c r="DIL207" s="377"/>
      <c r="DIM207" s="377"/>
      <c r="DIN207" s="377"/>
      <c r="DIO207" s="377"/>
      <c r="DIP207" s="377"/>
      <c r="DIQ207" s="377"/>
      <c r="DIR207" s="377"/>
      <c r="DIS207" s="377"/>
      <c r="DIT207" s="377"/>
      <c r="DIU207" s="377"/>
      <c r="DIV207" s="377"/>
      <c r="DIW207" s="377"/>
      <c r="DIX207" s="377"/>
      <c r="DIY207" s="377"/>
      <c r="DIZ207" s="377"/>
      <c r="DJA207" s="377"/>
      <c r="DJB207" s="377"/>
      <c r="DJC207" s="377"/>
      <c r="DJD207" s="377"/>
      <c r="DJE207" s="377"/>
      <c r="DJF207" s="377"/>
      <c r="DJG207" s="377"/>
      <c r="DJH207" s="377"/>
      <c r="DJI207" s="377"/>
      <c r="DJJ207" s="377"/>
      <c r="DJK207" s="377"/>
      <c r="DJL207" s="377"/>
      <c r="DJM207" s="377"/>
      <c r="DJN207" s="377"/>
      <c r="DJO207" s="377"/>
      <c r="DJP207" s="377"/>
      <c r="DJQ207" s="377"/>
      <c r="DJR207" s="377"/>
      <c r="DJS207" s="377"/>
      <c r="DJT207" s="377"/>
      <c r="DJU207" s="378"/>
      <c r="DJV207" s="378"/>
      <c r="DJW207" s="378"/>
      <c r="DJX207" s="378"/>
      <c r="DJY207" s="378"/>
      <c r="DJZ207" s="378"/>
      <c r="DKA207" s="378"/>
      <c r="DKB207" s="378"/>
      <c r="DKC207" s="378"/>
      <c r="DKD207" s="378"/>
      <c r="DKE207" s="378"/>
      <c r="DKF207" s="378"/>
      <c r="DKG207" s="378"/>
      <c r="DKH207" s="378"/>
      <c r="DKI207" s="378"/>
      <c r="DKJ207" s="378"/>
      <c r="DKK207" s="378"/>
      <c r="DKL207" s="378"/>
      <c r="DKM207" s="378"/>
      <c r="DKN207" s="378"/>
      <c r="DKO207" s="378"/>
      <c r="DKP207" s="378"/>
      <c r="DKQ207" s="378"/>
      <c r="DKR207" s="378"/>
      <c r="DKS207" s="379"/>
      <c r="DKT207" s="379"/>
      <c r="DKU207" s="379"/>
      <c r="DKV207" s="379"/>
      <c r="DKW207" s="379"/>
      <c r="DKX207" s="378"/>
      <c r="DKY207" s="378"/>
      <c r="DKZ207" s="379"/>
      <c r="DLA207" s="379"/>
      <c r="DLB207" s="378"/>
      <c r="DLC207" s="378"/>
      <c r="DLD207" s="379"/>
      <c r="DLE207" s="379"/>
      <c r="DLF207" s="378"/>
      <c r="DLG207" s="378"/>
      <c r="DLH207" s="378"/>
      <c r="DLI207" s="378"/>
      <c r="DLJ207" s="378"/>
      <c r="DLK207" s="378"/>
      <c r="DLL207" s="378"/>
      <c r="DLM207" s="379"/>
      <c r="DLN207" s="379"/>
      <c r="DLO207" s="378"/>
      <c r="DLP207" s="378"/>
      <c r="DLQ207" s="379"/>
      <c r="DLR207" s="379"/>
      <c r="DLS207" s="378"/>
      <c r="DLT207" s="378"/>
      <c r="DLU207" s="378"/>
      <c r="DLV207" s="378"/>
      <c r="DLW207" s="378"/>
      <c r="DLX207" s="372"/>
      <c r="DLY207" s="398"/>
      <c r="DLZ207" s="378"/>
      <c r="DMA207" s="378"/>
      <c r="DMB207" s="378"/>
      <c r="DMC207" s="378"/>
      <c r="DMD207" s="378"/>
      <c r="DME207" s="378"/>
      <c r="DMF207" s="378"/>
      <c r="DMG207" s="377"/>
      <c r="DMH207" s="377"/>
      <c r="DMI207" s="377"/>
      <c r="DMJ207" s="377"/>
      <c r="DMK207" s="377"/>
      <c r="DML207" s="377"/>
      <c r="DMM207" s="377"/>
      <c r="DMN207" s="377"/>
      <c r="DMO207" s="377"/>
      <c r="DMP207" s="377"/>
      <c r="DMQ207" s="377"/>
      <c r="DMR207" s="377"/>
      <c r="DMS207" s="377"/>
      <c r="DMT207" s="377"/>
      <c r="DMU207" s="377"/>
      <c r="DMV207" s="377"/>
      <c r="DMW207" s="377"/>
      <c r="DMX207" s="377"/>
      <c r="DMY207" s="377"/>
      <c r="DMZ207" s="377"/>
      <c r="DNA207" s="377"/>
      <c r="DNB207" s="377"/>
      <c r="DNC207" s="377"/>
      <c r="DND207" s="377"/>
      <c r="DNE207" s="377"/>
      <c r="DNF207" s="377"/>
      <c r="DNG207" s="377"/>
      <c r="DNH207" s="377"/>
      <c r="DNI207" s="377"/>
      <c r="DNJ207" s="377"/>
      <c r="DNK207" s="377"/>
      <c r="DNL207" s="377"/>
      <c r="DNM207" s="377"/>
      <c r="DNN207" s="377"/>
      <c r="DNO207" s="377"/>
      <c r="DNP207" s="377"/>
      <c r="DNQ207" s="377"/>
      <c r="DNR207" s="377"/>
      <c r="DNS207" s="377"/>
      <c r="DNT207" s="377"/>
      <c r="DNU207" s="377"/>
      <c r="DNV207" s="377"/>
      <c r="DNW207" s="377"/>
      <c r="DNX207" s="377"/>
      <c r="DNY207" s="378"/>
      <c r="DNZ207" s="378"/>
      <c r="DOA207" s="378"/>
      <c r="DOB207" s="378"/>
      <c r="DOC207" s="378"/>
      <c r="DOD207" s="378"/>
      <c r="DOE207" s="378"/>
      <c r="DOF207" s="378"/>
      <c r="DOG207" s="378"/>
      <c r="DOH207" s="378"/>
      <c r="DOI207" s="378"/>
      <c r="DOJ207" s="378"/>
      <c r="DOK207" s="378"/>
      <c r="DOL207" s="378"/>
      <c r="DOM207" s="378"/>
      <c r="DON207" s="378"/>
      <c r="DOO207" s="378"/>
      <c r="DOP207" s="378"/>
      <c r="DOQ207" s="378"/>
      <c r="DOR207" s="378"/>
      <c r="DOS207" s="378"/>
      <c r="DOT207" s="378"/>
      <c r="DOU207" s="378"/>
      <c r="DOV207" s="378"/>
      <c r="DOW207" s="379"/>
      <c r="DOX207" s="379"/>
      <c r="DOY207" s="379"/>
      <c r="DOZ207" s="379"/>
      <c r="DPA207" s="379"/>
      <c r="DPB207" s="378"/>
      <c r="DPC207" s="378"/>
      <c r="DPD207" s="379"/>
      <c r="DPE207" s="379"/>
      <c r="DPF207" s="378"/>
      <c r="DPG207" s="378"/>
      <c r="DPH207" s="379"/>
      <c r="DPI207" s="379"/>
      <c r="DPJ207" s="378"/>
      <c r="DPK207" s="378"/>
      <c r="DPL207" s="378"/>
      <c r="DPM207" s="378"/>
      <c r="DPN207" s="378"/>
      <c r="DPO207" s="378"/>
      <c r="DPP207" s="378"/>
      <c r="DPQ207" s="379"/>
      <c r="DPR207" s="379"/>
      <c r="DPS207" s="378"/>
      <c r="DPT207" s="378"/>
      <c r="DPU207" s="379"/>
      <c r="DPV207" s="379"/>
      <c r="DPW207" s="378"/>
      <c r="DPX207" s="378"/>
      <c r="DPY207" s="378"/>
      <c r="DPZ207" s="378"/>
      <c r="DQA207" s="378"/>
      <c r="DQB207" s="372"/>
      <c r="DQC207" s="398"/>
      <c r="DQD207" s="378"/>
      <c r="DQE207" s="378"/>
      <c r="DQF207" s="378"/>
      <c r="DQG207" s="378"/>
      <c r="DQH207" s="378"/>
      <c r="DQI207" s="378"/>
      <c r="DQJ207" s="378"/>
      <c r="DQK207" s="377"/>
      <c r="DQL207" s="377"/>
      <c r="DQM207" s="377"/>
      <c r="DQN207" s="377"/>
      <c r="DQO207" s="377"/>
      <c r="DQP207" s="377"/>
      <c r="DQQ207" s="377"/>
      <c r="DQR207" s="377"/>
      <c r="DQS207" s="377"/>
      <c r="DQT207" s="377"/>
      <c r="DQU207" s="377"/>
      <c r="DQV207" s="377"/>
      <c r="DQW207" s="377"/>
      <c r="DQX207" s="377"/>
      <c r="DQY207" s="377"/>
      <c r="DQZ207" s="377"/>
      <c r="DRA207" s="377"/>
      <c r="DRB207" s="377"/>
      <c r="DRC207" s="377"/>
      <c r="DRD207" s="377"/>
      <c r="DRE207" s="377"/>
      <c r="DRF207" s="377"/>
      <c r="DRG207" s="377"/>
      <c r="DRH207" s="377"/>
      <c r="DRI207" s="377"/>
      <c r="DRJ207" s="377"/>
      <c r="DRK207" s="377"/>
      <c r="DRL207" s="377"/>
      <c r="DRM207" s="377"/>
      <c r="DRN207" s="377"/>
      <c r="DRO207" s="377"/>
      <c r="DRP207" s="377"/>
      <c r="DRQ207" s="377"/>
      <c r="DRR207" s="377"/>
      <c r="DRS207" s="377"/>
      <c r="DRT207" s="377"/>
      <c r="DRU207" s="377"/>
      <c r="DRV207" s="377"/>
      <c r="DRW207" s="377"/>
      <c r="DRX207" s="377"/>
      <c r="DRY207" s="377"/>
      <c r="DRZ207" s="377"/>
      <c r="DSA207" s="377"/>
      <c r="DSB207" s="377"/>
      <c r="DSC207" s="378"/>
      <c r="DSD207" s="378"/>
      <c r="DSE207" s="378"/>
      <c r="DSF207" s="378"/>
      <c r="DSG207" s="378"/>
      <c r="DSH207" s="378"/>
      <c r="DSI207" s="378"/>
      <c r="DSJ207" s="378"/>
      <c r="DSK207" s="378"/>
      <c r="DSL207" s="378"/>
      <c r="DSM207" s="378"/>
      <c r="DSN207" s="378"/>
      <c r="DSO207" s="378"/>
      <c r="DSP207" s="378"/>
      <c r="DSQ207" s="378"/>
      <c r="DSR207" s="378"/>
      <c r="DSS207" s="378"/>
      <c r="DST207" s="378"/>
      <c r="DSU207" s="378"/>
      <c r="DSV207" s="378"/>
      <c r="DSW207" s="378"/>
      <c r="DSX207" s="378"/>
      <c r="DSY207" s="378"/>
      <c r="DSZ207" s="378"/>
      <c r="DTA207" s="379"/>
      <c r="DTB207" s="379"/>
      <c r="DTC207" s="379"/>
      <c r="DTD207" s="379"/>
      <c r="DTE207" s="379"/>
      <c r="DTF207" s="378"/>
      <c r="DTG207" s="378"/>
      <c r="DTH207" s="379"/>
      <c r="DTI207" s="379"/>
      <c r="DTJ207" s="378"/>
      <c r="DTK207" s="378"/>
      <c r="DTL207" s="379"/>
      <c r="DTM207" s="379"/>
      <c r="DTN207" s="378"/>
      <c r="DTO207" s="378"/>
      <c r="DTP207" s="378"/>
      <c r="DTQ207" s="378"/>
      <c r="DTR207" s="378"/>
      <c r="DTS207" s="378"/>
      <c r="DTT207" s="378"/>
      <c r="DTU207" s="379"/>
      <c r="DTV207" s="379"/>
      <c r="DTW207" s="378"/>
      <c r="DTX207" s="378"/>
      <c r="DTY207" s="379"/>
      <c r="DTZ207" s="379"/>
      <c r="DUA207" s="378"/>
      <c r="DUB207" s="378"/>
      <c r="DUC207" s="378"/>
      <c r="DUD207" s="378"/>
      <c r="DUE207" s="378"/>
      <c r="DUF207" s="372"/>
      <c r="DUG207" s="398"/>
      <c r="DUH207" s="378"/>
      <c r="DUI207" s="378"/>
      <c r="DUJ207" s="378"/>
      <c r="DUK207" s="378"/>
      <c r="DUL207" s="378"/>
      <c r="DUM207" s="378"/>
      <c r="DUN207" s="378"/>
      <c r="DUO207" s="377"/>
      <c r="DUP207" s="377"/>
      <c r="DUQ207" s="377"/>
      <c r="DUR207" s="377"/>
      <c r="DUS207" s="377"/>
      <c r="DUT207" s="377"/>
      <c r="DUU207" s="377"/>
      <c r="DUV207" s="377"/>
      <c r="DUW207" s="377"/>
      <c r="DUX207" s="377"/>
      <c r="DUY207" s="377"/>
      <c r="DUZ207" s="377"/>
      <c r="DVA207" s="377"/>
      <c r="DVB207" s="377"/>
      <c r="DVC207" s="377"/>
      <c r="DVD207" s="377"/>
      <c r="DVE207" s="377"/>
      <c r="DVF207" s="377"/>
      <c r="DVG207" s="377"/>
      <c r="DVH207" s="377"/>
      <c r="DVI207" s="377"/>
      <c r="DVJ207" s="377"/>
      <c r="DVK207" s="377"/>
      <c r="DVL207" s="377"/>
      <c r="DVM207" s="377"/>
      <c r="DVN207" s="377"/>
      <c r="DVO207" s="377"/>
      <c r="DVP207" s="377"/>
      <c r="DVQ207" s="377"/>
      <c r="DVR207" s="377"/>
      <c r="DVS207" s="377"/>
      <c r="DVT207" s="377"/>
      <c r="DVU207" s="377"/>
      <c r="DVV207" s="377"/>
      <c r="DVW207" s="377"/>
      <c r="DVX207" s="377"/>
      <c r="DVY207" s="377"/>
      <c r="DVZ207" s="377"/>
      <c r="DWA207" s="377"/>
      <c r="DWB207" s="377"/>
      <c r="DWC207" s="377"/>
      <c r="DWD207" s="377"/>
      <c r="DWE207" s="377"/>
      <c r="DWF207" s="377"/>
      <c r="DWG207" s="378"/>
      <c r="DWH207" s="378"/>
      <c r="DWI207" s="378"/>
      <c r="DWJ207" s="378"/>
      <c r="DWK207" s="378"/>
      <c r="DWL207" s="378"/>
      <c r="DWM207" s="378"/>
      <c r="DWN207" s="378"/>
      <c r="DWO207" s="378"/>
      <c r="DWP207" s="378"/>
      <c r="DWQ207" s="378"/>
      <c r="DWR207" s="378"/>
      <c r="DWS207" s="378"/>
      <c r="DWT207" s="378"/>
      <c r="DWU207" s="378"/>
      <c r="DWV207" s="378"/>
      <c r="DWW207" s="378"/>
      <c r="DWX207" s="378"/>
      <c r="DWY207" s="378"/>
      <c r="DWZ207" s="378"/>
      <c r="DXA207" s="378"/>
      <c r="DXB207" s="378"/>
      <c r="DXC207" s="378"/>
      <c r="DXD207" s="378"/>
      <c r="DXE207" s="379"/>
      <c r="DXF207" s="379"/>
      <c r="DXG207" s="379"/>
      <c r="DXH207" s="379"/>
      <c r="DXI207" s="379"/>
      <c r="DXJ207" s="378"/>
      <c r="DXK207" s="378"/>
      <c r="DXL207" s="379"/>
      <c r="DXM207" s="379"/>
      <c r="DXN207" s="378"/>
      <c r="DXO207" s="378"/>
      <c r="DXP207" s="379"/>
      <c r="DXQ207" s="379"/>
      <c r="DXR207" s="378"/>
      <c r="DXS207" s="378"/>
      <c r="DXT207" s="378"/>
      <c r="DXU207" s="378"/>
      <c r="DXV207" s="378"/>
      <c r="DXW207" s="378"/>
      <c r="DXX207" s="378"/>
      <c r="DXY207" s="379"/>
      <c r="DXZ207" s="379"/>
      <c r="DYA207" s="378"/>
      <c r="DYB207" s="378"/>
      <c r="DYC207" s="379"/>
      <c r="DYD207" s="379"/>
      <c r="DYE207" s="378"/>
      <c r="DYF207" s="378"/>
      <c r="DYG207" s="378"/>
      <c r="DYH207" s="378"/>
      <c r="DYI207" s="378"/>
      <c r="DYJ207" s="372"/>
      <c r="DYK207" s="398"/>
      <c r="DYL207" s="378"/>
      <c r="DYM207" s="378"/>
      <c r="DYN207" s="378"/>
      <c r="DYO207" s="378"/>
      <c r="DYP207" s="378"/>
      <c r="DYQ207" s="378"/>
      <c r="DYR207" s="378"/>
      <c r="DYS207" s="377"/>
      <c r="DYT207" s="377"/>
      <c r="DYU207" s="377"/>
      <c r="DYV207" s="377"/>
      <c r="DYW207" s="377"/>
      <c r="DYX207" s="377"/>
      <c r="DYY207" s="377"/>
      <c r="DYZ207" s="377"/>
      <c r="DZA207" s="377"/>
      <c r="DZB207" s="377"/>
      <c r="DZC207" s="377"/>
      <c r="DZD207" s="377"/>
      <c r="DZE207" s="377"/>
      <c r="DZF207" s="377"/>
      <c r="DZG207" s="377"/>
      <c r="DZH207" s="377"/>
      <c r="DZI207" s="377"/>
      <c r="DZJ207" s="377"/>
      <c r="DZK207" s="377"/>
      <c r="DZL207" s="377"/>
      <c r="DZM207" s="377"/>
      <c r="DZN207" s="377"/>
      <c r="DZO207" s="377"/>
      <c r="DZP207" s="377"/>
      <c r="DZQ207" s="377"/>
      <c r="DZR207" s="377"/>
      <c r="DZS207" s="377"/>
      <c r="DZT207" s="377"/>
      <c r="DZU207" s="377"/>
      <c r="DZV207" s="377"/>
      <c r="DZW207" s="377"/>
      <c r="DZX207" s="377"/>
      <c r="DZY207" s="377"/>
      <c r="DZZ207" s="377"/>
      <c r="EAA207" s="377"/>
      <c r="EAB207" s="377"/>
      <c r="EAC207" s="377"/>
      <c r="EAD207" s="377"/>
      <c r="EAE207" s="377"/>
      <c r="EAF207" s="377"/>
      <c r="EAG207" s="377"/>
      <c r="EAH207" s="377"/>
      <c r="EAI207" s="377"/>
      <c r="EAJ207" s="377"/>
      <c r="EAK207" s="378"/>
      <c r="EAL207" s="378"/>
      <c r="EAM207" s="378"/>
      <c r="EAN207" s="378"/>
      <c r="EAO207" s="378"/>
      <c r="EAP207" s="378"/>
      <c r="EAQ207" s="378"/>
      <c r="EAR207" s="378"/>
      <c r="EAS207" s="378"/>
      <c r="EAT207" s="378"/>
      <c r="EAU207" s="378"/>
      <c r="EAV207" s="378"/>
      <c r="EAW207" s="378"/>
      <c r="EAX207" s="378"/>
      <c r="EAY207" s="378"/>
      <c r="EAZ207" s="378"/>
      <c r="EBA207" s="378"/>
      <c r="EBB207" s="378"/>
      <c r="EBC207" s="378"/>
      <c r="EBD207" s="378"/>
      <c r="EBE207" s="378"/>
      <c r="EBF207" s="378"/>
      <c r="EBG207" s="378"/>
      <c r="EBH207" s="378"/>
      <c r="EBI207" s="379"/>
      <c r="EBJ207" s="379"/>
      <c r="EBK207" s="379"/>
      <c r="EBL207" s="379"/>
      <c r="EBM207" s="379"/>
      <c r="EBN207" s="378"/>
      <c r="EBO207" s="378"/>
      <c r="EBP207" s="379"/>
      <c r="EBQ207" s="379"/>
      <c r="EBR207" s="378"/>
      <c r="EBS207" s="378"/>
      <c r="EBT207" s="379"/>
      <c r="EBU207" s="379"/>
      <c r="EBV207" s="378"/>
      <c r="EBW207" s="378"/>
      <c r="EBX207" s="378"/>
      <c r="EBY207" s="378"/>
      <c r="EBZ207" s="378"/>
      <c r="ECA207" s="378"/>
      <c r="ECB207" s="378"/>
      <c r="ECC207" s="379"/>
      <c r="ECD207" s="379"/>
      <c r="ECE207" s="378"/>
      <c r="ECF207" s="378"/>
      <c r="ECG207" s="379"/>
      <c r="ECH207" s="379"/>
      <c r="ECI207" s="378"/>
      <c r="ECJ207" s="378"/>
      <c r="ECK207" s="378"/>
      <c r="ECL207" s="378"/>
      <c r="ECM207" s="378"/>
      <c r="ECN207" s="372"/>
      <c r="ECO207" s="398"/>
      <c r="ECP207" s="378"/>
      <c r="ECQ207" s="378"/>
      <c r="ECR207" s="378"/>
      <c r="ECS207" s="378"/>
      <c r="ECT207" s="378"/>
      <c r="ECU207" s="378"/>
      <c r="ECV207" s="378"/>
      <c r="ECW207" s="377"/>
      <c r="ECX207" s="377"/>
      <c r="ECY207" s="377"/>
      <c r="ECZ207" s="377"/>
      <c r="EDA207" s="377"/>
      <c r="EDB207" s="377"/>
      <c r="EDC207" s="377"/>
      <c r="EDD207" s="377"/>
      <c r="EDE207" s="377"/>
      <c r="EDF207" s="377"/>
      <c r="EDG207" s="377"/>
      <c r="EDH207" s="377"/>
      <c r="EDI207" s="377"/>
      <c r="EDJ207" s="377"/>
      <c r="EDK207" s="377"/>
      <c r="EDL207" s="377"/>
      <c r="EDM207" s="377"/>
      <c r="EDN207" s="377"/>
      <c r="EDO207" s="377"/>
      <c r="EDP207" s="377"/>
      <c r="EDQ207" s="377"/>
      <c r="EDR207" s="377"/>
      <c r="EDS207" s="377"/>
      <c r="EDT207" s="377"/>
      <c r="EDU207" s="377"/>
      <c r="EDV207" s="377"/>
      <c r="EDW207" s="377"/>
      <c r="EDX207" s="377"/>
      <c r="EDY207" s="377"/>
      <c r="EDZ207" s="377"/>
      <c r="EEA207" s="377"/>
      <c r="EEB207" s="377"/>
      <c r="EEC207" s="377"/>
      <c r="EED207" s="377"/>
      <c r="EEE207" s="377"/>
      <c r="EEF207" s="377"/>
      <c r="EEG207" s="377"/>
      <c r="EEH207" s="377"/>
      <c r="EEI207" s="377"/>
      <c r="EEJ207" s="377"/>
      <c r="EEK207" s="377"/>
      <c r="EEL207" s="377"/>
      <c r="EEM207" s="377"/>
      <c r="EEN207" s="377"/>
      <c r="EEO207" s="378"/>
      <c r="EEP207" s="378"/>
      <c r="EEQ207" s="378"/>
      <c r="EER207" s="378"/>
      <c r="EES207" s="378"/>
      <c r="EET207" s="378"/>
      <c r="EEU207" s="378"/>
      <c r="EEV207" s="378"/>
      <c r="EEW207" s="378"/>
      <c r="EEX207" s="378"/>
      <c r="EEY207" s="378"/>
      <c r="EEZ207" s="378"/>
      <c r="EFA207" s="378"/>
      <c r="EFB207" s="378"/>
      <c r="EFC207" s="378"/>
      <c r="EFD207" s="378"/>
      <c r="EFE207" s="378"/>
      <c r="EFF207" s="378"/>
      <c r="EFG207" s="378"/>
      <c r="EFH207" s="378"/>
      <c r="EFI207" s="378"/>
      <c r="EFJ207" s="378"/>
      <c r="EFK207" s="378"/>
      <c r="EFL207" s="378"/>
      <c r="EFM207" s="379"/>
      <c r="EFN207" s="379"/>
      <c r="EFO207" s="379"/>
      <c r="EFP207" s="379"/>
      <c r="EFQ207" s="379"/>
      <c r="EFR207" s="378"/>
      <c r="EFS207" s="378"/>
      <c r="EFT207" s="379"/>
      <c r="EFU207" s="379"/>
      <c r="EFV207" s="378"/>
      <c r="EFW207" s="378"/>
      <c r="EFX207" s="379"/>
      <c r="EFY207" s="379"/>
      <c r="EFZ207" s="378"/>
      <c r="EGA207" s="378"/>
      <c r="EGB207" s="378"/>
      <c r="EGC207" s="378"/>
      <c r="EGD207" s="378"/>
      <c r="EGE207" s="378"/>
      <c r="EGF207" s="378"/>
      <c r="EGG207" s="379"/>
      <c r="EGH207" s="379"/>
      <c r="EGI207" s="378"/>
      <c r="EGJ207" s="378"/>
      <c r="EGK207" s="379"/>
      <c r="EGL207" s="379"/>
      <c r="EGM207" s="378"/>
      <c r="EGN207" s="378"/>
      <c r="EGO207" s="378"/>
      <c r="EGP207" s="378"/>
      <c r="EGQ207" s="378"/>
      <c r="EGR207" s="372"/>
      <c r="EGS207" s="398"/>
      <c r="EGT207" s="378"/>
      <c r="EGU207" s="378"/>
      <c r="EGV207" s="378"/>
      <c r="EGW207" s="378"/>
      <c r="EGX207" s="378"/>
      <c r="EGY207" s="378"/>
      <c r="EGZ207" s="378"/>
      <c r="EHA207" s="377"/>
      <c r="EHB207" s="377"/>
      <c r="EHC207" s="377"/>
      <c r="EHD207" s="377"/>
      <c r="EHE207" s="377"/>
      <c r="EHF207" s="377"/>
      <c r="EHG207" s="377"/>
      <c r="EHH207" s="377"/>
      <c r="EHI207" s="377"/>
      <c r="EHJ207" s="377"/>
      <c r="EHK207" s="377"/>
      <c r="EHL207" s="377"/>
      <c r="EHM207" s="377"/>
      <c r="EHN207" s="377"/>
      <c r="EHO207" s="377"/>
      <c r="EHP207" s="377"/>
      <c r="EHQ207" s="377"/>
      <c r="EHR207" s="377"/>
      <c r="EHS207" s="377"/>
      <c r="EHT207" s="377"/>
      <c r="EHU207" s="377"/>
      <c r="EHV207" s="377"/>
      <c r="EHW207" s="377"/>
      <c r="EHX207" s="377"/>
      <c r="EHY207" s="377"/>
      <c r="EHZ207" s="377"/>
      <c r="EIA207" s="377"/>
      <c r="EIB207" s="377"/>
      <c r="EIC207" s="377"/>
      <c r="EID207" s="377"/>
      <c r="EIE207" s="377"/>
      <c r="EIF207" s="377"/>
      <c r="EIG207" s="377"/>
      <c r="EIH207" s="377"/>
      <c r="EII207" s="377"/>
      <c r="EIJ207" s="377"/>
      <c r="EIK207" s="377"/>
      <c r="EIL207" s="377"/>
      <c r="EIM207" s="377"/>
      <c r="EIN207" s="377"/>
      <c r="EIO207" s="377"/>
      <c r="EIP207" s="377"/>
      <c r="EIQ207" s="377"/>
      <c r="EIR207" s="377"/>
      <c r="EIS207" s="378"/>
      <c r="EIT207" s="378"/>
      <c r="EIU207" s="378"/>
      <c r="EIV207" s="378"/>
      <c r="EIW207" s="378"/>
      <c r="EIX207" s="378"/>
      <c r="EIY207" s="378"/>
      <c r="EIZ207" s="378"/>
      <c r="EJA207" s="378"/>
      <c r="EJB207" s="378"/>
      <c r="EJC207" s="378"/>
      <c r="EJD207" s="378"/>
      <c r="EJE207" s="378"/>
      <c r="EJF207" s="378"/>
      <c r="EJG207" s="378"/>
      <c r="EJH207" s="378"/>
      <c r="EJI207" s="378"/>
      <c r="EJJ207" s="378"/>
      <c r="EJK207" s="378"/>
      <c r="EJL207" s="378"/>
      <c r="EJM207" s="378"/>
      <c r="EJN207" s="378"/>
      <c r="EJO207" s="378"/>
      <c r="EJP207" s="378"/>
      <c r="EJQ207" s="379"/>
      <c r="EJR207" s="379"/>
      <c r="EJS207" s="379"/>
      <c r="EJT207" s="379"/>
      <c r="EJU207" s="379"/>
      <c r="EJV207" s="378"/>
      <c r="EJW207" s="378"/>
      <c r="EJX207" s="379"/>
      <c r="EJY207" s="379"/>
      <c r="EJZ207" s="378"/>
      <c r="EKA207" s="378"/>
      <c r="EKB207" s="379"/>
      <c r="EKC207" s="379"/>
      <c r="EKD207" s="378"/>
      <c r="EKE207" s="378"/>
      <c r="EKF207" s="378"/>
      <c r="EKG207" s="378"/>
      <c r="EKH207" s="378"/>
      <c r="EKI207" s="378"/>
      <c r="EKJ207" s="378"/>
      <c r="EKK207" s="379"/>
      <c r="EKL207" s="379"/>
      <c r="EKM207" s="378"/>
      <c r="EKN207" s="378"/>
      <c r="EKO207" s="379"/>
      <c r="EKP207" s="379"/>
      <c r="EKQ207" s="378"/>
      <c r="EKR207" s="378"/>
      <c r="EKS207" s="378"/>
      <c r="EKT207" s="378"/>
      <c r="EKU207" s="378"/>
      <c r="EKV207" s="372"/>
      <c r="EKW207" s="398"/>
      <c r="EKX207" s="378"/>
      <c r="EKY207" s="378"/>
      <c r="EKZ207" s="378"/>
      <c r="ELA207" s="378"/>
      <c r="ELB207" s="378"/>
      <c r="ELC207" s="378"/>
      <c r="ELD207" s="378"/>
      <c r="ELE207" s="377"/>
      <c r="ELF207" s="377"/>
      <c r="ELG207" s="377"/>
      <c r="ELH207" s="377"/>
      <c r="ELI207" s="377"/>
      <c r="ELJ207" s="377"/>
      <c r="ELK207" s="377"/>
      <c r="ELL207" s="377"/>
      <c r="ELM207" s="377"/>
      <c r="ELN207" s="377"/>
      <c r="ELO207" s="377"/>
      <c r="ELP207" s="377"/>
      <c r="ELQ207" s="377"/>
      <c r="ELR207" s="377"/>
      <c r="ELS207" s="377"/>
      <c r="ELT207" s="377"/>
      <c r="ELU207" s="377"/>
      <c r="ELV207" s="377"/>
      <c r="ELW207" s="377"/>
      <c r="ELX207" s="377"/>
      <c r="ELY207" s="377"/>
      <c r="ELZ207" s="377"/>
      <c r="EMA207" s="377"/>
      <c r="EMB207" s="377"/>
      <c r="EMC207" s="377"/>
      <c r="EMD207" s="377"/>
      <c r="EME207" s="377"/>
      <c r="EMF207" s="377"/>
      <c r="EMG207" s="377"/>
      <c r="EMH207" s="377"/>
      <c r="EMI207" s="377"/>
      <c r="EMJ207" s="377"/>
      <c r="EMK207" s="377"/>
      <c r="EML207" s="377"/>
      <c r="EMM207" s="377"/>
      <c r="EMN207" s="377"/>
      <c r="EMO207" s="377"/>
      <c r="EMP207" s="377"/>
      <c r="EMQ207" s="377"/>
      <c r="EMR207" s="377"/>
      <c r="EMS207" s="377"/>
      <c r="EMT207" s="377"/>
      <c r="EMU207" s="377"/>
      <c r="EMV207" s="377"/>
      <c r="EMW207" s="378"/>
      <c r="EMX207" s="378"/>
      <c r="EMY207" s="378"/>
      <c r="EMZ207" s="378"/>
      <c r="ENA207" s="378"/>
      <c r="ENB207" s="378"/>
      <c r="ENC207" s="378"/>
      <c r="END207" s="378"/>
      <c r="ENE207" s="378"/>
      <c r="ENF207" s="378"/>
      <c r="ENG207" s="378"/>
      <c r="ENH207" s="378"/>
      <c r="ENI207" s="378"/>
      <c r="ENJ207" s="378"/>
      <c r="ENK207" s="378"/>
      <c r="ENL207" s="378"/>
      <c r="ENM207" s="378"/>
      <c r="ENN207" s="378"/>
      <c r="ENO207" s="378"/>
      <c r="ENP207" s="378"/>
      <c r="ENQ207" s="378"/>
      <c r="ENR207" s="378"/>
      <c r="ENS207" s="378"/>
      <c r="ENT207" s="378"/>
      <c r="ENU207" s="379"/>
      <c r="ENV207" s="379"/>
      <c r="ENW207" s="379"/>
      <c r="ENX207" s="379"/>
      <c r="ENY207" s="379"/>
      <c r="ENZ207" s="378"/>
      <c r="EOA207" s="378"/>
      <c r="EOB207" s="379"/>
      <c r="EOC207" s="379"/>
      <c r="EOD207" s="378"/>
      <c r="EOE207" s="378"/>
      <c r="EOF207" s="379"/>
      <c r="EOG207" s="379"/>
      <c r="EOH207" s="378"/>
      <c r="EOI207" s="378"/>
      <c r="EOJ207" s="378"/>
      <c r="EOK207" s="378"/>
      <c r="EOL207" s="378"/>
      <c r="EOM207" s="378"/>
      <c r="EON207" s="378"/>
      <c r="EOO207" s="379"/>
      <c r="EOP207" s="379"/>
      <c r="EOQ207" s="378"/>
      <c r="EOR207" s="378"/>
      <c r="EOS207" s="379"/>
      <c r="EOT207" s="379"/>
      <c r="EOU207" s="378"/>
      <c r="EOV207" s="378"/>
      <c r="EOW207" s="378"/>
      <c r="EOX207" s="378"/>
      <c r="EOY207" s="378"/>
      <c r="EOZ207" s="372"/>
      <c r="EPA207" s="398"/>
      <c r="EPB207" s="378"/>
      <c r="EPC207" s="378"/>
      <c r="EPD207" s="378"/>
      <c r="EPE207" s="378"/>
      <c r="EPF207" s="378"/>
      <c r="EPG207" s="378"/>
      <c r="EPH207" s="378"/>
      <c r="EPI207" s="377"/>
      <c r="EPJ207" s="377"/>
      <c r="EPK207" s="377"/>
      <c r="EPL207" s="377"/>
      <c r="EPM207" s="377"/>
      <c r="EPN207" s="377"/>
      <c r="EPO207" s="377"/>
      <c r="EPP207" s="377"/>
      <c r="EPQ207" s="377"/>
      <c r="EPR207" s="377"/>
      <c r="EPS207" s="377"/>
      <c r="EPT207" s="377"/>
      <c r="EPU207" s="377"/>
      <c r="EPV207" s="377"/>
      <c r="EPW207" s="377"/>
      <c r="EPX207" s="377"/>
      <c r="EPY207" s="377"/>
      <c r="EPZ207" s="377"/>
      <c r="EQA207" s="377"/>
      <c r="EQB207" s="377"/>
      <c r="EQC207" s="377"/>
      <c r="EQD207" s="377"/>
      <c r="EQE207" s="377"/>
      <c r="EQF207" s="377"/>
      <c r="EQG207" s="377"/>
      <c r="EQH207" s="377"/>
      <c r="EQI207" s="377"/>
      <c r="EQJ207" s="377"/>
      <c r="EQK207" s="377"/>
      <c r="EQL207" s="377"/>
      <c r="EQM207" s="377"/>
      <c r="EQN207" s="377"/>
      <c r="EQO207" s="377"/>
      <c r="EQP207" s="377"/>
      <c r="EQQ207" s="377"/>
      <c r="EQR207" s="377"/>
      <c r="EQS207" s="377"/>
      <c r="EQT207" s="377"/>
      <c r="EQU207" s="377"/>
      <c r="EQV207" s="377"/>
      <c r="EQW207" s="377"/>
      <c r="EQX207" s="377"/>
      <c r="EQY207" s="377"/>
      <c r="EQZ207" s="377"/>
      <c r="ERA207" s="378"/>
      <c r="ERB207" s="378"/>
      <c r="ERC207" s="378"/>
      <c r="ERD207" s="378"/>
      <c r="ERE207" s="378"/>
      <c r="ERF207" s="378"/>
      <c r="ERG207" s="378"/>
      <c r="ERH207" s="378"/>
      <c r="ERI207" s="378"/>
      <c r="ERJ207" s="378"/>
      <c r="ERK207" s="378"/>
      <c r="ERL207" s="378"/>
      <c r="ERM207" s="378"/>
      <c r="ERN207" s="378"/>
      <c r="ERO207" s="378"/>
      <c r="ERP207" s="378"/>
      <c r="ERQ207" s="378"/>
      <c r="ERR207" s="378"/>
      <c r="ERS207" s="378"/>
      <c r="ERT207" s="378"/>
      <c r="ERU207" s="378"/>
      <c r="ERV207" s="378"/>
      <c r="ERW207" s="378"/>
      <c r="ERX207" s="378"/>
      <c r="ERY207" s="379"/>
      <c r="ERZ207" s="379"/>
      <c r="ESA207" s="379"/>
      <c r="ESB207" s="379"/>
      <c r="ESC207" s="379"/>
      <c r="ESD207" s="378"/>
      <c r="ESE207" s="378"/>
      <c r="ESF207" s="379"/>
      <c r="ESG207" s="379"/>
      <c r="ESH207" s="378"/>
      <c r="ESI207" s="378"/>
      <c r="ESJ207" s="379"/>
      <c r="ESK207" s="379"/>
      <c r="ESL207" s="378"/>
      <c r="ESM207" s="378"/>
      <c r="ESN207" s="378"/>
      <c r="ESO207" s="378"/>
      <c r="ESP207" s="378"/>
      <c r="ESQ207" s="378"/>
      <c r="ESR207" s="378"/>
      <c r="ESS207" s="379"/>
      <c r="EST207" s="379"/>
      <c r="ESU207" s="378"/>
      <c r="ESV207" s="378"/>
      <c r="ESW207" s="379"/>
      <c r="ESX207" s="379"/>
      <c r="ESY207" s="378"/>
      <c r="ESZ207" s="378"/>
      <c r="ETA207" s="378"/>
      <c r="ETB207" s="378"/>
      <c r="ETC207" s="378"/>
      <c r="ETD207" s="372"/>
      <c r="ETE207" s="398"/>
      <c r="ETF207" s="378"/>
      <c r="ETG207" s="378"/>
      <c r="ETH207" s="378"/>
      <c r="ETI207" s="378"/>
      <c r="ETJ207" s="378"/>
      <c r="ETK207" s="378"/>
      <c r="ETL207" s="378"/>
      <c r="ETM207" s="377"/>
      <c r="ETN207" s="377"/>
      <c r="ETO207" s="377"/>
      <c r="ETP207" s="377"/>
      <c r="ETQ207" s="377"/>
      <c r="ETR207" s="377"/>
      <c r="ETS207" s="377"/>
      <c r="ETT207" s="377"/>
      <c r="ETU207" s="377"/>
      <c r="ETV207" s="377"/>
      <c r="ETW207" s="377"/>
      <c r="ETX207" s="377"/>
      <c r="ETY207" s="377"/>
      <c r="ETZ207" s="377"/>
      <c r="EUA207" s="377"/>
      <c r="EUB207" s="377"/>
      <c r="EUC207" s="377"/>
      <c r="EUD207" s="377"/>
      <c r="EUE207" s="377"/>
      <c r="EUF207" s="377"/>
      <c r="EUG207" s="377"/>
      <c r="EUH207" s="377"/>
      <c r="EUI207" s="377"/>
      <c r="EUJ207" s="377"/>
      <c r="EUK207" s="377"/>
      <c r="EUL207" s="377"/>
      <c r="EUM207" s="377"/>
      <c r="EUN207" s="377"/>
      <c r="EUO207" s="377"/>
      <c r="EUP207" s="377"/>
      <c r="EUQ207" s="377"/>
      <c r="EUR207" s="377"/>
      <c r="EUS207" s="377"/>
      <c r="EUT207" s="377"/>
      <c r="EUU207" s="377"/>
      <c r="EUV207" s="377"/>
      <c r="EUW207" s="377"/>
      <c r="EUX207" s="377"/>
      <c r="EUY207" s="377"/>
      <c r="EUZ207" s="377"/>
      <c r="EVA207" s="377"/>
      <c r="EVB207" s="377"/>
      <c r="EVC207" s="377"/>
      <c r="EVD207" s="377"/>
      <c r="EVE207" s="378"/>
      <c r="EVF207" s="378"/>
      <c r="EVG207" s="378"/>
      <c r="EVH207" s="378"/>
      <c r="EVI207" s="378"/>
      <c r="EVJ207" s="378"/>
      <c r="EVK207" s="378"/>
      <c r="EVL207" s="378"/>
      <c r="EVM207" s="378"/>
      <c r="EVN207" s="378"/>
      <c r="EVO207" s="378"/>
      <c r="EVP207" s="378"/>
      <c r="EVQ207" s="378"/>
      <c r="EVR207" s="378"/>
      <c r="EVS207" s="378"/>
      <c r="EVT207" s="378"/>
      <c r="EVU207" s="378"/>
      <c r="EVV207" s="378"/>
      <c r="EVW207" s="378"/>
      <c r="EVX207" s="378"/>
      <c r="EVY207" s="378"/>
      <c r="EVZ207" s="378"/>
      <c r="EWA207" s="378"/>
      <c r="EWB207" s="378"/>
      <c r="EWC207" s="379"/>
      <c r="EWD207" s="379"/>
      <c r="EWE207" s="379"/>
      <c r="EWF207" s="379"/>
      <c r="EWG207" s="379"/>
      <c r="EWH207" s="378"/>
      <c r="EWI207" s="378"/>
      <c r="EWJ207" s="379"/>
      <c r="EWK207" s="379"/>
      <c r="EWL207" s="378"/>
      <c r="EWM207" s="378"/>
      <c r="EWN207" s="379"/>
      <c r="EWO207" s="379"/>
      <c r="EWP207" s="378"/>
      <c r="EWQ207" s="378"/>
      <c r="EWR207" s="378"/>
      <c r="EWS207" s="378"/>
      <c r="EWT207" s="378"/>
      <c r="EWU207" s="378"/>
      <c r="EWV207" s="378"/>
      <c r="EWW207" s="379"/>
      <c r="EWX207" s="379"/>
      <c r="EWY207" s="378"/>
      <c r="EWZ207" s="378"/>
      <c r="EXA207" s="379"/>
      <c r="EXB207" s="379"/>
      <c r="EXC207" s="378"/>
      <c r="EXD207" s="378"/>
      <c r="EXE207" s="378"/>
      <c r="EXF207" s="378"/>
      <c r="EXG207" s="378"/>
      <c r="EXH207" s="372"/>
      <c r="EXI207" s="398"/>
      <c r="EXJ207" s="378"/>
      <c r="EXK207" s="378"/>
      <c r="EXL207" s="378"/>
      <c r="EXM207" s="378"/>
      <c r="EXN207" s="378"/>
      <c r="EXO207" s="378"/>
      <c r="EXP207" s="378"/>
      <c r="EXQ207" s="377"/>
      <c r="EXR207" s="377"/>
      <c r="EXS207" s="377"/>
      <c r="EXT207" s="377"/>
      <c r="EXU207" s="377"/>
      <c r="EXV207" s="377"/>
      <c r="EXW207" s="377"/>
      <c r="EXX207" s="377"/>
      <c r="EXY207" s="377"/>
      <c r="EXZ207" s="377"/>
      <c r="EYA207" s="377"/>
      <c r="EYB207" s="377"/>
      <c r="EYC207" s="377"/>
      <c r="EYD207" s="377"/>
      <c r="EYE207" s="377"/>
      <c r="EYF207" s="377"/>
      <c r="EYG207" s="377"/>
      <c r="EYH207" s="377"/>
      <c r="EYI207" s="377"/>
      <c r="EYJ207" s="377"/>
      <c r="EYK207" s="377"/>
      <c r="EYL207" s="377"/>
      <c r="EYM207" s="377"/>
      <c r="EYN207" s="377"/>
      <c r="EYO207" s="377"/>
      <c r="EYP207" s="377"/>
      <c r="EYQ207" s="377"/>
      <c r="EYR207" s="377"/>
      <c r="EYS207" s="377"/>
      <c r="EYT207" s="377"/>
      <c r="EYU207" s="377"/>
      <c r="EYV207" s="377"/>
      <c r="EYW207" s="377"/>
      <c r="EYX207" s="377"/>
      <c r="EYY207" s="377"/>
      <c r="EYZ207" s="377"/>
      <c r="EZA207" s="377"/>
      <c r="EZB207" s="377"/>
      <c r="EZC207" s="377"/>
      <c r="EZD207" s="377"/>
      <c r="EZE207" s="377"/>
      <c r="EZF207" s="377"/>
      <c r="EZG207" s="377"/>
      <c r="EZH207" s="377"/>
      <c r="EZI207" s="378"/>
      <c r="EZJ207" s="378"/>
      <c r="EZK207" s="378"/>
      <c r="EZL207" s="378"/>
      <c r="EZM207" s="378"/>
      <c r="EZN207" s="378"/>
      <c r="EZO207" s="378"/>
      <c r="EZP207" s="378"/>
      <c r="EZQ207" s="378"/>
      <c r="EZR207" s="378"/>
      <c r="EZS207" s="378"/>
      <c r="EZT207" s="378"/>
      <c r="EZU207" s="378"/>
      <c r="EZV207" s="378"/>
      <c r="EZW207" s="378"/>
      <c r="EZX207" s="378"/>
      <c r="EZY207" s="378"/>
      <c r="EZZ207" s="378"/>
      <c r="FAA207" s="378"/>
      <c r="FAB207" s="378"/>
      <c r="FAC207" s="378"/>
      <c r="FAD207" s="378"/>
      <c r="FAE207" s="378"/>
      <c r="FAF207" s="378"/>
      <c r="FAG207" s="379"/>
      <c r="FAH207" s="379"/>
      <c r="FAI207" s="379"/>
      <c r="FAJ207" s="379"/>
      <c r="FAK207" s="379"/>
      <c r="FAL207" s="378"/>
      <c r="FAM207" s="378"/>
      <c r="FAN207" s="379"/>
      <c r="FAO207" s="379"/>
      <c r="FAP207" s="378"/>
      <c r="FAQ207" s="378"/>
      <c r="FAR207" s="379"/>
      <c r="FAS207" s="379"/>
      <c r="FAT207" s="378"/>
      <c r="FAU207" s="378"/>
      <c r="FAV207" s="378"/>
      <c r="FAW207" s="378"/>
      <c r="FAX207" s="378"/>
      <c r="FAY207" s="378"/>
      <c r="FAZ207" s="378"/>
      <c r="FBA207" s="379"/>
      <c r="FBB207" s="379"/>
      <c r="FBC207" s="378"/>
      <c r="FBD207" s="378"/>
      <c r="FBE207" s="379"/>
      <c r="FBF207" s="379"/>
      <c r="FBG207" s="378"/>
      <c r="FBH207" s="378"/>
      <c r="FBI207" s="378"/>
      <c r="FBJ207" s="378"/>
      <c r="FBK207" s="378"/>
      <c r="FBL207" s="372"/>
      <c r="FBM207" s="398"/>
      <c r="FBN207" s="378"/>
      <c r="FBO207" s="378"/>
      <c r="FBP207" s="378"/>
      <c r="FBQ207" s="378"/>
      <c r="FBR207" s="378"/>
      <c r="FBS207" s="378"/>
      <c r="FBT207" s="378"/>
      <c r="FBU207" s="377"/>
      <c r="FBV207" s="377"/>
      <c r="FBW207" s="377"/>
      <c r="FBX207" s="377"/>
      <c r="FBY207" s="377"/>
      <c r="FBZ207" s="377"/>
      <c r="FCA207" s="377"/>
      <c r="FCB207" s="377"/>
      <c r="FCC207" s="377"/>
      <c r="FCD207" s="377"/>
      <c r="FCE207" s="377"/>
      <c r="FCF207" s="377"/>
      <c r="FCG207" s="377"/>
      <c r="FCH207" s="377"/>
      <c r="FCI207" s="377"/>
      <c r="FCJ207" s="377"/>
      <c r="FCK207" s="377"/>
      <c r="FCL207" s="377"/>
      <c r="FCM207" s="377"/>
      <c r="FCN207" s="377"/>
      <c r="FCO207" s="377"/>
      <c r="FCP207" s="377"/>
      <c r="FCQ207" s="377"/>
      <c r="FCR207" s="377"/>
      <c r="FCS207" s="377"/>
      <c r="FCT207" s="377"/>
      <c r="FCU207" s="377"/>
      <c r="FCV207" s="377"/>
      <c r="FCW207" s="377"/>
      <c r="FCX207" s="377"/>
      <c r="FCY207" s="377"/>
      <c r="FCZ207" s="377"/>
      <c r="FDA207" s="377"/>
      <c r="FDB207" s="377"/>
      <c r="FDC207" s="377"/>
      <c r="FDD207" s="377"/>
      <c r="FDE207" s="377"/>
      <c r="FDF207" s="377"/>
      <c r="FDG207" s="377"/>
      <c r="FDH207" s="377"/>
      <c r="FDI207" s="377"/>
      <c r="FDJ207" s="377"/>
      <c r="FDK207" s="377"/>
      <c r="FDL207" s="377"/>
      <c r="FDM207" s="378"/>
      <c r="FDN207" s="378"/>
      <c r="FDO207" s="378"/>
      <c r="FDP207" s="378"/>
      <c r="FDQ207" s="378"/>
      <c r="FDR207" s="378"/>
      <c r="FDS207" s="378"/>
      <c r="FDT207" s="378"/>
      <c r="FDU207" s="378"/>
      <c r="FDV207" s="378"/>
      <c r="FDW207" s="378"/>
      <c r="FDX207" s="378"/>
      <c r="FDY207" s="378"/>
      <c r="FDZ207" s="378"/>
      <c r="FEA207" s="378"/>
      <c r="FEB207" s="378"/>
      <c r="FEC207" s="378"/>
      <c r="FED207" s="378"/>
      <c r="FEE207" s="378"/>
      <c r="FEF207" s="378"/>
      <c r="FEG207" s="378"/>
      <c r="FEH207" s="378"/>
      <c r="FEI207" s="378"/>
      <c r="FEJ207" s="378"/>
      <c r="FEK207" s="379"/>
      <c r="FEL207" s="379"/>
      <c r="FEM207" s="379"/>
      <c r="FEN207" s="379"/>
      <c r="FEO207" s="379"/>
      <c r="FEP207" s="378"/>
      <c r="FEQ207" s="378"/>
      <c r="FER207" s="379"/>
      <c r="FES207" s="379"/>
      <c r="FET207" s="378"/>
      <c r="FEU207" s="378"/>
      <c r="FEV207" s="379"/>
      <c r="FEW207" s="379"/>
      <c r="FEX207" s="378"/>
      <c r="FEY207" s="378"/>
      <c r="FEZ207" s="378"/>
      <c r="FFA207" s="378"/>
      <c r="FFB207" s="378"/>
      <c r="FFC207" s="378"/>
      <c r="FFD207" s="378"/>
      <c r="FFE207" s="379"/>
      <c r="FFF207" s="379"/>
      <c r="FFG207" s="378"/>
      <c r="FFH207" s="378"/>
      <c r="FFI207" s="379"/>
      <c r="FFJ207" s="379"/>
      <c r="FFK207" s="378"/>
      <c r="FFL207" s="378"/>
      <c r="FFM207" s="378"/>
      <c r="FFN207" s="378"/>
      <c r="FFO207" s="378"/>
      <c r="FFP207" s="372"/>
      <c r="FFQ207" s="398"/>
      <c r="FFR207" s="378"/>
      <c r="FFS207" s="378"/>
      <c r="FFT207" s="378"/>
      <c r="FFU207" s="378"/>
      <c r="FFV207" s="378"/>
      <c r="FFW207" s="378"/>
      <c r="FFX207" s="378"/>
      <c r="FFY207" s="377"/>
      <c r="FFZ207" s="377"/>
      <c r="FGA207" s="377"/>
      <c r="FGB207" s="377"/>
      <c r="FGC207" s="377"/>
      <c r="FGD207" s="377"/>
      <c r="FGE207" s="377"/>
      <c r="FGF207" s="377"/>
      <c r="FGG207" s="377"/>
      <c r="FGH207" s="377"/>
      <c r="FGI207" s="377"/>
      <c r="FGJ207" s="377"/>
      <c r="FGK207" s="377"/>
      <c r="FGL207" s="377"/>
      <c r="FGM207" s="377"/>
      <c r="FGN207" s="377"/>
      <c r="FGO207" s="377"/>
      <c r="FGP207" s="377"/>
      <c r="FGQ207" s="377"/>
      <c r="FGR207" s="377"/>
      <c r="FGS207" s="377"/>
      <c r="FGT207" s="377"/>
      <c r="FGU207" s="377"/>
      <c r="FGV207" s="377"/>
      <c r="FGW207" s="377"/>
      <c r="FGX207" s="377"/>
      <c r="FGY207" s="377"/>
      <c r="FGZ207" s="377"/>
      <c r="FHA207" s="377"/>
      <c r="FHB207" s="377"/>
      <c r="FHC207" s="377"/>
      <c r="FHD207" s="377"/>
      <c r="FHE207" s="377"/>
      <c r="FHF207" s="377"/>
      <c r="FHG207" s="377"/>
      <c r="FHH207" s="377"/>
      <c r="FHI207" s="377"/>
      <c r="FHJ207" s="377"/>
      <c r="FHK207" s="377"/>
      <c r="FHL207" s="377"/>
      <c r="FHM207" s="377"/>
      <c r="FHN207" s="377"/>
      <c r="FHO207" s="377"/>
      <c r="FHP207" s="377"/>
      <c r="FHQ207" s="378"/>
      <c r="FHR207" s="378"/>
      <c r="FHS207" s="378"/>
      <c r="FHT207" s="378"/>
      <c r="FHU207" s="378"/>
      <c r="FHV207" s="378"/>
      <c r="FHW207" s="378"/>
      <c r="FHX207" s="378"/>
      <c r="FHY207" s="378"/>
      <c r="FHZ207" s="378"/>
      <c r="FIA207" s="378"/>
      <c r="FIB207" s="378"/>
      <c r="FIC207" s="378"/>
      <c r="FID207" s="378"/>
      <c r="FIE207" s="378"/>
      <c r="FIF207" s="378"/>
      <c r="FIG207" s="378"/>
      <c r="FIH207" s="378"/>
      <c r="FII207" s="378"/>
      <c r="FIJ207" s="378"/>
      <c r="FIK207" s="378"/>
      <c r="FIL207" s="378"/>
      <c r="FIM207" s="378"/>
      <c r="FIN207" s="378"/>
      <c r="FIO207" s="379"/>
      <c r="FIP207" s="379"/>
      <c r="FIQ207" s="379"/>
      <c r="FIR207" s="379"/>
      <c r="FIS207" s="379"/>
      <c r="FIT207" s="378"/>
      <c r="FIU207" s="378"/>
      <c r="FIV207" s="379"/>
      <c r="FIW207" s="379"/>
      <c r="FIX207" s="378"/>
      <c r="FIY207" s="378"/>
      <c r="FIZ207" s="379"/>
      <c r="FJA207" s="379"/>
      <c r="FJB207" s="378"/>
      <c r="FJC207" s="378"/>
      <c r="FJD207" s="378"/>
      <c r="FJE207" s="378"/>
      <c r="FJF207" s="378"/>
      <c r="FJG207" s="378"/>
      <c r="FJH207" s="378"/>
      <c r="FJI207" s="379"/>
      <c r="FJJ207" s="379"/>
      <c r="FJK207" s="378"/>
      <c r="FJL207" s="378"/>
      <c r="FJM207" s="379"/>
      <c r="FJN207" s="379"/>
      <c r="FJO207" s="378"/>
      <c r="FJP207" s="378"/>
      <c r="FJQ207" s="378"/>
      <c r="FJR207" s="378"/>
      <c r="FJS207" s="378"/>
      <c r="FJT207" s="372"/>
      <c r="FJU207" s="398"/>
      <c r="FJV207" s="378"/>
      <c r="FJW207" s="378"/>
      <c r="FJX207" s="378"/>
      <c r="FJY207" s="378"/>
      <c r="FJZ207" s="378"/>
      <c r="FKA207" s="378"/>
      <c r="FKB207" s="378"/>
      <c r="FKC207" s="377"/>
      <c r="FKD207" s="377"/>
      <c r="FKE207" s="377"/>
      <c r="FKF207" s="377"/>
      <c r="FKG207" s="377"/>
      <c r="FKH207" s="377"/>
      <c r="FKI207" s="377"/>
      <c r="FKJ207" s="377"/>
      <c r="FKK207" s="377"/>
      <c r="FKL207" s="377"/>
      <c r="FKM207" s="377"/>
      <c r="FKN207" s="377"/>
      <c r="FKO207" s="377"/>
      <c r="FKP207" s="377"/>
      <c r="FKQ207" s="377"/>
      <c r="FKR207" s="377"/>
      <c r="FKS207" s="377"/>
      <c r="FKT207" s="377"/>
      <c r="FKU207" s="377"/>
      <c r="FKV207" s="377"/>
      <c r="FKW207" s="377"/>
      <c r="FKX207" s="377"/>
      <c r="FKY207" s="377"/>
      <c r="FKZ207" s="377"/>
      <c r="FLA207" s="377"/>
      <c r="FLB207" s="377"/>
      <c r="FLC207" s="377"/>
      <c r="FLD207" s="377"/>
      <c r="FLE207" s="377"/>
      <c r="FLF207" s="377"/>
      <c r="FLG207" s="377"/>
      <c r="FLH207" s="377"/>
      <c r="FLI207" s="377"/>
      <c r="FLJ207" s="377"/>
      <c r="FLK207" s="377"/>
      <c r="FLL207" s="377"/>
      <c r="FLM207" s="377"/>
      <c r="FLN207" s="377"/>
      <c r="FLO207" s="377"/>
      <c r="FLP207" s="377"/>
      <c r="FLQ207" s="377"/>
      <c r="FLR207" s="377"/>
      <c r="FLS207" s="377"/>
      <c r="FLT207" s="377"/>
      <c r="FLU207" s="378"/>
      <c r="FLV207" s="378"/>
      <c r="FLW207" s="378"/>
      <c r="FLX207" s="378"/>
      <c r="FLY207" s="378"/>
      <c r="FLZ207" s="378"/>
      <c r="FMA207" s="378"/>
      <c r="FMB207" s="378"/>
      <c r="FMC207" s="378"/>
      <c r="FMD207" s="378"/>
      <c r="FME207" s="378"/>
      <c r="FMF207" s="378"/>
      <c r="FMG207" s="378"/>
      <c r="FMH207" s="378"/>
      <c r="FMI207" s="378"/>
      <c r="FMJ207" s="378"/>
      <c r="FMK207" s="378"/>
      <c r="FML207" s="378"/>
      <c r="FMM207" s="378"/>
      <c r="FMN207" s="378"/>
      <c r="FMO207" s="378"/>
      <c r="FMP207" s="378"/>
      <c r="FMQ207" s="378"/>
      <c r="FMR207" s="378"/>
      <c r="FMS207" s="379"/>
      <c r="FMT207" s="379"/>
      <c r="FMU207" s="379"/>
      <c r="FMV207" s="379"/>
      <c r="FMW207" s="379"/>
      <c r="FMX207" s="378"/>
      <c r="FMY207" s="378"/>
      <c r="FMZ207" s="379"/>
      <c r="FNA207" s="379"/>
      <c r="FNB207" s="378"/>
      <c r="FNC207" s="378"/>
      <c r="FND207" s="379"/>
      <c r="FNE207" s="379"/>
      <c r="FNF207" s="378"/>
      <c r="FNG207" s="378"/>
      <c r="FNH207" s="378"/>
      <c r="FNI207" s="378"/>
      <c r="FNJ207" s="378"/>
      <c r="FNK207" s="378"/>
      <c r="FNL207" s="378"/>
      <c r="FNM207" s="379"/>
      <c r="FNN207" s="379"/>
      <c r="FNO207" s="378"/>
      <c r="FNP207" s="378"/>
      <c r="FNQ207" s="379"/>
      <c r="FNR207" s="379"/>
      <c r="FNS207" s="378"/>
      <c r="FNT207" s="378"/>
      <c r="FNU207" s="378"/>
      <c r="FNV207" s="378"/>
      <c r="FNW207" s="378"/>
      <c r="FNX207" s="372"/>
      <c r="FNY207" s="398"/>
      <c r="FNZ207" s="378"/>
      <c r="FOA207" s="378"/>
      <c r="FOB207" s="378"/>
      <c r="FOC207" s="378"/>
      <c r="FOD207" s="378"/>
      <c r="FOE207" s="378"/>
      <c r="FOF207" s="378"/>
      <c r="FOG207" s="377"/>
      <c r="FOH207" s="377"/>
      <c r="FOI207" s="377"/>
      <c r="FOJ207" s="377"/>
      <c r="FOK207" s="377"/>
      <c r="FOL207" s="377"/>
      <c r="FOM207" s="377"/>
      <c r="FON207" s="377"/>
      <c r="FOO207" s="377"/>
      <c r="FOP207" s="377"/>
      <c r="FOQ207" s="377"/>
      <c r="FOR207" s="377"/>
      <c r="FOS207" s="377"/>
      <c r="FOT207" s="377"/>
      <c r="FOU207" s="377"/>
      <c r="FOV207" s="377"/>
      <c r="FOW207" s="377"/>
      <c r="FOX207" s="377"/>
      <c r="FOY207" s="377"/>
      <c r="FOZ207" s="377"/>
      <c r="FPA207" s="377"/>
      <c r="FPB207" s="377"/>
      <c r="FPC207" s="377"/>
      <c r="FPD207" s="377"/>
      <c r="FPE207" s="377"/>
      <c r="FPF207" s="377"/>
      <c r="FPG207" s="377"/>
      <c r="FPH207" s="377"/>
      <c r="FPI207" s="377"/>
      <c r="FPJ207" s="377"/>
      <c r="FPK207" s="377"/>
      <c r="FPL207" s="377"/>
      <c r="FPM207" s="377"/>
      <c r="FPN207" s="377"/>
      <c r="FPO207" s="377"/>
      <c r="FPP207" s="377"/>
      <c r="FPQ207" s="377"/>
      <c r="FPR207" s="377"/>
      <c r="FPS207" s="377"/>
      <c r="FPT207" s="377"/>
      <c r="FPU207" s="377"/>
      <c r="FPV207" s="377"/>
      <c r="FPW207" s="377"/>
      <c r="FPX207" s="377"/>
      <c r="FPY207" s="378"/>
      <c r="FPZ207" s="378"/>
      <c r="FQA207" s="378"/>
      <c r="FQB207" s="378"/>
      <c r="FQC207" s="378"/>
      <c r="FQD207" s="378"/>
      <c r="FQE207" s="378"/>
      <c r="FQF207" s="378"/>
      <c r="FQG207" s="378"/>
      <c r="FQH207" s="378"/>
      <c r="FQI207" s="378"/>
      <c r="FQJ207" s="378"/>
      <c r="FQK207" s="378"/>
      <c r="FQL207" s="378"/>
      <c r="FQM207" s="378"/>
      <c r="FQN207" s="378"/>
      <c r="FQO207" s="378"/>
      <c r="FQP207" s="378"/>
      <c r="FQQ207" s="378"/>
      <c r="FQR207" s="378"/>
      <c r="FQS207" s="378"/>
      <c r="FQT207" s="378"/>
      <c r="FQU207" s="378"/>
      <c r="FQV207" s="378"/>
      <c r="FQW207" s="379"/>
      <c r="FQX207" s="379"/>
      <c r="FQY207" s="379"/>
      <c r="FQZ207" s="379"/>
      <c r="FRA207" s="379"/>
      <c r="FRB207" s="378"/>
      <c r="FRC207" s="378"/>
      <c r="FRD207" s="379"/>
      <c r="FRE207" s="379"/>
      <c r="FRF207" s="378"/>
      <c r="FRG207" s="378"/>
      <c r="FRH207" s="379"/>
      <c r="FRI207" s="379"/>
      <c r="FRJ207" s="378"/>
      <c r="FRK207" s="378"/>
      <c r="FRL207" s="378"/>
      <c r="FRM207" s="378"/>
      <c r="FRN207" s="378"/>
      <c r="FRO207" s="378"/>
      <c r="FRP207" s="378"/>
      <c r="FRQ207" s="379"/>
      <c r="FRR207" s="379"/>
      <c r="FRS207" s="378"/>
      <c r="FRT207" s="378"/>
      <c r="FRU207" s="379"/>
      <c r="FRV207" s="379"/>
      <c r="FRW207" s="378"/>
      <c r="FRX207" s="378"/>
      <c r="FRY207" s="378"/>
      <c r="FRZ207" s="378"/>
      <c r="FSA207" s="378"/>
      <c r="FSB207" s="372"/>
      <c r="FSC207" s="398"/>
      <c r="FSD207" s="378"/>
      <c r="FSE207" s="378"/>
      <c r="FSF207" s="378"/>
      <c r="FSG207" s="378"/>
      <c r="FSH207" s="378"/>
      <c r="FSI207" s="378"/>
      <c r="FSJ207" s="378"/>
      <c r="FSK207" s="377"/>
      <c r="FSL207" s="377"/>
      <c r="FSM207" s="377"/>
      <c r="FSN207" s="377"/>
      <c r="FSO207" s="377"/>
      <c r="FSP207" s="377"/>
      <c r="FSQ207" s="377"/>
      <c r="FSR207" s="377"/>
      <c r="FSS207" s="377"/>
      <c r="FST207" s="377"/>
      <c r="FSU207" s="377"/>
      <c r="FSV207" s="377"/>
      <c r="FSW207" s="377"/>
      <c r="FSX207" s="377"/>
      <c r="FSY207" s="377"/>
      <c r="FSZ207" s="377"/>
      <c r="FTA207" s="377"/>
      <c r="FTB207" s="377"/>
      <c r="FTC207" s="377"/>
      <c r="FTD207" s="377"/>
      <c r="FTE207" s="377"/>
      <c r="FTF207" s="377"/>
      <c r="FTG207" s="377"/>
      <c r="FTH207" s="377"/>
      <c r="FTI207" s="377"/>
      <c r="FTJ207" s="377"/>
      <c r="FTK207" s="377"/>
      <c r="FTL207" s="377"/>
      <c r="FTM207" s="377"/>
      <c r="FTN207" s="377"/>
      <c r="FTO207" s="377"/>
      <c r="FTP207" s="377"/>
      <c r="FTQ207" s="377"/>
      <c r="FTR207" s="377"/>
      <c r="FTS207" s="377"/>
      <c r="FTT207" s="377"/>
      <c r="FTU207" s="377"/>
      <c r="FTV207" s="377"/>
      <c r="FTW207" s="377"/>
      <c r="FTX207" s="377"/>
      <c r="FTY207" s="377"/>
      <c r="FTZ207" s="377"/>
      <c r="FUA207" s="377"/>
      <c r="FUB207" s="377"/>
      <c r="FUC207" s="378"/>
      <c r="FUD207" s="378"/>
      <c r="FUE207" s="378"/>
      <c r="FUF207" s="378"/>
      <c r="FUG207" s="378"/>
      <c r="FUH207" s="378"/>
      <c r="FUI207" s="378"/>
      <c r="FUJ207" s="378"/>
      <c r="FUK207" s="378"/>
      <c r="FUL207" s="378"/>
      <c r="FUM207" s="378"/>
      <c r="FUN207" s="378"/>
      <c r="FUO207" s="378"/>
      <c r="FUP207" s="378"/>
      <c r="FUQ207" s="378"/>
      <c r="FUR207" s="378"/>
      <c r="FUS207" s="378"/>
      <c r="FUT207" s="378"/>
      <c r="FUU207" s="378"/>
      <c r="FUV207" s="378"/>
      <c r="FUW207" s="378"/>
      <c r="FUX207" s="378"/>
      <c r="FUY207" s="378"/>
      <c r="FUZ207" s="378"/>
      <c r="FVA207" s="379"/>
      <c r="FVB207" s="379"/>
      <c r="FVC207" s="379"/>
      <c r="FVD207" s="379"/>
      <c r="FVE207" s="379"/>
      <c r="FVF207" s="378"/>
      <c r="FVG207" s="378"/>
      <c r="FVH207" s="379"/>
      <c r="FVI207" s="379"/>
      <c r="FVJ207" s="378"/>
      <c r="FVK207" s="378"/>
      <c r="FVL207" s="379"/>
      <c r="FVM207" s="379"/>
      <c r="FVN207" s="378"/>
      <c r="FVO207" s="378"/>
      <c r="FVP207" s="378"/>
      <c r="FVQ207" s="378"/>
      <c r="FVR207" s="378"/>
      <c r="FVS207" s="378"/>
      <c r="FVT207" s="378"/>
      <c r="FVU207" s="379"/>
      <c r="FVV207" s="379"/>
      <c r="FVW207" s="378"/>
      <c r="FVX207" s="378"/>
      <c r="FVY207" s="379"/>
      <c r="FVZ207" s="379"/>
      <c r="FWA207" s="378"/>
      <c r="FWB207" s="378"/>
      <c r="FWC207" s="378"/>
      <c r="FWD207" s="378"/>
      <c r="FWE207" s="378"/>
      <c r="FWF207" s="372"/>
      <c r="FWG207" s="398"/>
      <c r="FWH207" s="378"/>
      <c r="FWI207" s="378"/>
      <c r="FWJ207" s="378"/>
      <c r="FWK207" s="378"/>
      <c r="FWL207" s="378"/>
      <c r="FWM207" s="378"/>
      <c r="FWN207" s="378"/>
      <c r="FWO207" s="377"/>
      <c r="FWP207" s="377"/>
      <c r="FWQ207" s="377"/>
      <c r="FWR207" s="377"/>
      <c r="FWS207" s="377"/>
      <c r="FWT207" s="377"/>
      <c r="FWU207" s="377"/>
      <c r="FWV207" s="377"/>
      <c r="FWW207" s="377"/>
      <c r="FWX207" s="377"/>
      <c r="FWY207" s="377"/>
      <c r="FWZ207" s="377"/>
      <c r="FXA207" s="377"/>
      <c r="FXB207" s="377"/>
      <c r="FXC207" s="377"/>
      <c r="FXD207" s="377"/>
      <c r="FXE207" s="377"/>
      <c r="FXF207" s="377"/>
      <c r="FXG207" s="377"/>
      <c r="FXH207" s="377"/>
      <c r="FXI207" s="377"/>
      <c r="FXJ207" s="377"/>
      <c r="FXK207" s="377"/>
      <c r="FXL207" s="377"/>
      <c r="FXM207" s="377"/>
      <c r="FXN207" s="377"/>
      <c r="FXO207" s="377"/>
      <c r="FXP207" s="377"/>
      <c r="FXQ207" s="377"/>
      <c r="FXR207" s="377"/>
      <c r="FXS207" s="377"/>
      <c r="FXT207" s="377"/>
      <c r="FXU207" s="377"/>
      <c r="FXV207" s="377"/>
      <c r="FXW207" s="377"/>
      <c r="FXX207" s="377"/>
      <c r="FXY207" s="377"/>
      <c r="FXZ207" s="377"/>
      <c r="FYA207" s="377"/>
      <c r="FYB207" s="377"/>
      <c r="FYC207" s="377"/>
      <c r="FYD207" s="377"/>
      <c r="FYE207" s="377"/>
      <c r="FYF207" s="377"/>
      <c r="FYG207" s="378"/>
      <c r="FYH207" s="378"/>
      <c r="FYI207" s="378"/>
      <c r="FYJ207" s="378"/>
      <c r="FYK207" s="378"/>
      <c r="FYL207" s="378"/>
      <c r="FYM207" s="378"/>
      <c r="FYN207" s="378"/>
      <c r="FYO207" s="378"/>
      <c r="FYP207" s="378"/>
      <c r="FYQ207" s="378"/>
      <c r="FYR207" s="378"/>
      <c r="FYS207" s="378"/>
      <c r="FYT207" s="378"/>
      <c r="FYU207" s="378"/>
      <c r="FYV207" s="378"/>
      <c r="FYW207" s="378"/>
      <c r="FYX207" s="378"/>
      <c r="FYY207" s="378"/>
      <c r="FYZ207" s="378"/>
      <c r="FZA207" s="378"/>
      <c r="FZB207" s="378"/>
      <c r="FZC207" s="378"/>
      <c r="FZD207" s="378"/>
      <c r="FZE207" s="379"/>
      <c r="FZF207" s="379"/>
      <c r="FZG207" s="379"/>
      <c r="FZH207" s="379"/>
      <c r="FZI207" s="379"/>
      <c r="FZJ207" s="378"/>
      <c r="FZK207" s="378"/>
      <c r="FZL207" s="379"/>
      <c r="FZM207" s="379"/>
      <c r="FZN207" s="378"/>
      <c r="FZO207" s="378"/>
      <c r="FZP207" s="379"/>
      <c r="FZQ207" s="379"/>
      <c r="FZR207" s="378"/>
      <c r="FZS207" s="378"/>
      <c r="FZT207" s="378"/>
      <c r="FZU207" s="378"/>
      <c r="FZV207" s="378"/>
      <c r="FZW207" s="378"/>
      <c r="FZX207" s="378"/>
      <c r="FZY207" s="379"/>
      <c r="FZZ207" s="379"/>
      <c r="GAA207" s="378"/>
      <c r="GAB207" s="378"/>
      <c r="GAC207" s="379"/>
      <c r="GAD207" s="379"/>
      <c r="GAE207" s="378"/>
      <c r="GAF207" s="378"/>
      <c r="GAG207" s="378"/>
      <c r="GAH207" s="378"/>
      <c r="GAI207" s="378"/>
      <c r="GAJ207" s="372"/>
      <c r="GAK207" s="398"/>
      <c r="GAL207" s="378"/>
      <c r="GAM207" s="378"/>
      <c r="GAN207" s="378"/>
      <c r="GAO207" s="378"/>
      <c r="GAP207" s="378"/>
      <c r="GAQ207" s="378"/>
      <c r="GAR207" s="378"/>
      <c r="GAS207" s="377"/>
      <c r="GAT207" s="377"/>
      <c r="GAU207" s="377"/>
      <c r="GAV207" s="377"/>
      <c r="GAW207" s="377"/>
      <c r="GAX207" s="377"/>
      <c r="GAY207" s="377"/>
      <c r="GAZ207" s="377"/>
      <c r="GBA207" s="377"/>
      <c r="GBB207" s="377"/>
      <c r="GBC207" s="377"/>
      <c r="GBD207" s="377"/>
      <c r="GBE207" s="377"/>
      <c r="GBF207" s="377"/>
      <c r="GBG207" s="377"/>
      <c r="GBH207" s="377"/>
      <c r="GBI207" s="377"/>
      <c r="GBJ207" s="377"/>
      <c r="GBK207" s="377"/>
      <c r="GBL207" s="377"/>
      <c r="GBM207" s="377"/>
      <c r="GBN207" s="377"/>
      <c r="GBO207" s="377"/>
      <c r="GBP207" s="377"/>
      <c r="GBQ207" s="377"/>
      <c r="GBR207" s="377"/>
      <c r="GBS207" s="377"/>
      <c r="GBT207" s="377"/>
      <c r="GBU207" s="377"/>
      <c r="GBV207" s="377"/>
      <c r="GBW207" s="377"/>
      <c r="GBX207" s="377"/>
      <c r="GBY207" s="377"/>
      <c r="GBZ207" s="377"/>
      <c r="GCA207" s="377"/>
      <c r="GCB207" s="377"/>
      <c r="GCC207" s="377"/>
      <c r="GCD207" s="377"/>
      <c r="GCE207" s="377"/>
      <c r="GCF207" s="377"/>
      <c r="GCG207" s="377"/>
      <c r="GCH207" s="377"/>
      <c r="GCI207" s="377"/>
      <c r="GCJ207" s="377"/>
      <c r="GCK207" s="378"/>
      <c r="GCL207" s="378"/>
      <c r="GCM207" s="378"/>
      <c r="GCN207" s="378"/>
      <c r="GCO207" s="378"/>
      <c r="GCP207" s="378"/>
      <c r="GCQ207" s="378"/>
      <c r="GCR207" s="378"/>
      <c r="GCS207" s="378"/>
      <c r="GCT207" s="378"/>
      <c r="GCU207" s="378"/>
      <c r="GCV207" s="378"/>
      <c r="GCW207" s="378"/>
      <c r="GCX207" s="378"/>
      <c r="GCY207" s="378"/>
      <c r="GCZ207" s="378"/>
      <c r="GDA207" s="378"/>
      <c r="GDB207" s="378"/>
      <c r="GDC207" s="378"/>
      <c r="GDD207" s="378"/>
      <c r="GDE207" s="378"/>
      <c r="GDF207" s="378"/>
      <c r="GDG207" s="378"/>
      <c r="GDH207" s="378"/>
      <c r="GDI207" s="379"/>
      <c r="GDJ207" s="379"/>
      <c r="GDK207" s="379"/>
      <c r="GDL207" s="379"/>
      <c r="GDM207" s="379"/>
      <c r="GDN207" s="378"/>
      <c r="GDO207" s="378"/>
      <c r="GDP207" s="379"/>
      <c r="GDQ207" s="379"/>
      <c r="GDR207" s="378"/>
      <c r="GDS207" s="378"/>
      <c r="GDT207" s="379"/>
      <c r="GDU207" s="379"/>
      <c r="GDV207" s="378"/>
      <c r="GDW207" s="378"/>
      <c r="GDX207" s="378"/>
      <c r="GDY207" s="378"/>
      <c r="GDZ207" s="378"/>
      <c r="GEA207" s="378"/>
      <c r="GEB207" s="378"/>
      <c r="GEC207" s="379"/>
      <c r="GED207" s="379"/>
      <c r="GEE207" s="378"/>
      <c r="GEF207" s="378"/>
      <c r="GEG207" s="379"/>
      <c r="GEH207" s="379"/>
      <c r="GEI207" s="378"/>
      <c r="GEJ207" s="378"/>
      <c r="GEK207" s="378"/>
      <c r="GEL207" s="378"/>
      <c r="GEM207" s="378"/>
      <c r="GEN207" s="372"/>
      <c r="GEO207" s="398"/>
      <c r="GEP207" s="378"/>
      <c r="GEQ207" s="378"/>
      <c r="GER207" s="378"/>
      <c r="GES207" s="378"/>
      <c r="GET207" s="378"/>
      <c r="GEU207" s="378"/>
      <c r="GEV207" s="378"/>
      <c r="GEW207" s="377"/>
      <c r="GEX207" s="377"/>
      <c r="GEY207" s="377"/>
      <c r="GEZ207" s="377"/>
      <c r="GFA207" s="377"/>
      <c r="GFB207" s="377"/>
      <c r="GFC207" s="377"/>
      <c r="GFD207" s="377"/>
      <c r="GFE207" s="377"/>
      <c r="GFF207" s="377"/>
      <c r="GFG207" s="377"/>
      <c r="GFH207" s="377"/>
      <c r="GFI207" s="377"/>
      <c r="GFJ207" s="377"/>
      <c r="GFK207" s="377"/>
      <c r="GFL207" s="377"/>
      <c r="GFM207" s="377"/>
      <c r="GFN207" s="377"/>
      <c r="GFO207" s="377"/>
      <c r="GFP207" s="377"/>
      <c r="GFQ207" s="377"/>
      <c r="GFR207" s="377"/>
      <c r="GFS207" s="377"/>
      <c r="GFT207" s="377"/>
      <c r="GFU207" s="377"/>
      <c r="GFV207" s="377"/>
      <c r="GFW207" s="377"/>
      <c r="GFX207" s="377"/>
      <c r="GFY207" s="377"/>
      <c r="GFZ207" s="377"/>
      <c r="GGA207" s="377"/>
      <c r="GGB207" s="377"/>
      <c r="GGC207" s="377"/>
      <c r="GGD207" s="377"/>
      <c r="GGE207" s="377"/>
      <c r="GGF207" s="377"/>
      <c r="GGG207" s="377"/>
      <c r="GGH207" s="377"/>
      <c r="GGI207" s="377"/>
      <c r="GGJ207" s="377"/>
      <c r="GGK207" s="377"/>
      <c r="GGL207" s="377"/>
      <c r="GGM207" s="377"/>
      <c r="GGN207" s="377"/>
      <c r="GGO207" s="378"/>
      <c r="GGP207" s="378"/>
      <c r="GGQ207" s="378"/>
      <c r="GGR207" s="378"/>
      <c r="GGS207" s="378"/>
      <c r="GGT207" s="378"/>
      <c r="GGU207" s="378"/>
      <c r="GGV207" s="378"/>
      <c r="GGW207" s="378"/>
      <c r="GGX207" s="378"/>
      <c r="GGY207" s="378"/>
      <c r="GGZ207" s="378"/>
      <c r="GHA207" s="378"/>
      <c r="GHB207" s="378"/>
      <c r="GHC207" s="378"/>
      <c r="GHD207" s="378"/>
      <c r="GHE207" s="378"/>
      <c r="GHF207" s="378"/>
      <c r="GHG207" s="378"/>
      <c r="GHH207" s="378"/>
      <c r="GHI207" s="378"/>
      <c r="GHJ207" s="378"/>
      <c r="GHK207" s="378"/>
      <c r="GHL207" s="378"/>
      <c r="GHM207" s="379"/>
      <c r="GHN207" s="379"/>
      <c r="GHO207" s="379"/>
      <c r="GHP207" s="379"/>
      <c r="GHQ207" s="379"/>
      <c r="GHR207" s="378"/>
      <c r="GHS207" s="378"/>
      <c r="GHT207" s="379"/>
      <c r="GHU207" s="379"/>
      <c r="GHV207" s="378"/>
      <c r="GHW207" s="378"/>
      <c r="GHX207" s="379"/>
      <c r="GHY207" s="379"/>
      <c r="GHZ207" s="378"/>
      <c r="GIA207" s="378"/>
      <c r="GIB207" s="378"/>
      <c r="GIC207" s="378"/>
      <c r="GID207" s="378"/>
      <c r="GIE207" s="378"/>
      <c r="GIF207" s="378"/>
      <c r="GIG207" s="379"/>
      <c r="GIH207" s="379"/>
      <c r="GII207" s="378"/>
      <c r="GIJ207" s="378"/>
      <c r="GIK207" s="379"/>
      <c r="GIL207" s="379"/>
      <c r="GIM207" s="378"/>
      <c r="GIN207" s="378"/>
      <c r="GIO207" s="378"/>
      <c r="GIP207" s="378"/>
      <c r="GIQ207" s="378"/>
      <c r="GIR207" s="372"/>
      <c r="GIS207" s="398"/>
      <c r="GIT207" s="378"/>
      <c r="GIU207" s="378"/>
      <c r="GIV207" s="378"/>
      <c r="GIW207" s="378"/>
      <c r="GIX207" s="378"/>
      <c r="GIY207" s="378"/>
      <c r="GIZ207" s="378"/>
      <c r="GJA207" s="377"/>
      <c r="GJB207" s="377"/>
      <c r="GJC207" s="377"/>
      <c r="GJD207" s="377"/>
      <c r="GJE207" s="377"/>
      <c r="GJF207" s="377"/>
      <c r="GJG207" s="377"/>
      <c r="GJH207" s="377"/>
      <c r="GJI207" s="377"/>
      <c r="GJJ207" s="377"/>
      <c r="GJK207" s="377"/>
      <c r="GJL207" s="377"/>
      <c r="GJM207" s="377"/>
      <c r="GJN207" s="377"/>
      <c r="GJO207" s="377"/>
      <c r="GJP207" s="377"/>
      <c r="GJQ207" s="377"/>
      <c r="GJR207" s="377"/>
      <c r="GJS207" s="377"/>
      <c r="GJT207" s="377"/>
      <c r="GJU207" s="377"/>
      <c r="GJV207" s="377"/>
      <c r="GJW207" s="377"/>
      <c r="GJX207" s="377"/>
      <c r="GJY207" s="377"/>
      <c r="GJZ207" s="377"/>
      <c r="GKA207" s="377"/>
      <c r="GKB207" s="377"/>
      <c r="GKC207" s="377"/>
      <c r="GKD207" s="377"/>
      <c r="GKE207" s="377"/>
      <c r="GKF207" s="377"/>
      <c r="GKG207" s="377"/>
      <c r="GKH207" s="377"/>
      <c r="GKI207" s="377"/>
      <c r="GKJ207" s="377"/>
      <c r="GKK207" s="377"/>
      <c r="GKL207" s="377"/>
      <c r="GKM207" s="377"/>
      <c r="GKN207" s="377"/>
      <c r="GKO207" s="377"/>
      <c r="GKP207" s="377"/>
      <c r="GKQ207" s="377"/>
      <c r="GKR207" s="377"/>
      <c r="GKS207" s="378"/>
      <c r="GKT207" s="378"/>
      <c r="GKU207" s="378"/>
      <c r="GKV207" s="378"/>
      <c r="GKW207" s="378"/>
      <c r="GKX207" s="378"/>
      <c r="GKY207" s="378"/>
      <c r="GKZ207" s="378"/>
      <c r="GLA207" s="378"/>
      <c r="GLB207" s="378"/>
      <c r="GLC207" s="378"/>
      <c r="GLD207" s="378"/>
      <c r="GLE207" s="378"/>
      <c r="GLF207" s="378"/>
      <c r="GLG207" s="378"/>
      <c r="GLH207" s="378"/>
      <c r="GLI207" s="378"/>
      <c r="GLJ207" s="378"/>
      <c r="GLK207" s="378"/>
      <c r="GLL207" s="378"/>
      <c r="GLM207" s="378"/>
      <c r="GLN207" s="378"/>
      <c r="GLO207" s="378"/>
      <c r="GLP207" s="378"/>
      <c r="GLQ207" s="379"/>
      <c r="GLR207" s="379"/>
      <c r="GLS207" s="379"/>
      <c r="GLT207" s="379"/>
      <c r="GLU207" s="379"/>
      <c r="GLV207" s="378"/>
      <c r="GLW207" s="378"/>
      <c r="GLX207" s="379"/>
      <c r="GLY207" s="379"/>
      <c r="GLZ207" s="378"/>
      <c r="GMA207" s="378"/>
      <c r="GMB207" s="379"/>
      <c r="GMC207" s="379"/>
      <c r="GMD207" s="378"/>
      <c r="GME207" s="378"/>
      <c r="GMF207" s="378"/>
      <c r="GMG207" s="378"/>
      <c r="GMH207" s="378"/>
      <c r="GMI207" s="378"/>
      <c r="GMJ207" s="378"/>
      <c r="GMK207" s="379"/>
      <c r="GML207" s="379"/>
      <c r="GMM207" s="378"/>
      <c r="GMN207" s="378"/>
      <c r="GMO207" s="379"/>
      <c r="GMP207" s="379"/>
      <c r="GMQ207" s="378"/>
      <c r="GMR207" s="378"/>
      <c r="GMS207" s="378"/>
      <c r="GMT207" s="378"/>
      <c r="GMU207" s="378"/>
      <c r="GMV207" s="372"/>
      <c r="GMW207" s="398"/>
      <c r="GMX207" s="378"/>
      <c r="GMY207" s="378"/>
      <c r="GMZ207" s="378"/>
      <c r="GNA207" s="378"/>
      <c r="GNB207" s="378"/>
      <c r="GNC207" s="378"/>
      <c r="GND207" s="378"/>
      <c r="GNE207" s="377"/>
      <c r="GNF207" s="377"/>
      <c r="GNG207" s="377"/>
      <c r="GNH207" s="377"/>
      <c r="GNI207" s="377"/>
      <c r="GNJ207" s="377"/>
      <c r="GNK207" s="377"/>
      <c r="GNL207" s="377"/>
      <c r="GNM207" s="377"/>
      <c r="GNN207" s="377"/>
      <c r="GNO207" s="377"/>
      <c r="GNP207" s="377"/>
      <c r="GNQ207" s="377"/>
      <c r="GNR207" s="377"/>
      <c r="GNS207" s="377"/>
      <c r="GNT207" s="377"/>
      <c r="GNU207" s="377"/>
      <c r="GNV207" s="377"/>
      <c r="GNW207" s="377"/>
      <c r="GNX207" s="377"/>
      <c r="GNY207" s="377"/>
      <c r="GNZ207" s="377"/>
      <c r="GOA207" s="377"/>
      <c r="GOB207" s="377"/>
      <c r="GOC207" s="377"/>
      <c r="GOD207" s="377"/>
      <c r="GOE207" s="377"/>
      <c r="GOF207" s="377"/>
      <c r="GOG207" s="377"/>
      <c r="GOH207" s="377"/>
      <c r="GOI207" s="377"/>
      <c r="GOJ207" s="377"/>
      <c r="GOK207" s="377"/>
      <c r="GOL207" s="377"/>
      <c r="GOM207" s="377"/>
      <c r="GON207" s="377"/>
      <c r="GOO207" s="377"/>
      <c r="GOP207" s="377"/>
      <c r="GOQ207" s="377"/>
      <c r="GOR207" s="377"/>
      <c r="GOS207" s="377"/>
      <c r="GOT207" s="377"/>
      <c r="GOU207" s="377"/>
      <c r="GOV207" s="377"/>
      <c r="GOW207" s="378"/>
      <c r="GOX207" s="378"/>
      <c r="GOY207" s="378"/>
      <c r="GOZ207" s="378"/>
      <c r="GPA207" s="378"/>
      <c r="GPB207" s="378"/>
      <c r="GPC207" s="378"/>
      <c r="GPD207" s="378"/>
      <c r="GPE207" s="378"/>
      <c r="GPF207" s="378"/>
      <c r="GPG207" s="378"/>
      <c r="GPH207" s="378"/>
      <c r="GPI207" s="378"/>
      <c r="GPJ207" s="378"/>
      <c r="GPK207" s="378"/>
      <c r="GPL207" s="378"/>
      <c r="GPM207" s="378"/>
      <c r="GPN207" s="378"/>
      <c r="GPO207" s="378"/>
      <c r="GPP207" s="378"/>
      <c r="GPQ207" s="378"/>
      <c r="GPR207" s="378"/>
      <c r="GPS207" s="378"/>
      <c r="GPT207" s="378"/>
      <c r="GPU207" s="379"/>
      <c r="GPV207" s="379"/>
      <c r="GPW207" s="379"/>
      <c r="GPX207" s="379"/>
      <c r="GPY207" s="379"/>
      <c r="GPZ207" s="378"/>
      <c r="GQA207" s="378"/>
      <c r="GQB207" s="379"/>
      <c r="GQC207" s="379"/>
      <c r="GQD207" s="378"/>
      <c r="GQE207" s="378"/>
      <c r="GQF207" s="379"/>
      <c r="GQG207" s="379"/>
      <c r="GQH207" s="378"/>
      <c r="GQI207" s="378"/>
      <c r="GQJ207" s="378"/>
      <c r="GQK207" s="378"/>
      <c r="GQL207" s="378"/>
      <c r="GQM207" s="378"/>
      <c r="GQN207" s="378"/>
      <c r="GQO207" s="379"/>
      <c r="GQP207" s="379"/>
      <c r="GQQ207" s="378"/>
      <c r="GQR207" s="378"/>
      <c r="GQS207" s="379"/>
      <c r="GQT207" s="379"/>
      <c r="GQU207" s="378"/>
      <c r="GQV207" s="378"/>
      <c r="GQW207" s="378"/>
      <c r="GQX207" s="378"/>
      <c r="GQY207" s="378"/>
      <c r="GQZ207" s="372"/>
      <c r="GRA207" s="398"/>
      <c r="GRB207" s="378"/>
      <c r="GRC207" s="378"/>
      <c r="GRD207" s="378"/>
      <c r="GRE207" s="378"/>
      <c r="GRF207" s="378"/>
      <c r="GRG207" s="378"/>
      <c r="GRH207" s="378"/>
      <c r="GRI207" s="377"/>
      <c r="GRJ207" s="377"/>
      <c r="GRK207" s="377"/>
      <c r="GRL207" s="377"/>
      <c r="GRM207" s="377"/>
      <c r="GRN207" s="377"/>
      <c r="GRO207" s="377"/>
      <c r="GRP207" s="377"/>
      <c r="GRQ207" s="377"/>
      <c r="GRR207" s="377"/>
      <c r="GRS207" s="377"/>
      <c r="GRT207" s="377"/>
      <c r="GRU207" s="377"/>
      <c r="GRV207" s="377"/>
      <c r="GRW207" s="377"/>
      <c r="GRX207" s="377"/>
      <c r="GRY207" s="377"/>
      <c r="GRZ207" s="377"/>
      <c r="GSA207" s="377"/>
      <c r="GSB207" s="377"/>
      <c r="GSC207" s="377"/>
      <c r="GSD207" s="377"/>
      <c r="GSE207" s="377"/>
      <c r="GSF207" s="377"/>
      <c r="GSG207" s="377"/>
      <c r="GSH207" s="377"/>
      <c r="GSI207" s="377"/>
      <c r="GSJ207" s="377"/>
      <c r="GSK207" s="377"/>
      <c r="GSL207" s="377"/>
      <c r="GSM207" s="377"/>
      <c r="GSN207" s="377"/>
      <c r="GSO207" s="377"/>
      <c r="GSP207" s="377"/>
      <c r="GSQ207" s="377"/>
      <c r="GSR207" s="377"/>
      <c r="GSS207" s="377"/>
      <c r="GST207" s="377"/>
      <c r="GSU207" s="377"/>
      <c r="GSV207" s="377"/>
      <c r="GSW207" s="377"/>
      <c r="GSX207" s="377"/>
      <c r="GSY207" s="377"/>
      <c r="GSZ207" s="377"/>
      <c r="GTA207" s="378"/>
      <c r="GTB207" s="378"/>
      <c r="GTC207" s="378"/>
      <c r="GTD207" s="378"/>
      <c r="GTE207" s="378"/>
      <c r="GTF207" s="378"/>
      <c r="GTG207" s="378"/>
      <c r="GTH207" s="378"/>
      <c r="GTI207" s="378"/>
      <c r="GTJ207" s="378"/>
      <c r="GTK207" s="378"/>
      <c r="GTL207" s="378"/>
      <c r="GTM207" s="378"/>
      <c r="GTN207" s="378"/>
      <c r="GTO207" s="378"/>
      <c r="GTP207" s="378"/>
      <c r="GTQ207" s="378"/>
      <c r="GTR207" s="378"/>
      <c r="GTS207" s="378"/>
      <c r="GTT207" s="378"/>
      <c r="GTU207" s="378"/>
      <c r="GTV207" s="378"/>
      <c r="GTW207" s="378"/>
      <c r="GTX207" s="378"/>
      <c r="GTY207" s="379"/>
      <c r="GTZ207" s="379"/>
      <c r="GUA207" s="379"/>
      <c r="GUB207" s="379"/>
      <c r="GUC207" s="379"/>
      <c r="GUD207" s="378"/>
      <c r="GUE207" s="378"/>
      <c r="GUF207" s="379"/>
      <c r="GUG207" s="379"/>
      <c r="GUH207" s="378"/>
      <c r="GUI207" s="378"/>
      <c r="GUJ207" s="379"/>
      <c r="GUK207" s="379"/>
      <c r="GUL207" s="378"/>
      <c r="GUM207" s="378"/>
      <c r="GUN207" s="378"/>
      <c r="GUO207" s="378"/>
      <c r="GUP207" s="378"/>
      <c r="GUQ207" s="378"/>
      <c r="GUR207" s="378"/>
      <c r="GUS207" s="379"/>
      <c r="GUT207" s="379"/>
      <c r="GUU207" s="378"/>
      <c r="GUV207" s="378"/>
      <c r="GUW207" s="379"/>
      <c r="GUX207" s="379"/>
      <c r="GUY207" s="378"/>
      <c r="GUZ207" s="378"/>
      <c r="GVA207" s="378"/>
      <c r="GVB207" s="378"/>
      <c r="GVC207" s="378"/>
      <c r="GVD207" s="372"/>
      <c r="GVE207" s="398"/>
      <c r="GVF207" s="378"/>
      <c r="GVG207" s="378"/>
      <c r="GVH207" s="378"/>
      <c r="GVI207" s="378"/>
      <c r="GVJ207" s="378"/>
      <c r="GVK207" s="378"/>
      <c r="GVL207" s="378"/>
      <c r="GVM207" s="377"/>
      <c r="GVN207" s="377"/>
      <c r="GVO207" s="377"/>
      <c r="GVP207" s="377"/>
      <c r="GVQ207" s="377"/>
      <c r="GVR207" s="377"/>
      <c r="GVS207" s="377"/>
      <c r="GVT207" s="377"/>
      <c r="GVU207" s="377"/>
      <c r="GVV207" s="377"/>
      <c r="GVW207" s="377"/>
      <c r="GVX207" s="377"/>
      <c r="GVY207" s="377"/>
      <c r="GVZ207" s="377"/>
      <c r="GWA207" s="377"/>
      <c r="GWB207" s="377"/>
      <c r="GWC207" s="377"/>
      <c r="GWD207" s="377"/>
      <c r="GWE207" s="377"/>
      <c r="GWF207" s="377"/>
      <c r="GWG207" s="377"/>
      <c r="GWH207" s="377"/>
      <c r="GWI207" s="377"/>
      <c r="GWJ207" s="377"/>
      <c r="GWK207" s="377"/>
      <c r="GWL207" s="377"/>
      <c r="GWM207" s="377"/>
      <c r="GWN207" s="377"/>
      <c r="GWO207" s="377"/>
      <c r="GWP207" s="377"/>
      <c r="GWQ207" s="377"/>
      <c r="GWR207" s="377"/>
      <c r="GWS207" s="377"/>
      <c r="GWT207" s="377"/>
      <c r="GWU207" s="377"/>
      <c r="GWV207" s="377"/>
      <c r="GWW207" s="377"/>
      <c r="GWX207" s="377"/>
      <c r="GWY207" s="377"/>
      <c r="GWZ207" s="377"/>
      <c r="GXA207" s="377"/>
      <c r="GXB207" s="377"/>
      <c r="GXC207" s="377"/>
      <c r="GXD207" s="377"/>
      <c r="GXE207" s="378"/>
      <c r="GXF207" s="378"/>
      <c r="GXG207" s="378"/>
      <c r="GXH207" s="378"/>
      <c r="GXI207" s="378"/>
      <c r="GXJ207" s="378"/>
      <c r="GXK207" s="378"/>
      <c r="GXL207" s="378"/>
      <c r="GXM207" s="378"/>
      <c r="GXN207" s="378"/>
      <c r="GXO207" s="378"/>
      <c r="GXP207" s="378"/>
      <c r="GXQ207" s="378"/>
      <c r="GXR207" s="378"/>
      <c r="GXS207" s="378"/>
      <c r="GXT207" s="378"/>
      <c r="GXU207" s="378"/>
      <c r="GXV207" s="378"/>
      <c r="GXW207" s="378"/>
      <c r="GXX207" s="378"/>
      <c r="GXY207" s="378"/>
      <c r="GXZ207" s="378"/>
      <c r="GYA207" s="378"/>
      <c r="GYB207" s="378"/>
      <c r="GYC207" s="379"/>
      <c r="GYD207" s="379"/>
      <c r="GYE207" s="379"/>
      <c r="GYF207" s="379"/>
      <c r="GYG207" s="379"/>
      <c r="GYH207" s="378"/>
      <c r="GYI207" s="378"/>
      <c r="GYJ207" s="379"/>
      <c r="GYK207" s="379"/>
      <c r="GYL207" s="378"/>
      <c r="GYM207" s="378"/>
      <c r="GYN207" s="379"/>
      <c r="GYO207" s="379"/>
      <c r="GYP207" s="378"/>
      <c r="GYQ207" s="378"/>
      <c r="GYR207" s="378"/>
      <c r="GYS207" s="378"/>
      <c r="GYT207" s="378"/>
      <c r="GYU207" s="378"/>
      <c r="GYV207" s="378"/>
      <c r="GYW207" s="379"/>
      <c r="GYX207" s="379"/>
      <c r="GYY207" s="378"/>
      <c r="GYZ207" s="378"/>
      <c r="GZA207" s="379"/>
      <c r="GZB207" s="379"/>
      <c r="GZC207" s="378"/>
      <c r="GZD207" s="378"/>
      <c r="GZE207" s="378"/>
      <c r="GZF207" s="378"/>
      <c r="GZG207" s="378"/>
      <c r="GZH207" s="372"/>
      <c r="GZI207" s="398"/>
      <c r="GZJ207" s="378"/>
      <c r="GZK207" s="378"/>
      <c r="GZL207" s="378"/>
      <c r="GZM207" s="378"/>
      <c r="GZN207" s="378"/>
      <c r="GZO207" s="378"/>
      <c r="GZP207" s="378"/>
      <c r="GZQ207" s="377"/>
      <c r="GZR207" s="377"/>
      <c r="GZS207" s="377"/>
      <c r="GZT207" s="377"/>
      <c r="GZU207" s="377"/>
      <c r="GZV207" s="377"/>
      <c r="GZW207" s="377"/>
      <c r="GZX207" s="377"/>
      <c r="GZY207" s="377"/>
      <c r="GZZ207" s="377"/>
      <c r="HAA207" s="377"/>
      <c r="HAB207" s="377"/>
      <c r="HAC207" s="377"/>
      <c r="HAD207" s="377"/>
      <c r="HAE207" s="377"/>
      <c r="HAF207" s="377"/>
      <c r="HAG207" s="377"/>
      <c r="HAH207" s="377"/>
      <c r="HAI207" s="377"/>
      <c r="HAJ207" s="377"/>
      <c r="HAK207" s="377"/>
      <c r="HAL207" s="377"/>
      <c r="HAM207" s="377"/>
      <c r="HAN207" s="377"/>
      <c r="HAO207" s="377"/>
      <c r="HAP207" s="377"/>
      <c r="HAQ207" s="377"/>
      <c r="HAR207" s="377"/>
      <c r="HAS207" s="377"/>
      <c r="HAT207" s="377"/>
      <c r="HAU207" s="377"/>
      <c r="HAV207" s="377"/>
      <c r="HAW207" s="377"/>
      <c r="HAX207" s="377"/>
      <c r="HAY207" s="377"/>
      <c r="HAZ207" s="377"/>
      <c r="HBA207" s="377"/>
      <c r="HBB207" s="377"/>
      <c r="HBC207" s="377"/>
      <c r="HBD207" s="377"/>
      <c r="HBE207" s="377"/>
      <c r="HBF207" s="377"/>
      <c r="HBG207" s="377"/>
      <c r="HBH207" s="377"/>
      <c r="HBI207" s="378"/>
      <c r="HBJ207" s="378"/>
      <c r="HBK207" s="378"/>
      <c r="HBL207" s="378"/>
      <c r="HBM207" s="378"/>
      <c r="HBN207" s="378"/>
      <c r="HBO207" s="378"/>
      <c r="HBP207" s="378"/>
      <c r="HBQ207" s="378"/>
      <c r="HBR207" s="378"/>
      <c r="HBS207" s="378"/>
      <c r="HBT207" s="378"/>
      <c r="HBU207" s="378"/>
      <c r="HBV207" s="378"/>
      <c r="HBW207" s="378"/>
      <c r="HBX207" s="378"/>
      <c r="HBY207" s="378"/>
      <c r="HBZ207" s="378"/>
      <c r="HCA207" s="378"/>
      <c r="HCB207" s="378"/>
      <c r="HCC207" s="378"/>
      <c r="HCD207" s="378"/>
      <c r="HCE207" s="378"/>
      <c r="HCF207" s="378"/>
      <c r="HCG207" s="379"/>
      <c r="HCH207" s="379"/>
      <c r="HCI207" s="379"/>
      <c r="HCJ207" s="379"/>
      <c r="HCK207" s="379"/>
      <c r="HCL207" s="378"/>
      <c r="HCM207" s="378"/>
      <c r="HCN207" s="379"/>
      <c r="HCO207" s="379"/>
      <c r="HCP207" s="378"/>
      <c r="HCQ207" s="378"/>
      <c r="HCR207" s="379"/>
      <c r="HCS207" s="379"/>
      <c r="HCT207" s="378"/>
      <c r="HCU207" s="378"/>
      <c r="HCV207" s="378"/>
      <c r="HCW207" s="378"/>
      <c r="HCX207" s="378"/>
      <c r="HCY207" s="378"/>
      <c r="HCZ207" s="378"/>
      <c r="HDA207" s="379"/>
      <c r="HDB207" s="379"/>
      <c r="HDC207" s="378"/>
      <c r="HDD207" s="378"/>
      <c r="HDE207" s="379"/>
      <c r="HDF207" s="379"/>
      <c r="HDG207" s="378"/>
      <c r="HDH207" s="378"/>
      <c r="HDI207" s="378"/>
      <c r="HDJ207" s="378"/>
      <c r="HDK207" s="378"/>
      <c r="HDL207" s="372"/>
      <c r="HDM207" s="398"/>
      <c r="HDN207" s="378"/>
      <c r="HDO207" s="378"/>
      <c r="HDP207" s="378"/>
      <c r="HDQ207" s="378"/>
      <c r="HDR207" s="378"/>
      <c r="HDS207" s="378"/>
      <c r="HDT207" s="378"/>
      <c r="HDU207" s="377"/>
      <c r="HDV207" s="377"/>
      <c r="HDW207" s="377"/>
      <c r="HDX207" s="377"/>
      <c r="HDY207" s="377"/>
      <c r="HDZ207" s="377"/>
      <c r="HEA207" s="377"/>
      <c r="HEB207" s="377"/>
      <c r="HEC207" s="377"/>
      <c r="HED207" s="377"/>
      <c r="HEE207" s="377"/>
      <c r="HEF207" s="377"/>
      <c r="HEG207" s="377"/>
      <c r="HEH207" s="377"/>
      <c r="HEI207" s="377"/>
      <c r="HEJ207" s="377"/>
      <c r="HEK207" s="377"/>
      <c r="HEL207" s="377"/>
      <c r="HEM207" s="377"/>
      <c r="HEN207" s="377"/>
      <c r="HEO207" s="377"/>
      <c r="HEP207" s="377"/>
      <c r="HEQ207" s="377"/>
      <c r="HER207" s="377"/>
      <c r="HES207" s="377"/>
      <c r="HET207" s="377"/>
      <c r="HEU207" s="377"/>
      <c r="HEV207" s="377"/>
      <c r="HEW207" s="377"/>
      <c r="HEX207" s="377"/>
      <c r="HEY207" s="377"/>
      <c r="HEZ207" s="377"/>
      <c r="HFA207" s="377"/>
      <c r="HFB207" s="377"/>
      <c r="HFC207" s="377"/>
      <c r="HFD207" s="377"/>
      <c r="HFE207" s="377"/>
      <c r="HFF207" s="377"/>
      <c r="HFG207" s="377"/>
      <c r="HFH207" s="377"/>
      <c r="HFI207" s="377"/>
      <c r="HFJ207" s="377"/>
      <c r="HFK207" s="377"/>
      <c r="HFL207" s="377"/>
      <c r="HFM207" s="378"/>
      <c r="HFN207" s="378"/>
      <c r="HFO207" s="378"/>
      <c r="HFP207" s="378"/>
      <c r="HFQ207" s="378"/>
      <c r="HFR207" s="378"/>
      <c r="HFS207" s="378"/>
      <c r="HFT207" s="378"/>
      <c r="HFU207" s="378"/>
      <c r="HFV207" s="378"/>
      <c r="HFW207" s="378"/>
      <c r="HFX207" s="378"/>
      <c r="HFY207" s="378"/>
      <c r="HFZ207" s="378"/>
      <c r="HGA207" s="378"/>
      <c r="HGB207" s="378"/>
      <c r="HGC207" s="378"/>
      <c r="HGD207" s="378"/>
      <c r="HGE207" s="378"/>
      <c r="HGF207" s="378"/>
      <c r="HGG207" s="378"/>
      <c r="HGH207" s="378"/>
      <c r="HGI207" s="378"/>
      <c r="HGJ207" s="378"/>
      <c r="HGK207" s="379"/>
      <c r="HGL207" s="379"/>
      <c r="HGM207" s="379"/>
      <c r="HGN207" s="379"/>
      <c r="HGO207" s="379"/>
      <c r="HGP207" s="378"/>
      <c r="HGQ207" s="378"/>
      <c r="HGR207" s="379"/>
      <c r="HGS207" s="379"/>
      <c r="HGT207" s="378"/>
      <c r="HGU207" s="378"/>
      <c r="HGV207" s="379"/>
      <c r="HGW207" s="379"/>
      <c r="HGX207" s="378"/>
      <c r="HGY207" s="378"/>
      <c r="HGZ207" s="378"/>
      <c r="HHA207" s="378"/>
      <c r="HHB207" s="378"/>
      <c r="HHC207" s="378"/>
      <c r="HHD207" s="378"/>
      <c r="HHE207" s="379"/>
      <c r="HHF207" s="379"/>
      <c r="HHG207" s="378"/>
      <c r="HHH207" s="378"/>
      <c r="HHI207" s="379"/>
      <c r="HHJ207" s="379"/>
      <c r="HHK207" s="378"/>
      <c r="HHL207" s="378"/>
      <c r="HHM207" s="378"/>
      <c r="HHN207" s="378"/>
      <c r="HHO207" s="378"/>
      <c r="HHP207" s="372"/>
      <c r="HHQ207" s="398"/>
      <c r="HHR207" s="378"/>
      <c r="HHS207" s="378"/>
      <c r="HHT207" s="378"/>
      <c r="HHU207" s="378"/>
      <c r="HHV207" s="378"/>
      <c r="HHW207" s="378"/>
      <c r="HHX207" s="378"/>
      <c r="HHY207" s="377"/>
      <c r="HHZ207" s="377"/>
      <c r="HIA207" s="377"/>
      <c r="HIB207" s="377"/>
      <c r="HIC207" s="377"/>
      <c r="HID207" s="377"/>
      <c r="HIE207" s="377"/>
      <c r="HIF207" s="377"/>
      <c r="HIG207" s="377"/>
      <c r="HIH207" s="377"/>
      <c r="HII207" s="377"/>
      <c r="HIJ207" s="377"/>
      <c r="HIK207" s="377"/>
      <c r="HIL207" s="377"/>
      <c r="HIM207" s="377"/>
      <c r="HIN207" s="377"/>
      <c r="HIO207" s="377"/>
      <c r="HIP207" s="377"/>
      <c r="HIQ207" s="377"/>
      <c r="HIR207" s="377"/>
      <c r="HIS207" s="377"/>
      <c r="HIT207" s="377"/>
      <c r="HIU207" s="377"/>
      <c r="HIV207" s="377"/>
      <c r="HIW207" s="377"/>
      <c r="HIX207" s="377"/>
      <c r="HIY207" s="377"/>
      <c r="HIZ207" s="377"/>
      <c r="HJA207" s="377"/>
      <c r="HJB207" s="377"/>
      <c r="HJC207" s="377"/>
      <c r="HJD207" s="377"/>
      <c r="HJE207" s="377"/>
      <c r="HJF207" s="377"/>
      <c r="HJG207" s="377"/>
      <c r="HJH207" s="377"/>
      <c r="HJI207" s="377"/>
      <c r="HJJ207" s="377"/>
      <c r="HJK207" s="377"/>
      <c r="HJL207" s="377"/>
      <c r="HJM207" s="377"/>
      <c r="HJN207" s="377"/>
      <c r="HJO207" s="377"/>
      <c r="HJP207" s="377"/>
      <c r="HJQ207" s="378"/>
      <c r="HJR207" s="378"/>
      <c r="HJS207" s="378"/>
      <c r="HJT207" s="378"/>
      <c r="HJU207" s="378"/>
      <c r="HJV207" s="378"/>
      <c r="HJW207" s="378"/>
      <c r="HJX207" s="378"/>
      <c r="HJY207" s="378"/>
      <c r="HJZ207" s="378"/>
      <c r="HKA207" s="378"/>
      <c r="HKB207" s="378"/>
      <c r="HKC207" s="378"/>
      <c r="HKD207" s="378"/>
      <c r="HKE207" s="378"/>
      <c r="HKF207" s="378"/>
      <c r="HKG207" s="378"/>
      <c r="HKH207" s="378"/>
      <c r="HKI207" s="378"/>
      <c r="HKJ207" s="378"/>
      <c r="HKK207" s="378"/>
      <c r="HKL207" s="378"/>
      <c r="HKM207" s="378"/>
      <c r="HKN207" s="378"/>
      <c r="HKO207" s="379"/>
      <c r="HKP207" s="379"/>
      <c r="HKQ207" s="379"/>
      <c r="HKR207" s="379"/>
      <c r="HKS207" s="379"/>
      <c r="HKT207" s="378"/>
      <c r="HKU207" s="378"/>
      <c r="HKV207" s="379"/>
      <c r="HKW207" s="379"/>
      <c r="HKX207" s="378"/>
      <c r="HKY207" s="378"/>
      <c r="HKZ207" s="379"/>
      <c r="HLA207" s="379"/>
      <c r="HLB207" s="378"/>
      <c r="HLC207" s="378"/>
      <c r="HLD207" s="378"/>
      <c r="HLE207" s="378"/>
      <c r="HLF207" s="378"/>
      <c r="HLG207" s="378"/>
      <c r="HLH207" s="378"/>
      <c r="HLI207" s="379"/>
      <c r="HLJ207" s="379"/>
      <c r="HLK207" s="378"/>
      <c r="HLL207" s="378"/>
      <c r="HLM207" s="379"/>
      <c r="HLN207" s="379"/>
      <c r="HLO207" s="378"/>
      <c r="HLP207" s="378"/>
      <c r="HLQ207" s="378"/>
      <c r="HLR207" s="378"/>
      <c r="HLS207" s="378"/>
      <c r="HLT207" s="372"/>
      <c r="HLU207" s="398"/>
      <c r="HLV207" s="378"/>
      <c r="HLW207" s="378"/>
      <c r="HLX207" s="378"/>
      <c r="HLY207" s="378"/>
      <c r="HLZ207" s="378"/>
      <c r="HMA207" s="378"/>
      <c r="HMB207" s="378"/>
      <c r="HMC207" s="377"/>
      <c r="HMD207" s="377"/>
      <c r="HME207" s="377"/>
      <c r="HMF207" s="377"/>
      <c r="HMG207" s="377"/>
      <c r="HMH207" s="377"/>
      <c r="HMI207" s="377"/>
      <c r="HMJ207" s="377"/>
      <c r="HMK207" s="377"/>
      <c r="HML207" s="377"/>
      <c r="HMM207" s="377"/>
      <c r="HMN207" s="377"/>
      <c r="HMO207" s="377"/>
      <c r="HMP207" s="377"/>
      <c r="HMQ207" s="377"/>
      <c r="HMR207" s="377"/>
      <c r="HMS207" s="377"/>
      <c r="HMT207" s="377"/>
      <c r="HMU207" s="377"/>
      <c r="HMV207" s="377"/>
      <c r="HMW207" s="377"/>
      <c r="HMX207" s="377"/>
      <c r="HMY207" s="377"/>
      <c r="HMZ207" s="377"/>
      <c r="HNA207" s="377"/>
      <c r="HNB207" s="377"/>
      <c r="HNC207" s="377"/>
      <c r="HND207" s="377"/>
      <c r="HNE207" s="377"/>
      <c r="HNF207" s="377"/>
      <c r="HNG207" s="377"/>
      <c r="HNH207" s="377"/>
      <c r="HNI207" s="377"/>
      <c r="HNJ207" s="377"/>
      <c r="HNK207" s="377"/>
      <c r="HNL207" s="377"/>
      <c r="HNM207" s="377"/>
      <c r="HNN207" s="377"/>
      <c r="HNO207" s="377"/>
      <c r="HNP207" s="377"/>
      <c r="HNQ207" s="377"/>
      <c r="HNR207" s="377"/>
      <c r="HNS207" s="377"/>
      <c r="HNT207" s="377"/>
      <c r="HNU207" s="378"/>
      <c r="HNV207" s="378"/>
      <c r="HNW207" s="378"/>
      <c r="HNX207" s="378"/>
      <c r="HNY207" s="378"/>
      <c r="HNZ207" s="378"/>
      <c r="HOA207" s="378"/>
      <c r="HOB207" s="378"/>
      <c r="HOC207" s="378"/>
      <c r="HOD207" s="378"/>
      <c r="HOE207" s="378"/>
      <c r="HOF207" s="378"/>
      <c r="HOG207" s="378"/>
      <c r="HOH207" s="378"/>
      <c r="HOI207" s="378"/>
      <c r="HOJ207" s="378"/>
      <c r="HOK207" s="378"/>
      <c r="HOL207" s="378"/>
      <c r="HOM207" s="378"/>
      <c r="HON207" s="378"/>
      <c r="HOO207" s="378"/>
      <c r="HOP207" s="378"/>
      <c r="HOQ207" s="378"/>
      <c r="HOR207" s="378"/>
      <c r="HOS207" s="379"/>
      <c r="HOT207" s="379"/>
      <c r="HOU207" s="379"/>
      <c r="HOV207" s="379"/>
      <c r="HOW207" s="379"/>
      <c r="HOX207" s="378"/>
      <c r="HOY207" s="378"/>
      <c r="HOZ207" s="379"/>
      <c r="HPA207" s="379"/>
      <c r="HPB207" s="378"/>
      <c r="HPC207" s="378"/>
      <c r="HPD207" s="379"/>
      <c r="HPE207" s="379"/>
      <c r="HPF207" s="378"/>
      <c r="HPG207" s="378"/>
      <c r="HPH207" s="378"/>
      <c r="HPI207" s="378"/>
      <c r="HPJ207" s="378"/>
      <c r="HPK207" s="378"/>
      <c r="HPL207" s="378"/>
      <c r="HPM207" s="379"/>
      <c r="HPN207" s="379"/>
      <c r="HPO207" s="378"/>
      <c r="HPP207" s="378"/>
      <c r="HPQ207" s="379"/>
      <c r="HPR207" s="379"/>
      <c r="HPS207" s="378"/>
      <c r="HPT207" s="378"/>
      <c r="HPU207" s="378"/>
      <c r="HPV207" s="378"/>
      <c r="HPW207" s="378"/>
      <c r="HPX207" s="372"/>
      <c r="HPY207" s="398"/>
      <c r="HPZ207" s="378"/>
      <c r="HQA207" s="378"/>
      <c r="HQB207" s="378"/>
      <c r="HQC207" s="378"/>
      <c r="HQD207" s="378"/>
      <c r="HQE207" s="378"/>
      <c r="HQF207" s="378"/>
      <c r="HQG207" s="377"/>
      <c r="HQH207" s="377"/>
      <c r="HQI207" s="377"/>
      <c r="HQJ207" s="377"/>
      <c r="HQK207" s="377"/>
      <c r="HQL207" s="377"/>
      <c r="HQM207" s="377"/>
      <c r="HQN207" s="377"/>
      <c r="HQO207" s="377"/>
      <c r="HQP207" s="377"/>
      <c r="HQQ207" s="377"/>
      <c r="HQR207" s="377"/>
      <c r="HQS207" s="377"/>
      <c r="HQT207" s="377"/>
      <c r="HQU207" s="377"/>
      <c r="HQV207" s="377"/>
      <c r="HQW207" s="377"/>
      <c r="HQX207" s="377"/>
      <c r="HQY207" s="377"/>
      <c r="HQZ207" s="377"/>
      <c r="HRA207" s="377"/>
      <c r="HRB207" s="377"/>
      <c r="HRC207" s="377"/>
      <c r="HRD207" s="377"/>
      <c r="HRE207" s="377"/>
      <c r="HRF207" s="377"/>
      <c r="HRG207" s="377"/>
      <c r="HRH207" s="377"/>
      <c r="HRI207" s="377"/>
      <c r="HRJ207" s="377"/>
      <c r="HRK207" s="377"/>
      <c r="HRL207" s="377"/>
      <c r="HRM207" s="377"/>
      <c r="HRN207" s="377"/>
      <c r="HRO207" s="377"/>
      <c r="HRP207" s="377"/>
      <c r="HRQ207" s="377"/>
      <c r="HRR207" s="377"/>
      <c r="HRS207" s="377"/>
      <c r="HRT207" s="377"/>
      <c r="HRU207" s="377"/>
      <c r="HRV207" s="377"/>
      <c r="HRW207" s="377"/>
      <c r="HRX207" s="377"/>
      <c r="HRY207" s="378"/>
      <c r="HRZ207" s="378"/>
      <c r="HSA207" s="378"/>
      <c r="HSB207" s="378"/>
      <c r="HSC207" s="378"/>
      <c r="HSD207" s="378"/>
      <c r="HSE207" s="378"/>
      <c r="HSF207" s="378"/>
      <c r="HSG207" s="378"/>
      <c r="HSH207" s="378"/>
      <c r="HSI207" s="378"/>
      <c r="HSJ207" s="378"/>
      <c r="HSK207" s="378"/>
      <c r="HSL207" s="378"/>
      <c r="HSM207" s="378"/>
      <c r="HSN207" s="378"/>
      <c r="HSO207" s="378"/>
      <c r="HSP207" s="378"/>
      <c r="HSQ207" s="378"/>
      <c r="HSR207" s="378"/>
      <c r="HSS207" s="378"/>
      <c r="HST207" s="378"/>
      <c r="HSU207" s="378"/>
      <c r="HSV207" s="378"/>
      <c r="HSW207" s="379"/>
      <c r="HSX207" s="379"/>
      <c r="HSY207" s="379"/>
      <c r="HSZ207" s="379"/>
      <c r="HTA207" s="379"/>
      <c r="HTB207" s="378"/>
      <c r="HTC207" s="378"/>
      <c r="HTD207" s="379"/>
      <c r="HTE207" s="379"/>
      <c r="HTF207" s="378"/>
      <c r="HTG207" s="378"/>
      <c r="HTH207" s="379"/>
      <c r="HTI207" s="379"/>
      <c r="HTJ207" s="378"/>
      <c r="HTK207" s="378"/>
      <c r="HTL207" s="378"/>
      <c r="HTM207" s="378"/>
      <c r="HTN207" s="378"/>
      <c r="HTO207" s="378"/>
      <c r="HTP207" s="378"/>
      <c r="HTQ207" s="379"/>
      <c r="HTR207" s="379"/>
      <c r="HTS207" s="378"/>
      <c r="HTT207" s="378"/>
      <c r="HTU207" s="379"/>
      <c r="HTV207" s="379"/>
      <c r="HTW207" s="378"/>
      <c r="HTX207" s="378"/>
      <c r="HTY207" s="378"/>
      <c r="HTZ207" s="378"/>
      <c r="HUA207" s="378"/>
      <c r="HUB207" s="372"/>
      <c r="HUC207" s="398"/>
      <c r="HUD207" s="378"/>
      <c r="HUE207" s="378"/>
      <c r="HUF207" s="378"/>
      <c r="HUG207" s="378"/>
      <c r="HUH207" s="378"/>
      <c r="HUI207" s="378"/>
      <c r="HUJ207" s="378"/>
      <c r="HUK207" s="377"/>
      <c r="HUL207" s="377"/>
      <c r="HUM207" s="377"/>
      <c r="HUN207" s="377"/>
      <c r="HUO207" s="377"/>
      <c r="HUP207" s="377"/>
      <c r="HUQ207" s="377"/>
      <c r="HUR207" s="377"/>
      <c r="HUS207" s="377"/>
      <c r="HUT207" s="377"/>
      <c r="HUU207" s="377"/>
      <c r="HUV207" s="377"/>
      <c r="HUW207" s="377"/>
      <c r="HUX207" s="377"/>
      <c r="HUY207" s="377"/>
      <c r="HUZ207" s="377"/>
      <c r="HVA207" s="377"/>
      <c r="HVB207" s="377"/>
      <c r="HVC207" s="377"/>
      <c r="HVD207" s="377"/>
      <c r="HVE207" s="377"/>
      <c r="HVF207" s="377"/>
      <c r="HVG207" s="377"/>
      <c r="HVH207" s="377"/>
      <c r="HVI207" s="377"/>
      <c r="HVJ207" s="377"/>
      <c r="HVK207" s="377"/>
      <c r="HVL207" s="377"/>
      <c r="HVM207" s="377"/>
      <c r="HVN207" s="377"/>
      <c r="HVO207" s="377"/>
      <c r="HVP207" s="377"/>
      <c r="HVQ207" s="377"/>
      <c r="HVR207" s="377"/>
      <c r="HVS207" s="377"/>
      <c r="HVT207" s="377"/>
      <c r="HVU207" s="377"/>
      <c r="HVV207" s="377"/>
      <c r="HVW207" s="377"/>
      <c r="HVX207" s="377"/>
      <c r="HVY207" s="377"/>
      <c r="HVZ207" s="377"/>
      <c r="HWA207" s="377"/>
      <c r="HWB207" s="377"/>
      <c r="HWC207" s="378"/>
      <c r="HWD207" s="378"/>
      <c r="HWE207" s="378"/>
      <c r="HWF207" s="378"/>
      <c r="HWG207" s="378"/>
      <c r="HWH207" s="378"/>
      <c r="HWI207" s="378"/>
      <c r="HWJ207" s="378"/>
      <c r="HWK207" s="378"/>
      <c r="HWL207" s="378"/>
      <c r="HWM207" s="378"/>
      <c r="HWN207" s="378"/>
      <c r="HWO207" s="378"/>
      <c r="HWP207" s="378"/>
      <c r="HWQ207" s="378"/>
      <c r="HWR207" s="378"/>
      <c r="HWS207" s="378"/>
      <c r="HWT207" s="378"/>
      <c r="HWU207" s="378"/>
      <c r="HWV207" s="378"/>
      <c r="HWW207" s="378"/>
      <c r="HWX207" s="378"/>
      <c r="HWY207" s="378"/>
      <c r="HWZ207" s="378"/>
      <c r="HXA207" s="379"/>
      <c r="HXB207" s="379"/>
      <c r="HXC207" s="379"/>
      <c r="HXD207" s="379"/>
      <c r="HXE207" s="379"/>
      <c r="HXF207" s="378"/>
      <c r="HXG207" s="378"/>
      <c r="HXH207" s="379"/>
      <c r="HXI207" s="379"/>
      <c r="HXJ207" s="378"/>
      <c r="HXK207" s="378"/>
      <c r="HXL207" s="379"/>
      <c r="HXM207" s="379"/>
      <c r="HXN207" s="378"/>
      <c r="HXO207" s="378"/>
      <c r="HXP207" s="378"/>
      <c r="HXQ207" s="378"/>
      <c r="HXR207" s="378"/>
      <c r="HXS207" s="378"/>
      <c r="HXT207" s="378"/>
      <c r="HXU207" s="379"/>
      <c r="HXV207" s="379"/>
      <c r="HXW207" s="378"/>
      <c r="HXX207" s="378"/>
      <c r="HXY207" s="379"/>
      <c r="HXZ207" s="379"/>
      <c r="HYA207" s="378"/>
      <c r="HYB207" s="378"/>
      <c r="HYC207" s="378"/>
      <c r="HYD207" s="378"/>
      <c r="HYE207" s="378"/>
      <c r="HYF207" s="372"/>
      <c r="HYG207" s="398"/>
      <c r="HYH207" s="378"/>
      <c r="HYI207" s="378"/>
      <c r="HYJ207" s="378"/>
      <c r="HYK207" s="378"/>
      <c r="HYL207" s="378"/>
      <c r="HYM207" s="378"/>
      <c r="HYN207" s="378"/>
      <c r="HYO207" s="377"/>
      <c r="HYP207" s="377"/>
      <c r="HYQ207" s="377"/>
      <c r="HYR207" s="377"/>
      <c r="HYS207" s="377"/>
      <c r="HYT207" s="377"/>
      <c r="HYU207" s="377"/>
      <c r="HYV207" s="377"/>
      <c r="HYW207" s="377"/>
      <c r="HYX207" s="377"/>
      <c r="HYY207" s="377"/>
      <c r="HYZ207" s="377"/>
      <c r="HZA207" s="377"/>
      <c r="HZB207" s="377"/>
      <c r="HZC207" s="377"/>
      <c r="HZD207" s="377"/>
      <c r="HZE207" s="377"/>
      <c r="HZF207" s="377"/>
      <c r="HZG207" s="377"/>
      <c r="HZH207" s="377"/>
      <c r="HZI207" s="377"/>
      <c r="HZJ207" s="377"/>
      <c r="HZK207" s="377"/>
      <c r="HZL207" s="377"/>
      <c r="HZM207" s="377"/>
      <c r="HZN207" s="377"/>
      <c r="HZO207" s="377"/>
      <c r="HZP207" s="377"/>
      <c r="HZQ207" s="377"/>
      <c r="HZR207" s="377"/>
      <c r="HZS207" s="377"/>
      <c r="HZT207" s="377"/>
      <c r="HZU207" s="377"/>
      <c r="HZV207" s="377"/>
      <c r="HZW207" s="377"/>
      <c r="HZX207" s="377"/>
      <c r="HZY207" s="377"/>
      <c r="HZZ207" s="377"/>
      <c r="IAA207" s="377"/>
      <c r="IAB207" s="377"/>
      <c r="IAC207" s="377"/>
      <c r="IAD207" s="377"/>
      <c r="IAE207" s="377"/>
      <c r="IAF207" s="377"/>
      <c r="IAG207" s="378"/>
      <c r="IAH207" s="378"/>
      <c r="IAI207" s="378"/>
      <c r="IAJ207" s="378"/>
      <c r="IAK207" s="378"/>
      <c r="IAL207" s="378"/>
      <c r="IAM207" s="378"/>
      <c r="IAN207" s="378"/>
      <c r="IAO207" s="378"/>
      <c r="IAP207" s="378"/>
      <c r="IAQ207" s="378"/>
      <c r="IAR207" s="378"/>
      <c r="IAS207" s="378"/>
      <c r="IAT207" s="378"/>
      <c r="IAU207" s="378"/>
      <c r="IAV207" s="378"/>
      <c r="IAW207" s="378"/>
      <c r="IAX207" s="378"/>
      <c r="IAY207" s="378"/>
      <c r="IAZ207" s="378"/>
      <c r="IBA207" s="378"/>
      <c r="IBB207" s="378"/>
      <c r="IBC207" s="378"/>
      <c r="IBD207" s="378"/>
      <c r="IBE207" s="379"/>
      <c r="IBF207" s="379"/>
      <c r="IBG207" s="379"/>
      <c r="IBH207" s="379"/>
      <c r="IBI207" s="379"/>
      <c r="IBJ207" s="378"/>
      <c r="IBK207" s="378"/>
      <c r="IBL207" s="379"/>
      <c r="IBM207" s="379"/>
      <c r="IBN207" s="378"/>
      <c r="IBO207" s="378"/>
      <c r="IBP207" s="379"/>
      <c r="IBQ207" s="379"/>
      <c r="IBR207" s="378"/>
      <c r="IBS207" s="378"/>
      <c r="IBT207" s="378"/>
      <c r="IBU207" s="378"/>
      <c r="IBV207" s="378"/>
      <c r="IBW207" s="378"/>
      <c r="IBX207" s="378"/>
      <c r="IBY207" s="379"/>
      <c r="IBZ207" s="379"/>
      <c r="ICA207" s="378"/>
      <c r="ICB207" s="378"/>
      <c r="ICC207" s="379"/>
      <c r="ICD207" s="379"/>
      <c r="ICE207" s="378"/>
      <c r="ICF207" s="378"/>
      <c r="ICG207" s="378"/>
      <c r="ICH207" s="378"/>
      <c r="ICI207" s="378"/>
      <c r="ICJ207" s="372"/>
      <c r="ICK207" s="398"/>
      <c r="ICL207" s="378"/>
      <c r="ICM207" s="378"/>
      <c r="ICN207" s="378"/>
      <c r="ICO207" s="378"/>
      <c r="ICP207" s="378"/>
      <c r="ICQ207" s="378"/>
      <c r="ICR207" s="378"/>
      <c r="ICS207" s="377"/>
      <c r="ICT207" s="377"/>
      <c r="ICU207" s="377"/>
      <c r="ICV207" s="377"/>
      <c r="ICW207" s="377"/>
      <c r="ICX207" s="377"/>
      <c r="ICY207" s="377"/>
      <c r="ICZ207" s="377"/>
      <c r="IDA207" s="377"/>
      <c r="IDB207" s="377"/>
      <c r="IDC207" s="377"/>
      <c r="IDD207" s="377"/>
      <c r="IDE207" s="377"/>
      <c r="IDF207" s="377"/>
      <c r="IDG207" s="377"/>
      <c r="IDH207" s="377"/>
      <c r="IDI207" s="377"/>
      <c r="IDJ207" s="377"/>
      <c r="IDK207" s="377"/>
      <c r="IDL207" s="377"/>
      <c r="IDM207" s="377"/>
      <c r="IDN207" s="377"/>
      <c r="IDO207" s="377"/>
      <c r="IDP207" s="377"/>
      <c r="IDQ207" s="377"/>
      <c r="IDR207" s="377"/>
      <c r="IDS207" s="377"/>
      <c r="IDT207" s="377"/>
      <c r="IDU207" s="377"/>
      <c r="IDV207" s="377"/>
      <c r="IDW207" s="377"/>
      <c r="IDX207" s="377"/>
      <c r="IDY207" s="377"/>
      <c r="IDZ207" s="377"/>
      <c r="IEA207" s="377"/>
      <c r="IEB207" s="377"/>
      <c r="IEC207" s="377"/>
      <c r="IED207" s="377"/>
      <c r="IEE207" s="377"/>
      <c r="IEF207" s="377"/>
      <c r="IEG207" s="377"/>
      <c r="IEH207" s="377"/>
      <c r="IEI207" s="377"/>
      <c r="IEJ207" s="377"/>
      <c r="IEK207" s="378"/>
      <c r="IEL207" s="378"/>
      <c r="IEM207" s="378"/>
      <c r="IEN207" s="378"/>
      <c r="IEO207" s="378"/>
      <c r="IEP207" s="378"/>
      <c r="IEQ207" s="378"/>
      <c r="IER207" s="378"/>
      <c r="IES207" s="378"/>
      <c r="IET207" s="378"/>
      <c r="IEU207" s="378"/>
      <c r="IEV207" s="378"/>
      <c r="IEW207" s="378"/>
      <c r="IEX207" s="378"/>
      <c r="IEY207" s="378"/>
      <c r="IEZ207" s="378"/>
      <c r="IFA207" s="378"/>
      <c r="IFB207" s="378"/>
      <c r="IFC207" s="378"/>
      <c r="IFD207" s="378"/>
      <c r="IFE207" s="378"/>
      <c r="IFF207" s="378"/>
      <c r="IFG207" s="378"/>
      <c r="IFH207" s="378"/>
      <c r="IFI207" s="379"/>
      <c r="IFJ207" s="379"/>
      <c r="IFK207" s="379"/>
      <c r="IFL207" s="379"/>
      <c r="IFM207" s="379"/>
      <c r="IFN207" s="378"/>
      <c r="IFO207" s="378"/>
      <c r="IFP207" s="379"/>
      <c r="IFQ207" s="379"/>
      <c r="IFR207" s="378"/>
      <c r="IFS207" s="378"/>
      <c r="IFT207" s="379"/>
      <c r="IFU207" s="379"/>
      <c r="IFV207" s="378"/>
      <c r="IFW207" s="378"/>
      <c r="IFX207" s="378"/>
      <c r="IFY207" s="378"/>
      <c r="IFZ207" s="378"/>
      <c r="IGA207" s="378"/>
      <c r="IGB207" s="378"/>
      <c r="IGC207" s="379"/>
      <c r="IGD207" s="379"/>
      <c r="IGE207" s="378"/>
      <c r="IGF207" s="378"/>
      <c r="IGG207" s="379"/>
      <c r="IGH207" s="379"/>
      <c r="IGI207" s="378"/>
      <c r="IGJ207" s="378"/>
      <c r="IGK207" s="378"/>
      <c r="IGL207" s="378"/>
      <c r="IGM207" s="378"/>
      <c r="IGN207" s="372"/>
      <c r="IGO207" s="398"/>
      <c r="IGP207" s="378"/>
      <c r="IGQ207" s="378"/>
      <c r="IGR207" s="378"/>
      <c r="IGS207" s="378"/>
      <c r="IGT207" s="378"/>
      <c r="IGU207" s="378"/>
      <c r="IGV207" s="378"/>
      <c r="IGW207" s="377"/>
      <c r="IGX207" s="377"/>
      <c r="IGY207" s="377"/>
      <c r="IGZ207" s="377"/>
      <c r="IHA207" s="377"/>
      <c r="IHB207" s="377"/>
      <c r="IHC207" s="377"/>
      <c r="IHD207" s="377"/>
      <c r="IHE207" s="377"/>
      <c r="IHF207" s="377"/>
      <c r="IHG207" s="377"/>
      <c r="IHH207" s="377"/>
      <c r="IHI207" s="377"/>
      <c r="IHJ207" s="377"/>
      <c r="IHK207" s="377"/>
      <c r="IHL207" s="377"/>
      <c r="IHM207" s="377"/>
      <c r="IHN207" s="377"/>
      <c r="IHO207" s="377"/>
      <c r="IHP207" s="377"/>
      <c r="IHQ207" s="377"/>
      <c r="IHR207" s="377"/>
      <c r="IHS207" s="377"/>
      <c r="IHT207" s="377"/>
      <c r="IHU207" s="377"/>
      <c r="IHV207" s="377"/>
      <c r="IHW207" s="377"/>
      <c r="IHX207" s="377"/>
      <c r="IHY207" s="377"/>
      <c r="IHZ207" s="377"/>
      <c r="IIA207" s="377"/>
      <c r="IIB207" s="377"/>
      <c r="IIC207" s="377"/>
      <c r="IID207" s="377"/>
      <c r="IIE207" s="377"/>
      <c r="IIF207" s="377"/>
      <c r="IIG207" s="377"/>
      <c r="IIH207" s="377"/>
      <c r="III207" s="377"/>
      <c r="IIJ207" s="377"/>
      <c r="IIK207" s="377"/>
      <c r="IIL207" s="377"/>
      <c r="IIM207" s="377"/>
      <c r="IIN207" s="377"/>
      <c r="IIO207" s="378"/>
      <c r="IIP207" s="378"/>
      <c r="IIQ207" s="378"/>
      <c r="IIR207" s="378"/>
      <c r="IIS207" s="378"/>
      <c r="IIT207" s="378"/>
      <c r="IIU207" s="378"/>
      <c r="IIV207" s="378"/>
      <c r="IIW207" s="378"/>
      <c r="IIX207" s="378"/>
      <c r="IIY207" s="378"/>
      <c r="IIZ207" s="378"/>
      <c r="IJA207" s="378"/>
      <c r="IJB207" s="378"/>
      <c r="IJC207" s="378"/>
      <c r="IJD207" s="378"/>
      <c r="IJE207" s="378"/>
      <c r="IJF207" s="378"/>
      <c r="IJG207" s="378"/>
      <c r="IJH207" s="378"/>
      <c r="IJI207" s="378"/>
      <c r="IJJ207" s="378"/>
      <c r="IJK207" s="378"/>
      <c r="IJL207" s="378"/>
      <c r="IJM207" s="379"/>
      <c r="IJN207" s="379"/>
      <c r="IJO207" s="379"/>
      <c r="IJP207" s="379"/>
      <c r="IJQ207" s="379"/>
      <c r="IJR207" s="378"/>
      <c r="IJS207" s="378"/>
      <c r="IJT207" s="379"/>
      <c r="IJU207" s="379"/>
      <c r="IJV207" s="378"/>
      <c r="IJW207" s="378"/>
      <c r="IJX207" s="379"/>
      <c r="IJY207" s="379"/>
      <c r="IJZ207" s="378"/>
      <c r="IKA207" s="378"/>
      <c r="IKB207" s="378"/>
      <c r="IKC207" s="378"/>
      <c r="IKD207" s="378"/>
      <c r="IKE207" s="378"/>
      <c r="IKF207" s="378"/>
      <c r="IKG207" s="379"/>
      <c r="IKH207" s="379"/>
      <c r="IKI207" s="378"/>
      <c r="IKJ207" s="378"/>
      <c r="IKK207" s="379"/>
      <c r="IKL207" s="379"/>
      <c r="IKM207" s="378"/>
      <c r="IKN207" s="378"/>
      <c r="IKO207" s="378"/>
      <c r="IKP207" s="378"/>
      <c r="IKQ207" s="378"/>
      <c r="IKR207" s="372"/>
      <c r="IKS207" s="398"/>
      <c r="IKT207" s="378"/>
      <c r="IKU207" s="378"/>
      <c r="IKV207" s="378"/>
      <c r="IKW207" s="378"/>
      <c r="IKX207" s="378"/>
      <c r="IKY207" s="378"/>
      <c r="IKZ207" s="378"/>
      <c r="ILA207" s="377"/>
      <c r="ILB207" s="377"/>
      <c r="ILC207" s="377"/>
      <c r="ILD207" s="377"/>
      <c r="ILE207" s="377"/>
      <c r="ILF207" s="377"/>
      <c r="ILG207" s="377"/>
      <c r="ILH207" s="377"/>
      <c r="ILI207" s="377"/>
      <c r="ILJ207" s="377"/>
      <c r="ILK207" s="377"/>
      <c r="ILL207" s="377"/>
      <c r="ILM207" s="377"/>
      <c r="ILN207" s="377"/>
      <c r="ILO207" s="377"/>
      <c r="ILP207" s="377"/>
      <c r="ILQ207" s="377"/>
      <c r="ILR207" s="377"/>
      <c r="ILS207" s="377"/>
      <c r="ILT207" s="377"/>
      <c r="ILU207" s="377"/>
      <c r="ILV207" s="377"/>
      <c r="ILW207" s="377"/>
      <c r="ILX207" s="377"/>
      <c r="ILY207" s="377"/>
      <c r="ILZ207" s="377"/>
      <c r="IMA207" s="377"/>
      <c r="IMB207" s="377"/>
      <c r="IMC207" s="377"/>
      <c r="IMD207" s="377"/>
      <c r="IME207" s="377"/>
      <c r="IMF207" s="377"/>
      <c r="IMG207" s="377"/>
      <c r="IMH207" s="377"/>
      <c r="IMI207" s="377"/>
      <c r="IMJ207" s="377"/>
      <c r="IMK207" s="377"/>
      <c r="IML207" s="377"/>
      <c r="IMM207" s="377"/>
      <c r="IMN207" s="377"/>
      <c r="IMO207" s="377"/>
      <c r="IMP207" s="377"/>
      <c r="IMQ207" s="377"/>
      <c r="IMR207" s="377"/>
      <c r="IMS207" s="378"/>
      <c r="IMT207" s="378"/>
      <c r="IMU207" s="378"/>
      <c r="IMV207" s="378"/>
      <c r="IMW207" s="378"/>
      <c r="IMX207" s="378"/>
      <c r="IMY207" s="378"/>
      <c r="IMZ207" s="378"/>
      <c r="INA207" s="378"/>
      <c r="INB207" s="378"/>
      <c r="INC207" s="378"/>
      <c r="IND207" s="378"/>
      <c r="INE207" s="378"/>
      <c r="INF207" s="378"/>
      <c r="ING207" s="378"/>
      <c r="INH207" s="378"/>
      <c r="INI207" s="378"/>
      <c r="INJ207" s="378"/>
      <c r="INK207" s="378"/>
      <c r="INL207" s="378"/>
      <c r="INM207" s="378"/>
      <c r="INN207" s="378"/>
      <c r="INO207" s="378"/>
      <c r="INP207" s="378"/>
      <c r="INQ207" s="379"/>
      <c r="INR207" s="379"/>
      <c r="INS207" s="379"/>
      <c r="INT207" s="379"/>
      <c r="INU207" s="379"/>
      <c r="INV207" s="378"/>
      <c r="INW207" s="378"/>
      <c r="INX207" s="379"/>
      <c r="INY207" s="379"/>
      <c r="INZ207" s="378"/>
      <c r="IOA207" s="378"/>
      <c r="IOB207" s="379"/>
      <c r="IOC207" s="379"/>
      <c r="IOD207" s="378"/>
      <c r="IOE207" s="378"/>
      <c r="IOF207" s="378"/>
      <c r="IOG207" s="378"/>
      <c r="IOH207" s="378"/>
      <c r="IOI207" s="378"/>
      <c r="IOJ207" s="378"/>
      <c r="IOK207" s="379"/>
      <c r="IOL207" s="379"/>
      <c r="IOM207" s="378"/>
      <c r="ION207" s="378"/>
      <c r="IOO207" s="379"/>
      <c r="IOP207" s="379"/>
      <c r="IOQ207" s="378"/>
      <c r="IOR207" s="378"/>
      <c r="IOS207" s="378"/>
      <c r="IOT207" s="378"/>
      <c r="IOU207" s="378"/>
      <c r="IOV207" s="372"/>
      <c r="IOW207" s="398"/>
      <c r="IOX207" s="378"/>
      <c r="IOY207" s="378"/>
      <c r="IOZ207" s="378"/>
      <c r="IPA207" s="378"/>
      <c r="IPB207" s="378"/>
      <c r="IPC207" s="378"/>
      <c r="IPD207" s="378"/>
      <c r="IPE207" s="377"/>
      <c r="IPF207" s="377"/>
      <c r="IPG207" s="377"/>
      <c r="IPH207" s="377"/>
      <c r="IPI207" s="377"/>
      <c r="IPJ207" s="377"/>
      <c r="IPK207" s="377"/>
      <c r="IPL207" s="377"/>
      <c r="IPM207" s="377"/>
      <c r="IPN207" s="377"/>
      <c r="IPO207" s="377"/>
      <c r="IPP207" s="377"/>
      <c r="IPQ207" s="377"/>
      <c r="IPR207" s="377"/>
      <c r="IPS207" s="377"/>
      <c r="IPT207" s="377"/>
      <c r="IPU207" s="377"/>
      <c r="IPV207" s="377"/>
      <c r="IPW207" s="377"/>
      <c r="IPX207" s="377"/>
      <c r="IPY207" s="377"/>
      <c r="IPZ207" s="377"/>
      <c r="IQA207" s="377"/>
      <c r="IQB207" s="377"/>
      <c r="IQC207" s="377"/>
      <c r="IQD207" s="377"/>
      <c r="IQE207" s="377"/>
      <c r="IQF207" s="377"/>
      <c r="IQG207" s="377"/>
      <c r="IQH207" s="377"/>
      <c r="IQI207" s="377"/>
      <c r="IQJ207" s="377"/>
      <c r="IQK207" s="377"/>
      <c r="IQL207" s="377"/>
      <c r="IQM207" s="377"/>
      <c r="IQN207" s="377"/>
      <c r="IQO207" s="377"/>
      <c r="IQP207" s="377"/>
      <c r="IQQ207" s="377"/>
      <c r="IQR207" s="377"/>
      <c r="IQS207" s="377"/>
      <c r="IQT207" s="377"/>
      <c r="IQU207" s="377"/>
      <c r="IQV207" s="377"/>
      <c r="IQW207" s="378"/>
      <c r="IQX207" s="378"/>
      <c r="IQY207" s="378"/>
      <c r="IQZ207" s="378"/>
      <c r="IRA207" s="378"/>
      <c r="IRB207" s="378"/>
      <c r="IRC207" s="378"/>
      <c r="IRD207" s="378"/>
      <c r="IRE207" s="378"/>
      <c r="IRF207" s="378"/>
      <c r="IRG207" s="378"/>
      <c r="IRH207" s="378"/>
      <c r="IRI207" s="378"/>
      <c r="IRJ207" s="378"/>
      <c r="IRK207" s="378"/>
      <c r="IRL207" s="378"/>
      <c r="IRM207" s="378"/>
      <c r="IRN207" s="378"/>
      <c r="IRO207" s="378"/>
      <c r="IRP207" s="378"/>
      <c r="IRQ207" s="378"/>
      <c r="IRR207" s="378"/>
      <c r="IRS207" s="378"/>
      <c r="IRT207" s="378"/>
      <c r="IRU207" s="379"/>
      <c r="IRV207" s="379"/>
      <c r="IRW207" s="379"/>
      <c r="IRX207" s="379"/>
      <c r="IRY207" s="379"/>
      <c r="IRZ207" s="378"/>
      <c r="ISA207" s="378"/>
      <c r="ISB207" s="379"/>
      <c r="ISC207" s="379"/>
      <c r="ISD207" s="378"/>
      <c r="ISE207" s="378"/>
      <c r="ISF207" s="379"/>
      <c r="ISG207" s="379"/>
      <c r="ISH207" s="378"/>
      <c r="ISI207" s="378"/>
      <c r="ISJ207" s="378"/>
      <c r="ISK207" s="378"/>
      <c r="ISL207" s="378"/>
      <c r="ISM207" s="378"/>
      <c r="ISN207" s="378"/>
      <c r="ISO207" s="379"/>
      <c r="ISP207" s="379"/>
      <c r="ISQ207" s="378"/>
      <c r="ISR207" s="378"/>
      <c r="ISS207" s="379"/>
      <c r="IST207" s="379"/>
      <c r="ISU207" s="378"/>
      <c r="ISV207" s="378"/>
      <c r="ISW207" s="378"/>
      <c r="ISX207" s="378"/>
      <c r="ISY207" s="378"/>
      <c r="ISZ207" s="372"/>
      <c r="ITA207" s="398"/>
      <c r="ITB207" s="378"/>
      <c r="ITC207" s="378"/>
      <c r="ITD207" s="378"/>
      <c r="ITE207" s="378"/>
      <c r="ITF207" s="378"/>
      <c r="ITG207" s="378"/>
      <c r="ITH207" s="378"/>
      <c r="ITI207" s="377"/>
      <c r="ITJ207" s="377"/>
      <c r="ITK207" s="377"/>
      <c r="ITL207" s="377"/>
      <c r="ITM207" s="377"/>
      <c r="ITN207" s="377"/>
      <c r="ITO207" s="377"/>
      <c r="ITP207" s="377"/>
      <c r="ITQ207" s="377"/>
      <c r="ITR207" s="377"/>
      <c r="ITS207" s="377"/>
      <c r="ITT207" s="377"/>
      <c r="ITU207" s="377"/>
      <c r="ITV207" s="377"/>
      <c r="ITW207" s="377"/>
      <c r="ITX207" s="377"/>
      <c r="ITY207" s="377"/>
      <c r="ITZ207" s="377"/>
      <c r="IUA207" s="377"/>
      <c r="IUB207" s="377"/>
      <c r="IUC207" s="377"/>
      <c r="IUD207" s="377"/>
      <c r="IUE207" s="377"/>
      <c r="IUF207" s="377"/>
      <c r="IUG207" s="377"/>
      <c r="IUH207" s="377"/>
      <c r="IUI207" s="377"/>
      <c r="IUJ207" s="377"/>
      <c r="IUK207" s="377"/>
      <c r="IUL207" s="377"/>
      <c r="IUM207" s="377"/>
      <c r="IUN207" s="377"/>
      <c r="IUO207" s="377"/>
      <c r="IUP207" s="377"/>
      <c r="IUQ207" s="377"/>
      <c r="IUR207" s="377"/>
      <c r="IUS207" s="377"/>
      <c r="IUT207" s="377"/>
      <c r="IUU207" s="377"/>
      <c r="IUV207" s="377"/>
      <c r="IUW207" s="377"/>
      <c r="IUX207" s="377"/>
      <c r="IUY207" s="377"/>
      <c r="IUZ207" s="377"/>
      <c r="IVA207" s="378"/>
      <c r="IVB207" s="378"/>
      <c r="IVC207" s="378"/>
      <c r="IVD207" s="378"/>
      <c r="IVE207" s="378"/>
      <c r="IVF207" s="378"/>
      <c r="IVG207" s="378"/>
      <c r="IVH207" s="378"/>
      <c r="IVI207" s="378"/>
      <c r="IVJ207" s="378"/>
      <c r="IVK207" s="378"/>
      <c r="IVL207" s="378"/>
      <c r="IVM207" s="378"/>
      <c r="IVN207" s="378"/>
      <c r="IVO207" s="378"/>
      <c r="IVP207" s="378"/>
      <c r="IVQ207" s="378"/>
      <c r="IVR207" s="378"/>
      <c r="IVS207" s="378"/>
      <c r="IVT207" s="378"/>
      <c r="IVU207" s="378"/>
      <c r="IVV207" s="378"/>
      <c r="IVW207" s="378"/>
      <c r="IVX207" s="378"/>
      <c r="IVY207" s="379"/>
      <c r="IVZ207" s="379"/>
      <c r="IWA207" s="379"/>
      <c r="IWB207" s="379"/>
      <c r="IWC207" s="379"/>
      <c r="IWD207" s="378"/>
      <c r="IWE207" s="378"/>
      <c r="IWF207" s="379"/>
      <c r="IWG207" s="379"/>
      <c r="IWH207" s="378"/>
      <c r="IWI207" s="378"/>
      <c r="IWJ207" s="379"/>
      <c r="IWK207" s="379"/>
      <c r="IWL207" s="378"/>
      <c r="IWM207" s="378"/>
      <c r="IWN207" s="378"/>
      <c r="IWO207" s="378"/>
      <c r="IWP207" s="378"/>
      <c r="IWQ207" s="378"/>
      <c r="IWR207" s="378"/>
      <c r="IWS207" s="379"/>
      <c r="IWT207" s="379"/>
      <c r="IWU207" s="378"/>
      <c r="IWV207" s="378"/>
      <c r="IWW207" s="379"/>
      <c r="IWX207" s="379"/>
      <c r="IWY207" s="378"/>
      <c r="IWZ207" s="378"/>
      <c r="IXA207" s="378"/>
      <c r="IXB207" s="378"/>
      <c r="IXC207" s="378"/>
      <c r="IXD207" s="372"/>
      <c r="IXE207" s="398"/>
      <c r="IXF207" s="378"/>
      <c r="IXG207" s="378"/>
      <c r="IXH207" s="378"/>
      <c r="IXI207" s="378"/>
      <c r="IXJ207" s="378"/>
      <c r="IXK207" s="378"/>
      <c r="IXL207" s="378"/>
      <c r="IXM207" s="377"/>
      <c r="IXN207" s="377"/>
      <c r="IXO207" s="377"/>
      <c r="IXP207" s="377"/>
      <c r="IXQ207" s="377"/>
      <c r="IXR207" s="377"/>
      <c r="IXS207" s="377"/>
      <c r="IXT207" s="377"/>
      <c r="IXU207" s="377"/>
      <c r="IXV207" s="377"/>
      <c r="IXW207" s="377"/>
      <c r="IXX207" s="377"/>
      <c r="IXY207" s="377"/>
      <c r="IXZ207" s="377"/>
      <c r="IYA207" s="377"/>
      <c r="IYB207" s="377"/>
      <c r="IYC207" s="377"/>
      <c r="IYD207" s="377"/>
      <c r="IYE207" s="377"/>
      <c r="IYF207" s="377"/>
      <c r="IYG207" s="377"/>
      <c r="IYH207" s="377"/>
      <c r="IYI207" s="377"/>
      <c r="IYJ207" s="377"/>
      <c r="IYK207" s="377"/>
      <c r="IYL207" s="377"/>
      <c r="IYM207" s="377"/>
      <c r="IYN207" s="377"/>
      <c r="IYO207" s="377"/>
      <c r="IYP207" s="377"/>
      <c r="IYQ207" s="377"/>
      <c r="IYR207" s="377"/>
      <c r="IYS207" s="377"/>
      <c r="IYT207" s="377"/>
      <c r="IYU207" s="377"/>
      <c r="IYV207" s="377"/>
      <c r="IYW207" s="377"/>
      <c r="IYX207" s="377"/>
      <c r="IYY207" s="377"/>
      <c r="IYZ207" s="377"/>
      <c r="IZA207" s="377"/>
      <c r="IZB207" s="377"/>
      <c r="IZC207" s="377"/>
      <c r="IZD207" s="377"/>
      <c r="IZE207" s="378"/>
      <c r="IZF207" s="378"/>
      <c r="IZG207" s="378"/>
      <c r="IZH207" s="378"/>
      <c r="IZI207" s="378"/>
      <c r="IZJ207" s="378"/>
      <c r="IZK207" s="378"/>
      <c r="IZL207" s="378"/>
      <c r="IZM207" s="378"/>
      <c r="IZN207" s="378"/>
      <c r="IZO207" s="378"/>
      <c r="IZP207" s="378"/>
      <c r="IZQ207" s="378"/>
      <c r="IZR207" s="378"/>
      <c r="IZS207" s="378"/>
      <c r="IZT207" s="378"/>
      <c r="IZU207" s="378"/>
      <c r="IZV207" s="378"/>
      <c r="IZW207" s="378"/>
      <c r="IZX207" s="378"/>
      <c r="IZY207" s="378"/>
      <c r="IZZ207" s="378"/>
      <c r="JAA207" s="378"/>
      <c r="JAB207" s="378"/>
      <c r="JAC207" s="379"/>
      <c r="JAD207" s="379"/>
      <c r="JAE207" s="379"/>
      <c r="JAF207" s="379"/>
      <c r="JAG207" s="379"/>
      <c r="JAH207" s="378"/>
      <c r="JAI207" s="378"/>
      <c r="JAJ207" s="379"/>
      <c r="JAK207" s="379"/>
      <c r="JAL207" s="378"/>
      <c r="JAM207" s="378"/>
      <c r="JAN207" s="379"/>
      <c r="JAO207" s="379"/>
      <c r="JAP207" s="378"/>
      <c r="JAQ207" s="378"/>
      <c r="JAR207" s="378"/>
      <c r="JAS207" s="378"/>
      <c r="JAT207" s="378"/>
      <c r="JAU207" s="378"/>
      <c r="JAV207" s="378"/>
      <c r="JAW207" s="379"/>
      <c r="JAX207" s="379"/>
      <c r="JAY207" s="378"/>
      <c r="JAZ207" s="378"/>
      <c r="JBA207" s="379"/>
      <c r="JBB207" s="379"/>
      <c r="JBC207" s="378"/>
      <c r="JBD207" s="378"/>
      <c r="JBE207" s="378"/>
      <c r="JBF207" s="378"/>
      <c r="JBG207" s="378"/>
      <c r="JBH207" s="372"/>
      <c r="JBI207" s="398"/>
      <c r="JBJ207" s="378"/>
      <c r="JBK207" s="378"/>
      <c r="JBL207" s="378"/>
      <c r="JBM207" s="378"/>
      <c r="JBN207" s="378"/>
      <c r="JBO207" s="378"/>
      <c r="JBP207" s="378"/>
      <c r="JBQ207" s="377"/>
      <c r="JBR207" s="377"/>
      <c r="JBS207" s="377"/>
      <c r="JBT207" s="377"/>
      <c r="JBU207" s="377"/>
      <c r="JBV207" s="377"/>
      <c r="JBW207" s="377"/>
      <c r="JBX207" s="377"/>
      <c r="JBY207" s="377"/>
      <c r="JBZ207" s="377"/>
      <c r="JCA207" s="377"/>
      <c r="JCB207" s="377"/>
      <c r="JCC207" s="377"/>
      <c r="JCD207" s="377"/>
      <c r="JCE207" s="377"/>
      <c r="JCF207" s="377"/>
      <c r="JCG207" s="377"/>
      <c r="JCH207" s="377"/>
      <c r="JCI207" s="377"/>
      <c r="JCJ207" s="377"/>
      <c r="JCK207" s="377"/>
      <c r="JCL207" s="377"/>
      <c r="JCM207" s="377"/>
      <c r="JCN207" s="377"/>
      <c r="JCO207" s="377"/>
      <c r="JCP207" s="377"/>
      <c r="JCQ207" s="377"/>
      <c r="JCR207" s="377"/>
      <c r="JCS207" s="377"/>
      <c r="JCT207" s="377"/>
      <c r="JCU207" s="377"/>
      <c r="JCV207" s="377"/>
      <c r="JCW207" s="377"/>
      <c r="JCX207" s="377"/>
      <c r="JCY207" s="377"/>
      <c r="JCZ207" s="377"/>
      <c r="JDA207" s="377"/>
      <c r="JDB207" s="377"/>
      <c r="JDC207" s="377"/>
      <c r="JDD207" s="377"/>
      <c r="JDE207" s="377"/>
      <c r="JDF207" s="377"/>
      <c r="JDG207" s="377"/>
      <c r="JDH207" s="377"/>
      <c r="JDI207" s="378"/>
      <c r="JDJ207" s="378"/>
      <c r="JDK207" s="378"/>
      <c r="JDL207" s="378"/>
      <c r="JDM207" s="378"/>
      <c r="JDN207" s="378"/>
      <c r="JDO207" s="378"/>
      <c r="JDP207" s="378"/>
      <c r="JDQ207" s="378"/>
      <c r="JDR207" s="378"/>
      <c r="JDS207" s="378"/>
      <c r="JDT207" s="378"/>
      <c r="JDU207" s="378"/>
      <c r="JDV207" s="378"/>
      <c r="JDW207" s="378"/>
      <c r="JDX207" s="378"/>
      <c r="JDY207" s="378"/>
      <c r="JDZ207" s="378"/>
      <c r="JEA207" s="378"/>
      <c r="JEB207" s="378"/>
      <c r="JEC207" s="378"/>
      <c r="JED207" s="378"/>
      <c r="JEE207" s="378"/>
      <c r="JEF207" s="378"/>
      <c r="JEG207" s="379"/>
      <c r="JEH207" s="379"/>
      <c r="JEI207" s="379"/>
      <c r="JEJ207" s="379"/>
      <c r="JEK207" s="379"/>
      <c r="JEL207" s="378"/>
      <c r="JEM207" s="378"/>
      <c r="JEN207" s="379"/>
      <c r="JEO207" s="379"/>
      <c r="JEP207" s="378"/>
      <c r="JEQ207" s="378"/>
      <c r="JER207" s="379"/>
      <c r="JES207" s="379"/>
      <c r="JET207" s="378"/>
      <c r="JEU207" s="378"/>
      <c r="JEV207" s="378"/>
      <c r="JEW207" s="378"/>
      <c r="JEX207" s="378"/>
      <c r="JEY207" s="378"/>
      <c r="JEZ207" s="378"/>
      <c r="JFA207" s="379"/>
      <c r="JFB207" s="379"/>
      <c r="JFC207" s="378"/>
      <c r="JFD207" s="378"/>
      <c r="JFE207" s="379"/>
      <c r="JFF207" s="379"/>
      <c r="JFG207" s="378"/>
      <c r="JFH207" s="378"/>
      <c r="JFI207" s="378"/>
      <c r="JFJ207" s="378"/>
      <c r="JFK207" s="378"/>
      <c r="JFL207" s="372"/>
      <c r="JFM207" s="398"/>
      <c r="JFN207" s="378"/>
      <c r="JFO207" s="378"/>
      <c r="JFP207" s="378"/>
      <c r="JFQ207" s="378"/>
      <c r="JFR207" s="378"/>
      <c r="JFS207" s="378"/>
      <c r="JFT207" s="378"/>
      <c r="JFU207" s="377"/>
      <c r="JFV207" s="377"/>
      <c r="JFW207" s="377"/>
      <c r="JFX207" s="377"/>
      <c r="JFY207" s="377"/>
      <c r="JFZ207" s="377"/>
      <c r="JGA207" s="377"/>
      <c r="JGB207" s="377"/>
      <c r="JGC207" s="377"/>
      <c r="JGD207" s="377"/>
      <c r="JGE207" s="377"/>
      <c r="JGF207" s="377"/>
      <c r="JGG207" s="377"/>
      <c r="JGH207" s="377"/>
      <c r="JGI207" s="377"/>
      <c r="JGJ207" s="377"/>
      <c r="JGK207" s="377"/>
      <c r="JGL207" s="377"/>
      <c r="JGM207" s="377"/>
      <c r="JGN207" s="377"/>
      <c r="JGO207" s="377"/>
      <c r="JGP207" s="377"/>
      <c r="JGQ207" s="377"/>
      <c r="JGR207" s="377"/>
      <c r="JGS207" s="377"/>
      <c r="JGT207" s="377"/>
      <c r="JGU207" s="377"/>
      <c r="JGV207" s="377"/>
      <c r="JGW207" s="377"/>
      <c r="JGX207" s="377"/>
      <c r="JGY207" s="377"/>
      <c r="JGZ207" s="377"/>
      <c r="JHA207" s="377"/>
      <c r="JHB207" s="377"/>
      <c r="JHC207" s="377"/>
      <c r="JHD207" s="377"/>
      <c r="JHE207" s="377"/>
      <c r="JHF207" s="377"/>
      <c r="JHG207" s="377"/>
      <c r="JHH207" s="377"/>
      <c r="JHI207" s="377"/>
      <c r="JHJ207" s="377"/>
      <c r="JHK207" s="377"/>
      <c r="JHL207" s="377"/>
      <c r="JHM207" s="378"/>
      <c r="JHN207" s="378"/>
      <c r="JHO207" s="378"/>
      <c r="JHP207" s="378"/>
      <c r="JHQ207" s="378"/>
      <c r="JHR207" s="378"/>
      <c r="JHS207" s="378"/>
      <c r="JHT207" s="378"/>
      <c r="JHU207" s="378"/>
      <c r="JHV207" s="378"/>
      <c r="JHW207" s="378"/>
      <c r="JHX207" s="378"/>
      <c r="JHY207" s="378"/>
      <c r="JHZ207" s="378"/>
      <c r="JIA207" s="378"/>
      <c r="JIB207" s="378"/>
      <c r="JIC207" s="378"/>
      <c r="JID207" s="378"/>
      <c r="JIE207" s="378"/>
      <c r="JIF207" s="378"/>
      <c r="JIG207" s="378"/>
      <c r="JIH207" s="378"/>
      <c r="JII207" s="378"/>
      <c r="JIJ207" s="378"/>
      <c r="JIK207" s="379"/>
      <c r="JIL207" s="379"/>
      <c r="JIM207" s="379"/>
      <c r="JIN207" s="379"/>
      <c r="JIO207" s="379"/>
      <c r="JIP207" s="378"/>
      <c r="JIQ207" s="378"/>
      <c r="JIR207" s="379"/>
      <c r="JIS207" s="379"/>
      <c r="JIT207" s="378"/>
      <c r="JIU207" s="378"/>
      <c r="JIV207" s="379"/>
      <c r="JIW207" s="379"/>
      <c r="JIX207" s="378"/>
      <c r="JIY207" s="378"/>
      <c r="JIZ207" s="378"/>
      <c r="JJA207" s="378"/>
      <c r="JJB207" s="378"/>
      <c r="JJC207" s="378"/>
      <c r="JJD207" s="378"/>
      <c r="JJE207" s="379"/>
      <c r="JJF207" s="379"/>
      <c r="JJG207" s="378"/>
      <c r="JJH207" s="378"/>
      <c r="JJI207" s="379"/>
      <c r="JJJ207" s="379"/>
      <c r="JJK207" s="378"/>
      <c r="JJL207" s="378"/>
      <c r="JJM207" s="378"/>
      <c r="JJN207" s="378"/>
      <c r="JJO207" s="378"/>
      <c r="JJP207" s="372"/>
      <c r="JJQ207" s="398"/>
      <c r="JJR207" s="378"/>
      <c r="JJS207" s="378"/>
      <c r="JJT207" s="378"/>
      <c r="JJU207" s="378"/>
      <c r="JJV207" s="378"/>
      <c r="JJW207" s="378"/>
      <c r="JJX207" s="378"/>
      <c r="JJY207" s="377"/>
      <c r="JJZ207" s="377"/>
      <c r="JKA207" s="377"/>
      <c r="JKB207" s="377"/>
      <c r="JKC207" s="377"/>
      <c r="JKD207" s="377"/>
      <c r="JKE207" s="377"/>
      <c r="JKF207" s="377"/>
      <c r="JKG207" s="377"/>
      <c r="JKH207" s="377"/>
      <c r="JKI207" s="377"/>
      <c r="JKJ207" s="377"/>
      <c r="JKK207" s="377"/>
      <c r="JKL207" s="377"/>
      <c r="JKM207" s="377"/>
      <c r="JKN207" s="377"/>
      <c r="JKO207" s="377"/>
      <c r="JKP207" s="377"/>
      <c r="JKQ207" s="377"/>
      <c r="JKR207" s="377"/>
      <c r="JKS207" s="377"/>
      <c r="JKT207" s="377"/>
      <c r="JKU207" s="377"/>
      <c r="JKV207" s="377"/>
      <c r="JKW207" s="377"/>
      <c r="JKX207" s="377"/>
      <c r="JKY207" s="377"/>
      <c r="JKZ207" s="377"/>
      <c r="JLA207" s="377"/>
      <c r="JLB207" s="377"/>
      <c r="JLC207" s="377"/>
      <c r="JLD207" s="377"/>
      <c r="JLE207" s="377"/>
      <c r="JLF207" s="377"/>
      <c r="JLG207" s="377"/>
      <c r="JLH207" s="377"/>
      <c r="JLI207" s="377"/>
      <c r="JLJ207" s="377"/>
      <c r="JLK207" s="377"/>
      <c r="JLL207" s="377"/>
      <c r="JLM207" s="377"/>
      <c r="JLN207" s="377"/>
      <c r="JLO207" s="377"/>
      <c r="JLP207" s="377"/>
      <c r="JLQ207" s="378"/>
      <c r="JLR207" s="378"/>
      <c r="JLS207" s="378"/>
      <c r="JLT207" s="378"/>
      <c r="JLU207" s="378"/>
      <c r="JLV207" s="378"/>
      <c r="JLW207" s="378"/>
      <c r="JLX207" s="378"/>
      <c r="JLY207" s="378"/>
      <c r="JLZ207" s="378"/>
      <c r="JMA207" s="378"/>
      <c r="JMB207" s="378"/>
      <c r="JMC207" s="378"/>
      <c r="JMD207" s="378"/>
      <c r="JME207" s="378"/>
      <c r="JMF207" s="378"/>
      <c r="JMG207" s="378"/>
      <c r="JMH207" s="378"/>
      <c r="JMI207" s="378"/>
      <c r="JMJ207" s="378"/>
      <c r="JMK207" s="378"/>
      <c r="JML207" s="378"/>
      <c r="JMM207" s="378"/>
      <c r="JMN207" s="378"/>
      <c r="JMO207" s="379"/>
      <c r="JMP207" s="379"/>
      <c r="JMQ207" s="379"/>
      <c r="JMR207" s="379"/>
      <c r="JMS207" s="379"/>
      <c r="JMT207" s="378"/>
      <c r="JMU207" s="378"/>
      <c r="JMV207" s="379"/>
      <c r="JMW207" s="379"/>
      <c r="JMX207" s="378"/>
      <c r="JMY207" s="378"/>
      <c r="JMZ207" s="379"/>
      <c r="JNA207" s="379"/>
      <c r="JNB207" s="378"/>
      <c r="JNC207" s="378"/>
      <c r="JND207" s="378"/>
      <c r="JNE207" s="378"/>
      <c r="JNF207" s="378"/>
      <c r="JNG207" s="378"/>
      <c r="JNH207" s="378"/>
      <c r="JNI207" s="379"/>
      <c r="JNJ207" s="379"/>
      <c r="JNK207" s="378"/>
      <c r="JNL207" s="378"/>
      <c r="JNM207" s="379"/>
      <c r="JNN207" s="379"/>
      <c r="JNO207" s="378"/>
      <c r="JNP207" s="378"/>
      <c r="JNQ207" s="378"/>
      <c r="JNR207" s="378"/>
      <c r="JNS207" s="378"/>
      <c r="JNT207" s="372"/>
      <c r="JNU207" s="398"/>
      <c r="JNV207" s="378"/>
      <c r="JNW207" s="378"/>
      <c r="JNX207" s="378"/>
      <c r="JNY207" s="378"/>
      <c r="JNZ207" s="378"/>
      <c r="JOA207" s="378"/>
      <c r="JOB207" s="378"/>
      <c r="JOC207" s="377"/>
      <c r="JOD207" s="377"/>
      <c r="JOE207" s="377"/>
      <c r="JOF207" s="377"/>
      <c r="JOG207" s="377"/>
      <c r="JOH207" s="377"/>
      <c r="JOI207" s="377"/>
      <c r="JOJ207" s="377"/>
      <c r="JOK207" s="377"/>
      <c r="JOL207" s="377"/>
      <c r="JOM207" s="377"/>
      <c r="JON207" s="377"/>
      <c r="JOO207" s="377"/>
      <c r="JOP207" s="377"/>
      <c r="JOQ207" s="377"/>
      <c r="JOR207" s="377"/>
      <c r="JOS207" s="377"/>
      <c r="JOT207" s="377"/>
      <c r="JOU207" s="377"/>
      <c r="JOV207" s="377"/>
      <c r="JOW207" s="377"/>
      <c r="JOX207" s="377"/>
      <c r="JOY207" s="377"/>
      <c r="JOZ207" s="377"/>
      <c r="JPA207" s="377"/>
      <c r="JPB207" s="377"/>
      <c r="JPC207" s="377"/>
      <c r="JPD207" s="377"/>
      <c r="JPE207" s="377"/>
      <c r="JPF207" s="377"/>
      <c r="JPG207" s="377"/>
      <c r="JPH207" s="377"/>
      <c r="JPI207" s="377"/>
      <c r="JPJ207" s="377"/>
      <c r="JPK207" s="377"/>
      <c r="JPL207" s="377"/>
      <c r="JPM207" s="377"/>
      <c r="JPN207" s="377"/>
      <c r="JPO207" s="377"/>
      <c r="JPP207" s="377"/>
      <c r="JPQ207" s="377"/>
      <c r="JPR207" s="377"/>
      <c r="JPS207" s="377"/>
      <c r="JPT207" s="377"/>
      <c r="JPU207" s="378"/>
      <c r="JPV207" s="378"/>
      <c r="JPW207" s="378"/>
      <c r="JPX207" s="378"/>
      <c r="JPY207" s="378"/>
      <c r="JPZ207" s="378"/>
      <c r="JQA207" s="378"/>
      <c r="JQB207" s="378"/>
      <c r="JQC207" s="378"/>
      <c r="JQD207" s="378"/>
      <c r="JQE207" s="378"/>
      <c r="JQF207" s="378"/>
      <c r="JQG207" s="378"/>
      <c r="JQH207" s="378"/>
      <c r="JQI207" s="378"/>
      <c r="JQJ207" s="378"/>
      <c r="JQK207" s="378"/>
      <c r="JQL207" s="378"/>
      <c r="JQM207" s="378"/>
      <c r="JQN207" s="378"/>
      <c r="JQO207" s="378"/>
      <c r="JQP207" s="378"/>
      <c r="JQQ207" s="378"/>
      <c r="JQR207" s="378"/>
      <c r="JQS207" s="379"/>
      <c r="JQT207" s="379"/>
      <c r="JQU207" s="379"/>
      <c r="JQV207" s="379"/>
      <c r="JQW207" s="379"/>
      <c r="JQX207" s="378"/>
      <c r="JQY207" s="378"/>
      <c r="JQZ207" s="379"/>
      <c r="JRA207" s="379"/>
      <c r="JRB207" s="378"/>
      <c r="JRC207" s="378"/>
      <c r="JRD207" s="379"/>
      <c r="JRE207" s="379"/>
      <c r="JRF207" s="378"/>
      <c r="JRG207" s="378"/>
      <c r="JRH207" s="378"/>
      <c r="JRI207" s="378"/>
      <c r="JRJ207" s="378"/>
      <c r="JRK207" s="378"/>
      <c r="JRL207" s="378"/>
      <c r="JRM207" s="379"/>
      <c r="JRN207" s="379"/>
      <c r="JRO207" s="378"/>
      <c r="JRP207" s="378"/>
      <c r="JRQ207" s="379"/>
      <c r="JRR207" s="379"/>
      <c r="JRS207" s="378"/>
      <c r="JRT207" s="378"/>
      <c r="JRU207" s="378"/>
      <c r="JRV207" s="378"/>
      <c r="JRW207" s="378"/>
      <c r="JRX207" s="372"/>
      <c r="JRY207" s="398"/>
      <c r="JRZ207" s="378"/>
      <c r="JSA207" s="378"/>
      <c r="JSB207" s="378"/>
      <c r="JSC207" s="378"/>
      <c r="JSD207" s="378"/>
      <c r="JSE207" s="378"/>
      <c r="JSF207" s="378"/>
      <c r="JSG207" s="377"/>
      <c r="JSH207" s="377"/>
      <c r="JSI207" s="377"/>
      <c r="JSJ207" s="377"/>
      <c r="JSK207" s="377"/>
      <c r="JSL207" s="377"/>
      <c r="JSM207" s="377"/>
      <c r="JSN207" s="377"/>
      <c r="JSO207" s="377"/>
      <c r="JSP207" s="377"/>
      <c r="JSQ207" s="377"/>
      <c r="JSR207" s="377"/>
      <c r="JSS207" s="377"/>
      <c r="JST207" s="377"/>
      <c r="JSU207" s="377"/>
      <c r="JSV207" s="377"/>
      <c r="JSW207" s="377"/>
      <c r="JSX207" s="377"/>
      <c r="JSY207" s="377"/>
      <c r="JSZ207" s="377"/>
      <c r="JTA207" s="377"/>
      <c r="JTB207" s="377"/>
      <c r="JTC207" s="377"/>
      <c r="JTD207" s="377"/>
      <c r="JTE207" s="377"/>
      <c r="JTF207" s="377"/>
      <c r="JTG207" s="377"/>
      <c r="JTH207" s="377"/>
      <c r="JTI207" s="377"/>
      <c r="JTJ207" s="377"/>
      <c r="JTK207" s="377"/>
      <c r="JTL207" s="377"/>
      <c r="JTM207" s="377"/>
      <c r="JTN207" s="377"/>
      <c r="JTO207" s="377"/>
      <c r="JTP207" s="377"/>
      <c r="JTQ207" s="377"/>
      <c r="JTR207" s="377"/>
      <c r="JTS207" s="377"/>
      <c r="JTT207" s="377"/>
      <c r="JTU207" s="377"/>
      <c r="JTV207" s="377"/>
      <c r="JTW207" s="377"/>
      <c r="JTX207" s="377"/>
      <c r="JTY207" s="378"/>
      <c r="JTZ207" s="378"/>
      <c r="JUA207" s="378"/>
      <c r="JUB207" s="378"/>
      <c r="JUC207" s="378"/>
      <c r="JUD207" s="378"/>
      <c r="JUE207" s="378"/>
      <c r="JUF207" s="378"/>
      <c r="JUG207" s="378"/>
      <c r="JUH207" s="378"/>
      <c r="JUI207" s="378"/>
      <c r="JUJ207" s="378"/>
      <c r="JUK207" s="378"/>
      <c r="JUL207" s="378"/>
      <c r="JUM207" s="378"/>
      <c r="JUN207" s="378"/>
      <c r="JUO207" s="378"/>
      <c r="JUP207" s="378"/>
      <c r="JUQ207" s="378"/>
      <c r="JUR207" s="378"/>
      <c r="JUS207" s="378"/>
      <c r="JUT207" s="378"/>
      <c r="JUU207" s="378"/>
      <c r="JUV207" s="378"/>
      <c r="JUW207" s="379"/>
      <c r="JUX207" s="379"/>
      <c r="JUY207" s="379"/>
      <c r="JUZ207" s="379"/>
      <c r="JVA207" s="379"/>
      <c r="JVB207" s="378"/>
      <c r="JVC207" s="378"/>
      <c r="JVD207" s="379"/>
      <c r="JVE207" s="379"/>
      <c r="JVF207" s="378"/>
      <c r="JVG207" s="378"/>
      <c r="JVH207" s="379"/>
      <c r="JVI207" s="379"/>
      <c r="JVJ207" s="378"/>
      <c r="JVK207" s="378"/>
      <c r="JVL207" s="378"/>
      <c r="JVM207" s="378"/>
      <c r="JVN207" s="378"/>
      <c r="JVO207" s="378"/>
      <c r="JVP207" s="378"/>
      <c r="JVQ207" s="379"/>
      <c r="JVR207" s="379"/>
      <c r="JVS207" s="378"/>
      <c r="JVT207" s="378"/>
      <c r="JVU207" s="379"/>
      <c r="JVV207" s="379"/>
      <c r="JVW207" s="378"/>
      <c r="JVX207" s="378"/>
      <c r="JVY207" s="378"/>
      <c r="JVZ207" s="378"/>
      <c r="JWA207" s="378"/>
      <c r="JWB207" s="372"/>
      <c r="JWC207" s="398"/>
      <c r="JWD207" s="378"/>
      <c r="JWE207" s="378"/>
      <c r="JWF207" s="378"/>
      <c r="JWG207" s="378"/>
      <c r="JWH207" s="378"/>
      <c r="JWI207" s="378"/>
      <c r="JWJ207" s="378"/>
      <c r="JWK207" s="377"/>
      <c r="JWL207" s="377"/>
      <c r="JWM207" s="377"/>
      <c r="JWN207" s="377"/>
      <c r="JWO207" s="377"/>
      <c r="JWP207" s="377"/>
      <c r="JWQ207" s="377"/>
      <c r="JWR207" s="377"/>
      <c r="JWS207" s="377"/>
      <c r="JWT207" s="377"/>
      <c r="JWU207" s="377"/>
      <c r="JWV207" s="377"/>
      <c r="JWW207" s="377"/>
      <c r="JWX207" s="377"/>
      <c r="JWY207" s="377"/>
      <c r="JWZ207" s="377"/>
      <c r="JXA207" s="377"/>
      <c r="JXB207" s="377"/>
      <c r="JXC207" s="377"/>
      <c r="JXD207" s="377"/>
      <c r="JXE207" s="377"/>
      <c r="JXF207" s="377"/>
      <c r="JXG207" s="377"/>
      <c r="JXH207" s="377"/>
      <c r="JXI207" s="377"/>
      <c r="JXJ207" s="377"/>
      <c r="JXK207" s="377"/>
      <c r="JXL207" s="377"/>
      <c r="JXM207" s="377"/>
      <c r="JXN207" s="377"/>
      <c r="JXO207" s="377"/>
      <c r="JXP207" s="377"/>
      <c r="JXQ207" s="377"/>
      <c r="JXR207" s="377"/>
      <c r="JXS207" s="377"/>
      <c r="JXT207" s="377"/>
      <c r="JXU207" s="377"/>
      <c r="JXV207" s="377"/>
      <c r="JXW207" s="377"/>
      <c r="JXX207" s="377"/>
      <c r="JXY207" s="377"/>
      <c r="JXZ207" s="377"/>
      <c r="JYA207" s="377"/>
      <c r="JYB207" s="377"/>
      <c r="JYC207" s="378"/>
      <c r="JYD207" s="378"/>
      <c r="JYE207" s="378"/>
      <c r="JYF207" s="378"/>
      <c r="JYG207" s="378"/>
      <c r="JYH207" s="378"/>
      <c r="JYI207" s="378"/>
      <c r="JYJ207" s="378"/>
      <c r="JYK207" s="378"/>
      <c r="JYL207" s="378"/>
      <c r="JYM207" s="378"/>
      <c r="JYN207" s="378"/>
      <c r="JYO207" s="378"/>
      <c r="JYP207" s="378"/>
      <c r="JYQ207" s="378"/>
      <c r="JYR207" s="378"/>
      <c r="JYS207" s="378"/>
      <c r="JYT207" s="378"/>
      <c r="JYU207" s="378"/>
      <c r="JYV207" s="378"/>
      <c r="JYW207" s="378"/>
      <c r="JYX207" s="378"/>
      <c r="JYY207" s="378"/>
      <c r="JYZ207" s="378"/>
      <c r="JZA207" s="379"/>
      <c r="JZB207" s="379"/>
      <c r="JZC207" s="379"/>
      <c r="JZD207" s="379"/>
      <c r="JZE207" s="379"/>
      <c r="JZF207" s="378"/>
      <c r="JZG207" s="378"/>
      <c r="JZH207" s="379"/>
      <c r="JZI207" s="379"/>
      <c r="JZJ207" s="378"/>
      <c r="JZK207" s="378"/>
      <c r="JZL207" s="379"/>
      <c r="JZM207" s="379"/>
      <c r="JZN207" s="378"/>
      <c r="JZO207" s="378"/>
      <c r="JZP207" s="378"/>
      <c r="JZQ207" s="378"/>
      <c r="JZR207" s="378"/>
      <c r="JZS207" s="378"/>
      <c r="JZT207" s="378"/>
      <c r="JZU207" s="379"/>
      <c r="JZV207" s="379"/>
      <c r="JZW207" s="378"/>
      <c r="JZX207" s="378"/>
      <c r="JZY207" s="379"/>
      <c r="JZZ207" s="379"/>
      <c r="KAA207" s="378"/>
      <c r="KAB207" s="378"/>
      <c r="KAC207" s="378"/>
      <c r="KAD207" s="378"/>
      <c r="KAE207" s="378"/>
      <c r="KAF207" s="372"/>
      <c r="KAG207" s="398"/>
      <c r="KAH207" s="378"/>
      <c r="KAI207" s="378"/>
      <c r="KAJ207" s="378"/>
      <c r="KAK207" s="378"/>
      <c r="KAL207" s="378"/>
      <c r="KAM207" s="378"/>
      <c r="KAN207" s="378"/>
      <c r="KAO207" s="377"/>
      <c r="KAP207" s="377"/>
      <c r="KAQ207" s="377"/>
      <c r="KAR207" s="377"/>
      <c r="KAS207" s="377"/>
      <c r="KAT207" s="377"/>
      <c r="KAU207" s="377"/>
      <c r="KAV207" s="377"/>
      <c r="KAW207" s="377"/>
      <c r="KAX207" s="377"/>
      <c r="KAY207" s="377"/>
      <c r="KAZ207" s="377"/>
      <c r="KBA207" s="377"/>
      <c r="KBB207" s="377"/>
      <c r="KBC207" s="377"/>
      <c r="KBD207" s="377"/>
      <c r="KBE207" s="377"/>
      <c r="KBF207" s="377"/>
      <c r="KBG207" s="377"/>
      <c r="KBH207" s="377"/>
      <c r="KBI207" s="377"/>
      <c r="KBJ207" s="377"/>
      <c r="KBK207" s="377"/>
      <c r="KBL207" s="377"/>
      <c r="KBM207" s="377"/>
      <c r="KBN207" s="377"/>
      <c r="KBO207" s="377"/>
      <c r="KBP207" s="377"/>
      <c r="KBQ207" s="377"/>
      <c r="KBR207" s="377"/>
      <c r="KBS207" s="377"/>
      <c r="KBT207" s="377"/>
      <c r="KBU207" s="377"/>
      <c r="KBV207" s="377"/>
      <c r="KBW207" s="377"/>
      <c r="KBX207" s="377"/>
      <c r="KBY207" s="377"/>
      <c r="KBZ207" s="377"/>
      <c r="KCA207" s="377"/>
      <c r="KCB207" s="377"/>
      <c r="KCC207" s="377"/>
      <c r="KCD207" s="377"/>
      <c r="KCE207" s="377"/>
      <c r="KCF207" s="377"/>
      <c r="KCG207" s="378"/>
      <c r="KCH207" s="378"/>
      <c r="KCI207" s="378"/>
      <c r="KCJ207" s="378"/>
      <c r="KCK207" s="378"/>
      <c r="KCL207" s="378"/>
      <c r="KCM207" s="378"/>
      <c r="KCN207" s="378"/>
      <c r="KCO207" s="378"/>
      <c r="KCP207" s="378"/>
      <c r="KCQ207" s="378"/>
      <c r="KCR207" s="378"/>
      <c r="KCS207" s="378"/>
      <c r="KCT207" s="378"/>
      <c r="KCU207" s="378"/>
      <c r="KCV207" s="378"/>
      <c r="KCW207" s="378"/>
      <c r="KCX207" s="378"/>
      <c r="KCY207" s="378"/>
      <c r="KCZ207" s="378"/>
      <c r="KDA207" s="378"/>
      <c r="KDB207" s="378"/>
      <c r="KDC207" s="378"/>
      <c r="KDD207" s="378"/>
      <c r="KDE207" s="379"/>
      <c r="KDF207" s="379"/>
      <c r="KDG207" s="379"/>
      <c r="KDH207" s="379"/>
      <c r="KDI207" s="379"/>
      <c r="KDJ207" s="378"/>
      <c r="KDK207" s="378"/>
      <c r="KDL207" s="379"/>
      <c r="KDM207" s="379"/>
      <c r="KDN207" s="378"/>
      <c r="KDO207" s="378"/>
      <c r="KDP207" s="379"/>
      <c r="KDQ207" s="379"/>
      <c r="KDR207" s="378"/>
      <c r="KDS207" s="378"/>
      <c r="KDT207" s="378"/>
      <c r="KDU207" s="378"/>
      <c r="KDV207" s="378"/>
      <c r="KDW207" s="378"/>
      <c r="KDX207" s="378"/>
      <c r="KDY207" s="379"/>
      <c r="KDZ207" s="379"/>
      <c r="KEA207" s="378"/>
      <c r="KEB207" s="378"/>
      <c r="KEC207" s="379"/>
      <c r="KED207" s="379"/>
      <c r="KEE207" s="378"/>
      <c r="KEF207" s="378"/>
      <c r="KEG207" s="378"/>
      <c r="KEH207" s="378"/>
      <c r="KEI207" s="378"/>
      <c r="KEJ207" s="372"/>
      <c r="KEK207" s="398"/>
      <c r="KEL207" s="378"/>
      <c r="KEM207" s="378"/>
      <c r="KEN207" s="378"/>
      <c r="KEO207" s="378"/>
      <c r="KEP207" s="378"/>
      <c r="KEQ207" s="378"/>
      <c r="KER207" s="378"/>
      <c r="KES207" s="377"/>
      <c r="KET207" s="377"/>
      <c r="KEU207" s="377"/>
      <c r="KEV207" s="377"/>
      <c r="KEW207" s="377"/>
      <c r="KEX207" s="377"/>
      <c r="KEY207" s="377"/>
      <c r="KEZ207" s="377"/>
      <c r="KFA207" s="377"/>
      <c r="KFB207" s="377"/>
      <c r="KFC207" s="377"/>
      <c r="KFD207" s="377"/>
      <c r="KFE207" s="377"/>
      <c r="KFF207" s="377"/>
      <c r="KFG207" s="377"/>
      <c r="KFH207" s="377"/>
      <c r="KFI207" s="377"/>
      <c r="KFJ207" s="377"/>
      <c r="KFK207" s="377"/>
      <c r="KFL207" s="377"/>
      <c r="KFM207" s="377"/>
      <c r="KFN207" s="377"/>
      <c r="KFO207" s="377"/>
      <c r="KFP207" s="377"/>
      <c r="KFQ207" s="377"/>
      <c r="KFR207" s="377"/>
      <c r="KFS207" s="377"/>
      <c r="KFT207" s="377"/>
      <c r="KFU207" s="377"/>
      <c r="KFV207" s="377"/>
      <c r="KFW207" s="377"/>
      <c r="KFX207" s="377"/>
      <c r="KFY207" s="377"/>
      <c r="KFZ207" s="377"/>
      <c r="KGA207" s="377"/>
      <c r="KGB207" s="377"/>
      <c r="KGC207" s="377"/>
      <c r="KGD207" s="377"/>
      <c r="KGE207" s="377"/>
      <c r="KGF207" s="377"/>
      <c r="KGG207" s="377"/>
      <c r="KGH207" s="377"/>
      <c r="KGI207" s="377"/>
      <c r="KGJ207" s="377"/>
      <c r="KGK207" s="378"/>
      <c r="KGL207" s="378"/>
      <c r="KGM207" s="378"/>
      <c r="KGN207" s="378"/>
      <c r="KGO207" s="378"/>
      <c r="KGP207" s="378"/>
      <c r="KGQ207" s="378"/>
      <c r="KGR207" s="378"/>
      <c r="KGS207" s="378"/>
      <c r="KGT207" s="378"/>
      <c r="KGU207" s="378"/>
      <c r="KGV207" s="378"/>
      <c r="KGW207" s="378"/>
      <c r="KGX207" s="378"/>
      <c r="KGY207" s="378"/>
      <c r="KGZ207" s="378"/>
      <c r="KHA207" s="378"/>
      <c r="KHB207" s="378"/>
      <c r="KHC207" s="378"/>
      <c r="KHD207" s="378"/>
      <c r="KHE207" s="378"/>
      <c r="KHF207" s="378"/>
      <c r="KHG207" s="378"/>
      <c r="KHH207" s="378"/>
      <c r="KHI207" s="379"/>
      <c r="KHJ207" s="379"/>
      <c r="KHK207" s="379"/>
      <c r="KHL207" s="379"/>
      <c r="KHM207" s="379"/>
      <c r="KHN207" s="378"/>
      <c r="KHO207" s="378"/>
      <c r="KHP207" s="379"/>
      <c r="KHQ207" s="379"/>
      <c r="KHR207" s="378"/>
      <c r="KHS207" s="378"/>
      <c r="KHT207" s="379"/>
      <c r="KHU207" s="379"/>
      <c r="KHV207" s="378"/>
      <c r="KHW207" s="378"/>
      <c r="KHX207" s="378"/>
      <c r="KHY207" s="378"/>
      <c r="KHZ207" s="378"/>
      <c r="KIA207" s="378"/>
      <c r="KIB207" s="378"/>
      <c r="KIC207" s="379"/>
      <c r="KID207" s="379"/>
      <c r="KIE207" s="378"/>
      <c r="KIF207" s="378"/>
      <c r="KIG207" s="379"/>
      <c r="KIH207" s="379"/>
      <c r="KII207" s="378"/>
      <c r="KIJ207" s="378"/>
      <c r="KIK207" s="378"/>
      <c r="KIL207" s="378"/>
      <c r="KIM207" s="378"/>
      <c r="KIN207" s="372"/>
      <c r="KIO207" s="398"/>
      <c r="KIP207" s="378"/>
      <c r="KIQ207" s="378"/>
      <c r="KIR207" s="378"/>
      <c r="KIS207" s="378"/>
      <c r="KIT207" s="378"/>
      <c r="KIU207" s="378"/>
      <c r="KIV207" s="378"/>
      <c r="KIW207" s="377"/>
      <c r="KIX207" s="377"/>
      <c r="KIY207" s="377"/>
      <c r="KIZ207" s="377"/>
      <c r="KJA207" s="377"/>
      <c r="KJB207" s="377"/>
      <c r="KJC207" s="377"/>
      <c r="KJD207" s="377"/>
      <c r="KJE207" s="377"/>
      <c r="KJF207" s="377"/>
      <c r="KJG207" s="377"/>
      <c r="KJH207" s="377"/>
      <c r="KJI207" s="377"/>
      <c r="KJJ207" s="377"/>
      <c r="KJK207" s="377"/>
      <c r="KJL207" s="377"/>
      <c r="KJM207" s="377"/>
      <c r="KJN207" s="377"/>
      <c r="KJO207" s="377"/>
      <c r="KJP207" s="377"/>
      <c r="KJQ207" s="377"/>
      <c r="KJR207" s="377"/>
      <c r="KJS207" s="377"/>
      <c r="KJT207" s="377"/>
      <c r="KJU207" s="377"/>
      <c r="KJV207" s="377"/>
      <c r="KJW207" s="377"/>
      <c r="KJX207" s="377"/>
      <c r="KJY207" s="377"/>
      <c r="KJZ207" s="377"/>
      <c r="KKA207" s="377"/>
      <c r="KKB207" s="377"/>
      <c r="KKC207" s="377"/>
      <c r="KKD207" s="377"/>
      <c r="KKE207" s="377"/>
      <c r="KKF207" s="377"/>
      <c r="KKG207" s="377"/>
      <c r="KKH207" s="377"/>
      <c r="KKI207" s="377"/>
      <c r="KKJ207" s="377"/>
      <c r="KKK207" s="377"/>
      <c r="KKL207" s="377"/>
      <c r="KKM207" s="377"/>
      <c r="KKN207" s="377"/>
      <c r="KKO207" s="378"/>
      <c r="KKP207" s="378"/>
      <c r="KKQ207" s="378"/>
      <c r="KKR207" s="378"/>
      <c r="KKS207" s="378"/>
      <c r="KKT207" s="378"/>
      <c r="KKU207" s="378"/>
      <c r="KKV207" s="378"/>
      <c r="KKW207" s="378"/>
      <c r="KKX207" s="378"/>
      <c r="KKY207" s="378"/>
      <c r="KKZ207" s="378"/>
      <c r="KLA207" s="378"/>
      <c r="KLB207" s="378"/>
      <c r="KLC207" s="378"/>
      <c r="KLD207" s="378"/>
      <c r="KLE207" s="378"/>
      <c r="KLF207" s="378"/>
      <c r="KLG207" s="378"/>
      <c r="KLH207" s="378"/>
      <c r="KLI207" s="378"/>
      <c r="KLJ207" s="378"/>
      <c r="KLK207" s="378"/>
      <c r="KLL207" s="378"/>
      <c r="KLM207" s="379"/>
      <c r="KLN207" s="379"/>
      <c r="KLO207" s="379"/>
      <c r="KLP207" s="379"/>
      <c r="KLQ207" s="379"/>
      <c r="KLR207" s="378"/>
      <c r="KLS207" s="378"/>
      <c r="KLT207" s="379"/>
      <c r="KLU207" s="379"/>
      <c r="KLV207" s="378"/>
      <c r="KLW207" s="378"/>
      <c r="KLX207" s="379"/>
      <c r="KLY207" s="379"/>
      <c r="KLZ207" s="378"/>
      <c r="KMA207" s="378"/>
      <c r="KMB207" s="378"/>
      <c r="KMC207" s="378"/>
      <c r="KMD207" s="378"/>
      <c r="KME207" s="378"/>
      <c r="KMF207" s="378"/>
      <c r="KMG207" s="379"/>
      <c r="KMH207" s="379"/>
      <c r="KMI207" s="378"/>
      <c r="KMJ207" s="378"/>
      <c r="KMK207" s="379"/>
      <c r="KML207" s="379"/>
      <c r="KMM207" s="378"/>
      <c r="KMN207" s="378"/>
      <c r="KMO207" s="378"/>
      <c r="KMP207" s="378"/>
      <c r="KMQ207" s="378"/>
      <c r="KMR207" s="372"/>
      <c r="KMS207" s="398"/>
      <c r="KMT207" s="378"/>
      <c r="KMU207" s="378"/>
      <c r="KMV207" s="378"/>
      <c r="KMW207" s="378"/>
      <c r="KMX207" s="378"/>
      <c r="KMY207" s="378"/>
      <c r="KMZ207" s="378"/>
      <c r="KNA207" s="377"/>
      <c r="KNB207" s="377"/>
      <c r="KNC207" s="377"/>
      <c r="KND207" s="377"/>
      <c r="KNE207" s="377"/>
      <c r="KNF207" s="377"/>
      <c r="KNG207" s="377"/>
      <c r="KNH207" s="377"/>
      <c r="KNI207" s="377"/>
      <c r="KNJ207" s="377"/>
      <c r="KNK207" s="377"/>
      <c r="KNL207" s="377"/>
      <c r="KNM207" s="377"/>
      <c r="KNN207" s="377"/>
      <c r="KNO207" s="377"/>
      <c r="KNP207" s="377"/>
      <c r="KNQ207" s="377"/>
      <c r="KNR207" s="377"/>
      <c r="KNS207" s="377"/>
      <c r="KNT207" s="377"/>
      <c r="KNU207" s="377"/>
      <c r="KNV207" s="377"/>
      <c r="KNW207" s="377"/>
      <c r="KNX207" s="377"/>
      <c r="KNY207" s="377"/>
      <c r="KNZ207" s="377"/>
      <c r="KOA207" s="377"/>
      <c r="KOB207" s="377"/>
      <c r="KOC207" s="377"/>
      <c r="KOD207" s="377"/>
      <c r="KOE207" s="377"/>
      <c r="KOF207" s="377"/>
      <c r="KOG207" s="377"/>
      <c r="KOH207" s="377"/>
      <c r="KOI207" s="377"/>
      <c r="KOJ207" s="377"/>
      <c r="KOK207" s="377"/>
      <c r="KOL207" s="377"/>
      <c r="KOM207" s="377"/>
      <c r="KON207" s="377"/>
      <c r="KOO207" s="377"/>
      <c r="KOP207" s="377"/>
      <c r="KOQ207" s="377"/>
      <c r="KOR207" s="377"/>
      <c r="KOS207" s="378"/>
      <c r="KOT207" s="378"/>
      <c r="KOU207" s="378"/>
      <c r="KOV207" s="378"/>
      <c r="KOW207" s="378"/>
      <c r="KOX207" s="378"/>
      <c r="KOY207" s="378"/>
      <c r="KOZ207" s="378"/>
      <c r="KPA207" s="378"/>
      <c r="KPB207" s="378"/>
      <c r="KPC207" s="378"/>
      <c r="KPD207" s="378"/>
      <c r="KPE207" s="378"/>
      <c r="KPF207" s="378"/>
      <c r="KPG207" s="378"/>
      <c r="KPH207" s="378"/>
      <c r="KPI207" s="378"/>
      <c r="KPJ207" s="378"/>
      <c r="KPK207" s="378"/>
      <c r="KPL207" s="378"/>
      <c r="KPM207" s="378"/>
      <c r="KPN207" s="378"/>
      <c r="KPO207" s="378"/>
      <c r="KPP207" s="378"/>
      <c r="KPQ207" s="379"/>
      <c r="KPR207" s="379"/>
      <c r="KPS207" s="379"/>
      <c r="KPT207" s="379"/>
      <c r="KPU207" s="379"/>
      <c r="KPV207" s="378"/>
      <c r="KPW207" s="378"/>
      <c r="KPX207" s="379"/>
      <c r="KPY207" s="379"/>
      <c r="KPZ207" s="378"/>
      <c r="KQA207" s="378"/>
      <c r="KQB207" s="379"/>
      <c r="KQC207" s="379"/>
      <c r="KQD207" s="378"/>
      <c r="KQE207" s="378"/>
      <c r="KQF207" s="378"/>
      <c r="KQG207" s="378"/>
      <c r="KQH207" s="378"/>
      <c r="KQI207" s="378"/>
      <c r="KQJ207" s="378"/>
      <c r="KQK207" s="379"/>
      <c r="KQL207" s="379"/>
      <c r="KQM207" s="378"/>
      <c r="KQN207" s="378"/>
      <c r="KQO207" s="379"/>
      <c r="KQP207" s="379"/>
      <c r="KQQ207" s="378"/>
      <c r="KQR207" s="378"/>
      <c r="KQS207" s="378"/>
      <c r="KQT207" s="378"/>
      <c r="KQU207" s="378"/>
      <c r="KQV207" s="372"/>
      <c r="KQW207" s="398"/>
      <c r="KQX207" s="378"/>
      <c r="KQY207" s="378"/>
      <c r="KQZ207" s="378"/>
      <c r="KRA207" s="378"/>
      <c r="KRB207" s="378"/>
      <c r="KRC207" s="378"/>
      <c r="KRD207" s="378"/>
      <c r="KRE207" s="377"/>
      <c r="KRF207" s="377"/>
      <c r="KRG207" s="377"/>
      <c r="KRH207" s="377"/>
      <c r="KRI207" s="377"/>
      <c r="KRJ207" s="377"/>
      <c r="KRK207" s="377"/>
      <c r="KRL207" s="377"/>
      <c r="KRM207" s="377"/>
      <c r="KRN207" s="377"/>
      <c r="KRO207" s="377"/>
      <c r="KRP207" s="377"/>
      <c r="KRQ207" s="377"/>
      <c r="KRR207" s="377"/>
      <c r="KRS207" s="377"/>
      <c r="KRT207" s="377"/>
      <c r="KRU207" s="377"/>
      <c r="KRV207" s="377"/>
      <c r="KRW207" s="377"/>
      <c r="KRX207" s="377"/>
      <c r="KRY207" s="377"/>
      <c r="KRZ207" s="377"/>
      <c r="KSA207" s="377"/>
      <c r="KSB207" s="377"/>
      <c r="KSC207" s="377"/>
      <c r="KSD207" s="377"/>
      <c r="KSE207" s="377"/>
      <c r="KSF207" s="377"/>
      <c r="KSG207" s="377"/>
      <c r="KSH207" s="377"/>
      <c r="KSI207" s="377"/>
      <c r="KSJ207" s="377"/>
      <c r="KSK207" s="377"/>
      <c r="KSL207" s="377"/>
      <c r="KSM207" s="377"/>
      <c r="KSN207" s="377"/>
      <c r="KSO207" s="377"/>
      <c r="KSP207" s="377"/>
      <c r="KSQ207" s="377"/>
      <c r="KSR207" s="377"/>
      <c r="KSS207" s="377"/>
      <c r="KST207" s="377"/>
      <c r="KSU207" s="377"/>
      <c r="KSV207" s="377"/>
      <c r="KSW207" s="378"/>
      <c r="KSX207" s="378"/>
      <c r="KSY207" s="378"/>
      <c r="KSZ207" s="378"/>
      <c r="KTA207" s="378"/>
      <c r="KTB207" s="378"/>
      <c r="KTC207" s="378"/>
      <c r="KTD207" s="378"/>
      <c r="KTE207" s="378"/>
      <c r="KTF207" s="378"/>
      <c r="KTG207" s="378"/>
      <c r="KTH207" s="378"/>
      <c r="KTI207" s="378"/>
      <c r="KTJ207" s="378"/>
      <c r="KTK207" s="378"/>
      <c r="KTL207" s="378"/>
      <c r="KTM207" s="378"/>
      <c r="KTN207" s="378"/>
      <c r="KTO207" s="378"/>
      <c r="KTP207" s="378"/>
      <c r="KTQ207" s="378"/>
      <c r="KTR207" s="378"/>
      <c r="KTS207" s="378"/>
      <c r="KTT207" s="378"/>
      <c r="KTU207" s="379"/>
      <c r="KTV207" s="379"/>
      <c r="KTW207" s="379"/>
      <c r="KTX207" s="379"/>
      <c r="KTY207" s="379"/>
      <c r="KTZ207" s="378"/>
      <c r="KUA207" s="378"/>
      <c r="KUB207" s="379"/>
      <c r="KUC207" s="379"/>
      <c r="KUD207" s="378"/>
      <c r="KUE207" s="378"/>
      <c r="KUF207" s="379"/>
      <c r="KUG207" s="379"/>
      <c r="KUH207" s="378"/>
      <c r="KUI207" s="378"/>
      <c r="KUJ207" s="378"/>
      <c r="KUK207" s="378"/>
      <c r="KUL207" s="378"/>
      <c r="KUM207" s="378"/>
      <c r="KUN207" s="378"/>
      <c r="KUO207" s="379"/>
      <c r="KUP207" s="379"/>
      <c r="KUQ207" s="378"/>
      <c r="KUR207" s="378"/>
      <c r="KUS207" s="379"/>
      <c r="KUT207" s="379"/>
      <c r="KUU207" s="378"/>
      <c r="KUV207" s="378"/>
      <c r="KUW207" s="378"/>
      <c r="KUX207" s="378"/>
      <c r="KUY207" s="378"/>
      <c r="KUZ207" s="372"/>
      <c r="KVA207" s="398"/>
      <c r="KVB207" s="378"/>
      <c r="KVC207" s="378"/>
      <c r="KVD207" s="378"/>
      <c r="KVE207" s="378"/>
      <c r="KVF207" s="378"/>
      <c r="KVG207" s="378"/>
      <c r="KVH207" s="378"/>
      <c r="KVI207" s="377"/>
      <c r="KVJ207" s="377"/>
      <c r="KVK207" s="377"/>
      <c r="KVL207" s="377"/>
      <c r="KVM207" s="377"/>
      <c r="KVN207" s="377"/>
      <c r="KVO207" s="377"/>
      <c r="KVP207" s="377"/>
      <c r="KVQ207" s="377"/>
      <c r="KVR207" s="377"/>
      <c r="KVS207" s="377"/>
      <c r="KVT207" s="377"/>
      <c r="KVU207" s="377"/>
      <c r="KVV207" s="377"/>
      <c r="KVW207" s="377"/>
      <c r="KVX207" s="377"/>
      <c r="KVY207" s="377"/>
      <c r="KVZ207" s="377"/>
      <c r="KWA207" s="377"/>
      <c r="KWB207" s="377"/>
      <c r="KWC207" s="377"/>
      <c r="KWD207" s="377"/>
      <c r="KWE207" s="377"/>
      <c r="KWF207" s="377"/>
      <c r="KWG207" s="377"/>
      <c r="KWH207" s="377"/>
      <c r="KWI207" s="377"/>
      <c r="KWJ207" s="377"/>
      <c r="KWK207" s="377"/>
      <c r="KWL207" s="377"/>
      <c r="KWM207" s="377"/>
      <c r="KWN207" s="377"/>
      <c r="KWO207" s="377"/>
      <c r="KWP207" s="377"/>
      <c r="KWQ207" s="377"/>
      <c r="KWR207" s="377"/>
      <c r="KWS207" s="377"/>
      <c r="KWT207" s="377"/>
      <c r="KWU207" s="377"/>
      <c r="KWV207" s="377"/>
      <c r="KWW207" s="377"/>
      <c r="KWX207" s="377"/>
      <c r="KWY207" s="377"/>
      <c r="KWZ207" s="377"/>
      <c r="KXA207" s="378"/>
      <c r="KXB207" s="378"/>
      <c r="KXC207" s="378"/>
      <c r="KXD207" s="378"/>
      <c r="KXE207" s="378"/>
      <c r="KXF207" s="378"/>
      <c r="KXG207" s="378"/>
      <c r="KXH207" s="378"/>
      <c r="KXI207" s="378"/>
      <c r="KXJ207" s="378"/>
      <c r="KXK207" s="378"/>
      <c r="KXL207" s="378"/>
      <c r="KXM207" s="378"/>
      <c r="KXN207" s="378"/>
      <c r="KXO207" s="378"/>
      <c r="KXP207" s="378"/>
      <c r="KXQ207" s="378"/>
      <c r="KXR207" s="378"/>
      <c r="KXS207" s="378"/>
      <c r="KXT207" s="378"/>
      <c r="KXU207" s="378"/>
      <c r="KXV207" s="378"/>
      <c r="KXW207" s="378"/>
      <c r="KXX207" s="378"/>
      <c r="KXY207" s="379"/>
      <c r="KXZ207" s="379"/>
      <c r="KYA207" s="379"/>
      <c r="KYB207" s="379"/>
      <c r="KYC207" s="379"/>
      <c r="KYD207" s="378"/>
      <c r="KYE207" s="378"/>
      <c r="KYF207" s="379"/>
      <c r="KYG207" s="379"/>
      <c r="KYH207" s="378"/>
      <c r="KYI207" s="378"/>
      <c r="KYJ207" s="379"/>
      <c r="KYK207" s="379"/>
      <c r="KYL207" s="378"/>
      <c r="KYM207" s="378"/>
      <c r="KYN207" s="378"/>
      <c r="KYO207" s="378"/>
      <c r="KYP207" s="378"/>
      <c r="KYQ207" s="378"/>
      <c r="KYR207" s="378"/>
      <c r="KYS207" s="379"/>
      <c r="KYT207" s="379"/>
      <c r="KYU207" s="378"/>
      <c r="KYV207" s="378"/>
      <c r="KYW207" s="379"/>
      <c r="KYX207" s="379"/>
      <c r="KYY207" s="378"/>
      <c r="KYZ207" s="378"/>
      <c r="KZA207" s="378"/>
      <c r="KZB207" s="378"/>
      <c r="KZC207" s="378"/>
      <c r="KZD207" s="372"/>
      <c r="KZE207" s="398"/>
      <c r="KZF207" s="378"/>
      <c r="KZG207" s="378"/>
      <c r="KZH207" s="378"/>
      <c r="KZI207" s="378"/>
      <c r="KZJ207" s="378"/>
      <c r="KZK207" s="378"/>
      <c r="KZL207" s="378"/>
      <c r="KZM207" s="377"/>
      <c r="KZN207" s="377"/>
      <c r="KZO207" s="377"/>
      <c r="KZP207" s="377"/>
      <c r="KZQ207" s="377"/>
      <c r="KZR207" s="377"/>
      <c r="KZS207" s="377"/>
      <c r="KZT207" s="377"/>
      <c r="KZU207" s="377"/>
      <c r="KZV207" s="377"/>
      <c r="KZW207" s="377"/>
      <c r="KZX207" s="377"/>
      <c r="KZY207" s="377"/>
      <c r="KZZ207" s="377"/>
      <c r="LAA207" s="377"/>
      <c r="LAB207" s="377"/>
      <c r="LAC207" s="377"/>
      <c r="LAD207" s="377"/>
      <c r="LAE207" s="377"/>
      <c r="LAF207" s="377"/>
      <c r="LAG207" s="377"/>
      <c r="LAH207" s="377"/>
      <c r="LAI207" s="377"/>
      <c r="LAJ207" s="377"/>
      <c r="LAK207" s="377"/>
      <c r="LAL207" s="377"/>
      <c r="LAM207" s="377"/>
      <c r="LAN207" s="377"/>
      <c r="LAO207" s="377"/>
      <c r="LAP207" s="377"/>
      <c r="LAQ207" s="377"/>
      <c r="LAR207" s="377"/>
      <c r="LAS207" s="377"/>
      <c r="LAT207" s="377"/>
      <c r="LAU207" s="377"/>
      <c r="LAV207" s="377"/>
      <c r="LAW207" s="377"/>
      <c r="LAX207" s="377"/>
      <c r="LAY207" s="377"/>
      <c r="LAZ207" s="377"/>
      <c r="LBA207" s="377"/>
      <c r="LBB207" s="377"/>
      <c r="LBC207" s="377"/>
      <c r="LBD207" s="377"/>
      <c r="LBE207" s="378"/>
      <c r="LBF207" s="378"/>
      <c r="LBG207" s="378"/>
      <c r="LBH207" s="378"/>
      <c r="LBI207" s="378"/>
      <c r="LBJ207" s="378"/>
      <c r="LBK207" s="378"/>
      <c r="LBL207" s="378"/>
      <c r="LBM207" s="378"/>
      <c r="LBN207" s="378"/>
      <c r="LBO207" s="378"/>
      <c r="LBP207" s="378"/>
      <c r="LBQ207" s="378"/>
      <c r="LBR207" s="378"/>
      <c r="LBS207" s="378"/>
      <c r="LBT207" s="378"/>
      <c r="LBU207" s="378"/>
      <c r="LBV207" s="378"/>
      <c r="LBW207" s="378"/>
      <c r="LBX207" s="378"/>
      <c r="LBY207" s="378"/>
      <c r="LBZ207" s="378"/>
      <c r="LCA207" s="378"/>
      <c r="LCB207" s="378"/>
      <c r="LCC207" s="379"/>
      <c r="LCD207" s="379"/>
      <c r="LCE207" s="379"/>
      <c r="LCF207" s="379"/>
      <c r="LCG207" s="379"/>
      <c r="LCH207" s="378"/>
      <c r="LCI207" s="378"/>
      <c r="LCJ207" s="379"/>
      <c r="LCK207" s="379"/>
      <c r="LCL207" s="378"/>
      <c r="LCM207" s="378"/>
      <c r="LCN207" s="379"/>
      <c r="LCO207" s="379"/>
      <c r="LCP207" s="378"/>
      <c r="LCQ207" s="378"/>
      <c r="LCR207" s="378"/>
      <c r="LCS207" s="378"/>
      <c r="LCT207" s="378"/>
      <c r="LCU207" s="378"/>
      <c r="LCV207" s="378"/>
      <c r="LCW207" s="379"/>
      <c r="LCX207" s="379"/>
      <c r="LCY207" s="378"/>
      <c r="LCZ207" s="378"/>
      <c r="LDA207" s="379"/>
      <c r="LDB207" s="379"/>
      <c r="LDC207" s="378"/>
      <c r="LDD207" s="378"/>
      <c r="LDE207" s="378"/>
      <c r="LDF207" s="378"/>
      <c r="LDG207" s="378"/>
      <c r="LDH207" s="372"/>
      <c r="LDI207" s="398"/>
      <c r="LDJ207" s="378"/>
      <c r="LDK207" s="378"/>
      <c r="LDL207" s="378"/>
      <c r="LDM207" s="378"/>
      <c r="LDN207" s="378"/>
      <c r="LDO207" s="378"/>
      <c r="LDP207" s="378"/>
      <c r="LDQ207" s="377"/>
      <c r="LDR207" s="377"/>
      <c r="LDS207" s="377"/>
      <c r="LDT207" s="377"/>
      <c r="LDU207" s="377"/>
      <c r="LDV207" s="377"/>
      <c r="LDW207" s="377"/>
      <c r="LDX207" s="377"/>
      <c r="LDY207" s="377"/>
      <c r="LDZ207" s="377"/>
      <c r="LEA207" s="377"/>
      <c r="LEB207" s="377"/>
      <c r="LEC207" s="377"/>
      <c r="LED207" s="377"/>
      <c r="LEE207" s="377"/>
      <c r="LEF207" s="377"/>
      <c r="LEG207" s="377"/>
      <c r="LEH207" s="377"/>
      <c r="LEI207" s="377"/>
      <c r="LEJ207" s="377"/>
      <c r="LEK207" s="377"/>
      <c r="LEL207" s="377"/>
      <c r="LEM207" s="377"/>
      <c r="LEN207" s="377"/>
      <c r="LEO207" s="377"/>
      <c r="LEP207" s="377"/>
      <c r="LEQ207" s="377"/>
      <c r="LER207" s="377"/>
      <c r="LES207" s="377"/>
      <c r="LET207" s="377"/>
      <c r="LEU207" s="377"/>
      <c r="LEV207" s="377"/>
      <c r="LEW207" s="377"/>
      <c r="LEX207" s="377"/>
      <c r="LEY207" s="377"/>
      <c r="LEZ207" s="377"/>
      <c r="LFA207" s="377"/>
      <c r="LFB207" s="377"/>
      <c r="LFC207" s="377"/>
      <c r="LFD207" s="377"/>
      <c r="LFE207" s="377"/>
      <c r="LFF207" s="377"/>
      <c r="LFG207" s="377"/>
      <c r="LFH207" s="377"/>
      <c r="LFI207" s="378"/>
      <c r="LFJ207" s="378"/>
      <c r="LFK207" s="378"/>
      <c r="LFL207" s="378"/>
      <c r="LFM207" s="378"/>
      <c r="LFN207" s="378"/>
      <c r="LFO207" s="378"/>
      <c r="LFP207" s="378"/>
      <c r="LFQ207" s="378"/>
      <c r="LFR207" s="378"/>
      <c r="LFS207" s="378"/>
      <c r="LFT207" s="378"/>
      <c r="LFU207" s="378"/>
      <c r="LFV207" s="378"/>
      <c r="LFW207" s="378"/>
      <c r="LFX207" s="378"/>
      <c r="LFY207" s="378"/>
      <c r="LFZ207" s="378"/>
      <c r="LGA207" s="378"/>
      <c r="LGB207" s="378"/>
      <c r="LGC207" s="378"/>
      <c r="LGD207" s="378"/>
      <c r="LGE207" s="378"/>
      <c r="LGF207" s="378"/>
      <c r="LGG207" s="379"/>
      <c r="LGH207" s="379"/>
      <c r="LGI207" s="379"/>
      <c r="LGJ207" s="379"/>
      <c r="LGK207" s="379"/>
      <c r="LGL207" s="378"/>
      <c r="LGM207" s="378"/>
      <c r="LGN207" s="379"/>
      <c r="LGO207" s="379"/>
      <c r="LGP207" s="378"/>
      <c r="LGQ207" s="378"/>
      <c r="LGR207" s="379"/>
      <c r="LGS207" s="379"/>
      <c r="LGT207" s="378"/>
      <c r="LGU207" s="378"/>
      <c r="LGV207" s="378"/>
      <c r="LGW207" s="378"/>
      <c r="LGX207" s="378"/>
      <c r="LGY207" s="378"/>
      <c r="LGZ207" s="378"/>
      <c r="LHA207" s="379"/>
      <c r="LHB207" s="379"/>
      <c r="LHC207" s="378"/>
      <c r="LHD207" s="378"/>
      <c r="LHE207" s="379"/>
      <c r="LHF207" s="379"/>
      <c r="LHG207" s="378"/>
      <c r="LHH207" s="378"/>
      <c r="LHI207" s="378"/>
      <c r="LHJ207" s="378"/>
      <c r="LHK207" s="378"/>
      <c r="LHL207" s="372"/>
      <c r="LHM207" s="398"/>
      <c r="LHN207" s="378"/>
      <c r="LHO207" s="378"/>
      <c r="LHP207" s="378"/>
      <c r="LHQ207" s="378"/>
      <c r="LHR207" s="378"/>
      <c r="LHS207" s="378"/>
      <c r="LHT207" s="378"/>
      <c r="LHU207" s="377"/>
      <c r="LHV207" s="377"/>
      <c r="LHW207" s="377"/>
      <c r="LHX207" s="377"/>
      <c r="LHY207" s="377"/>
      <c r="LHZ207" s="377"/>
      <c r="LIA207" s="377"/>
      <c r="LIB207" s="377"/>
      <c r="LIC207" s="377"/>
      <c r="LID207" s="377"/>
      <c r="LIE207" s="377"/>
      <c r="LIF207" s="377"/>
      <c r="LIG207" s="377"/>
      <c r="LIH207" s="377"/>
      <c r="LII207" s="377"/>
      <c r="LIJ207" s="377"/>
      <c r="LIK207" s="377"/>
      <c r="LIL207" s="377"/>
      <c r="LIM207" s="377"/>
      <c r="LIN207" s="377"/>
      <c r="LIO207" s="377"/>
      <c r="LIP207" s="377"/>
      <c r="LIQ207" s="377"/>
      <c r="LIR207" s="377"/>
      <c r="LIS207" s="377"/>
      <c r="LIT207" s="377"/>
      <c r="LIU207" s="377"/>
      <c r="LIV207" s="377"/>
      <c r="LIW207" s="377"/>
      <c r="LIX207" s="377"/>
      <c r="LIY207" s="377"/>
      <c r="LIZ207" s="377"/>
      <c r="LJA207" s="377"/>
      <c r="LJB207" s="377"/>
      <c r="LJC207" s="377"/>
      <c r="LJD207" s="377"/>
      <c r="LJE207" s="377"/>
      <c r="LJF207" s="377"/>
      <c r="LJG207" s="377"/>
      <c r="LJH207" s="377"/>
      <c r="LJI207" s="377"/>
      <c r="LJJ207" s="377"/>
      <c r="LJK207" s="377"/>
      <c r="LJL207" s="377"/>
      <c r="LJM207" s="378"/>
      <c r="LJN207" s="378"/>
      <c r="LJO207" s="378"/>
      <c r="LJP207" s="378"/>
      <c r="LJQ207" s="378"/>
      <c r="LJR207" s="378"/>
      <c r="LJS207" s="378"/>
      <c r="LJT207" s="378"/>
      <c r="LJU207" s="378"/>
      <c r="LJV207" s="378"/>
      <c r="LJW207" s="378"/>
      <c r="LJX207" s="378"/>
      <c r="LJY207" s="378"/>
      <c r="LJZ207" s="378"/>
      <c r="LKA207" s="378"/>
      <c r="LKB207" s="378"/>
      <c r="LKC207" s="378"/>
      <c r="LKD207" s="378"/>
      <c r="LKE207" s="378"/>
      <c r="LKF207" s="378"/>
      <c r="LKG207" s="378"/>
      <c r="LKH207" s="378"/>
      <c r="LKI207" s="378"/>
      <c r="LKJ207" s="378"/>
      <c r="LKK207" s="379"/>
      <c r="LKL207" s="379"/>
      <c r="LKM207" s="379"/>
      <c r="LKN207" s="379"/>
      <c r="LKO207" s="379"/>
      <c r="LKP207" s="378"/>
      <c r="LKQ207" s="378"/>
      <c r="LKR207" s="379"/>
      <c r="LKS207" s="379"/>
      <c r="LKT207" s="378"/>
      <c r="LKU207" s="378"/>
      <c r="LKV207" s="379"/>
      <c r="LKW207" s="379"/>
      <c r="LKX207" s="378"/>
      <c r="LKY207" s="378"/>
      <c r="LKZ207" s="378"/>
      <c r="LLA207" s="378"/>
      <c r="LLB207" s="378"/>
      <c r="LLC207" s="378"/>
      <c r="LLD207" s="378"/>
      <c r="LLE207" s="379"/>
      <c r="LLF207" s="379"/>
      <c r="LLG207" s="378"/>
      <c r="LLH207" s="378"/>
      <c r="LLI207" s="379"/>
      <c r="LLJ207" s="379"/>
      <c r="LLK207" s="378"/>
      <c r="LLL207" s="378"/>
      <c r="LLM207" s="378"/>
      <c r="LLN207" s="378"/>
      <c r="LLO207" s="378"/>
      <c r="LLP207" s="372"/>
      <c r="LLQ207" s="398"/>
      <c r="LLR207" s="378"/>
      <c r="LLS207" s="378"/>
      <c r="LLT207" s="378"/>
      <c r="LLU207" s="378"/>
      <c r="LLV207" s="378"/>
      <c r="LLW207" s="378"/>
      <c r="LLX207" s="378"/>
      <c r="LLY207" s="377"/>
      <c r="LLZ207" s="377"/>
      <c r="LMA207" s="377"/>
      <c r="LMB207" s="377"/>
      <c r="LMC207" s="377"/>
      <c r="LMD207" s="377"/>
      <c r="LME207" s="377"/>
      <c r="LMF207" s="377"/>
      <c r="LMG207" s="377"/>
      <c r="LMH207" s="377"/>
      <c r="LMI207" s="377"/>
      <c r="LMJ207" s="377"/>
      <c r="LMK207" s="377"/>
      <c r="LML207" s="377"/>
      <c r="LMM207" s="377"/>
      <c r="LMN207" s="377"/>
      <c r="LMO207" s="377"/>
      <c r="LMP207" s="377"/>
      <c r="LMQ207" s="377"/>
      <c r="LMR207" s="377"/>
      <c r="LMS207" s="377"/>
      <c r="LMT207" s="377"/>
      <c r="LMU207" s="377"/>
      <c r="LMV207" s="377"/>
      <c r="LMW207" s="377"/>
      <c r="LMX207" s="377"/>
      <c r="LMY207" s="377"/>
      <c r="LMZ207" s="377"/>
      <c r="LNA207" s="377"/>
      <c r="LNB207" s="377"/>
      <c r="LNC207" s="377"/>
      <c r="LND207" s="377"/>
      <c r="LNE207" s="377"/>
      <c r="LNF207" s="377"/>
      <c r="LNG207" s="377"/>
      <c r="LNH207" s="377"/>
      <c r="LNI207" s="377"/>
      <c r="LNJ207" s="377"/>
      <c r="LNK207" s="377"/>
      <c r="LNL207" s="377"/>
      <c r="LNM207" s="377"/>
      <c r="LNN207" s="377"/>
      <c r="LNO207" s="377"/>
      <c r="LNP207" s="377"/>
      <c r="LNQ207" s="378"/>
      <c r="LNR207" s="378"/>
      <c r="LNS207" s="378"/>
      <c r="LNT207" s="378"/>
      <c r="LNU207" s="378"/>
      <c r="LNV207" s="378"/>
      <c r="LNW207" s="378"/>
      <c r="LNX207" s="378"/>
      <c r="LNY207" s="378"/>
      <c r="LNZ207" s="378"/>
      <c r="LOA207" s="378"/>
      <c r="LOB207" s="378"/>
      <c r="LOC207" s="378"/>
      <c r="LOD207" s="378"/>
      <c r="LOE207" s="378"/>
      <c r="LOF207" s="378"/>
      <c r="LOG207" s="378"/>
      <c r="LOH207" s="378"/>
      <c r="LOI207" s="378"/>
      <c r="LOJ207" s="378"/>
      <c r="LOK207" s="378"/>
      <c r="LOL207" s="378"/>
      <c r="LOM207" s="378"/>
      <c r="LON207" s="378"/>
      <c r="LOO207" s="379"/>
      <c r="LOP207" s="379"/>
      <c r="LOQ207" s="379"/>
      <c r="LOR207" s="379"/>
      <c r="LOS207" s="379"/>
      <c r="LOT207" s="378"/>
      <c r="LOU207" s="378"/>
      <c r="LOV207" s="379"/>
      <c r="LOW207" s="379"/>
      <c r="LOX207" s="378"/>
      <c r="LOY207" s="378"/>
      <c r="LOZ207" s="379"/>
      <c r="LPA207" s="379"/>
      <c r="LPB207" s="378"/>
      <c r="LPC207" s="378"/>
      <c r="LPD207" s="378"/>
      <c r="LPE207" s="378"/>
      <c r="LPF207" s="378"/>
      <c r="LPG207" s="378"/>
      <c r="LPH207" s="378"/>
      <c r="LPI207" s="379"/>
      <c r="LPJ207" s="379"/>
      <c r="LPK207" s="378"/>
      <c r="LPL207" s="378"/>
      <c r="LPM207" s="379"/>
      <c r="LPN207" s="379"/>
      <c r="LPO207" s="378"/>
      <c r="LPP207" s="378"/>
      <c r="LPQ207" s="378"/>
      <c r="LPR207" s="378"/>
      <c r="LPS207" s="378"/>
      <c r="LPT207" s="372"/>
      <c r="LPU207" s="398"/>
      <c r="LPV207" s="378"/>
      <c r="LPW207" s="378"/>
      <c r="LPX207" s="378"/>
      <c r="LPY207" s="378"/>
      <c r="LPZ207" s="378"/>
      <c r="LQA207" s="378"/>
      <c r="LQB207" s="378"/>
      <c r="LQC207" s="377"/>
      <c r="LQD207" s="377"/>
      <c r="LQE207" s="377"/>
      <c r="LQF207" s="377"/>
      <c r="LQG207" s="377"/>
      <c r="LQH207" s="377"/>
      <c r="LQI207" s="377"/>
      <c r="LQJ207" s="377"/>
      <c r="LQK207" s="377"/>
      <c r="LQL207" s="377"/>
      <c r="LQM207" s="377"/>
      <c r="LQN207" s="377"/>
      <c r="LQO207" s="377"/>
      <c r="LQP207" s="377"/>
      <c r="LQQ207" s="377"/>
      <c r="LQR207" s="377"/>
      <c r="LQS207" s="377"/>
      <c r="LQT207" s="377"/>
      <c r="LQU207" s="377"/>
      <c r="LQV207" s="377"/>
      <c r="LQW207" s="377"/>
      <c r="LQX207" s="377"/>
      <c r="LQY207" s="377"/>
      <c r="LQZ207" s="377"/>
      <c r="LRA207" s="377"/>
      <c r="LRB207" s="377"/>
      <c r="LRC207" s="377"/>
      <c r="LRD207" s="377"/>
      <c r="LRE207" s="377"/>
      <c r="LRF207" s="377"/>
      <c r="LRG207" s="377"/>
      <c r="LRH207" s="377"/>
      <c r="LRI207" s="377"/>
      <c r="LRJ207" s="377"/>
      <c r="LRK207" s="377"/>
      <c r="LRL207" s="377"/>
      <c r="LRM207" s="377"/>
      <c r="LRN207" s="377"/>
      <c r="LRO207" s="377"/>
      <c r="LRP207" s="377"/>
      <c r="LRQ207" s="377"/>
      <c r="LRR207" s="377"/>
      <c r="LRS207" s="377"/>
      <c r="LRT207" s="377"/>
      <c r="LRU207" s="378"/>
      <c r="LRV207" s="378"/>
      <c r="LRW207" s="378"/>
      <c r="LRX207" s="378"/>
      <c r="LRY207" s="378"/>
      <c r="LRZ207" s="378"/>
      <c r="LSA207" s="378"/>
      <c r="LSB207" s="378"/>
      <c r="LSC207" s="378"/>
      <c r="LSD207" s="378"/>
      <c r="LSE207" s="378"/>
      <c r="LSF207" s="378"/>
      <c r="LSG207" s="378"/>
      <c r="LSH207" s="378"/>
      <c r="LSI207" s="378"/>
      <c r="LSJ207" s="378"/>
      <c r="LSK207" s="378"/>
      <c r="LSL207" s="378"/>
      <c r="LSM207" s="378"/>
      <c r="LSN207" s="378"/>
      <c r="LSO207" s="378"/>
      <c r="LSP207" s="378"/>
      <c r="LSQ207" s="378"/>
      <c r="LSR207" s="378"/>
      <c r="LSS207" s="379"/>
      <c r="LST207" s="379"/>
      <c r="LSU207" s="379"/>
      <c r="LSV207" s="379"/>
      <c r="LSW207" s="379"/>
      <c r="LSX207" s="378"/>
      <c r="LSY207" s="378"/>
      <c r="LSZ207" s="379"/>
      <c r="LTA207" s="379"/>
      <c r="LTB207" s="378"/>
      <c r="LTC207" s="378"/>
      <c r="LTD207" s="379"/>
      <c r="LTE207" s="379"/>
      <c r="LTF207" s="378"/>
      <c r="LTG207" s="378"/>
      <c r="LTH207" s="378"/>
      <c r="LTI207" s="378"/>
      <c r="LTJ207" s="378"/>
      <c r="LTK207" s="378"/>
      <c r="LTL207" s="378"/>
      <c r="LTM207" s="379"/>
      <c r="LTN207" s="379"/>
      <c r="LTO207" s="378"/>
      <c r="LTP207" s="378"/>
      <c r="LTQ207" s="379"/>
      <c r="LTR207" s="379"/>
      <c r="LTS207" s="378"/>
      <c r="LTT207" s="378"/>
      <c r="LTU207" s="378"/>
      <c r="LTV207" s="378"/>
      <c r="LTW207" s="378"/>
      <c r="LTX207" s="372"/>
      <c r="LTY207" s="398"/>
      <c r="LTZ207" s="378"/>
      <c r="LUA207" s="378"/>
      <c r="LUB207" s="378"/>
      <c r="LUC207" s="378"/>
      <c r="LUD207" s="378"/>
      <c r="LUE207" s="378"/>
      <c r="LUF207" s="378"/>
      <c r="LUG207" s="377"/>
      <c r="LUH207" s="377"/>
      <c r="LUI207" s="377"/>
      <c r="LUJ207" s="377"/>
      <c r="LUK207" s="377"/>
      <c r="LUL207" s="377"/>
      <c r="LUM207" s="377"/>
      <c r="LUN207" s="377"/>
      <c r="LUO207" s="377"/>
      <c r="LUP207" s="377"/>
      <c r="LUQ207" s="377"/>
      <c r="LUR207" s="377"/>
      <c r="LUS207" s="377"/>
      <c r="LUT207" s="377"/>
      <c r="LUU207" s="377"/>
      <c r="LUV207" s="377"/>
      <c r="LUW207" s="377"/>
      <c r="LUX207" s="377"/>
      <c r="LUY207" s="377"/>
      <c r="LUZ207" s="377"/>
      <c r="LVA207" s="377"/>
      <c r="LVB207" s="377"/>
      <c r="LVC207" s="377"/>
      <c r="LVD207" s="377"/>
      <c r="LVE207" s="377"/>
      <c r="LVF207" s="377"/>
      <c r="LVG207" s="377"/>
      <c r="LVH207" s="377"/>
      <c r="LVI207" s="377"/>
      <c r="LVJ207" s="377"/>
      <c r="LVK207" s="377"/>
      <c r="LVL207" s="377"/>
      <c r="LVM207" s="377"/>
      <c r="LVN207" s="377"/>
      <c r="LVO207" s="377"/>
      <c r="LVP207" s="377"/>
      <c r="LVQ207" s="377"/>
      <c r="LVR207" s="377"/>
      <c r="LVS207" s="377"/>
      <c r="LVT207" s="377"/>
      <c r="LVU207" s="377"/>
      <c r="LVV207" s="377"/>
      <c r="LVW207" s="377"/>
      <c r="LVX207" s="377"/>
      <c r="LVY207" s="378"/>
      <c r="LVZ207" s="378"/>
      <c r="LWA207" s="378"/>
      <c r="LWB207" s="378"/>
      <c r="LWC207" s="378"/>
      <c r="LWD207" s="378"/>
      <c r="LWE207" s="378"/>
      <c r="LWF207" s="378"/>
      <c r="LWG207" s="378"/>
      <c r="LWH207" s="378"/>
      <c r="LWI207" s="378"/>
      <c r="LWJ207" s="378"/>
      <c r="LWK207" s="378"/>
      <c r="LWL207" s="378"/>
      <c r="LWM207" s="378"/>
      <c r="LWN207" s="378"/>
      <c r="LWO207" s="378"/>
      <c r="LWP207" s="378"/>
      <c r="LWQ207" s="378"/>
      <c r="LWR207" s="378"/>
      <c r="LWS207" s="378"/>
      <c r="LWT207" s="378"/>
      <c r="LWU207" s="378"/>
      <c r="LWV207" s="378"/>
      <c r="LWW207" s="379"/>
      <c r="LWX207" s="379"/>
      <c r="LWY207" s="379"/>
      <c r="LWZ207" s="379"/>
      <c r="LXA207" s="379"/>
      <c r="LXB207" s="378"/>
      <c r="LXC207" s="378"/>
      <c r="LXD207" s="379"/>
      <c r="LXE207" s="379"/>
      <c r="LXF207" s="378"/>
      <c r="LXG207" s="378"/>
      <c r="LXH207" s="379"/>
      <c r="LXI207" s="379"/>
      <c r="LXJ207" s="378"/>
      <c r="LXK207" s="378"/>
      <c r="LXL207" s="378"/>
      <c r="LXM207" s="378"/>
      <c r="LXN207" s="378"/>
      <c r="LXO207" s="378"/>
      <c r="LXP207" s="378"/>
      <c r="LXQ207" s="379"/>
      <c r="LXR207" s="379"/>
      <c r="LXS207" s="378"/>
      <c r="LXT207" s="378"/>
      <c r="LXU207" s="379"/>
      <c r="LXV207" s="379"/>
      <c r="LXW207" s="378"/>
      <c r="LXX207" s="378"/>
      <c r="LXY207" s="378"/>
      <c r="LXZ207" s="378"/>
      <c r="LYA207" s="378"/>
      <c r="LYB207" s="372"/>
      <c r="LYC207" s="398"/>
      <c r="LYD207" s="378"/>
      <c r="LYE207" s="378"/>
      <c r="LYF207" s="378"/>
      <c r="LYG207" s="378"/>
      <c r="LYH207" s="378"/>
      <c r="LYI207" s="378"/>
      <c r="LYJ207" s="378"/>
      <c r="LYK207" s="377"/>
      <c r="LYL207" s="377"/>
      <c r="LYM207" s="377"/>
      <c r="LYN207" s="377"/>
      <c r="LYO207" s="377"/>
      <c r="LYP207" s="377"/>
      <c r="LYQ207" s="377"/>
      <c r="LYR207" s="377"/>
      <c r="LYS207" s="377"/>
      <c r="LYT207" s="377"/>
      <c r="LYU207" s="377"/>
      <c r="LYV207" s="377"/>
      <c r="LYW207" s="377"/>
      <c r="LYX207" s="377"/>
      <c r="LYY207" s="377"/>
      <c r="LYZ207" s="377"/>
      <c r="LZA207" s="377"/>
      <c r="LZB207" s="377"/>
      <c r="LZC207" s="377"/>
      <c r="LZD207" s="377"/>
      <c r="LZE207" s="377"/>
      <c r="LZF207" s="377"/>
      <c r="LZG207" s="377"/>
      <c r="LZH207" s="377"/>
      <c r="LZI207" s="377"/>
      <c r="LZJ207" s="377"/>
      <c r="LZK207" s="377"/>
      <c r="LZL207" s="377"/>
      <c r="LZM207" s="377"/>
      <c r="LZN207" s="377"/>
      <c r="LZO207" s="377"/>
      <c r="LZP207" s="377"/>
      <c r="LZQ207" s="377"/>
      <c r="LZR207" s="377"/>
      <c r="LZS207" s="377"/>
      <c r="LZT207" s="377"/>
      <c r="LZU207" s="377"/>
      <c r="LZV207" s="377"/>
      <c r="LZW207" s="377"/>
      <c r="LZX207" s="377"/>
      <c r="LZY207" s="377"/>
      <c r="LZZ207" s="377"/>
      <c r="MAA207" s="377"/>
      <c r="MAB207" s="377"/>
      <c r="MAC207" s="378"/>
      <c r="MAD207" s="378"/>
      <c r="MAE207" s="378"/>
      <c r="MAF207" s="378"/>
      <c r="MAG207" s="378"/>
      <c r="MAH207" s="378"/>
      <c r="MAI207" s="378"/>
      <c r="MAJ207" s="378"/>
      <c r="MAK207" s="378"/>
      <c r="MAL207" s="378"/>
      <c r="MAM207" s="378"/>
      <c r="MAN207" s="378"/>
      <c r="MAO207" s="378"/>
      <c r="MAP207" s="378"/>
      <c r="MAQ207" s="378"/>
      <c r="MAR207" s="378"/>
      <c r="MAS207" s="378"/>
      <c r="MAT207" s="378"/>
      <c r="MAU207" s="378"/>
      <c r="MAV207" s="378"/>
      <c r="MAW207" s="378"/>
      <c r="MAX207" s="378"/>
      <c r="MAY207" s="378"/>
      <c r="MAZ207" s="378"/>
      <c r="MBA207" s="379"/>
      <c r="MBB207" s="379"/>
      <c r="MBC207" s="379"/>
      <c r="MBD207" s="379"/>
      <c r="MBE207" s="379"/>
      <c r="MBF207" s="378"/>
      <c r="MBG207" s="378"/>
      <c r="MBH207" s="379"/>
      <c r="MBI207" s="379"/>
      <c r="MBJ207" s="378"/>
      <c r="MBK207" s="378"/>
      <c r="MBL207" s="379"/>
      <c r="MBM207" s="379"/>
      <c r="MBN207" s="378"/>
      <c r="MBO207" s="378"/>
      <c r="MBP207" s="378"/>
      <c r="MBQ207" s="378"/>
      <c r="MBR207" s="378"/>
      <c r="MBS207" s="378"/>
      <c r="MBT207" s="378"/>
      <c r="MBU207" s="379"/>
      <c r="MBV207" s="379"/>
      <c r="MBW207" s="378"/>
      <c r="MBX207" s="378"/>
      <c r="MBY207" s="379"/>
      <c r="MBZ207" s="379"/>
      <c r="MCA207" s="378"/>
      <c r="MCB207" s="378"/>
      <c r="MCC207" s="378"/>
      <c r="MCD207" s="378"/>
      <c r="MCE207" s="378"/>
      <c r="MCF207" s="372"/>
      <c r="MCG207" s="398"/>
      <c r="MCH207" s="378"/>
      <c r="MCI207" s="378"/>
      <c r="MCJ207" s="378"/>
      <c r="MCK207" s="378"/>
      <c r="MCL207" s="378"/>
      <c r="MCM207" s="378"/>
      <c r="MCN207" s="378"/>
      <c r="MCO207" s="377"/>
      <c r="MCP207" s="377"/>
      <c r="MCQ207" s="377"/>
      <c r="MCR207" s="377"/>
      <c r="MCS207" s="377"/>
      <c r="MCT207" s="377"/>
      <c r="MCU207" s="377"/>
      <c r="MCV207" s="377"/>
      <c r="MCW207" s="377"/>
      <c r="MCX207" s="377"/>
      <c r="MCY207" s="377"/>
      <c r="MCZ207" s="377"/>
      <c r="MDA207" s="377"/>
      <c r="MDB207" s="377"/>
      <c r="MDC207" s="377"/>
      <c r="MDD207" s="377"/>
      <c r="MDE207" s="377"/>
      <c r="MDF207" s="377"/>
      <c r="MDG207" s="377"/>
      <c r="MDH207" s="377"/>
      <c r="MDI207" s="377"/>
      <c r="MDJ207" s="377"/>
      <c r="MDK207" s="377"/>
      <c r="MDL207" s="377"/>
      <c r="MDM207" s="377"/>
      <c r="MDN207" s="377"/>
      <c r="MDO207" s="377"/>
      <c r="MDP207" s="377"/>
      <c r="MDQ207" s="377"/>
      <c r="MDR207" s="377"/>
      <c r="MDS207" s="377"/>
      <c r="MDT207" s="377"/>
      <c r="MDU207" s="377"/>
      <c r="MDV207" s="377"/>
      <c r="MDW207" s="377"/>
      <c r="MDX207" s="377"/>
      <c r="MDY207" s="377"/>
      <c r="MDZ207" s="377"/>
      <c r="MEA207" s="377"/>
      <c r="MEB207" s="377"/>
      <c r="MEC207" s="377"/>
      <c r="MED207" s="377"/>
      <c r="MEE207" s="377"/>
      <c r="MEF207" s="377"/>
      <c r="MEG207" s="378"/>
      <c r="MEH207" s="378"/>
      <c r="MEI207" s="378"/>
      <c r="MEJ207" s="378"/>
      <c r="MEK207" s="378"/>
      <c r="MEL207" s="378"/>
      <c r="MEM207" s="378"/>
      <c r="MEN207" s="378"/>
      <c r="MEO207" s="378"/>
      <c r="MEP207" s="378"/>
      <c r="MEQ207" s="378"/>
      <c r="MER207" s="378"/>
      <c r="MES207" s="378"/>
      <c r="MET207" s="378"/>
      <c r="MEU207" s="378"/>
      <c r="MEV207" s="378"/>
      <c r="MEW207" s="378"/>
      <c r="MEX207" s="378"/>
      <c r="MEY207" s="378"/>
      <c r="MEZ207" s="378"/>
      <c r="MFA207" s="378"/>
      <c r="MFB207" s="378"/>
      <c r="MFC207" s="378"/>
      <c r="MFD207" s="378"/>
      <c r="MFE207" s="379"/>
      <c r="MFF207" s="379"/>
      <c r="MFG207" s="379"/>
      <c r="MFH207" s="379"/>
      <c r="MFI207" s="379"/>
      <c r="MFJ207" s="378"/>
      <c r="MFK207" s="378"/>
      <c r="MFL207" s="379"/>
      <c r="MFM207" s="379"/>
      <c r="MFN207" s="378"/>
      <c r="MFO207" s="378"/>
      <c r="MFP207" s="379"/>
      <c r="MFQ207" s="379"/>
      <c r="MFR207" s="378"/>
      <c r="MFS207" s="378"/>
      <c r="MFT207" s="378"/>
      <c r="MFU207" s="378"/>
      <c r="MFV207" s="378"/>
      <c r="MFW207" s="378"/>
      <c r="MFX207" s="378"/>
      <c r="MFY207" s="379"/>
      <c r="MFZ207" s="379"/>
      <c r="MGA207" s="378"/>
      <c r="MGB207" s="378"/>
      <c r="MGC207" s="379"/>
      <c r="MGD207" s="379"/>
      <c r="MGE207" s="378"/>
      <c r="MGF207" s="378"/>
      <c r="MGG207" s="378"/>
      <c r="MGH207" s="378"/>
      <c r="MGI207" s="378"/>
      <c r="MGJ207" s="372"/>
      <c r="MGK207" s="398"/>
      <c r="MGL207" s="378"/>
      <c r="MGM207" s="378"/>
      <c r="MGN207" s="378"/>
      <c r="MGO207" s="378"/>
      <c r="MGP207" s="378"/>
      <c r="MGQ207" s="378"/>
      <c r="MGR207" s="378"/>
      <c r="MGS207" s="377"/>
      <c r="MGT207" s="377"/>
      <c r="MGU207" s="377"/>
      <c r="MGV207" s="377"/>
      <c r="MGW207" s="377"/>
      <c r="MGX207" s="377"/>
      <c r="MGY207" s="377"/>
      <c r="MGZ207" s="377"/>
      <c r="MHA207" s="377"/>
      <c r="MHB207" s="377"/>
      <c r="MHC207" s="377"/>
      <c r="MHD207" s="377"/>
      <c r="MHE207" s="377"/>
      <c r="MHF207" s="377"/>
      <c r="MHG207" s="377"/>
      <c r="MHH207" s="377"/>
      <c r="MHI207" s="377"/>
      <c r="MHJ207" s="377"/>
      <c r="MHK207" s="377"/>
      <c r="MHL207" s="377"/>
      <c r="MHM207" s="377"/>
      <c r="MHN207" s="377"/>
      <c r="MHO207" s="377"/>
      <c r="MHP207" s="377"/>
      <c r="MHQ207" s="377"/>
      <c r="MHR207" s="377"/>
      <c r="MHS207" s="377"/>
      <c r="MHT207" s="377"/>
      <c r="MHU207" s="377"/>
      <c r="MHV207" s="377"/>
      <c r="MHW207" s="377"/>
      <c r="MHX207" s="377"/>
      <c r="MHY207" s="377"/>
      <c r="MHZ207" s="377"/>
      <c r="MIA207" s="377"/>
      <c r="MIB207" s="377"/>
      <c r="MIC207" s="377"/>
      <c r="MID207" s="377"/>
      <c r="MIE207" s="377"/>
      <c r="MIF207" s="377"/>
      <c r="MIG207" s="377"/>
      <c r="MIH207" s="377"/>
      <c r="MII207" s="377"/>
      <c r="MIJ207" s="377"/>
      <c r="MIK207" s="378"/>
      <c r="MIL207" s="378"/>
      <c r="MIM207" s="378"/>
      <c r="MIN207" s="378"/>
      <c r="MIO207" s="378"/>
      <c r="MIP207" s="378"/>
      <c r="MIQ207" s="378"/>
      <c r="MIR207" s="378"/>
      <c r="MIS207" s="378"/>
      <c r="MIT207" s="378"/>
      <c r="MIU207" s="378"/>
      <c r="MIV207" s="378"/>
      <c r="MIW207" s="378"/>
      <c r="MIX207" s="378"/>
      <c r="MIY207" s="378"/>
      <c r="MIZ207" s="378"/>
      <c r="MJA207" s="378"/>
      <c r="MJB207" s="378"/>
      <c r="MJC207" s="378"/>
      <c r="MJD207" s="378"/>
      <c r="MJE207" s="378"/>
      <c r="MJF207" s="378"/>
      <c r="MJG207" s="378"/>
      <c r="MJH207" s="378"/>
      <c r="MJI207" s="379"/>
      <c r="MJJ207" s="379"/>
      <c r="MJK207" s="379"/>
      <c r="MJL207" s="379"/>
      <c r="MJM207" s="379"/>
      <c r="MJN207" s="378"/>
      <c r="MJO207" s="378"/>
      <c r="MJP207" s="379"/>
      <c r="MJQ207" s="379"/>
      <c r="MJR207" s="378"/>
      <c r="MJS207" s="378"/>
      <c r="MJT207" s="379"/>
      <c r="MJU207" s="379"/>
      <c r="MJV207" s="378"/>
      <c r="MJW207" s="378"/>
      <c r="MJX207" s="378"/>
      <c r="MJY207" s="378"/>
      <c r="MJZ207" s="378"/>
      <c r="MKA207" s="378"/>
      <c r="MKB207" s="378"/>
      <c r="MKC207" s="379"/>
      <c r="MKD207" s="379"/>
      <c r="MKE207" s="378"/>
      <c r="MKF207" s="378"/>
      <c r="MKG207" s="379"/>
      <c r="MKH207" s="379"/>
      <c r="MKI207" s="378"/>
      <c r="MKJ207" s="378"/>
      <c r="MKK207" s="378"/>
      <c r="MKL207" s="378"/>
      <c r="MKM207" s="378"/>
      <c r="MKN207" s="372"/>
      <c r="MKO207" s="398"/>
      <c r="MKP207" s="378"/>
      <c r="MKQ207" s="378"/>
      <c r="MKR207" s="378"/>
      <c r="MKS207" s="378"/>
      <c r="MKT207" s="378"/>
      <c r="MKU207" s="378"/>
      <c r="MKV207" s="378"/>
      <c r="MKW207" s="377"/>
      <c r="MKX207" s="377"/>
      <c r="MKY207" s="377"/>
      <c r="MKZ207" s="377"/>
      <c r="MLA207" s="377"/>
      <c r="MLB207" s="377"/>
      <c r="MLC207" s="377"/>
      <c r="MLD207" s="377"/>
      <c r="MLE207" s="377"/>
      <c r="MLF207" s="377"/>
      <c r="MLG207" s="377"/>
      <c r="MLH207" s="377"/>
      <c r="MLI207" s="377"/>
      <c r="MLJ207" s="377"/>
      <c r="MLK207" s="377"/>
      <c r="MLL207" s="377"/>
      <c r="MLM207" s="377"/>
      <c r="MLN207" s="377"/>
      <c r="MLO207" s="377"/>
      <c r="MLP207" s="377"/>
      <c r="MLQ207" s="377"/>
      <c r="MLR207" s="377"/>
      <c r="MLS207" s="377"/>
      <c r="MLT207" s="377"/>
      <c r="MLU207" s="377"/>
      <c r="MLV207" s="377"/>
      <c r="MLW207" s="377"/>
      <c r="MLX207" s="377"/>
      <c r="MLY207" s="377"/>
      <c r="MLZ207" s="377"/>
      <c r="MMA207" s="377"/>
      <c r="MMB207" s="377"/>
      <c r="MMC207" s="377"/>
      <c r="MMD207" s="377"/>
      <c r="MME207" s="377"/>
      <c r="MMF207" s="377"/>
      <c r="MMG207" s="377"/>
      <c r="MMH207" s="377"/>
      <c r="MMI207" s="377"/>
      <c r="MMJ207" s="377"/>
      <c r="MMK207" s="377"/>
      <c r="MML207" s="377"/>
      <c r="MMM207" s="377"/>
      <c r="MMN207" s="377"/>
      <c r="MMO207" s="378"/>
      <c r="MMP207" s="378"/>
      <c r="MMQ207" s="378"/>
      <c r="MMR207" s="378"/>
      <c r="MMS207" s="378"/>
      <c r="MMT207" s="378"/>
      <c r="MMU207" s="378"/>
      <c r="MMV207" s="378"/>
      <c r="MMW207" s="378"/>
      <c r="MMX207" s="378"/>
      <c r="MMY207" s="378"/>
      <c r="MMZ207" s="378"/>
      <c r="MNA207" s="378"/>
      <c r="MNB207" s="378"/>
      <c r="MNC207" s="378"/>
      <c r="MND207" s="378"/>
      <c r="MNE207" s="378"/>
      <c r="MNF207" s="378"/>
      <c r="MNG207" s="378"/>
      <c r="MNH207" s="378"/>
      <c r="MNI207" s="378"/>
      <c r="MNJ207" s="378"/>
      <c r="MNK207" s="378"/>
      <c r="MNL207" s="378"/>
      <c r="MNM207" s="379"/>
      <c r="MNN207" s="379"/>
      <c r="MNO207" s="379"/>
      <c r="MNP207" s="379"/>
      <c r="MNQ207" s="379"/>
      <c r="MNR207" s="378"/>
      <c r="MNS207" s="378"/>
      <c r="MNT207" s="379"/>
      <c r="MNU207" s="379"/>
      <c r="MNV207" s="378"/>
      <c r="MNW207" s="378"/>
      <c r="MNX207" s="379"/>
      <c r="MNY207" s="379"/>
      <c r="MNZ207" s="378"/>
      <c r="MOA207" s="378"/>
      <c r="MOB207" s="378"/>
      <c r="MOC207" s="378"/>
      <c r="MOD207" s="378"/>
      <c r="MOE207" s="378"/>
      <c r="MOF207" s="378"/>
      <c r="MOG207" s="379"/>
      <c r="MOH207" s="379"/>
      <c r="MOI207" s="378"/>
      <c r="MOJ207" s="378"/>
      <c r="MOK207" s="379"/>
      <c r="MOL207" s="379"/>
      <c r="MOM207" s="378"/>
      <c r="MON207" s="378"/>
      <c r="MOO207" s="378"/>
      <c r="MOP207" s="378"/>
      <c r="MOQ207" s="378"/>
      <c r="MOR207" s="372"/>
      <c r="MOS207" s="398"/>
      <c r="MOT207" s="378"/>
      <c r="MOU207" s="378"/>
      <c r="MOV207" s="378"/>
      <c r="MOW207" s="378"/>
      <c r="MOX207" s="378"/>
      <c r="MOY207" s="378"/>
      <c r="MOZ207" s="378"/>
      <c r="MPA207" s="377"/>
      <c r="MPB207" s="377"/>
      <c r="MPC207" s="377"/>
      <c r="MPD207" s="377"/>
      <c r="MPE207" s="377"/>
      <c r="MPF207" s="377"/>
      <c r="MPG207" s="377"/>
      <c r="MPH207" s="377"/>
      <c r="MPI207" s="377"/>
      <c r="MPJ207" s="377"/>
      <c r="MPK207" s="377"/>
      <c r="MPL207" s="377"/>
      <c r="MPM207" s="377"/>
      <c r="MPN207" s="377"/>
      <c r="MPO207" s="377"/>
      <c r="MPP207" s="377"/>
      <c r="MPQ207" s="377"/>
      <c r="MPR207" s="377"/>
      <c r="MPS207" s="377"/>
      <c r="MPT207" s="377"/>
      <c r="MPU207" s="377"/>
      <c r="MPV207" s="377"/>
      <c r="MPW207" s="377"/>
      <c r="MPX207" s="377"/>
      <c r="MPY207" s="377"/>
      <c r="MPZ207" s="377"/>
      <c r="MQA207" s="377"/>
      <c r="MQB207" s="377"/>
      <c r="MQC207" s="377"/>
      <c r="MQD207" s="377"/>
      <c r="MQE207" s="377"/>
      <c r="MQF207" s="377"/>
      <c r="MQG207" s="377"/>
      <c r="MQH207" s="377"/>
      <c r="MQI207" s="377"/>
      <c r="MQJ207" s="377"/>
      <c r="MQK207" s="377"/>
      <c r="MQL207" s="377"/>
      <c r="MQM207" s="377"/>
      <c r="MQN207" s="377"/>
      <c r="MQO207" s="377"/>
      <c r="MQP207" s="377"/>
      <c r="MQQ207" s="377"/>
      <c r="MQR207" s="377"/>
      <c r="MQS207" s="378"/>
      <c r="MQT207" s="378"/>
      <c r="MQU207" s="378"/>
      <c r="MQV207" s="378"/>
      <c r="MQW207" s="378"/>
      <c r="MQX207" s="378"/>
      <c r="MQY207" s="378"/>
      <c r="MQZ207" s="378"/>
      <c r="MRA207" s="378"/>
      <c r="MRB207" s="378"/>
      <c r="MRC207" s="378"/>
      <c r="MRD207" s="378"/>
      <c r="MRE207" s="378"/>
      <c r="MRF207" s="378"/>
      <c r="MRG207" s="378"/>
      <c r="MRH207" s="378"/>
      <c r="MRI207" s="378"/>
      <c r="MRJ207" s="378"/>
      <c r="MRK207" s="378"/>
      <c r="MRL207" s="378"/>
      <c r="MRM207" s="378"/>
      <c r="MRN207" s="378"/>
      <c r="MRO207" s="378"/>
      <c r="MRP207" s="378"/>
      <c r="MRQ207" s="379"/>
      <c r="MRR207" s="379"/>
      <c r="MRS207" s="379"/>
      <c r="MRT207" s="379"/>
      <c r="MRU207" s="379"/>
      <c r="MRV207" s="378"/>
      <c r="MRW207" s="378"/>
      <c r="MRX207" s="379"/>
      <c r="MRY207" s="379"/>
      <c r="MRZ207" s="378"/>
      <c r="MSA207" s="378"/>
      <c r="MSB207" s="379"/>
      <c r="MSC207" s="379"/>
      <c r="MSD207" s="378"/>
      <c r="MSE207" s="378"/>
      <c r="MSF207" s="378"/>
      <c r="MSG207" s="378"/>
      <c r="MSH207" s="378"/>
      <c r="MSI207" s="378"/>
      <c r="MSJ207" s="378"/>
      <c r="MSK207" s="379"/>
      <c r="MSL207" s="379"/>
      <c r="MSM207" s="378"/>
      <c r="MSN207" s="378"/>
      <c r="MSO207" s="379"/>
      <c r="MSP207" s="379"/>
      <c r="MSQ207" s="378"/>
      <c r="MSR207" s="378"/>
      <c r="MSS207" s="378"/>
      <c r="MST207" s="378"/>
      <c r="MSU207" s="378"/>
      <c r="MSV207" s="372"/>
      <c r="MSW207" s="398"/>
      <c r="MSX207" s="378"/>
      <c r="MSY207" s="378"/>
      <c r="MSZ207" s="378"/>
      <c r="MTA207" s="378"/>
      <c r="MTB207" s="378"/>
      <c r="MTC207" s="378"/>
      <c r="MTD207" s="378"/>
      <c r="MTE207" s="377"/>
      <c r="MTF207" s="377"/>
      <c r="MTG207" s="377"/>
      <c r="MTH207" s="377"/>
      <c r="MTI207" s="377"/>
      <c r="MTJ207" s="377"/>
      <c r="MTK207" s="377"/>
      <c r="MTL207" s="377"/>
      <c r="MTM207" s="377"/>
      <c r="MTN207" s="377"/>
      <c r="MTO207" s="377"/>
      <c r="MTP207" s="377"/>
      <c r="MTQ207" s="377"/>
      <c r="MTR207" s="377"/>
      <c r="MTS207" s="377"/>
      <c r="MTT207" s="377"/>
      <c r="MTU207" s="377"/>
      <c r="MTV207" s="377"/>
      <c r="MTW207" s="377"/>
      <c r="MTX207" s="377"/>
      <c r="MTY207" s="377"/>
      <c r="MTZ207" s="377"/>
      <c r="MUA207" s="377"/>
      <c r="MUB207" s="377"/>
      <c r="MUC207" s="377"/>
      <c r="MUD207" s="377"/>
      <c r="MUE207" s="377"/>
      <c r="MUF207" s="377"/>
      <c r="MUG207" s="377"/>
      <c r="MUH207" s="377"/>
      <c r="MUI207" s="377"/>
      <c r="MUJ207" s="377"/>
      <c r="MUK207" s="377"/>
      <c r="MUL207" s="377"/>
      <c r="MUM207" s="377"/>
      <c r="MUN207" s="377"/>
      <c r="MUO207" s="377"/>
      <c r="MUP207" s="377"/>
      <c r="MUQ207" s="377"/>
      <c r="MUR207" s="377"/>
      <c r="MUS207" s="377"/>
      <c r="MUT207" s="377"/>
      <c r="MUU207" s="377"/>
      <c r="MUV207" s="377"/>
      <c r="MUW207" s="378"/>
      <c r="MUX207" s="378"/>
      <c r="MUY207" s="378"/>
      <c r="MUZ207" s="378"/>
      <c r="MVA207" s="378"/>
      <c r="MVB207" s="378"/>
      <c r="MVC207" s="378"/>
      <c r="MVD207" s="378"/>
      <c r="MVE207" s="378"/>
      <c r="MVF207" s="378"/>
      <c r="MVG207" s="378"/>
      <c r="MVH207" s="378"/>
      <c r="MVI207" s="378"/>
      <c r="MVJ207" s="378"/>
      <c r="MVK207" s="378"/>
      <c r="MVL207" s="378"/>
      <c r="MVM207" s="378"/>
      <c r="MVN207" s="378"/>
      <c r="MVO207" s="378"/>
      <c r="MVP207" s="378"/>
      <c r="MVQ207" s="378"/>
      <c r="MVR207" s="378"/>
      <c r="MVS207" s="378"/>
      <c r="MVT207" s="378"/>
      <c r="MVU207" s="379"/>
      <c r="MVV207" s="379"/>
      <c r="MVW207" s="379"/>
      <c r="MVX207" s="379"/>
      <c r="MVY207" s="379"/>
      <c r="MVZ207" s="378"/>
      <c r="MWA207" s="378"/>
      <c r="MWB207" s="379"/>
      <c r="MWC207" s="379"/>
      <c r="MWD207" s="378"/>
      <c r="MWE207" s="378"/>
      <c r="MWF207" s="379"/>
      <c r="MWG207" s="379"/>
      <c r="MWH207" s="378"/>
      <c r="MWI207" s="378"/>
      <c r="MWJ207" s="378"/>
      <c r="MWK207" s="378"/>
      <c r="MWL207" s="378"/>
      <c r="MWM207" s="378"/>
      <c r="MWN207" s="378"/>
      <c r="MWO207" s="379"/>
      <c r="MWP207" s="379"/>
      <c r="MWQ207" s="378"/>
      <c r="MWR207" s="378"/>
      <c r="MWS207" s="379"/>
      <c r="MWT207" s="379"/>
      <c r="MWU207" s="378"/>
      <c r="MWV207" s="378"/>
      <c r="MWW207" s="378"/>
      <c r="MWX207" s="378"/>
      <c r="MWY207" s="378"/>
      <c r="MWZ207" s="372"/>
      <c r="MXA207" s="398"/>
      <c r="MXB207" s="378"/>
      <c r="MXC207" s="378"/>
      <c r="MXD207" s="378"/>
      <c r="MXE207" s="378"/>
      <c r="MXF207" s="378"/>
      <c r="MXG207" s="378"/>
      <c r="MXH207" s="378"/>
      <c r="MXI207" s="377"/>
      <c r="MXJ207" s="377"/>
      <c r="MXK207" s="377"/>
      <c r="MXL207" s="377"/>
      <c r="MXM207" s="377"/>
      <c r="MXN207" s="377"/>
      <c r="MXO207" s="377"/>
      <c r="MXP207" s="377"/>
      <c r="MXQ207" s="377"/>
      <c r="MXR207" s="377"/>
      <c r="MXS207" s="377"/>
      <c r="MXT207" s="377"/>
      <c r="MXU207" s="377"/>
      <c r="MXV207" s="377"/>
      <c r="MXW207" s="377"/>
      <c r="MXX207" s="377"/>
      <c r="MXY207" s="377"/>
      <c r="MXZ207" s="377"/>
      <c r="MYA207" s="377"/>
      <c r="MYB207" s="377"/>
      <c r="MYC207" s="377"/>
      <c r="MYD207" s="377"/>
      <c r="MYE207" s="377"/>
      <c r="MYF207" s="377"/>
      <c r="MYG207" s="377"/>
      <c r="MYH207" s="377"/>
      <c r="MYI207" s="377"/>
      <c r="MYJ207" s="377"/>
      <c r="MYK207" s="377"/>
      <c r="MYL207" s="377"/>
      <c r="MYM207" s="377"/>
      <c r="MYN207" s="377"/>
      <c r="MYO207" s="377"/>
      <c r="MYP207" s="377"/>
      <c r="MYQ207" s="377"/>
      <c r="MYR207" s="377"/>
      <c r="MYS207" s="377"/>
      <c r="MYT207" s="377"/>
      <c r="MYU207" s="377"/>
      <c r="MYV207" s="377"/>
      <c r="MYW207" s="377"/>
      <c r="MYX207" s="377"/>
      <c r="MYY207" s="377"/>
      <c r="MYZ207" s="377"/>
      <c r="MZA207" s="378"/>
      <c r="MZB207" s="378"/>
      <c r="MZC207" s="378"/>
      <c r="MZD207" s="378"/>
      <c r="MZE207" s="378"/>
      <c r="MZF207" s="378"/>
      <c r="MZG207" s="378"/>
      <c r="MZH207" s="378"/>
      <c r="MZI207" s="378"/>
      <c r="MZJ207" s="378"/>
      <c r="MZK207" s="378"/>
      <c r="MZL207" s="378"/>
      <c r="MZM207" s="378"/>
      <c r="MZN207" s="378"/>
      <c r="MZO207" s="378"/>
      <c r="MZP207" s="378"/>
      <c r="MZQ207" s="378"/>
      <c r="MZR207" s="378"/>
      <c r="MZS207" s="378"/>
      <c r="MZT207" s="378"/>
      <c r="MZU207" s="378"/>
      <c r="MZV207" s="378"/>
      <c r="MZW207" s="378"/>
      <c r="MZX207" s="378"/>
      <c r="MZY207" s="379"/>
      <c r="MZZ207" s="379"/>
      <c r="NAA207" s="379"/>
      <c r="NAB207" s="379"/>
      <c r="NAC207" s="379"/>
      <c r="NAD207" s="378"/>
      <c r="NAE207" s="378"/>
      <c r="NAF207" s="379"/>
      <c r="NAG207" s="379"/>
      <c r="NAH207" s="378"/>
      <c r="NAI207" s="378"/>
      <c r="NAJ207" s="379"/>
      <c r="NAK207" s="379"/>
      <c r="NAL207" s="378"/>
      <c r="NAM207" s="378"/>
      <c r="NAN207" s="378"/>
      <c r="NAO207" s="378"/>
      <c r="NAP207" s="378"/>
      <c r="NAQ207" s="378"/>
      <c r="NAR207" s="378"/>
      <c r="NAS207" s="379"/>
      <c r="NAT207" s="379"/>
      <c r="NAU207" s="378"/>
      <c r="NAV207" s="378"/>
      <c r="NAW207" s="379"/>
      <c r="NAX207" s="379"/>
      <c r="NAY207" s="378"/>
      <c r="NAZ207" s="378"/>
      <c r="NBA207" s="378"/>
      <c r="NBB207" s="378"/>
      <c r="NBC207" s="378"/>
      <c r="NBD207" s="372"/>
      <c r="NBE207" s="398"/>
      <c r="NBF207" s="378"/>
      <c r="NBG207" s="378"/>
      <c r="NBH207" s="378"/>
      <c r="NBI207" s="378"/>
      <c r="NBJ207" s="378"/>
      <c r="NBK207" s="378"/>
      <c r="NBL207" s="378"/>
      <c r="NBM207" s="377"/>
      <c r="NBN207" s="377"/>
      <c r="NBO207" s="377"/>
      <c r="NBP207" s="377"/>
      <c r="NBQ207" s="377"/>
      <c r="NBR207" s="377"/>
      <c r="NBS207" s="377"/>
      <c r="NBT207" s="377"/>
      <c r="NBU207" s="377"/>
      <c r="NBV207" s="377"/>
      <c r="NBW207" s="377"/>
      <c r="NBX207" s="377"/>
      <c r="NBY207" s="377"/>
      <c r="NBZ207" s="377"/>
      <c r="NCA207" s="377"/>
      <c r="NCB207" s="377"/>
      <c r="NCC207" s="377"/>
      <c r="NCD207" s="377"/>
      <c r="NCE207" s="377"/>
      <c r="NCF207" s="377"/>
      <c r="NCG207" s="377"/>
      <c r="NCH207" s="377"/>
      <c r="NCI207" s="377"/>
      <c r="NCJ207" s="377"/>
      <c r="NCK207" s="377"/>
      <c r="NCL207" s="377"/>
      <c r="NCM207" s="377"/>
      <c r="NCN207" s="377"/>
      <c r="NCO207" s="377"/>
      <c r="NCP207" s="377"/>
      <c r="NCQ207" s="377"/>
      <c r="NCR207" s="377"/>
      <c r="NCS207" s="377"/>
      <c r="NCT207" s="377"/>
      <c r="NCU207" s="377"/>
      <c r="NCV207" s="377"/>
      <c r="NCW207" s="377"/>
      <c r="NCX207" s="377"/>
      <c r="NCY207" s="377"/>
      <c r="NCZ207" s="377"/>
      <c r="NDA207" s="377"/>
      <c r="NDB207" s="377"/>
      <c r="NDC207" s="377"/>
      <c r="NDD207" s="377"/>
      <c r="NDE207" s="378"/>
      <c r="NDF207" s="378"/>
      <c r="NDG207" s="378"/>
      <c r="NDH207" s="378"/>
      <c r="NDI207" s="378"/>
      <c r="NDJ207" s="378"/>
      <c r="NDK207" s="378"/>
      <c r="NDL207" s="378"/>
      <c r="NDM207" s="378"/>
      <c r="NDN207" s="378"/>
      <c r="NDO207" s="378"/>
      <c r="NDP207" s="378"/>
      <c r="NDQ207" s="378"/>
      <c r="NDR207" s="378"/>
      <c r="NDS207" s="378"/>
      <c r="NDT207" s="378"/>
      <c r="NDU207" s="378"/>
      <c r="NDV207" s="378"/>
      <c r="NDW207" s="378"/>
      <c r="NDX207" s="378"/>
      <c r="NDY207" s="378"/>
      <c r="NDZ207" s="378"/>
      <c r="NEA207" s="378"/>
      <c r="NEB207" s="378"/>
      <c r="NEC207" s="379"/>
      <c r="NED207" s="379"/>
      <c r="NEE207" s="379"/>
      <c r="NEF207" s="379"/>
      <c r="NEG207" s="379"/>
      <c r="NEH207" s="378"/>
      <c r="NEI207" s="378"/>
      <c r="NEJ207" s="379"/>
      <c r="NEK207" s="379"/>
      <c r="NEL207" s="378"/>
      <c r="NEM207" s="378"/>
      <c r="NEN207" s="379"/>
      <c r="NEO207" s="379"/>
      <c r="NEP207" s="378"/>
      <c r="NEQ207" s="378"/>
      <c r="NER207" s="378"/>
      <c r="NES207" s="378"/>
      <c r="NET207" s="378"/>
      <c r="NEU207" s="378"/>
      <c r="NEV207" s="378"/>
      <c r="NEW207" s="379"/>
      <c r="NEX207" s="379"/>
      <c r="NEY207" s="378"/>
      <c r="NEZ207" s="378"/>
      <c r="NFA207" s="379"/>
      <c r="NFB207" s="379"/>
      <c r="NFC207" s="378"/>
      <c r="NFD207" s="378"/>
      <c r="NFE207" s="378"/>
      <c r="NFF207" s="378"/>
      <c r="NFG207" s="378"/>
      <c r="NFH207" s="372"/>
      <c r="NFI207" s="398"/>
      <c r="NFJ207" s="378"/>
      <c r="NFK207" s="378"/>
      <c r="NFL207" s="378"/>
      <c r="NFM207" s="378"/>
      <c r="NFN207" s="378"/>
      <c r="NFO207" s="378"/>
      <c r="NFP207" s="378"/>
      <c r="NFQ207" s="377"/>
      <c r="NFR207" s="377"/>
      <c r="NFS207" s="377"/>
      <c r="NFT207" s="377"/>
      <c r="NFU207" s="377"/>
      <c r="NFV207" s="377"/>
      <c r="NFW207" s="377"/>
      <c r="NFX207" s="377"/>
      <c r="NFY207" s="377"/>
      <c r="NFZ207" s="377"/>
      <c r="NGA207" s="377"/>
      <c r="NGB207" s="377"/>
      <c r="NGC207" s="377"/>
      <c r="NGD207" s="377"/>
      <c r="NGE207" s="377"/>
      <c r="NGF207" s="377"/>
      <c r="NGG207" s="377"/>
      <c r="NGH207" s="377"/>
      <c r="NGI207" s="377"/>
      <c r="NGJ207" s="377"/>
      <c r="NGK207" s="377"/>
      <c r="NGL207" s="377"/>
      <c r="NGM207" s="377"/>
      <c r="NGN207" s="377"/>
      <c r="NGO207" s="377"/>
      <c r="NGP207" s="377"/>
      <c r="NGQ207" s="377"/>
      <c r="NGR207" s="377"/>
      <c r="NGS207" s="377"/>
      <c r="NGT207" s="377"/>
      <c r="NGU207" s="377"/>
      <c r="NGV207" s="377"/>
      <c r="NGW207" s="377"/>
      <c r="NGX207" s="377"/>
      <c r="NGY207" s="377"/>
      <c r="NGZ207" s="377"/>
      <c r="NHA207" s="377"/>
      <c r="NHB207" s="377"/>
      <c r="NHC207" s="377"/>
      <c r="NHD207" s="377"/>
      <c r="NHE207" s="377"/>
      <c r="NHF207" s="377"/>
      <c r="NHG207" s="377"/>
      <c r="NHH207" s="377"/>
      <c r="NHI207" s="378"/>
      <c r="NHJ207" s="378"/>
      <c r="NHK207" s="378"/>
      <c r="NHL207" s="378"/>
      <c r="NHM207" s="378"/>
      <c r="NHN207" s="378"/>
      <c r="NHO207" s="378"/>
      <c r="NHP207" s="378"/>
      <c r="NHQ207" s="378"/>
      <c r="NHR207" s="378"/>
      <c r="NHS207" s="378"/>
      <c r="NHT207" s="378"/>
      <c r="NHU207" s="378"/>
      <c r="NHV207" s="378"/>
      <c r="NHW207" s="378"/>
      <c r="NHX207" s="378"/>
      <c r="NHY207" s="378"/>
      <c r="NHZ207" s="378"/>
      <c r="NIA207" s="378"/>
      <c r="NIB207" s="378"/>
      <c r="NIC207" s="378"/>
      <c r="NID207" s="378"/>
      <c r="NIE207" s="378"/>
      <c r="NIF207" s="378"/>
      <c r="NIG207" s="379"/>
      <c r="NIH207" s="379"/>
      <c r="NII207" s="379"/>
      <c r="NIJ207" s="379"/>
      <c r="NIK207" s="379"/>
      <c r="NIL207" s="378"/>
      <c r="NIM207" s="378"/>
      <c r="NIN207" s="379"/>
      <c r="NIO207" s="379"/>
      <c r="NIP207" s="378"/>
      <c r="NIQ207" s="378"/>
      <c r="NIR207" s="379"/>
      <c r="NIS207" s="379"/>
      <c r="NIT207" s="378"/>
      <c r="NIU207" s="378"/>
      <c r="NIV207" s="378"/>
      <c r="NIW207" s="378"/>
      <c r="NIX207" s="378"/>
      <c r="NIY207" s="378"/>
      <c r="NIZ207" s="378"/>
      <c r="NJA207" s="379"/>
      <c r="NJB207" s="379"/>
      <c r="NJC207" s="378"/>
      <c r="NJD207" s="378"/>
      <c r="NJE207" s="379"/>
      <c r="NJF207" s="379"/>
      <c r="NJG207" s="378"/>
      <c r="NJH207" s="378"/>
      <c r="NJI207" s="378"/>
      <c r="NJJ207" s="378"/>
      <c r="NJK207" s="378"/>
      <c r="NJL207" s="372"/>
      <c r="NJM207" s="398"/>
      <c r="NJN207" s="378"/>
      <c r="NJO207" s="378"/>
      <c r="NJP207" s="378"/>
      <c r="NJQ207" s="378"/>
      <c r="NJR207" s="378"/>
      <c r="NJS207" s="378"/>
      <c r="NJT207" s="378"/>
      <c r="NJU207" s="377"/>
      <c r="NJV207" s="377"/>
      <c r="NJW207" s="377"/>
      <c r="NJX207" s="377"/>
      <c r="NJY207" s="377"/>
      <c r="NJZ207" s="377"/>
      <c r="NKA207" s="377"/>
      <c r="NKB207" s="377"/>
      <c r="NKC207" s="377"/>
      <c r="NKD207" s="377"/>
      <c r="NKE207" s="377"/>
      <c r="NKF207" s="377"/>
      <c r="NKG207" s="377"/>
      <c r="NKH207" s="377"/>
      <c r="NKI207" s="377"/>
      <c r="NKJ207" s="377"/>
      <c r="NKK207" s="377"/>
      <c r="NKL207" s="377"/>
      <c r="NKM207" s="377"/>
      <c r="NKN207" s="377"/>
      <c r="NKO207" s="377"/>
      <c r="NKP207" s="377"/>
      <c r="NKQ207" s="377"/>
      <c r="NKR207" s="377"/>
      <c r="NKS207" s="377"/>
      <c r="NKT207" s="377"/>
      <c r="NKU207" s="377"/>
      <c r="NKV207" s="377"/>
      <c r="NKW207" s="377"/>
      <c r="NKX207" s="377"/>
      <c r="NKY207" s="377"/>
      <c r="NKZ207" s="377"/>
      <c r="NLA207" s="377"/>
      <c r="NLB207" s="377"/>
      <c r="NLC207" s="377"/>
      <c r="NLD207" s="377"/>
      <c r="NLE207" s="377"/>
      <c r="NLF207" s="377"/>
      <c r="NLG207" s="377"/>
      <c r="NLH207" s="377"/>
      <c r="NLI207" s="377"/>
      <c r="NLJ207" s="377"/>
      <c r="NLK207" s="377"/>
      <c r="NLL207" s="377"/>
      <c r="NLM207" s="378"/>
      <c r="NLN207" s="378"/>
      <c r="NLO207" s="378"/>
      <c r="NLP207" s="378"/>
      <c r="NLQ207" s="378"/>
      <c r="NLR207" s="378"/>
      <c r="NLS207" s="378"/>
      <c r="NLT207" s="378"/>
      <c r="NLU207" s="378"/>
      <c r="NLV207" s="378"/>
      <c r="NLW207" s="378"/>
      <c r="NLX207" s="378"/>
      <c r="NLY207" s="378"/>
      <c r="NLZ207" s="378"/>
      <c r="NMA207" s="378"/>
      <c r="NMB207" s="378"/>
      <c r="NMC207" s="378"/>
      <c r="NMD207" s="378"/>
      <c r="NME207" s="378"/>
      <c r="NMF207" s="378"/>
      <c r="NMG207" s="378"/>
      <c r="NMH207" s="378"/>
      <c r="NMI207" s="378"/>
      <c r="NMJ207" s="378"/>
      <c r="NMK207" s="379"/>
      <c r="NML207" s="379"/>
      <c r="NMM207" s="379"/>
      <c r="NMN207" s="379"/>
      <c r="NMO207" s="379"/>
      <c r="NMP207" s="378"/>
      <c r="NMQ207" s="378"/>
      <c r="NMR207" s="379"/>
      <c r="NMS207" s="379"/>
      <c r="NMT207" s="378"/>
      <c r="NMU207" s="378"/>
      <c r="NMV207" s="379"/>
      <c r="NMW207" s="379"/>
      <c r="NMX207" s="378"/>
      <c r="NMY207" s="378"/>
      <c r="NMZ207" s="378"/>
      <c r="NNA207" s="378"/>
      <c r="NNB207" s="378"/>
      <c r="NNC207" s="378"/>
      <c r="NND207" s="378"/>
      <c r="NNE207" s="379"/>
      <c r="NNF207" s="379"/>
      <c r="NNG207" s="378"/>
      <c r="NNH207" s="378"/>
      <c r="NNI207" s="379"/>
      <c r="NNJ207" s="379"/>
      <c r="NNK207" s="378"/>
      <c r="NNL207" s="378"/>
      <c r="NNM207" s="378"/>
      <c r="NNN207" s="378"/>
      <c r="NNO207" s="378"/>
      <c r="NNP207" s="372"/>
      <c r="NNQ207" s="398"/>
      <c r="NNR207" s="378"/>
      <c r="NNS207" s="378"/>
      <c r="NNT207" s="378"/>
      <c r="NNU207" s="378"/>
      <c r="NNV207" s="378"/>
      <c r="NNW207" s="378"/>
      <c r="NNX207" s="378"/>
      <c r="NNY207" s="377"/>
      <c r="NNZ207" s="377"/>
      <c r="NOA207" s="377"/>
      <c r="NOB207" s="377"/>
      <c r="NOC207" s="377"/>
      <c r="NOD207" s="377"/>
      <c r="NOE207" s="377"/>
      <c r="NOF207" s="377"/>
      <c r="NOG207" s="377"/>
      <c r="NOH207" s="377"/>
      <c r="NOI207" s="377"/>
      <c r="NOJ207" s="377"/>
      <c r="NOK207" s="377"/>
      <c r="NOL207" s="377"/>
      <c r="NOM207" s="377"/>
      <c r="NON207" s="377"/>
      <c r="NOO207" s="377"/>
      <c r="NOP207" s="377"/>
      <c r="NOQ207" s="377"/>
      <c r="NOR207" s="377"/>
      <c r="NOS207" s="377"/>
      <c r="NOT207" s="377"/>
      <c r="NOU207" s="377"/>
      <c r="NOV207" s="377"/>
      <c r="NOW207" s="377"/>
      <c r="NOX207" s="377"/>
      <c r="NOY207" s="377"/>
      <c r="NOZ207" s="377"/>
      <c r="NPA207" s="377"/>
      <c r="NPB207" s="377"/>
      <c r="NPC207" s="377"/>
      <c r="NPD207" s="377"/>
      <c r="NPE207" s="377"/>
      <c r="NPF207" s="377"/>
      <c r="NPG207" s="377"/>
      <c r="NPH207" s="377"/>
      <c r="NPI207" s="377"/>
      <c r="NPJ207" s="377"/>
      <c r="NPK207" s="377"/>
      <c r="NPL207" s="377"/>
      <c r="NPM207" s="377"/>
      <c r="NPN207" s="377"/>
      <c r="NPO207" s="377"/>
      <c r="NPP207" s="377"/>
      <c r="NPQ207" s="378"/>
      <c r="NPR207" s="378"/>
      <c r="NPS207" s="378"/>
      <c r="NPT207" s="378"/>
      <c r="NPU207" s="378"/>
      <c r="NPV207" s="378"/>
      <c r="NPW207" s="378"/>
      <c r="NPX207" s="378"/>
      <c r="NPY207" s="378"/>
      <c r="NPZ207" s="378"/>
      <c r="NQA207" s="378"/>
      <c r="NQB207" s="378"/>
      <c r="NQC207" s="378"/>
      <c r="NQD207" s="378"/>
      <c r="NQE207" s="378"/>
      <c r="NQF207" s="378"/>
      <c r="NQG207" s="378"/>
      <c r="NQH207" s="378"/>
      <c r="NQI207" s="378"/>
      <c r="NQJ207" s="378"/>
      <c r="NQK207" s="378"/>
      <c r="NQL207" s="378"/>
      <c r="NQM207" s="378"/>
      <c r="NQN207" s="378"/>
      <c r="NQO207" s="379"/>
      <c r="NQP207" s="379"/>
      <c r="NQQ207" s="379"/>
      <c r="NQR207" s="379"/>
      <c r="NQS207" s="379"/>
      <c r="NQT207" s="378"/>
      <c r="NQU207" s="378"/>
      <c r="NQV207" s="379"/>
      <c r="NQW207" s="379"/>
      <c r="NQX207" s="378"/>
      <c r="NQY207" s="378"/>
      <c r="NQZ207" s="379"/>
      <c r="NRA207" s="379"/>
      <c r="NRB207" s="378"/>
      <c r="NRC207" s="378"/>
      <c r="NRD207" s="378"/>
      <c r="NRE207" s="378"/>
      <c r="NRF207" s="378"/>
      <c r="NRG207" s="378"/>
      <c r="NRH207" s="378"/>
      <c r="NRI207" s="379"/>
      <c r="NRJ207" s="379"/>
      <c r="NRK207" s="378"/>
      <c r="NRL207" s="378"/>
      <c r="NRM207" s="379"/>
      <c r="NRN207" s="379"/>
      <c r="NRO207" s="378"/>
      <c r="NRP207" s="378"/>
      <c r="NRQ207" s="378"/>
      <c r="NRR207" s="378"/>
      <c r="NRS207" s="378"/>
      <c r="NRT207" s="372"/>
      <c r="NRU207" s="398"/>
      <c r="NRV207" s="378"/>
      <c r="NRW207" s="378"/>
      <c r="NRX207" s="378"/>
      <c r="NRY207" s="378"/>
      <c r="NRZ207" s="378"/>
      <c r="NSA207" s="378"/>
      <c r="NSB207" s="378"/>
      <c r="NSC207" s="377"/>
      <c r="NSD207" s="377"/>
      <c r="NSE207" s="377"/>
      <c r="NSF207" s="377"/>
      <c r="NSG207" s="377"/>
      <c r="NSH207" s="377"/>
      <c r="NSI207" s="377"/>
      <c r="NSJ207" s="377"/>
      <c r="NSK207" s="377"/>
      <c r="NSL207" s="377"/>
      <c r="NSM207" s="377"/>
      <c r="NSN207" s="377"/>
      <c r="NSO207" s="377"/>
      <c r="NSP207" s="377"/>
      <c r="NSQ207" s="377"/>
      <c r="NSR207" s="377"/>
      <c r="NSS207" s="377"/>
      <c r="NST207" s="377"/>
      <c r="NSU207" s="377"/>
      <c r="NSV207" s="377"/>
      <c r="NSW207" s="377"/>
      <c r="NSX207" s="377"/>
      <c r="NSY207" s="377"/>
      <c r="NSZ207" s="377"/>
      <c r="NTA207" s="377"/>
      <c r="NTB207" s="377"/>
      <c r="NTC207" s="377"/>
      <c r="NTD207" s="377"/>
      <c r="NTE207" s="377"/>
      <c r="NTF207" s="377"/>
      <c r="NTG207" s="377"/>
      <c r="NTH207" s="377"/>
      <c r="NTI207" s="377"/>
      <c r="NTJ207" s="377"/>
      <c r="NTK207" s="377"/>
      <c r="NTL207" s="377"/>
      <c r="NTM207" s="377"/>
      <c r="NTN207" s="377"/>
      <c r="NTO207" s="377"/>
      <c r="NTP207" s="377"/>
      <c r="NTQ207" s="377"/>
      <c r="NTR207" s="377"/>
      <c r="NTS207" s="377"/>
      <c r="NTT207" s="377"/>
      <c r="NTU207" s="378"/>
      <c r="NTV207" s="378"/>
      <c r="NTW207" s="378"/>
      <c r="NTX207" s="378"/>
      <c r="NTY207" s="378"/>
      <c r="NTZ207" s="378"/>
      <c r="NUA207" s="378"/>
      <c r="NUB207" s="378"/>
      <c r="NUC207" s="378"/>
      <c r="NUD207" s="378"/>
      <c r="NUE207" s="378"/>
      <c r="NUF207" s="378"/>
      <c r="NUG207" s="378"/>
      <c r="NUH207" s="378"/>
      <c r="NUI207" s="378"/>
      <c r="NUJ207" s="378"/>
      <c r="NUK207" s="378"/>
      <c r="NUL207" s="378"/>
      <c r="NUM207" s="378"/>
      <c r="NUN207" s="378"/>
      <c r="NUO207" s="378"/>
      <c r="NUP207" s="378"/>
      <c r="NUQ207" s="378"/>
      <c r="NUR207" s="378"/>
      <c r="NUS207" s="379"/>
      <c r="NUT207" s="379"/>
      <c r="NUU207" s="379"/>
      <c r="NUV207" s="379"/>
      <c r="NUW207" s="379"/>
      <c r="NUX207" s="378"/>
      <c r="NUY207" s="378"/>
      <c r="NUZ207" s="379"/>
      <c r="NVA207" s="379"/>
      <c r="NVB207" s="378"/>
      <c r="NVC207" s="378"/>
      <c r="NVD207" s="379"/>
      <c r="NVE207" s="379"/>
      <c r="NVF207" s="378"/>
      <c r="NVG207" s="378"/>
      <c r="NVH207" s="378"/>
      <c r="NVI207" s="378"/>
      <c r="NVJ207" s="378"/>
      <c r="NVK207" s="378"/>
      <c r="NVL207" s="378"/>
      <c r="NVM207" s="379"/>
      <c r="NVN207" s="379"/>
      <c r="NVO207" s="378"/>
      <c r="NVP207" s="378"/>
      <c r="NVQ207" s="379"/>
      <c r="NVR207" s="379"/>
      <c r="NVS207" s="378"/>
      <c r="NVT207" s="378"/>
      <c r="NVU207" s="378"/>
      <c r="NVV207" s="378"/>
      <c r="NVW207" s="378"/>
      <c r="NVX207" s="372"/>
      <c r="NVY207" s="398"/>
      <c r="NVZ207" s="378"/>
      <c r="NWA207" s="378"/>
      <c r="NWB207" s="378"/>
      <c r="NWC207" s="378"/>
      <c r="NWD207" s="378"/>
      <c r="NWE207" s="378"/>
      <c r="NWF207" s="378"/>
      <c r="NWG207" s="377"/>
      <c r="NWH207" s="377"/>
      <c r="NWI207" s="377"/>
      <c r="NWJ207" s="377"/>
      <c r="NWK207" s="377"/>
      <c r="NWL207" s="377"/>
      <c r="NWM207" s="377"/>
      <c r="NWN207" s="377"/>
      <c r="NWO207" s="377"/>
      <c r="NWP207" s="377"/>
      <c r="NWQ207" s="377"/>
      <c r="NWR207" s="377"/>
      <c r="NWS207" s="377"/>
      <c r="NWT207" s="377"/>
      <c r="NWU207" s="377"/>
      <c r="NWV207" s="377"/>
      <c r="NWW207" s="377"/>
      <c r="NWX207" s="377"/>
      <c r="NWY207" s="377"/>
      <c r="NWZ207" s="377"/>
      <c r="NXA207" s="377"/>
      <c r="NXB207" s="377"/>
      <c r="NXC207" s="377"/>
      <c r="NXD207" s="377"/>
      <c r="NXE207" s="377"/>
      <c r="NXF207" s="377"/>
      <c r="NXG207" s="377"/>
      <c r="NXH207" s="377"/>
      <c r="NXI207" s="377"/>
      <c r="NXJ207" s="377"/>
      <c r="NXK207" s="377"/>
      <c r="NXL207" s="377"/>
      <c r="NXM207" s="377"/>
      <c r="NXN207" s="377"/>
      <c r="NXO207" s="377"/>
      <c r="NXP207" s="377"/>
      <c r="NXQ207" s="377"/>
      <c r="NXR207" s="377"/>
      <c r="NXS207" s="377"/>
      <c r="NXT207" s="377"/>
      <c r="NXU207" s="377"/>
      <c r="NXV207" s="377"/>
      <c r="NXW207" s="377"/>
      <c r="NXX207" s="377"/>
      <c r="NXY207" s="378"/>
      <c r="NXZ207" s="378"/>
      <c r="NYA207" s="378"/>
      <c r="NYB207" s="378"/>
      <c r="NYC207" s="378"/>
      <c r="NYD207" s="378"/>
      <c r="NYE207" s="378"/>
      <c r="NYF207" s="378"/>
      <c r="NYG207" s="378"/>
      <c r="NYH207" s="378"/>
      <c r="NYI207" s="378"/>
      <c r="NYJ207" s="378"/>
      <c r="NYK207" s="378"/>
      <c r="NYL207" s="378"/>
      <c r="NYM207" s="378"/>
      <c r="NYN207" s="378"/>
      <c r="NYO207" s="378"/>
      <c r="NYP207" s="378"/>
      <c r="NYQ207" s="378"/>
      <c r="NYR207" s="378"/>
      <c r="NYS207" s="378"/>
      <c r="NYT207" s="378"/>
      <c r="NYU207" s="378"/>
      <c r="NYV207" s="378"/>
      <c r="NYW207" s="379"/>
      <c r="NYX207" s="379"/>
      <c r="NYY207" s="379"/>
      <c r="NYZ207" s="379"/>
      <c r="NZA207" s="379"/>
      <c r="NZB207" s="378"/>
      <c r="NZC207" s="378"/>
      <c r="NZD207" s="379"/>
      <c r="NZE207" s="379"/>
      <c r="NZF207" s="378"/>
      <c r="NZG207" s="378"/>
      <c r="NZH207" s="379"/>
      <c r="NZI207" s="379"/>
      <c r="NZJ207" s="378"/>
      <c r="NZK207" s="378"/>
      <c r="NZL207" s="378"/>
      <c r="NZM207" s="378"/>
      <c r="NZN207" s="378"/>
      <c r="NZO207" s="378"/>
      <c r="NZP207" s="378"/>
      <c r="NZQ207" s="379"/>
      <c r="NZR207" s="379"/>
      <c r="NZS207" s="378"/>
      <c r="NZT207" s="378"/>
      <c r="NZU207" s="379"/>
      <c r="NZV207" s="379"/>
      <c r="NZW207" s="378"/>
      <c r="NZX207" s="378"/>
      <c r="NZY207" s="378"/>
      <c r="NZZ207" s="378"/>
      <c r="OAA207" s="378"/>
      <c r="OAB207" s="372"/>
      <c r="OAC207" s="398"/>
      <c r="OAD207" s="378"/>
      <c r="OAE207" s="378"/>
      <c r="OAF207" s="378"/>
      <c r="OAG207" s="378"/>
      <c r="OAH207" s="378"/>
      <c r="OAI207" s="378"/>
      <c r="OAJ207" s="378"/>
      <c r="OAK207" s="377"/>
      <c r="OAL207" s="377"/>
      <c r="OAM207" s="377"/>
      <c r="OAN207" s="377"/>
      <c r="OAO207" s="377"/>
      <c r="OAP207" s="377"/>
      <c r="OAQ207" s="377"/>
      <c r="OAR207" s="377"/>
      <c r="OAS207" s="377"/>
      <c r="OAT207" s="377"/>
      <c r="OAU207" s="377"/>
      <c r="OAV207" s="377"/>
      <c r="OAW207" s="377"/>
      <c r="OAX207" s="377"/>
      <c r="OAY207" s="377"/>
      <c r="OAZ207" s="377"/>
      <c r="OBA207" s="377"/>
      <c r="OBB207" s="377"/>
      <c r="OBC207" s="377"/>
      <c r="OBD207" s="377"/>
      <c r="OBE207" s="377"/>
      <c r="OBF207" s="377"/>
      <c r="OBG207" s="377"/>
      <c r="OBH207" s="377"/>
      <c r="OBI207" s="377"/>
      <c r="OBJ207" s="377"/>
      <c r="OBK207" s="377"/>
      <c r="OBL207" s="377"/>
      <c r="OBM207" s="377"/>
      <c r="OBN207" s="377"/>
      <c r="OBO207" s="377"/>
      <c r="OBP207" s="377"/>
      <c r="OBQ207" s="377"/>
      <c r="OBR207" s="377"/>
      <c r="OBS207" s="377"/>
      <c r="OBT207" s="377"/>
      <c r="OBU207" s="377"/>
      <c r="OBV207" s="377"/>
      <c r="OBW207" s="377"/>
      <c r="OBX207" s="377"/>
      <c r="OBY207" s="377"/>
      <c r="OBZ207" s="377"/>
      <c r="OCA207" s="377"/>
      <c r="OCB207" s="377"/>
      <c r="OCC207" s="378"/>
      <c r="OCD207" s="378"/>
      <c r="OCE207" s="378"/>
      <c r="OCF207" s="378"/>
      <c r="OCG207" s="378"/>
      <c r="OCH207" s="378"/>
      <c r="OCI207" s="378"/>
      <c r="OCJ207" s="378"/>
      <c r="OCK207" s="378"/>
      <c r="OCL207" s="378"/>
      <c r="OCM207" s="378"/>
      <c r="OCN207" s="378"/>
      <c r="OCO207" s="378"/>
      <c r="OCP207" s="378"/>
      <c r="OCQ207" s="378"/>
      <c r="OCR207" s="378"/>
      <c r="OCS207" s="378"/>
      <c r="OCT207" s="378"/>
      <c r="OCU207" s="378"/>
      <c r="OCV207" s="378"/>
      <c r="OCW207" s="378"/>
      <c r="OCX207" s="378"/>
      <c r="OCY207" s="378"/>
      <c r="OCZ207" s="378"/>
      <c r="ODA207" s="379"/>
      <c r="ODB207" s="379"/>
      <c r="ODC207" s="379"/>
      <c r="ODD207" s="379"/>
      <c r="ODE207" s="379"/>
      <c r="ODF207" s="378"/>
      <c r="ODG207" s="378"/>
      <c r="ODH207" s="379"/>
      <c r="ODI207" s="379"/>
      <c r="ODJ207" s="378"/>
      <c r="ODK207" s="378"/>
      <c r="ODL207" s="379"/>
      <c r="ODM207" s="379"/>
      <c r="ODN207" s="378"/>
      <c r="ODO207" s="378"/>
      <c r="ODP207" s="378"/>
      <c r="ODQ207" s="378"/>
      <c r="ODR207" s="378"/>
      <c r="ODS207" s="378"/>
      <c r="ODT207" s="378"/>
      <c r="ODU207" s="379"/>
      <c r="ODV207" s="379"/>
      <c r="ODW207" s="378"/>
      <c r="ODX207" s="378"/>
      <c r="ODY207" s="379"/>
      <c r="ODZ207" s="379"/>
      <c r="OEA207" s="378"/>
      <c r="OEB207" s="378"/>
      <c r="OEC207" s="378"/>
      <c r="OED207" s="378"/>
      <c r="OEE207" s="378"/>
      <c r="OEF207" s="372"/>
      <c r="OEG207" s="398"/>
      <c r="OEH207" s="378"/>
      <c r="OEI207" s="378"/>
      <c r="OEJ207" s="378"/>
      <c r="OEK207" s="378"/>
      <c r="OEL207" s="378"/>
      <c r="OEM207" s="378"/>
      <c r="OEN207" s="378"/>
      <c r="OEO207" s="377"/>
      <c r="OEP207" s="377"/>
      <c r="OEQ207" s="377"/>
      <c r="OER207" s="377"/>
      <c r="OES207" s="377"/>
      <c r="OET207" s="377"/>
      <c r="OEU207" s="377"/>
      <c r="OEV207" s="377"/>
      <c r="OEW207" s="377"/>
      <c r="OEX207" s="377"/>
      <c r="OEY207" s="377"/>
      <c r="OEZ207" s="377"/>
      <c r="OFA207" s="377"/>
      <c r="OFB207" s="377"/>
      <c r="OFC207" s="377"/>
      <c r="OFD207" s="377"/>
      <c r="OFE207" s="377"/>
      <c r="OFF207" s="377"/>
      <c r="OFG207" s="377"/>
      <c r="OFH207" s="377"/>
      <c r="OFI207" s="377"/>
      <c r="OFJ207" s="377"/>
      <c r="OFK207" s="377"/>
      <c r="OFL207" s="377"/>
      <c r="OFM207" s="377"/>
      <c r="OFN207" s="377"/>
      <c r="OFO207" s="377"/>
      <c r="OFP207" s="377"/>
      <c r="OFQ207" s="377"/>
      <c r="OFR207" s="377"/>
      <c r="OFS207" s="377"/>
      <c r="OFT207" s="377"/>
      <c r="OFU207" s="377"/>
      <c r="OFV207" s="377"/>
      <c r="OFW207" s="377"/>
      <c r="OFX207" s="377"/>
      <c r="OFY207" s="377"/>
      <c r="OFZ207" s="377"/>
      <c r="OGA207" s="377"/>
      <c r="OGB207" s="377"/>
      <c r="OGC207" s="377"/>
      <c r="OGD207" s="377"/>
      <c r="OGE207" s="377"/>
      <c r="OGF207" s="377"/>
      <c r="OGG207" s="378"/>
      <c r="OGH207" s="378"/>
      <c r="OGI207" s="378"/>
      <c r="OGJ207" s="378"/>
      <c r="OGK207" s="378"/>
      <c r="OGL207" s="378"/>
      <c r="OGM207" s="378"/>
      <c r="OGN207" s="378"/>
      <c r="OGO207" s="378"/>
      <c r="OGP207" s="378"/>
      <c r="OGQ207" s="378"/>
      <c r="OGR207" s="378"/>
      <c r="OGS207" s="378"/>
      <c r="OGT207" s="378"/>
      <c r="OGU207" s="378"/>
      <c r="OGV207" s="378"/>
      <c r="OGW207" s="378"/>
      <c r="OGX207" s="378"/>
      <c r="OGY207" s="378"/>
      <c r="OGZ207" s="378"/>
      <c r="OHA207" s="378"/>
      <c r="OHB207" s="378"/>
      <c r="OHC207" s="378"/>
      <c r="OHD207" s="378"/>
      <c r="OHE207" s="379"/>
      <c r="OHF207" s="379"/>
      <c r="OHG207" s="379"/>
      <c r="OHH207" s="379"/>
      <c r="OHI207" s="379"/>
      <c r="OHJ207" s="378"/>
      <c r="OHK207" s="378"/>
      <c r="OHL207" s="379"/>
      <c r="OHM207" s="379"/>
      <c r="OHN207" s="378"/>
      <c r="OHO207" s="378"/>
      <c r="OHP207" s="379"/>
      <c r="OHQ207" s="379"/>
      <c r="OHR207" s="378"/>
      <c r="OHS207" s="378"/>
      <c r="OHT207" s="378"/>
      <c r="OHU207" s="378"/>
      <c r="OHV207" s="378"/>
      <c r="OHW207" s="378"/>
      <c r="OHX207" s="378"/>
      <c r="OHY207" s="379"/>
      <c r="OHZ207" s="379"/>
      <c r="OIA207" s="378"/>
      <c r="OIB207" s="378"/>
      <c r="OIC207" s="379"/>
      <c r="OID207" s="379"/>
      <c r="OIE207" s="378"/>
      <c r="OIF207" s="378"/>
      <c r="OIG207" s="378"/>
      <c r="OIH207" s="378"/>
      <c r="OII207" s="378"/>
      <c r="OIJ207" s="372"/>
      <c r="OIK207" s="398"/>
      <c r="OIL207" s="378"/>
      <c r="OIM207" s="378"/>
      <c r="OIN207" s="378"/>
      <c r="OIO207" s="378"/>
      <c r="OIP207" s="378"/>
      <c r="OIQ207" s="378"/>
      <c r="OIR207" s="378"/>
      <c r="OIS207" s="377"/>
      <c r="OIT207" s="377"/>
      <c r="OIU207" s="377"/>
      <c r="OIV207" s="377"/>
      <c r="OIW207" s="377"/>
      <c r="OIX207" s="377"/>
      <c r="OIY207" s="377"/>
      <c r="OIZ207" s="377"/>
      <c r="OJA207" s="377"/>
      <c r="OJB207" s="377"/>
      <c r="OJC207" s="377"/>
      <c r="OJD207" s="377"/>
      <c r="OJE207" s="377"/>
      <c r="OJF207" s="377"/>
      <c r="OJG207" s="377"/>
      <c r="OJH207" s="377"/>
      <c r="OJI207" s="377"/>
      <c r="OJJ207" s="377"/>
      <c r="OJK207" s="377"/>
      <c r="OJL207" s="377"/>
      <c r="OJM207" s="377"/>
      <c r="OJN207" s="377"/>
      <c r="OJO207" s="377"/>
      <c r="OJP207" s="377"/>
      <c r="OJQ207" s="377"/>
      <c r="OJR207" s="377"/>
      <c r="OJS207" s="377"/>
      <c r="OJT207" s="377"/>
      <c r="OJU207" s="377"/>
      <c r="OJV207" s="377"/>
      <c r="OJW207" s="377"/>
      <c r="OJX207" s="377"/>
      <c r="OJY207" s="377"/>
      <c r="OJZ207" s="377"/>
      <c r="OKA207" s="377"/>
      <c r="OKB207" s="377"/>
      <c r="OKC207" s="377"/>
      <c r="OKD207" s="377"/>
      <c r="OKE207" s="377"/>
      <c r="OKF207" s="377"/>
      <c r="OKG207" s="377"/>
      <c r="OKH207" s="377"/>
      <c r="OKI207" s="377"/>
      <c r="OKJ207" s="377"/>
      <c r="OKK207" s="378"/>
      <c r="OKL207" s="378"/>
      <c r="OKM207" s="378"/>
      <c r="OKN207" s="378"/>
      <c r="OKO207" s="378"/>
      <c r="OKP207" s="378"/>
      <c r="OKQ207" s="378"/>
      <c r="OKR207" s="378"/>
      <c r="OKS207" s="378"/>
      <c r="OKT207" s="378"/>
      <c r="OKU207" s="378"/>
      <c r="OKV207" s="378"/>
      <c r="OKW207" s="378"/>
      <c r="OKX207" s="378"/>
      <c r="OKY207" s="378"/>
      <c r="OKZ207" s="378"/>
      <c r="OLA207" s="378"/>
      <c r="OLB207" s="378"/>
      <c r="OLC207" s="378"/>
      <c r="OLD207" s="378"/>
      <c r="OLE207" s="378"/>
      <c r="OLF207" s="378"/>
      <c r="OLG207" s="378"/>
      <c r="OLH207" s="378"/>
      <c r="OLI207" s="379"/>
      <c r="OLJ207" s="379"/>
      <c r="OLK207" s="379"/>
      <c r="OLL207" s="379"/>
      <c r="OLM207" s="379"/>
      <c r="OLN207" s="378"/>
      <c r="OLO207" s="378"/>
      <c r="OLP207" s="379"/>
      <c r="OLQ207" s="379"/>
      <c r="OLR207" s="378"/>
      <c r="OLS207" s="378"/>
      <c r="OLT207" s="379"/>
      <c r="OLU207" s="379"/>
      <c r="OLV207" s="378"/>
      <c r="OLW207" s="378"/>
      <c r="OLX207" s="378"/>
      <c r="OLY207" s="378"/>
      <c r="OLZ207" s="378"/>
      <c r="OMA207" s="378"/>
      <c r="OMB207" s="378"/>
      <c r="OMC207" s="379"/>
      <c r="OMD207" s="379"/>
      <c r="OME207" s="378"/>
      <c r="OMF207" s="378"/>
      <c r="OMG207" s="379"/>
      <c r="OMH207" s="379"/>
      <c r="OMI207" s="378"/>
      <c r="OMJ207" s="378"/>
      <c r="OMK207" s="378"/>
      <c r="OML207" s="378"/>
      <c r="OMM207" s="378"/>
      <c r="OMN207" s="372"/>
      <c r="OMO207" s="398"/>
      <c r="OMP207" s="378"/>
      <c r="OMQ207" s="378"/>
      <c r="OMR207" s="378"/>
      <c r="OMS207" s="378"/>
      <c r="OMT207" s="378"/>
      <c r="OMU207" s="378"/>
      <c r="OMV207" s="378"/>
      <c r="OMW207" s="377"/>
      <c r="OMX207" s="377"/>
      <c r="OMY207" s="377"/>
      <c r="OMZ207" s="377"/>
      <c r="ONA207" s="377"/>
      <c r="ONB207" s="377"/>
      <c r="ONC207" s="377"/>
      <c r="OND207" s="377"/>
      <c r="ONE207" s="377"/>
      <c r="ONF207" s="377"/>
      <c r="ONG207" s="377"/>
      <c r="ONH207" s="377"/>
      <c r="ONI207" s="377"/>
      <c r="ONJ207" s="377"/>
      <c r="ONK207" s="377"/>
      <c r="ONL207" s="377"/>
      <c r="ONM207" s="377"/>
      <c r="ONN207" s="377"/>
      <c r="ONO207" s="377"/>
      <c r="ONP207" s="377"/>
      <c r="ONQ207" s="377"/>
      <c r="ONR207" s="377"/>
      <c r="ONS207" s="377"/>
      <c r="ONT207" s="377"/>
      <c r="ONU207" s="377"/>
      <c r="ONV207" s="377"/>
      <c r="ONW207" s="377"/>
      <c r="ONX207" s="377"/>
      <c r="ONY207" s="377"/>
      <c r="ONZ207" s="377"/>
      <c r="OOA207" s="377"/>
      <c r="OOB207" s="377"/>
      <c r="OOC207" s="377"/>
      <c r="OOD207" s="377"/>
      <c r="OOE207" s="377"/>
      <c r="OOF207" s="377"/>
      <c r="OOG207" s="377"/>
      <c r="OOH207" s="377"/>
      <c r="OOI207" s="377"/>
      <c r="OOJ207" s="377"/>
      <c r="OOK207" s="377"/>
      <c r="OOL207" s="377"/>
      <c r="OOM207" s="377"/>
      <c r="OON207" s="377"/>
      <c r="OOO207" s="378"/>
      <c r="OOP207" s="378"/>
      <c r="OOQ207" s="378"/>
      <c r="OOR207" s="378"/>
      <c r="OOS207" s="378"/>
      <c r="OOT207" s="378"/>
      <c r="OOU207" s="378"/>
      <c r="OOV207" s="378"/>
      <c r="OOW207" s="378"/>
      <c r="OOX207" s="378"/>
      <c r="OOY207" s="378"/>
      <c r="OOZ207" s="378"/>
      <c r="OPA207" s="378"/>
      <c r="OPB207" s="378"/>
      <c r="OPC207" s="378"/>
      <c r="OPD207" s="378"/>
      <c r="OPE207" s="378"/>
      <c r="OPF207" s="378"/>
      <c r="OPG207" s="378"/>
      <c r="OPH207" s="378"/>
      <c r="OPI207" s="378"/>
      <c r="OPJ207" s="378"/>
      <c r="OPK207" s="378"/>
      <c r="OPL207" s="378"/>
      <c r="OPM207" s="379"/>
      <c r="OPN207" s="379"/>
      <c r="OPO207" s="379"/>
      <c r="OPP207" s="379"/>
      <c r="OPQ207" s="379"/>
      <c r="OPR207" s="378"/>
      <c r="OPS207" s="378"/>
      <c r="OPT207" s="379"/>
      <c r="OPU207" s="379"/>
      <c r="OPV207" s="378"/>
      <c r="OPW207" s="378"/>
      <c r="OPX207" s="379"/>
      <c r="OPY207" s="379"/>
      <c r="OPZ207" s="378"/>
      <c r="OQA207" s="378"/>
      <c r="OQB207" s="378"/>
      <c r="OQC207" s="378"/>
      <c r="OQD207" s="378"/>
      <c r="OQE207" s="378"/>
      <c r="OQF207" s="378"/>
      <c r="OQG207" s="379"/>
      <c r="OQH207" s="379"/>
      <c r="OQI207" s="378"/>
      <c r="OQJ207" s="378"/>
      <c r="OQK207" s="379"/>
      <c r="OQL207" s="379"/>
      <c r="OQM207" s="378"/>
      <c r="OQN207" s="378"/>
      <c r="OQO207" s="378"/>
      <c r="OQP207" s="378"/>
      <c r="OQQ207" s="378"/>
      <c r="OQR207" s="372"/>
      <c r="OQS207" s="398"/>
      <c r="OQT207" s="378"/>
      <c r="OQU207" s="378"/>
      <c r="OQV207" s="378"/>
      <c r="OQW207" s="378"/>
      <c r="OQX207" s="378"/>
      <c r="OQY207" s="378"/>
      <c r="OQZ207" s="378"/>
      <c r="ORA207" s="377"/>
      <c r="ORB207" s="377"/>
      <c r="ORC207" s="377"/>
      <c r="ORD207" s="377"/>
      <c r="ORE207" s="377"/>
      <c r="ORF207" s="377"/>
      <c r="ORG207" s="377"/>
      <c r="ORH207" s="377"/>
      <c r="ORI207" s="377"/>
      <c r="ORJ207" s="377"/>
      <c r="ORK207" s="377"/>
      <c r="ORL207" s="377"/>
      <c r="ORM207" s="377"/>
      <c r="ORN207" s="377"/>
      <c r="ORO207" s="377"/>
      <c r="ORP207" s="377"/>
      <c r="ORQ207" s="377"/>
      <c r="ORR207" s="377"/>
      <c r="ORS207" s="377"/>
      <c r="ORT207" s="377"/>
      <c r="ORU207" s="377"/>
      <c r="ORV207" s="377"/>
      <c r="ORW207" s="377"/>
      <c r="ORX207" s="377"/>
      <c r="ORY207" s="377"/>
      <c r="ORZ207" s="377"/>
      <c r="OSA207" s="377"/>
      <c r="OSB207" s="377"/>
      <c r="OSC207" s="377"/>
      <c r="OSD207" s="377"/>
      <c r="OSE207" s="377"/>
      <c r="OSF207" s="377"/>
      <c r="OSG207" s="377"/>
      <c r="OSH207" s="377"/>
      <c r="OSI207" s="377"/>
      <c r="OSJ207" s="377"/>
      <c r="OSK207" s="377"/>
      <c r="OSL207" s="377"/>
      <c r="OSM207" s="377"/>
      <c r="OSN207" s="377"/>
      <c r="OSO207" s="377"/>
      <c r="OSP207" s="377"/>
      <c r="OSQ207" s="377"/>
      <c r="OSR207" s="377"/>
      <c r="OSS207" s="378"/>
      <c r="OST207" s="378"/>
      <c r="OSU207" s="378"/>
      <c r="OSV207" s="378"/>
      <c r="OSW207" s="378"/>
      <c r="OSX207" s="378"/>
      <c r="OSY207" s="378"/>
      <c r="OSZ207" s="378"/>
      <c r="OTA207" s="378"/>
      <c r="OTB207" s="378"/>
      <c r="OTC207" s="378"/>
      <c r="OTD207" s="378"/>
      <c r="OTE207" s="378"/>
      <c r="OTF207" s="378"/>
      <c r="OTG207" s="378"/>
      <c r="OTH207" s="378"/>
      <c r="OTI207" s="378"/>
      <c r="OTJ207" s="378"/>
      <c r="OTK207" s="378"/>
      <c r="OTL207" s="378"/>
      <c r="OTM207" s="378"/>
      <c r="OTN207" s="378"/>
      <c r="OTO207" s="378"/>
      <c r="OTP207" s="378"/>
      <c r="OTQ207" s="379"/>
      <c r="OTR207" s="379"/>
      <c r="OTS207" s="379"/>
      <c r="OTT207" s="379"/>
      <c r="OTU207" s="379"/>
      <c r="OTV207" s="378"/>
      <c r="OTW207" s="378"/>
      <c r="OTX207" s="379"/>
      <c r="OTY207" s="379"/>
      <c r="OTZ207" s="378"/>
      <c r="OUA207" s="378"/>
      <c r="OUB207" s="379"/>
      <c r="OUC207" s="379"/>
      <c r="OUD207" s="378"/>
      <c r="OUE207" s="378"/>
      <c r="OUF207" s="378"/>
      <c r="OUG207" s="378"/>
      <c r="OUH207" s="378"/>
      <c r="OUI207" s="378"/>
      <c r="OUJ207" s="378"/>
      <c r="OUK207" s="379"/>
      <c r="OUL207" s="379"/>
      <c r="OUM207" s="378"/>
      <c r="OUN207" s="378"/>
      <c r="OUO207" s="379"/>
      <c r="OUP207" s="379"/>
      <c r="OUQ207" s="378"/>
      <c r="OUR207" s="378"/>
      <c r="OUS207" s="378"/>
      <c r="OUT207" s="378"/>
      <c r="OUU207" s="378"/>
      <c r="OUV207" s="372"/>
      <c r="OUW207" s="398"/>
      <c r="OUX207" s="378"/>
      <c r="OUY207" s="378"/>
      <c r="OUZ207" s="378"/>
      <c r="OVA207" s="378"/>
      <c r="OVB207" s="378"/>
      <c r="OVC207" s="378"/>
      <c r="OVD207" s="378"/>
      <c r="OVE207" s="377"/>
      <c r="OVF207" s="377"/>
      <c r="OVG207" s="377"/>
      <c r="OVH207" s="377"/>
      <c r="OVI207" s="377"/>
      <c r="OVJ207" s="377"/>
      <c r="OVK207" s="377"/>
      <c r="OVL207" s="377"/>
      <c r="OVM207" s="377"/>
      <c r="OVN207" s="377"/>
      <c r="OVO207" s="377"/>
      <c r="OVP207" s="377"/>
      <c r="OVQ207" s="377"/>
      <c r="OVR207" s="377"/>
      <c r="OVS207" s="377"/>
      <c r="OVT207" s="377"/>
      <c r="OVU207" s="377"/>
      <c r="OVV207" s="377"/>
      <c r="OVW207" s="377"/>
      <c r="OVX207" s="377"/>
      <c r="OVY207" s="377"/>
      <c r="OVZ207" s="377"/>
      <c r="OWA207" s="377"/>
      <c r="OWB207" s="377"/>
      <c r="OWC207" s="377"/>
      <c r="OWD207" s="377"/>
      <c r="OWE207" s="377"/>
      <c r="OWF207" s="377"/>
      <c r="OWG207" s="377"/>
      <c r="OWH207" s="377"/>
      <c r="OWI207" s="377"/>
      <c r="OWJ207" s="377"/>
      <c r="OWK207" s="377"/>
      <c r="OWL207" s="377"/>
      <c r="OWM207" s="377"/>
      <c r="OWN207" s="377"/>
      <c r="OWO207" s="377"/>
      <c r="OWP207" s="377"/>
      <c r="OWQ207" s="377"/>
      <c r="OWR207" s="377"/>
      <c r="OWS207" s="377"/>
      <c r="OWT207" s="377"/>
      <c r="OWU207" s="377"/>
      <c r="OWV207" s="377"/>
      <c r="OWW207" s="378"/>
      <c r="OWX207" s="378"/>
      <c r="OWY207" s="378"/>
      <c r="OWZ207" s="378"/>
      <c r="OXA207" s="378"/>
      <c r="OXB207" s="378"/>
      <c r="OXC207" s="378"/>
      <c r="OXD207" s="378"/>
      <c r="OXE207" s="378"/>
      <c r="OXF207" s="378"/>
      <c r="OXG207" s="378"/>
      <c r="OXH207" s="378"/>
      <c r="OXI207" s="378"/>
      <c r="OXJ207" s="378"/>
      <c r="OXK207" s="378"/>
      <c r="OXL207" s="378"/>
      <c r="OXM207" s="378"/>
      <c r="OXN207" s="378"/>
      <c r="OXO207" s="378"/>
      <c r="OXP207" s="378"/>
      <c r="OXQ207" s="378"/>
      <c r="OXR207" s="378"/>
      <c r="OXS207" s="378"/>
      <c r="OXT207" s="378"/>
      <c r="OXU207" s="379"/>
      <c r="OXV207" s="379"/>
      <c r="OXW207" s="379"/>
      <c r="OXX207" s="379"/>
      <c r="OXY207" s="379"/>
      <c r="OXZ207" s="378"/>
      <c r="OYA207" s="378"/>
      <c r="OYB207" s="379"/>
      <c r="OYC207" s="379"/>
      <c r="OYD207" s="378"/>
      <c r="OYE207" s="378"/>
      <c r="OYF207" s="379"/>
      <c r="OYG207" s="379"/>
      <c r="OYH207" s="378"/>
      <c r="OYI207" s="378"/>
      <c r="OYJ207" s="378"/>
      <c r="OYK207" s="378"/>
      <c r="OYL207" s="378"/>
      <c r="OYM207" s="378"/>
      <c r="OYN207" s="378"/>
      <c r="OYO207" s="379"/>
      <c r="OYP207" s="379"/>
      <c r="OYQ207" s="378"/>
      <c r="OYR207" s="378"/>
      <c r="OYS207" s="379"/>
      <c r="OYT207" s="379"/>
      <c r="OYU207" s="378"/>
      <c r="OYV207" s="378"/>
      <c r="OYW207" s="378"/>
      <c r="OYX207" s="378"/>
      <c r="OYY207" s="378"/>
      <c r="OYZ207" s="372"/>
      <c r="OZA207" s="398"/>
      <c r="OZB207" s="378"/>
      <c r="OZC207" s="378"/>
      <c r="OZD207" s="378"/>
      <c r="OZE207" s="378"/>
      <c r="OZF207" s="378"/>
      <c r="OZG207" s="378"/>
      <c r="OZH207" s="378"/>
      <c r="OZI207" s="377"/>
      <c r="OZJ207" s="377"/>
      <c r="OZK207" s="377"/>
      <c r="OZL207" s="377"/>
      <c r="OZM207" s="377"/>
      <c r="OZN207" s="377"/>
      <c r="OZO207" s="377"/>
      <c r="OZP207" s="377"/>
      <c r="OZQ207" s="377"/>
      <c r="OZR207" s="377"/>
      <c r="OZS207" s="377"/>
      <c r="OZT207" s="377"/>
      <c r="OZU207" s="377"/>
      <c r="OZV207" s="377"/>
      <c r="OZW207" s="377"/>
      <c r="OZX207" s="377"/>
      <c r="OZY207" s="377"/>
      <c r="OZZ207" s="377"/>
      <c r="PAA207" s="377"/>
      <c r="PAB207" s="377"/>
      <c r="PAC207" s="377"/>
      <c r="PAD207" s="377"/>
      <c r="PAE207" s="377"/>
      <c r="PAF207" s="377"/>
      <c r="PAG207" s="377"/>
      <c r="PAH207" s="377"/>
      <c r="PAI207" s="377"/>
      <c r="PAJ207" s="377"/>
      <c r="PAK207" s="377"/>
      <c r="PAL207" s="377"/>
      <c r="PAM207" s="377"/>
      <c r="PAN207" s="377"/>
      <c r="PAO207" s="377"/>
      <c r="PAP207" s="377"/>
      <c r="PAQ207" s="377"/>
      <c r="PAR207" s="377"/>
      <c r="PAS207" s="377"/>
      <c r="PAT207" s="377"/>
      <c r="PAU207" s="377"/>
      <c r="PAV207" s="377"/>
      <c r="PAW207" s="377"/>
      <c r="PAX207" s="377"/>
      <c r="PAY207" s="377"/>
      <c r="PAZ207" s="377"/>
      <c r="PBA207" s="378"/>
      <c r="PBB207" s="378"/>
      <c r="PBC207" s="378"/>
      <c r="PBD207" s="378"/>
      <c r="PBE207" s="378"/>
      <c r="PBF207" s="378"/>
      <c r="PBG207" s="378"/>
      <c r="PBH207" s="378"/>
      <c r="PBI207" s="378"/>
      <c r="PBJ207" s="378"/>
      <c r="PBK207" s="378"/>
      <c r="PBL207" s="378"/>
      <c r="PBM207" s="378"/>
      <c r="PBN207" s="378"/>
      <c r="PBO207" s="378"/>
      <c r="PBP207" s="378"/>
      <c r="PBQ207" s="378"/>
      <c r="PBR207" s="378"/>
      <c r="PBS207" s="378"/>
      <c r="PBT207" s="378"/>
      <c r="PBU207" s="378"/>
      <c r="PBV207" s="378"/>
      <c r="PBW207" s="378"/>
      <c r="PBX207" s="378"/>
      <c r="PBY207" s="379"/>
      <c r="PBZ207" s="379"/>
      <c r="PCA207" s="379"/>
      <c r="PCB207" s="379"/>
      <c r="PCC207" s="379"/>
      <c r="PCD207" s="378"/>
      <c r="PCE207" s="378"/>
      <c r="PCF207" s="379"/>
      <c r="PCG207" s="379"/>
      <c r="PCH207" s="378"/>
      <c r="PCI207" s="378"/>
      <c r="PCJ207" s="379"/>
      <c r="PCK207" s="379"/>
      <c r="PCL207" s="378"/>
      <c r="PCM207" s="378"/>
      <c r="PCN207" s="378"/>
      <c r="PCO207" s="378"/>
      <c r="PCP207" s="378"/>
      <c r="PCQ207" s="378"/>
      <c r="PCR207" s="378"/>
      <c r="PCS207" s="379"/>
      <c r="PCT207" s="379"/>
      <c r="PCU207" s="378"/>
      <c r="PCV207" s="378"/>
      <c r="PCW207" s="379"/>
      <c r="PCX207" s="379"/>
      <c r="PCY207" s="378"/>
      <c r="PCZ207" s="378"/>
      <c r="PDA207" s="378"/>
      <c r="PDB207" s="378"/>
      <c r="PDC207" s="378"/>
      <c r="PDD207" s="372"/>
      <c r="PDE207" s="398"/>
      <c r="PDF207" s="378"/>
      <c r="PDG207" s="378"/>
      <c r="PDH207" s="378"/>
      <c r="PDI207" s="378"/>
      <c r="PDJ207" s="378"/>
      <c r="PDK207" s="378"/>
      <c r="PDL207" s="378"/>
      <c r="PDM207" s="377"/>
      <c r="PDN207" s="377"/>
      <c r="PDO207" s="377"/>
      <c r="PDP207" s="377"/>
      <c r="PDQ207" s="377"/>
      <c r="PDR207" s="377"/>
      <c r="PDS207" s="377"/>
      <c r="PDT207" s="377"/>
      <c r="PDU207" s="377"/>
      <c r="PDV207" s="377"/>
      <c r="PDW207" s="377"/>
      <c r="PDX207" s="377"/>
      <c r="PDY207" s="377"/>
      <c r="PDZ207" s="377"/>
      <c r="PEA207" s="377"/>
      <c r="PEB207" s="377"/>
      <c r="PEC207" s="377"/>
      <c r="PED207" s="377"/>
      <c r="PEE207" s="377"/>
      <c r="PEF207" s="377"/>
      <c r="PEG207" s="377"/>
      <c r="PEH207" s="377"/>
      <c r="PEI207" s="377"/>
      <c r="PEJ207" s="377"/>
      <c r="PEK207" s="377"/>
      <c r="PEL207" s="377"/>
      <c r="PEM207" s="377"/>
      <c r="PEN207" s="377"/>
      <c r="PEO207" s="377"/>
      <c r="PEP207" s="377"/>
      <c r="PEQ207" s="377"/>
      <c r="PER207" s="377"/>
      <c r="PES207" s="377"/>
      <c r="PET207" s="377"/>
      <c r="PEU207" s="377"/>
      <c r="PEV207" s="377"/>
      <c r="PEW207" s="377"/>
      <c r="PEX207" s="377"/>
      <c r="PEY207" s="377"/>
      <c r="PEZ207" s="377"/>
      <c r="PFA207" s="377"/>
      <c r="PFB207" s="377"/>
      <c r="PFC207" s="377"/>
      <c r="PFD207" s="377"/>
      <c r="PFE207" s="378"/>
      <c r="PFF207" s="378"/>
      <c r="PFG207" s="378"/>
      <c r="PFH207" s="378"/>
      <c r="PFI207" s="378"/>
      <c r="PFJ207" s="378"/>
      <c r="PFK207" s="378"/>
      <c r="PFL207" s="378"/>
      <c r="PFM207" s="378"/>
      <c r="PFN207" s="378"/>
      <c r="PFO207" s="378"/>
      <c r="PFP207" s="378"/>
      <c r="PFQ207" s="378"/>
      <c r="PFR207" s="378"/>
      <c r="PFS207" s="378"/>
      <c r="PFT207" s="378"/>
      <c r="PFU207" s="378"/>
      <c r="PFV207" s="378"/>
      <c r="PFW207" s="378"/>
      <c r="PFX207" s="378"/>
      <c r="PFY207" s="378"/>
      <c r="PFZ207" s="378"/>
      <c r="PGA207" s="378"/>
      <c r="PGB207" s="378"/>
      <c r="PGC207" s="379"/>
      <c r="PGD207" s="379"/>
      <c r="PGE207" s="379"/>
      <c r="PGF207" s="379"/>
      <c r="PGG207" s="379"/>
      <c r="PGH207" s="378"/>
      <c r="PGI207" s="378"/>
      <c r="PGJ207" s="379"/>
      <c r="PGK207" s="379"/>
      <c r="PGL207" s="378"/>
      <c r="PGM207" s="378"/>
      <c r="PGN207" s="379"/>
      <c r="PGO207" s="379"/>
      <c r="PGP207" s="378"/>
      <c r="PGQ207" s="378"/>
      <c r="PGR207" s="378"/>
      <c r="PGS207" s="378"/>
      <c r="PGT207" s="378"/>
      <c r="PGU207" s="378"/>
      <c r="PGV207" s="378"/>
      <c r="PGW207" s="379"/>
      <c r="PGX207" s="379"/>
      <c r="PGY207" s="378"/>
      <c r="PGZ207" s="378"/>
      <c r="PHA207" s="379"/>
      <c r="PHB207" s="379"/>
      <c r="PHC207" s="378"/>
      <c r="PHD207" s="378"/>
      <c r="PHE207" s="378"/>
      <c r="PHF207" s="378"/>
      <c r="PHG207" s="378"/>
      <c r="PHH207" s="372"/>
      <c r="PHI207" s="398"/>
      <c r="PHJ207" s="378"/>
      <c r="PHK207" s="378"/>
      <c r="PHL207" s="378"/>
      <c r="PHM207" s="378"/>
      <c r="PHN207" s="378"/>
      <c r="PHO207" s="378"/>
      <c r="PHP207" s="378"/>
      <c r="PHQ207" s="377"/>
      <c r="PHR207" s="377"/>
      <c r="PHS207" s="377"/>
      <c r="PHT207" s="377"/>
      <c r="PHU207" s="377"/>
      <c r="PHV207" s="377"/>
      <c r="PHW207" s="377"/>
      <c r="PHX207" s="377"/>
      <c r="PHY207" s="377"/>
      <c r="PHZ207" s="377"/>
      <c r="PIA207" s="377"/>
      <c r="PIB207" s="377"/>
      <c r="PIC207" s="377"/>
      <c r="PID207" s="377"/>
      <c r="PIE207" s="377"/>
      <c r="PIF207" s="377"/>
      <c r="PIG207" s="377"/>
      <c r="PIH207" s="377"/>
      <c r="PII207" s="377"/>
      <c r="PIJ207" s="377"/>
      <c r="PIK207" s="377"/>
      <c r="PIL207" s="377"/>
      <c r="PIM207" s="377"/>
      <c r="PIN207" s="377"/>
      <c r="PIO207" s="377"/>
      <c r="PIP207" s="377"/>
      <c r="PIQ207" s="377"/>
      <c r="PIR207" s="377"/>
      <c r="PIS207" s="377"/>
      <c r="PIT207" s="377"/>
      <c r="PIU207" s="377"/>
      <c r="PIV207" s="377"/>
      <c r="PIW207" s="377"/>
      <c r="PIX207" s="377"/>
      <c r="PIY207" s="377"/>
      <c r="PIZ207" s="377"/>
      <c r="PJA207" s="377"/>
      <c r="PJB207" s="377"/>
      <c r="PJC207" s="377"/>
      <c r="PJD207" s="377"/>
      <c r="PJE207" s="377"/>
      <c r="PJF207" s="377"/>
      <c r="PJG207" s="377"/>
      <c r="PJH207" s="377"/>
      <c r="PJI207" s="378"/>
      <c r="PJJ207" s="378"/>
      <c r="PJK207" s="378"/>
      <c r="PJL207" s="378"/>
      <c r="PJM207" s="378"/>
      <c r="PJN207" s="378"/>
      <c r="PJO207" s="378"/>
      <c r="PJP207" s="378"/>
      <c r="PJQ207" s="378"/>
      <c r="PJR207" s="378"/>
      <c r="PJS207" s="378"/>
      <c r="PJT207" s="378"/>
      <c r="PJU207" s="378"/>
      <c r="PJV207" s="378"/>
      <c r="PJW207" s="378"/>
      <c r="PJX207" s="378"/>
      <c r="PJY207" s="378"/>
      <c r="PJZ207" s="378"/>
      <c r="PKA207" s="378"/>
      <c r="PKB207" s="378"/>
      <c r="PKC207" s="378"/>
      <c r="PKD207" s="378"/>
      <c r="PKE207" s="378"/>
      <c r="PKF207" s="378"/>
      <c r="PKG207" s="379"/>
      <c r="PKH207" s="379"/>
      <c r="PKI207" s="379"/>
      <c r="PKJ207" s="379"/>
      <c r="PKK207" s="379"/>
      <c r="PKL207" s="378"/>
      <c r="PKM207" s="378"/>
      <c r="PKN207" s="379"/>
      <c r="PKO207" s="379"/>
      <c r="PKP207" s="378"/>
      <c r="PKQ207" s="378"/>
      <c r="PKR207" s="379"/>
      <c r="PKS207" s="379"/>
      <c r="PKT207" s="378"/>
      <c r="PKU207" s="378"/>
      <c r="PKV207" s="378"/>
      <c r="PKW207" s="378"/>
      <c r="PKX207" s="378"/>
      <c r="PKY207" s="378"/>
      <c r="PKZ207" s="378"/>
      <c r="PLA207" s="379"/>
      <c r="PLB207" s="379"/>
      <c r="PLC207" s="378"/>
      <c r="PLD207" s="378"/>
      <c r="PLE207" s="379"/>
      <c r="PLF207" s="379"/>
      <c r="PLG207" s="378"/>
      <c r="PLH207" s="378"/>
      <c r="PLI207" s="378"/>
      <c r="PLJ207" s="378"/>
      <c r="PLK207" s="378"/>
      <c r="PLL207" s="372"/>
      <c r="PLM207" s="398"/>
      <c r="PLN207" s="378"/>
      <c r="PLO207" s="378"/>
      <c r="PLP207" s="378"/>
      <c r="PLQ207" s="378"/>
      <c r="PLR207" s="378"/>
      <c r="PLS207" s="378"/>
      <c r="PLT207" s="378"/>
      <c r="PLU207" s="377"/>
      <c r="PLV207" s="377"/>
      <c r="PLW207" s="377"/>
      <c r="PLX207" s="377"/>
      <c r="PLY207" s="377"/>
      <c r="PLZ207" s="377"/>
      <c r="PMA207" s="377"/>
      <c r="PMB207" s="377"/>
      <c r="PMC207" s="377"/>
      <c r="PMD207" s="377"/>
      <c r="PME207" s="377"/>
      <c r="PMF207" s="377"/>
      <c r="PMG207" s="377"/>
      <c r="PMH207" s="377"/>
      <c r="PMI207" s="377"/>
      <c r="PMJ207" s="377"/>
      <c r="PMK207" s="377"/>
      <c r="PML207" s="377"/>
      <c r="PMM207" s="377"/>
      <c r="PMN207" s="377"/>
      <c r="PMO207" s="377"/>
      <c r="PMP207" s="377"/>
      <c r="PMQ207" s="377"/>
      <c r="PMR207" s="377"/>
      <c r="PMS207" s="377"/>
      <c r="PMT207" s="377"/>
      <c r="PMU207" s="377"/>
      <c r="PMV207" s="377"/>
      <c r="PMW207" s="377"/>
      <c r="PMX207" s="377"/>
      <c r="PMY207" s="377"/>
      <c r="PMZ207" s="377"/>
      <c r="PNA207" s="377"/>
      <c r="PNB207" s="377"/>
      <c r="PNC207" s="377"/>
      <c r="PND207" s="377"/>
      <c r="PNE207" s="377"/>
      <c r="PNF207" s="377"/>
      <c r="PNG207" s="377"/>
      <c r="PNH207" s="377"/>
      <c r="PNI207" s="377"/>
      <c r="PNJ207" s="377"/>
      <c r="PNK207" s="377"/>
      <c r="PNL207" s="377"/>
      <c r="PNM207" s="378"/>
      <c r="PNN207" s="378"/>
      <c r="PNO207" s="378"/>
      <c r="PNP207" s="378"/>
      <c r="PNQ207" s="378"/>
      <c r="PNR207" s="378"/>
      <c r="PNS207" s="378"/>
      <c r="PNT207" s="378"/>
      <c r="PNU207" s="378"/>
      <c r="PNV207" s="378"/>
      <c r="PNW207" s="378"/>
      <c r="PNX207" s="378"/>
      <c r="PNY207" s="378"/>
      <c r="PNZ207" s="378"/>
      <c r="POA207" s="378"/>
      <c r="POB207" s="378"/>
      <c r="POC207" s="378"/>
      <c r="POD207" s="378"/>
      <c r="POE207" s="378"/>
      <c r="POF207" s="378"/>
      <c r="POG207" s="378"/>
      <c r="POH207" s="378"/>
      <c r="POI207" s="378"/>
      <c r="POJ207" s="378"/>
      <c r="POK207" s="379"/>
      <c r="POL207" s="379"/>
      <c r="POM207" s="379"/>
      <c r="PON207" s="379"/>
      <c r="POO207" s="379"/>
      <c r="POP207" s="378"/>
      <c r="POQ207" s="378"/>
      <c r="POR207" s="379"/>
      <c r="POS207" s="379"/>
      <c r="POT207" s="378"/>
      <c r="POU207" s="378"/>
      <c r="POV207" s="379"/>
      <c r="POW207" s="379"/>
      <c r="POX207" s="378"/>
      <c r="POY207" s="378"/>
      <c r="POZ207" s="378"/>
      <c r="PPA207" s="378"/>
      <c r="PPB207" s="378"/>
      <c r="PPC207" s="378"/>
      <c r="PPD207" s="378"/>
      <c r="PPE207" s="379"/>
      <c r="PPF207" s="379"/>
      <c r="PPG207" s="378"/>
      <c r="PPH207" s="378"/>
      <c r="PPI207" s="379"/>
      <c r="PPJ207" s="379"/>
      <c r="PPK207" s="378"/>
      <c r="PPL207" s="378"/>
      <c r="PPM207" s="378"/>
      <c r="PPN207" s="378"/>
      <c r="PPO207" s="378"/>
      <c r="PPP207" s="372"/>
      <c r="PPQ207" s="398"/>
      <c r="PPR207" s="378"/>
      <c r="PPS207" s="378"/>
      <c r="PPT207" s="378"/>
      <c r="PPU207" s="378"/>
      <c r="PPV207" s="378"/>
      <c r="PPW207" s="378"/>
      <c r="PPX207" s="378"/>
      <c r="PPY207" s="377"/>
      <c r="PPZ207" s="377"/>
      <c r="PQA207" s="377"/>
      <c r="PQB207" s="377"/>
      <c r="PQC207" s="377"/>
      <c r="PQD207" s="377"/>
      <c r="PQE207" s="377"/>
      <c r="PQF207" s="377"/>
      <c r="PQG207" s="377"/>
      <c r="PQH207" s="377"/>
      <c r="PQI207" s="377"/>
      <c r="PQJ207" s="377"/>
      <c r="PQK207" s="377"/>
      <c r="PQL207" s="377"/>
      <c r="PQM207" s="377"/>
      <c r="PQN207" s="377"/>
      <c r="PQO207" s="377"/>
      <c r="PQP207" s="377"/>
      <c r="PQQ207" s="377"/>
      <c r="PQR207" s="377"/>
      <c r="PQS207" s="377"/>
      <c r="PQT207" s="377"/>
      <c r="PQU207" s="377"/>
      <c r="PQV207" s="377"/>
      <c r="PQW207" s="377"/>
      <c r="PQX207" s="377"/>
      <c r="PQY207" s="377"/>
      <c r="PQZ207" s="377"/>
      <c r="PRA207" s="377"/>
      <c r="PRB207" s="377"/>
      <c r="PRC207" s="377"/>
      <c r="PRD207" s="377"/>
      <c r="PRE207" s="377"/>
      <c r="PRF207" s="377"/>
      <c r="PRG207" s="377"/>
      <c r="PRH207" s="377"/>
      <c r="PRI207" s="377"/>
      <c r="PRJ207" s="377"/>
      <c r="PRK207" s="377"/>
      <c r="PRL207" s="377"/>
      <c r="PRM207" s="377"/>
      <c r="PRN207" s="377"/>
      <c r="PRO207" s="377"/>
      <c r="PRP207" s="377"/>
      <c r="PRQ207" s="378"/>
      <c r="PRR207" s="378"/>
      <c r="PRS207" s="378"/>
      <c r="PRT207" s="378"/>
      <c r="PRU207" s="378"/>
      <c r="PRV207" s="378"/>
      <c r="PRW207" s="378"/>
      <c r="PRX207" s="378"/>
      <c r="PRY207" s="378"/>
      <c r="PRZ207" s="378"/>
      <c r="PSA207" s="378"/>
      <c r="PSB207" s="378"/>
      <c r="PSC207" s="378"/>
      <c r="PSD207" s="378"/>
      <c r="PSE207" s="378"/>
      <c r="PSF207" s="378"/>
      <c r="PSG207" s="378"/>
      <c r="PSH207" s="378"/>
      <c r="PSI207" s="378"/>
      <c r="PSJ207" s="378"/>
      <c r="PSK207" s="378"/>
      <c r="PSL207" s="378"/>
      <c r="PSM207" s="378"/>
      <c r="PSN207" s="378"/>
      <c r="PSO207" s="379"/>
      <c r="PSP207" s="379"/>
      <c r="PSQ207" s="379"/>
      <c r="PSR207" s="379"/>
      <c r="PSS207" s="379"/>
      <c r="PST207" s="378"/>
      <c r="PSU207" s="378"/>
      <c r="PSV207" s="379"/>
      <c r="PSW207" s="379"/>
      <c r="PSX207" s="378"/>
      <c r="PSY207" s="378"/>
      <c r="PSZ207" s="379"/>
      <c r="PTA207" s="379"/>
      <c r="PTB207" s="378"/>
      <c r="PTC207" s="378"/>
      <c r="PTD207" s="378"/>
      <c r="PTE207" s="378"/>
      <c r="PTF207" s="378"/>
      <c r="PTG207" s="378"/>
      <c r="PTH207" s="378"/>
      <c r="PTI207" s="379"/>
      <c r="PTJ207" s="379"/>
      <c r="PTK207" s="378"/>
      <c r="PTL207" s="378"/>
      <c r="PTM207" s="379"/>
      <c r="PTN207" s="379"/>
      <c r="PTO207" s="378"/>
      <c r="PTP207" s="378"/>
      <c r="PTQ207" s="378"/>
      <c r="PTR207" s="378"/>
      <c r="PTS207" s="378"/>
      <c r="PTT207" s="372"/>
      <c r="PTU207" s="398"/>
      <c r="PTV207" s="378"/>
      <c r="PTW207" s="378"/>
      <c r="PTX207" s="378"/>
      <c r="PTY207" s="378"/>
      <c r="PTZ207" s="378"/>
      <c r="PUA207" s="378"/>
      <c r="PUB207" s="378"/>
      <c r="PUC207" s="377"/>
      <c r="PUD207" s="377"/>
      <c r="PUE207" s="377"/>
      <c r="PUF207" s="377"/>
      <c r="PUG207" s="377"/>
      <c r="PUH207" s="377"/>
      <c r="PUI207" s="377"/>
      <c r="PUJ207" s="377"/>
      <c r="PUK207" s="377"/>
      <c r="PUL207" s="377"/>
      <c r="PUM207" s="377"/>
      <c r="PUN207" s="377"/>
      <c r="PUO207" s="377"/>
      <c r="PUP207" s="377"/>
      <c r="PUQ207" s="377"/>
      <c r="PUR207" s="377"/>
      <c r="PUS207" s="377"/>
      <c r="PUT207" s="377"/>
      <c r="PUU207" s="377"/>
      <c r="PUV207" s="377"/>
      <c r="PUW207" s="377"/>
      <c r="PUX207" s="377"/>
      <c r="PUY207" s="377"/>
      <c r="PUZ207" s="377"/>
      <c r="PVA207" s="377"/>
      <c r="PVB207" s="377"/>
      <c r="PVC207" s="377"/>
      <c r="PVD207" s="377"/>
      <c r="PVE207" s="377"/>
      <c r="PVF207" s="377"/>
      <c r="PVG207" s="377"/>
      <c r="PVH207" s="377"/>
      <c r="PVI207" s="377"/>
      <c r="PVJ207" s="377"/>
      <c r="PVK207" s="377"/>
      <c r="PVL207" s="377"/>
      <c r="PVM207" s="377"/>
      <c r="PVN207" s="377"/>
      <c r="PVO207" s="377"/>
      <c r="PVP207" s="377"/>
      <c r="PVQ207" s="377"/>
      <c r="PVR207" s="377"/>
      <c r="PVS207" s="377"/>
      <c r="PVT207" s="377"/>
      <c r="PVU207" s="378"/>
      <c r="PVV207" s="378"/>
      <c r="PVW207" s="378"/>
      <c r="PVX207" s="378"/>
      <c r="PVY207" s="378"/>
      <c r="PVZ207" s="378"/>
      <c r="PWA207" s="378"/>
      <c r="PWB207" s="378"/>
      <c r="PWC207" s="378"/>
      <c r="PWD207" s="378"/>
      <c r="PWE207" s="378"/>
      <c r="PWF207" s="378"/>
      <c r="PWG207" s="378"/>
      <c r="PWH207" s="378"/>
      <c r="PWI207" s="378"/>
      <c r="PWJ207" s="378"/>
      <c r="PWK207" s="378"/>
      <c r="PWL207" s="378"/>
      <c r="PWM207" s="378"/>
      <c r="PWN207" s="378"/>
      <c r="PWO207" s="378"/>
      <c r="PWP207" s="378"/>
      <c r="PWQ207" s="378"/>
      <c r="PWR207" s="378"/>
      <c r="PWS207" s="379"/>
      <c r="PWT207" s="379"/>
      <c r="PWU207" s="379"/>
      <c r="PWV207" s="379"/>
      <c r="PWW207" s="379"/>
      <c r="PWX207" s="378"/>
      <c r="PWY207" s="378"/>
      <c r="PWZ207" s="379"/>
      <c r="PXA207" s="379"/>
      <c r="PXB207" s="378"/>
      <c r="PXC207" s="378"/>
      <c r="PXD207" s="379"/>
      <c r="PXE207" s="379"/>
      <c r="PXF207" s="378"/>
      <c r="PXG207" s="378"/>
      <c r="PXH207" s="378"/>
      <c r="PXI207" s="378"/>
      <c r="PXJ207" s="378"/>
      <c r="PXK207" s="378"/>
      <c r="PXL207" s="378"/>
      <c r="PXM207" s="379"/>
      <c r="PXN207" s="379"/>
      <c r="PXO207" s="378"/>
      <c r="PXP207" s="378"/>
      <c r="PXQ207" s="379"/>
      <c r="PXR207" s="379"/>
      <c r="PXS207" s="378"/>
      <c r="PXT207" s="378"/>
      <c r="PXU207" s="378"/>
      <c r="PXV207" s="378"/>
      <c r="PXW207" s="378"/>
      <c r="PXX207" s="372"/>
      <c r="PXY207" s="398"/>
      <c r="PXZ207" s="378"/>
      <c r="PYA207" s="378"/>
      <c r="PYB207" s="378"/>
      <c r="PYC207" s="378"/>
      <c r="PYD207" s="378"/>
      <c r="PYE207" s="378"/>
      <c r="PYF207" s="378"/>
      <c r="PYG207" s="377"/>
      <c r="PYH207" s="377"/>
      <c r="PYI207" s="377"/>
      <c r="PYJ207" s="377"/>
      <c r="PYK207" s="377"/>
      <c r="PYL207" s="377"/>
      <c r="PYM207" s="377"/>
      <c r="PYN207" s="377"/>
      <c r="PYO207" s="377"/>
      <c r="PYP207" s="377"/>
      <c r="PYQ207" s="377"/>
      <c r="PYR207" s="377"/>
      <c r="PYS207" s="377"/>
      <c r="PYT207" s="377"/>
      <c r="PYU207" s="377"/>
      <c r="PYV207" s="377"/>
      <c r="PYW207" s="377"/>
      <c r="PYX207" s="377"/>
      <c r="PYY207" s="377"/>
      <c r="PYZ207" s="377"/>
      <c r="PZA207" s="377"/>
      <c r="PZB207" s="377"/>
      <c r="PZC207" s="377"/>
      <c r="PZD207" s="377"/>
      <c r="PZE207" s="377"/>
      <c r="PZF207" s="377"/>
      <c r="PZG207" s="377"/>
      <c r="PZH207" s="377"/>
      <c r="PZI207" s="377"/>
      <c r="PZJ207" s="377"/>
      <c r="PZK207" s="377"/>
      <c r="PZL207" s="377"/>
      <c r="PZM207" s="377"/>
      <c r="PZN207" s="377"/>
      <c r="PZO207" s="377"/>
      <c r="PZP207" s="377"/>
      <c r="PZQ207" s="377"/>
      <c r="PZR207" s="377"/>
      <c r="PZS207" s="377"/>
      <c r="PZT207" s="377"/>
      <c r="PZU207" s="377"/>
      <c r="PZV207" s="377"/>
      <c r="PZW207" s="377"/>
      <c r="PZX207" s="377"/>
      <c r="PZY207" s="378"/>
      <c r="PZZ207" s="378"/>
      <c r="QAA207" s="378"/>
      <c r="QAB207" s="378"/>
      <c r="QAC207" s="378"/>
      <c r="QAD207" s="378"/>
      <c r="QAE207" s="378"/>
      <c r="QAF207" s="378"/>
      <c r="QAG207" s="378"/>
      <c r="QAH207" s="378"/>
      <c r="QAI207" s="378"/>
      <c r="QAJ207" s="378"/>
      <c r="QAK207" s="378"/>
      <c r="QAL207" s="378"/>
      <c r="QAM207" s="378"/>
      <c r="QAN207" s="378"/>
      <c r="QAO207" s="378"/>
      <c r="QAP207" s="378"/>
      <c r="QAQ207" s="378"/>
      <c r="QAR207" s="378"/>
      <c r="QAS207" s="378"/>
      <c r="QAT207" s="378"/>
      <c r="QAU207" s="378"/>
      <c r="QAV207" s="378"/>
      <c r="QAW207" s="379"/>
      <c r="QAX207" s="379"/>
      <c r="QAY207" s="379"/>
      <c r="QAZ207" s="379"/>
      <c r="QBA207" s="379"/>
      <c r="QBB207" s="378"/>
      <c r="QBC207" s="378"/>
      <c r="QBD207" s="379"/>
      <c r="QBE207" s="379"/>
      <c r="QBF207" s="378"/>
      <c r="QBG207" s="378"/>
      <c r="QBH207" s="379"/>
      <c r="QBI207" s="379"/>
      <c r="QBJ207" s="378"/>
      <c r="QBK207" s="378"/>
      <c r="QBL207" s="378"/>
      <c r="QBM207" s="378"/>
      <c r="QBN207" s="378"/>
      <c r="QBO207" s="378"/>
      <c r="QBP207" s="378"/>
      <c r="QBQ207" s="379"/>
      <c r="QBR207" s="379"/>
      <c r="QBS207" s="378"/>
      <c r="QBT207" s="378"/>
      <c r="QBU207" s="379"/>
      <c r="QBV207" s="379"/>
      <c r="QBW207" s="378"/>
      <c r="QBX207" s="378"/>
      <c r="QBY207" s="378"/>
      <c r="QBZ207" s="378"/>
      <c r="QCA207" s="378"/>
      <c r="QCB207" s="372"/>
      <c r="QCC207" s="398"/>
      <c r="QCD207" s="378"/>
      <c r="QCE207" s="378"/>
      <c r="QCF207" s="378"/>
      <c r="QCG207" s="378"/>
      <c r="QCH207" s="378"/>
      <c r="QCI207" s="378"/>
      <c r="QCJ207" s="378"/>
      <c r="QCK207" s="377"/>
      <c r="QCL207" s="377"/>
      <c r="QCM207" s="377"/>
      <c r="QCN207" s="377"/>
      <c r="QCO207" s="377"/>
      <c r="QCP207" s="377"/>
      <c r="QCQ207" s="377"/>
      <c r="QCR207" s="377"/>
      <c r="QCS207" s="377"/>
      <c r="QCT207" s="377"/>
      <c r="QCU207" s="377"/>
      <c r="QCV207" s="377"/>
      <c r="QCW207" s="377"/>
      <c r="QCX207" s="377"/>
      <c r="QCY207" s="377"/>
      <c r="QCZ207" s="377"/>
      <c r="QDA207" s="377"/>
      <c r="QDB207" s="377"/>
      <c r="QDC207" s="377"/>
      <c r="QDD207" s="377"/>
      <c r="QDE207" s="377"/>
      <c r="QDF207" s="377"/>
      <c r="QDG207" s="377"/>
      <c r="QDH207" s="377"/>
      <c r="QDI207" s="377"/>
      <c r="QDJ207" s="377"/>
      <c r="QDK207" s="377"/>
      <c r="QDL207" s="377"/>
      <c r="QDM207" s="377"/>
      <c r="QDN207" s="377"/>
      <c r="QDO207" s="377"/>
      <c r="QDP207" s="377"/>
      <c r="QDQ207" s="377"/>
      <c r="QDR207" s="377"/>
      <c r="QDS207" s="377"/>
      <c r="QDT207" s="377"/>
      <c r="QDU207" s="377"/>
      <c r="QDV207" s="377"/>
      <c r="QDW207" s="377"/>
      <c r="QDX207" s="377"/>
      <c r="QDY207" s="377"/>
      <c r="QDZ207" s="377"/>
      <c r="QEA207" s="377"/>
      <c r="QEB207" s="377"/>
      <c r="QEC207" s="378"/>
      <c r="QED207" s="378"/>
      <c r="QEE207" s="378"/>
      <c r="QEF207" s="378"/>
      <c r="QEG207" s="378"/>
      <c r="QEH207" s="378"/>
      <c r="QEI207" s="378"/>
      <c r="QEJ207" s="378"/>
      <c r="QEK207" s="378"/>
      <c r="QEL207" s="378"/>
      <c r="QEM207" s="378"/>
      <c r="QEN207" s="378"/>
      <c r="QEO207" s="378"/>
      <c r="QEP207" s="378"/>
      <c r="QEQ207" s="378"/>
      <c r="QER207" s="378"/>
      <c r="QES207" s="378"/>
      <c r="QET207" s="378"/>
      <c r="QEU207" s="378"/>
      <c r="QEV207" s="378"/>
      <c r="QEW207" s="378"/>
      <c r="QEX207" s="378"/>
      <c r="QEY207" s="378"/>
      <c r="QEZ207" s="378"/>
      <c r="QFA207" s="379"/>
      <c r="QFB207" s="379"/>
      <c r="QFC207" s="379"/>
      <c r="QFD207" s="379"/>
      <c r="QFE207" s="379"/>
      <c r="QFF207" s="378"/>
      <c r="QFG207" s="378"/>
      <c r="QFH207" s="379"/>
      <c r="QFI207" s="379"/>
      <c r="QFJ207" s="378"/>
      <c r="QFK207" s="378"/>
      <c r="QFL207" s="379"/>
      <c r="QFM207" s="379"/>
      <c r="QFN207" s="378"/>
      <c r="QFO207" s="378"/>
      <c r="QFP207" s="378"/>
      <c r="QFQ207" s="378"/>
      <c r="QFR207" s="378"/>
      <c r="QFS207" s="378"/>
      <c r="QFT207" s="378"/>
      <c r="QFU207" s="379"/>
      <c r="QFV207" s="379"/>
      <c r="QFW207" s="378"/>
      <c r="QFX207" s="378"/>
      <c r="QFY207" s="379"/>
      <c r="QFZ207" s="379"/>
      <c r="QGA207" s="378"/>
      <c r="QGB207" s="378"/>
      <c r="QGC207" s="378"/>
      <c r="QGD207" s="378"/>
      <c r="QGE207" s="378"/>
      <c r="QGF207" s="372"/>
      <c r="QGG207" s="398"/>
      <c r="QGH207" s="378"/>
      <c r="QGI207" s="378"/>
      <c r="QGJ207" s="378"/>
      <c r="QGK207" s="378"/>
      <c r="QGL207" s="378"/>
      <c r="QGM207" s="378"/>
      <c r="QGN207" s="378"/>
      <c r="QGO207" s="377"/>
      <c r="QGP207" s="377"/>
      <c r="QGQ207" s="377"/>
      <c r="QGR207" s="377"/>
      <c r="QGS207" s="377"/>
      <c r="QGT207" s="377"/>
      <c r="QGU207" s="377"/>
      <c r="QGV207" s="377"/>
      <c r="QGW207" s="377"/>
      <c r="QGX207" s="377"/>
      <c r="QGY207" s="377"/>
      <c r="QGZ207" s="377"/>
      <c r="QHA207" s="377"/>
      <c r="QHB207" s="377"/>
      <c r="QHC207" s="377"/>
      <c r="QHD207" s="377"/>
      <c r="QHE207" s="377"/>
      <c r="QHF207" s="377"/>
      <c r="QHG207" s="377"/>
      <c r="QHH207" s="377"/>
      <c r="QHI207" s="377"/>
      <c r="QHJ207" s="377"/>
      <c r="QHK207" s="377"/>
      <c r="QHL207" s="377"/>
      <c r="QHM207" s="377"/>
      <c r="QHN207" s="377"/>
      <c r="QHO207" s="377"/>
      <c r="QHP207" s="377"/>
      <c r="QHQ207" s="377"/>
      <c r="QHR207" s="377"/>
      <c r="QHS207" s="377"/>
      <c r="QHT207" s="377"/>
      <c r="QHU207" s="377"/>
      <c r="QHV207" s="377"/>
      <c r="QHW207" s="377"/>
      <c r="QHX207" s="377"/>
      <c r="QHY207" s="377"/>
      <c r="QHZ207" s="377"/>
      <c r="QIA207" s="377"/>
      <c r="QIB207" s="377"/>
      <c r="QIC207" s="377"/>
      <c r="QID207" s="377"/>
      <c r="QIE207" s="377"/>
      <c r="QIF207" s="377"/>
      <c r="QIG207" s="378"/>
      <c r="QIH207" s="378"/>
      <c r="QII207" s="378"/>
      <c r="QIJ207" s="378"/>
      <c r="QIK207" s="378"/>
      <c r="QIL207" s="378"/>
      <c r="QIM207" s="378"/>
      <c r="QIN207" s="378"/>
      <c r="QIO207" s="378"/>
      <c r="QIP207" s="378"/>
      <c r="QIQ207" s="378"/>
      <c r="QIR207" s="378"/>
      <c r="QIS207" s="378"/>
      <c r="QIT207" s="378"/>
      <c r="QIU207" s="378"/>
      <c r="QIV207" s="378"/>
      <c r="QIW207" s="378"/>
      <c r="QIX207" s="378"/>
      <c r="QIY207" s="378"/>
      <c r="QIZ207" s="378"/>
      <c r="QJA207" s="378"/>
      <c r="QJB207" s="378"/>
      <c r="QJC207" s="378"/>
      <c r="QJD207" s="378"/>
      <c r="QJE207" s="379"/>
      <c r="QJF207" s="379"/>
      <c r="QJG207" s="379"/>
      <c r="QJH207" s="379"/>
      <c r="QJI207" s="379"/>
      <c r="QJJ207" s="378"/>
      <c r="QJK207" s="378"/>
      <c r="QJL207" s="379"/>
      <c r="QJM207" s="379"/>
      <c r="QJN207" s="378"/>
      <c r="QJO207" s="378"/>
      <c r="QJP207" s="379"/>
      <c r="QJQ207" s="379"/>
      <c r="QJR207" s="378"/>
      <c r="QJS207" s="378"/>
      <c r="QJT207" s="378"/>
      <c r="QJU207" s="378"/>
      <c r="QJV207" s="378"/>
      <c r="QJW207" s="378"/>
      <c r="QJX207" s="378"/>
      <c r="QJY207" s="379"/>
      <c r="QJZ207" s="379"/>
      <c r="QKA207" s="378"/>
      <c r="QKB207" s="378"/>
      <c r="QKC207" s="379"/>
      <c r="QKD207" s="379"/>
      <c r="QKE207" s="378"/>
      <c r="QKF207" s="378"/>
      <c r="QKG207" s="378"/>
      <c r="QKH207" s="378"/>
      <c r="QKI207" s="378"/>
      <c r="QKJ207" s="372"/>
      <c r="QKK207" s="398"/>
      <c r="QKL207" s="378"/>
      <c r="QKM207" s="378"/>
      <c r="QKN207" s="378"/>
      <c r="QKO207" s="378"/>
      <c r="QKP207" s="378"/>
      <c r="QKQ207" s="378"/>
      <c r="QKR207" s="378"/>
      <c r="QKS207" s="377"/>
      <c r="QKT207" s="377"/>
      <c r="QKU207" s="377"/>
      <c r="QKV207" s="377"/>
      <c r="QKW207" s="377"/>
      <c r="QKX207" s="377"/>
      <c r="QKY207" s="377"/>
      <c r="QKZ207" s="377"/>
      <c r="QLA207" s="377"/>
      <c r="QLB207" s="377"/>
      <c r="QLC207" s="377"/>
      <c r="QLD207" s="377"/>
      <c r="QLE207" s="377"/>
      <c r="QLF207" s="377"/>
      <c r="QLG207" s="377"/>
      <c r="QLH207" s="377"/>
      <c r="QLI207" s="377"/>
      <c r="QLJ207" s="377"/>
      <c r="QLK207" s="377"/>
      <c r="QLL207" s="377"/>
      <c r="QLM207" s="377"/>
      <c r="QLN207" s="377"/>
      <c r="QLO207" s="377"/>
      <c r="QLP207" s="377"/>
      <c r="QLQ207" s="377"/>
      <c r="QLR207" s="377"/>
      <c r="QLS207" s="377"/>
      <c r="QLT207" s="377"/>
      <c r="QLU207" s="377"/>
      <c r="QLV207" s="377"/>
      <c r="QLW207" s="377"/>
      <c r="QLX207" s="377"/>
      <c r="QLY207" s="377"/>
      <c r="QLZ207" s="377"/>
      <c r="QMA207" s="377"/>
      <c r="QMB207" s="377"/>
      <c r="QMC207" s="377"/>
      <c r="QMD207" s="377"/>
      <c r="QME207" s="377"/>
      <c r="QMF207" s="377"/>
      <c r="QMG207" s="377"/>
      <c r="QMH207" s="377"/>
      <c r="QMI207" s="377"/>
      <c r="QMJ207" s="377"/>
      <c r="QMK207" s="378"/>
      <c r="QML207" s="378"/>
      <c r="QMM207" s="378"/>
      <c r="QMN207" s="378"/>
      <c r="QMO207" s="378"/>
      <c r="QMP207" s="378"/>
      <c r="QMQ207" s="378"/>
      <c r="QMR207" s="378"/>
      <c r="QMS207" s="378"/>
      <c r="QMT207" s="378"/>
      <c r="QMU207" s="378"/>
      <c r="QMV207" s="378"/>
      <c r="QMW207" s="378"/>
      <c r="QMX207" s="378"/>
      <c r="QMY207" s="378"/>
      <c r="QMZ207" s="378"/>
      <c r="QNA207" s="378"/>
      <c r="QNB207" s="378"/>
      <c r="QNC207" s="378"/>
      <c r="QND207" s="378"/>
      <c r="QNE207" s="378"/>
      <c r="QNF207" s="378"/>
      <c r="QNG207" s="378"/>
      <c r="QNH207" s="378"/>
      <c r="QNI207" s="379"/>
      <c r="QNJ207" s="379"/>
      <c r="QNK207" s="379"/>
      <c r="QNL207" s="379"/>
      <c r="QNM207" s="379"/>
      <c r="QNN207" s="378"/>
      <c r="QNO207" s="378"/>
      <c r="QNP207" s="379"/>
      <c r="QNQ207" s="379"/>
      <c r="QNR207" s="378"/>
      <c r="QNS207" s="378"/>
      <c r="QNT207" s="379"/>
      <c r="QNU207" s="379"/>
      <c r="QNV207" s="378"/>
      <c r="QNW207" s="378"/>
      <c r="QNX207" s="378"/>
      <c r="QNY207" s="378"/>
      <c r="QNZ207" s="378"/>
      <c r="QOA207" s="378"/>
      <c r="QOB207" s="378"/>
      <c r="QOC207" s="379"/>
      <c r="QOD207" s="379"/>
      <c r="QOE207" s="378"/>
      <c r="QOF207" s="378"/>
      <c r="QOG207" s="379"/>
      <c r="QOH207" s="379"/>
      <c r="QOI207" s="378"/>
      <c r="QOJ207" s="378"/>
      <c r="QOK207" s="378"/>
      <c r="QOL207" s="378"/>
      <c r="QOM207" s="378"/>
      <c r="QON207" s="372"/>
      <c r="QOO207" s="398"/>
      <c r="QOP207" s="378"/>
      <c r="QOQ207" s="378"/>
      <c r="QOR207" s="378"/>
      <c r="QOS207" s="378"/>
      <c r="QOT207" s="378"/>
      <c r="QOU207" s="378"/>
      <c r="QOV207" s="378"/>
      <c r="QOW207" s="377"/>
      <c r="QOX207" s="377"/>
      <c r="QOY207" s="377"/>
      <c r="QOZ207" s="377"/>
      <c r="QPA207" s="377"/>
      <c r="QPB207" s="377"/>
      <c r="QPC207" s="377"/>
      <c r="QPD207" s="377"/>
      <c r="QPE207" s="377"/>
      <c r="QPF207" s="377"/>
      <c r="QPG207" s="377"/>
      <c r="QPH207" s="377"/>
      <c r="QPI207" s="377"/>
      <c r="QPJ207" s="377"/>
      <c r="QPK207" s="377"/>
      <c r="QPL207" s="377"/>
      <c r="QPM207" s="377"/>
      <c r="QPN207" s="377"/>
      <c r="QPO207" s="377"/>
      <c r="QPP207" s="377"/>
      <c r="QPQ207" s="377"/>
      <c r="QPR207" s="377"/>
      <c r="QPS207" s="377"/>
      <c r="QPT207" s="377"/>
      <c r="QPU207" s="377"/>
      <c r="QPV207" s="377"/>
      <c r="QPW207" s="377"/>
      <c r="QPX207" s="377"/>
      <c r="QPY207" s="377"/>
      <c r="QPZ207" s="377"/>
      <c r="QQA207" s="377"/>
      <c r="QQB207" s="377"/>
      <c r="QQC207" s="377"/>
      <c r="QQD207" s="377"/>
      <c r="QQE207" s="377"/>
      <c r="QQF207" s="377"/>
      <c r="QQG207" s="377"/>
      <c r="QQH207" s="377"/>
      <c r="QQI207" s="377"/>
      <c r="QQJ207" s="377"/>
      <c r="QQK207" s="377"/>
      <c r="QQL207" s="377"/>
      <c r="QQM207" s="377"/>
      <c r="QQN207" s="377"/>
      <c r="QQO207" s="378"/>
      <c r="QQP207" s="378"/>
      <c r="QQQ207" s="378"/>
      <c r="QQR207" s="378"/>
      <c r="QQS207" s="378"/>
      <c r="QQT207" s="378"/>
      <c r="QQU207" s="378"/>
      <c r="QQV207" s="378"/>
      <c r="QQW207" s="378"/>
      <c r="QQX207" s="378"/>
      <c r="QQY207" s="378"/>
      <c r="QQZ207" s="378"/>
      <c r="QRA207" s="378"/>
      <c r="QRB207" s="378"/>
      <c r="QRC207" s="378"/>
      <c r="QRD207" s="378"/>
      <c r="QRE207" s="378"/>
      <c r="QRF207" s="378"/>
      <c r="QRG207" s="378"/>
      <c r="QRH207" s="378"/>
      <c r="QRI207" s="378"/>
      <c r="QRJ207" s="378"/>
      <c r="QRK207" s="378"/>
      <c r="QRL207" s="378"/>
      <c r="QRM207" s="379"/>
      <c r="QRN207" s="379"/>
      <c r="QRO207" s="379"/>
      <c r="QRP207" s="379"/>
      <c r="QRQ207" s="379"/>
      <c r="QRR207" s="378"/>
      <c r="QRS207" s="378"/>
      <c r="QRT207" s="379"/>
      <c r="QRU207" s="379"/>
      <c r="QRV207" s="378"/>
      <c r="QRW207" s="378"/>
      <c r="QRX207" s="379"/>
      <c r="QRY207" s="379"/>
      <c r="QRZ207" s="378"/>
      <c r="QSA207" s="378"/>
      <c r="QSB207" s="378"/>
      <c r="QSC207" s="378"/>
      <c r="QSD207" s="378"/>
      <c r="QSE207" s="378"/>
      <c r="QSF207" s="378"/>
      <c r="QSG207" s="379"/>
      <c r="QSH207" s="379"/>
      <c r="QSI207" s="378"/>
      <c r="QSJ207" s="378"/>
      <c r="QSK207" s="379"/>
      <c r="QSL207" s="379"/>
      <c r="QSM207" s="378"/>
      <c r="QSN207" s="378"/>
      <c r="QSO207" s="378"/>
      <c r="QSP207" s="378"/>
      <c r="QSQ207" s="378"/>
      <c r="QSR207" s="372"/>
      <c r="QSS207" s="398"/>
      <c r="QST207" s="378"/>
      <c r="QSU207" s="378"/>
      <c r="QSV207" s="378"/>
      <c r="QSW207" s="378"/>
      <c r="QSX207" s="378"/>
      <c r="QSY207" s="378"/>
      <c r="QSZ207" s="378"/>
      <c r="QTA207" s="377"/>
      <c r="QTB207" s="377"/>
      <c r="QTC207" s="377"/>
      <c r="QTD207" s="377"/>
      <c r="QTE207" s="377"/>
      <c r="QTF207" s="377"/>
      <c r="QTG207" s="377"/>
      <c r="QTH207" s="377"/>
      <c r="QTI207" s="377"/>
      <c r="QTJ207" s="377"/>
      <c r="QTK207" s="377"/>
      <c r="QTL207" s="377"/>
      <c r="QTM207" s="377"/>
      <c r="QTN207" s="377"/>
      <c r="QTO207" s="377"/>
      <c r="QTP207" s="377"/>
      <c r="QTQ207" s="377"/>
      <c r="QTR207" s="377"/>
      <c r="QTS207" s="377"/>
      <c r="QTT207" s="377"/>
      <c r="QTU207" s="377"/>
      <c r="QTV207" s="377"/>
      <c r="QTW207" s="377"/>
      <c r="QTX207" s="377"/>
      <c r="QTY207" s="377"/>
      <c r="QTZ207" s="377"/>
      <c r="QUA207" s="377"/>
      <c r="QUB207" s="377"/>
      <c r="QUC207" s="377"/>
      <c r="QUD207" s="377"/>
      <c r="QUE207" s="377"/>
      <c r="QUF207" s="377"/>
      <c r="QUG207" s="377"/>
      <c r="QUH207" s="377"/>
      <c r="QUI207" s="377"/>
      <c r="QUJ207" s="377"/>
      <c r="QUK207" s="377"/>
      <c r="QUL207" s="377"/>
      <c r="QUM207" s="377"/>
      <c r="QUN207" s="377"/>
      <c r="QUO207" s="377"/>
      <c r="QUP207" s="377"/>
      <c r="QUQ207" s="377"/>
      <c r="QUR207" s="377"/>
      <c r="QUS207" s="378"/>
      <c r="QUT207" s="378"/>
      <c r="QUU207" s="378"/>
      <c r="QUV207" s="378"/>
      <c r="QUW207" s="378"/>
      <c r="QUX207" s="378"/>
      <c r="QUY207" s="378"/>
      <c r="QUZ207" s="378"/>
      <c r="QVA207" s="378"/>
      <c r="QVB207" s="378"/>
      <c r="QVC207" s="378"/>
      <c r="QVD207" s="378"/>
      <c r="QVE207" s="378"/>
      <c r="QVF207" s="378"/>
      <c r="QVG207" s="378"/>
      <c r="QVH207" s="378"/>
      <c r="QVI207" s="378"/>
      <c r="QVJ207" s="378"/>
      <c r="QVK207" s="378"/>
      <c r="QVL207" s="378"/>
      <c r="QVM207" s="378"/>
      <c r="QVN207" s="378"/>
      <c r="QVO207" s="378"/>
      <c r="QVP207" s="378"/>
      <c r="QVQ207" s="379"/>
      <c r="QVR207" s="379"/>
      <c r="QVS207" s="379"/>
      <c r="QVT207" s="379"/>
      <c r="QVU207" s="379"/>
      <c r="QVV207" s="378"/>
      <c r="QVW207" s="378"/>
      <c r="QVX207" s="379"/>
      <c r="QVY207" s="379"/>
      <c r="QVZ207" s="378"/>
      <c r="QWA207" s="378"/>
      <c r="QWB207" s="379"/>
      <c r="QWC207" s="379"/>
      <c r="QWD207" s="378"/>
      <c r="QWE207" s="378"/>
      <c r="QWF207" s="378"/>
      <c r="QWG207" s="378"/>
      <c r="QWH207" s="378"/>
      <c r="QWI207" s="378"/>
      <c r="QWJ207" s="378"/>
      <c r="QWK207" s="379"/>
      <c r="QWL207" s="379"/>
      <c r="QWM207" s="378"/>
      <c r="QWN207" s="378"/>
      <c r="QWO207" s="379"/>
      <c r="QWP207" s="379"/>
      <c r="QWQ207" s="378"/>
      <c r="QWR207" s="378"/>
      <c r="QWS207" s="378"/>
      <c r="QWT207" s="378"/>
      <c r="QWU207" s="378"/>
      <c r="QWV207" s="372"/>
      <c r="QWW207" s="398"/>
      <c r="QWX207" s="378"/>
      <c r="QWY207" s="378"/>
      <c r="QWZ207" s="378"/>
      <c r="QXA207" s="378"/>
      <c r="QXB207" s="378"/>
      <c r="QXC207" s="378"/>
      <c r="QXD207" s="378"/>
      <c r="QXE207" s="377"/>
      <c r="QXF207" s="377"/>
      <c r="QXG207" s="377"/>
      <c r="QXH207" s="377"/>
      <c r="QXI207" s="377"/>
      <c r="QXJ207" s="377"/>
      <c r="QXK207" s="377"/>
      <c r="QXL207" s="377"/>
      <c r="QXM207" s="377"/>
      <c r="QXN207" s="377"/>
      <c r="QXO207" s="377"/>
      <c r="QXP207" s="377"/>
      <c r="QXQ207" s="377"/>
      <c r="QXR207" s="377"/>
      <c r="QXS207" s="377"/>
      <c r="QXT207" s="377"/>
      <c r="QXU207" s="377"/>
      <c r="QXV207" s="377"/>
      <c r="QXW207" s="377"/>
      <c r="QXX207" s="377"/>
      <c r="QXY207" s="377"/>
      <c r="QXZ207" s="377"/>
      <c r="QYA207" s="377"/>
      <c r="QYB207" s="377"/>
      <c r="QYC207" s="377"/>
      <c r="QYD207" s="377"/>
      <c r="QYE207" s="377"/>
      <c r="QYF207" s="377"/>
      <c r="QYG207" s="377"/>
      <c r="QYH207" s="377"/>
      <c r="QYI207" s="377"/>
      <c r="QYJ207" s="377"/>
      <c r="QYK207" s="377"/>
      <c r="QYL207" s="377"/>
      <c r="QYM207" s="377"/>
      <c r="QYN207" s="377"/>
      <c r="QYO207" s="377"/>
      <c r="QYP207" s="377"/>
      <c r="QYQ207" s="377"/>
      <c r="QYR207" s="377"/>
      <c r="QYS207" s="377"/>
      <c r="QYT207" s="377"/>
      <c r="QYU207" s="377"/>
      <c r="QYV207" s="377"/>
      <c r="QYW207" s="378"/>
      <c r="QYX207" s="378"/>
      <c r="QYY207" s="378"/>
      <c r="QYZ207" s="378"/>
      <c r="QZA207" s="378"/>
      <c r="QZB207" s="378"/>
      <c r="QZC207" s="378"/>
      <c r="QZD207" s="378"/>
      <c r="QZE207" s="378"/>
      <c r="QZF207" s="378"/>
      <c r="QZG207" s="378"/>
      <c r="QZH207" s="378"/>
      <c r="QZI207" s="378"/>
      <c r="QZJ207" s="378"/>
      <c r="QZK207" s="378"/>
      <c r="QZL207" s="378"/>
      <c r="QZM207" s="378"/>
      <c r="QZN207" s="378"/>
      <c r="QZO207" s="378"/>
      <c r="QZP207" s="378"/>
      <c r="QZQ207" s="378"/>
      <c r="QZR207" s="378"/>
      <c r="QZS207" s="378"/>
      <c r="QZT207" s="378"/>
      <c r="QZU207" s="379"/>
      <c r="QZV207" s="379"/>
      <c r="QZW207" s="379"/>
      <c r="QZX207" s="379"/>
      <c r="QZY207" s="379"/>
      <c r="QZZ207" s="378"/>
      <c r="RAA207" s="378"/>
      <c r="RAB207" s="379"/>
      <c r="RAC207" s="379"/>
      <c r="RAD207" s="378"/>
      <c r="RAE207" s="378"/>
      <c r="RAF207" s="379"/>
      <c r="RAG207" s="379"/>
      <c r="RAH207" s="378"/>
      <c r="RAI207" s="378"/>
      <c r="RAJ207" s="378"/>
      <c r="RAK207" s="378"/>
      <c r="RAL207" s="378"/>
      <c r="RAM207" s="378"/>
      <c r="RAN207" s="378"/>
      <c r="RAO207" s="379"/>
      <c r="RAP207" s="379"/>
      <c r="RAQ207" s="378"/>
      <c r="RAR207" s="378"/>
      <c r="RAS207" s="379"/>
      <c r="RAT207" s="379"/>
      <c r="RAU207" s="378"/>
      <c r="RAV207" s="378"/>
      <c r="RAW207" s="378"/>
      <c r="RAX207" s="378"/>
      <c r="RAY207" s="378"/>
      <c r="RAZ207" s="372"/>
      <c r="RBA207" s="398"/>
      <c r="RBB207" s="378"/>
      <c r="RBC207" s="378"/>
      <c r="RBD207" s="378"/>
      <c r="RBE207" s="378"/>
      <c r="RBF207" s="378"/>
      <c r="RBG207" s="378"/>
      <c r="RBH207" s="378"/>
      <c r="RBI207" s="377"/>
      <c r="RBJ207" s="377"/>
      <c r="RBK207" s="377"/>
      <c r="RBL207" s="377"/>
      <c r="RBM207" s="377"/>
      <c r="RBN207" s="377"/>
      <c r="RBO207" s="377"/>
      <c r="RBP207" s="377"/>
      <c r="RBQ207" s="377"/>
      <c r="RBR207" s="377"/>
      <c r="RBS207" s="377"/>
      <c r="RBT207" s="377"/>
      <c r="RBU207" s="377"/>
      <c r="RBV207" s="377"/>
      <c r="RBW207" s="377"/>
      <c r="RBX207" s="377"/>
      <c r="RBY207" s="377"/>
      <c r="RBZ207" s="377"/>
      <c r="RCA207" s="377"/>
      <c r="RCB207" s="377"/>
      <c r="RCC207" s="377"/>
      <c r="RCD207" s="377"/>
      <c r="RCE207" s="377"/>
      <c r="RCF207" s="377"/>
      <c r="RCG207" s="377"/>
      <c r="RCH207" s="377"/>
      <c r="RCI207" s="377"/>
      <c r="RCJ207" s="377"/>
      <c r="RCK207" s="377"/>
      <c r="RCL207" s="377"/>
      <c r="RCM207" s="377"/>
      <c r="RCN207" s="377"/>
      <c r="RCO207" s="377"/>
      <c r="RCP207" s="377"/>
      <c r="RCQ207" s="377"/>
      <c r="RCR207" s="377"/>
      <c r="RCS207" s="377"/>
      <c r="RCT207" s="377"/>
      <c r="RCU207" s="377"/>
      <c r="RCV207" s="377"/>
      <c r="RCW207" s="377"/>
      <c r="RCX207" s="377"/>
      <c r="RCY207" s="377"/>
      <c r="RCZ207" s="377"/>
      <c r="RDA207" s="378"/>
      <c r="RDB207" s="378"/>
      <c r="RDC207" s="378"/>
      <c r="RDD207" s="378"/>
      <c r="RDE207" s="378"/>
      <c r="RDF207" s="378"/>
      <c r="RDG207" s="378"/>
      <c r="RDH207" s="378"/>
      <c r="RDI207" s="378"/>
      <c r="RDJ207" s="378"/>
      <c r="RDK207" s="378"/>
      <c r="RDL207" s="378"/>
      <c r="RDM207" s="378"/>
      <c r="RDN207" s="378"/>
      <c r="RDO207" s="378"/>
      <c r="RDP207" s="378"/>
      <c r="RDQ207" s="378"/>
      <c r="RDR207" s="378"/>
      <c r="RDS207" s="378"/>
      <c r="RDT207" s="378"/>
      <c r="RDU207" s="378"/>
      <c r="RDV207" s="378"/>
      <c r="RDW207" s="378"/>
    </row>
    <row r="208" spans="1:12295" s="274" customFormat="1" ht="44.25" customHeight="1" x14ac:dyDescent="0.3">
      <c r="B208" s="202"/>
      <c r="C208" s="102" t="s">
        <v>32</v>
      </c>
      <c r="D208" s="666">
        <f t="shared" si="684"/>
        <v>5207584.5</v>
      </c>
      <c r="E208" s="726">
        <f>E212+E216</f>
        <v>2412182.8573100003</v>
      </c>
      <c r="F208" s="666"/>
      <c r="G208" s="666">
        <f t="shared" ref="G208" si="695">G212+G216+G238</f>
        <v>2795401.6426900001</v>
      </c>
      <c r="H208" s="666">
        <f t="shared" ref="H208:I208" si="696">H212+H216</f>
        <v>0</v>
      </c>
      <c r="I208" s="666">
        <f t="shared" si="696"/>
        <v>0</v>
      </c>
      <c r="J208" s="666">
        <f>J212+J216+J238</f>
        <v>-4968995.9494000003</v>
      </c>
      <c r="K208" s="666">
        <f t="shared" ref="K208:K210" si="697">M208+Q208+S208+U208</f>
        <v>238588.55059999996</v>
      </c>
      <c r="L208" s="749">
        <f t="shared" si="633"/>
        <v>4.5815588897309294E-2</v>
      </c>
      <c r="M208" s="666">
        <f>M212+M216</f>
        <v>95548.743369999997</v>
      </c>
      <c r="N208" s="734"/>
      <c r="O208" s="698"/>
      <c r="P208" s="761"/>
      <c r="Q208" s="666">
        <f t="shared" ref="Q208" si="698">Q212+Q216+Q238</f>
        <v>143039.80722999998</v>
      </c>
      <c r="R208" s="734"/>
      <c r="S208" s="666">
        <f t="shared" ref="S208:U208" si="699">S212+S216+S238</f>
        <v>0</v>
      </c>
      <c r="T208" s="734"/>
      <c r="U208" s="666">
        <f t="shared" si="699"/>
        <v>0</v>
      </c>
      <c r="V208" s="666">
        <f t="shared" ref="V208" si="700">W208+X208+Y208</f>
        <v>0</v>
      </c>
      <c r="W208" s="666">
        <f>W212+W216</f>
        <v>0</v>
      </c>
      <c r="X208" s="73"/>
      <c r="Y208" s="73"/>
      <c r="Z208" s="666">
        <f t="shared" si="527"/>
        <v>2412182.8573100003</v>
      </c>
      <c r="AA208" s="666">
        <f>AA212+AA216</f>
        <v>2412182.8573100003</v>
      </c>
      <c r="AB208" s="73"/>
      <c r="AC208" s="31"/>
      <c r="AD208" s="31"/>
      <c r="AE208" s="666">
        <f t="shared" si="660"/>
        <v>203533.76666000002</v>
      </c>
      <c r="AF208" s="749">
        <f t="shared" si="634"/>
        <v>3.9084102554648899E-2</v>
      </c>
      <c r="AG208" s="742">
        <f>AG212+AG216</f>
        <v>37737.384470000005</v>
      </c>
      <c r="AH208" s="749">
        <f t="shared" si="635"/>
        <v>1.5644495754390565E-2</v>
      </c>
      <c r="AI208" s="666"/>
      <c r="AJ208" s="734"/>
      <c r="AK208" s="666">
        <f>AK212+AK216+AK238</f>
        <v>165796.38219</v>
      </c>
      <c r="AL208" s="749">
        <f t="shared" ref="AL208:AL210" si="701">AK208/G208</f>
        <v>5.93103973532959E-2</v>
      </c>
      <c r="AM208" s="666">
        <f t="shared" ref="AM208:AO208" si="702">AM212+AM216</f>
        <v>0</v>
      </c>
      <c r="AN208" s="734"/>
      <c r="AO208" s="666">
        <f t="shared" si="702"/>
        <v>0</v>
      </c>
      <c r="AP208" s="666">
        <f>AR208-AE208</f>
        <v>5004048.7568600001</v>
      </c>
      <c r="AQ208" s="734"/>
      <c r="AR208" s="666">
        <f t="shared" si="655"/>
        <v>5207582.5235200003</v>
      </c>
      <c r="AS208" s="749">
        <f t="shared" si="636"/>
        <v>0.99999962046127144</v>
      </c>
      <c r="AT208" s="742">
        <f>AT212+AT216</f>
        <v>2412182.8573100003</v>
      </c>
      <c r="AU208" s="749">
        <f t="shared" si="637"/>
        <v>1</v>
      </c>
      <c r="AV208" s="693"/>
      <c r="AW208" s="749"/>
      <c r="AX208" s="693">
        <f>AX212+AX216+AX238</f>
        <v>2795399.6662099999</v>
      </c>
      <c r="AY208" s="749">
        <f t="shared" si="639"/>
        <v>0.9999992929531234</v>
      </c>
      <c r="AZ208" s="666">
        <f t="shared" ref="AZ208:BB208" si="703">AZ212+AZ216</f>
        <v>0</v>
      </c>
      <c r="BA208" s="749"/>
      <c r="BB208" s="666">
        <f t="shared" si="703"/>
        <v>0</v>
      </c>
      <c r="BC208" s="73"/>
      <c r="BD208" s="73"/>
      <c r="BE208" s="666">
        <f t="shared" si="664"/>
        <v>0</v>
      </c>
      <c r="BF208" s="666">
        <f>BF212+BF216</f>
        <v>0</v>
      </c>
      <c r="BG208" s="666">
        <f t="shared" ref="BG208:BI208" si="704">BG212+BG216</f>
        <v>0</v>
      </c>
      <c r="BH208" s="666">
        <f t="shared" si="704"/>
        <v>0</v>
      </c>
      <c r="BI208" s="666">
        <f t="shared" si="704"/>
        <v>0</v>
      </c>
      <c r="BJ208" s="666">
        <f t="shared" si="692"/>
        <v>0</v>
      </c>
      <c r="BK208" s="666"/>
      <c r="BL208" s="73"/>
      <c r="BM208" s="73"/>
      <c r="BN208" s="666">
        <f t="shared" si="693"/>
        <v>7642691.2999999998</v>
      </c>
      <c r="BO208" s="666">
        <f>BO212+BO216</f>
        <v>3124216</v>
      </c>
      <c r="BP208" s="666"/>
      <c r="BQ208" s="666">
        <f>BQ212+BQ216+BQ238</f>
        <v>4518475.3</v>
      </c>
      <c r="BR208" s="666">
        <f t="shared" ref="BR208:BS208" si="705">BR212+BR216</f>
        <v>0</v>
      </c>
      <c r="BS208" s="666">
        <f t="shared" si="705"/>
        <v>0</v>
      </c>
      <c r="BT208" s="666">
        <f>BT212+BT216+BT238</f>
        <v>0</v>
      </c>
      <c r="BU208" s="666">
        <f t="shared" si="657"/>
        <v>7642691.2999999998</v>
      </c>
      <c r="BV208" s="177">
        <f>BV212+BV216</f>
        <v>3124216</v>
      </c>
      <c r="BW208" s="555"/>
      <c r="BX208" s="439">
        <f>BX212+BX216+BX238</f>
        <v>4518475.3</v>
      </c>
      <c r="BY208" s="439">
        <f t="shared" ref="BY208:BZ208" si="706">BY212+BY216</f>
        <v>0</v>
      </c>
      <c r="BZ208" s="439">
        <f t="shared" si="706"/>
        <v>0</v>
      </c>
      <c r="CE208" s="749"/>
    </row>
    <row r="209" spans="2:83" s="70" customFormat="1" ht="59.25" customHeight="1" x14ac:dyDescent="0.3">
      <c r="B209" s="273"/>
      <c r="C209" s="98" t="s">
        <v>422</v>
      </c>
      <c r="D209" s="665">
        <f t="shared" si="684"/>
        <v>2804083.9615500001</v>
      </c>
      <c r="E209" s="723">
        <f>E213+E217</f>
        <v>1298867.6924000001</v>
      </c>
      <c r="F209" s="665"/>
      <c r="G209" s="665">
        <f>G213+G217+G239</f>
        <v>1505216.2691500001</v>
      </c>
      <c r="H209" s="665">
        <f t="shared" ref="H209:I209" si="707">H213+H217</f>
        <v>0</v>
      </c>
      <c r="I209" s="665">
        <f t="shared" si="707"/>
        <v>0</v>
      </c>
      <c r="J209" s="665">
        <f>J213+J217+J239</f>
        <v>-2675613.20352</v>
      </c>
      <c r="K209" s="665">
        <f t="shared" si="697"/>
        <v>128470.75803</v>
      </c>
      <c r="L209" s="749">
        <f t="shared" si="633"/>
        <v>4.5815588902332949E-2</v>
      </c>
      <c r="M209" s="665">
        <f>M213+M217</f>
        <v>51449.323349999999</v>
      </c>
      <c r="N209" s="734"/>
      <c r="O209" s="698"/>
      <c r="P209" s="761"/>
      <c r="Q209" s="665">
        <f>Q213+Q217+Q239</f>
        <v>77021.434680000006</v>
      </c>
      <c r="R209" s="734"/>
      <c r="S209" s="665">
        <f t="shared" ref="S209:U209" si="708">S213+S217</f>
        <v>0</v>
      </c>
      <c r="T209" s="734"/>
      <c r="U209" s="665">
        <f t="shared" si="708"/>
        <v>0</v>
      </c>
      <c r="V209" s="665">
        <f>W209</f>
        <v>1505216.2691500001</v>
      </c>
      <c r="W209" s="665">
        <f>AA209-E209</f>
        <v>1505216.2691500001</v>
      </c>
      <c r="X209" s="31"/>
      <c r="Y209" s="31"/>
      <c r="Z209" s="665">
        <f t="shared" si="527"/>
        <v>2804083.9615500001</v>
      </c>
      <c r="AA209" s="665">
        <f>D209</f>
        <v>2804083.9615500001</v>
      </c>
      <c r="AB209" s="31"/>
      <c r="AC209" s="31"/>
      <c r="AD209" s="31"/>
      <c r="AE209" s="665">
        <f t="shared" si="660"/>
        <v>108808.63791999999</v>
      </c>
      <c r="AF209" s="749">
        <f t="shared" si="634"/>
        <v>3.8803630494664065E-2</v>
      </c>
      <c r="AG209" s="741">
        <f>AG213+AG217</f>
        <v>20579.11</v>
      </c>
      <c r="AH209" s="749">
        <f t="shared" si="635"/>
        <v>1.5843884731611635E-2</v>
      </c>
      <c r="AI209" s="665"/>
      <c r="AJ209" s="734"/>
      <c r="AK209" s="665">
        <f>AK213+AK217+AK239</f>
        <v>88229.527919999993</v>
      </c>
      <c r="AL209" s="749">
        <f t="shared" si="701"/>
        <v>5.8615847920527368E-2</v>
      </c>
      <c r="AM209" s="665">
        <f t="shared" ref="AM209:AO209" si="709">AM213+AM217</f>
        <v>0</v>
      </c>
      <c r="AN209" s="734"/>
      <c r="AO209" s="665">
        <f t="shared" si="709"/>
        <v>0</v>
      </c>
      <c r="AP209" s="665">
        <f>AR209-AE209</f>
        <v>2695274.2593499999</v>
      </c>
      <c r="AQ209" s="734"/>
      <c r="AR209" s="665">
        <f t="shared" si="655"/>
        <v>2804082.8972700001</v>
      </c>
      <c r="AS209" s="749">
        <f t="shared" si="636"/>
        <v>0.99999962045359037</v>
      </c>
      <c r="AT209" s="741">
        <f>AT213+AT217</f>
        <v>1298867.6924000001</v>
      </c>
      <c r="AU209" s="749">
        <f t="shared" si="637"/>
        <v>1</v>
      </c>
      <c r="AV209" s="665"/>
      <c r="AW209" s="749"/>
      <c r="AX209" s="665">
        <f>AX213+AX217+AX239</f>
        <v>1505215.20487</v>
      </c>
      <c r="AY209" s="749">
        <f t="shared" si="639"/>
        <v>0.99999929293881429</v>
      </c>
      <c r="AZ209" s="665">
        <f t="shared" ref="AZ209:BB209" si="710">AZ213+AZ217</f>
        <v>0</v>
      </c>
      <c r="BA209" s="749"/>
      <c r="BB209" s="665">
        <f t="shared" si="710"/>
        <v>0</v>
      </c>
      <c r="BC209" s="31"/>
      <c r="BD209" s="31"/>
      <c r="BE209" s="665">
        <f t="shared" si="664"/>
        <v>0</v>
      </c>
      <c r="BF209" s="665">
        <f>BF213+BF217</f>
        <v>0</v>
      </c>
      <c r="BG209" s="665">
        <f t="shared" ref="BG209:BI209" si="711">BG213+BG217</f>
        <v>0</v>
      </c>
      <c r="BH209" s="665">
        <f t="shared" si="711"/>
        <v>0</v>
      </c>
      <c r="BI209" s="665">
        <f t="shared" si="711"/>
        <v>0</v>
      </c>
      <c r="BJ209" s="665">
        <f>BK209</f>
        <v>2454741.14286</v>
      </c>
      <c r="BK209" s="665">
        <f>BO209-BF209</f>
        <v>2454741.14286</v>
      </c>
      <c r="BL209" s="31"/>
      <c r="BM209" s="31"/>
      <c r="BN209" s="665">
        <f t="shared" si="693"/>
        <v>6004971.7364300005</v>
      </c>
      <c r="BO209" s="665">
        <f>BO213+BO217</f>
        <v>2454741.14286</v>
      </c>
      <c r="BP209" s="665"/>
      <c r="BQ209" s="665">
        <f>BQ213+BQ217+BQ239</f>
        <v>3550230.59357</v>
      </c>
      <c r="BR209" s="665">
        <f t="shared" ref="BR209:BS209" si="712">BR213+BR217</f>
        <v>0</v>
      </c>
      <c r="BS209" s="665">
        <f t="shared" si="712"/>
        <v>0</v>
      </c>
      <c r="BT209" s="665">
        <f>BT213+BT217+BT239</f>
        <v>0</v>
      </c>
      <c r="BU209" s="665">
        <f t="shared" si="657"/>
        <v>6004971.7364300005</v>
      </c>
      <c r="BV209" s="167">
        <f>BV213+BV217</f>
        <v>2454741.14286</v>
      </c>
      <c r="BW209" s="557"/>
      <c r="BX209" s="438">
        <f>BX213+BX217+BX239</f>
        <v>3550230.59357</v>
      </c>
      <c r="BY209" s="438">
        <f t="shared" ref="BY209:BZ209" si="713">BY213+BY217</f>
        <v>0</v>
      </c>
      <c r="BZ209" s="438">
        <f t="shared" si="713"/>
        <v>0</v>
      </c>
      <c r="CE209" s="749"/>
    </row>
    <row r="210" spans="2:83" s="70" customFormat="1" ht="59.25" hidden="1" customHeight="1" x14ac:dyDescent="0.3">
      <c r="B210" s="466"/>
      <c r="C210" s="98" t="s">
        <v>31</v>
      </c>
      <c r="D210" s="665">
        <f t="shared" si="684"/>
        <v>0</v>
      </c>
      <c r="E210" s="723">
        <f>E214+E236+E240</f>
        <v>0</v>
      </c>
      <c r="F210" s="665"/>
      <c r="G210" s="665">
        <f t="shared" ref="G210:I210" si="714">G214+G236+G240</f>
        <v>0</v>
      </c>
      <c r="H210" s="665">
        <f t="shared" si="714"/>
        <v>0</v>
      </c>
      <c r="I210" s="665">
        <f t="shared" si="714"/>
        <v>0</v>
      </c>
      <c r="J210" s="665">
        <f>K210-D210</f>
        <v>0</v>
      </c>
      <c r="K210" s="665">
        <f t="shared" si="697"/>
        <v>0</v>
      </c>
      <c r="L210" s="749" t="e">
        <f t="shared" si="633"/>
        <v>#DIV/0!</v>
      </c>
      <c r="M210" s="665">
        <f>M214+M236+M240</f>
        <v>0</v>
      </c>
      <c r="N210" s="734"/>
      <c r="O210" s="665"/>
      <c r="P210" s="734"/>
      <c r="Q210" s="665">
        <f t="shared" ref="Q210" si="715">Q214+Q236+Q240</f>
        <v>0</v>
      </c>
      <c r="R210" s="734"/>
      <c r="S210" s="665">
        <f t="shared" ref="S210:U210" si="716">S214+S236+S240</f>
        <v>0</v>
      </c>
      <c r="T210" s="734"/>
      <c r="U210" s="665">
        <f t="shared" si="716"/>
        <v>0</v>
      </c>
      <c r="V210" s="665"/>
      <c r="W210" s="665"/>
      <c r="X210" s="31"/>
      <c r="Y210" s="31"/>
      <c r="Z210" s="665"/>
      <c r="AA210" s="665"/>
      <c r="AB210" s="31"/>
      <c r="AC210" s="31"/>
      <c r="AD210" s="31"/>
      <c r="AE210" s="665">
        <f>AG210</f>
        <v>0</v>
      </c>
      <c r="AF210" s="749" t="e">
        <f t="shared" si="634"/>
        <v>#DIV/0!</v>
      </c>
      <c r="AG210" s="741">
        <f>AG214+AG236+AG240</f>
        <v>0</v>
      </c>
      <c r="AH210" s="749" t="e">
        <f t="shared" si="635"/>
        <v>#DIV/0!</v>
      </c>
      <c r="AI210" s="665"/>
      <c r="AJ210" s="734"/>
      <c r="AK210" s="665"/>
      <c r="AL210" s="423" t="e">
        <f t="shared" si="701"/>
        <v>#DIV/0!</v>
      </c>
      <c r="AM210" s="665"/>
      <c r="AN210" s="734"/>
      <c r="AO210" s="665"/>
      <c r="AP210" s="665"/>
      <c r="AQ210" s="734"/>
      <c r="AR210" s="665"/>
      <c r="AS210" s="749" t="e">
        <f t="shared" si="636"/>
        <v>#DIV/0!</v>
      </c>
      <c r="AT210" s="741">
        <f>AT214+AT236+AT240</f>
        <v>0</v>
      </c>
      <c r="AU210" s="749" t="e">
        <f t="shared" si="637"/>
        <v>#DIV/0!</v>
      </c>
      <c r="AV210" s="665"/>
      <c r="AW210" s="749"/>
      <c r="AX210" s="665"/>
      <c r="AY210" s="749" t="e">
        <f t="shared" si="639"/>
        <v>#DIV/0!</v>
      </c>
      <c r="AZ210" s="665"/>
      <c r="BA210" s="749"/>
      <c r="BB210" s="665"/>
      <c r="BC210" s="31"/>
      <c r="BD210" s="31"/>
      <c r="BE210" s="665"/>
      <c r="BF210" s="665"/>
      <c r="BG210" s="665"/>
      <c r="BH210" s="665"/>
      <c r="BI210" s="665"/>
      <c r="BJ210" s="665"/>
      <c r="BK210" s="665"/>
      <c r="BL210" s="31"/>
      <c r="BM210" s="31"/>
      <c r="BN210" s="665"/>
      <c r="BO210" s="665"/>
      <c r="BP210" s="665"/>
      <c r="BQ210" s="665"/>
      <c r="BR210" s="31"/>
      <c r="BS210" s="31"/>
      <c r="BT210" s="665">
        <f>BU210-BN210</f>
        <v>0</v>
      </c>
      <c r="BU210" s="665"/>
      <c r="BV210" s="167"/>
      <c r="BW210" s="557"/>
      <c r="BX210" s="463"/>
      <c r="BY210" s="463"/>
      <c r="BZ210" s="463"/>
      <c r="CE210" s="749"/>
    </row>
    <row r="211" spans="2:83" s="176" customFormat="1" ht="44.25" customHeight="1" x14ac:dyDescent="0.3">
      <c r="B211" s="389" t="s">
        <v>36</v>
      </c>
      <c r="C211" s="100" t="s">
        <v>227</v>
      </c>
      <c r="D211" s="671">
        <f t="shared" ref="D211" si="717">E211</f>
        <v>3711050.5497100004</v>
      </c>
      <c r="E211" s="729">
        <f>E212+E213+E214</f>
        <v>3711050.5497100004</v>
      </c>
      <c r="F211" s="671"/>
      <c r="G211" s="671"/>
      <c r="H211" s="296"/>
      <c r="I211" s="296"/>
      <c r="J211" s="671">
        <f>J212+J213+J214</f>
        <v>-3564052.4829900004</v>
      </c>
      <c r="K211" s="676">
        <f t="shared" ref="K211" si="718">M211</f>
        <v>146998.06672</v>
      </c>
      <c r="L211" s="749">
        <f t="shared" si="633"/>
        <v>3.9610903907382006E-2</v>
      </c>
      <c r="M211" s="676">
        <f>M212+M213+M214</f>
        <v>146998.06672</v>
      </c>
      <c r="N211" s="734"/>
      <c r="O211" s="676"/>
      <c r="P211" s="734"/>
      <c r="Q211" s="676">
        <f>Q212+Q213</f>
        <v>0</v>
      </c>
      <c r="R211" s="734"/>
      <c r="S211" s="676"/>
      <c r="T211" s="734"/>
      <c r="U211" s="676"/>
      <c r="V211" s="676">
        <f t="shared" si="529"/>
        <v>0</v>
      </c>
      <c r="W211" s="676">
        <f>W212+W213</f>
        <v>0</v>
      </c>
      <c r="X211" s="676"/>
      <c r="Y211" s="676"/>
      <c r="Z211" s="676">
        <f t="shared" si="527"/>
        <v>3711050.5497100004</v>
      </c>
      <c r="AA211" s="676">
        <f>AA212+AA213</f>
        <v>3711050.5497100004</v>
      </c>
      <c r="AB211" s="676"/>
      <c r="AC211" s="676"/>
      <c r="AD211" s="734"/>
      <c r="AE211" s="676">
        <f t="shared" ref="AE211" si="719">AG211</f>
        <v>58316.494470000005</v>
      </c>
      <c r="AF211" s="749">
        <f t="shared" si="634"/>
        <v>1.571428189641802E-2</v>
      </c>
      <c r="AG211" s="744">
        <f>AG212+AG213+AG214</f>
        <v>58316.494470000005</v>
      </c>
      <c r="AH211" s="749">
        <f t="shared" si="635"/>
        <v>1.571428189641802E-2</v>
      </c>
      <c r="AI211" s="676"/>
      <c r="AJ211" s="734"/>
      <c r="AK211" s="676"/>
      <c r="AL211" s="734"/>
      <c r="AM211" s="676">
        <f t="shared" ref="AM211:AO211" si="720">AM212+AM213</f>
        <v>0</v>
      </c>
      <c r="AN211" s="734"/>
      <c r="AO211" s="676">
        <f t="shared" si="720"/>
        <v>0</v>
      </c>
      <c r="AP211" s="676">
        <f>AP212+AP213</f>
        <v>3652734.0552400006</v>
      </c>
      <c r="AQ211" s="734"/>
      <c r="AR211" s="676">
        <f t="shared" ref="AR211" si="721">AT211</f>
        <v>3711050.5497100004</v>
      </c>
      <c r="AS211" s="749">
        <f t="shared" si="636"/>
        <v>1</v>
      </c>
      <c r="AT211" s="744">
        <f>AT212+AT213+AT214</f>
        <v>3711050.5497100004</v>
      </c>
      <c r="AU211" s="749">
        <f t="shared" si="637"/>
        <v>1</v>
      </c>
      <c r="AV211" s="676"/>
      <c r="AW211" s="749"/>
      <c r="AX211" s="676"/>
      <c r="AY211" s="749" t="e">
        <f t="shared" si="639"/>
        <v>#DIV/0!</v>
      </c>
      <c r="AZ211" s="676">
        <f t="shared" ref="AZ211:BB211" si="722">AZ212+AZ213</f>
        <v>0</v>
      </c>
      <c r="BA211" s="749"/>
      <c r="BB211" s="676">
        <f t="shared" si="722"/>
        <v>0</v>
      </c>
      <c r="BC211" s="676"/>
      <c r="BD211" s="676"/>
      <c r="BE211" s="676">
        <f t="shared" si="582"/>
        <v>0</v>
      </c>
      <c r="BF211" s="676">
        <f>BF212+BF213</f>
        <v>0</v>
      </c>
      <c r="BG211" s="676"/>
      <c r="BH211" s="676"/>
      <c r="BI211" s="676"/>
      <c r="BJ211" s="676">
        <f t="shared" ref="BJ211:BJ212" si="723">BK211+BL211+BM211</f>
        <v>0</v>
      </c>
      <c r="BK211" s="676"/>
      <c r="BL211" s="676"/>
      <c r="BM211" s="676"/>
      <c r="BN211" s="676">
        <f t="shared" si="544"/>
        <v>5578957.14286</v>
      </c>
      <c r="BO211" s="169">
        <f>BO212+BO213</f>
        <v>5578957.14286</v>
      </c>
      <c r="BP211" s="676"/>
      <c r="BQ211" s="676"/>
      <c r="BR211" s="676"/>
      <c r="BS211" s="676"/>
      <c r="BT211" s="676">
        <f>BT212+BT213+BT214</f>
        <v>0</v>
      </c>
      <c r="BU211" s="676">
        <f t="shared" si="583"/>
        <v>5578957.14286</v>
      </c>
      <c r="BV211" s="169">
        <f>BV212+BV213</f>
        <v>5578957.14286</v>
      </c>
      <c r="BW211" s="557"/>
      <c r="BX211" s="444"/>
      <c r="BY211" s="296"/>
      <c r="BZ211" s="296"/>
      <c r="CE211" s="749"/>
    </row>
    <row r="212" spans="2:83" s="59" customFormat="1" ht="48.75" customHeight="1" x14ac:dyDescent="0.25">
      <c r="B212" s="389"/>
      <c r="C212" s="102" t="s">
        <v>32</v>
      </c>
      <c r="D212" s="666">
        <f>E212</f>
        <v>2412182.8573100003</v>
      </c>
      <c r="E212" s="726">
        <f>2092041.51232+275684.9+44456.44499</f>
        <v>2412182.8573100003</v>
      </c>
      <c r="F212" s="666"/>
      <c r="G212" s="666"/>
      <c r="H212" s="62"/>
      <c r="I212" s="28"/>
      <c r="J212" s="666">
        <f>M212-E212</f>
        <v>-2316634.1139400005</v>
      </c>
      <c r="K212" s="675">
        <f>M212</f>
        <v>95548.743369999997</v>
      </c>
      <c r="L212" s="749">
        <f t="shared" si="633"/>
        <v>3.961090390823576E-2</v>
      </c>
      <c r="M212" s="675">
        <v>95548.743369999997</v>
      </c>
      <c r="N212" s="734"/>
      <c r="O212" s="675"/>
      <c r="P212" s="734"/>
      <c r="Q212" s="675"/>
      <c r="R212" s="734"/>
      <c r="S212" s="675"/>
      <c r="T212" s="734"/>
      <c r="U212" s="675"/>
      <c r="V212" s="675">
        <f t="shared" si="529"/>
        <v>0</v>
      </c>
      <c r="W212" s="675">
        <f>AA212-E212</f>
        <v>0</v>
      </c>
      <c r="X212" s="675"/>
      <c r="Y212" s="675"/>
      <c r="Z212" s="675">
        <f t="shared" si="527"/>
        <v>2412182.8573100003</v>
      </c>
      <c r="AA212" s="675">
        <f>E212</f>
        <v>2412182.8573100003</v>
      </c>
      <c r="AB212" s="675"/>
      <c r="AC212" s="675"/>
      <c r="AD212" s="734"/>
      <c r="AE212" s="691">
        <f>AG212</f>
        <v>37737.384470000005</v>
      </c>
      <c r="AF212" s="749">
        <f t="shared" si="634"/>
        <v>1.5644495754390565E-2</v>
      </c>
      <c r="AG212" s="742">
        <f>'[8]1'!$T$12</f>
        <v>37737.384470000005</v>
      </c>
      <c r="AH212" s="749">
        <f t="shared" si="635"/>
        <v>1.5644495754390565E-2</v>
      </c>
      <c r="AI212" s="675"/>
      <c r="AJ212" s="734"/>
      <c r="AK212" s="675"/>
      <c r="AL212" s="734"/>
      <c r="AM212" s="675"/>
      <c r="AN212" s="734"/>
      <c r="AO212" s="675"/>
      <c r="AP212" s="675">
        <f>AT212-AG212</f>
        <v>2374445.4728400004</v>
      </c>
      <c r="AQ212" s="734"/>
      <c r="AR212" s="691">
        <f>AT212</f>
        <v>2412182.8573100003</v>
      </c>
      <c r="AS212" s="749">
        <f t="shared" si="636"/>
        <v>1</v>
      </c>
      <c r="AT212" s="742">
        <f>D212</f>
        <v>2412182.8573100003</v>
      </c>
      <c r="AU212" s="749">
        <f t="shared" si="637"/>
        <v>1</v>
      </c>
      <c r="AV212" s="675"/>
      <c r="AW212" s="749"/>
      <c r="AX212" s="675"/>
      <c r="AY212" s="749" t="e">
        <f t="shared" si="639"/>
        <v>#DIV/0!</v>
      </c>
      <c r="AZ212" s="675"/>
      <c r="BA212" s="749"/>
      <c r="BB212" s="675"/>
      <c r="BC212" s="675"/>
      <c r="BD212" s="675"/>
      <c r="BE212" s="675">
        <f>BF212</f>
        <v>0</v>
      </c>
      <c r="BF212" s="675"/>
      <c r="BG212" s="675"/>
      <c r="BH212" s="675"/>
      <c r="BI212" s="675"/>
      <c r="BJ212" s="675">
        <f t="shared" si="723"/>
        <v>0</v>
      </c>
      <c r="BK212" s="675"/>
      <c r="BL212" s="675"/>
      <c r="BM212" s="675"/>
      <c r="BN212" s="675">
        <f t="shared" si="544"/>
        <v>3124216</v>
      </c>
      <c r="BO212" s="177">
        <f>4624216-BQ216</f>
        <v>3124216</v>
      </c>
      <c r="BP212" s="675"/>
      <c r="BQ212" s="675"/>
      <c r="BR212" s="675"/>
      <c r="BS212" s="675"/>
      <c r="BT212" s="675">
        <f>BV212-BO212</f>
        <v>0</v>
      </c>
      <c r="BU212" s="675">
        <f>BV212</f>
        <v>3124216</v>
      </c>
      <c r="BV212" s="177">
        <f>4624216-BX216</f>
        <v>3124216</v>
      </c>
      <c r="BW212" s="555"/>
      <c r="BX212" s="439"/>
      <c r="BY212" s="62"/>
      <c r="BZ212" s="28"/>
      <c r="CE212" s="749"/>
    </row>
    <row r="213" spans="2:83" s="50" customFormat="1" ht="54" customHeight="1" x14ac:dyDescent="0.25">
      <c r="B213" s="201"/>
      <c r="C213" s="98" t="s">
        <v>422</v>
      </c>
      <c r="D213" s="665">
        <f>E213</f>
        <v>1298867.6924000001</v>
      </c>
      <c r="E213" s="723">
        <v>1298867.6924000001</v>
      </c>
      <c r="F213" s="665"/>
      <c r="G213" s="665"/>
      <c r="H213" s="31"/>
      <c r="I213" s="31"/>
      <c r="J213" s="665">
        <f>M213-E213</f>
        <v>-1247418.3690500001</v>
      </c>
      <c r="K213" s="674">
        <f>M213</f>
        <v>51449.323349999999</v>
      </c>
      <c r="L213" s="749">
        <f t="shared" si="633"/>
        <v>3.9610903905796462E-2</v>
      </c>
      <c r="M213" s="674">
        <v>51449.323349999999</v>
      </c>
      <c r="N213" s="734"/>
      <c r="O213" s="674"/>
      <c r="P213" s="734"/>
      <c r="Q213" s="674"/>
      <c r="R213" s="734"/>
      <c r="S213" s="674"/>
      <c r="T213" s="734"/>
      <c r="U213" s="674"/>
      <c r="V213" s="674">
        <f t="shared" si="529"/>
        <v>0</v>
      </c>
      <c r="W213" s="674"/>
      <c r="X213" s="674"/>
      <c r="Y213" s="674"/>
      <c r="Z213" s="674">
        <f t="shared" si="527"/>
        <v>1298867.6924000001</v>
      </c>
      <c r="AA213" s="674">
        <f>E213</f>
        <v>1298867.6924000001</v>
      </c>
      <c r="AB213" s="674"/>
      <c r="AC213" s="674"/>
      <c r="AD213" s="734"/>
      <c r="AE213" s="674">
        <f>AG213</f>
        <v>20579.11</v>
      </c>
      <c r="AF213" s="749">
        <f t="shared" si="634"/>
        <v>1.5843884731611635E-2</v>
      </c>
      <c r="AG213" s="741">
        <f>'[8]1'!$T$13</f>
        <v>20579.11</v>
      </c>
      <c r="AH213" s="749">
        <f t="shared" si="635"/>
        <v>1.5843884731611635E-2</v>
      </c>
      <c r="AI213" s="674"/>
      <c r="AJ213" s="734"/>
      <c r="AK213" s="674"/>
      <c r="AL213" s="734"/>
      <c r="AM213" s="674"/>
      <c r="AN213" s="734"/>
      <c r="AO213" s="674"/>
      <c r="AP213" s="674">
        <f>AT213-AG213</f>
        <v>1278288.5824</v>
      </c>
      <c r="AQ213" s="734"/>
      <c r="AR213" s="674">
        <f>AT213</f>
        <v>1298867.6924000001</v>
      </c>
      <c r="AS213" s="749">
        <f t="shared" si="636"/>
        <v>1</v>
      </c>
      <c r="AT213" s="741">
        <f>D213</f>
        <v>1298867.6924000001</v>
      </c>
      <c r="AU213" s="749">
        <f t="shared" si="637"/>
        <v>1</v>
      </c>
      <c r="AV213" s="674"/>
      <c r="AW213" s="749"/>
      <c r="AX213" s="674"/>
      <c r="AY213" s="749" t="e">
        <f t="shared" si="639"/>
        <v>#DIV/0!</v>
      </c>
      <c r="AZ213" s="674"/>
      <c r="BA213" s="749"/>
      <c r="BB213" s="674"/>
      <c r="BC213" s="674"/>
      <c r="BD213" s="674"/>
      <c r="BE213" s="674">
        <f>BF213</f>
        <v>0</v>
      </c>
      <c r="BF213" s="674"/>
      <c r="BG213" s="674"/>
      <c r="BH213" s="674"/>
      <c r="BI213" s="674"/>
      <c r="BJ213" s="674">
        <f>BK213</f>
        <v>2454741.14286</v>
      </c>
      <c r="BK213" s="674">
        <f>BO213-BF213</f>
        <v>2454741.14286</v>
      </c>
      <c r="BL213" s="674"/>
      <c r="BM213" s="674"/>
      <c r="BN213" s="674">
        <f t="shared" si="544"/>
        <v>2454741.14286</v>
      </c>
      <c r="BO213" s="167">
        <f>2454741.14286</f>
        <v>2454741.14286</v>
      </c>
      <c r="BP213" s="674"/>
      <c r="BQ213" s="674"/>
      <c r="BR213" s="674"/>
      <c r="BS213" s="674"/>
      <c r="BT213" s="674">
        <f>BV213-BO213</f>
        <v>0</v>
      </c>
      <c r="BU213" s="674">
        <f>BV213</f>
        <v>2454741.14286</v>
      </c>
      <c r="BV213" s="167">
        <f>2454741.14286</f>
        <v>2454741.14286</v>
      </c>
      <c r="BW213" s="557"/>
      <c r="BX213" s="438"/>
      <c r="BY213" s="31"/>
      <c r="BZ213" s="31"/>
      <c r="CE213" s="749"/>
    </row>
    <row r="214" spans="2:83" s="50" customFormat="1" ht="54" hidden="1" customHeight="1" x14ac:dyDescent="0.25">
      <c r="B214" s="201"/>
      <c r="C214" s="98" t="s">
        <v>31</v>
      </c>
      <c r="D214" s="665">
        <f>E214</f>
        <v>0</v>
      </c>
      <c r="E214" s="665">
        <v>0</v>
      </c>
      <c r="F214" s="665"/>
      <c r="G214" s="665"/>
      <c r="H214" s="31"/>
      <c r="I214" s="31"/>
      <c r="J214" s="665">
        <f>M214-E214</f>
        <v>0</v>
      </c>
      <c r="K214" s="665">
        <f>M214</f>
        <v>0</v>
      </c>
      <c r="L214" s="749" t="e">
        <f t="shared" si="633"/>
        <v>#DIV/0!</v>
      </c>
      <c r="M214" s="665">
        <v>0</v>
      </c>
      <c r="N214" s="734"/>
      <c r="O214" s="665"/>
      <c r="P214" s="734"/>
      <c r="Q214" s="665"/>
      <c r="R214" s="734"/>
      <c r="S214" s="31"/>
      <c r="T214" s="31"/>
      <c r="U214" s="31"/>
      <c r="V214" s="665"/>
      <c r="W214" s="665"/>
      <c r="X214" s="31"/>
      <c r="Y214" s="31"/>
      <c r="Z214" s="665"/>
      <c r="AA214" s="665"/>
      <c r="AB214" s="31"/>
      <c r="AC214" s="31"/>
      <c r="AD214" s="31"/>
      <c r="AE214" s="665"/>
      <c r="AF214" s="749" t="e">
        <f t="shared" si="634"/>
        <v>#DIV/0!</v>
      </c>
      <c r="AG214" s="723"/>
      <c r="AH214" s="749" t="e">
        <f t="shared" si="635"/>
        <v>#DIV/0!</v>
      </c>
      <c r="AI214" s="665"/>
      <c r="AJ214" s="734"/>
      <c r="AK214" s="665"/>
      <c r="AL214" s="734"/>
      <c r="AM214" s="31"/>
      <c r="AN214" s="31"/>
      <c r="AO214" s="31"/>
      <c r="AP214" s="665"/>
      <c r="AQ214" s="734"/>
      <c r="AR214" s="665"/>
      <c r="AS214" s="749" t="e">
        <f t="shared" si="636"/>
        <v>#DIV/0!</v>
      </c>
      <c r="AT214" s="741"/>
      <c r="AU214" s="749" t="e">
        <f t="shared" si="637"/>
        <v>#DIV/0!</v>
      </c>
      <c r="AV214" s="665"/>
      <c r="AW214" s="749"/>
      <c r="AX214" s="665"/>
      <c r="AY214" s="749" t="e">
        <f t="shared" si="639"/>
        <v>#DIV/0!</v>
      </c>
      <c r="AZ214" s="31"/>
      <c r="BA214" s="749"/>
      <c r="BB214" s="31"/>
      <c r="BC214" s="31"/>
      <c r="BD214" s="31"/>
      <c r="BE214" s="665"/>
      <c r="BF214" s="665"/>
      <c r="BG214" s="665"/>
      <c r="BH214" s="31"/>
      <c r="BI214" s="31"/>
      <c r="BJ214" s="665"/>
      <c r="BK214" s="665"/>
      <c r="BL214" s="31"/>
      <c r="BM214" s="31"/>
      <c r="BN214" s="665"/>
      <c r="BO214" s="665"/>
      <c r="BP214" s="665"/>
      <c r="BQ214" s="665"/>
      <c r="BR214" s="31"/>
      <c r="BS214" s="31"/>
      <c r="BT214" s="665">
        <f>BV214-BO214</f>
        <v>0</v>
      </c>
      <c r="BU214" s="665"/>
      <c r="BV214" s="463"/>
      <c r="BW214" s="557"/>
      <c r="BX214" s="463"/>
      <c r="BY214" s="31"/>
      <c r="BZ214" s="31"/>
      <c r="CE214" s="749"/>
    </row>
    <row r="215" spans="2:83" s="176" customFormat="1" ht="44.25" customHeight="1" x14ac:dyDescent="0.3">
      <c r="B215" s="389" t="s">
        <v>56</v>
      </c>
      <c r="C215" s="100" t="s">
        <v>425</v>
      </c>
      <c r="D215" s="671">
        <f>E215+G215+H215+I215</f>
        <v>2980822.2195199998</v>
      </c>
      <c r="E215" s="671">
        <f>E216+E217</f>
        <v>0</v>
      </c>
      <c r="F215" s="671"/>
      <c r="G215" s="671">
        <f>G216+G217+G236</f>
        <v>2980822.2195199998</v>
      </c>
      <c r="H215" s="296"/>
      <c r="I215" s="296"/>
      <c r="J215" s="671">
        <f>J216+J217+J236</f>
        <v>-2849540.6329299998</v>
      </c>
      <c r="K215" s="671">
        <f>M215+Q215+S215+U215</f>
        <v>131281.58658999999</v>
      </c>
      <c r="L215" s="749">
        <f t="shared" si="633"/>
        <v>4.4042071925758861E-2</v>
      </c>
      <c r="M215" s="671">
        <f>M216+M217</f>
        <v>0</v>
      </c>
      <c r="N215" s="734"/>
      <c r="O215" s="671"/>
      <c r="P215" s="734"/>
      <c r="Q215" s="671">
        <f>Q216+Q217+Q236</f>
        <v>131281.58658999999</v>
      </c>
      <c r="R215" s="734"/>
      <c r="S215" s="296"/>
      <c r="T215" s="31"/>
      <c r="U215" s="296"/>
      <c r="V215" s="671">
        <f t="shared" si="529"/>
        <v>0</v>
      </c>
      <c r="W215" s="671"/>
      <c r="X215" s="296"/>
      <c r="Y215" s="296"/>
      <c r="Z215" s="671">
        <f t="shared" si="527"/>
        <v>0</v>
      </c>
      <c r="AA215" s="671">
        <f>SUM(AA216:AA217)</f>
        <v>0</v>
      </c>
      <c r="AB215" s="296"/>
      <c r="AC215" s="296"/>
      <c r="AD215" s="31"/>
      <c r="AE215" s="671">
        <f>AK215</f>
        <v>131281.58658999999</v>
      </c>
      <c r="AF215" s="749">
        <f t="shared" si="634"/>
        <v>4.4042071925758861E-2</v>
      </c>
      <c r="AG215" s="729">
        <f>AG216+AG217</f>
        <v>0</v>
      </c>
      <c r="AH215" s="749"/>
      <c r="AI215" s="671"/>
      <c r="AJ215" s="734"/>
      <c r="AK215" s="167">
        <f>AK216+AK217</f>
        <v>131281.58658999999</v>
      </c>
      <c r="AL215" s="749">
        <f>AK215/G215</f>
        <v>4.4042071925758861E-2</v>
      </c>
      <c r="AM215" s="296"/>
      <c r="AN215" s="31"/>
      <c r="AO215" s="296"/>
      <c r="AP215" s="671">
        <f>AP216+AP217</f>
        <v>2849540.6329299998</v>
      </c>
      <c r="AQ215" s="734"/>
      <c r="AR215" s="695">
        <f>AX215</f>
        <v>2980822.2195199998</v>
      </c>
      <c r="AS215" s="749">
        <f t="shared" si="636"/>
        <v>1</v>
      </c>
      <c r="AT215" s="744">
        <f>AT216+AT217</f>
        <v>0</v>
      </c>
      <c r="AU215" s="749" t="e">
        <f t="shared" si="637"/>
        <v>#DIV/0!</v>
      </c>
      <c r="AV215" s="671"/>
      <c r="AW215" s="749"/>
      <c r="AX215" s="665">
        <f>AX216+AX217</f>
        <v>2980822.2195199998</v>
      </c>
      <c r="AY215" s="749">
        <f t="shared" si="639"/>
        <v>1</v>
      </c>
      <c r="AZ215" s="296"/>
      <c r="BA215" s="749"/>
      <c r="BB215" s="296"/>
      <c r="BC215" s="296"/>
      <c r="BD215" s="296"/>
      <c r="BE215" s="671">
        <f t="shared" ref="BE215" si="724">BF215</f>
        <v>0</v>
      </c>
      <c r="BF215" s="671">
        <f>BF216+BF217</f>
        <v>0</v>
      </c>
      <c r="BG215" s="671"/>
      <c r="BH215" s="296"/>
      <c r="BI215" s="296"/>
      <c r="BJ215" s="671">
        <f t="shared" ref="BJ215:BJ217" si="725">BK215+BL215+BM215</f>
        <v>0</v>
      </c>
      <c r="BK215" s="671"/>
      <c r="BL215" s="296"/>
      <c r="BM215" s="296"/>
      <c r="BN215" s="671">
        <f>BQ215</f>
        <v>2678571.42857</v>
      </c>
      <c r="BO215" s="671"/>
      <c r="BP215" s="671"/>
      <c r="BQ215" s="729">
        <f>BQ216+BQ217</f>
        <v>2678571.42857</v>
      </c>
      <c r="BR215" s="296"/>
      <c r="BS215" s="296"/>
      <c r="BT215" s="671">
        <f>BT216+BT217+BT236</f>
        <v>0</v>
      </c>
      <c r="BU215" s="671">
        <f>BX215</f>
        <v>2678571.42857</v>
      </c>
      <c r="BV215" s="444">
        <f>BV216+BV217</f>
        <v>0</v>
      </c>
      <c r="BW215" s="550"/>
      <c r="BX215" s="717">
        <f>BX216+BX217</f>
        <v>2678571.42857</v>
      </c>
      <c r="BY215" s="296"/>
      <c r="BZ215" s="296"/>
      <c r="CE215" s="749"/>
    </row>
    <row r="216" spans="2:83" s="50" customFormat="1" ht="54" customHeight="1" x14ac:dyDescent="0.25">
      <c r="B216" s="201"/>
      <c r="C216" s="102" t="s">
        <v>32</v>
      </c>
      <c r="D216" s="666">
        <f t="shared" ref="D216:D236" si="726">E216+G216+H216+I216</f>
        <v>1937534.4426899999</v>
      </c>
      <c r="E216" s="666">
        <v>0</v>
      </c>
      <c r="F216" s="666"/>
      <c r="G216" s="726">
        <v>1937534.4426899999</v>
      </c>
      <c r="H216" s="62"/>
      <c r="I216" s="28"/>
      <c r="J216" s="666">
        <f>Q216-G216</f>
        <v>-1852201.4114099999</v>
      </c>
      <c r="K216" s="666">
        <f t="shared" ref="K216:K236" si="727">M216+Q216+S216+U216</f>
        <v>85333.031279999996</v>
      </c>
      <c r="L216" s="749">
        <f t="shared" si="633"/>
        <v>4.4042071923906974E-2</v>
      </c>
      <c r="M216" s="666">
        <v>0</v>
      </c>
      <c r="N216" s="734"/>
      <c r="O216" s="666"/>
      <c r="P216" s="734"/>
      <c r="Q216" s="666">
        <f>61977.1156+23355.91568</f>
        <v>85333.031279999996</v>
      </c>
      <c r="R216" s="734"/>
      <c r="S216" s="62"/>
      <c r="T216" s="41"/>
      <c r="U216" s="28"/>
      <c r="V216" s="666">
        <f t="shared" ref="V216:V217" si="728">W216+X216+Y216</f>
        <v>0</v>
      </c>
      <c r="W216" s="666"/>
      <c r="X216" s="293"/>
      <c r="Y216" s="293"/>
      <c r="Z216" s="666">
        <f t="shared" si="527"/>
        <v>0</v>
      </c>
      <c r="AA216" s="666">
        <f>E216</f>
        <v>0</v>
      </c>
      <c r="AB216" s="62"/>
      <c r="AC216" s="28"/>
      <c r="AD216" s="19"/>
      <c r="AE216" s="691">
        <f>AK216</f>
        <v>85333.031289999999</v>
      </c>
      <c r="AF216" s="749">
        <f t="shared" si="634"/>
        <v>4.4042071929068179E-2</v>
      </c>
      <c r="AG216" s="666"/>
      <c r="AH216" s="749"/>
      <c r="AI216" s="666"/>
      <c r="AJ216" s="734"/>
      <c r="AK216" s="666">
        <f>'[9]2 вариант'!$D$51</f>
        <v>85333.031289999999</v>
      </c>
      <c r="AL216" s="749">
        <f t="shared" ref="AL216:AL217" si="729">AK216/G216</f>
        <v>4.4042071929068179E-2</v>
      </c>
      <c r="AM216" s="62"/>
      <c r="AN216" s="41"/>
      <c r="AO216" s="28"/>
      <c r="AP216" s="733">
        <f>AX216-AK216</f>
        <v>1852201.4113999999</v>
      </c>
      <c r="AQ216" s="734"/>
      <c r="AR216" s="691">
        <f>AX216</f>
        <v>1937534.4426899999</v>
      </c>
      <c r="AS216" s="749">
        <f t="shared" si="636"/>
        <v>1</v>
      </c>
      <c r="AT216" s="666"/>
      <c r="AU216" s="749" t="e">
        <f t="shared" si="637"/>
        <v>#DIV/0!</v>
      </c>
      <c r="AV216" s="666"/>
      <c r="AW216" s="749"/>
      <c r="AX216" s="177">
        <f>'[9]2 вариант'!$I$51</f>
        <v>1937534.4426899999</v>
      </c>
      <c r="AY216" s="749">
        <f t="shared" si="639"/>
        <v>1</v>
      </c>
      <c r="AZ216" s="62"/>
      <c r="BA216" s="749"/>
      <c r="BB216" s="28"/>
      <c r="BC216" s="62"/>
      <c r="BD216" s="28"/>
      <c r="BE216" s="666">
        <f>BF216</f>
        <v>0</v>
      </c>
      <c r="BF216" s="666"/>
      <c r="BG216" s="666"/>
      <c r="BH216" s="62"/>
      <c r="BI216" s="28"/>
      <c r="BJ216" s="666">
        <f t="shared" si="725"/>
        <v>0</v>
      </c>
      <c r="BK216" s="666"/>
      <c r="BL216" s="62"/>
      <c r="BM216" s="28"/>
      <c r="BN216" s="666">
        <f>BQ216</f>
        <v>1500000</v>
      </c>
      <c r="BO216" s="666"/>
      <c r="BP216" s="666"/>
      <c r="BQ216" s="726">
        <v>1500000</v>
      </c>
      <c r="BR216" s="62"/>
      <c r="BS216" s="28"/>
      <c r="BT216" s="666">
        <f>BX216-BQ216</f>
        <v>0</v>
      </c>
      <c r="BU216" s="666">
        <f>BX216</f>
        <v>1500000</v>
      </c>
      <c r="BV216" s="439"/>
      <c r="BW216" s="555"/>
      <c r="BX216" s="713">
        <v>1500000</v>
      </c>
      <c r="BY216" s="62"/>
      <c r="BZ216" s="28"/>
      <c r="CE216" s="749"/>
    </row>
    <row r="217" spans="2:83" s="50" customFormat="1" ht="54" customHeight="1" x14ac:dyDescent="0.25">
      <c r="B217" s="201"/>
      <c r="C217" s="98" t="s">
        <v>422</v>
      </c>
      <c r="D217" s="665">
        <f t="shared" si="726"/>
        <v>1043287.77683</v>
      </c>
      <c r="E217" s="665">
        <v>0</v>
      </c>
      <c r="F217" s="665"/>
      <c r="G217" s="167">
        <v>1043287.77683</v>
      </c>
      <c r="H217" s="31"/>
      <c r="I217" s="31"/>
      <c r="J217" s="665">
        <f>Q217-G217</f>
        <v>-997339.22152000002</v>
      </c>
      <c r="K217" s="665">
        <f t="shared" si="727"/>
        <v>45948.555309999996</v>
      </c>
      <c r="L217" s="749">
        <f t="shared" si="633"/>
        <v>4.4042071929198061E-2</v>
      </c>
      <c r="M217" s="665">
        <v>0</v>
      </c>
      <c r="N217" s="734"/>
      <c r="O217" s="665"/>
      <c r="P217" s="734"/>
      <c r="Q217" s="167">
        <f>33372.29302+12576.26229</f>
        <v>45948.555309999996</v>
      </c>
      <c r="R217" s="167"/>
      <c r="S217" s="31"/>
      <c r="T217" s="31"/>
      <c r="U217" s="31"/>
      <c r="V217" s="665">
        <f t="shared" si="728"/>
        <v>0</v>
      </c>
      <c r="W217" s="665"/>
      <c r="X217" s="31"/>
      <c r="Y217" s="31"/>
      <c r="Z217" s="665">
        <f t="shared" si="527"/>
        <v>0</v>
      </c>
      <c r="AA217" s="665">
        <f>E217</f>
        <v>0</v>
      </c>
      <c r="AB217" s="31"/>
      <c r="AC217" s="31"/>
      <c r="AD217" s="31"/>
      <c r="AE217" s="711">
        <f>AK217</f>
        <v>45948.5553</v>
      </c>
      <c r="AF217" s="749">
        <f t="shared" si="634"/>
        <v>4.4042071919612985E-2</v>
      </c>
      <c r="AG217" s="665"/>
      <c r="AH217" s="749"/>
      <c r="AI217" s="665"/>
      <c r="AJ217" s="734"/>
      <c r="AK217" s="665">
        <f>'[9]2 вариант'!$D$52</f>
        <v>45948.5553</v>
      </c>
      <c r="AL217" s="749">
        <f t="shared" si="729"/>
        <v>4.4042071919612985E-2</v>
      </c>
      <c r="AM217" s="31"/>
      <c r="AN217" s="31"/>
      <c r="AO217" s="31"/>
      <c r="AP217" s="665">
        <f>AX217-AK217</f>
        <v>997339.2215300001</v>
      </c>
      <c r="AQ217" s="734"/>
      <c r="AR217" s="692">
        <f>AX217</f>
        <v>1043287.7768300001</v>
      </c>
      <c r="AS217" s="749">
        <f t="shared" si="636"/>
        <v>1.0000000000000002</v>
      </c>
      <c r="AT217" s="665"/>
      <c r="AU217" s="749" t="e">
        <f t="shared" si="637"/>
        <v>#DIV/0!</v>
      </c>
      <c r="AV217" s="665"/>
      <c r="AW217" s="749"/>
      <c r="AX217" s="167">
        <f>'[9]2 вариант'!$I$52</f>
        <v>1043287.7768300001</v>
      </c>
      <c r="AY217" s="749">
        <f t="shared" si="639"/>
        <v>1.0000000000000002</v>
      </c>
      <c r="AZ217" s="31"/>
      <c r="BA217" s="749"/>
      <c r="BB217" s="31"/>
      <c r="BC217" s="31"/>
      <c r="BD217" s="31"/>
      <c r="BE217" s="665">
        <f>BF217</f>
        <v>0</v>
      </c>
      <c r="BF217" s="665"/>
      <c r="BG217" s="665"/>
      <c r="BH217" s="31"/>
      <c r="BI217" s="31"/>
      <c r="BJ217" s="665">
        <f t="shared" si="725"/>
        <v>0</v>
      </c>
      <c r="BK217" s="665"/>
      <c r="BL217" s="31"/>
      <c r="BM217" s="31"/>
      <c r="BN217" s="665">
        <f>BQ217</f>
        <v>1178571.42857</v>
      </c>
      <c r="BO217" s="665"/>
      <c r="BP217" s="665"/>
      <c r="BQ217" s="723">
        <v>1178571.42857</v>
      </c>
      <c r="BR217" s="31"/>
      <c r="BS217" s="31"/>
      <c r="BT217" s="665">
        <f>BX217-BQ217</f>
        <v>0</v>
      </c>
      <c r="BU217" s="665">
        <f>BX217</f>
        <v>1178571.42857</v>
      </c>
      <c r="BV217" s="438"/>
      <c r="BW217" s="557"/>
      <c r="BX217" s="715">
        <v>1178571.42857</v>
      </c>
      <c r="BY217" s="31"/>
      <c r="BZ217" s="31"/>
      <c r="CE217" s="749"/>
    </row>
    <row r="218" spans="2:83" s="151" customFormat="1" ht="67.5" hidden="1" customHeight="1" x14ac:dyDescent="0.25">
      <c r="B218" s="211"/>
      <c r="C218" s="102" t="s">
        <v>32</v>
      </c>
      <c r="D218" s="665">
        <f t="shared" si="726"/>
        <v>0</v>
      </c>
      <c r="E218" s="666">
        <v>0</v>
      </c>
      <c r="F218" s="666"/>
      <c r="G218" s="665">
        <v>0</v>
      </c>
      <c r="H218" s="666">
        <v>0</v>
      </c>
      <c r="I218" s="666">
        <v>0</v>
      </c>
      <c r="J218" s="665">
        <f t="shared" ref="J218:J236" si="730">Q218-G218</f>
        <v>0</v>
      </c>
      <c r="K218" s="665">
        <f t="shared" si="727"/>
        <v>0</v>
      </c>
      <c r="L218" s="749" t="e">
        <f t="shared" si="633"/>
        <v>#DIV/0!</v>
      </c>
      <c r="M218" s="666">
        <v>0</v>
      </c>
      <c r="N218" s="734"/>
      <c r="O218" s="666"/>
      <c r="P218" s="734"/>
      <c r="Q218" s="666">
        <v>0</v>
      </c>
      <c r="R218" s="734"/>
      <c r="S218" s="666">
        <v>0</v>
      </c>
      <c r="T218" s="734"/>
      <c r="U218" s="666">
        <v>0</v>
      </c>
      <c r="V218" s="666" t="e">
        <f>W218+X218+Y218</f>
        <v>#REF!</v>
      </c>
      <c r="W218" s="666" t="e">
        <f>#REF!+W233+W275+#REF!+#REF!</f>
        <v>#REF!</v>
      </c>
      <c r="X218" s="280"/>
      <c r="Y218" s="280"/>
      <c r="Z218" s="666" t="e">
        <f>AA218+AB218+AC218</f>
        <v>#REF!</v>
      </c>
      <c r="AA218" s="666" t="e">
        <f>#REF!+AA233+AA275+#REF!+#REF!</f>
        <v>#REF!</v>
      </c>
      <c r="AB218" s="280"/>
      <c r="AC218" s="280"/>
      <c r="AD218" s="19"/>
      <c r="AE218" s="665">
        <f>AG218+AK218+AM218+AO218</f>
        <v>0</v>
      </c>
      <c r="AF218" s="749" t="e">
        <f t="shared" si="634"/>
        <v>#DIV/0!</v>
      </c>
      <c r="AG218" s="666">
        <v>0</v>
      </c>
      <c r="AH218" s="749"/>
      <c r="AI218" s="666"/>
      <c r="AJ218" s="734"/>
      <c r="AK218" s="666">
        <v>0</v>
      </c>
      <c r="AL218" s="734"/>
      <c r="AM218" s="666">
        <v>0</v>
      </c>
      <c r="AN218" s="734"/>
      <c r="AO218" s="666">
        <v>0</v>
      </c>
      <c r="AP218" s="666"/>
      <c r="AQ218" s="734"/>
      <c r="AR218" s="693">
        <f>AT218+AX218+AZ218+BB218</f>
        <v>0</v>
      </c>
      <c r="AS218" s="749" t="e">
        <f t="shared" si="636"/>
        <v>#DIV/0!</v>
      </c>
      <c r="AT218" s="666">
        <v>0</v>
      </c>
      <c r="AU218" s="749" t="e">
        <f t="shared" si="637"/>
        <v>#DIV/0!</v>
      </c>
      <c r="AV218" s="666"/>
      <c r="AW218" s="749"/>
      <c r="AX218" s="693">
        <v>0</v>
      </c>
      <c r="AY218" s="749" t="e">
        <f t="shared" si="639"/>
        <v>#DIV/0!</v>
      </c>
      <c r="AZ218" s="666">
        <v>0</v>
      </c>
      <c r="BA218" s="749"/>
      <c r="BB218" s="666">
        <v>0</v>
      </c>
      <c r="BC218" s="280"/>
      <c r="BD218" s="280"/>
      <c r="BE218" s="666">
        <f>BF218+BG218+BH218+BI218</f>
        <v>0</v>
      </c>
      <c r="BF218" s="666">
        <v>0</v>
      </c>
      <c r="BG218" s="666">
        <v>0</v>
      </c>
      <c r="BH218" s="666">
        <v>0</v>
      </c>
      <c r="BI218" s="666">
        <v>0</v>
      </c>
      <c r="BJ218" s="666" t="e">
        <f>BK218+BL218+BM218</f>
        <v>#REF!</v>
      </c>
      <c r="BK218" s="666" t="e">
        <f>#REF!+BK233+BK275+#REF!+#REF!+#REF!+BK290+BK293+BK296+BK306</f>
        <v>#REF!</v>
      </c>
      <c r="BL218" s="666" t="e">
        <f>#REF!+BL233+BL275+#REF!+#REF!+#REF!+BL290+BL293+BL296+BL306</f>
        <v>#REF!</v>
      </c>
      <c r="BM218" s="666" t="e">
        <f>#REF!+BM233+BM275+#REF!+#REF!+#REF!+BM290+BM293+BM296+BM306</f>
        <v>#REF!</v>
      </c>
      <c r="BN218" s="666" t="e">
        <f>BO218+BR218+BS218</f>
        <v>#REF!</v>
      </c>
      <c r="BO218" s="666" t="e">
        <f>#REF!+BO233+BO275+#REF!+#REF!+#REF!+BO290+BO293+BO296+BO306</f>
        <v>#REF!</v>
      </c>
      <c r="BP218" s="666"/>
      <c r="BQ218" s="726">
        <v>0</v>
      </c>
      <c r="BR218" s="666" t="e">
        <f>#REF!+BR233+BR275+#REF!+#REF!+#REF!+BR290+BR293+BR296+BR306</f>
        <v>#REF!</v>
      </c>
      <c r="BS218" s="666" t="e">
        <f>#REF!+BS233+BS275+#REF!+#REF!+#REF!+BS290+BS293+BS296+BS306</f>
        <v>#REF!</v>
      </c>
      <c r="BT218" s="665">
        <f t="shared" ref="BT218:BT236" si="731">BX218-BQ218</f>
        <v>0</v>
      </c>
      <c r="BU218" s="666">
        <f>BV218+BX218+BY218+BZ218</f>
        <v>0</v>
      </c>
      <c r="BV218" s="439">
        <v>0</v>
      </c>
      <c r="BW218" s="555"/>
      <c r="BX218" s="713">
        <v>0</v>
      </c>
      <c r="BY218" s="439">
        <v>0</v>
      </c>
      <c r="BZ218" s="439">
        <v>0</v>
      </c>
      <c r="CE218" s="749"/>
    </row>
    <row r="219" spans="2:83" s="152" customFormat="1" ht="157.5" hidden="1" customHeight="1" x14ac:dyDescent="0.25">
      <c r="B219" s="204" t="s">
        <v>6</v>
      </c>
      <c r="C219" s="100" t="s">
        <v>260</v>
      </c>
      <c r="D219" s="665" t="e">
        <f t="shared" si="726"/>
        <v>#REF!</v>
      </c>
      <c r="E219" s="671">
        <f>E220+E221</f>
        <v>0</v>
      </c>
      <c r="F219" s="671"/>
      <c r="G219" s="665">
        <f>G220</f>
        <v>0</v>
      </c>
      <c r="H219" s="671">
        <f t="shared" ref="H219:I219" si="732">H220+H221</f>
        <v>0</v>
      </c>
      <c r="I219" s="671" t="e">
        <f t="shared" si="732"/>
        <v>#REF!</v>
      </c>
      <c r="J219" s="665">
        <f t="shared" si="730"/>
        <v>0</v>
      </c>
      <c r="K219" s="665" t="e">
        <f t="shared" si="727"/>
        <v>#REF!</v>
      </c>
      <c r="L219" s="749" t="e">
        <f t="shared" si="633"/>
        <v>#REF!</v>
      </c>
      <c r="M219" s="671">
        <f>M220+M221</f>
        <v>0</v>
      </c>
      <c r="N219" s="734"/>
      <c r="O219" s="671"/>
      <c r="P219" s="734"/>
      <c r="Q219" s="671">
        <f>Q220</f>
        <v>0</v>
      </c>
      <c r="R219" s="734"/>
      <c r="S219" s="671">
        <f t="shared" ref="S219:U219" si="733">S220+S221</f>
        <v>0</v>
      </c>
      <c r="T219" s="734"/>
      <c r="U219" s="671" t="e">
        <f t="shared" si="733"/>
        <v>#REF!</v>
      </c>
      <c r="V219" s="671" t="e">
        <f>W219+X219+Y219</f>
        <v>#REF!</v>
      </c>
      <c r="W219" s="671" t="e">
        <f>W220+W221</f>
        <v>#REF!</v>
      </c>
      <c r="X219" s="89"/>
      <c r="Y219" s="89"/>
      <c r="Z219" s="671" t="e">
        <f>AA219+AB219+AC219</f>
        <v>#REF!</v>
      </c>
      <c r="AA219" s="671" t="e">
        <f>AA220+AA221</f>
        <v>#REF!</v>
      </c>
      <c r="AB219" s="89"/>
      <c r="AC219" s="89"/>
      <c r="AD219" s="19"/>
      <c r="AE219" s="665" t="e">
        <f>AG219+AM219+AO219+AK219</f>
        <v>#REF!</v>
      </c>
      <c r="AF219" s="749" t="e">
        <f t="shared" si="634"/>
        <v>#REF!</v>
      </c>
      <c r="AG219" s="671">
        <f>AG220+AG221</f>
        <v>0</v>
      </c>
      <c r="AH219" s="749"/>
      <c r="AI219" s="671"/>
      <c r="AJ219" s="734"/>
      <c r="AK219" s="671">
        <f t="shared" ref="AK219:AO219" si="734">AK220+AK221</f>
        <v>0</v>
      </c>
      <c r="AL219" s="734"/>
      <c r="AM219" s="671">
        <f t="shared" si="734"/>
        <v>0</v>
      </c>
      <c r="AN219" s="734"/>
      <c r="AO219" s="671" t="e">
        <f t="shared" si="734"/>
        <v>#REF!</v>
      </c>
      <c r="AP219" s="671"/>
      <c r="AQ219" s="734"/>
      <c r="AR219" s="695" t="e">
        <f>AT219+AZ219+BB219+AX219</f>
        <v>#REF!</v>
      </c>
      <c r="AS219" s="749" t="e">
        <f t="shared" si="636"/>
        <v>#REF!</v>
      </c>
      <c r="AT219" s="671">
        <f>AT220+AT221</f>
        <v>0</v>
      </c>
      <c r="AU219" s="749" t="e">
        <f t="shared" si="637"/>
        <v>#DIV/0!</v>
      </c>
      <c r="AV219" s="671"/>
      <c r="AW219" s="749"/>
      <c r="AX219" s="695">
        <f t="shared" ref="AX219" si="735">AX220+AX221</f>
        <v>0</v>
      </c>
      <c r="AY219" s="749" t="e">
        <f t="shared" si="639"/>
        <v>#DIV/0!</v>
      </c>
      <c r="AZ219" s="671">
        <f t="shared" ref="AZ219:BB219" si="736">AZ220+AZ221</f>
        <v>0</v>
      </c>
      <c r="BA219" s="749"/>
      <c r="BB219" s="671" t="e">
        <f t="shared" si="736"/>
        <v>#REF!</v>
      </c>
      <c r="BC219" s="89"/>
      <c r="BD219" s="89"/>
      <c r="BE219" s="671" t="e">
        <f>BF219+BH219+BI219+BG219</f>
        <v>#REF!</v>
      </c>
      <c r="BF219" s="671">
        <f>BF220+BF221</f>
        <v>0</v>
      </c>
      <c r="BG219" s="671">
        <f t="shared" ref="BG219:BI219" si="737">BG220+BG221</f>
        <v>0</v>
      </c>
      <c r="BH219" s="671">
        <f t="shared" si="737"/>
        <v>0</v>
      </c>
      <c r="BI219" s="671" t="e">
        <f t="shared" si="737"/>
        <v>#REF!</v>
      </c>
      <c r="BJ219" s="671" t="e">
        <f>BK219+BL219+BM219</f>
        <v>#REF!</v>
      </c>
      <c r="BK219" s="671" t="e">
        <f>BK220+BK221</f>
        <v>#REF!</v>
      </c>
      <c r="BL219" s="89"/>
      <c r="BM219" s="89"/>
      <c r="BN219" s="671" t="e">
        <f>BO219+BR219+BS219</f>
        <v>#REF!</v>
      </c>
      <c r="BO219" s="671" t="e">
        <f>BO220+BO221</f>
        <v>#REF!</v>
      </c>
      <c r="BP219" s="671"/>
      <c r="BQ219" s="729">
        <f t="shared" ref="BQ219" si="738">BQ220+BQ221</f>
        <v>0</v>
      </c>
      <c r="BR219" s="89"/>
      <c r="BS219" s="89"/>
      <c r="BT219" s="665">
        <f t="shared" si="731"/>
        <v>0</v>
      </c>
      <c r="BU219" s="671" t="e">
        <f>BV219+BY219+BZ219+BX219</f>
        <v>#REF!</v>
      </c>
      <c r="BV219" s="444">
        <f>BV220+BV221</f>
        <v>0</v>
      </c>
      <c r="BW219" s="550"/>
      <c r="BX219" s="717">
        <f t="shared" ref="BX219:BZ219" si="739">BX220+BX221</f>
        <v>0</v>
      </c>
      <c r="BY219" s="444">
        <f t="shared" si="739"/>
        <v>0</v>
      </c>
      <c r="BZ219" s="444" t="e">
        <f t="shared" si="739"/>
        <v>#REF!</v>
      </c>
      <c r="CE219" s="749"/>
    </row>
    <row r="220" spans="2:83" s="20" customFormat="1" ht="41.25" hidden="1" customHeight="1" x14ac:dyDescent="0.25">
      <c r="B220" s="201"/>
      <c r="C220" s="98" t="s">
        <v>395</v>
      </c>
      <c r="D220" s="665" t="e">
        <f t="shared" si="726"/>
        <v>#REF!</v>
      </c>
      <c r="E220" s="99">
        <v>0</v>
      </c>
      <c r="F220" s="99"/>
      <c r="G220" s="665">
        <f>G223</f>
        <v>0</v>
      </c>
      <c r="H220" s="99"/>
      <c r="I220" s="99" t="e">
        <f t="shared" ref="I220" si="740">I223+I229</f>
        <v>#REF!</v>
      </c>
      <c r="J220" s="665">
        <f t="shared" si="730"/>
        <v>0</v>
      </c>
      <c r="K220" s="665" t="e">
        <f t="shared" si="727"/>
        <v>#REF!</v>
      </c>
      <c r="L220" s="749" t="e">
        <f t="shared" si="633"/>
        <v>#REF!</v>
      </c>
      <c r="M220" s="99">
        <v>0</v>
      </c>
      <c r="N220" s="99"/>
      <c r="O220" s="99"/>
      <c r="P220" s="99"/>
      <c r="Q220" s="99">
        <f>Q223</f>
        <v>0</v>
      </c>
      <c r="R220" s="99"/>
      <c r="S220" s="99"/>
      <c r="T220" s="99"/>
      <c r="U220" s="99" t="e">
        <f t="shared" ref="U220" si="741">U223+U229</f>
        <v>#REF!</v>
      </c>
      <c r="V220" s="99" t="e">
        <f>W220+X220+Y220</f>
        <v>#REF!</v>
      </c>
      <c r="W220" s="99" t="e">
        <f>W229+W276+#REF!</f>
        <v>#REF!</v>
      </c>
      <c r="X220" s="99"/>
      <c r="Y220" s="99"/>
      <c r="Z220" s="99" t="e">
        <f>AA220+AB220+AC220</f>
        <v>#REF!</v>
      </c>
      <c r="AA220" s="99" t="e">
        <f>AA229+AA276+#REF!</f>
        <v>#REF!</v>
      </c>
      <c r="AB220" s="99"/>
      <c r="AC220" s="99"/>
      <c r="AD220" s="99"/>
      <c r="AE220" s="665" t="e">
        <f>AG220+AK220+AM220+AO220</f>
        <v>#REF!</v>
      </c>
      <c r="AF220" s="749" t="e">
        <f t="shared" si="634"/>
        <v>#REF!</v>
      </c>
      <c r="AG220" s="99">
        <f>AG223+AG229</f>
        <v>0</v>
      </c>
      <c r="AH220" s="749"/>
      <c r="AI220" s="99"/>
      <c r="AJ220" s="99"/>
      <c r="AK220" s="99">
        <f t="shared" ref="AK220:AO220" si="742">AK223+AK229</f>
        <v>0</v>
      </c>
      <c r="AL220" s="99"/>
      <c r="AM220" s="99">
        <f t="shared" si="742"/>
        <v>0</v>
      </c>
      <c r="AN220" s="99"/>
      <c r="AO220" s="99" t="e">
        <f t="shared" si="742"/>
        <v>#REF!</v>
      </c>
      <c r="AP220" s="99"/>
      <c r="AQ220" s="99"/>
      <c r="AR220" s="99" t="e">
        <f>AT220+AX220+AZ220+BB220</f>
        <v>#REF!</v>
      </c>
      <c r="AS220" s="749" t="e">
        <f t="shared" si="636"/>
        <v>#REF!</v>
      </c>
      <c r="AT220" s="99">
        <f>AT223+AT229</f>
        <v>0</v>
      </c>
      <c r="AU220" s="749" t="e">
        <f t="shared" si="637"/>
        <v>#DIV/0!</v>
      </c>
      <c r="AV220" s="99"/>
      <c r="AW220" s="749"/>
      <c r="AX220" s="99">
        <f t="shared" ref="AX220" si="743">AX223+AX229</f>
        <v>0</v>
      </c>
      <c r="AY220" s="749" t="e">
        <f t="shared" si="639"/>
        <v>#DIV/0!</v>
      </c>
      <c r="AZ220" s="99">
        <f t="shared" ref="AZ220:BB220" si="744">AZ223+AZ229</f>
        <v>0</v>
      </c>
      <c r="BA220" s="749"/>
      <c r="BB220" s="99" t="e">
        <f t="shared" si="744"/>
        <v>#REF!</v>
      </c>
      <c r="BC220" s="99"/>
      <c r="BD220" s="99"/>
      <c r="BE220" s="99" t="e">
        <f>BF220+BG220+BH220+BI220</f>
        <v>#REF!</v>
      </c>
      <c r="BF220" s="99">
        <f>BF223+BF229</f>
        <v>0</v>
      </c>
      <c r="BG220" s="99">
        <f t="shared" ref="BG220:BI220" si="745">BG223+BG229</f>
        <v>0</v>
      </c>
      <c r="BH220" s="99">
        <f t="shared" si="745"/>
        <v>0</v>
      </c>
      <c r="BI220" s="99" t="e">
        <f t="shared" si="745"/>
        <v>#REF!</v>
      </c>
      <c r="BJ220" s="99" t="e">
        <f>BK220+BL220+BM220</f>
        <v>#REF!</v>
      </c>
      <c r="BK220" s="99" t="e">
        <f>BK229+BK276+#REF!+#REF!+#REF!+BK294+BK297+BK307+BK310</f>
        <v>#REF!</v>
      </c>
      <c r="BL220" s="99" t="e">
        <f>BL229+BL276+#REF!+#REF!+#REF!+BL294+BL297+BL307+BL310</f>
        <v>#REF!</v>
      </c>
      <c r="BM220" s="99" t="e">
        <f>BM229+BM276+#REF!+#REF!+#REF!+BM294+BM297+BM307+BM310</f>
        <v>#REF!</v>
      </c>
      <c r="BN220" s="99" t="e">
        <f>BO220+BR220+BS220</f>
        <v>#REF!</v>
      </c>
      <c r="BO220" s="99" t="e">
        <f>BO229+BO276+#REF!+#REF!+#REF!+BO294+BO297+BO307+BO310</f>
        <v>#REF!</v>
      </c>
      <c r="BP220" s="99"/>
      <c r="BQ220" s="99">
        <f t="shared" ref="BQ220" si="746">BQ223+BQ229</f>
        <v>0</v>
      </c>
      <c r="BR220" s="99" t="e">
        <f>BR229+BR276+#REF!+#REF!+#REF!+BR294+BR297+BR307+BR310</f>
        <v>#REF!</v>
      </c>
      <c r="BS220" s="99" t="e">
        <f>BS229+BS276+#REF!+#REF!+#REF!+BS294+BS297+BS307+BS310</f>
        <v>#REF!</v>
      </c>
      <c r="BT220" s="665">
        <f t="shared" si="731"/>
        <v>0</v>
      </c>
      <c r="BU220" s="99" t="e">
        <f>BV220+BX220+BY220+BZ220</f>
        <v>#REF!</v>
      </c>
      <c r="BV220" s="99">
        <f>BV223+BV229</f>
        <v>0</v>
      </c>
      <c r="BW220" s="99"/>
      <c r="BX220" s="99">
        <f t="shared" ref="BX220:BZ220" si="747">BX223+BX229</f>
        <v>0</v>
      </c>
      <c r="BY220" s="99">
        <f t="shared" si="747"/>
        <v>0</v>
      </c>
      <c r="BZ220" s="99" t="e">
        <f t="shared" si="747"/>
        <v>#REF!</v>
      </c>
      <c r="CE220" s="749"/>
    </row>
    <row r="221" spans="2:83" s="151" customFormat="1" ht="67.5" hidden="1" customHeight="1" x14ac:dyDescent="0.25">
      <c r="B221" s="211"/>
      <c r="C221" s="102" t="s">
        <v>32</v>
      </c>
      <c r="D221" s="665">
        <f t="shared" si="726"/>
        <v>0</v>
      </c>
      <c r="E221" s="666">
        <f>E224+E230</f>
        <v>0</v>
      </c>
      <c r="F221" s="666"/>
      <c r="G221" s="665">
        <f t="shared" ref="G221:AC221" si="748">G224+G230</f>
        <v>0</v>
      </c>
      <c r="H221" s="666">
        <f t="shared" si="748"/>
        <v>0</v>
      </c>
      <c r="I221" s="666">
        <f t="shared" si="748"/>
        <v>0</v>
      </c>
      <c r="J221" s="665">
        <f t="shared" si="730"/>
        <v>0</v>
      </c>
      <c r="K221" s="665">
        <f t="shared" si="727"/>
        <v>0</v>
      </c>
      <c r="L221" s="749" t="e">
        <f t="shared" si="633"/>
        <v>#DIV/0!</v>
      </c>
      <c r="M221" s="666">
        <f>M224+M230</f>
        <v>0</v>
      </c>
      <c r="N221" s="734"/>
      <c r="O221" s="666"/>
      <c r="P221" s="734"/>
      <c r="Q221" s="666">
        <f t="shared" ref="Q221" si="749">Q224+Q230</f>
        <v>0</v>
      </c>
      <c r="R221" s="734"/>
      <c r="S221" s="666">
        <f t="shared" ref="S221:U221" si="750">S224+S230</f>
        <v>0</v>
      </c>
      <c r="T221" s="734"/>
      <c r="U221" s="666">
        <f t="shared" si="750"/>
        <v>0</v>
      </c>
      <c r="V221" s="666">
        <f t="shared" si="748"/>
        <v>0</v>
      </c>
      <c r="W221" s="666">
        <f t="shared" si="748"/>
        <v>0</v>
      </c>
      <c r="X221" s="666">
        <f t="shared" si="748"/>
        <v>0</v>
      </c>
      <c r="Y221" s="666">
        <f t="shared" si="748"/>
        <v>0</v>
      </c>
      <c r="Z221" s="666">
        <f t="shared" si="748"/>
        <v>0</v>
      </c>
      <c r="AA221" s="666">
        <f t="shared" si="748"/>
        <v>0</v>
      </c>
      <c r="AB221" s="666">
        <f t="shared" si="748"/>
        <v>0</v>
      </c>
      <c r="AC221" s="666">
        <f t="shared" si="748"/>
        <v>0</v>
      </c>
      <c r="AD221" s="734"/>
      <c r="AE221" s="665" t="e">
        <f>AG221+AK221+AM221+AO221</f>
        <v>#REF!</v>
      </c>
      <c r="AF221" s="749" t="e">
        <f t="shared" si="634"/>
        <v>#REF!</v>
      </c>
      <c r="AG221" s="666">
        <f>AG224+AG230</f>
        <v>0</v>
      </c>
      <c r="AH221" s="749"/>
      <c r="AI221" s="666"/>
      <c r="AJ221" s="734"/>
      <c r="AK221" s="666">
        <f t="shared" ref="AK221:AO221" si="751">AK224+AK230</f>
        <v>0</v>
      </c>
      <c r="AL221" s="734"/>
      <c r="AM221" s="666">
        <f t="shared" si="751"/>
        <v>0</v>
      </c>
      <c r="AN221" s="734"/>
      <c r="AO221" s="666" t="e">
        <f t="shared" si="751"/>
        <v>#REF!</v>
      </c>
      <c r="AP221" s="666"/>
      <c r="AQ221" s="734"/>
      <c r="AR221" s="693" t="e">
        <f>AT221+AX221+AZ221+BB221</f>
        <v>#REF!</v>
      </c>
      <c r="AS221" s="749" t="e">
        <f t="shared" si="636"/>
        <v>#REF!</v>
      </c>
      <c r="AT221" s="666">
        <f>AT224+AT230</f>
        <v>0</v>
      </c>
      <c r="AU221" s="749" t="e">
        <f t="shared" si="637"/>
        <v>#DIV/0!</v>
      </c>
      <c r="AV221" s="666"/>
      <c r="AW221" s="749"/>
      <c r="AX221" s="693">
        <f t="shared" ref="AX221" si="752">AX224+AX230</f>
        <v>0</v>
      </c>
      <c r="AY221" s="749" t="e">
        <f t="shared" si="639"/>
        <v>#DIV/0!</v>
      </c>
      <c r="AZ221" s="666">
        <f t="shared" ref="AZ221:BB221" si="753">AZ224+AZ230</f>
        <v>0</v>
      </c>
      <c r="BA221" s="749"/>
      <c r="BB221" s="666" t="e">
        <f t="shared" si="753"/>
        <v>#REF!</v>
      </c>
      <c r="BC221" s="280"/>
      <c r="BD221" s="280"/>
      <c r="BE221" s="666" t="e">
        <f>BF221+BG221+BH221+BI221</f>
        <v>#REF!</v>
      </c>
      <c r="BF221" s="666">
        <f>BF224+BF230</f>
        <v>0</v>
      </c>
      <c r="BG221" s="666">
        <f t="shared" ref="BG221:BI221" si="754">BG224+BG230</f>
        <v>0</v>
      </c>
      <c r="BH221" s="666">
        <f t="shared" si="754"/>
        <v>0</v>
      </c>
      <c r="BI221" s="666" t="e">
        <f t="shared" si="754"/>
        <v>#REF!</v>
      </c>
      <c r="BJ221" s="666" t="e">
        <f>BK221+BL221+BM221</f>
        <v>#REF!</v>
      </c>
      <c r="BK221" s="666" t="e">
        <f>BK228+BK275+BK278+#REF!+#REF!+#REF!+BK293+BK296+BK306+BK309</f>
        <v>#REF!</v>
      </c>
      <c r="BL221" s="666" t="e">
        <f>BL228+BL275+BL278+#REF!+#REF!+#REF!+BL293+BL296+BL306+BL309</f>
        <v>#REF!</v>
      </c>
      <c r="BM221" s="666" t="e">
        <f>BM228+BM275+BM278+#REF!+#REF!+#REF!+BM293+BM296+BM306+BM309</f>
        <v>#REF!</v>
      </c>
      <c r="BN221" s="666" t="e">
        <f>BO221+BR221+BS221</f>
        <v>#REF!</v>
      </c>
      <c r="BO221" s="666" t="e">
        <f>BO228+BO275+BO278+#REF!+#REF!+#REF!+BO293+BO296+BO306+BO309</f>
        <v>#REF!</v>
      </c>
      <c r="BP221" s="666"/>
      <c r="BQ221" s="726">
        <f t="shared" ref="BQ221" si="755">BQ224+BQ230</f>
        <v>0</v>
      </c>
      <c r="BR221" s="666" t="e">
        <f>BR228+BR275+BR278+#REF!+#REF!+#REF!+BR293+BR296+BR306+BR309</f>
        <v>#REF!</v>
      </c>
      <c r="BS221" s="666" t="e">
        <f>BS228+BS275+BS278+#REF!+#REF!+#REF!+BS293+BS296+BS306+BS309</f>
        <v>#REF!</v>
      </c>
      <c r="BT221" s="665">
        <f t="shared" si="731"/>
        <v>0</v>
      </c>
      <c r="BU221" s="666" t="e">
        <f>BV221+BX221+BY221+BZ221</f>
        <v>#REF!</v>
      </c>
      <c r="BV221" s="439">
        <f>BV224+BV230</f>
        <v>0</v>
      </c>
      <c r="BW221" s="555"/>
      <c r="BX221" s="713">
        <f t="shared" ref="BX221:BZ221" si="756">BX224+BX230</f>
        <v>0</v>
      </c>
      <c r="BY221" s="439">
        <f t="shared" si="756"/>
        <v>0</v>
      </c>
      <c r="BZ221" s="439" t="e">
        <f t="shared" si="756"/>
        <v>#REF!</v>
      </c>
      <c r="CE221" s="749"/>
    </row>
    <row r="222" spans="2:83" s="50" customFormat="1" ht="184.5" hidden="1" customHeight="1" x14ac:dyDescent="0.25">
      <c r="B222" s="201" t="s">
        <v>394</v>
      </c>
      <c r="C222" s="100" t="s">
        <v>393</v>
      </c>
      <c r="D222" s="665">
        <f t="shared" si="726"/>
        <v>220895.66612999997</v>
      </c>
      <c r="E222" s="671">
        <f>E223</f>
        <v>220895.66612999997</v>
      </c>
      <c r="F222" s="671"/>
      <c r="G222" s="665">
        <f>G223</f>
        <v>0</v>
      </c>
      <c r="H222" s="31"/>
      <c r="I222" s="31"/>
      <c r="J222" s="665">
        <f t="shared" si="730"/>
        <v>0</v>
      </c>
      <c r="K222" s="665">
        <f t="shared" si="727"/>
        <v>220895.66612999997</v>
      </c>
      <c r="L222" s="749">
        <f t="shared" si="633"/>
        <v>1</v>
      </c>
      <c r="M222" s="671">
        <f>M223</f>
        <v>220895.66612999997</v>
      </c>
      <c r="N222" s="734"/>
      <c r="O222" s="671"/>
      <c r="P222" s="734"/>
      <c r="Q222" s="671">
        <f>Q223</f>
        <v>0</v>
      </c>
      <c r="R222" s="734"/>
      <c r="S222" s="31"/>
      <c r="T222" s="31"/>
      <c r="U222" s="31"/>
      <c r="V222" s="665"/>
      <c r="W222" s="665"/>
      <c r="X222" s="31"/>
      <c r="Y222" s="31"/>
      <c r="Z222" s="665"/>
      <c r="AA222" s="665"/>
      <c r="AB222" s="31"/>
      <c r="AC222" s="31"/>
      <c r="AD222" s="31"/>
      <c r="AE222" s="665"/>
      <c r="AF222" s="749">
        <f t="shared" si="634"/>
        <v>0</v>
      </c>
      <c r="AG222" s="665"/>
      <c r="AH222" s="749"/>
      <c r="AI222" s="665"/>
      <c r="AJ222" s="734"/>
      <c r="AK222" s="665"/>
      <c r="AL222" s="734"/>
      <c r="AM222" s="31"/>
      <c r="AN222" s="31"/>
      <c r="AO222" s="31"/>
      <c r="AP222" s="665"/>
      <c r="AQ222" s="734"/>
      <c r="AR222" s="692"/>
      <c r="AS222" s="749">
        <f t="shared" si="636"/>
        <v>0</v>
      </c>
      <c r="AT222" s="665"/>
      <c r="AU222" s="749">
        <f t="shared" si="637"/>
        <v>0</v>
      </c>
      <c r="AV222" s="665"/>
      <c r="AW222" s="749"/>
      <c r="AX222" s="692"/>
      <c r="AY222" s="749" t="e">
        <f t="shared" si="639"/>
        <v>#DIV/0!</v>
      </c>
      <c r="AZ222" s="31"/>
      <c r="BA222" s="749"/>
      <c r="BB222" s="31"/>
      <c r="BC222" s="31"/>
      <c r="BD222" s="31"/>
      <c r="BE222" s="665"/>
      <c r="BF222" s="665"/>
      <c r="BG222" s="665"/>
      <c r="BH222" s="31"/>
      <c r="BI222" s="31"/>
      <c r="BJ222" s="665"/>
      <c r="BK222" s="665"/>
      <c r="BL222" s="31"/>
      <c r="BM222" s="31"/>
      <c r="BN222" s="665"/>
      <c r="BO222" s="665"/>
      <c r="BP222" s="665"/>
      <c r="BQ222" s="723"/>
      <c r="BR222" s="31"/>
      <c r="BS222" s="31"/>
      <c r="BT222" s="665">
        <f t="shared" si="731"/>
        <v>0</v>
      </c>
      <c r="BU222" s="665"/>
      <c r="BV222" s="438"/>
      <c r="BW222" s="557"/>
      <c r="BX222" s="715"/>
      <c r="BY222" s="31"/>
      <c r="BZ222" s="31"/>
      <c r="CE222" s="749"/>
    </row>
    <row r="223" spans="2:83" s="20" customFormat="1" ht="41.25" hidden="1" customHeight="1" x14ac:dyDescent="0.25">
      <c r="B223" s="201"/>
      <c r="C223" s="98" t="s">
        <v>31</v>
      </c>
      <c r="D223" s="665" t="e">
        <f t="shared" si="726"/>
        <v>#REF!</v>
      </c>
      <c r="E223" s="99">
        <f>[7]Лист1!$X$9+[7]Лист1!$X$10+[7]Лист1!$X$18</f>
        <v>220895.66612999997</v>
      </c>
      <c r="F223" s="99"/>
      <c r="G223" s="665">
        <v>0</v>
      </c>
      <c r="H223" s="99"/>
      <c r="I223" s="99" t="e">
        <f>I228+I276+#REF!+#REF!+#REF!+I294+I297+I307+I310</f>
        <v>#REF!</v>
      </c>
      <c r="J223" s="665">
        <f t="shared" si="730"/>
        <v>0</v>
      </c>
      <c r="K223" s="665" t="e">
        <f t="shared" si="727"/>
        <v>#REF!</v>
      </c>
      <c r="L223" s="749" t="e">
        <f t="shared" si="633"/>
        <v>#REF!</v>
      </c>
      <c r="M223" s="99">
        <f>[7]Лист1!$X$9+[7]Лист1!$X$10+[7]Лист1!$X$18</f>
        <v>220895.66612999997</v>
      </c>
      <c r="N223" s="99"/>
      <c r="O223" s="99"/>
      <c r="P223" s="99"/>
      <c r="Q223" s="99">
        <v>0</v>
      </c>
      <c r="R223" s="99"/>
      <c r="S223" s="99"/>
      <c r="T223" s="99"/>
      <c r="U223" s="99" t="e">
        <f>U228+U276+#REF!+#REF!+#REF!+U294+U297+U307+U310</f>
        <v>#REF!</v>
      </c>
      <c r="V223" s="99" t="e">
        <f>W223+X223+Y223</f>
        <v>#REF!</v>
      </c>
      <c r="W223" s="99" t="e">
        <f>W228+W276+#REF!</f>
        <v>#REF!</v>
      </c>
      <c r="X223" s="99"/>
      <c r="Y223" s="99"/>
      <c r="Z223" s="99" t="e">
        <f>AA223+AB223+AC223</f>
        <v>#REF!</v>
      </c>
      <c r="AA223" s="99" t="e">
        <f>AA228+AA276+#REF!</f>
        <v>#REF!</v>
      </c>
      <c r="AB223" s="99"/>
      <c r="AC223" s="99"/>
      <c r="AD223" s="99"/>
      <c r="AE223" s="665" t="e">
        <f t="shared" ref="AE223" si="757">AG223+AK223+AM223+AO223</f>
        <v>#REF!</v>
      </c>
      <c r="AF223" s="749" t="e">
        <f t="shared" si="634"/>
        <v>#REF!</v>
      </c>
      <c r="AG223" s="99">
        <f>AG228+AG231+AG234</f>
        <v>0</v>
      </c>
      <c r="AH223" s="749"/>
      <c r="AI223" s="99"/>
      <c r="AJ223" s="99"/>
      <c r="AK223" s="99">
        <f>AK228+AK231+AK234</f>
        <v>0</v>
      </c>
      <c r="AL223" s="99"/>
      <c r="AM223" s="99">
        <f>AM228+AM231+AM234</f>
        <v>0</v>
      </c>
      <c r="AN223" s="99"/>
      <c r="AO223" s="99" t="e">
        <f>AO228+AO276+#REF!+#REF!+#REF!+AO294+AO297+AO307+AO310</f>
        <v>#REF!</v>
      </c>
      <c r="AP223" s="99"/>
      <c r="AQ223" s="99"/>
      <c r="AR223" s="99" t="e">
        <f t="shared" ref="AR223" si="758">AT223+AX223+AZ223+BB223</f>
        <v>#REF!</v>
      </c>
      <c r="AS223" s="749" t="e">
        <f t="shared" si="636"/>
        <v>#REF!</v>
      </c>
      <c r="AT223" s="99">
        <f>AT228+AT231+AT234</f>
        <v>0</v>
      </c>
      <c r="AU223" s="749">
        <f t="shared" si="637"/>
        <v>0</v>
      </c>
      <c r="AV223" s="99"/>
      <c r="AW223" s="749"/>
      <c r="AX223" s="99">
        <f>AX228+AX231+AX234</f>
        <v>0</v>
      </c>
      <c r="AY223" s="749" t="e">
        <f t="shared" si="639"/>
        <v>#DIV/0!</v>
      </c>
      <c r="AZ223" s="99">
        <f>AZ228+AZ231+AZ234</f>
        <v>0</v>
      </c>
      <c r="BA223" s="749"/>
      <c r="BB223" s="99" t="e">
        <f>BB228+BB276+#REF!+#REF!+#REF!+BB294+BB297+BB307+BB310</f>
        <v>#REF!</v>
      </c>
      <c r="BC223" s="99"/>
      <c r="BD223" s="99"/>
      <c r="BE223" s="99" t="e">
        <f t="shared" ref="BE223" si="759">BF223+BG223+BH223+BI223</f>
        <v>#REF!</v>
      </c>
      <c r="BF223" s="99">
        <f>BF228+BF231+BF234</f>
        <v>0</v>
      </c>
      <c r="BG223" s="99">
        <f>BG228+BG231+BG234</f>
        <v>0</v>
      </c>
      <c r="BH223" s="99">
        <f>BH228+BH231+BH234</f>
        <v>0</v>
      </c>
      <c r="BI223" s="99" t="e">
        <f>BI228+BI276+#REF!+#REF!+#REF!+BI294+BI297+BI307+BI310</f>
        <v>#REF!</v>
      </c>
      <c r="BJ223" s="99" t="e">
        <f>BK223+BL223+BM223</f>
        <v>#REF!</v>
      </c>
      <c r="BK223" s="99" t="e">
        <f>BK228+BK276+#REF!+#REF!+#REF!+BK294+BK297+BK307+BK310</f>
        <v>#REF!</v>
      </c>
      <c r="BL223" s="99" t="e">
        <f>BL228+BL276+#REF!+#REF!+#REF!+BL294+BL297+BL307+BL310</f>
        <v>#REF!</v>
      </c>
      <c r="BM223" s="99" t="e">
        <f>BM228+BM276+#REF!+#REF!+#REF!+BM294+BM297+BM307+BM310</f>
        <v>#REF!</v>
      </c>
      <c r="BN223" s="99" t="e">
        <f>BO223+BR223+BS223</f>
        <v>#REF!</v>
      </c>
      <c r="BO223" s="99" t="e">
        <f>BO228+BO276+#REF!+#REF!+#REF!+BO294+BO297+BO307+BO310</f>
        <v>#REF!</v>
      </c>
      <c r="BP223" s="99"/>
      <c r="BQ223" s="99">
        <f>BQ228+BQ231+BQ234</f>
        <v>0</v>
      </c>
      <c r="BR223" s="99" t="e">
        <f>BR228+BR276+#REF!+#REF!+#REF!+BR294+BR297+BR307+BR310</f>
        <v>#REF!</v>
      </c>
      <c r="BS223" s="99" t="e">
        <f>BS228+BS276+#REF!+#REF!+#REF!+BS294+BS297+BS307+BS310</f>
        <v>#REF!</v>
      </c>
      <c r="BT223" s="665">
        <f t="shared" si="731"/>
        <v>0</v>
      </c>
      <c r="BU223" s="99" t="e">
        <f t="shared" ref="BU223" si="760">BV223+BX223+BY223+BZ223</f>
        <v>#REF!</v>
      </c>
      <c r="BV223" s="99">
        <f>BV228+BV231+BV234</f>
        <v>0</v>
      </c>
      <c r="BW223" s="99"/>
      <c r="BX223" s="99">
        <f>BX228+BX231+BX234</f>
        <v>0</v>
      </c>
      <c r="BY223" s="99">
        <f>BY228+BY231+BY234</f>
        <v>0</v>
      </c>
      <c r="BZ223" s="99" t="e">
        <f>BZ228+BZ276+#REF!+#REF!+#REF!+BZ294+BZ297+BZ307+BZ310</f>
        <v>#REF!</v>
      </c>
      <c r="CE223" s="749"/>
    </row>
    <row r="224" spans="2:83" s="151" customFormat="1" ht="67.5" hidden="1" customHeight="1" x14ac:dyDescent="0.25">
      <c r="B224" s="211"/>
      <c r="C224" s="102" t="s">
        <v>32</v>
      </c>
      <c r="D224" s="665">
        <f t="shared" si="726"/>
        <v>0</v>
      </c>
      <c r="E224" s="666">
        <f>E227+E230+E233</f>
        <v>0</v>
      </c>
      <c r="F224" s="666"/>
      <c r="G224" s="665">
        <f t="shared" ref="G224:AC224" si="761">G227+G230+G233</f>
        <v>0</v>
      </c>
      <c r="H224" s="666">
        <v>0</v>
      </c>
      <c r="I224" s="666">
        <f t="shared" si="761"/>
        <v>0</v>
      </c>
      <c r="J224" s="665">
        <f t="shared" si="730"/>
        <v>0</v>
      </c>
      <c r="K224" s="665">
        <f t="shared" si="727"/>
        <v>0</v>
      </c>
      <c r="L224" s="749" t="e">
        <f t="shared" si="633"/>
        <v>#DIV/0!</v>
      </c>
      <c r="M224" s="666">
        <f>M227+M230+M233</f>
        <v>0</v>
      </c>
      <c r="N224" s="734"/>
      <c r="O224" s="666"/>
      <c r="P224" s="734"/>
      <c r="Q224" s="666">
        <f t="shared" ref="Q224" si="762">Q227+Q230+Q233</f>
        <v>0</v>
      </c>
      <c r="R224" s="734"/>
      <c r="S224" s="666">
        <v>0</v>
      </c>
      <c r="T224" s="734"/>
      <c r="U224" s="666">
        <f t="shared" ref="U224" si="763">U227+U230+U233</f>
        <v>0</v>
      </c>
      <c r="V224" s="666">
        <f t="shared" si="761"/>
        <v>0</v>
      </c>
      <c r="W224" s="666">
        <f t="shared" si="761"/>
        <v>0</v>
      </c>
      <c r="X224" s="666">
        <f t="shared" si="761"/>
        <v>0</v>
      </c>
      <c r="Y224" s="666">
        <f t="shared" si="761"/>
        <v>0</v>
      </c>
      <c r="Z224" s="666">
        <f t="shared" si="761"/>
        <v>0</v>
      </c>
      <c r="AA224" s="666">
        <f t="shared" si="761"/>
        <v>0</v>
      </c>
      <c r="AB224" s="666">
        <f t="shared" si="761"/>
        <v>0</v>
      </c>
      <c r="AC224" s="666">
        <f t="shared" si="761"/>
        <v>0</v>
      </c>
      <c r="AD224" s="734"/>
      <c r="AE224" s="665">
        <f>AE227+AE230+AE233</f>
        <v>0</v>
      </c>
      <c r="AF224" s="749" t="e">
        <f t="shared" si="634"/>
        <v>#DIV/0!</v>
      </c>
      <c r="AG224" s="666">
        <f>AG227+AG230+AG233</f>
        <v>0</v>
      </c>
      <c r="AH224" s="749"/>
      <c r="AI224" s="666"/>
      <c r="AJ224" s="734"/>
      <c r="AK224" s="666">
        <f>AK227+AK230+AK233</f>
        <v>0</v>
      </c>
      <c r="AL224" s="734"/>
      <c r="AM224" s="666">
        <f>AM227+AM230+AM233</f>
        <v>0</v>
      </c>
      <c r="AN224" s="734"/>
      <c r="AO224" s="666" t="e">
        <f>AO227+AO275+AO278+#REF!+#REF!+#REF!+AO293+AO296+AO306+AO309</f>
        <v>#REF!</v>
      </c>
      <c r="AP224" s="666"/>
      <c r="AQ224" s="734"/>
      <c r="AR224" s="693">
        <f>AR227+AR230+AR233</f>
        <v>0</v>
      </c>
      <c r="AS224" s="749" t="e">
        <f t="shared" si="636"/>
        <v>#DIV/0!</v>
      </c>
      <c r="AT224" s="666">
        <f>AT227+AT230+AT233</f>
        <v>0</v>
      </c>
      <c r="AU224" s="749" t="e">
        <f t="shared" si="637"/>
        <v>#DIV/0!</v>
      </c>
      <c r="AV224" s="666"/>
      <c r="AW224" s="749"/>
      <c r="AX224" s="693">
        <f>AX227+AX230+AX233</f>
        <v>0</v>
      </c>
      <c r="AY224" s="749" t="e">
        <f t="shared" si="639"/>
        <v>#DIV/0!</v>
      </c>
      <c r="AZ224" s="666">
        <f>AZ227+AZ230+AZ233</f>
        <v>0</v>
      </c>
      <c r="BA224" s="749"/>
      <c r="BB224" s="666" t="e">
        <f>BB227+BB275+BB278+#REF!+#REF!+#REF!+BB293+BB296+BB306+BB309</f>
        <v>#REF!</v>
      </c>
      <c r="BC224" s="280"/>
      <c r="BD224" s="280"/>
      <c r="BE224" s="666">
        <f>BE227+BE230+BE233</f>
        <v>0</v>
      </c>
      <c r="BF224" s="666">
        <f>BF227+BF230+BF233</f>
        <v>0</v>
      </c>
      <c r="BG224" s="666">
        <f>BG227+BG230+BG233</f>
        <v>0</v>
      </c>
      <c r="BH224" s="666">
        <f>BH227+BH230+BH233</f>
        <v>0</v>
      </c>
      <c r="BI224" s="666" t="e">
        <f>BI227+BI275+BI278+#REF!+#REF!+#REF!+BI293+BI296+BI306+BI309</f>
        <v>#REF!</v>
      </c>
      <c r="BJ224" s="666" t="e">
        <f>BK224+BL224+BM224</f>
        <v>#REF!</v>
      </c>
      <c r="BK224" s="666" t="e">
        <f>BK227+BK275+BK278+#REF!+#REF!+#REF!+BK293+BK296+BK306+BK309</f>
        <v>#REF!</v>
      </c>
      <c r="BL224" s="666" t="e">
        <f>BL227+BL275+BL278+#REF!+#REF!+#REF!+BL293+BL296+BL306+BL309</f>
        <v>#REF!</v>
      </c>
      <c r="BM224" s="666" t="e">
        <f>BM227+BM275+BM278+#REF!+#REF!+#REF!+BM293+BM296+BM306+BM309</f>
        <v>#REF!</v>
      </c>
      <c r="BN224" s="666" t="e">
        <f>BO224+BR224+BS224</f>
        <v>#REF!</v>
      </c>
      <c r="BO224" s="666" t="e">
        <f>BO227+BO275+BO278+#REF!+#REF!+#REF!+BO293+BO296+BO306+BO309</f>
        <v>#REF!</v>
      </c>
      <c r="BP224" s="666"/>
      <c r="BQ224" s="726">
        <f>BQ227+BQ230+BQ233</f>
        <v>0</v>
      </c>
      <c r="BR224" s="666" t="e">
        <f>BR227+BR275+BR278+#REF!+#REF!+#REF!+BR293+BR296+BR306+BR309</f>
        <v>#REF!</v>
      </c>
      <c r="BS224" s="666" t="e">
        <f>BS227+BS275+BS278+#REF!+#REF!+#REF!+BS293+BS296+BS306+BS309</f>
        <v>#REF!</v>
      </c>
      <c r="BT224" s="665">
        <f t="shared" si="731"/>
        <v>0</v>
      </c>
      <c r="BU224" s="666">
        <f>BU227+BU230+BU233</f>
        <v>0</v>
      </c>
      <c r="BV224" s="439">
        <f>BV227+BV230+BV233</f>
        <v>0</v>
      </c>
      <c r="BW224" s="555"/>
      <c r="BX224" s="713">
        <f>BX227+BX230+BX233</f>
        <v>0</v>
      </c>
      <c r="BY224" s="439">
        <f>BY227+BY230+BY233</f>
        <v>0</v>
      </c>
      <c r="BZ224" s="439" t="e">
        <f>BZ227+BZ275+BZ278+#REF!+#REF!+#REF!+BZ293+BZ296+BZ306+BZ309</f>
        <v>#REF!</v>
      </c>
      <c r="CE224" s="749"/>
    </row>
    <row r="225" spans="2:83" s="357" customFormat="1" ht="133.5" hidden="1" customHeight="1" x14ac:dyDescent="0.3">
      <c r="B225" s="355" t="s">
        <v>350</v>
      </c>
      <c r="C225" s="352" t="s">
        <v>360</v>
      </c>
      <c r="D225" s="665">
        <f t="shared" si="726"/>
        <v>0</v>
      </c>
      <c r="E225" s="669">
        <f>E227</f>
        <v>0</v>
      </c>
      <c r="F225" s="669"/>
      <c r="G225" s="665"/>
      <c r="H225" s="669">
        <f t="shared" ref="H225:I225" si="764">H227</f>
        <v>0</v>
      </c>
      <c r="I225" s="669">
        <f t="shared" si="764"/>
        <v>0</v>
      </c>
      <c r="J225" s="665">
        <f t="shared" si="730"/>
        <v>0</v>
      </c>
      <c r="K225" s="665">
        <f t="shared" si="727"/>
        <v>0</v>
      </c>
      <c r="L225" s="749" t="e">
        <f t="shared" si="633"/>
        <v>#DIV/0!</v>
      </c>
      <c r="M225" s="669">
        <f>M227</f>
        <v>0</v>
      </c>
      <c r="N225" s="750"/>
      <c r="O225" s="669"/>
      <c r="P225" s="750"/>
      <c r="Q225" s="669"/>
      <c r="R225" s="750"/>
      <c r="S225" s="669">
        <f t="shared" ref="S225:U225" si="765">S227</f>
        <v>0</v>
      </c>
      <c r="T225" s="750"/>
      <c r="U225" s="669">
        <f t="shared" si="765"/>
        <v>0</v>
      </c>
      <c r="V225" s="669">
        <f>W225+X225+Y225</f>
        <v>0</v>
      </c>
      <c r="W225" s="669">
        <f>W229</f>
        <v>0</v>
      </c>
      <c r="X225" s="669">
        <f>X229</f>
        <v>0</v>
      </c>
      <c r="Y225" s="669">
        <f>Y229</f>
        <v>0</v>
      </c>
      <c r="Z225" s="669">
        <f>AA225+AB225+AC225</f>
        <v>0</v>
      </c>
      <c r="AA225" s="669">
        <f>AA229</f>
        <v>0</v>
      </c>
      <c r="AB225" s="669">
        <f>AB229</f>
        <v>0</v>
      </c>
      <c r="AC225" s="669">
        <f>AC229</f>
        <v>0</v>
      </c>
      <c r="AD225" s="750"/>
      <c r="AE225" s="665">
        <f>AG225+AM225+AO225</f>
        <v>0</v>
      </c>
      <c r="AF225" s="749" t="e">
        <f t="shared" si="634"/>
        <v>#DIV/0!</v>
      </c>
      <c r="AG225" s="669">
        <f>AG227</f>
        <v>0</v>
      </c>
      <c r="AH225" s="749"/>
      <c r="AI225" s="669"/>
      <c r="AJ225" s="750"/>
      <c r="AK225" s="669"/>
      <c r="AL225" s="750"/>
      <c r="AM225" s="669">
        <f t="shared" ref="AM225:AO225" si="766">AM227</f>
        <v>0</v>
      </c>
      <c r="AN225" s="750"/>
      <c r="AO225" s="669">
        <f t="shared" si="766"/>
        <v>0</v>
      </c>
      <c r="AP225" s="669"/>
      <c r="AQ225" s="750"/>
      <c r="AR225" s="694">
        <f>AT225+AZ225+BB225</f>
        <v>0</v>
      </c>
      <c r="AS225" s="749" t="e">
        <f t="shared" si="636"/>
        <v>#DIV/0!</v>
      </c>
      <c r="AT225" s="670">
        <f>AT227</f>
        <v>0</v>
      </c>
      <c r="AU225" s="749" t="e">
        <f t="shared" si="637"/>
        <v>#DIV/0!</v>
      </c>
      <c r="AV225" s="670"/>
      <c r="AW225" s="749"/>
      <c r="AX225" s="694"/>
      <c r="AY225" s="749" t="e">
        <f t="shared" si="639"/>
        <v>#DIV/0!</v>
      </c>
      <c r="AZ225" s="669">
        <f t="shared" ref="AZ225:BB225" si="767">AZ227</f>
        <v>0</v>
      </c>
      <c r="BA225" s="749"/>
      <c r="BB225" s="669">
        <f t="shared" si="767"/>
        <v>0</v>
      </c>
      <c r="BC225" s="669">
        <f>BC229</f>
        <v>0</v>
      </c>
      <c r="BD225" s="669">
        <f>BD229</f>
        <v>0</v>
      </c>
      <c r="BE225" s="670">
        <f>BF225+BH225+BI225</f>
        <v>0</v>
      </c>
      <c r="BF225" s="669">
        <f>BF227</f>
        <v>0</v>
      </c>
      <c r="BG225" s="669"/>
      <c r="BH225" s="669">
        <f t="shared" ref="BH225:BI225" si="768">BH227</f>
        <v>0</v>
      </c>
      <c r="BI225" s="669">
        <f t="shared" si="768"/>
        <v>0</v>
      </c>
      <c r="BJ225" s="669">
        <f>BK225+BL225+BM225</f>
        <v>0</v>
      </c>
      <c r="BK225" s="669">
        <f>BK227</f>
        <v>0</v>
      </c>
      <c r="BL225" s="669">
        <f t="shared" ref="BL225:BM225" si="769">BL227</f>
        <v>0</v>
      </c>
      <c r="BM225" s="669">
        <f t="shared" si="769"/>
        <v>0</v>
      </c>
      <c r="BN225" s="669">
        <f>BO225+BR225+BS225</f>
        <v>0</v>
      </c>
      <c r="BO225" s="669">
        <f>BO227</f>
        <v>0</v>
      </c>
      <c r="BP225" s="669"/>
      <c r="BQ225" s="724"/>
      <c r="BR225" s="669">
        <f t="shared" ref="BR225:BS225" si="770">BR227</f>
        <v>0</v>
      </c>
      <c r="BS225" s="669">
        <f t="shared" si="770"/>
        <v>0</v>
      </c>
      <c r="BT225" s="665">
        <f t="shared" si="731"/>
        <v>0</v>
      </c>
      <c r="BU225" s="670">
        <f>BV225+BY225+BZ225</f>
        <v>0</v>
      </c>
      <c r="BV225" s="436">
        <f>BV227</f>
        <v>0</v>
      </c>
      <c r="BW225" s="553"/>
      <c r="BX225" s="716"/>
      <c r="BY225" s="436">
        <f t="shared" ref="BY225:BZ225" si="771">BY227</f>
        <v>0</v>
      </c>
      <c r="BZ225" s="436">
        <f t="shared" si="771"/>
        <v>0</v>
      </c>
      <c r="CE225" s="749"/>
    </row>
    <row r="226" spans="2:83" s="174" customFormat="1" ht="55.5" hidden="1" customHeight="1" x14ac:dyDescent="0.3">
      <c r="B226" s="211"/>
      <c r="C226" s="102" t="s">
        <v>32</v>
      </c>
      <c r="D226" s="665">
        <f t="shared" si="726"/>
        <v>0</v>
      </c>
      <c r="E226" s="666">
        <f>E232</f>
        <v>0</v>
      </c>
      <c r="F226" s="666"/>
      <c r="G226" s="665"/>
      <c r="H226" s="666">
        <f t="shared" ref="H226:I226" si="772">H232</f>
        <v>0</v>
      </c>
      <c r="I226" s="666">
        <f t="shared" si="772"/>
        <v>0</v>
      </c>
      <c r="J226" s="665">
        <f t="shared" si="730"/>
        <v>0</v>
      </c>
      <c r="K226" s="665">
        <f t="shared" si="727"/>
        <v>0</v>
      </c>
      <c r="L226" s="749" t="e">
        <f t="shared" si="633"/>
        <v>#DIV/0!</v>
      </c>
      <c r="M226" s="666">
        <f>M232</f>
        <v>0</v>
      </c>
      <c r="N226" s="734"/>
      <c r="O226" s="666"/>
      <c r="P226" s="734"/>
      <c r="Q226" s="666"/>
      <c r="R226" s="734"/>
      <c r="S226" s="666">
        <f t="shared" ref="S226:U226" si="773">S232</f>
        <v>0</v>
      </c>
      <c r="T226" s="734"/>
      <c r="U226" s="666">
        <f t="shared" si="773"/>
        <v>0</v>
      </c>
      <c r="V226" s="666">
        <f>W226+X226+Y226</f>
        <v>0</v>
      </c>
      <c r="W226" s="666">
        <f>W232</f>
        <v>0</v>
      </c>
      <c r="X226" s="666">
        <f t="shared" ref="X226:Y226" si="774">X232</f>
        <v>0</v>
      </c>
      <c r="Y226" s="666">
        <f t="shared" si="774"/>
        <v>0</v>
      </c>
      <c r="Z226" s="666">
        <f>AA226+AB226+AC226</f>
        <v>0</v>
      </c>
      <c r="AA226" s="666">
        <f>AA232</f>
        <v>0</v>
      </c>
      <c r="AB226" s="666">
        <f t="shared" ref="AB226:AC226" si="775">AB232</f>
        <v>0</v>
      </c>
      <c r="AC226" s="666">
        <f t="shared" si="775"/>
        <v>0</v>
      </c>
      <c r="AD226" s="734"/>
      <c r="AE226" s="665">
        <f>AG226+AM226+AO226</f>
        <v>0</v>
      </c>
      <c r="AF226" s="749" t="e">
        <f t="shared" si="634"/>
        <v>#DIV/0!</v>
      </c>
      <c r="AG226" s="666">
        <f>AG232</f>
        <v>0</v>
      </c>
      <c r="AH226" s="749"/>
      <c r="AI226" s="666"/>
      <c r="AJ226" s="734"/>
      <c r="AK226" s="666"/>
      <c r="AL226" s="734"/>
      <c r="AM226" s="666">
        <f t="shared" ref="AM226:AO226" si="776">AM232</f>
        <v>0</v>
      </c>
      <c r="AN226" s="734"/>
      <c r="AO226" s="666">
        <f t="shared" si="776"/>
        <v>0</v>
      </c>
      <c r="AP226" s="666"/>
      <c r="AQ226" s="734"/>
      <c r="AR226" s="693">
        <f>AT226+AZ226+BB226</f>
        <v>0</v>
      </c>
      <c r="AS226" s="749" t="e">
        <f t="shared" si="636"/>
        <v>#DIV/0!</v>
      </c>
      <c r="AT226" s="666">
        <f>AT232</f>
        <v>0</v>
      </c>
      <c r="AU226" s="749" t="e">
        <f t="shared" si="637"/>
        <v>#DIV/0!</v>
      </c>
      <c r="AV226" s="666"/>
      <c r="AW226" s="749"/>
      <c r="AX226" s="693"/>
      <c r="AY226" s="749" t="e">
        <f t="shared" si="639"/>
        <v>#DIV/0!</v>
      </c>
      <c r="AZ226" s="666">
        <f t="shared" ref="AZ226:BB226" si="777">AZ232</f>
        <v>0</v>
      </c>
      <c r="BA226" s="749"/>
      <c r="BB226" s="666">
        <f t="shared" si="777"/>
        <v>0</v>
      </c>
      <c r="BC226" s="666">
        <f t="shared" ref="BC226:BD226" si="778">BC232</f>
        <v>0</v>
      </c>
      <c r="BD226" s="666">
        <f t="shared" si="778"/>
        <v>0</v>
      </c>
      <c r="BE226" s="666">
        <f>BF226+BH226+BI226</f>
        <v>0</v>
      </c>
      <c r="BF226" s="666">
        <f>BF232</f>
        <v>0</v>
      </c>
      <c r="BG226" s="666"/>
      <c r="BH226" s="666">
        <f t="shared" ref="BH226:BI226" si="779">BH232</f>
        <v>0</v>
      </c>
      <c r="BI226" s="666">
        <f t="shared" si="779"/>
        <v>0</v>
      </c>
      <c r="BJ226" s="666">
        <f>BK226+BL226+BM226</f>
        <v>0</v>
      </c>
      <c r="BK226" s="666">
        <f>BK232</f>
        <v>0</v>
      </c>
      <c r="BL226" s="666">
        <f t="shared" ref="BL226:BM226" si="780">BL232</f>
        <v>0</v>
      </c>
      <c r="BM226" s="666">
        <f t="shared" si="780"/>
        <v>0</v>
      </c>
      <c r="BN226" s="666">
        <f>BO226+BR226+BS226</f>
        <v>0</v>
      </c>
      <c r="BO226" s="666">
        <f>BO232</f>
        <v>0</v>
      </c>
      <c r="BP226" s="666"/>
      <c r="BQ226" s="726"/>
      <c r="BR226" s="666">
        <f t="shared" ref="BR226:BS226" si="781">BR232</f>
        <v>0</v>
      </c>
      <c r="BS226" s="666">
        <f t="shared" si="781"/>
        <v>0</v>
      </c>
      <c r="BT226" s="665">
        <f t="shared" si="731"/>
        <v>0</v>
      </c>
      <c r="BU226" s="666">
        <f>BV226+BY226+BZ226</f>
        <v>0</v>
      </c>
      <c r="BV226" s="439">
        <f>BV232</f>
        <v>0</v>
      </c>
      <c r="BW226" s="555"/>
      <c r="BX226" s="713"/>
      <c r="BY226" s="439">
        <f t="shared" ref="BY226:BZ226" si="782">BY232</f>
        <v>0</v>
      </c>
      <c r="BZ226" s="439">
        <f t="shared" si="782"/>
        <v>0</v>
      </c>
      <c r="CE226" s="749"/>
    </row>
    <row r="227" spans="2:83" s="68" customFormat="1" ht="57.75" hidden="1" customHeight="1" x14ac:dyDescent="0.3">
      <c r="B227" s="201"/>
      <c r="C227" s="98" t="s">
        <v>31</v>
      </c>
      <c r="D227" s="665">
        <f t="shared" si="726"/>
        <v>0</v>
      </c>
      <c r="E227" s="665">
        <f>E228+E234</f>
        <v>0</v>
      </c>
      <c r="F227" s="665"/>
      <c r="G227" s="665"/>
      <c r="H227" s="665">
        <f>H228+H234</f>
        <v>0</v>
      </c>
      <c r="I227" s="665">
        <f t="shared" ref="I227" si="783">I230+I233</f>
        <v>0</v>
      </c>
      <c r="J227" s="665">
        <f t="shared" si="730"/>
        <v>0</v>
      </c>
      <c r="K227" s="665">
        <f t="shared" si="727"/>
        <v>0</v>
      </c>
      <c r="L227" s="749" t="e">
        <f t="shared" si="633"/>
        <v>#DIV/0!</v>
      </c>
      <c r="M227" s="665">
        <f>M228+M234</f>
        <v>0</v>
      </c>
      <c r="N227" s="734"/>
      <c r="O227" s="665"/>
      <c r="P227" s="734"/>
      <c r="Q227" s="665"/>
      <c r="R227" s="734"/>
      <c r="S227" s="665">
        <f>S228+S234</f>
        <v>0</v>
      </c>
      <c r="T227" s="734"/>
      <c r="U227" s="665">
        <f t="shared" ref="U227" si="784">U230+U233</f>
        <v>0</v>
      </c>
      <c r="V227" s="665">
        <f>W227+X227+Y227</f>
        <v>0</v>
      </c>
      <c r="W227" s="665">
        <f>W230+W233</f>
        <v>0</v>
      </c>
      <c r="X227" s="665">
        <f t="shared" ref="X227:Y227" si="785">X230+X233</f>
        <v>0</v>
      </c>
      <c r="Y227" s="665">
        <f t="shared" si="785"/>
        <v>0</v>
      </c>
      <c r="Z227" s="665">
        <f>AA227+AB227+AC227</f>
        <v>0</v>
      </c>
      <c r="AA227" s="665">
        <f>AA230+AA233</f>
        <v>0</v>
      </c>
      <c r="AB227" s="665">
        <f t="shared" ref="AB227:AC227" si="786">AB230+AB233</f>
        <v>0</v>
      </c>
      <c r="AC227" s="665">
        <f t="shared" si="786"/>
        <v>0</v>
      </c>
      <c r="AD227" s="734"/>
      <c r="AE227" s="665">
        <f>AG227+AM227+AO227</f>
        <v>0</v>
      </c>
      <c r="AF227" s="749" t="e">
        <f t="shared" si="634"/>
        <v>#DIV/0!</v>
      </c>
      <c r="AG227" s="665">
        <f>AG228+AG234</f>
        <v>0</v>
      </c>
      <c r="AH227" s="749"/>
      <c r="AI227" s="665"/>
      <c r="AJ227" s="734"/>
      <c r="AK227" s="665"/>
      <c r="AL227" s="734"/>
      <c r="AM227" s="665">
        <f>AM228+AM234</f>
        <v>0</v>
      </c>
      <c r="AN227" s="734"/>
      <c r="AO227" s="665">
        <f t="shared" ref="AO227" si="787">AO230+AO233</f>
        <v>0</v>
      </c>
      <c r="AP227" s="665"/>
      <c r="AQ227" s="734"/>
      <c r="AR227" s="692">
        <f>AT227+AZ227+BB227</f>
        <v>0</v>
      </c>
      <c r="AS227" s="749" t="e">
        <f t="shared" si="636"/>
        <v>#DIV/0!</v>
      </c>
      <c r="AT227" s="665">
        <f>AT228+AT234</f>
        <v>0</v>
      </c>
      <c r="AU227" s="749" t="e">
        <f t="shared" si="637"/>
        <v>#DIV/0!</v>
      </c>
      <c r="AV227" s="665"/>
      <c r="AW227" s="749"/>
      <c r="AX227" s="692"/>
      <c r="AY227" s="749" t="e">
        <f t="shared" si="639"/>
        <v>#DIV/0!</v>
      </c>
      <c r="AZ227" s="665">
        <f>AZ228+AZ234</f>
        <v>0</v>
      </c>
      <c r="BA227" s="749"/>
      <c r="BB227" s="665">
        <f t="shared" ref="BB227" si="788">BB230+BB233</f>
        <v>0</v>
      </c>
      <c r="BC227" s="665">
        <f t="shared" ref="BC227:BD227" si="789">BC230+BC233</f>
        <v>0</v>
      </c>
      <c r="BD227" s="665">
        <f t="shared" si="789"/>
        <v>0</v>
      </c>
      <c r="BE227" s="665">
        <f>BF227+BH227+BI227</f>
        <v>0</v>
      </c>
      <c r="BF227" s="665">
        <f>BF228+BF234</f>
        <v>0</v>
      </c>
      <c r="BG227" s="665"/>
      <c r="BH227" s="665">
        <f>BH228+BH234</f>
        <v>0</v>
      </c>
      <c r="BI227" s="665">
        <f t="shared" ref="BI227" si="790">BI230+BI233</f>
        <v>0</v>
      </c>
      <c r="BJ227" s="665">
        <f>BK227+BL227+BM227</f>
        <v>0</v>
      </c>
      <c r="BK227" s="665">
        <f>BK228+BK234</f>
        <v>0</v>
      </c>
      <c r="BL227" s="665">
        <f>BL228+BL234</f>
        <v>0</v>
      </c>
      <c r="BM227" s="665">
        <f t="shared" ref="BM227" si="791">BM230+BM233</f>
        <v>0</v>
      </c>
      <c r="BN227" s="665">
        <f>BO227+BR227+BS227</f>
        <v>0</v>
      </c>
      <c r="BO227" s="665">
        <f>BO228+BO234</f>
        <v>0</v>
      </c>
      <c r="BP227" s="665"/>
      <c r="BQ227" s="723"/>
      <c r="BR227" s="665">
        <f>BR228+BR234</f>
        <v>0</v>
      </c>
      <c r="BS227" s="665">
        <f t="shared" ref="BS227" si="792">BS230+BS233</f>
        <v>0</v>
      </c>
      <c r="BT227" s="665">
        <f t="shared" si="731"/>
        <v>0</v>
      </c>
      <c r="BU227" s="665">
        <f>BV227+BY227+BZ227</f>
        <v>0</v>
      </c>
      <c r="BV227" s="438">
        <f>BV228+BV234</f>
        <v>0</v>
      </c>
      <c r="BW227" s="557"/>
      <c r="BX227" s="715"/>
      <c r="BY227" s="438">
        <f>BY228+BY234</f>
        <v>0</v>
      </c>
      <c r="BZ227" s="438">
        <f t="shared" ref="BZ227" si="793">BZ230+BZ233</f>
        <v>0</v>
      </c>
      <c r="CE227" s="749"/>
    </row>
    <row r="228" spans="2:83" s="361" customFormat="1" ht="209.25" hidden="1" customHeight="1" x14ac:dyDescent="0.3">
      <c r="B228" s="358" t="s">
        <v>34</v>
      </c>
      <c r="C228" s="359" t="s">
        <v>343</v>
      </c>
      <c r="D228" s="665">
        <f t="shared" si="726"/>
        <v>0</v>
      </c>
      <c r="E228" s="360"/>
      <c r="F228" s="360"/>
      <c r="G228" s="665"/>
      <c r="H228" s="360">
        <f>H229</f>
        <v>0</v>
      </c>
      <c r="I228" s="360"/>
      <c r="J228" s="665">
        <f t="shared" si="730"/>
        <v>0</v>
      </c>
      <c r="K228" s="665">
        <f t="shared" si="727"/>
        <v>0</v>
      </c>
      <c r="L228" s="749" t="e">
        <f t="shared" si="633"/>
        <v>#DIV/0!</v>
      </c>
      <c r="M228" s="360"/>
      <c r="N228" s="423"/>
      <c r="O228" s="360"/>
      <c r="P228" s="423"/>
      <c r="Q228" s="360"/>
      <c r="R228" s="423"/>
      <c r="S228" s="360">
        <f>S229</f>
        <v>0</v>
      </c>
      <c r="T228" s="423"/>
      <c r="U228" s="360"/>
      <c r="V228" s="360"/>
      <c r="W228" s="360"/>
      <c r="X228" s="360"/>
      <c r="Y228" s="360"/>
      <c r="Z228" s="360"/>
      <c r="AA228" s="360"/>
      <c r="AB228" s="360"/>
      <c r="AC228" s="360"/>
      <c r="AD228" s="423"/>
      <c r="AE228" s="665">
        <f>AE229</f>
        <v>0</v>
      </c>
      <c r="AF228" s="749" t="e">
        <f t="shared" si="634"/>
        <v>#DIV/0!</v>
      </c>
      <c r="AG228" s="360"/>
      <c r="AH228" s="749"/>
      <c r="AI228" s="360"/>
      <c r="AJ228" s="423"/>
      <c r="AK228" s="360"/>
      <c r="AL228" s="423"/>
      <c r="AM228" s="360">
        <f>AM229</f>
        <v>0</v>
      </c>
      <c r="AN228" s="423"/>
      <c r="AO228" s="360"/>
      <c r="AP228" s="360"/>
      <c r="AQ228" s="423"/>
      <c r="AR228" s="360">
        <f>AR229</f>
        <v>0</v>
      </c>
      <c r="AS228" s="749" t="e">
        <f t="shared" si="636"/>
        <v>#DIV/0!</v>
      </c>
      <c r="AT228" s="668"/>
      <c r="AU228" s="749" t="e">
        <f t="shared" si="637"/>
        <v>#DIV/0!</v>
      </c>
      <c r="AV228" s="668"/>
      <c r="AW228" s="749"/>
      <c r="AX228" s="360"/>
      <c r="AY228" s="749" t="e">
        <f t="shared" si="639"/>
        <v>#DIV/0!</v>
      </c>
      <c r="AZ228" s="360">
        <f>AZ229</f>
        <v>0</v>
      </c>
      <c r="BA228" s="749"/>
      <c r="BB228" s="360"/>
      <c r="BC228" s="360"/>
      <c r="BD228" s="360"/>
      <c r="BE228" s="668">
        <f>BE229</f>
        <v>0</v>
      </c>
      <c r="BF228" s="360"/>
      <c r="BG228" s="360"/>
      <c r="BH228" s="360">
        <f>BH229</f>
        <v>0</v>
      </c>
      <c r="BI228" s="360"/>
      <c r="BJ228" s="360">
        <f>BJ229</f>
        <v>0</v>
      </c>
      <c r="BK228" s="360"/>
      <c r="BL228" s="360">
        <f>BL229</f>
        <v>0</v>
      </c>
      <c r="BM228" s="360"/>
      <c r="BN228" s="360">
        <f>BN229</f>
        <v>0</v>
      </c>
      <c r="BO228" s="360"/>
      <c r="BP228" s="360"/>
      <c r="BQ228" s="725"/>
      <c r="BR228" s="360">
        <f>BR229</f>
        <v>0</v>
      </c>
      <c r="BS228" s="360"/>
      <c r="BT228" s="665">
        <f t="shared" si="731"/>
        <v>0</v>
      </c>
      <c r="BU228" s="668">
        <f>BU229</f>
        <v>0</v>
      </c>
      <c r="BV228" s="360"/>
      <c r="BW228" s="360"/>
      <c r="BX228" s="714"/>
      <c r="BY228" s="360">
        <f>BY229</f>
        <v>0</v>
      </c>
      <c r="BZ228" s="360"/>
      <c r="CE228" s="749"/>
    </row>
    <row r="229" spans="2:83" s="68" customFormat="1" ht="206.25" hidden="1" customHeight="1" x14ac:dyDescent="0.3">
      <c r="B229" s="206" t="s">
        <v>36</v>
      </c>
      <c r="C229" s="101" t="s">
        <v>134</v>
      </c>
      <c r="D229" s="665">
        <f t="shared" si="726"/>
        <v>0</v>
      </c>
      <c r="E229" s="665"/>
      <c r="F229" s="665"/>
      <c r="G229" s="665"/>
      <c r="H229" s="665">
        <v>0</v>
      </c>
      <c r="I229" s="19"/>
      <c r="J229" s="665">
        <f t="shared" si="730"/>
        <v>0</v>
      </c>
      <c r="K229" s="665">
        <f t="shared" si="727"/>
        <v>0</v>
      </c>
      <c r="L229" s="749" t="e">
        <f t="shared" si="633"/>
        <v>#DIV/0!</v>
      </c>
      <c r="M229" s="665"/>
      <c r="N229" s="734"/>
      <c r="O229" s="665"/>
      <c r="P229" s="734"/>
      <c r="Q229" s="665"/>
      <c r="R229" s="734"/>
      <c r="S229" s="665">
        <v>0</v>
      </c>
      <c r="T229" s="734"/>
      <c r="U229" s="19"/>
      <c r="V229" s="286">
        <f t="shared" si="529"/>
        <v>0</v>
      </c>
      <c r="W229" s="19"/>
      <c r="X229" s="19"/>
      <c r="Y229" s="19"/>
      <c r="Z229" s="665">
        <f t="shared" si="527"/>
        <v>0</v>
      </c>
      <c r="AA229" s="665">
        <f>E229</f>
        <v>0</v>
      </c>
      <c r="AB229" s="665">
        <f>H229</f>
        <v>0</v>
      </c>
      <c r="AC229" s="19"/>
      <c r="AD229" s="19"/>
      <c r="AE229" s="665">
        <f>AG229+AM229+AO229</f>
        <v>0</v>
      </c>
      <c r="AF229" s="749" t="e">
        <f t="shared" si="634"/>
        <v>#DIV/0!</v>
      </c>
      <c r="AG229" s="665"/>
      <c r="AH229" s="749"/>
      <c r="AI229" s="665"/>
      <c r="AJ229" s="734"/>
      <c r="AK229" s="665"/>
      <c r="AL229" s="734"/>
      <c r="AM229" s="665"/>
      <c r="AN229" s="734"/>
      <c r="AO229" s="19"/>
      <c r="AP229" s="665"/>
      <c r="AQ229" s="734"/>
      <c r="AR229" s="692">
        <f>AT229+AZ229+BB229</f>
        <v>0</v>
      </c>
      <c r="AS229" s="749" t="e">
        <f t="shared" si="636"/>
        <v>#DIV/0!</v>
      </c>
      <c r="AT229" s="665"/>
      <c r="AU229" s="749" t="e">
        <f t="shared" si="637"/>
        <v>#DIV/0!</v>
      </c>
      <c r="AV229" s="665"/>
      <c r="AW229" s="749"/>
      <c r="AX229" s="692"/>
      <c r="AY229" s="749" t="e">
        <f t="shared" si="639"/>
        <v>#DIV/0!</v>
      </c>
      <c r="AZ229" s="665"/>
      <c r="BA229" s="749"/>
      <c r="BB229" s="19"/>
      <c r="BC229" s="665"/>
      <c r="BD229" s="19"/>
      <c r="BE229" s="665">
        <f>BF229+BH229+BI229</f>
        <v>0</v>
      </c>
      <c r="BF229" s="665"/>
      <c r="BG229" s="665"/>
      <c r="BH229" s="665"/>
      <c r="BI229" s="19"/>
      <c r="BJ229" s="665">
        <f t="shared" ref="BJ229" si="794">BK229+BL229+BM229</f>
        <v>0</v>
      </c>
      <c r="BK229" s="665"/>
      <c r="BL229" s="665"/>
      <c r="BM229" s="19"/>
      <c r="BN229" s="665">
        <f t="shared" ref="BN229" si="795">BO229+BR229+BS229</f>
        <v>0</v>
      </c>
      <c r="BO229" s="665"/>
      <c r="BP229" s="665"/>
      <c r="BQ229" s="723"/>
      <c r="BR229" s="665"/>
      <c r="BS229" s="19"/>
      <c r="BT229" s="665">
        <f t="shared" si="731"/>
        <v>0</v>
      </c>
      <c r="BU229" s="665">
        <f>BV229+BY229+BZ229</f>
        <v>0</v>
      </c>
      <c r="BV229" s="438"/>
      <c r="BW229" s="557"/>
      <c r="BX229" s="715"/>
      <c r="BY229" s="438"/>
      <c r="BZ229" s="19"/>
      <c r="CE229" s="749"/>
    </row>
    <row r="230" spans="2:83" s="70" customFormat="1" ht="156.75" hidden="1" customHeight="1" x14ac:dyDescent="0.3">
      <c r="B230" s="205"/>
      <c r="C230" s="124" t="s">
        <v>31</v>
      </c>
      <c r="D230" s="665">
        <f t="shared" si="726"/>
        <v>0</v>
      </c>
      <c r="E230" s="107"/>
      <c r="F230" s="107"/>
      <c r="G230" s="665"/>
      <c r="H230" s="107"/>
      <c r="I230" s="31"/>
      <c r="J230" s="665">
        <f t="shared" si="730"/>
        <v>0</v>
      </c>
      <c r="K230" s="665">
        <f t="shared" si="727"/>
        <v>0</v>
      </c>
      <c r="L230" s="749" t="e">
        <f t="shared" si="633"/>
        <v>#DIV/0!</v>
      </c>
      <c r="M230" s="107"/>
      <c r="N230" s="107"/>
      <c r="O230" s="107"/>
      <c r="P230" s="107"/>
      <c r="Q230" s="107"/>
      <c r="R230" s="107"/>
      <c r="S230" s="107"/>
      <c r="T230" s="107"/>
      <c r="U230" s="31"/>
      <c r="V230" s="315"/>
      <c r="W230" s="31"/>
      <c r="X230" s="31"/>
      <c r="Y230" s="31"/>
      <c r="Z230" s="107"/>
      <c r="AA230" s="107"/>
      <c r="AB230" s="107"/>
      <c r="AC230" s="31"/>
      <c r="AD230" s="31"/>
      <c r="AE230" s="665"/>
      <c r="AF230" s="749" t="e">
        <f t="shared" si="634"/>
        <v>#DIV/0!</v>
      </c>
      <c r="AG230" s="107"/>
      <c r="AH230" s="749"/>
      <c r="AI230" s="107"/>
      <c r="AJ230" s="107"/>
      <c r="AK230" s="107"/>
      <c r="AL230" s="107"/>
      <c r="AM230" s="107"/>
      <c r="AN230" s="107"/>
      <c r="AO230" s="31"/>
      <c r="AP230" s="107"/>
      <c r="AQ230" s="107"/>
      <c r="AR230" s="107"/>
      <c r="AS230" s="749" t="e">
        <f t="shared" si="636"/>
        <v>#DIV/0!</v>
      </c>
      <c r="AT230" s="107"/>
      <c r="AU230" s="749" t="e">
        <f t="shared" si="637"/>
        <v>#DIV/0!</v>
      </c>
      <c r="AV230" s="107"/>
      <c r="AW230" s="749"/>
      <c r="AX230" s="107"/>
      <c r="AY230" s="749" t="e">
        <f t="shared" si="639"/>
        <v>#DIV/0!</v>
      </c>
      <c r="AZ230" s="107"/>
      <c r="BA230" s="749"/>
      <c r="BB230" s="31"/>
      <c r="BC230" s="107"/>
      <c r="BD230" s="31"/>
      <c r="BE230" s="107"/>
      <c r="BF230" s="107"/>
      <c r="BG230" s="107"/>
      <c r="BH230" s="107"/>
      <c r="BI230" s="31"/>
      <c r="BJ230" s="107"/>
      <c r="BK230" s="107"/>
      <c r="BL230" s="107"/>
      <c r="BM230" s="31"/>
      <c r="BN230" s="107"/>
      <c r="BO230" s="107"/>
      <c r="BP230" s="107"/>
      <c r="BQ230" s="107"/>
      <c r="BR230" s="107"/>
      <c r="BS230" s="31"/>
      <c r="BT230" s="665">
        <f t="shared" si="731"/>
        <v>0</v>
      </c>
      <c r="BU230" s="107"/>
      <c r="BV230" s="107"/>
      <c r="BW230" s="107"/>
      <c r="BX230" s="107"/>
      <c r="BY230" s="107"/>
      <c r="BZ230" s="31"/>
      <c r="CE230" s="749"/>
    </row>
    <row r="231" spans="2:83" s="68" customFormat="1" ht="186" hidden="1" customHeight="1" x14ac:dyDescent="0.3">
      <c r="B231" s="313" t="s">
        <v>186</v>
      </c>
      <c r="C231" s="101" t="s">
        <v>295</v>
      </c>
      <c r="D231" s="665">
        <f t="shared" si="726"/>
        <v>0</v>
      </c>
      <c r="E231" s="665"/>
      <c r="F231" s="665"/>
      <c r="G231" s="665"/>
      <c r="H231" s="665"/>
      <c r="I231" s="19"/>
      <c r="J231" s="665">
        <f t="shared" si="730"/>
        <v>0</v>
      </c>
      <c r="K231" s="665">
        <f t="shared" si="727"/>
        <v>0</v>
      </c>
      <c r="L231" s="749" t="e">
        <f t="shared" si="633"/>
        <v>#DIV/0!</v>
      </c>
      <c r="M231" s="665"/>
      <c r="N231" s="734"/>
      <c r="O231" s="665"/>
      <c r="P231" s="734"/>
      <c r="Q231" s="665"/>
      <c r="R231" s="734"/>
      <c r="S231" s="665"/>
      <c r="T231" s="734"/>
      <c r="U231" s="19"/>
      <c r="V231" s="286"/>
      <c r="W231" s="19"/>
      <c r="X231" s="19"/>
      <c r="Y231" s="19"/>
      <c r="Z231" s="665"/>
      <c r="AA231" s="665"/>
      <c r="AB231" s="665"/>
      <c r="AC231" s="19"/>
      <c r="AD231" s="19"/>
      <c r="AE231" s="665"/>
      <c r="AF231" s="749" t="e">
        <f t="shared" si="634"/>
        <v>#DIV/0!</v>
      </c>
      <c r="AG231" s="665"/>
      <c r="AH231" s="749"/>
      <c r="AI231" s="665"/>
      <c r="AJ231" s="734"/>
      <c r="AK231" s="665"/>
      <c r="AL231" s="734"/>
      <c r="AM231" s="665"/>
      <c r="AN231" s="734"/>
      <c r="AO231" s="19"/>
      <c r="AP231" s="665"/>
      <c r="AQ231" s="734"/>
      <c r="AR231" s="692"/>
      <c r="AS231" s="749" t="e">
        <f t="shared" si="636"/>
        <v>#DIV/0!</v>
      </c>
      <c r="AT231" s="665"/>
      <c r="AU231" s="749" t="e">
        <f t="shared" si="637"/>
        <v>#DIV/0!</v>
      </c>
      <c r="AV231" s="665"/>
      <c r="AW231" s="749"/>
      <c r="AX231" s="692"/>
      <c r="AY231" s="749" t="e">
        <f t="shared" si="639"/>
        <v>#DIV/0!</v>
      </c>
      <c r="AZ231" s="665"/>
      <c r="BA231" s="749"/>
      <c r="BB231" s="19"/>
      <c r="BC231" s="665"/>
      <c r="BD231" s="19"/>
      <c r="BE231" s="665"/>
      <c r="BF231" s="665"/>
      <c r="BG231" s="665"/>
      <c r="BH231" s="665"/>
      <c r="BI231" s="19"/>
      <c r="BJ231" s="665"/>
      <c r="BK231" s="665"/>
      <c r="BL231" s="665"/>
      <c r="BM231" s="19"/>
      <c r="BN231" s="665"/>
      <c r="BO231" s="665"/>
      <c r="BP231" s="665"/>
      <c r="BQ231" s="723"/>
      <c r="BR231" s="665"/>
      <c r="BS231" s="19"/>
      <c r="BT231" s="665">
        <f t="shared" si="731"/>
        <v>0</v>
      </c>
      <c r="BU231" s="665"/>
      <c r="BV231" s="438"/>
      <c r="BW231" s="557"/>
      <c r="BX231" s="715"/>
      <c r="BY231" s="438"/>
      <c r="BZ231" s="19"/>
      <c r="CE231" s="749"/>
    </row>
    <row r="232" spans="2:83" s="174" customFormat="1" ht="52.5" hidden="1" customHeight="1" x14ac:dyDescent="0.3">
      <c r="B232" s="202"/>
      <c r="C232" s="102" t="s">
        <v>32</v>
      </c>
      <c r="D232" s="665">
        <f t="shared" si="726"/>
        <v>0</v>
      </c>
      <c r="E232" s="666"/>
      <c r="F232" s="666"/>
      <c r="G232" s="665"/>
      <c r="H232" s="666"/>
      <c r="I232" s="280"/>
      <c r="J232" s="665">
        <f t="shared" si="730"/>
        <v>0</v>
      </c>
      <c r="K232" s="665">
        <f t="shared" si="727"/>
        <v>0</v>
      </c>
      <c r="L232" s="749" t="e">
        <f t="shared" si="633"/>
        <v>#DIV/0!</v>
      </c>
      <c r="M232" s="666"/>
      <c r="N232" s="734"/>
      <c r="O232" s="666"/>
      <c r="P232" s="734"/>
      <c r="Q232" s="666"/>
      <c r="R232" s="734"/>
      <c r="S232" s="666"/>
      <c r="T232" s="734"/>
      <c r="U232" s="280"/>
      <c r="V232" s="280"/>
      <c r="W232" s="280"/>
      <c r="X232" s="280"/>
      <c r="Y232" s="280"/>
      <c r="Z232" s="666"/>
      <c r="AA232" s="666"/>
      <c r="AB232" s="666"/>
      <c r="AC232" s="280"/>
      <c r="AD232" s="19"/>
      <c r="AE232" s="665"/>
      <c r="AF232" s="749" t="e">
        <f t="shared" si="634"/>
        <v>#DIV/0!</v>
      </c>
      <c r="AG232" s="666"/>
      <c r="AH232" s="749"/>
      <c r="AI232" s="666"/>
      <c r="AJ232" s="734"/>
      <c r="AK232" s="666"/>
      <c r="AL232" s="734"/>
      <c r="AM232" s="666"/>
      <c r="AN232" s="734"/>
      <c r="AO232" s="280"/>
      <c r="AP232" s="666"/>
      <c r="AQ232" s="734"/>
      <c r="AR232" s="693"/>
      <c r="AS232" s="749" t="e">
        <f t="shared" si="636"/>
        <v>#DIV/0!</v>
      </c>
      <c r="AT232" s="666"/>
      <c r="AU232" s="749" t="e">
        <f t="shared" si="637"/>
        <v>#DIV/0!</v>
      </c>
      <c r="AV232" s="666"/>
      <c r="AW232" s="749"/>
      <c r="AX232" s="693"/>
      <c r="AY232" s="749" t="e">
        <f t="shared" si="639"/>
        <v>#DIV/0!</v>
      </c>
      <c r="AZ232" s="666"/>
      <c r="BA232" s="749"/>
      <c r="BB232" s="280"/>
      <c r="BC232" s="666"/>
      <c r="BD232" s="280"/>
      <c r="BE232" s="666"/>
      <c r="BF232" s="666"/>
      <c r="BG232" s="666"/>
      <c r="BH232" s="666"/>
      <c r="BI232" s="280"/>
      <c r="BJ232" s="666"/>
      <c r="BK232" s="666"/>
      <c r="BL232" s="666"/>
      <c r="BM232" s="280"/>
      <c r="BN232" s="666"/>
      <c r="BO232" s="666"/>
      <c r="BP232" s="666"/>
      <c r="BQ232" s="726"/>
      <c r="BR232" s="666"/>
      <c r="BS232" s="280"/>
      <c r="BT232" s="665">
        <f t="shared" si="731"/>
        <v>0</v>
      </c>
      <c r="BU232" s="666"/>
      <c r="BV232" s="439"/>
      <c r="BW232" s="555"/>
      <c r="BX232" s="713"/>
      <c r="BY232" s="439"/>
      <c r="BZ232" s="280"/>
      <c r="CE232" s="749"/>
    </row>
    <row r="233" spans="2:83" s="68" customFormat="1" ht="52.5" hidden="1" customHeight="1" x14ac:dyDescent="0.3">
      <c r="B233" s="313"/>
      <c r="C233" s="98" t="s">
        <v>31</v>
      </c>
      <c r="D233" s="665">
        <f t="shared" si="726"/>
        <v>0</v>
      </c>
      <c r="E233" s="665"/>
      <c r="F233" s="665"/>
      <c r="G233" s="665"/>
      <c r="H233" s="665"/>
      <c r="I233" s="19"/>
      <c r="J233" s="665">
        <f t="shared" si="730"/>
        <v>0</v>
      </c>
      <c r="K233" s="665">
        <f t="shared" si="727"/>
        <v>0</v>
      </c>
      <c r="L233" s="749" t="e">
        <f t="shared" si="633"/>
        <v>#DIV/0!</v>
      </c>
      <c r="M233" s="665"/>
      <c r="N233" s="734"/>
      <c r="O233" s="665"/>
      <c r="P233" s="734"/>
      <c r="Q233" s="665"/>
      <c r="R233" s="734"/>
      <c r="S233" s="665"/>
      <c r="T233" s="734"/>
      <c r="U233" s="19"/>
      <c r="V233" s="286"/>
      <c r="W233" s="19"/>
      <c r="X233" s="19"/>
      <c r="Y233" s="19"/>
      <c r="Z233" s="665"/>
      <c r="AA233" s="665"/>
      <c r="AB233" s="665"/>
      <c r="AC233" s="19"/>
      <c r="AD233" s="19"/>
      <c r="AE233" s="665"/>
      <c r="AF233" s="749" t="e">
        <f t="shared" si="634"/>
        <v>#DIV/0!</v>
      </c>
      <c r="AG233" s="665"/>
      <c r="AH233" s="749"/>
      <c r="AI233" s="665"/>
      <c r="AJ233" s="734"/>
      <c r="AK233" s="665"/>
      <c r="AL233" s="734"/>
      <c r="AM233" s="665"/>
      <c r="AN233" s="734"/>
      <c r="AO233" s="19"/>
      <c r="AP233" s="665"/>
      <c r="AQ233" s="734"/>
      <c r="AR233" s="692"/>
      <c r="AS233" s="749" t="e">
        <f t="shared" si="636"/>
        <v>#DIV/0!</v>
      </c>
      <c r="AT233" s="665"/>
      <c r="AU233" s="749" t="e">
        <f t="shared" si="637"/>
        <v>#DIV/0!</v>
      </c>
      <c r="AV233" s="665"/>
      <c r="AW233" s="749"/>
      <c r="AX233" s="692"/>
      <c r="AY233" s="749" t="e">
        <f t="shared" si="639"/>
        <v>#DIV/0!</v>
      </c>
      <c r="AZ233" s="665"/>
      <c r="BA233" s="749"/>
      <c r="BB233" s="19"/>
      <c r="BC233" s="665"/>
      <c r="BD233" s="19"/>
      <c r="BE233" s="665"/>
      <c r="BF233" s="665"/>
      <c r="BG233" s="665"/>
      <c r="BH233" s="665"/>
      <c r="BI233" s="19"/>
      <c r="BJ233" s="665"/>
      <c r="BK233" s="665"/>
      <c r="BL233" s="665"/>
      <c r="BM233" s="19"/>
      <c r="BN233" s="665"/>
      <c r="BO233" s="665"/>
      <c r="BP233" s="665"/>
      <c r="BQ233" s="723"/>
      <c r="BR233" s="665"/>
      <c r="BS233" s="19"/>
      <c r="BT233" s="665">
        <f t="shared" si="731"/>
        <v>0</v>
      </c>
      <c r="BU233" s="665"/>
      <c r="BV233" s="438"/>
      <c r="BW233" s="557"/>
      <c r="BX233" s="715"/>
      <c r="BY233" s="438"/>
      <c r="BZ233" s="19"/>
      <c r="CE233" s="749"/>
    </row>
    <row r="234" spans="2:83" s="361" customFormat="1" ht="209.25" hidden="1" customHeight="1" x14ac:dyDescent="0.3">
      <c r="B234" s="358" t="s">
        <v>63</v>
      </c>
      <c r="C234" s="359" t="s">
        <v>344</v>
      </c>
      <c r="D234" s="665">
        <f t="shared" si="726"/>
        <v>0</v>
      </c>
      <c r="E234" s="360">
        <f>E235</f>
        <v>0</v>
      </c>
      <c r="F234" s="360"/>
      <c r="G234" s="665"/>
      <c r="H234" s="360"/>
      <c r="I234" s="360"/>
      <c r="J234" s="665">
        <f t="shared" si="730"/>
        <v>0</v>
      </c>
      <c r="K234" s="665">
        <f t="shared" si="727"/>
        <v>0</v>
      </c>
      <c r="L234" s="749" t="e">
        <f t="shared" si="633"/>
        <v>#DIV/0!</v>
      </c>
      <c r="M234" s="360">
        <f>M235</f>
        <v>0</v>
      </c>
      <c r="N234" s="423"/>
      <c r="O234" s="360"/>
      <c r="P234" s="423"/>
      <c r="Q234" s="360"/>
      <c r="R234" s="423"/>
      <c r="S234" s="360"/>
      <c r="T234" s="423"/>
      <c r="U234" s="360"/>
      <c r="V234" s="360"/>
      <c r="W234" s="360"/>
      <c r="X234" s="360"/>
      <c r="Y234" s="360"/>
      <c r="Z234" s="360"/>
      <c r="AA234" s="360"/>
      <c r="AB234" s="360"/>
      <c r="AC234" s="360"/>
      <c r="AD234" s="423"/>
      <c r="AE234" s="665"/>
      <c r="AF234" s="749" t="e">
        <f t="shared" si="634"/>
        <v>#DIV/0!</v>
      </c>
      <c r="AG234" s="360"/>
      <c r="AH234" s="749"/>
      <c r="AI234" s="360"/>
      <c r="AJ234" s="423"/>
      <c r="AK234" s="360"/>
      <c r="AL234" s="423"/>
      <c r="AM234" s="360"/>
      <c r="AN234" s="423"/>
      <c r="AO234" s="360"/>
      <c r="AP234" s="360"/>
      <c r="AQ234" s="423"/>
      <c r="AR234" s="360"/>
      <c r="AS234" s="749" t="e">
        <f t="shared" si="636"/>
        <v>#DIV/0!</v>
      </c>
      <c r="AT234" s="668"/>
      <c r="AU234" s="749" t="e">
        <f t="shared" si="637"/>
        <v>#DIV/0!</v>
      </c>
      <c r="AV234" s="668"/>
      <c r="AW234" s="749"/>
      <c r="AX234" s="360"/>
      <c r="AY234" s="749" t="e">
        <f t="shared" si="639"/>
        <v>#DIV/0!</v>
      </c>
      <c r="AZ234" s="360"/>
      <c r="BA234" s="749"/>
      <c r="BB234" s="360"/>
      <c r="BC234" s="360"/>
      <c r="BD234" s="360"/>
      <c r="BE234" s="668"/>
      <c r="BF234" s="360"/>
      <c r="BG234" s="360"/>
      <c r="BH234" s="360"/>
      <c r="BI234" s="360"/>
      <c r="BJ234" s="360"/>
      <c r="BK234" s="360"/>
      <c r="BL234" s="360"/>
      <c r="BM234" s="360"/>
      <c r="BN234" s="360"/>
      <c r="BO234" s="360"/>
      <c r="BP234" s="360"/>
      <c r="BQ234" s="725"/>
      <c r="BR234" s="360"/>
      <c r="BS234" s="360"/>
      <c r="BT234" s="665">
        <f t="shared" si="731"/>
        <v>0</v>
      </c>
      <c r="BU234" s="668"/>
      <c r="BV234" s="360"/>
      <c r="BW234" s="360"/>
      <c r="BX234" s="714"/>
      <c r="BY234" s="360"/>
      <c r="BZ234" s="360"/>
      <c r="CE234" s="749"/>
    </row>
    <row r="235" spans="2:83" s="68" customFormat="1" ht="235.5" hidden="1" customHeight="1" x14ac:dyDescent="0.3">
      <c r="B235" s="336" t="s">
        <v>185</v>
      </c>
      <c r="C235" s="101" t="s">
        <v>345</v>
      </c>
      <c r="D235" s="665">
        <f t="shared" si="726"/>
        <v>0</v>
      </c>
      <c r="E235" s="665"/>
      <c r="F235" s="665"/>
      <c r="G235" s="665"/>
      <c r="H235" s="665"/>
      <c r="I235" s="19"/>
      <c r="J235" s="665">
        <f t="shared" si="730"/>
        <v>0</v>
      </c>
      <c r="K235" s="665">
        <f t="shared" si="727"/>
        <v>0</v>
      </c>
      <c r="L235" s="749" t="e">
        <f t="shared" si="633"/>
        <v>#DIV/0!</v>
      </c>
      <c r="M235" s="665"/>
      <c r="N235" s="734"/>
      <c r="O235" s="665"/>
      <c r="P235" s="734"/>
      <c r="Q235" s="665"/>
      <c r="R235" s="734"/>
      <c r="S235" s="665"/>
      <c r="T235" s="734"/>
      <c r="U235" s="19"/>
      <c r="V235" s="286"/>
      <c r="W235" s="19"/>
      <c r="X235" s="19"/>
      <c r="Y235" s="19"/>
      <c r="Z235" s="665"/>
      <c r="AA235" s="665"/>
      <c r="AB235" s="665"/>
      <c r="AC235" s="19"/>
      <c r="AD235" s="19"/>
      <c r="AE235" s="665"/>
      <c r="AF235" s="749" t="e">
        <f t="shared" si="634"/>
        <v>#DIV/0!</v>
      </c>
      <c r="AG235" s="665"/>
      <c r="AH235" s="749"/>
      <c r="AI235" s="665"/>
      <c r="AJ235" s="734"/>
      <c r="AK235" s="665"/>
      <c r="AL235" s="734"/>
      <c r="AM235" s="665"/>
      <c r="AN235" s="734"/>
      <c r="AO235" s="19"/>
      <c r="AP235" s="665"/>
      <c r="AQ235" s="734"/>
      <c r="AR235" s="692"/>
      <c r="AS235" s="749" t="e">
        <f t="shared" si="636"/>
        <v>#DIV/0!</v>
      </c>
      <c r="AT235" s="665"/>
      <c r="AU235" s="749" t="e">
        <f t="shared" si="637"/>
        <v>#DIV/0!</v>
      </c>
      <c r="AV235" s="665"/>
      <c r="AW235" s="749"/>
      <c r="AX235" s="692"/>
      <c r="AY235" s="749" t="e">
        <f t="shared" si="639"/>
        <v>#DIV/0!</v>
      </c>
      <c r="AZ235" s="665"/>
      <c r="BA235" s="749"/>
      <c r="BB235" s="19"/>
      <c r="BC235" s="665"/>
      <c r="BD235" s="19"/>
      <c r="BE235" s="665"/>
      <c r="BF235" s="665"/>
      <c r="BG235" s="665"/>
      <c r="BH235" s="665"/>
      <c r="BI235" s="19"/>
      <c r="BJ235" s="665"/>
      <c r="BK235" s="665"/>
      <c r="BL235" s="665"/>
      <c r="BM235" s="19"/>
      <c r="BN235" s="665"/>
      <c r="BO235" s="665"/>
      <c r="BP235" s="665"/>
      <c r="BQ235" s="723"/>
      <c r="BR235" s="665"/>
      <c r="BS235" s="19"/>
      <c r="BT235" s="665">
        <f t="shared" si="731"/>
        <v>0</v>
      </c>
      <c r="BU235" s="665"/>
      <c r="BV235" s="438"/>
      <c r="BW235" s="557"/>
      <c r="BX235" s="715"/>
      <c r="BY235" s="438"/>
      <c r="BZ235" s="19"/>
      <c r="CE235" s="749"/>
    </row>
    <row r="236" spans="2:83" s="68" customFormat="1" ht="50.25" hidden="1" customHeight="1" x14ac:dyDescent="0.3">
      <c r="B236" s="466"/>
      <c r="C236" s="98" t="s">
        <v>31</v>
      </c>
      <c r="D236" s="665">
        <f t="shared" si="726"/>
        <v>0</v>
      </c>
      <c r="E236" s="665"/>
      <c r="F236" s="665"/>
      <c r="G236" s="665">
        <v>0</v>
      </c>
      <c r="H236" s="665"/>
      <c r="I236" s="19"/>
      <c r="J236" s="665">
        <f t="shared" si="730"/>
        <v>0</v>
      </c>
      <c r="K236" s="665">
        <f t="shared" si="727"/>
        <v>0</v>
      </c>
      <c r="L236" s="749" t="e">
        <f t="shared" si="633"/>
        <v>#DIV/0!</v>
      </c>
      <c r="M236" s="665"/>
      <c r="N236" s="734"/>
      <c r="O236" s="665"/>
      <c r="P236" s="734"/>
      <c r="Q236" s="665">
        <v>0</v>
      </c>
      <c r="R236" s="734"/>
      <c r="S236" s="665"/>
      <c r="T236" s="734"/>
      <c r="U236" s="19"/>
      <c r="V236" s="286"/>
      <c r="W236" s="19"/>
      <c r="X236" s="19"/>
      <c r="Y236" s="19"/>
      <c r="Z236" s="665"/>
      <c r="AA236" s="665"/>
      <c r="AB236" s="665"/>
      <c r="AC236" s="19"/>
      <c r="AD236" s="19"/>
      <c r="AE236" s="665"/>
      <c r="AF236" s="749" t="e">
        <f t="shared" si="634"/>
        <v>#DIV/0!</v>
      </c>
      <c r="AG236" s="665"/>
      <c r="AH236" s="749"/>
      <c r="AI236" s="665"/>
      <c r="AJ236" s="734"/>
      <c r="AK236" s="665"/>
      <c r="AL236" s="734"/>
      <c r="AM236" s="665"/>
      <c r="AN236" s="734"/>
      <c r="AO236" s="19"/>
      <c r="AP236" s="665"/>
      <c r="AQ236" s="734"/>
      <c r="AR236" s="692"/>
      <c r="AS236" s="749" t="e">
        <f t="shared" si="636"/>
        <v>#DIV/0!</v>
      </c>
      <c r="AT236" s="665"/>
      <c r="AU236" s="749" t="e">
        <f t="shared" si="637"/>
        <v>#DIV/0!</v>
      </c>
      <c r="AV236" s="665"/>
      <c r="AW236" s="749"/>
      <c r="AX236" s="692"/>
      <c r="AY236" s="749" t="e">
        <f t="shared" si="639"/>
        <v>#DIV/0!</v>
      </c>
      <c r="AZ236" s="665"/>
      <c r="BA236" s="749"/>
      <c r="BB236" s="19"/>
      <c r="BC236" s="665"/>
      <c r="BD236" s="19"/>
      <c r="BE236" s="665"/>
      <c r="BF236" s="665"/>
      <c r="BG236" s="665"/>
      <c r="BH236" s="665"/>
      <c r="BI236" s="19"/>
      <c r="BJ236" s="665"/>
      <c r="BK236" s="665"/>
      <c r="BL236" s="665"/>
      <c r="BM236" s="19"/>
      <c r="BN236" s="665"/>
      <c r="BO236" s="665"/>
      <c r="BP236" s="665"/>
      <c r="BQ236" s="723"/>
      <c r="BR236" s="665"/>
      <c r="BS236" s="19"/>
      <c r="BT236" s="665">
        <f t="shared" si="731"/>
        <v>0</v>
      </c>
      <c r="BU236" s="665"/>
      <c r="BV236" s="463"/>
      <c r="BW236" s="557"/>
      <c r="BX236" s="715"/>
      <c r="BY236" s="463"/>
      <c r="BZ236" s="19"/>
      <c r="CE236" s="749"/>
    </row>
    <row r="237" spans="2:83" s="68" customFormat="1" ht="55.5" customHeight="1" x14ac:dyDescent="0.3">
      <c r="B237" s="612" t="s">
        <v>63</v>
      </c>
      <c r="C237" s="100" t="s">
        <v>421</v>
      </c>
      <c r="D237" s="665">
        <f t="shared" ref="D237" si="796">D238+D239+D240</f>
        <v>1319795.6923199999</v>
      </c>
      <c r="E237" s="665"/>
      <c r="F237" s="665"/>
      <c r="G237" s="167">
        <f>G238+G239+G240</f>
        <v>1319795.6923199999</v>
      </c>
      <c r="H237" s="665"/>
      <c r="I237" s="665"/>
      <c r="J237" s="665">
        <f>K237-D237</f>
        <v>-1231016.037</v>
      </c>
      <c r="K237" s="665">
        <f t="shared" ref="K237" si="797">K238+K239+K240</f>
        <v>88779.655319999991</v>
      </c>
      <c r="L237" s="749">
        <f t="shared" si="633"/>
        <v>6.7267726237186659E-2</v>
      </c>
      <c r="M237" s="665">
        <f>M238+M239</f>
        <v>0</v>
      </c>
      <c r="N237" s="734"/>
      <c r="O237" s="665"/>
      <c r="P237" s="734"/>
      <c r="Q237" s="167">
        <f>Q238+Q239+Q240</f>
        <v>88779.655319999991</v>
      </c>
      <c r="R237" s="734"/>
      <c r="S237" s="665"/>
      <c r="T237" s="734"/>
      <c r="U237" s="665"/>
      <c r="V237" s="665"/>
      <c r="W237" s="665"/>
      <c r="X237" s="665"/>
      <c r="Y237" s="665"/>
      <c r="Z237" s="665"/>
      <c r="AA237" s="665"/>
      <c r="AB237" s="665"/>
      <c r="AC237" s="665"/>
      <c r="AD237" s="734"/>
      <c r="AE237" s="665">
        <f>AG237+AK237+AM237+AO237</f>
        <v>122744.32352000001</v>
      </c>
      <c r="AF237" s="749">
        <f t="shared" si="634"/>
        <v>9.3002518673351756E-2</v>
      </c>
      <c r="AG237" s="665"/>
      <c r="AH237" s="749"/>
      <c r="AI237" s="665"/>
      <c r="AJ237" s="734"/>
      <c r="AK237" s="665">
        <f>AK238+AK239</f>
        <v>122744.32352000001</v>
      </c>
      <c r="AL237" s="749">
        <f>AK237/G237</f>
        <v>9.3002518673351756E-2</v>
      </c>
      <c r="AM237" s="665"/>
      <c r="AN237" s="734"/>
      <c r="AO237" s="665"/>
      <c r="AP237" s="665">
        <f>AR237-AE237</f>
        <v>1197048.3280400001</v>
      </c>
      <c r="AQ237" s="734"/>
      <c r="AR237" s="692">
        <f>AT237+AX237+AZ237+BB237</f>
        <v>1319792.6515600001</v>
      </c>
      <c r="AS237" s="749">
        <f t="shared" si="636"/>
        <v>0.99999769603733557</v>
      </c>
      <c r="AT237" s="665"/>
      <c r="AU237" s="749" t="e">
        <f t="shared" si="637"/>
        <v>#DIV/0!</v>
      </c>
      <c r="AV237" s="665"/>
      <c r="AW237" s="749"/>
      <c r="AX237" s="692">
        <f>AX238+AX239</f>
        <v>1319792.6515600001</v>
      </c>
      <c r="AY237" s="749">
        <f t="shared" si="639"/>
        <v>0.99999769603733557</v>
      </c>
      <c r="AZ237" s="665"/>
      <c r="BA237" s="749"/>
      <c r="BB237" s="19"/>
      <c r="BC237" s="665"/>
      <c r="BD237" s="19"/>
      <c r="BE237" s="665"/>
      <c r="BF237" s="665"/>
      <c r="BG237" s="665"/>
      <c r="BH237" s="665"/>
      <c r="BI237" s="19"/>
      <c r="BJ237" s="665"/>
      <c r="BK237" s="665"/>
      <c r="BL237" s="665"/>
      <c r="BM237" s="19"/>
      <c r="BN237" s="665">
        <f t="shared" ref="BN237:BN239" si="798">BQ237</f>
        <v>5390134.4649999999</v>
      </c>
      <c r="BO237" s="665"/>
      <c r="BP237" s="665"/>
      <c r="BQ237" s="723">
        <f>BQ238+BQ239</f>
        <v>5390134.4649999999</v>
      </c>
      <c r="BR237" s="665"/>
      <c r="BS237" s="19"/>
      <c r="BT237" s="665">
        <f>BU237-BN237</f>
        <v>0</v>
      </c>
      <c r="BU237" s="665">
        <f t="shared" ref="BU237:BU267" si="799">BX237</f>
        <v>5390134.4649999999</v>
      </c>
      <c r="BV237" s="613"/>
      <c r="BW237" s="613"/>
      <c r="BX237" s="715">
        <f>BX238+BX239</f>
        <v>5390134.4649999999</v>
      </c>
      <c r="BY237" s="613"/>
      <c r="BZ237" s="19"/>
      <c r="CE237" s="749"/>
    </row>
    <row r="238" spans="2:83" s="151" customFormat="1" ht="54" customHeight="1" x14ac:dyDescent="0.25">
      <c r="B238" s="211"/>
      <c r="C238" s="102" t="s">
        <v>32</v>
      </c>
      <c r="D238" s="666">
        <f t="shared" ref="D238:D240" si="800">G238</f>
        <v>857867.2</v>
      </c>
      <c r="E238" s="666">
        <v>0</v>
      </c>
      <c r="F238" s="666"/>
      <c r="G238" s="666">
        <f>G242+G246+G249+G252+G256+G259+G262+G266</f>
        <v>857867.2</v>
      </c>
      <c r="H238" s="22"/>
      <c r="I238" s="280"/>
      <c r="J238" s="666">
        <f t="shared" ref="J238:J240" si="801">K238-D238</f>
        <v>-800160.42404999991</v>
      </c>
      <c r="K238" s="666">
        <f t="shared" ref="K238:K267" si="802">Q238</f>
        <v>57706.775949999996</v>
      </c>
      <c r="L238" s="749">
        <f t="shared" si="633"/>
        <v>6.7267726228488506E-2</v>
      </c>
      <c r="M238" s="666">
        <f>M242+M246+M249+M252+M256+M259+M262+M266</f>
        <v>0</v>
      </c>
      <c r="N238" s="734"/>
      <c r="O238" s="666"/>
      <c r="P238" s="734"/>
      <c r="Q238" s="666">
        <f>Q242+Q246+Q249+Q252+Q256+Q259+Q262+Q266</f>
        <v>57706.775949999996</v>
      </c>
      <c r="R238" s="734"/>
      <c r="S238" s="280"/>
      <c r="T238" s="19"/>
      <c r="U238" s="280"/>
      <c r="V238" s="666">
        <f t="shared" ref="V238:V239" si="803">W238+X238+Y238</f>
        <v>0</v>
      </c>
      <c r="W238" s="666"/>
      <c r="X238" s="103"/>
      <c r="Y238" s="103"/>
      <c r="Z238" s="666">
        <f t="shared" ref="Z238:Z239" si="804">AA238+AB238+AC238</f>
        <v>0</v>
      </c>
      <c r="AA238" s="666">
        <f>E238</f>
        <v>0</v>
      </c>
      <c r="AB238" s="22"/>
      <c r="AC238" s="280"/>
      <c r="AD238" s="19"/>
      <c r="AE238" s="691">
        <f>AK238</f>
        <v>80463.350900000005</v>
      </c>
      <c r="AF238" s="749">
        <f t="shared" si="634"/>
        <v>9.3794646653934333E-2</v>
      </c>
      <c r="AG238" s="666"/>
      <c r="AH238" s="749"/>
      <c r="AI238" s="666"/>
      <c r="AJ238" s="734"/>
      <c r="AK238" s="666">
        <f>AK242+AK246+AK249+AK252+AK256+AK259+AK262+AK266+AK273</f>
        <v>80463.350900000005</v>
      </c>
      <c r="AL238" s="749">
        <f t="shared" ref="AL238:AL257" si="805">AK238/G238</f>
        <v>9.3794646653934333E-2</v>
      </c>
      <c r="AM238" s="22"/>
      <c r="AN238" s="41"/>
      <c r="AO238" s="280"/>
      <c r="AP238" s="666">
        <f t="shared" ref="AP238:AP239" si="806">AR238-AE238</f>
        <v>777401.87262000004</v>
      </c>
      <c r="AQ238" s="734"/>
      <c r="AR238" s="177">
        <f>AX238</f>
        <v>857865.22352</v>
      </c>
      <c r="AS238" s="749">
        <f t="shared" si="636"/>
        <v>0.99999769605365496</v>
      </c>
      <c r="AT238" s="666"/>
      <c r="AU238" s="749" t="e">
        <f t="shared" si="637"/>
        <v>#DIV/0!</v>
      </c>
      <c r="AV238" s="666"/>
      <c r="AW238" s="749"/>
      <c r="AX238" s="666">
        <f>AX242+AX246+AX249+AX252+AX256+AX259+AX262+AX266</f>
        <v>857865.22352</v>
      </c>
      <c r="AY238" s="749">
        <f t="shared" si="639"/>
        <v>0.99999769605365496</v>
      </c>
      <c r="AZ238" s="22"/>
      <c r="BA238" s="749"/>
      <c r="BB238" s="280"/>
      <c r="BC238" s="22"/>
      <c r="BD238" s="280"/>
      <c r="BE238" s="666">
        <f>BF238</f>
        <v>0</v>
      </c>
      <c r="BF238" s="666"/>
      <c r="BG238" s="666"/>
      <c r="BH238" s="22"/>
      <c r="BI238" s="280"/>
      <c r="BJ238" s="666">
        <f t="shared" ref="BJ238:BJ239" si="807">BK238+BL238+BM238</f>
        <v>0</v>
      </c>
      <c r="BK238" s="666"/>
      <c r="BL238" s="22"/>
      <c r="BM238" s="280"/>
      <c r="BN238" s="666">
        <f t="shared" si="798"/>
        <v>3018475.3</v>
      </c>
      <c r="BO238" s="666"/>
      <c r="BP238" s="666"/>
      <c r="BQ238" s="726">
        <f>BQ242+BQ246+BQ249+BQ252+BQ256+BQ259+BQ262+BQ266</f>
        <v>3018475.3</v>
      </c>
      <c r="BR238" s="22"/>
      <c r="BS238" s="280"/>
      <c r="BT238" s="666">
        <f t="shared" ref="BT238:BT239" si="808">BU238-BN238</f>
        <v>0</v>
      </c>
      <c r="BU238" s="666">
        <f t="shared" si="799"/>
        <v>3018475.3</v>
      </c>
      <c r="BV238" s="449"/>
      <c r="BW238" s="555"/>
      <c r="BX238" s="713">
        <f>BX242+BX246+BX249+BX252+BX256+BX259+BX262+BX266</f>
        <v>3018475.3</v>
      </c>
      <c r="BY238" s="22"/>
      <c r="BZ238" s="280"/>
      <c r="CE238" s="749"/>
    </row>
    <row r="239" spans="2:83" s="50" customFormat="1" ht="54" customHeight="1" x14ac:dyDescent="0.25">
      <c r="B239" s="201"/>
      <c r="C239" s="98" t="s">
        <v>422</v>
      </c>
      <c r="D239" s="665">
        <f t="shared" si="800"/>
        <v>461928.49232000002</v>
      </c>
      <c r="E239" s="665">
        <v>0</v>
      </c>
      <c r="F239" s="665"/>
      <c r="G239" s="665">
        <f>G243+G247+G250+G257+G260+G263+G267+G253</f>
        <v>461928.49232000002</v>
      </c>
      <c r="H239" s="31"/>
      <c r="I239" s="31"/>
      <c r="J239" s="665">
        <f t="shared" si="801"/>
        <v>-430855.61295000004</v>
      </c>
      <c r="K239" s="665">
        <f t="shared" si="802"/>
        <v>31072.879370000002</v>
      </c>
      <c r="L239" s="749">
        <f t="shared" si="633"/>
        <v>6.7267726253340376E-2</v>
      </c>
      <c r="M239" s="665">
        <f>M243+M247+M250+M257+M260+M263+M267</f>
        <v>0</v>
      </c>
      <c r="N239" s="734"/>
      <c r="O239" s="665"/>
      <c r="P239" s="734"/>
      <c r="Q239" s="167">
        <f>Q243+Q247+Q250+Q257+Q260+Q263+Q267+Q253</f>
        <v>31072.879370000002</v>
      </c>
      <c r="R239" s="167"/>
      <c r="S239" s="31"/>
      <c r="T239" s="31"/>
      <c r="U239" s="31"/>
      <c r="V239" s="665">
        <f t="shared" si="803"/>
        <v>0</v>
      </c>
      <c r="W239" s="665"/>
      <c r="X239" s="31"/>
      <c r="Y239" s="31"/>
      <c r="Z239" s="665">
        <f t="shared" si="804"/>
        <v>0</v>
      </c>
      <c r="AA239" s="665">
        <f>E239</f>
        <v>0</v>
      </c>
      <c r="AB239" s="31"/>
      <c r="AC239" s="31"/>
      <c r="AD239" s="31"/>
      <c r="AE239" s="665">
        <f>AK239</f>
        <v>42280.97262</v>
      </c>
      <c r="AF239" s="749">
        <f t="shared" si="634"/>
        <v>9.153142385230903E-2</v>
      </c>
      <c r="AG239" s="665"/>
      <c r="AH239" s="749"/>
      <c r="AI239" s="665"/>
      <c r="AJ239" s="734"/>
      <c r="AK239" s="665">
        <f>AK243+AK247+AK250+AK257+AK260+AK263+AK267+AK253+AK274</f>
        <v>42280.97262</v>
      </c>
      <c r="AL239" s="749">
        <f t="shared" si="805"/>
        <v>9.153142385230903E-2</v>
      </c>
      <c r="AM239" s="31"/>
      <c r="AN239" s="31"/>
      <c r="AO239" s="31"/>
      <c r="AP239" s="665">
        <f t="shared" si="806"/>
        <v>419646.45542000001</v>
      </c>
      <c r="AQ239" s="734"/>
      <c r="AR239" s="167">
        <f>AX239</f>
        <v>461927.42804000003</v>
      </c>
      <c r="AS239" s="749">
        <f t="shared" si="636"/>
        <v>0.9999976960070277</v>
      </c>
      <c r="AT239" s="31"/>
      <c r="AU239" s="749" t="e">
        <f t="shared" si="637"/>
        <v>#DIV/0!</v>
      </c>
      <c r="AV239" s="665"/>
      <c r="AW239" s="749"/>
      <c r="AX239" s="665">
        <f>AX243+AX247+AX250+AX257+AX260+AX263+AX267+AX253</f>
        <v>461927.42804000003</v>
      </c>
      <c r="AY239" s="749">
        <f t="shared" si="639"/>
        <v>0.9999976960070277</v>
      </c>
      <c r="AZ239" s="31"/>
      <c r="BA239" s="749"/>
      <c r="BB239" s="31"/>
      <c r="BC239" s="31"/>
      <c r="BD239" s="31"/>
      <c r="BE239" s="665">
        <f>BF239</f>
        <v>0</v>
      </c>
      <c r="BF239" s="665"/>
      <c r="BG239" s="665"/>
      <c r="BH239" s="31"/>
      <c r="BI239" s="31"/>
      <c r="BJ239" s="665">
        <f t="shared" si="807"/>
        <v>0</v>
      </c>
      <c r="BK239" s="665"/>
      <c r="BL239" s="31"/>
      <c r="BM239" s="31"/>
      <c r="BN239" s="665">
        <f t="shared" si="798"/>
        <v>2371659.165</v>
      </c>
      <c r="BO239" s="665"/>
      <c r="BP239" s="665"/>
      <c r="BQ239" s="723">
        <f>BQ243+BQ247+BQ250+BQ257+BQ260+BQ263+BQ267+BQ253</f>
        <v>2371659.165</v>
      </c>
      <c r="BR239" s="31"/>
      <c r="BS239" s="31"/>
      <c r="BT239" s="665">
        <f t="shared" si="808"/>
        <v>0</v>
      </c>
      <c r="BU239" s="665">
        <f t="shared" si="799"/>
        <v>2371659.165</v>
      </c>
      <c r="BV239" s="438"/>
      <c r="BW239" s="557"/>
      <c r="BX239" s="715">
        <f>BX243+BX247+BX250+BX257+BX260+BX263+BX267+BX253</f>
        <v>2371659.165</v>
      </c>
      <c r="BY239" s="614"/>
      <c r="BZ239" s="31"/>
      <c r="CE239" s="749"/>
    </row>
    <row r="240" spans="2:83" s="50" customFormat="1" ht="54" hidden="1" customHeight="1" x14ac:dyDescent="0.25">
      <c r="B240" s="201"/>
      <c r="C240" s="98" t="s">
        <v>293</v>
      </c>
      <c r="D240" s="665">
        <f t="shared" si="800"/>
        <v>0</v>
      </c>
      <c r="E240" s="665"/>
      <c r="F240" s="665"/>
      <c r="G240" s="665">
        <f>G244+G264+G254</f>
        <v>0</v>
      </c>
      <c r="H240" s="31"/>
      <c r="I240" s="31"/>
      <c r="J240" s="665">
        <f t="shared" si="801"/>
        <v>0</v>
      </c>
      <c r="K240" s="665">
        <f>Q240</f>
        <v>0</v>
      </c>
      <c r="L240" s="749" t="e">
        <f t="shared" si="633"/>
        <v>#DIV/0!</v>
      </c>
      <c r="M240" s="665"/>
      <c r="N240" s="734"/>
      <c r="O240" s="665"/>
      <c r="P240" s="734"/>
      <c r="Q240" s="665">
        <f>Q244+Q264+Q254</f>
        <v>0</v>
      </c>
      <c r="R240" s="734"/>
      <c r="S240" s="31"/>
      <c r="T240" s="31"/>
      <c r="U240" s="31"/>
      <c r="V240" s="665"/>
      <c r="W240" s="665"/>
      <c r="X240" s="31"/>
      <c r="Y240" s="31"/>
      <c r="Z240" s="665"/>
      <c r="AA240" s="665"/>
      <c r="AB240" s="31"/>
      <c r="AC240" s="31"/>
      <c r="AD240" s="31"/>
      <c r="AE240" s="264"/>
      <c r="AF240" s="749" t="e">
        <f t="shared" si="634"/>
        <v>#DIV/0!</v>
      </c>
      <c r="AG240" s="665"/>
      <c r="AH240" s="749"/>
      <c r="AI240" s="665"/>
      <c r="AJ240" s="734"/>
      <c r="AK240" s="264"/>
      <c r="AL240" s="749" t="e">
        <f t="shared" si="805"/>
        <v>#DIV/0!</v>
      </c>
      <c r="AM240" s="31"/>
      <c r="AN240" s="31"/>
      <c r="AO240" s="31"/>
      <c r="AP240" s="665"/>
      <c r="AQ240" s="734"/>
      <c r="AR240" s="665"/>
      <c r="AS240" s="749" t="e">
        <f t="shared" si="636"/>
        <v>#DIV/0!</v>
      </c>
      <c r="AT240" s="665"/>
      <c r="AU240" s="749" t="e">
        <f t="shared" si="637"/>
        <v>#DIV/0!</v>
      </c>
      <c r="AV240" s="665"/>
      <c r="AW240" s="749"/>
      <c r="AX240" s="665"/>
      <c r="AY240" s="749" t="e">
        <f t="shared" si="639"/>
        <v>#DIV/0!</v>
      </c>
      <c r="AZ240" s="31"/>
      <c r="BA240" s="749"/>
      <c r="BB240" s="31"/>
      <c r="BC240" s="31"/>
      <c r="BD240" s="31"/>
      <c r="BE240" s="665"/>
      <c r="BF240" s="665"/>
      <c r="BG240" s="665"/>
      <c r="BH240" s="31"/>
      <c r="BI240" s="31"/>
      <c r="BJ240" s="665"/>
      <c r="BK240" s="665"/>
      <c r="BL240" s="31"/>
      <c r="BM240" s="31"/>
      <c r="BN240" s="665"/>
      <c r="BO240" s="665"/>
      <c r="BP240" s="665"/>
      <c r="BQ240" s="665"/>
      <c r="BR240" s="31"/>
      <c r="BS240" s="31"/>
      <c r="BT240" s="665"/>
      <c r="BU240" s="665"/>
      <c r="BV240" s="463"/>
      <c r="BW240" s="557"/>
      <c r="BX240" s="167"/>
      <c r="BY240" s="31"/>
      <c r="BZ240" s="31"/>
      <c r="CE240" s="749"/>
    </row>
    <row r="241" spans="2:83" s="68" customFormat="1" ht="155.25" customHeight="1" x14ac:dyDescent="0.3">
      <c r="B241" s="541" t="s">
        <v>185</v>
      </c>
      <c r="C241" s="98" t="s">
        <v>53</v>
      </c>
      <c r="D241" s="665">
        <f t="shared" ref="D241:D247" si="809">G241</f>
        <v>509710.92307999998</v>
      </c>
      <c r="E241" s="665"/>
      <c r="F241" s="665"/>
      <c r="G241" s="665">
        <f>G242+G243+G244</f>
        <v>509710.92307999998</v>
      </c>
      <c r="H241" s="665"/>
      <c r="I241" s="19"/>
      <c r="J241" s="665">
        <f>J242+J243+J244</f>
        <v>-154528.54097999999</v>
      </c>
      <c r="K241" s="665">
        <f t="shared" si="802"/>
        <v>68200.805980000005</v>
      </c>
      <c r="L241" s="749">
        <f t="shared" si="633"/>
        <v>0.13380291237999578</v>
      </c>
      <c r="M241" s="665"/>
      <c r="N241" s="734"/>
      <c r="O241" s="665"/>
      <c r="P241" s="734"/>
      <c r="Q241" s="665">
        <f>Q242+Q243+Q244</f>
        <v>68200.805980000005</v>
      </c>
      <c r="R241" s="734"/>
      <c r="S241" s="665"/>
      <c r="T241" s="734"/>
      <c r="U241" s="19"/>
      <c r="V241" s="286"/>
      <c r="W241" s="19"/>
      <c r="X241" s="19"/>
      <c r="Y241" s="19"/>
      <c r="Z241" s="665"/>
      <c r="AA241" s="665"/>
      <c r="AB241" s="665"/>
      <c r="AC241" s="19"/>
      <c r="AD241" s="19"/>
      <c r="AE241" s="665">
        <f>AK241</f>
        <v>68188.442039999994</v>
      </c>
      <c r="AF241" s="749">
        <f t="shared" si="634"/>
        <v>0.13377865561122712</v>
      </c>
      <c r="AG241" s="665"/>
      <c r="AH241" s="749"/>
      <c r="AI241" s="665"/>
      <c r="AJ241" s="734"/>
      <c r="AK241" s="665">
        <f>AK242+AK243</f>
        <v>68188.442039999994</v>
      </c>
      <c r="AL241" s="749">
        <f t="shared" si="805"/>
        <v>0.13377865561122712</v>
      </c>
      <c r="AM241" s="665"/>
      <c r="AN241" s="734"/>
      <c r="AO241" s="19"/>
      <c r="AP241" s="665">
        <f>AP242+AP243</f>
        <v>154531.80408999999</v>
      </c>
      <c r="AQ241" s="734"/>
      <c r="AR241" s="665">
        <f>AX241</f>
        <v>509707.88231999998</v>
      </c>
      <c r="AS241" s="749">
        <f t="shared" si="636"/>
        <v>0.9999940343440521</v>
      </c>
      <c r="AT241" s="665"/>
      <c r="AU241" s="749" t="e">
        <f t="shared" si="637"/>
        <v>#DIV/0!</v>
      </c>
      <c r="AV241" s="665"/>
      <c r="AW241" s="749"/>
      <c r="AX241" s="665">
        <f>AX242+AX243</f>
        <v>509707.88231999998</v>
      </c>
      <c r="AY241" s="749">
        <f t="shared" si="639"/>
        <v>0.9999940343440521</v>
      </c>
      <c r="AZ241" s="665"/>
      <c r="BA241" s="749"/>
      <c r="BB241" s="19"/>
      <c r="BC241" s="665"/>
      <c r="BD241" s="19"/>
      <c r="BE241" s="665"/>
      <c r="BF241" s="665"/>
      <c r="BG241" s="665"/>
      <c r="BH241" s="665"/>
      <c r="BI241" s="19"/>
      <c r="BJ241" s="665"/>
      <c r="BK241" s="665"/>
      <c r="BL241" s="665"/>
      <c r="BM241" s="19"/>
      <c r="BN241" s="665">
        <f t="shared" ref="BN241:BN267" si="810">BQ241</f>
        <v>2018454.82143</v>
      </c>
      <c r="BO241" s="665"/>
      <c r="BP241" s="665"/>
      <c r="BQ241" s="665">
        <f>BQ242+BQ243</f>
        <v>2018454.82143</v>
      </c>
      <c r="BR241" s="665"/>
      <c r="BS241" s="19"/>
      <c r="BT241" s="665">
        <f>BT242+BT243</f>
        <v>0</v>
      </c>
      <c r="BU241" s="665">
        <f t="shared" si="799"/>
        <v>2018454.82143</v>
      </c>
      <c r="BV241" s="542"/>
      <c r="BW241" s="557"/>
      <c r="BX241" s="542">
        <f>BX242+BX243</f>
        <v>2018454.82143</v>
      </c>
      <c r="BY241" s="542"/>
      <c r="BZ241" s="19"/>
      <c r="CE241" s="749"/>
    </row>
    <row r="242" spans="2:83" s="174" customFormat="1" ht="44.25" customHeight="1" x14ac:dyDescent="0.3">
      <c r="B242" s="202"/>
      <c r="C242" s="102" t="s">
        <v>32</v>
      </c>
      <c r="D242" s="666">
        <f t="shared" si="809"/>
        <v>331312.09999999998</v>
      </c>
      <c r="E242" s="666"/>
      <c r="F242" s="666"/>
      <c r="G242" s="666">
        <v>331312.09999999998</v>
      </c>
      <c r="H242" s="666"/>
      <c r="I242" s="280"/>
      <c r="J242" s="666">
        <v>0</v>
      </c>
      <c r="K242" s="666">
        <f t="shared" si="802"/>
        <v>44330.523880000001</v>
      </c>
      <c r="L242" s="749">
        <f t="shared" si="633"/>
        <v>0.13380291235967537</v>
      </c>
      <c r="M242" s="666"/>
      <c r="N242" s="734"/>
      <c r="O242" s="666"/>
      <c r="P242" s="734"/>
      <c r="Q242" s="666">
        <f>44320.91681+9.60707</f>
        <v>44330.523880000001</v>
      </c>
      <c r="R242" s="734"/>
      <c r="S242" s="666"/>
      <c r="T242" s="734"/>
      <c r="U242" s="280"/>
      <c r="V242" s="280"/>
      <c r="W242" s="280"/>
      <c r="X242" s="280"/>
      <c r="Y242" s="280"/>
      <c r="Z242" s="666"/>
      <c r="AA242" s="666"/>
      <c r="AB242" s="666"/>
      <c r="AC242" s="280"/>
      <c r="AD242" s="19"/>
      <c r="AE242" s="666">
        <f>AK242</f>
        <v>44322.48732</v>
      </c>
      <c r="AF242" s="749">
        <f t="shared" si="634"/>
        <v>0.13377865559392491</v>
      </c>
      <c r="AG242" s="666"/>
      <c r="AH242" s="749"/>
      <c r="AI242" s="666"/>
      <c r="AJ242" s="734"/>
      <c r="AK242" s="666">
        <f>'[9]2 вариант'!$D$35+'[9]2 вариант'!$D$38</f>
        <v>44322.48732</v>
      </c>
      <c r="AL242" s="749">
        <f t="shared" si="805"/>
        <v>0.13377865559392491</v>
      </c>
      <c r="AM242" s="666"/>
      <c r="AN242" s="734"/>
      <c r="AO242" s="280"/>
      <c r="AP242" s="666">
        <v>0</v>
      </c>
      <c r="AQ242" s="734"/>
      <c r="AR242" s="666">
        <f>AX242</f>
        <v>331310.12351</v>
      </c>
      <c r="AS242" s="749">
        <f t="shared" si="636"/>
        <v>0.99999403435612533</v>
      </c>
      <c r="AT242" s="666"/>
      <c r="AU242" s="749" t="e">
        <f t="shared" si="637"/>
        <v>#DIV/0!</v>
      </c>
      <c r="AV242" s="666"/>
      <c r="AW242" s="749"/>
      <c r="AX242" s="666">
        <f>'[9]2 вариант'!$I$35+'[9]2 вариант'!$I$38</f>
        <v>331310.12351</v>
      </c>
      <c r="AY242" s="749">
        <f t="shared" si="639"/>
        <v>0.99999403435612533</v>
      </c>
      <c r="AZ242" s="666"/>
      <c r="BA242" s="749"/>
      <c r="BB242" s="280"/>
      <c r="BC242" s="666"/>
      <c r="BD242" s="280"/>
      <c r="BE242" s="666"/>
      <c r="BF242" s="666"/>
      <c r="BG242" s="666"/>
      <c r="BH242" s="666"/>
      <c r="BI242" s="280"/>
      <c r="BJ242" s="666"/>
      <c r="BK242" s="666"/>
      <c r="BL242" s="666"/>
      <c r="BM242" s="280"/>
      <c r="BN242" s="666">
        <f t="shared" si="810"/>
        <v>1130334.7</v>
      </c>
      <c r="BO242" s="666"/>
      <c r="BP242" s="666"/>
      <c r="BQ242" s="666">
        <v>1130334.7</v>
      </c>
      <c r="BR242" s="666"/>
      <c r="BS242" s="280"/>
      <c r="BT242" s="666">
        <f>BX242-BQ242</f>
        <v>0</v>
      </c>
      <c r="BU242" s="666">
        <f t="shared" si="799"/>
        <v>1130334.7</v>
      </c>
      <c r="BV242" s="608"/>
      <c r="BW242" s="608"/>
      <c r="BX242" s="608">
        <v>1130334.7</v>
      </c>
      <c r="BY242" s="608"/>
      <c r="BZ242" s="280"/>
      <c r="CE242" s="749"/>
    </row>
    <row r="243" spans="2:83" s="68" customFormat="1" ht="44.25" customHeight="1" x14ac:dyDescent="0.3">
      <c r="B243" s="541"/>
      <c r="C243" s="98" t="s">
        <v>422</v>
      </c>
      <c r="D243" s="665">
        <f t="shared" si="809"/>
        <v>178398.82308</v>
      </c>
      <c r="E243" s="665"/>
      <c r="F243" s="665"/>
      <c r="G243" s="665">
        <v>178398.82308</v>
      </c>
      <c r="H243" s="665"/>
      <c r="I243" s="19"/>
      <c r="J243" s="665">
        <f>Q243-G243</f>
        <v>-154528.54097999999</v>
      </c>
      <c r="K243" s="665">
        <f t="shared" si="802"/>
        <v>23870.2821</v>
      </c>
      <c r="L243" s="749">
        <f t="shared" si="633"/>
        <v>0.13380291241773365</v>
      </c>
      <c r="M243" s="665"/>
      <c r="N243" s="734"/>
      <c r="O243" s="665"/>
      <c r="P243" s="734"/>
      <c r="Q243" s="665">
        <f>23865.10906+5.17304</f>
        <v>23870.2821</v>
      </c>
      <c r="R243" s="734"/>
      <c r="S243" s="665"/>
      <c r="T243" s="734"/>
      <c r="U243" s="19"/>
      <c r="V243" s="286"/>
      <c r="W243" s="19"/>
      <c r="X243" s="19"/>
      <c r="Y243" s="19"/>
      <c r="Z243" s="665"/>
      <c r="AA243" s="665"/>
      <c r="AB243" s="665"/>
      <c r="AC243" s="19"/>
      <c r="AD243" s="19"/>
      <c r="AE243" s="665">
        <f>AK243</f>
        <v>23865.954720000002</v>
      </c>
      <c r="AF243" s="749">
        <f t="shared" si="634"/>
        <v>0.13377865564335986</v>
      </c>
      <c r="AG243" s="665"/>
      <c r="AH243" s="749"/>
      <c r="AI243" s="665"/>
      <c r="AJ243" s="734"/>
      <c r="AK243" s="665">
        <f>'[9]2 вариант'!$D$36+'[9]2 вариант'!$D$39</f>
        <v>23865.954720000002</v>
      </c>
      <c r="AL243" s="749">
        <f t="shared" si="805"/>
        <v>0.13377865564335986</v>
      </c>
      <c r="AM243" s="665"/>
      <c r="AN243" s="734"/>
      <c r="AO243" s="665"/>
      <c r="AP243" s="665">
        <f>AR243-AK243</f>
        <v>154531.80408999999</v>
      </c>
      <c r="AQ243" s="734"/>
      <c r="AR243" s="665">
        <f>AX243</f>
        <v>178397.75881</v>
      </c>
      <c r="AS243" s="749">
        <f t="shared" si="636"/>
        <v>0.99999403432163048</v>
      </c>
      <c r="AT243" s="665"/>
      <c r="AU243" s="749" t="e">
        <f t="shared" si="637"/>
        <v>#DIV/0!</v>
      </c>
      <c r="AV243" s="665"/>
      <c r="AW243" s="749"/>
      <c r="AX243" s="665">
        <f>'[9]2 вариант'!$I$36+'[9]2 вариант'!$I$39</f>
        <v>178397.75881</v>
      </c>
      <c r="AY243" s="749">
        <f t="shared" si="639"/>
        <v>0.99999403432163048</v>
      </c>
      <c r="AZ243" s="665"/>
      <c r="BA243" s="749"/>
      <c r="BB243" s="665"/>
      <c r="BC243" s="665"/>
      <c r="BD243" s="665"/>
      <c r="BE243" s="665"/>
      <c r="BF243" s="665"/>
      <c r="BG243" s="665"/>
      <c r="BH243" s="665"/>
      <c r="BI243" s="665"/>
      <c r="BJ243" s="665"/>
      <c r="BK243" s="665"/>
      <c r="BL243" s="665"/>
      <c r="BM243" s="665"/>
      <c r="BN243" s="665">
        <f t="shared" si="810"/>
        <v>888120.12143000006</v>
      </c>
      <c r="BO243" s="665"/>
      <c r="BP243" s="665"/>
      <c r="BQ243" s="665">
        <v>888120.12143000006</v>
      </c>
      <c r="BR243" s="665"/>
      <c r="BS243" s="19"/>
      <c r="BT243" s="665">
        <f>BU243-BQ243</f>
        <v>0</v>
      </c>
      <c r="BU243" s="665">
        <f t="shared" si="799"/>
        <v>888120.12143000006</v>
      </c>
      <c r="BV243" s="542"/>
      <c r="BW243" s="557"/>
      <c r="BX243" s="542">
        <v>888120.12143000006</v>
      </c>
      <c r="BY243" s="542"/>
      <c r="BZ243" s="19"/>
      <c r="CE243" s="749"/>
    </row>
    <row r="244" spans="2:83" s="68" customFormat="1" ht="44.25" hidden="1" customHeight="1" x14ac:dyDescent="0.3">
      <c r="B244" s="541"/>
      <c r="C244" s="98" t="s">
        <v>31</v>
      </c>
      <c r="D244" s="665">
        <f t="shared" si="809"/>
        <v>0</v>
      </c>
      <c r="E244" s="665"/>
      <c r="F244" s="665"/>
      <c r="G244" s="665">
        <v>0</v>
      </c>
      <c r="H244" s="665"/>
      <c r="I244" s="19"/>
      <c r="J244" s="665">
        <f>Q244-G244</f>
        <v>0</v>
      </c>
      <c r="K244" s="665">
        <f t="shared" ref="K244" si="811">Q244</f>
        <v>0</v>
      </c>
      <c r="L244" s="749" t="e">
        <f t="shared" si="633"/>
        <v>#DIV/0!</v>
      </c>
      <c r="M244" s="665"/>
      <c r="N244" s="734"/>
      <c r="O244" s="665"/>
      <c r="P244" s="734"/>
      <c r="Q244" s="665">
        <v>0</v>
      </c>
      <c r="R244" s="734"/>
      <c r="S244" s="665"/>
      <c r="T244" s="734"/>
      <c r="U244" s="19"/>
      <c r="V244" s="286"/>
      <c r="W244" s="19"/>
      <c r="X244" s="19"/>
      <c r="Y244" s="19"/>
      <c r="Z244" s="665"/>
      <c r="AA244" s="665"/>
      <c r="AB244" s="665"/>
      <c r="AC244" s="19"/>
      <c r="AD244" s="19"/>
      <c r="AE244" s="665">
        <f t="shared" ref="AE244:AE250" si="812">AK244</f>
        <v>0</v>
      </c>
      <c r="AF244" s="749" t="e">
        <f t="shared" si="634"/>
        <v>#DIV/0!</v>
      </c>
      <c r="AG244" s="665"/>
      <c r="AH244" s="749"/>
      <c r="AI244" s="665"/>
      <c r="AJ244" s="734"/>
      <c r="AK244" s="665"/>
      <c r="AL244" s="749" t="e">
        <f t="shared" si="805"/>
        <v>#DIV/0!</v>
      </c>
      <c r="AM244" s="665"/>
      <c r="AN244" s="734"/>
      <c r="AO244" s="19"/>
      <c r="AP244" s="665"/>
      <c r="AQ244" s="734"/>
      <c r="AR244" s="665"/>
      <c r="AS244" s="749" t="e">
        <f t="shared" si="636"/>
        <v>#DIV/0!</v>
      </c>
      <c r="AT244" s="665"/>
      <c r="AU244" s="749" t="e">
        <f t="shared" si="637"/>
        <v>#DIV/0!</v>
      </c>
      <c r="AV244" s="665"/>
      <c r="AW244" s="749"/>
      <c r="AX244" s="665"/>
      <c r="AY244" s="749" t="e">
        <f t="shared" si="639"/>
        <v>#DIV/0!</v>
      </c>
      <c r="AZ244" s="665"/>
      <c r="BA244" s="749"/>
      <c r="BB244" s="19"/>
      <c r="BC244" s="665"/>
      <c r="BD244" s="19"/>
      <c r="BE244" s="665"/>
      <c r="BF244" s="665"/>
      <c r="BG244" s="665"/>
      <c r="BH244" s="665"/>
      <c r="BI244" s="19"/>
      <c r="BJ244" s="665"/>
      <c r="BK244" s="665"/>
      <c r="BL244" s="665"/>
      <c r="BM244" s="19"/>
      <c r="BN244" s="665"/>
      <c r="BO244" s="665"/>
      <c r="BP244" s="665"/>
      <c r="BQ244" s="665"/>
      <c r="BR244" s="665"/>
      <c r="BS244" s="19"/>
      <c r="BT244" s="665"/>
      <c r="BU244" s="665"/>
      <c r="BV244" s="542"/>
      <c r="BW244" s="557"/>
      <c r="BX244" s="542"/>
      <c r="BY244" s="542"/>
      <c r="BZ244" s="19"/>
      <c r="CE244" s="749"/>
    </row>
    <row r="245" spans="2:83" s="68" customFormat="1" ht="44.25" hidden="1" customHeight="1" x14ac:dyDescent="0.3">
      <c r="B245" s="541" t="s">
        <v>186</v>
      </c>
      <c r="C245" s="98" t="s">
        <v>38</v>
      </c>
      <c r="D245" s="665">
        <f t="shared" si="809"/>
        <v>0</v>
      </c>
      <c r="E245" s="665"/>
      <c r="F245" s="665"/>
      <c r="G245" s="665">
        <f>G246+G247</f>
        <v>0</v>
      </c>
      <c r="H245" s="665"/>
      <c r="I245" s="19"/>
      <c r="J245" s="665">
        <v>0</v>
      </c>
      <c r="K245" s="665">
        <f t="shared" si="802"/>
        <v>0</v>
      </c>
      <c r="L245" s="749" t="e">
        <f t="shared" si="633"/>
        <v>#DIV/0!</v>
      </c>
      <c r="M245" s="665"/>
      <c r="N245" s="734"/>
      <c r="O245" s="665"/>
      <c r="P245" s="734"/>
      <c r="Q245" s="665">
        <f>Q246+Q247</f>
        <v>0</v>
      </c>
      <c r="R245" s="734"/>
      <c r="S245" s="665"/>
      <c r="T245" s="734"/>
      <c r="U245" s="19"/>
      <c r="V245" s="286"/>
      <c r="W245" s="19"/>
      <c r="X245" s="19"/>
      <c r="Y245" s="19"/>
      <c r="Z245" s="665"/>
      <c r="AA245" s="665"/>
      <c r="AB245" s="665"/>
      <c r="AC245" s="19"/>
      <c r="AD245" s="19"/>
      <c r="AE245" s="665">
        <f t="shared" si="812"/>
        <v>0</v>
      </c>
      <c r="AF245" s="749" t="e">
        <f t="shared" si="634"/>
        <v>#DIV/0!</v>
      </c>
      <c r="AG245" s="665"/>
      <c r="AH245" s="749"/>
      <c r="AI245" s="665"/>
      <c r="AJ245" s="734"/>
      <c r="AK245" s="665">
        <f>AK246+AK247</f>
        <v>0</v>
      </c>
      <c r="AL245" s="749" t="e">
        <f t="shared" si="805"/>
        <v>#DIV/0!</v>
      </c>
      <c r="AM245" s="665"/>
      <c r="AN245" s="734"/>
      <c r="AO245" s="19"/>
      <c r="AP245" s="665">
        <f>AP246+AP247</f>
        <v>0</v>
      </c>
      <c r="AQ245" s="734"/>
      <c r="AR245" s="665">
        <f>AX245</f>
        <v>0</v>
      </c>
      <c r="AS245" s="749" t="e">
        <f t="shared" si="636"/>
        <v>#DIV/0!</v>
      </c>
      <c r="AT245" s="665"/>
      <c r="AU245" s="749" t="e">
        <f t="shared" si="637"/>
        <v>#DIV/0!</v>
      </c>
      <c r="AV245" s="665"/>
      <c r="AW245" s="749"/>
      <c r="AX245" s="665">
        <f>AX246+AX247</f>
        <v>0</v>
      </c>
      <c r="AY245" s="749" t="e">
        <f t="shared" si="639"/>
        <v>#DIV/0!</v>
      </c>
      <c r="AZ245" s="665"/>
      <c r="BA245" s="749"/>
      <c r="BB245" s="19"/>
      <c r="BC245" s="665"/>
      <c r="BD245" s="19"/>
      <c r="BE245" s="665"/>
      <c r="BF245" s="665"/>
      <c r="BG245" s="665"/>
      <c r="BH245" s="665"/>
      <c r="BI245" s="19"/>
      <c r="BJ245" s="665"/>
      <c r="BK245" s="665"/>
      <c r="BL245" s="665"/>
      <c r="BM245" s="19"/>
      <c r="BN245" s="665">
        <f t="shared" si="810"/>
        <v>0</v>
      </c>
      <c r="BO245" s="665"/>
      <c r="BP245" s="665"/>
      <c r="BQ245" s="665">
        <f>BQ246+BQ247</f>
        <v>0</v>
      </c>
      <c r="BR245" s="665"/>
      <c r="BS245" s="19"/>
      <c r="BT245" s="665">
        <f>BT246+BT247</f>
        <v>0</v>
      </c>
      <c r="BU245" s="665">
        <f t="shared" si="799"/>
        <v>0</v>
      </c>
      <c r="BV245" s="542"/>
      <c r="BW245" s="557"/>
      <c r="BX245" s="542">
        <f>BX246+BX247</f>
        <v>0</v>
      </c>
      <c r="BY245" s="542"/>
      <c r="BZ245" s="19"/>
      <c r="CE245" s="749"/>
    </row>
    <row r="246" spans="2:83" s="174" customFormat="1" ht="55.5" hidden="1" customHeight="1" x14ac:dyDescent="0.3">
      <c r="B246" s="202"/>
      <c r="C246" s="102" t="s">
        <v>32</v>
      </c>
      <c r="D246" s="666">
        <f t="shared" si="809"/>
        <v>0</v>
      </c>
      <c r="E246" s="666"/>
      <c r="F246" s="666"/>
      <c r="G246" s="666">
        <v>0</v>
      </c>
      <c r="H246" s="666"/>
      <c r="I246" s="280"/>
      <c r="J246" s="666">
        <v>0</v>
      </c>
      <c r="K246" s="666">
        <f t="shared" si="802"/>
        <v>0</v>
      </c>
      <c r="L246" s="749" t="e">
        <f t="shared" si="633"/>
        <v>#DIV/0!</v>
      </c>
      <c r="M246" s="666"/>
      <c r="N246" s="734"/>
      <c r="O246" s="666"/>
      <c r="P246" s="734"/>
      <c r="Q246" s="666">
        <v>0</v>
      </c>
      <c r="R246" s="734"/>
      <c r="S246" s="666"/>
      <c r="T246" s="734"/>
      <c r="U246" s="280"/>
      <c r="V246" s="280"/>
      <c r="W246" s="280"/>
      <c r="X246" s="280"/>
      <c r="Y246" s="280"/>
      <c r="Z246" s="666"/>
      <c r="AA246" s="666"/>
      <c r="AB246" s="666"/>
      <c r="AC246" s="280"/>
      <c r="AD246" s="19"/>
      <c r="AE246" s="666">
        <f t="shared" si="812"/>
        <v>0</v>
      </c>
      <c r="AF246" s="749" t="e">
        <f t="shared" si="634"/>
        <v>#DIV/0!</v>
      </c>
      <c r="AG246" s="666"/>
      <c r="AH246" s="749"/>
      <c r="AI246" s="666"/>
      <c r="AJ246" s="734"/>
      <c r="AK246" s="666">
        <v>0</v>
      </c>
      <c r="AL246" s="749" t="e">
        <f t="shared" si="805"/>
        <v>#DIV/0!</v>
      </c>
      <c r="AM246" s="666"/>
      <c r="AN246" s="734"/>
      <c r="AO246" s="280"/>
      <c r="AP246" s="666">
        <f>AR246-AK246</f>
        <v>0</v>
      </c>
      <c r="AQ246" s="734"/>
      <c r="AR246" s="666">
        <f>AX246</f>
        <v>0</v>
      </c>
      <c r="AS246" s="749" t="e">
        <f t="shared" si="636"/>
        <v>#DIV/0!</v>
      </c>
      <c r="AT246" s="666"/>
      <c r="AU246" s="749" t="e">
        <f t="shared" si="637"/>
        <v>#DIV/0!</v>
      </c>
      <c r="AV246" s="666"/>
      <c r="AW246" s="749"/>
      <c r="AX246" s="666">
        <v>0</v>
      </c>
      <c r="AY246" s="749" t="e">
        <f t="shared" si="639"/>
        <v>#DIV/0!</v>
      </c>
      <c r="AZ246" s="666"/>
      <c r="BA246" s="749"/>
      <c r="BB246" s="280"/>
      <c r="BC246" s="666"/>
      <c r="BD246" s="280"/>
      <c r="BE246" s="666"/>
      <c r="BF246" s="666"/>
      <c r="BG246" s="666"/>
      <c r="BH246" s="666"/>
      <c r="BI246" s="280"/>
      <c r="BJ246" s="666"/>
      <c r="BK246" s="666"/>
      <c r="BL246" s="666"/>
      <c r="BM246" s="280"/>
      <c r="BN246" s="666">
        <f t="shared" si="810"/>
        <v>0</v>
      </c>
      <c r="BO246" s="666"/>
      <c r="BP246" s="666"/>
      <c r="BQ246" s="666">
        <v>0</v>
      </c>
      <c r="BR246" s="666"/>
      <c r="BS246" s="280"/>
      <c r="BT246" s="666">
        <f>BU246-BQ246</f>
        <v>0</v>
      </c>
      <c r="BU246" s="666">
        <f t="shared" si="799"/>
        <v>0</v>
      </c>
      <c r="BV246" s="590"/>
      <c r="BW246" s="590"/>
      <c r="BX246" s="590">
        <v>0</v>
      </c>
      <c r="BY246" s="590"/>
      <c r="BZ246" s="280"/>
      <c r="CE246" s="749"/>
    </row>
    <row r="247" spans="2:83" s="68" customFormat="1" ht="55.5" hidden="1" customHeight="1" x14ac:dyDescent="0.3">
      <c r="B247" s="541"/>
      <c r="C247" s="98" t="s">
        <v>422</v>
      </c>
      <c r="D247" s="665">
        <f t="shared" si="809"/>
        <v>0</v>
      </c>
      <c r="E247" s="665"/>
      <c r="F247" s="665"/>
      <c r="G247" s="665">
        <v>0</v>
      </c>
      <c r="H247" s="665"/>
      <c r="I247" s="19"/>
      <c r="J247" s="665">
        <v>0</v>
      </c>
      <c r="K247" s="665">
        <f t="shared" si="802"/>
        <v>0</v>
      </c>
      <c r="L247" s="749" t="e">
        <f t="shared" si="633"/>
        <v>#DIV/0!</v>
      </c>
      <c r="M247" s="665"/>
      <c r="N247" s="734"/>
      <c r="O247" s="665"/>
      <c r="P247" s="734"/>
      <c r="Q247" s="665">
        <v>0</v>
      </c>
      <c r="R247" s="734"/>
      <c r="S247" s="665"/>
      <c r="T247" s="734"/>
      <c r="U247" s="19"/>
      <c r="V247" s="286"/>
      <c r="W247" s="19"/>
      <c r="X247" s="19"/>
      <c r="Y247" s="19"/>
      <c r="Z247" s="665"/>
      <c r="AA247" s="665"/>
      <c r="AB247" s="665"/>
      <c r="AC247" s="19"/>
      <c r="AD247" s="19"/>
      <c r="AE247" s="665">
        <f t="shared" si="812"/>
        <v>0</v>
      </c>
      <c r="AF247" s="749" t="e">
        <f t="shared" si="634"/>
        <v>#DIV/0!</v>
      </c>
      <c r="AG247" s="665"/>
      <c r="AH247" s="749"/>
      <c r="AI247" s="665"/>
      <c r="AJ247" s="734"/>
      <c r="AK247" s="665">
        <v>0</v>
      </c>
      <c r="AL247" s="749" t="e">
        <f t="shared" si="805"/>
        <v>#DIV/0!</v>
      </c>
      <c r="AM247" s="665"/>
      <c r="AN247" s="734"/>
      <c r="AO247" s="19"/>
      <c r="AP247" s="665">
        <f>AR247-AK247</f>
        <v>0</v>
      </c>
      <c r="AQ247" s="734"/>
      <c r="AR247" s="665">
        <f>AX247</f>
        <v>0</v>
      </c>
      <c r="AS247" s="749" t="e">
        <f t="shared" si="636"/>
        <v>#DIV/0!</v>
      </c>
      <c r="AT247" s="665"/>
      <c r="AU247" s="749" t="e">
        <f t="shared" si="637"/>
        <v>#DIV/0!</v>
      </c>
      <c r="AV247" s="665"/>
      <c r="AW247" s="749"/>
      <c r="AX247" s="665">
        <v>0</v>
      </c>
      <c r="AY247" s="749" t="e">
        <f t="shared" si="639"/>
        <v>#DIV/0!</v>
      </c>
      <c r="AZ247" s="665"/>
      <c r="BA247" s="749"/>
      <c r="BB247" s="19"/>
      <c r="BC247" s="665"/>
      <c r="BD247" s="19"/>
      <c r="BE247" s="665"/>
      <c r="BF247" s="665"/>
      <c r="BG247" s="665"/>
      <c r="BH247" s="665"/>
      <c r="BI247" s="19"/>
      <c r="BJ247" s="665"/>
      <c r="BK247" s="665"/>
      <c r="BL247" s="665"/>
      <c r="BM247" s="19"/>
      <c r="BN247" s="665">
        <f t="shared" si="810"/>
        <v>0</v>
      </c>
      <c r="BO247" s="665"/>
      <c r="BP247" s="665"/>
      <c r="BQ247" s="665">
        <v>0</v>
      </c>
      <c r="BR247" s="665"/>
      <c r="BS247" s="19"/>
      <c r="BT247" s="665">
        <f>BU247-BQ247</f>
        <v>0</v>
      </c>
      <c r="BU247" s="665">
        <f t="shared" si="799"/>
        <v>0</v>
      </c>
      <c r="BV247" s="542"/>
      <c r="BW247" s="557"/>
      <c r="BX247" s="542">
        <v>0</v>
      </c>
      <c r="BY247" s="542"/>
      <c r="BZ247" s="19"/>
      <c r="CE247" s="749"/>
    </row>
    <row r="248" spans="2:83" s="68" customFormat="1" ht="55.5" hidden="1" customHeight="1" x14ac:dyDescent="0.3">
      <c r="B248" s="541" t="s">
        <v>7</v>
      </c>
      <c r="C248" s="125" t="s">
        <v>228</v>
      </c>
      <c r="D248" s="665">
        <f t="shared" ref="D248:D257" si="813">G248</f>
        <v>0</v>
      </c>
      <c r="E248" s="665"/>
      <c r="F248" s="665"/>
      <c r="G248" s="665">
        <f>G249+G250</f>
        <v>0</v>
      </c>
      <c r="H248" s="665"/>
      <c r="I248" s="19"/>
      <c r="J248" s="665"/>
      <c r="K248" s="665">
        <f t="shared" si="802"/>
        <v>0</v>
      </c>
      <c r="L248" s="749" t="e">
        <f t="shared" si="633"/>
        <v>#DIV/0!</v>
      </c>
      <c r="M248" s="665"/>
      <c r="N248" s="734"/>
      <c r="O248" s="665"/>
      <c r="P248" s="734"/>
      <c r="Q248" s="665">
        <f>Q249+Q250</f>
        <v>0</v>
      </c>
      <c r="R248" s="734"/>
      <c r="S248" s="665"/>
      <c r="T248" s="734"/>
      <c r="U248" s="19"/>
      <c r="V248" s="286"/>
      <c r="W248" s="19"/>
      <c r="X248" s="19"/>
      <c r="Y248" s="19"/>
      <c r="Z248" s="665"/>
      <c r="AA248" s="665"/>
      <c r="AB248" s="665"/>
      <c r="AC248" s="19"/>
      <c r="AD248" s="19"/>
      <c r="AE248" s="665">
        <f t="shared" si="812"/>
        <v>0</v>
      </c>
      <c r="AF248" s="749" t="e">
        <f t="shared" si="634"/>
        <v>#DIV/0!</v>
      </c>
      <c r="AG248" s="665"/>
      <c r="AH248" s="749"/>
      <c r="AI248" s="665"/>
      <c r="AJ248" s="734"/>
      <c r="AK248" s="665"/>
      <c r="AL248" s="749" t="e">
        <f t="shared" si="805"/>
        <v>#DIV/0!</v>
      </c>
      <c r="AM248" s="665"/>
      <c r="AN248" s="734"/>
      <c r="AO248" s="19"/>
      <c r="AP248" s="665"/>
      <c r="AQ248" s="734"/>
      <c r="AR248" s="665"/>
      <c r="AS248" s="749" t="e">
        <f t="shared" si="636"/>
        <v>#DIV/0!</v>
      </c>
      <c r="AT248" s="665"/>
      <c r="AU248" s="749" t="e">
        <f t="shared" si="637"/>
        <v>#DIV/0!</v>
      </c>
      <c r="AV248" s="665"/>
      <c r="AW248" s="749"/>
      <c r="AX248" s="665"/>
      <c r="AY248" s="749" t="e">
        <f t="shared" si="639"/>
        <v>#DIV/0!</v>
      </c>
      <c r="AZ248" s="665"/>
      <c r="BA248" s="749"/>
      <c r="BB248" s="19"/>
      <c r="BC248" s="665"/>
      <c r="BD248" s="19"/>
      <c r="BE248" s="665"/>
      <c r="BF248" s="665"/>
      <c r="BG248" s="665"/>
      <c r="BH248" s="665"/>
      <c r="BI248" s="19"/>
      <c r="BJ248" s="665"/>
      <c r="BK248" s="665"/>
      <c r="BL248" s="665"/>
      <c r="BM248" s="19"/>
      <c r="BN248" s="665">
        <f t="shared" si="810"/>
        <v>0</v>
      </c>
      <c r="BO248" s="665"/>
      <c r="BP248" s="665"/>
      <c r="BQ248" s="665">
        <f>BQ249+BQ250</f>
        <v>0</v>
      </c>
      <c r="BR248" s="665"/>
      <c r="BS248" s="19"/>
      <c r="BT248" s="665">
        <f t="shared" ref="BT248:BT263" si="814">BX248</f>
        <v>0</v>
      </c>
      <c r="BU248" s="665">
        <f t="shared" si="799"/>
        <v>0</v>
      </c>
      <c r="BV248" s="542"/>
      <c r="BW248" s="557"/>
      <c r="BX248" s="542">
        <f>BX249+BX250</f>
        <v>0</v>
      </c>
      <c r="BY248" s="542"/>
      <c r="BZ248" s="19"/>
      <c r="CE248" s="749"/>
    </row>
    <row r="249" spans="2:83" s="174" customFormat="1" ht="55.5" hidden="1" customHeight="1" x14ac:dyDescent="0.3">
      <c r="B249" s="202"/>
      <c r="C249" s="102" t="s">
        <v>32</v>
      </c>
      <c r="D249" s="666">
        <f t="shared" si="813"/>
        <v>0</v>
      </c>
      <c r="E249" s="666"/>
      <c r="F249" s="666"/>
      <c r="G249" s="666">
        <v>0</v>
      </c>
      <c r="H249" s="666"/>
      <c r="I249" s="280"/>
      <c r="J249" s="665"/>
      <c r="K249" s="666">
        <f t="shared" si="802"/>
        <v>0</v>
      </c>
      <c r="L249" s="749" t="e">
        <f t="shared" si="633"/>
        <v>#DIV/0!</v>
      </c>
      <c r="M249" s="666"/>
      <c r="N249" s="734"/>
      <c r="O249" s="666"/>
      <c r="P249" s="734"/>
      <c r="Q249" s="666">
        <v>0</v>
      </c>
      <c r="R249" s="734"/>
      <c r="S249" s="666"/>
      <c r="T249" s="734"/>
      <c r="U249" s="280"/>
      <c r="V249" s="280"/>
      <c r="W249" s="280"/>
      <c r="X249" s="280"/>
      <c r="Y249" s="280"/>
      <c r="Z249" s="666"/>
      <c r="AA249" s="666"/>
      <c r="AB249" s="666"/>
      <c r="AC249" s="280"/>
      <c r="AD249" s="19"/>
      <c r="AE249" s="665">
        <f t="shared" si="812"/>
        <v>0</v>
      </c>
      <c r="AF249" s="749" t="e">
        <f t="shared" si="634"/>
        <v>#DIV/0!</v>
      </c>
      <c r="AG249" s="666"/>
      <c r="AH249" s="749"/>
      <c r="AI249" s="666"/>
      <c r="AJ249" s="734"/>
      <c r="AK249" s="666"/>
      <c r="AL249" s="749" t="e">
        <f t="shared" si="805"/>
        <v>#DIV/0!</v>
      </c>
      <c r="AM249" s="666"/>
      <c r="AN249" s="734"/>
      <c r="AO249" s="280"/>
      <c r="AP249" s="666"/>
      <c r="AQ249" s="734"/>
      <c r="AR249" s="666">
        <f>AX249</f>
        <v>0</v>
      </c>
      <c r="AS249" s="749" t="e">
        <f t="shared" si="636"/>
        <v>#DIV/0!</v>
      </c>
      <c r="AT249" s="666"/>
      <c r="AU249" s="749" t="e">
        <f t="shared" si="637"/>
        <v>#DIV/0!</v>
      </c>
      <c r="AV249" s="666"/>
      <c r="AW249" s="749"/>
      <c r="AX249" s="666"/>
      <c r="AY249" s="749" t="e">
        <f t="shared" si="639"/>
        <v>#DIV/0!</v>
      </c>
      <c r="AZ249" s="666"/>
      <c r="BA249" s="749"/>
      <c r="BB249" s="280"/>
      <c r="BC249" s="666"/>
      <c r="BD249" s="280"/>
      <c r="BE249" s="666"/>
      <c r="BF249" s="666"/>
      <c r="BG249" s="666"/>
      <c r="BH249" s="666"/>
      <c r="BI249" s="280"/>
      <c r="BJ249" s="666"/>
      <c r="BK249" s="666"/>
      <c r="BL249" s="666"/>
      <c r="BM249" s="280"/>
      <c r="BN249" s="666">
        <f t="shared" si="810"/>
        <v>0</v>
      </c>
      <c r="BO249" s="666"/>
      <c r="BP249" s="666"/>
      <c r="BQ249" s="666">
        <v>0</v>
      </c>
      <c r="BR249" s="666"/>
      <c r="BS249" s="280"/>
      <c r="BT249" s="666">
        <f t="shared" si="814"/>
        <v>0</v>
      </c>
      <c r="BU249" s="666">
        <f t="shared" si="799"/>
        <v>0</v>
      </c>
      <c r="BV249" s="543"/>
      <c r="BW249" s="555"/>
      <c r="BX249" s="543">
        <v>0</v>
      </c>
      <c r="BY249" s="543"/>
      <c r="BZ249" s="280"/>
      <c r="CE249" s="749"/>
    </row>
    <row r="250" spans="2:83" s="68" customFormat="1" ht="55.5" hidden="1" customHeight="1" x14ac:dyDescent="0.3">
      <c r="B250" s="541"/>
      <c r="C250" s="98" t="s">
        <v>422</v>
      </c>
      <c r="D250" s="665">
        <f t="shared" si="813"/>
        <v>0</v>
      </c>
      <c r="E250" s="665"/>
      <c r="F250" s="665"/>
      <c r="G250" s="665">
        <v>0</v>
      </c>
      <c r="H250" s="665"/>
      <c r="I250" s="19"/>
      <c r="J250" s="665"/>
      <c r="K250" s="665">
        <f t="shared" si="802"/>
        <v>0</v>
      </c>
      <c r="L250" s="749" t="e">
        <f t="shared" si="633"/>
        <v>#DIV/0!</v>
      </c>
      <c r="M250" s="665"/>
      <c r="N250" s="734"/>
      <c r="O250" s="665"/>
      <c r="P250" s="734"/>
      <c r="Q250" s="665">
        <v>0</v>
      </c>
      <c r="R250" s="734"/>
      <c r="S250" s="665"/>
      <c r="T250" s="734"/>
      <c r="U250" s="19"/>
      <c r="V250" s="286"/>
      <c r="W250" s="19"/>
      <c r="X250" s="19"/>
      <c r="Y250" s="19"/>
      <c r="Z250" s="665"/>
      <c r="AA250" s="665"/>
      <c r="AB250" s="665"/>
      <c r="AC250" s="19"/>
      <c r="AD250" s="19"/>
      <c r="AE250" s="665">
        <f t="shared" si="812"/>
        <v>0</v>
      </c>
      <c r="AF250" s="749" t="e">
        <f t="shared" si="634"/>
        <v>#DIV/0!</v>
      </c>
      <c r="AG250" s="665"/>
      <c r="AH250" s="749"/>
      <c r="AI250" s="665"/>
      <c r="AJ250" s="734"/>
      <c r="AK250" s="665"/>
      <c r="AL250" s="749" t="e">
        <f t="shared" si="805"/>
        <v>#DIV/0!</v>
      </c>
      <c r="AM250" s="665"/>
      <c r="AN250" s="734"/>
      <c r="AO250" s="19"/>
      <c r="AP250" s="665"/>
      <c r="AQ250" s="734"/>
      <c r="AR250" s="665">
        <f>AX250</f>
        <v>0</v>
      </c>
      <c r="AS250" s="749" t="e">
        <f t="shared" si="636"/>
        <v>#DIV/0!</v>
      </c>
      <c r="AT250" s="665"/>
      <c r="AU250" s="749" t="e">
        <f t="shared" si="637"/>
        <v>#DIV/0!</v>
      </c>
      <c r="AV250" s="665"/>
      <c r="AW250" s="749"/>
      <c r="AX250" s="665"/>
      <c r="AY250" s="749" t="e">
        <f t="shared" si="639"/>
        <v>#DIV/0!</v>
      </c>
      <c r="AZ250" s="665"/>
      <c r="BA250" s="749"/>
      <c r="BB250" s="19"/>
      <c r="BC250" s="665"/>
      <c r="BD250" s="19"/>
      <c r="BE250" s="665"/>
      <c r="BF250" s="665"/>
      <c r="BG250" s="665"/>
      <c r="BH250" s="665"/>
      <c r="BI250" s="19"/>
      <c r="BJ250" s="665"/>
      <c r="BK250" s="665"/>
      <c r="BL250" s="665"/>
      <c r="BM250" s="19"/>
      <c r="BN250" s="665">
        <f t="shared" si="810"/>
        <v>0</v>
      </c>
      <c r="BO250" s="665"/>
      <c r="BP250" s="665"/>
      <c r="BQ250" s="665">
        <v>0</v>
      </c>
      <c r="BR250" s="665"/>
      <c r="BS250" s="19"/>
      <c r="BT250" s="665">
        <f t="shared" si="814"/>
        <v>0</v>
      </c>
      <c r="BU250" s="665">
        <f t="shared" si="799"/>
        <v>0</v>
      </c>
      <c r="BV250" s="542"/>
      <c r="BW250" s="557"/>
      <c r="BX250" s="542">
        <v>0</v>
      </c>
      <c r="BY250" s="542"/>
      <c r="BZ250" s="19"/>
      <c r="CE250" s="749"/>
    </row>
    <row r="251" spans="2:83" s="68" customFormat="1" ht="55.5" customHeight="1" x14ac:dyDescent="0.3">
      <c r="B251" s="541" t="s">
        <v>186</v>
      </c>
      <c r="C251" s="125" t="s">
        <v>229</v>
      </c>
      <c r="D251" s="665">
        <f t="shared" si="813"/>
        <v>663557.07692999998</v>
      </c>
      <c r="E251" s="665"/>
      <c r="F251" s="665"/>
      <c r="G251" s="167">
        <f t="shared" ref="G251" si="815">G252+G253</f>
        <v>663557.07692999998</v>
      </c>
      <c r="H251" s="665"/>
      <c r="I251" s="19"/>
      <c r="J251" s="665">
        <f>Q251-G251</f>
        <v>-661942.43093000003</v>
      </c>
      <c r="K251" s="665">
        <f t="shared" si="802"/>
        <v>1614.646</v>
      </c>
      <c r="L251" s="749">
        <f t="shared" si="633"/>
        <v>2.4333189353812471E-3</v>
      </c>
      <c r="M251" s="665"/>
      <c r="N251" s="734"/>
      <c r="O251" s="665"/>
      <c r="P251" s="734"/>
      <c r="Q251" s="167">
        <f t="shared" ref="Q251" si="816">Q252+Q253</f>
        <v>1614.646</v>
      </c>
      <c r="R251" s="734"/>
      <c r="S251" s="665"/>
      <c r="T251" s="734"/>
      <c r="U251" s="19"/>
      <c r="V251" s="286"/>
      <c r="W251" s="19"/>
      <c r="X251" s="19"/>
      <c r="Y251" s="19"/>
      <c r="Z251" s="665"/>
      <c r="AA251" s="665"/>
      <c r="AB251" s="665"/>
      <c r="AC251" s="19"/>
      <c r="AD251" s="19"/>
      <c r="AE251" s="665">
        <f>AK251</f>
        <v>1614.646</v>
      </c>
      <c r="AF251" s="749">
        <f t="shared" si="634"/>
        <v>2.4333189353812471E-3</v>
      </c>
      <c r="AG251" s="665">
        <f t="shared" ref="AG251" si="817">AG252+AG253</f>
        <v>0</v>
      </c>
      <c r="AH251" s="749"/>
      <c r="AI251" s="665"/>
      <c r="AJ251" s="734"/>
      <c r="AK251" s="665">
        <f>AK252+AK253</f>
        <v>1614.646</v>
      </c>
      <c r="AL251" s="749">
        <f t="shared" si="805"/>
        <v>2.4333189353812471E-3</v>
      </c>
      <c r="AM251" s="665"/>
      <c r="AN251" s="734"/>
      <c r="AO251" s="19"/>
      <c r="AP251" s="665">
        <f>AP252+AP253</f>
        <v>231679.85081999999</v>
      </c>
      <c r="AQ251" s="734"/>
      <c r="AR251" s="665">
        <f>AX251</f>
        <v>663557.07692999998</v>
      </c>
      <c r="AS251" s="749">
        <f t="shared" si="636"/>
        <v>1</v>
      </c>
      <c r="AT251" s="665">
        <f t="shared" ref="AT251" si="818">AT252+AT253</f>
        <v>0</v>
      </c>
      <c r="AU251" s="749" t="e">
        <f t="shared" si="637"/>
        <v>#DIV/0!</v>
      </c>
      <c r="AV251" s="665"/>
      <c r="AW251" s="749"/>
      <c r="AX251" s="665">
        <f>AX252+AX253</f>
        <v>663557.07692999998</v>
      </c>
      <c r="AY251" s="749">
        <f t="shared" si="639"/>
        <v>1</v>
      </c>
      <c r="AZ251" s="665"/>
      <c r="BA251" s="749"/>
      <c r="BB251" s="19"/>
      <c r="BC251" s="665"/>
      <c r="BD251" s="19"/>
      <c r="BE251" s="665"/>
      <c r="BF251" s="665"/>
      <c r="BG251" s="665"/>
      <c r="BH251" s="665"/>
      <c r="BI251" s="19"/>
      <c r="BJ251" s="665"/>
      <c r="BK251" s="665"/>
      <c r="BL251" s="665"/>
      <c r="BM251" s="19"/>
      <c r="BN251" s="665">
        <f t="shared" si="810"/>
        <v>549474.28599999996</v>
      </c>
      <c r="BO251" s="665"/>
      <c r="BP251" s="665"/>
      <c r="BQ251" s="665">
        <f>BQ252+BQ253</f>
        <v>549474.28599999996</v>
      </c>
      <c r="BR251" s="665"/>
      <c r="BS251" s="19"/>
      <c r="BT251" s="665">
        <f>BT252+BT253</f>
        <v>0</v>
      </c>
      <c r="BU251" s="665">
        <f>BU252+BU253</f>
        <v>549474.28599999996</v>
      </c>
      <c r="BV251" s="542"/>
      <c r="BW251" s="557"/>
      <c r="BX251" s="542">
        <f>BX252+BX253</f>
        <v>549474.28599999996</v>
      </c>
      <c r="BY251" s="542"/>
      <c r="BZ251" s="19"/>
      <c r="CE251" s="749"/>
    </row>
    <row r="252" spans="2:83" s="174" customFormat="1" ht="55.5" customHeight="1" x14ac:dyDescent="0.3">
      <c r="B252" s="202"/>
      <c r="C252" s="102" t="s">
        <v>32</v>
      </c>
      <c r="D252" s="666">
        <f t="shared" si="813"/>
        <v>431312.1</v>
      </c>
      <c r="E252" s="666"/>
      <c r="F252" s="666"/>
      <c r="G252" s="666">
        <v>431312.1</v>
      </c>
      <c r="H252" s="666"/>
      <c r="I252" s="280"/>
      <c r="J252" s="666">
        <v>0</v>
      </c>
      <c r="K252" s="666">
        <f t="shared" si="802"/>
        <v>1049.5199</v>
      </c>
      <c r="L252" s="749">
        <f t="shared" si="633"/>
        <v>2.4333189354066348E-3</v>
      </c>
      <c r="M252" s="666"/>
      <c r="N252" s="734"/>
      <c r="O252" s="666"/>
      <c r="P252" s="734"/>
      <c r="Q252" s="666">
        <f>'[9]2 вариант'!$F$45</f>
        <v>1049.5199</v>
      </c>
      <c r="R252" s="734"/>
      <c r="S252" s="666"/>
      <c r="T252" s="734"/>
      <c r="U252" s="280"/>
      <c r="V252" s="280"/>
      <c r="W252" s="280"/>
      <c r="X252" s="280"/>
      <c r="Y252" s="280"/>
      <c r="Z252" s="666"/>
      <c r="AA252" s="666"/>
      <c r="AB252" s="666"/>
      <c r="AC252" s="280"/>
      <c r="AD252" s="19"/>
      <c r="AE252" s="666">
        <f>AK252</f>
        <v>1049.5199</v>
      </c>
      <c r="AF252" s="749">
        <f t="shared" si="634"/>
        <v>2.4333189354066348E-3</v>
      </c>
      <c r="AG252" s="666">
        <v>0</v>
      </c>
      <c r="AH252" s="749"/>
      <c r="AI252" s="666"/>
      <c r="AJ252" s="734"/>
      <c r="AK252" s="666">
        <f>'[9]2 вариант'!$D$45</f>
        <v>1049.5199</v>
      </c>
      <c r="AL252" s="749">
        <f t="shared" si="805"/>
        <v>2.4333189354066348E-3</v>
      </c>
      <c r="AM252" s="666"/>
      <c r="AN252" s="734"/>
      <c r="AO252" s="280"/>
      <c r="AP252" s="666">
        <v>0</v>
      </c>
      <c r="AQ252" s="734"/>
      <c r="AR252" s="666">
        <f>AX252</f>
        <v>431312.10000999999</v>
      </c>
      <c r="AS252" s="749">
        <f t="shared" si="636"/>
        <v>1.000000000023185</v>
      </c>
      <c r="AT252" s="666">
        <v>0</v>
      </c>
      <c r="AU252" s="749" t="e">
        <f t="shared" si="637"/>
        <v>#DIV/0!</v>
      </c>
      <c r="AV252" s="666"/>
      <c r="AW252" s="749"/>
      <c r="AX252" s="666">
        <f>'[9]2 вариант'!$I$42+'[9]2 вариант'!$I$45</f>
        <v>431312.10000999999</v>
      </c>
      <c r="AY252" s="749">
        <f t="shared" si="639"/>
        <v>1.000000000023185</v>
      </c>
      <c r="AZ252" s="666"/>
      <c r="BA252" s="749"/>
      <c r="BB252" s="280"/>
      <c r="BC252" s="666"/>
      <c r="BD252" s="280"/>
      <c r="BE252" s="666"/>
      <c r="BF252" s="666"/>
      <c r="BG252" s="666"/>
      <c r="BH252" s="666"/>
      <c r="BI252" s="280"/>
      <c r="BJ252" s="666"/>
      <c r="BK252" s="666"/>
      <c r="BL252" s="666"/>
      <c r="BM252" s="280"/>
      <c r="BN252" s="666">
        <f t="shared" si="810"/>
        <v>307705.59999999998</v>
      </c>
      <c r="BO252" s="666"/>
      <c r="BP252" s="666"/>
      <c r="BQ252" s="666">
        <v>307705.59999999998</v>
      </c>
      <c r="BR252" s="666"/>
      <c r="BS252" s="280"/>
      <c r="BT252" s="666">
        <f>BX252-BQ252</f>
        <v>0</v>
      </c>
      <c r="BU252" s="666">
        <f>BQ252</f>
        <v>307705.59999999998</v>
      </c>
      <c r="BV252" s="608"/>
      <c r="BW252" s="608"/>
      <c r="BX252" s="608">
        <v>307705.59999999998</v>
      </c>
      <c r="BY252" s="608"/>
      <c r="BZ252" s="280"/>
      <c r="CE252" s="749"/>
    </row>
    <row r="253" spans="2:83" s="68" customFormat="1" ht="55.5" customHeight="1" x14ac:dyDescent="0.3">
      <c r="B253" s="541"/>
      <c r="C253" s="98" t="s">
        <v>422</v>
      </c>
      <c r="D253" s="665">
        <f t="shared" si="813"/>
        <v>232244.97693</v>
      </c>
      <c r="E253" s="665"/>
      <c r="F253" s="665"/>
      <c r="G253" s="665">
        <v>232244.97693</v>
      </c>
      <c r="H253" s="665"/>
      <c r="I253" s="19"/>
      <c r="J253" s="665">
        <f>Q253-G253</f>
        <v>-231679.85083000001</v>
      </c>
      <c r="K253" s="665">
        <f t="shared" si="802"/>
        <v>565.12609999999995</v>
      </c>
      <c r="L253" s="749">
        <f t="shared" si="633"/>
        <v>2.4333189353340987E-3</v>
      </c>
      <c r="M253" s="665"/>
      <c r="N253" s="734"/>
      <c r="O253" s="665"/>
      <c r="P253" s="734"/>
      <c r="Q253" s="167">
        <f>'[9]2 вариант'!$F$46</f>
        <v>565.12609999999995</v>
      </c>
      <c r="R253" s="167"/>
      <c r="S253" s="665"/>
      <c r="T253" s="734"/>
      <c r="U253" s="19"/>
      <c r="V253" s="286"/>
      <c r="W253" s="19"/>
      <c r="X253" s="19"/>
      <c r="Y253" s="19"/>
      <c r="Z253" s="665"/>
      <c r="AA253" s="665"/>
      <c r="AB253" s="665"/>
      <c r="AC253" s="19"/>
      <c r="AD253" s="19"/>
      <c r="AE253" s="665">
        <f>AK253</f>
        <v>565.12609999999995</v>
      </c>
      <c r="AF253" s="749">
        <f t="shared" si="634"/>
        <v>2.4333189353340987E-3</v>
      </c>
      <c r="AG253" s="665">
        <v>0</v>
      </c>
      <c r="AH253" s="749"/>
      <c r="AI253" s="665"/>
      <c r="AJ253" s="734"/>
      <c r="AK253" s="665">
        <f>'[9]2 вариант'!$D$46</f>
        <v>565.12609999999995</v>
      </c>
      <c r="AL253" s="749">
        <f t="shared" si="805"/>
        <v>2.4333189353340987E-3</v>
      </c>
      <c r="AM253" s="665"/>
      <c r="AN253" s="734"/>
      <c r="AO253" s="19"/>
      <c r="AP253" s="665">
        <f>AR253-AK253</f>
        <v>231679.85081999999</v>
      </c>
      <c r="AQ253" s="734"/>
      <c r="AR253" s="665">
        <f>AX253</f>
        <v>232244.97691999999</v>
      </c>
      <c r="AS253" s="749">
        <f t="shared" si="636"/>
        <v>0.99999999995694189</v>
      </c>
      <c r="AT253" s="665">
        <v>0</v>
      </c>
      <c r="AU253" s="749" t="e">
        <f t="shared" si="637"/>
        <v>#DIV/0!</v>
      </c>
      <c r="AV253" s="665"/>
      <c r="AW253" s="749"/>
      <c r="AX253" s="665">
        <f>'[9]2 вариант'!$I$43+'[9]2 вариант'!$I$46</f>
        <v>232244.97691999999</v>
      </c>
      <c r="AY253" s="749">
        <f t="shared" si="639"/>
        <v>0.99999999995694189</v>
      </c>
      <c r="AZ253" s="665"/>
      <c r="BA253" s="749"/>
      <c r="BB253" s="19"/>
      <c r="BC253" s="665"/>
      <c r="BD253" s="19"/>
      <c r="BE253" s="665"/>
      <c r="BF253" s="665"/>
      <c r="BG253" s="665"/>
      <c r="BH253" s="665"/>
      <c r="BI253" s="19"/>
      <c r="BJ253" s="665"/>
      <c r="BK253" s="665"/>
      <c r="BL253" s="665"/>
      <c r="BM253" s="19"/>
      <c r="BN253" s="665">
        <f t="shared" si="810"/>
        <v>241768.68599999999</v>
      </c>
      <c r="BO253" s="665"/>
      <c r="BP253" s="665"/>
      <c r="BQ253" s="665">
        <v>241768.68599999999</v>
      </c>
      <c r="BR253" s="665"/>
      <c r="BS253" s="19"/>
      <c r="BT253" s="665">
        <f>BU253-BQ253</f>
        <v>0</v>
      </c>
      <c r="BU253" s="665">
        <f>BX253</f>
        <v>241768.68599999999</v>
      </c>
      <c r="BV253" s="542"/>
      <c r="BW253" s="557"/>
      <c r="BX253" s="542">
        <v>241768.68599999999</v>
      </c>
      <c r="BY253" s="542"/>
      <c r="BZ253" s="19"/>
      <c r="CE253" s="749"/>
    </row>
    <row r="254" spans="2:83" s="68" customFormat="1" ht="55.5" hidden="1" customHeight="1" x14ac:dyDescent="0.3">
      <c r="B254" s="541"/>
      <c r="C254" s="98" t="s">
        <v>31</v>
      </c>
      <c r="D254" s="665">
        <f t="shared" si="813"/>
        <v>0</v>
      </c>
      <c r="E254" s="665"/>
      <c r="F254" s="665"/>
      <c r="G254" s="665"/>
      <c r="H254" s="665"/>
      <c r="I254" s="19"/>
      <c r="J254" s="665">
        <f>Q254-G254</f>
        <v>0</v>
      </c>
      <c r="K254" s="665">
        <f>Q254</f>
        <v>0</v>
      </c>
      <c r="L254" s="749" t="e">
        <f t="shared" si="633"/>
        <v>#DIV/0!</v>
      </c>
      <c r="M254" s="665"/>
      <c r="N254" s="734"/>
      <c r="O254" s="665"/>
      <c r="P254" s="734"/>
      <c r="Q254" s="665">
        <v>0</v>
      </c>
      <c r="R254" s="734"/>
      <c r="S254" s="665"/>
      <c r="T254" s="734"/>
      <c r="U254" s="19"/>
      <c r="V254" s="286"/>
      <c r="W254" s="19"/>
      <c r="X254" s="19"/>
      <c r="Y254" s="19"/>
      <c r="Z254" s="665"/>
      <c r="AA254" s="665"/>
      <c r="AB254" s="665"/>
      <c r="AC254" s="19"/>
      <c r="AD254" s="19"/>
      <c r="AE254" s="665"/>
      <c r="AF254" s="749" t="e">
        <f t="shared" si="634"/>
        <v>#DIV/0!</v>
      </c>
      <c r="AG254" s="665"/>
      <c r="AH254" s="749"/>
      <c r="AI254" s="665"/>
      <c r="AJ254" s="734"/>
      <c r="AK254" s="665"/>
      <c r="AL254" s="749" t="e">
        <f t="shared" si="805"/>
        <v>#DIV/0!</v>
      </c>
      <c r="AM254" s="665"/>
      <c r="AN254" s="734"/>
      <c r="AO254" s="19"/>
      <c r="AP254" s="665"/>
      <c r="AQ254" s="734"/>
      <c r="AR254" s="665"/>
      <c r="AS254" s="749" t="e">
        <f t="shared" si="636"/>
        <v>#DIV/0!</v>
      </c>
      <c r="AT254" s="665"/>
      <c r="AU254" s="749" t="e">
        <f t="shared" si="637"/>
        <v>#DIV/0!</v>
      </c>
      <c r="AV254" s="665"/>
      <c r="AW254" s="749"/>
      <c r="AX254" s="665"/>
      <c r="AY254" s="749" t="e">
        <f t="shared" si="639"/>
        <v>#DIV/0!</v>
      </c>
      <c r="AZ254" s="665"/>
      <c r="BA254" s="749"/>
      <c r="BB254" s="19"/>
      <c r="BC254" s="665"/>
      <c r="BD254" s="19"/>
      <c r="BE254" s="665"/>
      <c r="BF254" s="665"/>
      <c r="BG254" s="665"/>
      <c r="BH254" s="665"/>
      <c r="BI254" s="19"/>
      <c r="BJ254" s="665"/>
      <c r="BK254" s="665"/>
      <c r="BL254" s="665"/>
      <c r="BM254" s="19"/>
      <c r="BN254" s="665"/>
      <c r="BO254" s="665"/>
      <c r="BP254" s="665"/>
      <c r="BQ254" s="665"/>
      <c r="BR254" s="665"/>
      <c r="BS254" s="19"/>
      <c r="BT254" s="665"/>
      <c r="BU254" s="665"/>
      <c r="BV254" s="542"/>
      <c r="BW254" s="557"/>
      <c r="BX254" s="542"/>
      <c r="BY254" s="542"/>
      <c r="BZ254" s="19"/>
      <c r="CE254" s="749"/>
    </row>
    <row r="255" spans="2:83" s="68" customFormat="1" ht="110.25" customHeight="1" x14ac:dyDescent="0.3">
      <c r="B255" s="541" t="s">
        <v>67</v>
      </c>
      <c r="C255" s="125" t="s">
        <v>239</v>
      </c>
      <c r="D255" s="665">
        <f t="shared" si="813"/>
        <v>146527.69231000001</v>
      </c>
      <c r="E255" s="665"/>
      <c r="F255" s="665"/>
      <c r="G255" s="665">
        <f t="shared" ref="G255" si="819">G256+G257</f>
        <v>146527.69231000001</v>
      </c>
      <c r="H255" s="665"/>
      <c r="I255" s="19"/>
      <c r="J255" s="665">
        <f>J256+J257</f>
        <v>-44647.221140000001</v>
      </c>
      <c r="K255" s="665">
        <f t="shared" si="802"/>
        <v>18964.20334</v>
      </c>
      <c r="L255" s="749">
        <f t="shared" si="633"/>
        <v>0.12942402245630505</v>
      </c>
      <c r="M255" s="665"/>
      <c r="N255" s="734"/>
      <c r="O255" s="665"/>
      <c r="P255" s="734"/>
      <c r="Q255" s="665">
        <f t="shared" ref="Q255" si="820">Q256+Q257</f>
        <v>18964.20334</v>
      </c>
      <c r="R255" s="734"/>
      <c r="S255" s="665"/>
      <c r="T255" s="734"/>
      <c r="U255" s="19"/>
      <c r="V255" s="286"/>
      <c r="W255" s="19"/>
      <c r="X255" s="19"/>
      <c r="Y255" s="19"/>
      <c r="Z255" s="665"/>
      <c r="AA255" s="665"/>
      <c r="AB255" s="665"/>
      <c r="AC255" s="19"/>
      <c r="AD255" s="19"/>
      <c r="AE255" s="665">
        <f t="shared" ref="AE255:AG255" si="821">AE256+AE257</f>
        <v>18964.20334</v>
      </c>
      <c r="AF255" s="749">
        <f t="shared" si="634"/>
        <v>0.12942402245630505</v>
      </c>
      <c r="AG255" s="665">
        <f t="shared" si="821"/>
        <v>0</v>
      </c>
      <c r="AH255" s="749"/>
      <c r="AI255" s="665"/>
      <c r="AJ255" s="734"/>
      <c r="AK255" s="665">
        <f>AK256+AK257</f>
        <v>18964.20334</v>
      </c>
      <c r="AL255" s="749">
        <f t="shared" si="805"/>
        <v>0.12942402245630505</v>
      </c>
      <c r="AM255" s="665"/>
      <c r="AN255" s="734"/>
      <c r="AO255" s="19"/>
      <c r="AP255" s="665">
        <f>AP256+AP257</f>
        <v>44647.221140000009</v>
      </c>
      <c r="AQ255" s="734"/>
      <c r="AR255" s="665">
        <f t="shared" ref="AR255" si="822">AR256+AR257</f>
        <v>146527.69231000001</v>
      </c>
      <c r="AS255" s="749">
        <f t="shared" si="636"/>
        <v>1</v>
      </c>
      <c r="AT255" s="665">
        <f t="shared" ref="AT255" si="823">AT256+AT257</f>
        <v>0</v>
      </c>
      <c r="AU255" s="749" t="e">
        <f t="shared" si="637"/>
        <v>#DIV/0!</v>
      </c>
      <c r="AV255" s="665"/>
      <c r="AW255" s="749"/>
      <c r="AX255" s="665">
        <f>AX256+AX257</f>
        <v>146527.69231000001</v>
      </c>
      <c r="AY255" s="749">
        <f t="shared" si="639"/>
        <v>1</v>
      </c>
      <c r="AZ255" s="665"/>
      <c r="BA255" s="749"/>
      <c r="BB255" s="19"/>
      <c r="BC255" s="665"/>
      <c r="BD255" s="19"/>
      <c r="BE255" s="665"/>
      <c r="BF255" s="665"/>
      <c r="BG255" s="665"/>
      <c r="BH255" s="665"/>
      <c r="BI255" s="19"/>
      <c r="BJ255" s="665"/>
      <c r="BK255" s="665"/>
      <c r="BL255" s="665"/>
      <c r="BM255" s="19"/>
      <c r="BN255" s="665">
        <f t="shared" si="810"/>
        <v>104186.429</v>
      </c>
      <c r="BO255" s="665"/>
      <c r="BP255" s="665"/>
      <c r="BQ255" s="665">
        <f>BQ256+BQ257</f>
        <v>104186.429</v>
      </c>
      <c r="BR255" s="665"/>
      <c r="BS255" s="19"/>
      <c r="BT255" s="665">
        <f>BT256+BT257</f>
        <v>0</v>
      </c>
      <c r="BU255" s="665">
        <f t="shared" si="799"/>
        <v>104186.429</v>
      </c>
      <c r="BV255" s="542"/>
      <c r="BW255" s="557"/>
      <c r="BX255" s="542">
        <f>BX256+BX257</f>
        <v>104186.429</v>
      </c>
      <c r="BY255" s="542"/>
      <c r="BZ255" s="19"/>
      <c r="CE255" s="749"/>
    </row>
    <row r="256" spans="2:83" s="174" customFormat="1" ht="55.5" customHeight="1" x14ac:dyDescent="0.3">
      <c r="B256" s="202"/>
      <c r="C256" s="102" t="s">
        <v>32</v>
      </c>
      <c r="D256" s="666">
        <f t="shared" si="813"/>
        <v>95243</v>
      </c>
      <c r="E256" s="666"/>
      <c r="F256" s="666"/>
      <c r="G256" s="666">
        <v>95243</v>
      </c>
      <c r="H256" s="666"/>
      <c r="I256" s="280"/>
      <c r="J256" s="666">
        <v>0</v>
      </c>
      <c r="K256" s="666">
        <f t="shared" si="802"/>
        <v>12326.732169999999</v>
      </c>
      <c r="L256" s="749">
        <f t="shared" ref="L256:L288" si="824">K256/D256</f>
        <v>0.12942402244784393</v>
      </c>
      <c r="M256" s="666"/>
      <c r="N256" s="734"/>
      <c r="O256" s="666"/>
      <c r="P256" s="734"/>
      <c r="Q256" s="666">
        <v>12326.732169999999</v>
      </c>
      <c r="R256" s="734"/>
      <c r="S256" s="666"/>
      <c r="T256" s="734"/>
      <c r="U256" s="280"/>
      <c r="V256" s="280"/>
      <c r="W256" s="280"/>
      <c r="X256" s="280"/>
      <c r="Y256" s="280"/>
      <c r="Z256" s="666"/>
      <c r="AA256" s="666"/>
      <c r="AB256" s="666"/>
      <c r="AC256" s="280"/>
      <c r="AD256" s="19"/>
      <c r="AE256" s="666">
        <f>AK256</f>
        <v>12326.732169999999</v>
      </c>
      <c r="AF256" s="749">
        <f t="shared" ref="AF256:AF288" si="825">AE256/D256</f>
        <v>0.12942402244784393</v>
      </c>
      <c r="AG256" s="666">
        <v>0</v>
      </c>
      <c r="AH256" s="749"/>
      <c r="AI256" s="666"/>
      <c r="AJ256" s="734"/>
      <c r="AK256" s="666">
        <f>'[9]2 вариант'!$D$48</f>
        <v>12326.732169999999</v>
      </c>
      <c r="AL256" s="749">
        <f t="shared" si="805"/>
        <v>0.12942402244784393</v>
      </c>
      <c r="AM256" s="666"/>
      <c r="AN256" s="734"/>
      <c r="AO256" s="280"/>
      <c r="AP256" s="666">
        <v>0</v>
      </c>
      <c r="AQ256" s="734"/>
      <c r="AR256" s="666">
        <f>AX256</f>
        <v>95243</v>
      </c>
      <c r="AS256" s="749">
        <f t="shared" ref="AS256:AS288" si="826">AR256/D256</f>
        <v>1</v>
      </c>
      <c r="AT256" s="666">
        <v>0</v>
      </c>
      <c r="AU256" s="749" t="e">
        <f t="shared" ref="AU256:AU287" si="827">AT256/E256</f>
        <v>#DIV/0!</v>
      </c>
      <c r="AV256" s="666"/>
      <c r="AW256" s="749"/>
      <c r="AX256" s="666">
        <f>'[9]2 вариант'!$I$48</f>
        <v>95243</v>
      </c>
      <c r="AY256" s="749">
        <f t="shared" ref="AY256:AY278" si="828">AX256/G256</f>
        <v>1</v>
      </c>
      <c r="AZ256" s="666"/>
      <c r="BA256" s="749"/>
      <c r="BB256" s="280"/>
      <c r="BC256" s="666"/>
      <c r="BD256" s="280"/>
      <c r="BE256" s="666"/>
      <c r="BF256" s="666"/>
      <c r="BG256" s="666"/>
      <c r="BH256" s="666"/>
      <c r="BI256" s="280"/>
      <c r="BJ256" s="666"/>
      <c r="BK256" s="666"/>
      <c r="BL256" s="666"/>
      <c r="BM256" s="280"/>
      <c r="BN256" s="666">
        <f t="shared" si="810"/>
        <v>58344.4</v>
      </c>
      <c r="BO256" s="666"/>
      <c r="BP256" s="666"/>
      <c r="BQ256" s="666">
        <v>58344.4</v>
      </c>
      <c r="BR256" s="666"/>
      <c r="BS256" s="280"/>
      <c r="BT256" s="666">
        <v>0</v>
      </c>
      <c r="BU256" s="666">
        <f t="shared" si="799"/>
        <v>58344.4</v>
      </c>
      <c r="BV256" s="608"/>
      <c r="BW256" s="608"/>
      <c r="BX256" s="608">
        <v>58344.4</v>
      </c>
      <c r="BY256" s="608"/>
      <c r="BZ256" s="280"/>
      <c r="CE256" s="749"/>
    </row>
    <row r="257" spans="1:12295" s="68" customFormat="1" ht="55.5" customHeight="1" x14ac:dyDescent="0.3">
      <c r="B257" s="541"/>
      <c r="C257" s="98" t="s">
        <v>422</v>
      </c>
      <c r="D257" s="665">
        <f t="shared" si="813"/>
        <v>51284.692309999999</v>
      </c>
      <c r="E257" s="665"/>
      <c r="F257" s="665"/>
      <c r="G257" s="665">
        <v>51284.692309999999</v>
      </c>
      <c r="H257" s="665"/>
      <c r="I257" s="19"/>
      <c r="J257" s="665">
        <f>Q257-G257</f>
        <v>-44647.221140000001</v>
      </c>
      <c r="K257" s="665">
        <f t="shared" si="802"/>
        <v>6637.4711699999998</v>
      </c>
      <c r="L257" s="749">
        <f t="shared" si="824"/>
        <v>0.12942402247201862</v>
      </c>
      <c r="M257" s="665"/>
      <c r="N257" s="734"/>
      <c r="O257" s="665"/>
      <c r="P257" s="734"/>
      <c r="Q257" s="665">
        <v>6637.4711699999998</v>
      </c>
      <c r="R257" s="734"/>
      <c r="S257" s="665"/>
      <c r="T257" s="734"/>
      <c r="U257" s="19"/>
      <c r="V257" s="286"/>
      <c r="W257" s="19"/>
      <c r="X257" s="19"/>
      <c r="Y257" s="19"/>
      <c r="Z257" s="665"/>
      <c r="AA257" s="665"/>
      <c r="AB257" s="665"/>
      <c r="AC257" s="19"/>
      <c r="AD257" s="19"/>
      <c r="AE257" s="665">
        <f>AK257</f>
        <v>6637.4711699999998</v>
      </c>
      <c r="AF257" s="749">
        <f t="shared" si="825"/>
        <v>0.12942402247201862</v>
      </c>
      <c r="AG257" s="665">
        <v>0</v>
      </c>
      <c r="AH257" s="749"/>
      <c r="AI257" s="665"/>
      <c r="AJ257" s="734"/>
      <c r="AK257" s="665">
        <f>'[9]2 вариант'!$D$49</f>
        <v>6637.4711699999998</v>
      </c>
      <c r="AL257" s="749">
        <f t="shared" si="805"/>
        <v>0.12942402247201862</v>
      </c>
      <c r="AM257" s="665"/>
      <c r="AN257" s="734"/>
      <c r="AO257" s="19"/>
      <c r="AP257" s="665">
        <f>AX257-AK257</f>
        <v>44647.221140000009</v>
      </c>
      <c r="AQ257" s="734"/>
      <c r="AR257" s="665">
        <f>AX257</f>
        <v>51284.692310000006</v>
      </c>
      <c r="AS257" s="749">
        <f t="shared" si="826"/>
        <v>1.0000000000000002</v>
      </c>
      <c r="AT257" s="665">
        <v>0</v>
      </c>
      <c r="AU257" s="749" t="e">
        <f t="shared" si="827"/>
        <v>#DIV/0!</v>
      </c>
      <c r="AV257" s="665"/>
      <c r="AW257" s="749"/>
      <c r="AX257" s="665">
        <f>'[9]2 вариант'!$I$49</f>
        <v>51284.692310000006</v>
      </c>
      <c r="AY257" s="749">
        <f t="shared" si="828"/>
        <v>1.0000000000000002</v>
      </c>
      <c r="AZ257" s="665"/>
      <c r="BA257" s="749"/>
      <c r="BB257" s="19"/>
      <c r="BC257" s="665"/>
      <c r="BD257" s="19"/>
      <c r="BE257" s="665"/>
      <c r="BF257" s="665"/>
      <c r="BG257" s="665"/>
      <c r="BH257" s="665"/>
      <c r="BI257" s="19"/>
      <c r="BJ257" s="665"/>
      <c r="BK257" s="665"/>
      <c r="BL257" s="665"/>
      <c r="BM257" s="19"/>
      <c r="BN257" s="665">
        <f t="shared" si="810"/>
        <v>45842.029000000002</v>
      </c>
      <c r="BO257" s="665"/>
      <c r="BP257" s="665"/>
      <c r="BQ257" s="665">
        <v>45842.029000000002</v>
      </c>
      <c r="BR257" s="665"/>
      <c r="BS257" s="19"/>
      <c r="BT257" s="665">
        <f>BU257-BN257</f>
        <v>0</v>
      </c>
      <c r="BU257" s="665">
        <f t="shared" si="799"/>
        <v>45842.029000000002</v>
      </c>
      <c r="BV257" s="542"/>
      <c r="BW257" s="557"/>
      <c r="BX257" s="542">
        <v>45842.029000000002</v>
      </c>
      <c r="BY257" s="542"/>
      <c r="BZ257" s="19"/>
      <c r="CE257" s="749"/>
    </row>
    <row r="258" spans="1:12295" s="68" customFormat="1" ht="73.5" hidden="1" customHeight="1" x14ac:dyDescent="0.3">
      <c r="B258" s="541" t="s">
        <v>465</v>
      </c>
      <c r="C258" s="109" t="s">
        <v>299</v>
      </c>
      <c r="D258" s="665">
        <v>0</v>
      </c>
      <c r="E258" s="665"/>
      <c r="F258" s="665"/>
      <c r="G258" s="665"/>
      <c r="H258" s="665"/>
      <c r="I258" s="19"/>
      <c r="J258" s="665">
        <f t="shared" ref="J258:J267" si="829">Q258</f>
        <v>0</v>
      </c>
      <c r="K258" s="665">
        <f t="shared" si="802"/>
        <v>0</v>
      </c>
      <c r="L258" s="749" t="e">
        <f t="shared" si="824"/>
        <v>#DIV/0!</v>
      </c>
      <c r="M258" s="665"/>
      <c r="N258" s="734"/>
      <c r="O258" s="665"/>
      <c r="P258" s="734"/>
      <c r="Q258" s="665">
        <f>Q259+Q260</f>
        <v>0</v>
      </c>
      <c r="R258" s="734"/>
      <c r="S258" s="665"/>
      <c r="T258" s="734"/>
      <c r="U258" s="19"/>
      <c r="V258" s="286"/>
      <c r="W258" s="19"/>
      <c r="X258" s="19"/>
      <c r="Y258" s="19"/>
      <c r="Z258" s="665"/>
      <c r="AA258" s="665"/>
      <c r="AB258" s="665"/>
      <c r="AC258" s="19"/>
      <c r="AD258" s="19"/>
      <c r="AE258" s="665">
        <f t="shared" ref="AE258:AE260" si="830">AK258</f>
        <v>0</v>
      </c>
      <c r="AF258" s="749" t="e">
        <f t="shared" si="825"/>
        <v>#DIV/0!</v>
      </c>
      <c r="AG258" s="665"/>
      <c r="AH258" s="749"/>
      <c r="AI258" s="665"/>
      <c r="AJ258" s="734"/>
      <c r="AK258" s="665">
        <f>AK259+AK260</f>
        <v>0</v>
      </c>
      <c r="AL258" s="734"/>
      <c r="AM258" s="665"/>
      <c r="AN258" s="734"/>
      <c r="AO258" s="19"/>
      <c r="AP258" s="665">
        <f>AP259+AP260</f>
        <v>0</v>
      </c>
      <c r="AQ258" s="734"/>
      <c r="AR258" s="665">
        <f>AX258</f>
        <v>0</v>
      </c>
      <c r="AS258" s="749" t="e">
        <f t="shared" si="826"/>
        <v>#DIV/0!</v>
      </c>
      <c r="AT258" s="665"/>
      <c r="AU258" s="749" t="e">
        <f t="shared" si="827"/>
        <v>#DIV/0!</v>
      </c>
      <c r="AV258" s="665"/>
      <c r="AW258" s="749"/>
      <c r="AX258" s="665">
        <f>AX259+AX260</f>
        <v>0</v>
      </c>
      <c r="AY258" s="749" t="e">
        <f t="shared" si="828"/>
        <v>#DIV/0!</v>
      </c>
      <c r="AZ258" s="665"/>
      <c r="BA258" s="749"/>
      <c r="BB258" s="19"/>
      <c r="BC258" s="665"/>
      <c r="BD258" s="19"/>
      <c r="BE258" s="665"/>
      <c r="BF258" s="665"/>
      <c r="BG258" s="665"/>
      <c r="BH258" s="665"/>
      <c r="BI258" s="19"/>
      <c r="BJ258" s="665"/>
      <c r="BK258" s="665"/>
      <c r="BL258" s="665"/>
      <c r="BM258" s="19"/>
      <c r="BN258" s="665">
        <f t="shared" si="810"/>
        <v>2034024.28571</v>
      </c>
      <c r="BO258" s="665"/>
      <c r="BP258" s="665"/>
      <c r="BQ258" s="665">
        <f>BQ259+BQ260</f>
        <v>2034024.28571</v>
      </c>
      <c r="BR258" s="665"/>
      <c r="BS258" s="19"/>
      <c r="BT258" s="665">
        <f>BT259+BT260</f>
        <v>0</v>
      </c>
      <c r="BU258" s="665">
        <f t="shared" si="799"/>
        <v>2034024.28571</v>
      </c>
      <c r="BV258" s="542"/>
      <c r="BW258" s="557"/>
      <c r="BX258" s="542">
        <f>BX259+BX260</f>
        <v>2034024.28571</v>
      </c>
      <c r="BY258" s="542"/>
      <c r="BZ258" s="19"/>
      <c r="CE258" s="749" t="e">
        <f t="shared" ref="CE258:CE314" si="831">BB258/I258</f>
        <v>#DIV/0!</v>
      </c>
    </row>
    <row r="259" spans="1:12295" s="174" customFormat="1" ht="42" hidden="1" customHeight="1" x14ac:dyDescent="0.3">
      <c r="B259" s="202"/>
      <c r="C259" s="102" t="s">
        <v>32</v>
      </c>
      <c r="D259" s="666">
        <v>0</v>
      </c>
      <c r="E259" s="666"/>
      <c r="F259" s="666"/>
      <c r="G259" s="666"/>
      <c r="H259" s="666"/>
      <c r="I259" s="280"/>
      <c r="J259" s="666">
        <f t="shared" si="829"/>
        <v>0</v>
      </c>
      <c r="K259" s="666">
        <f t="shared" si="802"/>
        <v>0</v>
      </c>
      <c r="L259" s="749" t="e">
        <f t="shared" si="824"/>
        <v>#DIV/0!</v>
      </c>
      <c r="M259" s="666"/>
      <c r="N259" s="734"/>
      <c r="O259" s="666"/>
      <c r="P259" s="734"/>
      <c r="Q259" s="666">
        <v>0</v>
      </c>
      <c r="R259" s="734"/>
      <c r="S259" s="666"/>
      <c r="T259" s="734"/>
      <c r="U259" s="280"/>
      <c r="V259" s="280"/>
      <c r="W259" s="280"/>
      <c r="X259" s="280"/>
      <c r="Y259" s="280"/>
      <c r="Z259" s="666"/>
      <c r="AA259" s="666"/>
      <c r="AB259" s="666"/>
      <c r="AC259" s="280"/>
      <c r="AD259" s="19"/>
      <c r="AE259" s="666">
        <f t="shared" si="830"/>
        <v>0</v>
      </c>
      <c r="AF259" s="749" t="e">
        <f t="shared" si="825"/>
        <v>#DIV/0!</v>
      </c>
      <c r="AG259" s="666">
        <v>0</v>
      </c>
      <c r="AH259" s="749"/>
      <c r="AI259" s="666"/>
      <c r="AJ259" s="734"/>
      <c r="AK259" s="666"/>
      <c r="AL259" s="734"/>
      <c r="AM259" s="666"/>
      <c r="AN259" s="734"/>
      <c r="AO259" s="280"/>
      <c r="AP259" s="666">
        <v>0</v>
      </c>
      <c r="AQ259" s="734"/>
      <c r="AR259" s="666">
        <f>AX259</f>
        <v>0</v>
      </c>
      <c r="AS259" s="749" t="e">
        <f t="shared" si="826"/>
        <v>#DIV/0!</v>
      </c>
      <c r="AT259" s="666">
        <v>0</v>
      </c>
      <c r="AU259" s="749" t="e">
        <f t="shared" si="827"/>
        <v>#DIV/0!</v>
      </c>
      <c r="AV259" s="666"/>
      <c r="AW259" s="749"/>
      <c r="AX259" s="666"/>
      <c r="AY259" s="749" t="e">
        <f t="shared" si="828"/>
        <v>#DIV/0!</v>
      </c>
      <c r="AZ259" s="666"/>
      <c r="BA259" s="749"/>
      <c r="BB259" s="280"/>
      <c r="BC259" s="666"/>
      <c r="BD259" s="280"/>
      <c r="BE259" s="666"/>
      <c r="BF259" s="666"/>
      <c r="BG259" s="666"/>
      <c r="BH259" s="666"/>
      <c r="BI259" s="280"/>
      <c r="BJ259" s="666"/>
      <c r="BK259" s="666"/>
      <c r="BL259" s="666"/>
      <c r="BM259" s="280"/>
      <c r="BN259" s="666">
        <f t="shared" si="810"/>
        <v>1139053.6000000001</v>
      </c>
      <c r="BO259" s="666"/>
      <c r="BP259" s="666"/>
      <c r="BQ259" s="666">
        <v>1139053.6000000001</v>
      </c>
      <c r="BR259" s="666"/>
      <c r="BS259" s="280"/>
      <c r="BT259" s="666">
        <f>BX259-BQ259</f>
        <v>0</v>
      </c>
      <c r="BU259" s="666">
        <f t="shared" si="799"/>
        <v>1139053.6000000001</v>
      </c>
      <c r="BV259" s="543"/>
      <c r="BW259" s="555"/>
      <c r="BX259" s="543">
        <f>1139053.6</f>
        <v>1139053.6000000001</v>
      </c>
      <c r="BY259" s="543"/>
      <c r="BZ259" s="280"/>
      <c r="CE259" s="749" t="e">
        <f t="shared" si="831"/>
        <v>#DIV/0!</v>
      </c>
    </row>
    <row r="260" spans="1:12295" s="68" customFormat="1" ht="55.5" hidden="1" customHeight="1" x14ac:dyDescent="0.3">
      <c r="B260" s="541"/>
      <c r="C260" s="98" t="s">
        <v>422</v>
      </c>
      <c r="D260" s="665">
        <v>0</v>
      </c>
      <c r="E260" s="665"/>
      <c r="F260" s="665"/>
      <c r="G260" s="665"/>
      <c r="H260" s="665"/>
      <c r="I260" s="19"/>
      <c r="J260" s="665">
        <f t="shared" si="829"/>
        <v>0</v>
      </c>
      <c r="K260" s="665">
        <f t="shared" si="802"/>
        <v>0</v>
      </c>
      <c r="L260" s="749" t="e">
        <f t="shared" si="824"/>
        <v>#DIV/0!</v>
      </c>
      <c r="M260" s="665"/>
      <c r="N260" s="734"/>
      <c r="O260" s="665"/>
      <c r="P260" s="734"/>
      <c r="Q260" s="665">
        <v>0</v>
      </c>
      <c r="R260" s="734"/>
      <c r="S260" s="665"/>
      <c r="T260" s="734"/>
      <c r="U260" s="19"/>
      <c r="V260" s="286"/>
      <c r="W260" s="19"/>
      <c r="X260" s="19"/>
      <c r="Y260" s="19"/>
      <c r="Z260" s="665"/>
      <c r="AA260" s="665"/>
      <c r="AB260" s="665"/>
      <c r="AC260" s="19"/>
      <c r="AD260" s="19"/>
      <c r="AE260" s="665">
        <f t="shared" si="830"/>
        <v>0</v>
      </c>
      <c r="AF260" s="749" t="e">
        <f t="shared" si="825"/>
        <v>#DIV/0!</v>
      </c>
      <c r="AG260" s="665">
        <v>0</v>
      </c>
      <c r="AH260" s="749"/>
      <c r="AI260" s="665"/>
      <c r="AJ260" s="734"/>
      <c r="AK260" s="665"/>
      <c r="AL260" s="734"/>
      <c r="AM260" s="665"/>
      <c r="AN260" s="734"/>
      <c r="AO260" s="19"/>
      <c r="AP260" s="665">
        <f>AX260-AK260</f>
        <v>0</v>
      </c>
      <c r="AQ260" s="734"/>
      <c r="AR260" s="665">
        <f>AX260</f>
        <v>0</v>
      </c>
      <c r="AS260" s="749" t="e">
        <f t="shared" si="826"/>
        <v>#DIV/0!</v>
      </c>
      <c r="AT260" s="665">
        <v>0</v>
      </c>
      <c r="AU260" s="749" t="e">
        <f t="shared" si="827"/>
        <v>#DIV/0!</v>
      </c>
      <c r="AV260" s="665"/>
      <c r="AW260" s="749"/>
      <c r="AX260" s="665"/>
      <c r="AY260" s="749" t="e">
        <f t="shared" si="828"/>
        <v>#DIV/0!</v>
      </c>
      <c r="AZ260" s="665"/>
      <c r="BA260" s="749"/>
      <c r="BB260" s="19"/>
      <c r="BC260" s="665"/>
      <c r="BD260" s="19"/>
      <c r="BE260" s="665"/>
      <c r="BF260" s="665"/>
      <c r="BG260" s="665"/>
      <c r="BH260" s="665"/>
      <c r="BI260" s="19"/>
      <c r="BJ260" s="665"/>
      <c r="BK260" s="665"/>
      <c r="BL260" s="665"/>
      <c r="BM260" s="19"/>
      <c r="BN260" s="665">
        <f t="shared" si="810"/>
        <v>894970.68570999999</v>
      </c>
      <c r="BO260" s="665"/>
      <c r="BP260" s="665"/>
      <c r="BQ260" s="665">
        <v>894970.68570999999</v>
      </c>
      <c r="BR260" s="665"/>
      <c r="BS260" s="19"/>
      <c r="BT260" s="665">
        <f>BX260-BQ260</f>
        <v>0</v>
      </c>
      <c r="BU260" s="665">
        <f t="shared" si="799"/>
        <v>894970.68570999999</v>
      </c>
      <c r="BV260" s="542"/>
      <c r="BW260" s="557"/>
      <c r="BX260" s="542">
        <v>894970.68570999999</v>
      </c>
      <c r="BY260" s="542"/>
      <c r="BZ260" s="19"/>
      <c r="CE260" s="749" t="e">
        <f t="shared" si="831"/>
        <v>#DIV/0!</v>
      </c>
    </row>
    <row r="261" spans="1:12295" s="68" customFormat="1" ht="137.25" hidden="1" customHeight="1" x14ac:dyDescent="0.3">
      <c r="B261" s="541" t="s">
        <v>15</v>
      </c>
      <c r="C261" s="109" t="s">
        <v>45</v>
      </c>
      <c r="D261" s="665">
        <f t="shared" ref="D261:D264" si="832">G261</f>
        <v>0</v>
      </c>
      <c r="E261" s="665"/>
      <c r="F261" s="665"/>
      <c r="G261" s="665">
        <f>G262+G263+G264</f>
        <v>0</v>
      </c>
      <c r="H261" s="665"/>
      <c r="I261" s="19"/>
      <c r="J261" s="665">
        <f>J262+J263+J264</f>
        <v>0</v>
      </c>
      <c r="K261" s="665">
        <f t="shared" si="802"/>
        <v>0</v>
      </c>
      <c r="L261" s="749" t="e">
        <f t="shared" si="824"/>
        <v>#DIV/0!</v>
      </c>
      <c r="M261" s="665"/>
      <c r="N261" s="734"/>
      <c r="O261" s="665"/>
      <c r="P261" s="734"/>
      <c r="Q261" s="665">
        <f>Q262+Q263+Q264</f>
        <v>0</v>
      </c>
      <c r="R261" s="734"/>
      <c r="S261" s="665"/>
      <c r="T261" s="734"/>
      <c r="U261" s="19"/>
      <c r="V261" s="286"/>
      <c r="W261" s="19"/>
      <c r="X261" s="19"/>
      <c r="Y261" s="19"/>
      <c r="Z261" s="665"/>
      <c r="AA261" s="665"/>
      <c r="AB261" s="665"/>
      <c r="AC261" s="19"/>
      <c r="AD261" s="19"/>
      <c r="AE261" s="665"/>
      <c r="AF261" s="749" t="e">
        <f t="shared" si="825"/>
        <v>#DIV/0!</v>
      </c>
      <c r="AG261" s="665"/>
      <c r="AH261" s="749"/>
      <c r="AI261" s="665"/>
      <c r="AJ261" s="734"/>
      <c r="AK261" s="665"/>
      <c r="AL261" s="734"/>
      <c r="AM261" s="665"/>
      <c r="AN261" s="734"/>
      <c r="AO261" s="19"/>
      <c r="AP261" s="665"/>
      <c r="AQ261" s="734"/>
      <c r="AR261" s="665"/>
      <c r="AS261" s="749" t="e">
        <f t="shared" si="826"/>
        <v>#DIV/0!</v>
      </c>
      <c r="AT261" s="665"/>
      <c r="AU261" s="749" t="e">
        <f t="shared" si="827"/>
        <v>#DIV/0!</v>
      </c>
      <c r="AV261" s="665"/>
      <c r="AW261" s="749"/>
      <c r="AX261" s="665"/>
      <c r="AY261" s="749" t="e">
        <f t="shared" si="828"/>
        <v>#DIV/0!</v>
      </c>
      <c r="AZ261" s="665"/>
      <c r="BA261" s="749"/>
      <c r="BB261" s="19"/>
      <c r="BC261" s="665"/>
      <c r="BD261" s="19"/>
      <c r="BE261" s="665"/>
      <c r="BF261" s="665"/>
      <c r="BG261" s="665"/>
      <c r="BH261" s="665"/>
      <c r="BI261" s="19"/>
      <c r="BJ261" s="665"/>
      <c r="BK261" s="665"/>
      <c r="BL261" s="665"/>
      <c r="BM261" s="19"/>
      <c r="BN261" s="665">
        <f t="shared" si="810"/>
        <v>0</v>
      </c>
      <c r="BO261" s="665"/>
      <c r="BP261" s="665"/>
      <c r="BQ261" s="665">
        <f>BQ262+BQ263</f>
        <v>0</v>
      </c>
      <c r="BR261" s="665"/>
      <c r="BS261" s="19"/>
      <c r="BT261" s="665">
        <f t="shared" si="814"/>
        <v>0</v>
      </c>
      <c r="BU261" s="665">
        <f t="shared" si="799"/>
        <v>0</v>
      </c>
      <c r="BV261" s="542"/>
      <c r="BW261" s="557"/>
      <c r="BX261" s="542">
        <f>BX262+BX263</f>
        <v>0</v>
      </c>
      <c r="BY261" s="542"/>
      <c r="BZ261" s="19"/>
      <c r="CE261" s="749" t="e">
        <f t="shared" si="831"/>
        <v>#DIV/0!</v>
      </c>
    </row>
    <row r="262" spans="1:12295" s="174" customFormat="1" ht="55.5" hidden="1" customHeight="1" x14ac:dyDescent="0.3">
      <c r="B262" s="202"/>
      <c r="C262" s="102" t="s">
        <v>32</v>
      </c>
      <c r="D262" s="666">
        <f t="shared" si="832"/>
        <v>0</v>
      </c>
      <c r="E262" s="666"/>
      <c r="F262" s="666"/>
      <c r="G262" s="666"/>
      <c r="H262" s="666"/>
      <c r="I262" s="280"/>
      <c r="J262" s="666"/>
      <c r="K262" s="666">
        <f t="shared" si="802"/>
        <v>0</v>
      </c>
      <c r="L262" s="749" t="e">
        <f t="shared" si="824"/>
        <v>#DIV/0!</v>
      </c>
      <c r="M262" s="666"/>
      <c r="N262" s="734"/>
      <c r="O262" s="666"/>
      <c r="P262" s="734"/>
      <c r="Q262" s="666"/>
      <c r="R262" s="734"/>
      <c r="S262" s="666"/>
      <c r="T262" s="734"/>
      <c r="U262" s="280"/>
      <c r="V262" s="280"/>
      <c r="W262" s="280"/>
      <c r="X262" s="280"/>
      <c r="Y262" s="280"/>
      <c r="Z262" s="666"/>
      <c r="AA262" s="666"/>
      <c r="AB262" s="666"/>
      <c r="AC262" s="280"/>
      <c r="AD262" s="19"/>
      <c r="AE262" s="666">
        <v>0</v>
      </c>
      <c r="AF262" s="749" t="e">
        <f t="shared" si="825"/>
        <v>#DIV/0!</v>
      </c>
      <c r="AG262" s="666">
        <v>0</v>
      </c>
      <c r="AH262" s="749"/>
      <c r="AI262" s="666"/>
      <c r="AJ262" s="734"/>
      <c r="AK262" s="666"/>
      <c r="AL262" s="734"/>
      <c r="AM262" s="666"/>
      <c r="AN262" s="734"/>
      <c r="AO262" s="280"/>
      <c r="AP262" s="666">
        <f>AX262</f>
        <v>0</v>
      </c>
      <c r="AQ262" s="734"/>
      <c r="AR262" s="666">
        <v>0</v>
      </c>
      <c r="AS262" s="749" t="e">
        <f t="shared" si="826"/>
        <v>#DIV/0!</v>
      </c>
      <c r="AT262" s="666">
        <v>0</v>
      </c>
      <c r="AU262" s="749" t="e">
        <f t="shared" si="827"/>
        <v>#DIV/0!</v>
      </c>
      <c r="AV262" s="666"/>
      <c r="AW262" s="749"/>
      <c r="AX262" s="666"/>
      <c r="AY262" s="749" t="e">
        <f t="shared" si="828"/>
        <v>#DIV/0!</v>
      </c>
      <c r="AZ262" s="666"/>
      <c r="BA262" s="749"/>
      <c r="BB262" s="280"/>
      <c r="BC262" s="666"/>
      <c r="BD262" s="280"/>
      <c r="BE262" s="666"/>
      <c r="BF262" s="666"/>
      <c r="BG262" s="666"/>
      <c r="BH262" s="666"/>
      <c r="BI262" s="280"/>
      <c r="BJ262" s="666"/>
      <c r="BK262" s="666"/>
      <c r="BL262" s="666"/>
      <c r="BM262" s="280"/>
      <c r="BN262" s="666">
        <f t="shared" si="810"/>
        <v>0</v>
      </c>
      <c r="BO262" s="666"/>
      <c r="BP262" s="666"/>
      <c r="BQ262" s="666">
        <v>0</v>
      </c>
      <c r="BR262" s="666"/>
      <c r="BS262" s="280"/>
      <c r="BT262" s="666">
        <f t="shared" si="814"/>
        <v>0</v>
      </c>
      <c r="BU262" s="666">
        <f t="shared" si="799"/>
        <v>0</v>
      </c>
      <c r="BV262" s="543"/>
      <c r="BW262" s="555"/>
      <c r="BX262" s="543">
        <v>0</v>
      </c>
      <c r="BY262" s="543"/>
      <c r="BZ262" s="280"/>
      <c r="CE262" s="749" t="e">
        <f t="shared" si="831"/>
        <v>#DIV/0!</v>
      </c>
    </row>
    <row r="263" spans="1:12295" s="68" customFormat="1" ht="55.5" hidden="1" customHeight="1" x14ac:dyDescent="0.3">
      <c r="B263" s="541"/>
      <c r="C263" s="98" t="s">
        <v>422</v>
      </c>
      <c r="D263" s="665">
        <f t="shared" si="832"/>
        <v>0</v>
      </c>
      <c r="E263" s="665"/>
      <c r="F263" s="665"/>
      <c r="G263" s="665"/>
      <c r="H263" s="665"/>
      <c r="I263" s="19"/>
      <c r="J263" s="665">
        <f>Q263-G263</f>
        <v>0</v>
      </c>
      <c r="K263" s="665">
        <f t="shared" si="802"/>
        <v>0</v>
      </c>
      <c r="L263" s="749" t="e">
        <f t="shared" si="824"/>
        <v>#DIV/0!</v>
      </c>
      <c r="M263" s="665"/>
      <c r="N263" s="734"/>
      <c r="O263" s="665"/>
      <c r="P263" s="734"/>
      <c r="Q263" s="665"/>
      <c r="R263" s="734"/>
      <c r="S263" s="665"/>
      <c r="T263" s="734"/>
      <c r="U263" s="19"/>
      <c r="V263" s="286"/>
      <c r="W263" s="19"/>
      <c r="X263" s="19"/>
      <c r="Y263" s="19"/>
      <c r="Z263" s="665"/>
      <c r="AA263" s="665"/>
      <c r="AB263" s="665"/>
      <c r="AC263" s="19"/>
      <c r="AD263" s="19"/>
      <c r="AE263" s="665">
        <v>0</v>
      </c>
      <c r="AF263" s="749" t="e">
        <f t="shared" si="825"/>
        <v>#DIV/0!</v>
      </c>
      <c r="AG263" s="665">
        <v>0</v>
      </c>
      <c r="AH263" s="749"/>
      <c r="AI263" s="665"/>
      <c r="AJ263" s="734"/>
      <c r="AK263" s="665"/>
      <c r="AL263" s="734"/>
      <c r="AM263" s="665"/>
      <c r="AN263" s="734"/>
      <c r="AO263" s="19"/>
      <c r="AP263" s="665">
        <f>AX263</f>
        <v>0</v>
      </c>
      <c r="AQ263" s="734"/>
      <c r="AR263" s="665">
        <v>0</v>
      </c>
      <c r="AS263" s="749" t="e">
        <f t="shared" si="826"/>
        <v>#DIV/0!</v>
      </c>
      <c r="AT263" s="665">
        <v>0</v>
      </c>
      <c r="AU263" s="749" t="e">
        <f t="shared" si="827"/>
        <v>#DIV/0!</v>
      </c>
      <c r="AV263" s="665"/>
      <c r="AW263" s="749"/>
      <c r="AX263" s="665"/>
      <c r="AY263" s="749" t="e">
        <f t="shared" si="828"/>
        <v>#DIV/0!</v>
      </c>
      <c r="AZ263" s="665"/>
      <c r="BA263" s="749"/>
      <c r="BB263" s="19"/>
      <c r="BC263" s="665"/>
      <c r="BD263" s="19"/>
      <c r="BE263" s="665"/>
      <c r="BF263" s="665"/>
      <c r="BG263" s="665"/>
      <c r="BH263" s="665"/>
      <c r="BI263" s="19"/>
      <c r="BJ263" s="665"/>
      <c r="BK263" s="665"/>
      <c r="BL263" s="665"/>
      <c r="BM263" s="19"/>
      <c r="BN263" s="665">
        <f t="shared" si="810"/>
        <v>0</v>
      </c>
      <c r="BO263" s="665"/>
      <c r="BP263" s="665"/>
      <c r="BQ263" s="665">
        <v>0</v>
      </c>
      <c r="BR263" s="665"/>
      <c r="BS263" s="19"/>
      <c r="BT263" s="665">
        <f t="shared" si="814"/>
        <v>0</v>
      </c>
      <c r="BU263" s="665">
        <f t="shared" si="799"/>
        <v>0</v>
      </c>
      <c r="BV263" s="542"/>
      <c r="BW263" s="557"/>
      <c r="BX263" s="542">
        <v>0</v>
      </c>
      <c r="BY263" s="542"/>
      <c r="BZ263" s="19"/>
      <c r="CE263" s="749" t="e">
        <f t="shared" si="831"/>
        <v>#DIV/0!</v>
      </c>
    </row>
    <row r="264" spans="1:12295" s="68" customFormat="1" ht="55.5" hidden="1" customHeight="1" x14ac:dyDescent="0.3">
      <c r="B264" s="541"/>
      <c r="C264" s="98" t="s">
        <v>31</v>
      </c>
      <c r="D264" s="665">
        <f t="shared" si="832"/>
        <v>0</v>
      </c>
      <c r="E264" s="665"/>
      <c r="F264" s="665"/>
      <c r="G264" s="665"/>
      <c r="H264" s="665"/>
      <c r="I264" s="19"/>
      <c r="J264" s="665">
        <f>Q264-G264</f>
        <v>0</v>
      </c>
      <c r="K264" s="665">
        <f t="shared" ref="K264" si="833">Q264</f>
        <v>0</v>
      </c>
      <c r="L264" s="749" t="e">
        <f t="shared" si="824"/>
        <v>#DIV/0!</v>
      </c>
      <c r="M264" s="665"/>
      <c r="N264" s="734"/>
      <c r="O264" s="665"/>
      <c r="P264" s="734"/>
      <c r="Q264" s="665">
        <v>0</v>
      </c>
      <c r="R264" s="734"/>
      <c r="S264" s="665"/>
      <c r="T264" s="734"/>
      <c r="U264" s="19"/>
      <c r="V264" s="286"/>
      <c r="W264" s="19"/>
      <c r="X264" s="19"/>
      <c r="Y264" s="19"/>
      <c r="Z264" s="665"/>
      <c r="AA264" s="665"/>
      <c r="AB264" s="665"/>
      <c r="AC264" s="19"/>
      <c r="AD264" s="19"/>
      <c r="AE264" s="665"/>
      <c r="AF264" s="749" t="e">
        <f t="shared" si="825"/>
        <v>#DIV/0!</v>
      </c>
      <c r="AG264" s="665"/>
      <c r="AH264" s="749"/>
      <c r="AI264" s="665"/>
      <c r="AJ264" s="734"/>
      <c r="AK264" s="665"/>
      <c r="AL264" s="734"/>
      <c r="AM264" s="665"/>
      <c r="AN264" s="734"/>
      <c r="AO264" s="19"/>
      <c r="AP264" s="665"/>
      <c r="AQ264" s="734"/>
      <c r="AR264" s="665"/>
      <c r="AS264" s="749" t="e">
        <f t="shared" si="826"/>
        <v>#DIV/0!</v>
      </c>
      <c r="AT264" s="665"/>
      <c r="AU264" s="749" t="e">
        <f t="shared" si="827"/>
        <v>#DIV/0!</v>
      </c>
      <c r="AV264" s="665"/>
      <c r="AW264" s="749"/>
      <c r="AX264" s="665"/>
      <c r="AY264" s="749" t="e">
        <f t="shared" si="828"/>
        <v>#DIV/0!</v>
      </c>
      <c r="AZ264" s="665"/>
      <c r="BA264" s="749"/>
      <c r="BB264" s="19"/>
      <c r="BC264" s="665"/>
      <c r="BD264" s="19"/>
      <c r="BE264" s="665"/>
      <c r="BF264" s="665"/>
      <c r="BG264" s="665"/>
      <c r="BH264" s="665"/>
      <c r="BI264" s="19"/>
      <c r="BJ264" s="665"/>
      <c r="BK264" s="665"/>
      <c r="BL264" s="665"/>
      <c r="BM264" s="19"/>
      <c r="BN264" s="665"/>
      <c r="BO264" s="665"/>
      <c r="BP264" s="665"/>
      <c r="BQ264" s="665"/>
      <c r="BR264" s="665"/>
      <c r="BS264" s="19"/>
      <c r="BT264" s="665"/>
      <c r="BU264" s="665"/>
      <c r="BV264" s="542"/>
      <c r="BW264" s="557"/>
      <c r="BX264" s="542"/>
      <c r="BY264" s="542"/>
      <c r="BZ264" s="19"/>
      <c r="CE264" s="749" t="e">
        <f t="shared" si="831"/>
        <v>#DIV/0!</v>
      </c>
    </row>
    <row r="265" spans="1:12295" s="68" customFormat="1" ht="71.25" hidden="1" customHeight="1" x14ac:dyDescent="0.3">
      <c r="B265" s="541" t="s">
        <v>81</v>
      </c>
      <c r="C265" s="109" t="s">
        <v>301</v>
      </c>
      <c r="D265" s="665">
        <v>0</v>
      </c>
      <c r="E265" s="665"/>
      <c r="F265" s="665"/>
      <c r="G265" s="665"/>
      <c r="H265" s="665"/>
      <c r="I265" s="19"/>
      <c r="J265" s="665">
        <f t="shared" si="829"/>
        <v>0</v>
      </c>
      <c r="K265" s="665">
        <f t="shared" si="802"/>
        <v>0</v>
      </c>
      <c r="L265" s="749" t="e">
        <f t="shared" si="824"/>
        <v>#DIV/0!</v>
      </c>
      <c r="M265" s="665"/>
      <c r="N265" s="734"/>
      <c r="O265" s="665"/>
      <c r="P265" s="734"/>
      <c r="Q265" s="665">
        <f>Q266+Q267</f>
        <v>0</v>
      </c>
      <c r="R265" s="734"/>
      <c r="S265" s="665"/>
      <c r="T265" s="734"/>
      <c r="U265" s="19"/>
      <c r="V265" s="286"/>
      <c r="W265" s="19"/>
      <c r="X265" s="19"/>
      <c r="Y265" s="19"/>
      <c r="Z265" s="665"/>
      <c r="AA265" s="665"/>
      <c r="AB265" s="665"/>
      <c r="AC265" s="19"/>
      <c r="AD265" s="19"/>
      <c r="AE265" s="665">
        <f t="shared" ref="AE265:AE267" si="834">AK265</f>
        <v>0</v>
      </c>
      <c r="AF265" s="749" t="e">
        <f t="shared" si="825"/>
        <v>#DIV/0!</v>
      </c>
      <c r="AG265" s="665"/>
      <c r="AH265" s="749"/>
      <c r="AI265" s="665"/>
      <c r="AJ265" s="734"/>
      <c r="AK265" s="665">
        <f>AK266+AK267</f>
        <v>0</v>
      </c>
      <c r="AL265" s="734"/>
      <c r="AM265" s="665"/>
      <c r="AN265" s="734"/>
      <c r="AO265" s="19"/>
      <c r="AP265" s="665">
        <f>AP266+AP267</f>
        <v>0</v>
      </c>
      <c r="AQ265" s="734"/>
      <c r="AR265" s="665">
        <f>AX265</f>
        <v>0</v>
      </c>
      <c r="AS265" s="749" t="e">
        <f t="shared" si="826"/>
        <v>#DIV/0!</v>
      </c>
      <c r="AT265" s="665"/>
      <c r="AU265" s="749" t="e">
        <f t="shared" si="827"/>
        <v>#DIV/0!</v>
      </c>
      <c r="AV265" s="665"/>
      <c r="AW265" s="749"/>
      <c r="AX265" s="665">
        <f>AX266+AX267</f>
        <v>0</v>
      </c>
      <c r="AY265" s="749" t="e">
        <f t="shared" si="828"/>
        <v>#DIV/0!</v>
      </c>
      <c r="AZ265" s="665"/>
      <c r="BA265" s="749"/>
      <c r="BB265" s="19"/>
      <c r="BC265" s="665"/>
      <c r="BD265" s="19"/>
      <c r="BE265" s="665"/>
      <c r="BF265" s="665"/>
      <c r="BG265" s="665"/>
      <c r="BH265" s="665"/>
      <c r="BI265" s="19"/>
      <c r="BJ265" s="665"/>
      <c r="BK265" s="665"/>
      <c r="BL265" s="665"/>
      <c r="BM265" s="19"/>
      <c r="BN265" s="665">
        <f t="shared" si="810"/>
        <v>683994.64286000002</v>
      </c>
      <c r="BO265" s="665"/>
      <c r="BP265" s="665"/>
      <c r="BQ265" s="665">
        <f>BQ266+BQ267</f>
        <v>683994.64286000002</v>
      </c>
      <c r="BR265" s="665"/>
      <c r="BS265" s="19"/>
      <c r="BT265" s="665">
        <f>BT266+BT267</f>
        <v>0</v>
      </c>
      <c r="BU265" s="665">
        <f t="shared" si="799"/>
        <v>683994.64286000002</v>
      </c>
      <c r="BV265" s="542"/>
      <c r="BW265" s="557"/>
      <c r="BX265" s="542">
        <f>BX266+BX267</f>
        <v>683994.64286000002</v>
      </c>
      <c r="BY265" s="542"/>
      <c r="BZ265" s="19"/>
      <c r="CE265" s="749" t="e">
        <f t="shared" si="831"/>
        <v>#DIV/0!</v>
      </c>
    </row>
    <row r="266" spans="1:12295" s="174" customFormat="1" ht="55.5" hidden="1" customHeight="1" x14ac:dyDescent="0.3">
      <c r="B266" s="202"/>
      <c r="C266" s="102" t="s">
        <v>32</v>
      </c>
      <c r="D266" s="666">
        <v>0</v>
      </c>
      <c r="E266" s="666"/>
      <c r="F266" s="666"/>
      <c r="G266" s="666"/>
      <c r="H266" s="666"/>
      <c r="I266" s="280"/>
      <c r="J266" s="666">
        <f t="shared" si="829"/>
        <v>0</v>
      </c>
      <c r="K266" s="666">
        <f t="shared" si="802"/>
        <v>0</v>
      </c>
      <c r="L266" s="749" t="e">
        <f t="shared" si="824"/>
        <v>#DIV/0!</v>
      </c>
      <c r="M266" s="666"/>
      <c r="N266" s="734"/>
      <c r="O266" s="666"/>
      <c r="P266" s="734"/>
      <c r="Q266" s="666">
        <v>0</v>
      </c>
      <c r="R266" s="734"/>
      <c r="S266" s="666"/>
      <c r="T266" s="734"/>
      <c r="U266" s="280"/>
      <c r="V266" s="280"/>
      <c r="W266" s="280"/>
      <c r="X266" s="280"/>
      <c r="Y266" s="280"/>
      <c r="Z266" s="666"/>
      <c r="AA266" s="666"/>
      <c r="AB266" s="666"/>
      <c r="AC266" s="280"/>
      <c r="AD266" s="19"/>
      <c r="AE266" s="666">
        <f t="shared" si="834"/>
        <v>0</v>
      </c>
      <c r="AF266" s="749" t="e">
        <f t="shared" si="825"/>
        <v>#DIV/0!</v>
      </c>
      <c r="AG266" s="666">
        <v>0</v>
      </c>
      <c r="AH266" s="749"/>
      <c r="AI266" s="666"/>
      <c r="AJ266" s="734"/>
      <c r="AK266" s="666"/>
      <c r="AL266" s="734"/>
      <c r="AM266" s="666"/>
      <c r="AN266" s="734"/>
      <c r="AO266" s="280"/>
      <c r="AP266" s="666">
        <v>0</v>
      </c>
      <c r="AQ266" s="734"/>
      <c r="AR266" s="666">
        <f>AX266</f>
        <v>0</v>
      </c>
      <c r="AS266" s="749" t="e">
        <f t="shared" si="826"/>
        <v>#DIV/0!</v>
      </c>
      <c r="AT266" s="666">
        <v>0</v>
      </c>
      <c r="AU266" s="749" t="e">
        <f t="shared" si="827"/>
        <v>#DIV/0!</v>
      </c>
      <c r="AV266" s="666"/>
      <c r="AW266" s="749"/>
      <c r="AX266" s="666"/>
      <c r="AY266" s="749" t="e">
        <f t="shared" si="828"/>
        <v>#DIV/0!</v>
      </c>
      <c r="AZ266" s="666"/>
      <c r="BA266" s="749"/>
      <c r="BB266" s="280"/>
      <c r="BC266" s="666"/>
      <c r="BD266" s="280"/>
      <c r="BE266" s="666"/>
      <c r="BF266" s="666"/>
      <c r="BG266" s="666"/>
      <c r="BH266" s="666"/>
      <c r="BI266" s="280"/>
      <c r="BJ266" s="666"/>
      <c r="BK266" s="666"/>
      <c r="BL266" s="666"/>
      <c r="BM266" s="280"/>
      <c r="BN266" s="666">
        <f t="shared" si="810"/>
        <v>383037</v>
      </c>
      <c r="BO266" s="666"/>
      <c r="BP266" s="666"/>
      <c r="BQ266" s="666">
        <v>383037</v>
      </c>
      <c r="BR266" s="666"/>
      <c r="BS266" s="280"/>
      <c r="BT266" s="666">
        <f>BX266-BQ266</f>
        <v>0</v>
      </c>
      <c r="BU266" s="666">
        <f t="shared" si="799"/>
        <v>383037</v>
      </c>
      <c r="BV266" s="543"/>
      <c r="BW266" s="555"/>
      <c r="BX266" s="543">
        <f>BQ266</f>
        <v>383037</v>
      </c>
      <c r="BY266" s="543"/>
      <c r="BZ266" s="280"/>
      <c r="CE266" s="749" t="e">
        <f t="shared" si="831"/>
        <v>#DIV/0!</v>
      </c>
    </row>
    <row r="267" spans="1:12295" s="68" customFormat="1" ht="55.5" hidden="1" customHeight="1" x14ac:dyDescent="0.3">
      <c r="B267" s="447"/>
      <c r="C267" s="98" t="s">
        <v>422</v>
      </c>
      <c r="D267" s="665">
        <v>0</v>
      </c>
      <c r="E267" s="665"/>
      <c r="F267" s="665"/>
      <c r="G267" s="665"/>
      <c r="H267" s="665"/>
      <c r="I267" s="19"/>
      <c r="J267" s="665">
        <f t="shared" si="829"/>
        <v>0</v>
      </c>
      <c r="K267" s="665">
        <f t="shared" si="802"/>
        <v>0</v>
      </c>
      <c r="L267" s="749" t="e">
        <f t="shared" si="824"/>
        <v>#DIV/0!</v>
      </c>
      <c r="M267" s="665"/>
      <c r="N267" s="734"/>
      <c r="O267" s="665"/>
      <c r="P267" s="734"/>
      <c r="Q267" s="665">
        <v>0</v>
      </c>
      <c r="R267" s="734"/>
      <c r="S267" s="665"/>
      <c r="T267" s="734"/>
      <c r="U267" s="19"/>
      <c r="V267" s="286"/>
      <c r="W267" s="19"/>
      <c r="X267" s="19"/>
      <c r="Y267" s="19"/>
      <c r="Z267" s="665"/>
      <c r="AA267" s="665"/>
      <c r="AB267" s="665"/>
      <c r="AC267" s="19"/>
      <c r="AD267" s="19"/>
      <c r="AE267" s="665">
        <f t="shared" si="834"/>
        <v>0</v>
      </c>
      <c r="AF267" s="749" t="e">
        <f t="shared" si="825"/>
        <v>#DIV/0!</v>
      </c>
      <c r="AG267" s="665">
        <v>0</v>
      </c>
      <c r="AH267" s="749"/>
      <c r="AI267" s="665"/>
      <c r="AJ267" s="734"/>
      <c r="AK267" s="665"/>
      <c r="AL267" s="734"/>
      <c r="AM267" s="665"/>
      <c r="AN267" s="734"/>
      <c r="AO267" s="19"/>
      <c r="AP267" s="665">
        <f>AX267-AK267</f>
        <v>0</v>
      </c>
      <c r="AQ267" s="734"/>
      <c r="AR267" s="665">
        <f>AX267</f>
        <v>0</v>
      </c>
      <c r="AS267" s="749" t="e">
        <f t="shared" si="826"/>
        <v>#DIV/0!</v>
      </c>
      <c r="AT267" s="665">
        <v>0</v>
      </c>
      <c r="AU267" s="749" t="e">
        <f t="shared" si="827"/>
        <v>#DIV/0!</v>
      </c>
      <c r="AV267" s="665"/>
      <c r="AW267" s="749"/>
      <c r="AX267" s="692"/>
      <c r="AY267" s="749" t="e">
        <f t="shared" si="828"/>
        <v>#DIV/0!</v>
      </c>
      <c r="AZ267" s="665"/>
      <c r="BA267" s="749"/>
      <c r="BB267" s="19"/>
      <c r="BC267" s="665"/>
      <c r="BD267" s="19"/>
      <c r="BE267" s="665"/>
      <c r="BF267" s="665"/>
      <c r="BG267" s="665"/>
      <c r="BH267" s="665"/>
      <c r="BI267" s="19"/>
      <c r="BJ267" s="665"/>
      <c r="BK267" s="665"/>
      <c r="BL267" s="665"/>
      <c r="BM267" s="19"/>
      <c r="BN267" s="665">
        <f t="shared" si="810"/>
        <v>300957.64286000002</v>
      </c>
      <c r="BO267" s="665"/>
      <c r="BP267" s="665"/>
      <c r="BQ267" s="665">
        <v>300957.64286000002</v>
      </c>
      <c r="BR267" s="665"/>
      <c r="BS267" s="19"/>
      <c r="BT267" s="665">
        <f>BX267-BQ267</f>
        <v>0</v>
      </c>
      <c r="BU267" s="665">
        <f t="shared" si="799"/>
        <v>300957.64286000002</v>
      </c>
      <c r="BV267" s="438"/>
      <c r="BW267" s="557"/>
      <c r="BX267" s="438">
        <f>BQ267</f>
        <v>300957.64286000002</v>
      </c>
      <c r="BY267" s="438"/>
      <c r="BZ267" s="19"/>
      <c r="CE267" s="749" t="e">
        <f t="shared" si="831"/>
        <v>#DIV/0!</v>
      </c>
    </row>
    <row r="268" spans="1:12295" s="68" customFormat="1" ht="55.5" hidden="1" customHeight="1" x14ac:dyDescent="0.3">
      <c r="B268" s="447"/>
      <c r="C268" s="98"/>
      <c r="D268" s="665"/>
      <c r="E268" s="665"/>
      <c r="F268" s="665"/>
      <c r="G268" s="665"/>
      <c r="H268" s="665"/>
      <c r="I268" s="19"/>
      <c r="J268" s="665"/>
      <c r="K268" s="665"/>
      <c r="L268" s="749" t="e">
        <f t="shared" si="824"/>
        <v>#DIV/0!</v>
      </c>
      <c r="M268" s="665"/>
      <c r="N268" s="734"/>
      <c r="O268" s="665"/>
      <c r="P268" s="734"/>
      <c r="Q268" s="665"/>
      <c r="R268" s="734"/>
      <c r="S268" s="665"/>
      <c r="T268" s="734"/>
      <c r="U268" s="19"/>
      <c r="V268" s="286"/>
      <c r="W268" s="19"/>
      <c r="X268" s="19"/>
      <c r="Y268" s="19"/>
      <c r="Z268" s="665"/>
      <c r="AA268" s="665"/>
      <c r="AB268" s="665"/>
      <c r="AC268" s="19"/>
      <c r="AD268" s="19"/>
      <c r="AE268" s="264"/>
      <c r="AF268" s="749" t="e">
        <f t="shared" si="825"/>
        <v>#DIV/0!</v>
      </c>
      <c r="AG268" s="665"/>
      <c r="AH268" s="749"/>
      <c r="AI268" s="665"/>
      <c r="AJ268" s="734"/>
      <c r="AK268" s="665"/>
      <c r="AL268" s="734"/>
      <c r="AM268" s="665"/>
      <c r="AN268" s="734"/>
      <c r="AO268" s="19"/>
      <c r="AP268" s="665"/>
      <c r="AQ268" s="734"/>
      <c r="AR268" s="665"/>
      <c r="AS268" s="749" t="e">
        <f t="shared" si="826"/>
        <v>#DIV/0!</v>
      </c>
      <c r="AT268" s="665"/>
      <c r="AU268" s="749" t="e">
        <f t="shared" si="827"/>
        <v>#DIV/0!</v>
      </c>
      <c r="AV268" s="665"/>
      <c r="AW268" s="749"/>
      <c r="AX268" s="665"/>
      <c r="AY268" s="749" t="e">
        <f t="shared" si="828"/>
        <v>#DIV/0!</v>
      </c>
      <c r="AZ268" s="665"/>
      <c r="BA268" s="749"/>
      <c r="BB268" s="19"/>
      <c r="BC268" s="665"/>
      <c r="BD268" s="19"/>
      <c r="BE268" s="665"/>
      <c r="BF268" s="665"/>
      <c r="BG268" s="665"/>
      <c r="BH268" s="665"/>
      <c r="BI268" s="19"/>
      <c r="BJ268" s="665"/>
      <c r="BK268" s="665"/>
      <c r="BL268" s="665"/>
      <c r="BM268" s="19"/>
      <c r="BN268" s="665"/>
      <c r="BO268" s="665"/>
      <c r="BP268" s="665"/>
      <c r="BQ268" s="665"/>
      <c r="BR268" s="665"/>
      <c r="BS268" s="19"/>
      <c r="BT268" s="665"/>
      <c r="BU268" s="665"/>
      <c r="BV268" s="438"/>
      <c r="BW268" s="557"/>
      <c r="BX268" s="438"/>
      <c r="BY268" s="438"/>
      <c r="BZ268" s="19"/>
      <c r="CE268" s="749" t="e">
        <f t="shared" si="831"/>
        <v>#DIV/0!</v>
      </c>
    </row>
    <row r="269" spans="1:12295" s="68" customFormat="1" ht="55.5" hidden="1" customHeight="1" x14ac:dyDescent="0.3">
      <c r="B269" s="447"/>
      <c r="C269" s="98"/>
      <c r="D269" s="665"/>
      <c r="E269" s="665"/>
      <c r="F269" s="665"/>
      <c r="G269" s="665"/>
      <c r="H269" s="665"/>
      <c r="I269" s="19"/>
      <c r="J269" s="665"/>
      <c r="K269" s="665"/>
      <c r="L269" s="749" t="e">
        <f t="shared" si="824"/>
        <v>#DIV/0!</v>
      </c>
      <c r="M269" s="665"/>
      <c r="N269" s="734"/>
      <c r="O269" s="665"/>
      <c r="P269" s="734"/>
      <c r="Q269" s="665"/>
      <c r="R269" s="734"/>
      <c r="S269" s="665"/>
      <c r="T269" s="734"/>
      <c r="U269" s="19"/>
      <c r="V269" s="286"/>
      <c r="W269" s="19"/>
      <c r="X269" s="19"/>
      <c r="Y269" s="19"/>
      <c r="Z269" s="665"/>
      <c r="AA269" s="665"/>
      <c r="AB269" s="665"/>
      <c r="AC269" s="19"/>
      <c r="AD269" s="19"/>
      <c r="AE269" s="264"/>
      <c r="AF269" s="749" t="e">
        <f t="shared" si="825"/>
        <v>#DIV/0!</v>
      </c>
      <c r="AG269" s="665"/>
      <c r="AH269" s="749"/>
      <c r="AI269" s="665"/>
      <c r="AJ269" s="734"/>
      <c r="AK269" s="665"/>
      <c r="AL269" s="734"/>
      <c r="AM269" s="665"/>
      <c r="AN269" s="734"/>
      <c r="AO269" s="19"/>
      <c r="AP269" s="665"/>
      <c r="AQ269" s="734"/>
      <c r="AR269" s="665"/>
      <c r="AS269" s="749" t="e">
        <f t="shared" si="826"/>
        <v>#DIV/0!</v>
      </c>
      <c r="AT269" s="665"/>
      <c r="AU269" s="749" t="e">
        <f t="shared" si="827"/>
        <v>#DIV/0!</v>
      </c>
      <c r="AV269" s="665"/>
      <c r="AW269" s="749"/>
      <c r="AX269" s="665"/>
      <c r="AY269" s="749" t="e">
        <f t="shared" si="828"/>
        <v>#DIV/0!</v>
      </c>
      <c r="AZ269" s="665"/>
      <c r="BA269" s="749"/>
      <c r="BB269" s="19"/>
      <c r="BC269" s="665"/>
      <c r="BD269" s="19"/>
      <c r="BE269" s="665"/>
      <c r="BF269" s="665"/>
      <c r="BG269" s="665"/>
      <c r="BH269" s="665"/>
      <c r="BI269" s="19"/>
      <c r="BJ269" s="665"/>
      <c r="BK269" s="665"/>
      <c r="BL269" s="665"/>
      <c r="BM269" s="19"/>
      <c r="BN269" s="665"/>
      <c r="BO269" s="665"/>
      <c r="BP269" s="665"/>
      <c r="BQ269" s="665"/>
      <c r="BR269" s="665"/>
      <c r="BS269" s="19"/>
      <c r="BT269" s="665"/>
      <c r="BU269" s="665"/>
      <c r="BV269" s="438"/>
      <c r="BW269" s="557"/>
      <c r="BX269" s="438"/>
      <c r="BY269" s="438"/>
      <c r="BZ269" s="19"/>
      <c r="CE269" s="749" t="e">
        <f t="shared" si="831"/>
        <v>#DIV/0!</v>
      </c>
    </row>
    <row r="270" spans="1:12295" s="68" customFormat="1" ht="235.5" hidden="1" customHeight="1" x14ac:dyDescent="0.3">
      <c r="B270" s="447"/>
      <c r="C270" s="101"/>
      <c r="D270" s="665"/>
      <c r="E270" s="665"/>
      <c r="F270" s="665"/>
      <c r="G270" s="665"/>
      <c r="H270" s="665"/>
      <c r="I270" s="19"/>
      <c r="J270" s="665"/>
      <c r="K270" s="665"/>
      <c r="L270" s="749" t="e">
        <f t="shared" si="824"/>
        <v>#DIV/0!</v>
      </c>
      <c r="M270" s="665"/>
      <c r="N270" s="734"/>
      <c r="O270" s="665"/>
      <c r="P270" s="734"/>
      <c r="Q270" s="665"/>
      <c r="R270" s="734"/>
      <c r="S270" s="665"/>
      <c r="T270" s="734"/>
      <c r="U270" s="19"/>
      <c r="V270" s="286"/>
      <c r="W270" s="19"/>
      <c r="X270" s="19"/>
      <c r="Y270" s="19"/>
      <c r="Z270" s="665"/>
      <c r="AA270" s="665"/>
      <c r="AB270" s="665"/>
      <c r="AC270" s="19"/>
      <c r="AD270" s="19"/>
      <c r="AE270" s="264"/>
      <c r="AF270" s="749" t="e">
        <f t="shared" si="825"/>
        <v>#DIV/0!</v>
      </c>
      <c r="AG270" s="665"/>
      <c r="AH270" s="749"/>
      <c r="AI270" s="665"/>
      <c r="AJ270" s="734"/>
      <c r="AK270" s="665"/>
      <c r="AL270" s="734"/>
      <c r="AM270" s="665"/>
      <c r="AN270" s="734"/>
      <c r="AO270" s="19"/>
      <c r="AP270" s="665"/>
      <c r="AQ270" s="734"/>
      <c r="AR270" s="665"/>
      <c r="AS270" s="749" t="e">
        <f t="shared" si="826"/>
        <v>#DIV/0!</v>
      </c>
      <c r="AT270" s="665"/>
      <c r="AU270" s="749" t="e">
        <f t="shared" si="827"/>
        <v>#DIV/0!</v>
      </c>
      <c r="AV270" s="665"/>
      <c r="AW270" s="749"/>
      <c r="AX270" s="665"/>
      <c r="AY270" s="749" t="e">
        <f t="shared" si="828"/>
        <v>#DIV/0!</v>
      </c>
      <c r="AZ270" s="665"/>
      <c r="BA270" s="749"/>
      <c r="BB270" s="19"/>
      <c r="BC270" s="665"/>
      <c r="BD270" s="19"/>
      <c r="BE270" s="665"/>
      <c r="BF270" s="665"/>
      <c r="BG270" s="665"/>
      <c r="BH270" s="665"/>
      <c r="BI270" s="19"/>
      <c r="BJ270" s="665"/>
      <c r="BK270" s="665"/>
      <c r="BL270" s="665"/>
      <c r="BM270" s="19"/>
      <c r="BN270" s="665"/>
      <c r="BO270" s="665"/>
      <c r="BP270" s="665"/>
      <c r="BQ270" s="665"/>
      <c r="BR270" s="665"/>
      <c r="BS270" s="19"/>
      <c r="BT270" s="665"/>
      <c r="BU270" s="665"/>
      <c r="BV270" s="438"/>
      <c r="BW270" s="557"/>
      <c r="BX270" s="438"/>
      <c r="BY270" s="438"/>
      <c r="BZ270" s="19"/>
      <c r="CE270" s="749" t="e">
        <f t="shared" si="831"/>
        <v>#DIV/0!</v>
      </c>
    </row>
    <row r="271" spans="1:12295" s="70" customFormat="1" ht="224.25" hidden="1" customHeight="1" x14ac:dyDescent="0.3">
      <c r="A271" s="372"/>
      <c r="B271" s="400" t="s">
        <v>8</v>
      </c>
      <c r="C271" s="399" t="s">
        <v>451</v>
      </c>
      <c r="D271" s="378">
        <f>E271</f>
        <v>0</v>
      </c>
      <c r="E271" s="378">
        <v>0</v>
      </c>
      <c r="F271" s="378"/>
      <c r="G271" s="378"/>
      <c r="H271" s="378"/>
      <c r="I271" s="378"/>
      <c r="J271" s="378">
        <f>K271</f>
        <v>0</v>
      </c>
      <c r="K271" s="671">
        <f>M271</f>
        <v>0</v>
      </c>
      <c r="L271" s="749" t="e">
        <f t="shared" si="824"/>
        <v>#DIV/0!</v>
      </c>
      <c r="M271" s="378"/>
      <c r="N271" s="423"/>
      <c r="O271" s="378"/>
      <c r="P271" s="423"/>
      <c r="Q271" s="378"/>
      <c r="R271" s="423"/>
      <c r="S271" s="378"/>
      <c r="T271" s="423"/>
      <c r="U271" s="378"/>
      <c r="V271" s="378"/>
      <c r="W271" s="378"/>
      <c r="X271" s="378"/>
      <c r="Y271" s="378"/>
      <c r="Z271" s="378"/>
      <c r="AA271" s="378"/>
      <c r="AB271" s="378"/>
      <c r="AC271" s="378"/>
      <c r="AD271" s="423"/>
      <c r="AE271" s="511"/>
      <c r="AF271" s="749" t="e">
        <f t="shared" si="825"/>
        <v>#DIV/0!</v>
      </c>
      <c r="AG271" s="378"/>
      <c r="AH271" s="749"/>
      <c r="AI271" s="378"/>
      <c r="AJ271" s="423"/>
      <c r="AK271" s="378"/>
      <c r="AL271" s="423"/>
      <c r="AM271" s="378"/>
      <c r="AN271" s="423"/>
      <c r="AO271" s="378"/>
      <c r="AP271" s="378"/>
      <c r="AQ271" s="423"/>
      <c r="AR271" s="671"/>
      <c r="AS271" s="749" t="e">
        <f t="shared" si="826"/>
        <v>#DIV/0!</v>
      </c>
      <c r="AT271" s="378"/>
      <c r="AU271" s="749" t="e">
        <f t="shared" si="827"/>
        <v>#DIV/0!</v>
      </c>
      <c r="AV271" s="378"/>
      <c r="AW271" s="749"/>
      <c r="AX271" s="378"/>
      <c r="AY271" s="749" t="e">
        <f t="shared" si="828"/>
        <v>#DIV/0!</v>
      </c>
      <c r="AZ271" s="378"/>
      <c r="BA271" s="749"/>
      <c r="BB271" s="378"/>
      <c r="BC271" s="378"/>
      <c r="BD271" s="378"/>
      <c r="BE271" s="378"/>
      <c r="BF271" s="378"/>
      <c r="BG271" s="378"/>
      <c r="BH271" s="378"/>
      <c r="BI271" s="378"/>
      <c r="BJ271" s="378"/>
      <c r="BK271" s="378"/>
      <c r="BL271" s="378"/>
      <c r="BM271" s="378"/>
      <c r="BN271" s="378"/>
      <c r="BO271" s="378"/>
      <c r="BP271" s="378"/>
      <c r="BQ271" s="378"/>
      <c r="BR271" s="378"/>
      <c r="BS271" s="378"/>
      <c r="BT271" s="378"/>
      <c r="BU271" s="671"/>
      <c r="BV271" s="378"/>
      <c r="BW271" s="378"/>
      <c r="BX271" s="378"/>
      <c r="BY271" s="378"/>
      <c r="BZ271" s="372"/>
      <c r="CA271" s="378"/>
      <c r="CB271" s="378"/>
      <c r="CC271" s="378"/>
      <c r="CD271" s="378"/>
      <c r="CE271" s="749" t="e">
        <f t="shared" si="831"/>
        <v>#DIV/0!</v>
      </c>
      <c r="CF271" s="378"/>
      <c r="CG271" s="378"/>
      <c r="CH271" s="378"/>
      <c r="CI271" s="378"/>
      <c r="CJ271" s="378"/>
      <c r="CK271" s="378"/>
      <c r="CL271" s="378"/>
      <c r="CM271" s="378"/>
      <c r="CN271" s="378"/>
      <c r="CO271" s="379"/>
      <c r="CP271" s="379"/>
      <c r="CQ271" s="379"/>
      <c r="CR271" s="379"/>
      <c r="CS271" s="379"/>
      <c r="CT271" s="378"/>
      <c r="CU271" s="378"/>
      <c r="CV271" s="379"/>
      <c r="CW271" s="379"/>
      <c r="CX271" s="378"/>
      <c r="CY271" s="378"/>
      <c r="CZ271" s="379"/>
      <c r="DA271" s="379"/>
      <c r="DB271" s="378"/>
      <c r="DC271" s="378"/>
      <c r="DD271" s="378"/>
      <c r="DE271" s="378"/>
      <c r="DF271" s="378"/>
      <c r="DG271" s="378"/>
      <c r="DH271" s="378"/>
      <c r="DI271" s="379"/>
      <c r="DJ271" s="379"/>
      <c r="DK271" s="378"/>
      <c r="DL271" s="378"/>
      <c r="DM271" s="379"/>
      <c r="DN271" s="379"/>
      <c r="DO271" s="378"/>
      <c r="DP271" s="378"/>
      <c r="DQ271" s="378"/>
      <c r="DR271" s="378"/>
      <c r="DS271" s="378"/>
      <c r="DT271" s="372"/>
      <c r="DU271" s="398"/>
      <c r="DV271" s="378"/>
      <c r="DW271" s="378"/>
      <c r="DX271" s="378"/>
      <c r="DY271" s="378"/>
      <c r="DZ271" s="378"/>
      <c r="EA271" s="378"/>
      <c r="EB271" s="378"/>
      <c r="EC271" s="377"/>
      <c r="ED271" s="377"/>
      <c r="EE271" s="377"/>
      <c r="EF271" s="377"/>
      <c r="EG271" s="377"/>
      <c r="EH271" s="377"/>
      <c r="EI271" s="377"/>
      <c r="EJ271" s="377"/>
      <c r="EK271" s="377"/>
      <c r="EL271" s="377"/>
      <c r="EM271" s="377"/>
      <c r="EN271" s="377"/>
      <c r="EO271" s="377"/>
      <c r="EP271" s="377"/>
      <c r="EQ271" s="377"/>
      <c r="ER271" s="377"/>
      <c r="ES271" s="377"/>
      <c r="ET271" s="377"/>
      <c r="EU271" s="377"/>
      <c r="EV271" s="377"/>
      <c r="EW271" s="377"/>
      <c r="EX271" s="377"/>
      <c r="EY271" s="377"/>
      <c r="EZ271" s="377"/>
      <c r="FA271" s="377"/>
      <c r="FB271" s="377"/>
      <c r="FC271" s="377"/>
      <c r="FD271" s="377"/>
      <c r="FE271" s="377"/>
      <c r="FF271" s="377"/>
      <c r="FG271" s="377"/>
      <c r="FH271" s="377"/>
      <c r="FI271" s="377"/>
      <c r="FJ271" s="377"/>
      <c r="FK271" s="377"/>
      <c r="FL271" s="377"/>
      <c r="FM271" s="377"/>
      <c r="FN271" s="377"/>
      <c r="FO271" s="377"/>
      <c r="FP271" s="377"/>
      <c r="FQ271" s="377"/>
      <c r="FR271" s="377"/>
      <c r="FS271" s="377"/>
      <c r="FT271" s="377"/>
      <c r="FU271" s="378"/>
      <c r="FV271" s="378"/>
      <c r="FW271" s="378"/>
      <c r="FX271" s="378"/>
      <c r="FY271" s="378"/>
      <c r="FZ271" s="378"/>
      <c r="GA271" s="378"/>
      <c r="GB271" s="378"/>
      <c r="GC271" s="378"/>
      <c r="GD271" s="378"/>
      <c r="GE271" s="378"/>
      <c r="GF271" s="378"/>
      <c r="GG271" s="378"/>
      <c r="GH271" s="378"/>
      <c r="GI271" s="378"/>
      <c r="GJ271" s="378"/>
      <c r="GK271" s="378"/>
      <c r="GL271" s="378"/>
      <c r="GM271" s="378"/>
      <c r="GN271" s="378"/>
      <c r="GO271" s="378"/>
      <c r="GP271" s="378"/>
      <c r="GQ271" s="378"/>
      <c r="GR271" s="378"/>
      <c r="GS271" s="379"/>
      <c r="GT271" s="379"/>
      <c r="GU271" s="379"/>
      <c r="GV271" s="379"/>
      <c r="GW271" s="379"/>
      <c r="GX271" s="378"/>
      <c r="GY271" s="378"/>
      <c r="GZ271" s="379"/>
      <c r="HA271" s="379"/>
      <c r="HB271" s="378"/>
      <c r="HC271" s="378"/>
      <c r="HD271" s="379"/>
      <c r="HE271" s="379"/>
      <c r="HF271" s="378"/>
      <c r="HG271" s="378"/>
      <c r="HH271" s="378"/>
      <c r="HI271" s="378"/>
      <c r="HJ271" s="378"/>
      <c r="HK271" s="378"/>
      <c r="HL271" s="378"/>
      <c r="HM271" s="379"/>
      <c r="HN271" s="379"/>
      <c r="HO271" s="378"/>
      <c r="HP271" s="378"/>
      <c r="HQ271" s="379"/>
      <c r="HR271" s="379"/>
      <c r="HS271" s="378"/>
      <c r="HT271" s="378"/>
      <c r="HU271" s="378"/>
      <c r="HV271" s="378"/>
      <c r="HW271" s="378"/>
      <c r="HX271" s="372"/>
      <c r="HY271" s="398"/>
      <c r="HZ271" s="378"/>
      <c r="IA271" s="378"/>
      <c r="IB271" s="378"/>
      <c r="IC271" s="378"/>
      <c r="ID271" s="378"/>
      <c r="IE271" s="378"/>
      <c r="IF271" s="378"/>
      <c r="IG271" s="377"/>
      <c r="IH271" s="377"/>
      <c r="II271" s="377"/>
      <c r="IJ271" s="377"/>
      <c r="IK271" s="377"/>
      <c r="IL271" s="377"/>
      <c r="IM271" s="377"/>
      <c r="IN271" s="377"/>
      <c r="IO271" s="377"/>
      <c r="IP271" s="377"/>
      <c r="IQ271" s="377"/>
      <c r="IR271" s="377"/>
      <c r="IS271" s="377"/>
      <c r="IT271" s="377"/>
      <c r="IU271" s="377"/>
      <c r="IV271" s="377"/>
      <c r="IW271" s="377"/>
      <c r="IX271" s="377"/>
      <c r="IY271" s="377"/>
      <c r="IZ271" s="377"/>
      <c r="JA271" s="377"/>
      <c r="JB271" s="377"/>
      <c r="JC271" s="377"/>
      <c r="JD271" s="377"/>
      <c r="JE271" s="377"/>
      <c r="JF271" s="377"/>
      <c r="JG271" s="377"/>
      <c r="JH271" s="377"/>
      <c r="JI271" s="377"/>
      <c r="JJ271" s="377"/>
      <c r="JK271" s="377"/>
      <c r="JL271" s="377"/>
      <c r="JM271" s="377"/>
      <c r="JN271" s="377"/>
      <c r="JO271" s="377"/>
      <c r="JP271" s="377"/>
      <c r="JQ271" s="377"/>
      <c r="JR271" s="377"/>
      <c r="JS271" s="377"/>
      <c r="JT271" s="377"/>
      <c r="JU271" s="377"/>
      <c r="JV271" s="377"/>
      <c r="JW271" s="377"/>
      <c r="JX271" s="377"/>
      <c r="JY271" s="378"/>
      <c r="JZ271" s="378"/>
      <c r="KA271" s="378"/>
      <c r="KB271" s="378"/>
      <c r="KC271" s="378"/>
      <c r="KD271" s="378"/>
      <c r="KE271" s="378"/>
      <c r="KF271" s="378"/>
      <c r="KG271" s="378"/>
      <c r="KH271" s="378"/>
      <c r="KI271" s="378"/>
      <c r="KJ271" s="378"/>
      <c r="KK271" s="378"/>
      <c r="KL271" s="378"/>
      <c r="KM271" s="378"/>
      <c r="KN271" s="378"/>
      <c r="KO271" s="378"/>
      <c r="KP271" s="378"/>
      <c r="KQ271" s="378"/>
      <c r="KR271" s="378"/>
      <c r="KS271" s="378"/>
      <c r="KT271" s="378"/>
      <c r="KU271" s="378"/>
      <c r="KV271" s="378"/>
      <c r="KW271" s="379"/>
      <c r="KX271" s="379"/>
      <c r="KY271" s="379"/>
      <c r="KZ271" s="379"/>
      <c r="LA271" s="379"/>
      <c r="LB271" s="378"/>
      <c r="LC271" s="378"/>
      <c r="LD271" s="379"/>
      <c r="LE271" s="379"/>
      <c r="LF271" s="378"/>
      <c r="LG271" s="378"/>
      <c r="LH271" s="379"/>
      <c r="LI271" s="379"/>
      <c r="LJ271" s="378"/>
      <c r="LK271" s="378"/>
      <c r="LL271" s="378"/>
      <c r="LM271" s="378"/>
      <c r="LN271" s="378"/>
      <c r="LO271" s="378"/>
      <c r="LP271" s="378"/>
      <c r="LQ271" s="379"/>
      <c r="LR271" s="379"/>
      <c r="LS271" s="378"/>
      <c r="LT271" s="378"/>
      <c r="LU271" s="379"/>
      <c r="LV271" s="379"/>
      <c r="LW271" s="378"/>
      <c r="LX271" s="378"/>
      <c r="LY271" s="378"/>
      <c r="LZ271" s="378"/>
      <c r="MA271" s="378"/>
      <c r="MB271" s="372"/>
      <c r="MC271" s="398"/>
      <c r="MD271" s="378"/>
      <c r="ME271" s="378"/>
      <c r="MF271" s="378"/>
      <c r="MG271" s="378"/>
      <c r="MH271" s="378"/>
      <c r="MI271" s="378"/>
      <c r="MJ271" s="378"/>
      <c r="MK271" s="377"/>
      <c r="ML271" s="377"/>
      <c r="MM271" s="377"/>
      <c r="MN271" s="377"/>
      <c r="MO271" s="377"/>
      <c r="MP271" s="377"/>
      <c r="MQ271" s="377"/>
      <c r="MR271" s="377"/>
      <c r="MS271" s="377"/>
      <c r="MT271" s="377"/>
      <c r="MU271" s="377"/>
      <c r="MV271" s="377"/>
      <c r="MW271" s="377"/>
      <c r="MX271" s="377"/>
      <c r="MY271" s="377"/>
      <c r="MZ271" s="377"/>
      <c r="NA271" s="377"/>
      <c r="NB271" s="377"/>
      <c r="NC271" s="377"/>
      <c r="ND271" s="377"/>
      <c r="NE271" s="377"/>
      <c r="NF271" s="377"/>
      <c r="NG271" s="377"/>
      <c r="NH271" s="377"/>
      <c r="NI271" s="377"/>
      <c r="NJ271" s="377"/>
      <c r="NK271" s="377"/>
      <c r="NL271" s="377"/>
      <c r="NM271" s="377"/>
      <c r="NN271" s="377"/>
      <c r="NO271" s="377"/>
      <c r="NP271" s="377"/>
      <c r="NQ271" s="377"/>
      <c r="NR271" s="377"/>
      <c r="NS271" s="377"/>
      <c r="NT271" s="377"/>
      <c r="NU271" s="377"/>
      <c r="NV271" s="377"/>
      <c r="NW271" s="377"/>
      <c r="NX271" s="377"/>
      <c r="NY271" s="377"/>
      <c r="NZ271" s="377"/>
      <c r="OA271" s="377"/>
      <c r="OB271" s="377"/>
      <c r="OC271" s="378"/>
      <c r="OD271" s="378"/>
      <c r="OE271" s="378"/>
      <c r="OF271" s="378"/>
      <c r="OG271" s="378"/>
      <c r="OH271" s="378"/>
      <c r="OI271" s="378"/>
      <c r="OJ271" s="378"/>
      <c r="OK271" s="378"/>
      <c r="OL271" s="378"/>
      <c r="OM271" s="378"/>
      <c r="ON271" s="378"/>
      <c r="OO271" s="378"/>
      <c r="OP271" s="378"/>
      <c r="OQ271" s="378"/>
      <c r="OR271" s="378"/>
      <c r="OS271" s="378"/>
      <c r="OT271" s="378"/>
      <c r="OU271" s="378"/>
      <c r="OV271" s="378"/>
      <c r="OW271" s="378"/>
      <c r="OX271" s="378"/>
      <c r="OY271" s="378"/>
      <c r="OZ271" s="378"/>
      <c r="PA271" s="379"/>
      <c r="PB271" s="379"/>
      <c r="PC271" s="379"/>
      <c r="PD271" s="379"/>
      <c r="PE271" s="379"/>
      <c r="PF271" s="378"/>
      <c r="PG271" s="378"/>
      <c r="PH271" s="379"/>
      <c r="PI271" s="379"/>
      <c r="PJ271" s="378"/>
      <c r="PK271" s="378"/>
      <c r="PL271" s="379"/>
      <c r="PM271" s="379"/>
      <c r="PN271" s="378"/>
      <c r="PO271" s="378"/>
      <c r="PP271" s="378"/>
      <c r="PQ271" s="378"/>
      <c r="PR271" s="378"/>
      <c r="PS271" s="378"/>
      <c r="PT271" s="378"/>
      <c r="PU271" s="379"/>
      <c r="PV271" s="379"/>
      <c r="PW271" s="378"/>
      <c r="PX271" s="378"/>
      <c r="PY271" s="379"/>
      <c r="PZ271" s="379"/>
      <c r="QA271" s="378"/>
      <c r="QB271" s="378"/>
      <c r="QC271" s="378"/>
      <c r="QD271" s="378"/>
      <c r="QE271" s="378"/>
      <c r="QF271" s="372"/>
      <c r="QG271" s="398"/>
      <c r="QH271" s="378"/>
      <c r="QI271" s="378"/>
      <c r="QJ271" s="378"/>
      <c r="QK271" s="378"/>
      <c r="QL271" s="378"/>
      <c r="QM271" s="378"/>
      <c r="QN271" s="378"/>
      <c r="QO271" s="377"/>
      <c r="QP271" s="377"/>
      <c r="QQ271" s="377"/>
      <c r="QR271" s="377"/>
      <c r="QS271" s="377"/>
      <c r="QT271" s="377"/>
      <c r="QU271" s="377"/>
      <c r="QV271" s="377"/>
      <c r="QW271" s="377"/>
      <c r="QX271" s="377"/>
      <c r="QY271" s="377"/>
      <c r="QZ271" s="377"/>
      <c r="RA271" s="377"/>
      <c r="RB271" s="377"/>
      <c r="RC271" s="377"/>
      <c r="RD271" s="377"/>
      <c r="RE271" s="377"/>
      <c r="RF271" s="377"/>
      <c r="RG271" s="377"/>
      <c r="RH271" s="377"/>
      <c r="RI271" s="377"/>
      <c r="RJ271" s="377"/>
      <c r="RK271" s="377"/>
      <c r="RL271" s="377"/>
      <c r="RM271" s="377"/>
      <c r="RN271" s="377"/>
      <c r="RO271" s="377"/>
      <c r="RP271" s="377"/>
      <c r="RQ271" s="377"/>
      <c r="RR271" s="377"/>
      <c r="RS271" s="377"/>
      <c r="RT271" s="377"/>
      <c r="RU271" s="377"/>
      <c r="RV271" s="377"/>
      <c r="RW271" s="377"/>
      <c r="RX271" s="377"/>
      <c r="RY271" s="377"/>
      <c r="RZ271" s="377"/>
      <c r="SA271" s="377"/>
      <c r="SB271" s="377"/>
      <c r="SC271" s="377"/>
      <c r="SD271" s="377"/>
      <c r="SE271" s="377"/>
      <c r="SF271" s="377"/>
      <c r="SG271" s="378"/>
      <c r="SH271" s="378"/>
      <c r="SI271" s="378"/>
      <c r="SJ271" s="378"/>
      <c r="SK271" s="378"/>
      <c r="SL271" s="378"/>
      <c r="SM271" s="378"/>
      <c r="SN271" s="378"/>
      <c r="SO271" s="378"/>
      <c r="SP271" s="378"/>
      <c r="SQ271" s="378"/>
      <c r="SR271" s="378"/>
      <c r="SS271" s="378"/>
      <c r="ST271" s="378"/>
      <c r="SU271" s="378"/>
      <c r="SV271" s="378"/>
      <c r="SW271" s="378"/>
      <c r="SX271" s="378"/>
      <c r="SY271" s="378"/>
      <c r="SZ271" s="378"/>
      <c r="TA271" s="378"/>
      <c r="TB271" s="378"/>
      <c r="TC271" s="378"/>
      <c r="TD271" s="378"/>
      <c r="TE271" s="379"/>
      <c r="TF271" s="379"/>
      <c r="TG271" s="379"/>
      <c r="TH271" s="379"/>
      <c r="TI271" s="379"/>
      <c r="TJ271" s="378"/>
      <c r="TK271" s="378"/>
      <c r="TL271" s="379"/>
      <c r="TM271" s="379"/>
      <c r="TN271" s="378"/>
      <c r="TO271" s="378"/>
      <c r="TP271" s="379"/>
      <c r="TQ271" s="379"/>
      <c r="TR271" s="378"/>
      <c r="TS271" s="378"/>
      <c r="TT271" s="378"/>
      <c r="TU271" s="378"/>
      <c r="TV271" s="378"/>
      <c r="TW271" s="378"/>
      <c r="TX271" s="378"/>
      <c r="TY271" s="379"/>
      <c r="TZ271" s="379"/>
      <c r="UA271" s="378"/>
      <c r="UB271" s="378"/>
      <c r="UC271" s="379"/>
      <c r="UD271" s="379"/>
      <c r="UE271" s="378"/>
      <c r="UF271" s="378"/>
      <c r="UG271" s="378"/>
      <c r="UH271" s="378"/>
      <c r="UI271" s="378"/>
      <c r="UJ271" s="372"/>
      <c r="UK271" s="398"/>
      <c r="UL271" s="378"/>
      <c r="UM271" s="378"/>
      <c r="UN271" s="378"/>
      <c r="UO271" s="378"/>
      <c r="UP271" s="378"/>
      <c r="UQ271" s="378"/>
      <c r="UR271" s="378"/>
      <c r="US271" s="377"/>
      <c r="UT271" s="377"/>
      <c r="UU271" s="377"/>
      <c r="UV271" s="377"/>
      <c r="UW271" s="377"/>
      <c r="UX271" s="377"/>
      <c r="UY271" s="377"/>
      <c r="UZ271" s="377"/>
      <c r="VA271" s="377"/>
      <c r="VB271" s="377"/>
      <c r="VC271" s="377"/>
      <c r="VD271" s="377"/>
      <c r="VE271" s="377"/>
      <c r="VF271" s="377"/>
      <c r="VG271" s="377"/>
      <c r="VH271" s="377"/>
      <c r="VI271" s="377"/>
      <c r="VJ271" s="377"/>
      <c r="VK271" s="377"/>
      <c r="VL271" s="377"/>
      <c r="VM271" s="377"/>
      <c r="VN271" s="377"/>
      <c r="VO271" s="377"/>
      <c r="VP271" s="377"/>
      <c r="VQ271" s="377"/>
      <c r="VR271" s="377"/>
      <c r="VS271" s="377"/>
      <c r="VT271" s="377"/>
      <c r="VU271" s="377"/>
      <c r="VV271" s="377"/>
      <c r="VW271" s="377"/>
      <c r="VX271" s="377"/>
      <c r="VY271" s="377"/>
      <c r="VZ271" s="377"/>
      <c r="WA271" s="377"/>
      <c r="WB271" s="377"/>
      <c r="WC271" s="377"/>
      <c r="WD271" s="377"/>
      <c r="WE271" s="377"/>
      <c r="WF271" s="377"/>
      <c r="WG271" s="377"/>
      <c r="WH271" s="377"/>
      <c r="WI271" s="377"/>
      <c r="WJ271" s="377"/>
      <c r="WK271" s="378"/>
      <c r="WL271" s="378"/>
      <c r="WM271" s="378"/>
      <c r="WN271" s="378"/>
      <c r="WO271" s="378"/>
      <c r="WP271" s="378"/>
      <c r="WQ271" s="378"/>
      <c r="WR271" s="378"/>
      <c r="WS271" s="378"/>
      <c r="WT271" s="378"/>
      <c r="WU271" s="378"/>
      <c r="WV271" s="378"/>
      <c r="WW271" s="378"/>
      <c r="WX271" s="378"/>
      <c r="WY271" s="378"/>
      <c r="WZ271" s="378"/>
      <c r="XA271" s="378"/>
      <c r="XB271" s="378"/>
      <c r="XC271" s="378"/>
      <c r="XD271" s="378"/>
      <c r="XE271" s="378"/>
      <c r="XF271" s="378"/>
      <c r="XG271" s="378"/>
      <c r="XH271" s="378"/>
      <c r="XI271" s="379"/>
      <c r="XJ271" s="379"/>
      <c r="XK271" s="379"/>
      <c r="XL271" s="379"/>
      <c r="XM271" s="379"/>
      <c r="XN271" s="378"/>
      <c r="XO271" s="378"/>
      <c r="XP271" s="379"/>
      <c r="XQ271" s="379"/>
      <c r="XR271" s="378"/>
      <c r="XS271" s="378"/>
      <c r="XT271" s="379"/>
      <c r="XU271" s="379"/>
      <c r="XV271" s="378"/>
      <c r="XW271" s="378"/>
      <c r="XX271" s="378"/>
      <c r="XY271" s="378"/>
      <c r="XZ271" s="378"/>
      <c r="YA271" s="378"/>
      <c r="YB271" s="378"/>
      <c r="YC271" s="379"/>
      <c r="YD271" s="379"/>
      <c r="YE271" s="378"/>
      <c r="YF271" s="378"/>
      <c r="YG271" s="379"/>
      <c r="YH271" s="379"/>
      <c r="YI271" s="378"/>
      <c r="YJ271" s="378"/>
      <c r="YK271" s="378"/>
      <c r="YL271" s="378"/>
      <c r="YM271" s="378"/>
      <c r="YN271" s="372"/>
      <c r="YO271" s="398"/>
      <c r="YP271" s="378"/>
      <c r="YQ271" s="378"/>
      <c r="YR271" s="378"/>
      <c r="YS271" s="378"/>
      <c r="YT271" s="378"/>
      <c r="YU271" s="378"/>
      <c r="YV271" s="378"/>
      <c r="YW271" s="377"/>
      <c r="YX271" s="377"/>
      <c r="YY271" s="377"/>
      <c r="YZ271" s="377"/>
      <c r="ZA271" s="377"/>
      <c r="ZB271" s="377"/>
      <c r="ZC271" s="377"/>
      <c r="ZD271" s="377"/>
      <c r="ZE271" s="377"/>
      <c r="ZF271" s="377"/>
      <c r="ZG271" s="377"/>
      <c r="ZH271" s="377"/>
      <c r="ZI271" s="377"/>
      <c r="ZJ271" s="377"/>
      <c r="ZK271" s="377"/>
      <c r="ZL271" s="377"/>
      <c r="ZM271" s="377"/>
      <c r="ZN271" s="377"/>
      <c r="ZO271" s="377"/>
      <c r="ZP271" s="377"/>
      <c r="ZQ271" s="377"/>
      <c r="ZR271" s="377"/>
      <c r="ZS271" s="377"/>
      <c r="ZT271" s="377"/>
      <c r="ZU271" s="377"/>
      <c r="ZV271" s="377"/>
      <c r="ZW271" s="377"/>
      <c r="ZX271" s="377"/>
      <c r="ZY271" s="377"/>
      <c r="ZZ271" s="377"/>
      <c r="AAA271" s="377"/>
      <c r="AAB271" s="377"/>
      <c r="AAC271" s="377"/>
      <c r="AAD271" s="377"/>
      <c r="AAE271" s="377"/>
      <c r="AAF271" s="377"/>
      <c r="AAG271" s="377"/>
      <c r="AAH271" s="377"/>
      <c r="AAI271" s="377"/>
      <c r="AAJ271" s="377"/>
      <c r="AAK271" s="377"/>
      <c r="AAL271" s="377"/>
      <c r="AAM271" s="377"/>
      <c r="AAN271" s="377"/>
      <c r="AAO271" s="378"/>
      <c r="AAP271" s="378"/>
      <c r="AAQ271" s="378"/>
      <c r="AAR271" s="378"/>
      <c r="AAS271" s="378"/>
      <c r="AAT271" s="378"/>
      <c r="AAU271" s="378"/>
      <c r="AAV271" s="378"/>
      <c r="AAW271" s="378"/>
      <c r="AAX271" s="378"/>
      <c r="AAY271" s="378"/>
      <c r="AAZ271" s="378"/>
      <c r="ABA271" s="378"/>
      <c r="ABB271" s="378"/>
      <c r="ABC271" s="378"/>
      <c r="ABD271" s="378"/>
      <c r="ABE271" s="378"/>
      <c r="ABF271" s="378"/>
      <c r="ABG271" s="378"/>
      <c r="ABH271" s="378"/>
      <c r="ABI271" s="378"/>
      <c r="ABJ271" s="378"/>
      <c r="ABK271" s="378"/>
      <c r="ABL271" s="378"/>
      <c r="ABM271" s="379"/>
      <c r="ABN271" s="379"/>
      <c r="ABO271" s="379"/>
      <c r="ABP271" s="379"/>
      <c r="ABQ271" s="379"/>
      <c r="ABR271" s="378"/>
      <c r="ABS271" s="378"/>
      <c r="ABT271" s="379"/>
      <c r="ABU271" s="379"/>
      <c r="ABV271" s="378"/>
      <c r="ABW271" s="378"/>
      <c r="ABX271" s="379"/>
      <c r="ABY271" s="379"/>
      <c r="ABZ271" s="378"/>
      <c r="ACA271" s="378"/>
      <c r="ACB271" s="378"/>
      <c r="ACC271" s="378"/>
      <c r="ACD271" s="378"/>
      <c r="ACE271" s="378"/>
      <c r="ACF271" s="378"/>
      <c r="ACG271" s="379"/>
      <c r="ACH271" s="379"/>
      <c r="ACI271" s="378"/>
      <c r="ACJ271" s="378"/>
      <c r="ACK271" s="379"/>
      <c r="ACL271" s="379"/>
      <c r="ACM271" s="378"/>
      <c r="ACN271" s="378"/>
      <c r="ACO271" s="378"/>
      <c r="ACP271" s="378"/>
      <c r="ACQ271" s="378"/>
      <c r="ACR271" s="372"/>
      <c r="ACS271" s="398"/>
      <c r="ACT271" s="378"/>
      <c r="ACU271" s="378"/>
      <c r="ACV271" s="378"/>
      <c r="ACW271" s="378"/>
      <c r="ACX271" s="378"/>
      <c r="ACY271" s="378"/>
      <c r="ACZ271" s="378"/>
      <c r="ADA271" s="377"/>
      <c r="ADB271" s="377"/>
      <c r="ADC271" s="377"/>
      <c r="ADD271" s="377"/>
      <c r="ADE271" s="377"/>
      <c r="ADF271" s="377"/>
      <c r="ADG271" s="377"/>
      <c r="ADH271" s="377"/>
      <c r="ADI271" s="377"/>
      <c r="ADJ271" s="377"/>
      <c r="ADK271" s="377"/>
      <c r="ADL271" s="377"/>
      <c r="ADM271" s="377"/>
      <c r="ADN271" s="377"/>
      <c r="ADO271" s="377"/>
      <c r="ADP271" s="377"/>
      <c r="ADQ271" s="377"/>
      <c r="ADR271" s="377"/>
      <c r="ADS271" s="377"/>
      <c r="ADT271" s="377"/>
      <c r="ADU271" s="377"/>
      <c r="ADV271" s="377"/>
      <c r="ADW271" s="377"/>
      <c r="ADX271" s="377"/>
      <c r="ADY271" s="377"/>
      <c r="ADZ271" s="377"/>
      <c r="AEA271" s="377"/>
      <c r="AEB271" s="377"/>
      <c r="AEC271" s="377"/>
      <c r="AED271" s="377"/>
      <c r="AEE271" s="377"/>
      <c r="AEF271" s="377"/>
      <c r="AEG271" s="377"/>
      <c r="AEH271" s="377"/>
      <c r="AEI271" s="377"/>
      <c r="AEJ271" s="377"/>
      <c r="AEK271" s="377"/>
      <c r="AEL271" s="377"/>
      <c r="AEM271" s="377"/>
      <c r="AEN271" s="377"/>
      <c r="AEO271" s="377"/>
      <c r="AEP271" s="377"/>
      <c r="AEQ271" s="377"/>
      <c r="AER271" s="377"/>
      <c r="AES271" s="378"/>
      <c r="AET271" s="378"/>
      <c r="AEU271" s="378"/>
      <c r="AEV271" s="378"/>
      <c r="AEW271" s="378"/>
      <c r="AEX271" s="378"/>
      <c r="AEY271" s="378"/>
      <c r="AEZ271" s="378"/>
      <c r="AFA271" s="378"/>
      <c r="AFB271" s="378"/>
      <c r="AFC271" s="378"/>
      <c r="AFD271" s="378"/>
      <c r="AFE271" s="378"/>
      <c r="AFF271" s="378"/>
      <c r="AFG271" s="378"/>
      <c r="AFH271" s="378"/>
      <c r="AFI271" s="378"/>
      <c r="AFJ271" s="378"/>
      <c r="AFK271" s="378"/>
      <c r="AFL271" s="378"/>
      <c r="AFM271" s="378"/>
      <c r="AFN271" s="378"/>
      <c r="AFO271" s="378"/>
      <c r="AFP271" s="378"/>
      <c r="AFQ271" s="379"/>
      <c r="AFR271" s="379"/>
      <c r="AFS271" s="379"/>
      <c r="AFT271" s="379"/>
      <c r="AFU271" s="379"/>
      <c r="AFV271" s="378"/>
      <c r="AFW271" s="378"/>
      <c r="AFX271" s="379"/>
      <c r="AFY271" s="379"/>
      <c r="AFZ271" s="378"/>
      <c r="AGA271" s="378"/>
      <c r="AGB271" s="379"/>
      <c r="AGC271" s="379"/>
      <c r="AGD271" s="378"/>
      <c r="AGE271" s="378"/>
      <c r="AGF271" s="378"/>
      <c r="AGG271" s="378"/>
      <c r="AGH271" s="378"/>
      <c r="AGI271" s="378"/>
      <c r="AGJ271" s="378"/>
      <c r="AGK271" s="379"/>
      <c r="AGL271" s="379"/>
      <c r="AGM271" s="378"/>
      <c r="AGN271" s="378"/>
      <c r="AGO271" s="379"/>
      <c r="AGP271" s="379"/>
      <c r="AGQ271" s="378"/>
      <c r="AGR271" s="378"/>
      <c r="AGS271" s="378"/>
      <c r="AGT271" s="378"/>
      <c r="AGU271" s="378"/>
      <c r="AGV271" s="372"/>
      <c r="AGW271" s="398"/>
      <c r="AGX271" s="378"/>
      <c r="AGY271" s="378"/>
      <c r="AGZ271" s="378"/>
      <c r="AHA271" s="378"/>
      <c r="AHB271" s="378"/>
      <c r="AHC271" s="378"/>
      <c r="AHD271" s="378"/>
      <c r="AHE271" s="377"/>
      <c r="AHF271" s="377"/>
      <c r="AHG271" s="377"/>
      <c r="AHH271" s="377"/>
      <c r="AHI271" s="377"/>
      <c r="AHJ271" s="377"/>
      <c r="AHK271" s="377"/>
      <c r="AHL271" s="377"/>
      <c r="AHM271" s="377"/>
      <c r="AHN271" s="377"/>
      <c r="AHO271" s="377"/>
      <c r="AHP271" s="377"/>
      <c r="AHQ271" s="377"/>
      <c r="AHR271" s="377"/>
      <c r="AHS271" s="377"/>
      <c r="AHT271" s="377"/>
      <c r="AHU271" s="377"/>
      <c r="AHV271" s="377"/>
      <c r="AHW271" s="377"/>
      <c r="AHX271" s="377"/>
      <c r="AHY271" s="377"/>
      <c r="AHZ271" s="377"/>
      <c r="AIA271" s="377"/>
      <c r="AIB271" s="377"/>
      <c r="AIC271" s="377"/>
      <c r="AID271" s="377"/>
      <c r="AIE271" s="377"/>
      <c r="AIF271" s="377"/>
      <c r="AIG271" s="377"/>
      <c r="AIH271" s="377"/>
      <c r="AII271" s="377"/>
      <c r="AIJ271" s="377"/>
      <c r="AIK271" s="377"/>
      <c r="AIL271" s="377"/>
      <c r="AIM271" s="377"/>
      <c r="AIN271" s="377"/>
      <c r="AIO271" s="377"/>
      <c r="AIP271" s="377"/>
      <c r="AIQ271" s="377"/>
      <c r="AIR271" s="377"/>
      <c r="AIS271" s="377"/>
      <c r="AIT271" s="377"/>
      <c r="AIU271" s="377"/>
      <c r="AIV271" s="377"/>
      <c r="AIW271" s="378"/>
      <c r="AIX271" s="378"/>
      <c r="AIY271" s="378"/>
      <c r="AIZ271" s="378"/>
      <c r="AJA271" s="378"/>
      <c r="AJB271" s="378"/>
      <c r="AJC271" s="378"/>
      <c r="AJD271" s="378"/>
      <c r="AJE271" s="378"/>
      <c r="AJF271" s="378"/>
      <c r="AJG271" s="378"/>
      <c r="AJH271" s="378"/>
      <c r="AJI271" s="378"/>
      <c r="AJJ271" s="378"/>
      <c r="AJK271" s="378"/>
      <c r="AJL271" s="378"/>
      <c r="AJM271" s="378"/>
      <c r="AJN271" s="378"/>
      <c r="AJO271" s="378"/>
      <c r="AJP271" s="378"/>
      <c r="AJQ271" s="378"/>
      <c r="AJR271" s="378"/>
      <c r="AJS271" s="378"/>
      <c r="AJT271" s="378"/>
      <c r="AJU271" s="379"/>
      <c r="AJV271" s="379"/>
      <c r="AJW271" s="379"/>
      <c r="AJX271" s="379"/>
      <c r="AJY271" s="379"/>
      <c r="AJZ271" s="378"/>
      <c r="AKA271" s="378"/>
      <c r="AKB271" s="379"/>
      <c r="AKC271" s="379"/>
      <c r="AKD271" s="378"/>
      <c r="AKE271" s="378"/>
      <c r="AKF271" s="379"/>
      <c r="AKG271" s="379"/>
      <c r="AKH271" s="378"/>
      <c r="AKI271" s="378"/>
      <c r="AKJ271" s="378"/>
      <c r="AKK271" s="378"/>
      <c r="AKL271" s="378"/>
      <c r="AKM271" s="378"/>
      <c r="AKN271" s="378"/>
      <c r="AKO271" s="379"/>
      <c r="AKP271" s="379"/>
      <c r="AKQ271" s="378"/>
      <c r="AKR271" s="378"/>
      <c r="AKS271" s="379"/>
      <c r="AKT271" s="379"/>
      <c r="AKU271" s="378"/>
      <c r="AKV271" s="378"/>
      <c r="AKW271" s="378"/>
      <c r="AKX271" s="378"/>
      <c r="AKY271" s="378"/>
      <c r="AKZ271" s="372"/>
      <c r="ALA271" s="398"/>
      <c r="ALB271" s="378"/>
      <c r="ALC271" s="378"/>
      <c r="ALD271" s="378"/>
      <c r="ALE271" s="378"/>
      <c r="ALF271" s="378"/>
      <c r="ALG271" s="378"/>
      <c r="ALH271" s="378"/>
      <c r="ALI271" s="377"/>
      <c r="ALJ271" s="377"/>
      <c r="ALK271" s="377"/>
      <c r="ALL271" s="377"/>
      <c r="ALM271" s="377"/>
      <c r="ALN271" s="377"/>
      <c r="ALO271" s="377"/>
      <c r="ALP271" s="377"/>
      <c r="ALQ271" s="377"/>
      <c r="ALR271" s="377"/>
      <c r="ALS271" s="377"/>
      <c r="ALT271" s="377"/>
      <c r="ALU271" s="377"/>
      <c r="ALV271" s="377"/>
      <c r="ALW271" s="377"/>
      <c r="ALX271" s="377"/>
      <c r="ALY271" s="377"/>
      <c r="ALZ271" s="377"/>
      <c r="AMA271" s="377"/>
      <c r="AMB271" s="377"/>
      <c r="AMC271" s="377"/>
      <c r="AMD271" s="377"/>
      <c r="AME271" s="377"/>
      <c r="AMF271" s="377"/>
      <c r="AMG271" s="377"/>
      <c r="AMH271" s="377"/>
      <c r="AMI271" s="377"/>
      <c r="AMJ271" s="377"/>
      <c r="AMK271" s="377"/>
      <c r="AML271" s="377"/>
      <c r="AMM271" s="377"/>
      <c r="AMN271" s="377"/>
      <c r="AMO271" s="377"/>
      <c r="AMP271" s="377"/>
      <c r="AMQ271" s="377"/>
      <c r="AMR271" s="377"/>
      <c r="AMS271" s="377"/>
      <c r="AMT271" s="377"/>
      <c r="AMU271" s="377"/>
      <c r="AMV271" s="377"/>
      <c r="AMW271" s="377"/>
      <c r="AMX271" s="377"/>
      <c r="AMY271" s="377"/>
      <c r="AMZ271" s="377"/>
      <c r="ANA271" s="378"/>
      <c r="ANB271" s="378"/>
      <c r="ANC271" s="378"/>
      <c r="AND271" s="378"/>
      <c r="ANE271" s="378"/>
      <c r="ANF271" s="378"/>
      <c r="ANG271" s="378"/>
      <c r="ANH271" s="378"/>
      <c r="ANI271" s="378"/>
      <c r="ANJ271" s="378"/>
      <c r="ANK271" s="378"/>
      <c r="ANL271" s="378"/>
      <c r="ANM271" s="378"/>
      <c r="ANN271" s="378"/>
      <c r="ANO271" s="378"/>
      <c r="ANP271" s="378"/>
      <c r="ANQ271" s="378"/>
      <c r="ANR271" s="378"/>
      <c r="ANS271" s="378"/>
      <c r="ANT271" s="378"/>
      <c r="ANU271" s="378"/>
      <c r="ANV271" s="378"/>
      <c r="ANW271" s="378"/>
      <c r="ANX271" s="378"/>
      <c r="ANY271" s="379"/>
      <c r="ANZ271" s="379"/>
      <c r="AOA271" s="379"/>
      <c r="AOB271" s="379"/>
      <c r="AOC271" s="379"/>
      <c r="AOD271" s="378"/>
      <c r="AOE271" s="378"/>
      <c r="AOF271" s="379"/>
      <c r="AOG271" s="379"/>
      <c r="AOH271" s="378"/>
      <c r="AOI271" s="378"/>
      <c r="AOJ271" s="379"/>
      <c r="AOK271" s="379"/>
      <c r="AOL271" s="378"/>
      <c r="AOM271" s="378"/>
      <c r="AON271" s="378"/>
      <c r="AOO271" s="378"/>
      <c r="AOP271" s="378"/>
      <c r="AOQ271" s="378"/>
      <c r="AOR271" s="378"/>
      <c r="AOS271" s="379"/>
      <c r="AOT271" s="379"/>
      <c r="AOU271" s="378"/>
      <c r="AOV271" s="378"/>
      <c r="AOW271" s="379"/>
      <c r="AOX271" s="379"/>
      <c r="AOY271" s="378"/>
      <c r="AOZ271" s="378"/>
      <c r="APA271" s="378"/>
      <c r="APB271" s="378"/>
      <c r="APC271" s="378"/>
      <c r="APD271" s="372"/>
      <c r="APE271" s="398"/>
      <c r="APF271" s="378"/>
      <c r="APG271" s="378"/>
      <c r="APH271" s="378"/>
      <c r="API271" s="378"/>
      <c r="APJ271" s="378"/>
      <c r="APK271" s="378"/>
      <c r="APL271" s="378"/>
      <c r="APM271" s="377"/>
      <c r="APN271" s="377"/>
      <c r="APO271" s="377"/>
      <c r="APP271" s="377"/>
      <c r="APQ271" s="377"/>
      <c r="APR271" s="377"/>
      <c r="APS271" s="377"/>
      <c r="APT271" s="377"/>
      <c r="APU271" s="377"/>
      <c r="APV271" s="377"/>
      <c r="APW271" s="377"/>
      <c r="APX271" s="377"/>
      <c r="APY271" s="377"/>
      <c r="APZ271" s="377"/>
      <c r="AQA271" s="377"/>
      <c r="AQB271" s="377"/>
      <c r="AQC271" s="377"/>
      <c r="AQD271" s="377"/>
      <c r="AQE271" s="377"/>
      <c r="AQF271" s="377"/>
      <c r="AQG271" s="377"/>
      <c r="AQH271" s="377"/>
      <c r="AQI271" s="377"/>
      <c r="AQJ271" s="377"/>
      <c r="AQK271" s="377"/>
      <c r="AQL271" s="377"/>
      <c r="AQM271" s="377"/>
      <c r="AQN271" s="377"/>
      <c r="AQO271" s="377"/>
      <c r="AQP271" s="377"/>
      <c r="AQQ271" s="377"/>
      <c r="AQR271" s="377"/>
      <c r="AQS271" s="377"/>
      <c r="AQT271" s="377"/>
      <c r="AQU271" s="377"/>
      <c r="AQV271" s="377"/>
      <c r="AQW271" s="377"/>
      <c r="AQX271" s="377"/>
      <c r="AQY271" s="377"/>
      <c r="AQZ271" s="377"/>
      <c r="ARA271" s="377"/>
      <c r="ARB271" s="377"/>
      <c r="ARC271" s="377"/>
      <c r="ARD271" s="377"/>
      <c r="ARE271" s="378"/>
      <c r="ARF271" s="378"/>
      <c r="ARG271" s="378"/>
      <c r="ARH271" s="378"/>
      <c r="ARI271" s="378"/>
      <c r="ARJ271" s="378"/>
      <c r="ARK271" s="378"/>
      <c r="ARL271" s="378"/>
      <c r="ARM271" s="378"/>
      <c r="ARN271" s="378"/>
      <c r="ARO271" s="378"/>
      <c r="ARP271" s="378"/>
      <c r="ARQ271" s="378"/>
      <c r="ARR271" s="378"/>
      <c r="ARS271" s="378"/>
      <c r="ART271" s="378"/>
      <c r="ARU271" s="378"/>
      <c r="ARV271" s="378"/>
      <c r="ARW271" s="378"/>
      <c r="ARX271" s="378"/>
      <c r="ARY271" s="378"/>
      <c r="ARZ271" s="378"/>
      <c r="ASA271" s="378"/>
      <c r="ASB271" s="378"/>
      <c r="ASC271" s="379"/>
      <c r="ASD271" s="379"/>
      <c r="ASE271" s="379"/>
      <c r="ASF271" s="379"/>
      <c r="ASG271" s="379"/>
      <c r="ASH271" s="378"/>
      <c r="ASI271" s="378"/>
      <c r="ASJ271" s="379"/>
      <c r="ASK271" s="379"/>
      <c r="ASL271" s="378"/>
      <c r="ASM271" s="378"/>
      <c r="ASN271" s="379"/>
      <c r="ASO271" s="379"/>
      <c r="ASP271" s="378"/>
      <c r="ASQ271" s="378"/>
      <c r="ASR271" s="378"/>
      <c r="ASS271" s="378"/>
      <c r="AST271" s="378"/>
      <c r="ASU271" s="378"/>
      <c r="ASV271" s="378"/>
      <c r="ASW271" s="379"/>
      <c r="ASX271" s="379"/>
      <c r="ASY271" s="378"/>
      <c r="ASZ271" s="378"/>
      <c r="ATA271" s="379"/>
      <c r="ATB271" s="379"/>
      <c r="ATC271" s="378"/>
      <c r="ATD271" s="378"/>
      <c r="ATE271" s="378"/>
      <c r="ATF271" s="378"/>
      <c r="ATG271" s="378"/>
      <c r="ATH271" s="372"/>
      <c r="ATI271" s="398"/>
      <c r="ATJ271" s="378"/>
      <c r="ATK271" s="378"/>
      <c r="ATL271" s="378"/>
      <c r="ATM271" s="378"/>
      <c r="ATN271" s="378"/>
      <c r="ATO271" s="378"/>
      <c r="ATP271" s="378"/>
      <c r="ATQ271" s="377"/>
      <c r="ATR271" s="377"/>
      <c r="ATS271" s="377"/>
      <c r="ATT271" s="377"/>
      <c r="ATU271" s="377"/>
      <c r="ATV271" s="377"/>
      <c r="ATW271" s="377"/>
      <c r="ATX271" s="377"/>
      <c r="ATY271" s="377"/>
      <c r="ATZ271" s="377"/>
      <c r="AUA271" s="377"/>
      <c r="AUB271" s="377"/>
      <c r="AUC271" s="377"/>
      <c r="AUD271" s="377"/>
      <c r="AUE271" s="377"/>
      <c r="AUF271" s="377"/>
      <c r="AUG271" s="377"/>
      <c r="AUH271" s="377"/>
      <c r="AUI271" s="377"/>
      <c r="AUJ271" s="377"/>
      <c r="AUK271" s="377"/>
      <c r="AUL271" s="377"/>
      <c r="AUM271" s="377"/>
      <c r="AUN271" s="377"/>
      <c r="AUO271" s="377"/>
      <c r="AUP271" s="377"/>
      <c r="AUQ271" s="377"/>
      <c r="AUR271" s="377"/>
      <c r="AUS271" s="377"/>
      <c r="AUT271" s="377"/>
      <c r="AUU271" s="377"/>
      <c r="AUV271" s="377"/>
      <c r="AUW271" s="377"/>
      <c r="AUX271" s="377"/>
      <c r="AUY271" s="377"/>
      <c r="AUZ271" s="377"/>
      <c r="AVA271" s="377"/>
      <c r="AVB271" s="377"/>
      <c r="AVC271" s="377"/>
      <c r="AVD271" s="377"/>
      <c r="AVE271" s="377"/>
      <c r="AVF271" s="377"/>
      <c r="AVG271" s="377"/>
      <c r="AVH271" s="377"/>
      <c r="AVI271" s="378"/>
      <c r="AVJ271" s="378"/>
      <c r="AVK271" s="378"/>
      <c r="AVL271" s="378"/>
      <c r="AVM271" s="378"/>
      <c r="AVN271" s="378"/>
      <c r="AVO271" s="378"/>
      <c r="AVP271" s="378"/>
      <c r="AVQ271" s="378"/>
      <c r="AVR271" s="378"/>
      <c r="AVS271" s="378"/>
      <c r="AVT271" s="378"/>
      <c r="AVU271" s="378"/>
      <c r="AVV271" s="378"/>
      <c r="AVW271" s="378"/>
      <c r="AVX271" s="378"/>
      <c r="AVY271" s="378"/>
      <c r="AVZ271" s="378"/>
      <c r="AWA271" s="378"/>
      <c r="AWB271" s="378"/>
      <c r="AWC271" s="378"/>
      <c r="AWD271" s="378"/>
      <c r="AWE271" s="378"/>
      <c r="AWF271" s="378"/>
      <c r="AWG271" s="379"/>
      <c r="AWH271" s="379"/>
      <c r="AWI271" s="379"/>
      <c r="AWJ271" s="379"/>
      <c r="AWK271" s="379"/>
      <c r="AWL271" s="378"/>
      <c r="AWM271" s="378"/>
      <c r="AWN271" s="379"/>
      <c r="AWO271" s="379"/>
      <c r="AWP271" s="378"/>
      <c r="AWQ271" s="378"/>
      <c r="AWR271" s="379"/>
      <c r="AWS271" s="379"/>
      <c r="AWT271" s="378"/>
      <c r="AWU271" s="378"/>
      <c r="AWV271" s="378"/>
      <c r="AWW271" s="378"/>
      <c r="AWX271" s="378"/>
      <c r="AWY271" s="378"/>
      <c r="AWZ271" s="378"/>
      <c r="AXA271" s="379"/>
      <c r="AXB271" s="379"/>
      <c r="AXC271" s="378"/>
      <c r="AXD271" s="378"/>
      <c r="AXE271" s="379"/>
      <c r="AXF271" s="379"/>
      <c r="AXG271" s="378"/>
      <c r="AXH271" s="378"/>
      <c r="AXI271" s="378"/>
      <c r="AXJ271" s="378"/>
      <c r="AXK271" s="378"/>
      <c r="AXL271" s="372"/>
      <c r="AXM271" s="398"/>
      <c r="AXN271" s="378"/>
      <c r="AXO271" s="378"/>
      <c r="AXP271" s="378"/>
      <c r="AXQ271" s="378"/>
      <c r="AXR271" s="378"/>
      <c r="AXS271" s="378"/>
      <c r="AXT271" s="378"/>
      <c r="AXU271" s="377"/>
      <c r="AXV271" s="377"/>
      <c r="AXW271" s="377"/>
      <c r="AXX271" s="377"/>
      <c r="AXY271" s="377"/>
      <c r="AXZ271" s="377"/>
      <c r="AYA271" s="377"/>
      <c r="AYB271" s="377"/>
      <c r="AYC271" s="377"/>
      <c r="AYD271" s="377"/>
      <c r="AYE271" s="377"/>
      <c r="AYF271" s="377"/>
      <c r="AYG271" s="377"/>
      <c r="AYH271" s="377"/>
      <c r="AYI271" s="377"/>
      <c r="AYJ271" s="377"/>
      <c r="AYK271" s="377"/>
      <c r="AYL271" s="377"/>
      <c r="AYM271" s="377"/>
      <c r="AYN271" s="377"/>
      <c r="AYO271" s="377"/>
      <c r="AYP271" s="377"/>
      <c r="AYQ271" s="377"/>
      <c r="AYR271" s="377"/>
      <c r="AYS271" s="377"/>
      <c r="AYT271" s="377"/>
      <c r="AYU271" s="377"/>
      <c r="AYV271" s="377"/>
      <c r="AYW271" s="377"/>
      <c r="AYX271" s="377"/>
      <c r="AYY271" s="377"/>
      <c r="AYZ271" s="377"/>
      <c r="AZA271" s="377"/>
      <c r="AZB271" s="377"/>
      <c r="AZC271" s="377"/>
      <c r="AZD271" s="377"/>
      <c r="AZE271" s="377"/>
      <c r="AZF271" s="377"/>
      <c r="AZG271" s="377"/>
      <c r="AZH271" s="377"/>
      <c r="AZI271" s="377"/>
      <c r="AZJ271" s="377"/>
      <c r="AZK271" s="377"/>
      <c r="AZL271" s="377"/>
      <c r="AZM271" s="378"/>
      <c r="AZN271" s="378"/>
      <c r="AZO271" s="378"/>
      <c r="AZP271" s="378"/>
      <c r="AZQ271" s="378"/>
      <c r="AZR271" s="378"/>
      <c r="AZS271" s="378"/>
      <c r="AZT271" s="378"/>
      <c r="AZU271" s="378"/>
      <c r="AZV271" s="378"/>
      <c r="AZW271" s="378"/>
      <c r="AZX271" s="378"/>
      <c r="AZY271" s="378"/>
      <c r="AZZ271" s="378"/>
      <c r="BAA271" s="378"/>
      <c r="BAB271" s="378"/>
      <c r="BAC271" s="378"/>
      <c r="BAD271" s="378"/>
      <c r="BAE271" s="378"/>
      <c r="BAF271" s="378"/>
      <c r="BAG271" s="378"/>
      <c r="BAH271" s="378"/>
      <c r="BAI271" s="378"/>
      <c r="BAJ271" s="378"/>
      <c r="BAK271" s="379"/>
      <c r="BAL271" s="379"/>
      <c r="BAM271" s="379"/>
      <c r="BAN271" s="379"/>
      <c r="BAO271" s="379"/>
      <c r="BAP271" s="378"/>
      <c r="BAQ271" s="378"/>
      <c r="BAR271" s="379"/>
      <c r="BAS271" s="379"/>
      <c r="BAT271" s="378"/>
      <c r="BAU271" s="378"/>
      <c r="BAV271" s="379"/>
      <c r="BAW271" s="379"/>
      <c r="BAX271" s="378"/>
      <c r="BAY271" s="378"/>
      <c r="BAZ271" s="378"/>
      <c r="BBA271" s="378"/>
      <c r="BBB271" s="378"/>
      <c r="BBC271" s="378"/>
      <c r="BBD271" s="378"/>
      <c r="BBE271" s="379"/>
      <c r="BBF271" s="379"/>
      <c r="BBG271" s="378"/>
      <c r="BBH271" s="378"/>
      <c r="BBI271" s="379"/>
      <c r="BBJ271" s="379"/>
      <c r="BBK271" s="378"/>
      <c r="BBL271" s="378"/>
      <c r="BBM271" s="378"/>
      <c r="BBN271" s="378"/>
      <c r="BBO271" s="378"/>
      <c r="BBP271" s="372"/>
      <c r="BBQ271" s="398"/>
      <c r="BBR271" s="378"/>
      <c r="BBS271" s="378"/>
      <c r="BBT271" s="378"/>
      <c r="BBU271" s="378"/>
      <c r="BBV271" s="378"/>
      <c r="BBW271" s="378"/>
      <c r="BBX271" s="378"/>
      <c r="BBY271" s="377"/>
      <c r="BBZ271" s="377"/>
      <c r="BCA271" s="377"/>
      <c r="BCB271" s="377"/>
      <c r="BCC271" s="377"/>
      <c r="BCD271" s="377"/>
      <c r="BCE271" s="377"/>
      <c r="BCF271" s="377"/>
      <c r="BCG271" s="377"/>
      <c r="BCH271" s="377"/>
      <c r="BCI271" s="377"/>
      <c r="BCJ271" s="377"/>
      <c r="BCK271" s="377"/>
      <c r="BCL271" s="377"/>
      <c r="BCM271" s="377"/>
      <c r="BCN271" s="377"/>
      <c r="BCO271" s="377"/>
      <c r="BCP271" s="377"/>
      <c r="BCQ271" s="377"/>
      <c r="BCR271" s="377"/>
      <c r="BCS271" s="377"/>
      <c r="BCT271" s="377"/>
      <c r="BCU271" s="377"/>
      <c r="BCV271" s="377"/>
      <c r="BCW271" s="377"/>
      <c r="BCX271" s="377"/>
      <c r="BCY271" s="377"/>
      <c r="BCZ271" s="377"/>
      <c r="BDA271" s="377"/>
      <c r="BDB271" s="377"/>
      <c r="BDC271" s="377"/>
      <c r="BDD271" s="377"/>
      <c r="BDE271" s="377"/>
      <c r="BDF271" s="377"/>
      <c r="BDG271" s="377"/>
      <c r="BDH271" s="377"/>
      <c r="BDI271" s="377"/>
      <c r="BDJ271" s="377"/>
      <c r="BDK271" s="377"/>
      <c r="BDL271" s="377"/>
      <c r="BDM271" s="377"/>
      <c r="BDN271" s="377"/>
      <c r="BDO271" s="377"/>
      <c r="BDP271" s="377"/>
      <c r="BDQ271" s="378"/>
      <c r="BDR271" s="378"/>
      <c r="BDS271" s="378"/>
      <c r="BDT271" s="378"/>
      <c r="BDU271" s="378"/>
      <c r="BDV271" s="378"/>
      <c r="BDW271" s="378"/>
      <c r="BDX271" s="378"/>
      <c r="BDY271" s="378"/>
      <c r="BDZ271" s="378"/>
      <c r="BEA271" s="378"/>
      <c r="BEB271" s="378"/>
      <c r="BEC271" s="378"/>
      <c r="BED271" s="378"/>
      <c r="BEE271" s="378"/>
      <c r="BEF271" s="378"/>
      <c r="BEG271" s="378"/>
      <c r="BEH271" s="378"/>
      <c r="BEI271" s="378"/>
      <c r="BEJ271" s="378"/>
      <c r="BEK271" s="378"/>
      <c r="BEL271" s="378"/>
      <c r="BEM271" s="378"/>
      <c r="BEN271" s="378"/>
      <c r="BEO271" s="379"/>
      <c r="BEP271" s="379"/>
      <c r="BEQ271" s="379"/>
      <c r="BER271" s="379"/>
      <c r="BES271" s="379"/>
      <c r="BET271" s="378"/>
      <c r="BEU271" s="378"/>
      <c r="BEV271" s="379"/>
      <c r="BEW271" s="379"/>
      <c r="BEX271" s="378"/>
      <c r="BEY271" s="378"/>
      <c r="BEZ271" s="379"/>
      <c r="BFA271" s="379"/>
      <c r="BFB271" s="378"/>
      <c r="BFC271" s="378"/>
      <c r="BFD271" s="378"/>
      <c r="BFE271" s="378"/>
      <c r="BFF271" s="378"/>
      <c r="BFG271" s="378"/>
      <c r="BFH271" s="378"/>
      <c r="BFI271" s="379"/>
      <c r="BFJ271" s="379"/>
      <c r="BFK271" s="378"/>
      <c r="BFL271" s="378"/>
      <c r="BFM271" s="379"/>
      <c r="BFN271" s="379"/>
      <c r="BFO271" s="378"/>
      <c r="BFP271" s="378"/>
      <c r="BFQ271" s="378"/>
      <c r="BFR271" s="378"/>
      <c r="BFS271" s="378"/>
      <c r="BFT271" s="372"/>
      <c r="BFU271" s="398"/>
      <c r="BFV271" s="378"/>
      <c r="BFW271" s="378"/>
      <c r="BFX271" s="378"/>
      <c r="BFY271" s="378"/>
      <c r="BFZ271" s="378"/>
      <c r="BGA271" s="378"/>
      <c r="BGB271" s="378"/>
      <c r="BGC271" s="377"/>
      <c r="BGD271" s="377"/>
      <c r="BGE271" s="377"/>
      <c r="BGF271" s="377"/>
      <c r="BGG271" s="377"/>
      <c r="BGH271" s="377"/>
      <c r="BGI271" s="377"/>
      <c r="BGJ271" s="377"/>
      <c r="BGK271" s="377"/>
      <c r="BGL271" s="377"/>
      <c r="BGM271" s="377"/>
      <c r="BGN271" s="377"/>
      <c r="BGO271" s="377"/>
      <c r="BGP271" s="377"/>
      <c r="BGQ271" s="377"/>
      <c r="BGR271" s="377"/>
      <c r="BGS271" s="377"/>
      <c r="BGT271" s="377"/>
      <c r="BGU271" s="377"/>
      <c r="BGV271" s="377"/>
      <c r="BGW271" s="377"/>
      <c r="BGX271" s="377"/>
      <c r="BGY271" s="377"/>
      <c r="BGZ271" s="377"/>
      <c r="BHA271" s="377"/>
      <c r="BHB271" s="377"/>
      <c r="BHC271" s="377"/>
      <c r="BHD271" s="377"/>
      <c r="BHE271" s="377"/>
      <c r="BHF271" s="377"/>
      <c r="BHG271" s="377"/>
      <c r="BHH271" s="377"/>
      <c r="BHI271" s="377"/>
      <c r="BHJ271" s="377"/>
      <c r="BHK271" s="377"/>
      <c r="BHL271" s="377"/>
      <c r="BHM271" s="377"/>
      <c r="BHN271" s="377"/>
      <c r="BHO271" s="377"/>
      <c r="BHP271" s="377"/>
      <c r="BHQ271" s="377"/>
      <c r="BHR271" s="377"/>
      <c r="BHS271" s="377"/>
      <c r="BHT271" s="377"/>
      <c r="BHU271" s="378"/>
      <c r="BHV271" s="378"/>
      <c r="BHW271" s="378"/>
      <c r="BHX271" s="378"/>
      <c r="BHY271" s="378"/>
      <c r="BHZ271" s="378"/>
      <c r="BIA271" s="378"/>
      <c r="BIB271" s="378"/>
      <c r="BIC271" s="378"/>
      <c r="BID271" s="378"/>
      <c r="BIE271" s="378"/>
      <c r="BIF271" s="378"/>
      <c r="BIG271" s="378"/>
      <c r="BIH271" s="378"/>
      <c r="BII271" s="378"/>
      <c r="BIJ271" s="378"/>
      <c r="BIK271" s="378"/>
      <c r="BIL271" s="378"/>
      <c r="BIM271" s="378"/>
      <c r="BIN271" s="378"/>
      <c r="BIO271" s="378"/>
      <c r="BIP271" s="378"/>
      <c r="BIQ271" s="378"/>
      <c r="BIR271" s="378"/>
      <c r="BIS271" s="379"/>
      <c r="BIT271" s="379"/>
      <c r="BIU271" s="379"/>
      <c r="BIV271" s="379"/>
      <c r="BIW271" s="379"/>
      <c r="BIX271" s="378"/>
      <c r="BIY271" s="378"/>
      <c r="BIZ271" s="379"/>
      <c r="BJA271" s="379"/>
      <c r="BJB271" s="378"/>
      <c r="BJC271" s="378"/>
      <c r="BJD271" s="379"/>
      <c r="BJE271" s="379"/>
      <c r="BJF271" s="378"/>
      <c r="BJG271" s="378"/>
      <c r="BJH271" s="378"/>
      <c r="BJI271" s="378"/>
      <c r="BJJ271" s="378"/>
      <c r="BJK271" s="378"/>
      <c r="BJL271" s="378"/>
      <c r="BJM271" s="379"/>
      <c r="BJN271" s="379"/>
      <c r="BJO271" s="378"/>
      <c r="BJP271" s="378"/>
      <c r="BJQ271" s="379"/>
      <c r="BJR271" s="379"/>
      <c r="BJS271" s="378"/>
      <c r="BJT271" s="378"/>
      <c r="BJU271" s="378"/>
      <c r="BJV271" s="378"/>
      <c r="BJW271" s="378"/>
      <c r="BJX271" s="372"/>
      <c r="BJY271" s="398"/>
      <c r="BJZ271" s="378"/>
      <c r="BKA271" s="378"/>
      <c r="BKB271" s="378"/>
      <c r="BKC271" s="378"/>
      <c r="BKD271" s="378"/>
      <c r="BKE271" s="378"/>
      <c r="BKF271" s="378"/>
      <c r="BKG271" s="377"/>
      <c r="BKH271" s="377"/>
      <c r="BKI271" s="377"/>
      <c r="BKJ271" s="377"/>
      <c r="BKK271" s="377"/>
      <c r="BKL271" s="377"/>
      <c r="BKM271" s="377"/>
      <c r="BKN271" s="377"/>
      <c r="BKO271" s="377"/>
      <c r="BKP271" s="377"/>
      <c r="BKQ271" s="377"/>
      <c r="BKR271" s="377"/>
      <c r="BKS271" s="377"/>
      <c r="BKT271" s="377"/>
      <c r="BKU271" s="377"/>
      <c r="BKV271" s="377"/>
      <c r="BKW271" s="377"/>
      <c r="BKX271" s="377"/>
      <c r="BKY271" s="377"/>
      <c r="BKZ271" s="377"/>
      <c r="BLA271" s="377"/>
      <c r="BLB271" s="377"/>
      <c r="BLC271" s="377"/>
      <c r="BLD271" s="377"/>
      <c r="BLE271" s="377"/>
      <c r="BLF271" s="377"/>
      <c r="BLG271" s="377"/>
      <c r="BLH271" s="377"/>
      <c r="BLI271" s="377"/>
      <c r="BLJ271" s="377"/>
      <c r="BLK271" s="377"/>
      <c r="BLL271" s="377"/>
      <c r="BLM271" s="377"/>
      <c r="BLN271" s="377"/>
      <c r="BLO271" s="377"/>
      <c r="BLP271" s="377"/>
      <c r="BLQ271" s="377"/>
      <c r="BLR271" s="377"/>
      <c r="BLS271" s="377"/>
      <c r="BLT271" s="377"/>
      <c r="BLU271" s="377"/>
      <c r="BLV271" s="377"/>
      <c r="BLW271" s="377"/>
      <c r="BLX271" s="377"/>
      <c r="BLY271" s="378"/>
      <c r="BLZ271" s="378"/>
      <c r="BMA271" s="378"/>
      <c r="BMB271" s="378"/>
      <c r="BMC271" s="378"/>
      <c r="BMD271" s="378"/>
      <c r="BME271" s="378"/>
      <c r="BMF271" s="378"/>
      <c r="BMG271" s="378"/>
      <c r="BMH271" s="378"/>
      <c r="BMI271" s="378"/>
      <c r="BMJ271" s="378"/>
      <c r="BMK271" s="378"/>
      <c r="BML271" s="378"/>
      <c r="BMM271" s="378"/>
      <c r="BMN271" s="378"/>
      <c r="BMO271" s="378"/>
      <c r="BMP271" s="378"/>
      <c r="BMQ271" s="378"/>
      <c r="BMR271" s="378"/>
      <c r="BMS271" s="378"/>
      <c r="BMT271" s="378"/>
      <c r="BMU271" s="378"/>
      <c r="BMV271" s="378"/>
      <c r="BMW271" s="379"/>
      <c r="BMX271" s="379"/>
      <c r="BMY271" s="379"/>
      <c r="BMZ271" s="379"/>
      <c r="BNA271" s="379"/>
      <c r="BNB271" s="378"/>
      <c r="BNC271" s="378"/>
      <c r="BND271" s="379"/>
      <c r="BNE271" s="379"/>
      <c r="BNF271" s="378"/>
      <c r="BNG271" s="378"/>
      <c r="BNH271" s="379"/>
      <c r="BNI271" s="379"/>
      <c r="BNJ271" s="378"/>
      <c r="BNK271" s="378"/>
      <c r="BNL271" s="378"/>
      <c r="BNM271" s="378"/>
      <c r="BNN271" s="378"/>
      <c r="BNO271" s="378"/>
      <c r="BNP271" s="378"/>
      <c r="BNQ271" s="379"/>
      <c r="BNR271" s="379"/>
      <c r="BNS271" s="378"/>
      <c r="BNT271" s="378"/>
      <c r="BNU271" s="379"/>
      <c r="BNV271" s="379"/>
      <c r="BNW271" s="378"/>
      <c r="BNX271" s="378"/>
      <c r="BNY271" s="378"/>
      <c r="BNZ271" s="378"/>
      <c r="BOA271" s="378"/>
      <c r="BOB271" s="372"/>
      <c r="BOC271" s="398"/>
      <c r="BOD271" s="378"/>
      <c r="BOE271" s="378"/>
      <c r="BOF271" s="378"/>
      <c r="BOG271" s="378"/>
      <c r="BOH271" s="378"/>
      <c r="BOI271" s="378"/>
      <c r="BOJ271" s="378"/>
      <c r="BOK271" s="377"/>
      <c r="BOL271" s="377"/>
      <c r="BOM271" s="377"/>
      <c r="BON271" s="377"/>
      <c r="BOO271" s="377"/>
      <c r="BOP271" s="377"/>
      <c r="BOQ271" s="377"/>
      <c r="BOR271" s="377"/>
      <c r="BOS271" s="377"/>
      <c r="BOT271" s="377"/>
      <c r="BOU271" s="377"/>
      <c r="BOV271" s="377"/>
      <c r="BOW271" s="377"/>
      <c r="BOX271" s="377"/>
      <c r="BOY271" s="377"/>
      <c r="BOZ271" s="377"/>
      <c r="BPA271" s="377"/>
      <c r="BPB271" s="377"/>
      <c r="BPC271" s="377"/>
      <c r="BPD271" s="377"/>
      <c r="BPE271" s="377"/>
      <c r="BPF271" s="377"/>
      <c r="BPG271" s="377"/>
      <c r="BPH271" s="377"/>
      <c r="BPI271" s="377"/>
      <c r="BPJ271" s="377"/>
      <c r="BPK271" s="377"/>
      <c r="BPL271" s="377"/>
      <c r="BPM271" s="377"/>
      <c r="BPN271" s="377"/>
      <c r="BPO271" s="377"/>
      <c r="BPP271" s="377"/>
      <c r="BPQ271" s="377"/>
      <c r="BPR271" s="377"/>
      <c r="BPS271" s="377"/>
      <c r="BPT271" s="377"/>
      <c r="BPU271" s="377"/>
      <c r="BPV271" s="377"/>
      <c r="BPW271" s="377"/>
      <c r="BPX271" s="377"/>
      <c r="BPY271" s="377"/>
      <c r="BPZ271" s="377"/>
      <c r="BQA271" s="377"/>
      <c r="BQB271" s="377"/>
      <c r="BQC271" s="378"/>
      <c r="BQD271" s="378"/>
      <c r="BQE271" s="378"/>
      <c r="BQF271" s="378"/>
      <c r="BQG271" s="378"/>
      <c r="BQH271" s="378"/>
      <c r="BQI271" s="378"/>
      <c r="BQJ271" s="378"/>
      <c r="BQK271" s="378"/>
      <c r="BQL271" s="378"/>
      <c r="BQM271" s="378"/>
      <c r="BQN271" s="378"/>
      <c r="BQO271" s="378"/>
      <c r="BQP271" s="378"/>
      <c r="BQQ271" s="378"/>
      <c r="BQR271" s="378"/>
      <c r="BQS271" s="378"/>
      <c r="BQT271" s="378"/>
      <c r="BQU271" s="378"/>
      <c r="BQV271" s="378"/>
      <c r="BQW271" s="378"/>
      <c r="BQX271" s="378"/>
      <c r="BQY271" s="378"/>
      <c r="BQZ271" s="378"/>
      <c r="BRA271" s="379"/>
      <c r="BRB271" s="379"/>
      <c r="BRC271" s="379"/>
      <c r="BRD271" s="379"/>
      <c r="BRE271" s="379"/>
      <c r="BRF271" s="378"/>
      <c r="BRG271" s="378"/>
      <c r="BRH271" s="379"/>
      <c r="BRI271" s="379"/>
      <c r="BRJ271" s="378"/>
      <c r="BRK271" s="378"/>
      <c r="BRL271" s="379"/>
      <c r="BRM271" s="379"/>
      <c r="BRN271" s="378"/>
      <c r="BRO271" s="378"/>
      <c r="BRP271" s="378"/>
      <c r="BRQ271" s="378"/>
      <c r="BRR271" s="378"/>
      <c r="BRS271" s="378"/>
      <c r="BRT271" s="378"/>
      <c r="BRU271" s="379"/>
      <c r="BRV271" s="379"/>
      <c r="BRW271" s="378"/>
      <c r="BRX271" s="378"/>
      <c r="BRY271" s="379"/>
      <c r="BRZ271" s="379"/>
      <c r="BSA271" s="378"/>
      <c r="BSB271" s="378"/>
      <c r="BSC271" s="378"/>
      <c r="BSD271" s="378"/>
      <c r="BSE271" s="378"/>
      <c r="BSF271" s="372"/>
      <c r="BSG271" s="398"/>
      <c r="BSH271" s="378"/>
      <c r="BSI271" s="378"/>
      <c r="BSJ271" s="378"/>
      <c r="BSK271" s="378"/>
      <c r="BSL271" s="378"/>
      <c r="BSM271" s="378"/>
      <c r="BSN271" s="378"/>
      <c r="BSO271" s="377"/>
      <c r="BSP271" s="377"/>
      <c r="BSQ271" s="377"/>
      <c r="BSR271" s="377"/>
      <c r="BSS271" s="377"/>
      <c r="BST271" s="377"/>
      <c r="BSU271" s="377"/>
      <c r="BSV271" s="377"/>
      <c r="BSW271" s="377"/>
      <c r="BSX271" s="377"/>
      <c r="BSY271" s="377"/>
      <c r="BSZ271" s="377"/>
      <c r="BTA271" s="377"/>
      <c r="BTB271" s="377"/>
      <c r="BTC271" s="377"/>
      <c r="BTD271" s="377"/>
      <c r="BTE271" s="377"/>
      <c r="BTF271" s="377"/>
      <c r="BTG271" s="377"/>
      <c r="BTH271" s="377"/>
      <c r="BTI271" s="377"/>
      <c r="BTJ271" s="377"/>
      <c r="BTK271" s="377"/>
      <c r="BTL271" s="377"/>
      <c r="BTM271" s="377"/>
      <c r="BTN271" s="377"/>
      <c r="BTO271" s="377"/>
      <c r="BTP271" s="377"/>
      <c r="BTQ271" s="377"/>
      <c r="BTR271" s="377"/>
      <c r="BTS271" s="377"/>
      <c r="BTT271" s="377"/>
      <c r="BTU271" s="377"/>
      <c r="BTV271" s="377"/>
      <c r="BTW271" s="377"/>
      <c r="BTX271" s="377"/>
      <c r="BTY271" s="377"/>
      <c r="BTZ271" s="377"/>
      <c r="BUA271" s="377"/>
      <c r="BUB271" s="377"/>
      <c r="BUC271" s="377"/>
      <c r="BUD271" s="377"/>
      <c r="BUE271" s="377"/>
      <c r="BUF271" s="377"/>
      <c r="BUG271" s="378"/>
      <c r="BUH271" s="378"/>
      <c r="BUI271" s="378"/>
      <c r="BUJ271" s="378"/>
      <c r="BUK271" s="378"/>
      <c r="BUL271" s="378"/>
      <c r="BUM271" s="378"/>
      <c r="BUN271" s="378"/>
      <c r="BUO271" s="378"/>
      <c r="BUP271" s="378"/>
      <c r="BUQ271" s="378"/>
      <c r="BUR271" s="378"/>
      <c r="BUS271" s="378"/>
      <c r="BUT271" s="378"/>
      <c r="BUU271" s="378"/>
      <c r="BUV271" s="378"/>
      <c r="BUW271" s="378"/>
      <c r="BUX271" s="378"/>
      <c r="BUY271" s="378"/>
      <c r="BUZ271" s="378"/>
      <c r="BVA271" s="378"/>
      <c r="BVB271" s="378"/>
      <c r="BVC271" s="378"/>
      <c r="BVD271" s="378"/>
      <c r="BVE271" s="379"/>
      <c r="BVF271" s="379"/>
      <c r="BVG271" s="379"/>
      <c r="BVH271" s="379"/>
      <c r="BVI271" s="379"/>
      <c r="BVJ271" s="378"/>
      <c r="BVK271" s="378"/>
      <c r="BVL271" s="379"/>
      <c r="BVM271" s="379"/>
      <c r="BVN271" s="378"/>
      <c r="BVO271" s="378"/>
      <c r="BVP271" s="379"/>
      <c r="BVQ271" s="379"/>
      <c r="BVR271" s="378"/>
      <c r="BVS271" s="378"/>
      <c r="BVT271" s="378"/>
      <c r="BVU271" s="378"/>
      <c r="BVV271" s="378"/>
      <c r="BVW271" s="378"/>
      <c r="BVX271" s="378"/>
      <c r="BVY271" s="379"/>
      <c r="BVZ271" s="379"/>
      <c r="BWA271" s="378"/>
      <c r="BWB271" s="378"/>
      <c r="BWC271" s="379"/>
      <c r="BWD271" s="379"/>
      <c r="BWE271" s="378"/>
      <c r="BWF271" s="378"/>
      <c r="BWG271" s="378"/>
      <c r="BWH271" s="378"/>
      <c r="BWI271" s="378"/>
      <c r="BWJ271" s="372"/>
      <c r="BWK271" s="398"/>
      <c r="BWL271" s="378"/>
      <c r="BWM271" s="378"/>
      <c r="BWN271" s="378"/>
      <c r="BWO271" s="378"/>
      <c r="BWP271" s="378"/>
      <c r="BWQ271" s="378"/>
      <c r="BWR271" s="378"/>
      <c r="BWS271" s="377"/>
      <c r="BWT271" s="377"/>
      <c r="BWU271" s="377"/>
      <c r="BWV271" s="377"/>
      <c r="BWW271" s="377"/>
      <c r="BWX271" s="377"/>
      <c r="BWY271" s="377"/>
      <c r="BWZ271" s="377"/>
      <c r="BXA271" s="377"/>
      <c r="BXB271" s="377"/>
      <c r="BXC271" s="377"/>
      <c r="BXD271" s="377"/>
      <c r="BXE271" s="377"/>
      <c r="BXF271" s="377"/>
      <c r="BXG271" s="377"/>
      <c r="BXH271" s="377"/>
      <c r="BXI271" s="377"/>
      <c r="BXJ271" s="377"/>
      <c r="BXK271" s="377"/>
      <c r="BXL271" s="377"/>
      <c r="BXM271" s="377"/>
      <c r="BXN271" s="377"/>
      <c r="BXO271" s="377"/>
      <c r="BXP271" s="377"/>
      <c r="BXQ271" s="377"/>
      <c r="BXR271" s="377"/>
      <c r="BXS271" s="377"/>
      <c r="BXT271" s="377"/>
      <c r="BXU271" s="377"/>
      <c r="BXV271" s="377"/>
      <c r="BXW271" s="377"/>
      <c r="BXX271" s="377"/>
      <c r="BXY271" s="377"/>
      <c r="BXZ271" s="377"/>
      <c r="BYA271" s="377"/>
      <c r="BYB271" s="377"/>
      <c r="BYC271" s="377"/>
      <c r="BYD271" s="377"/>
      <c r="BYE271" s="377"/>
      <c r="BYF271" s="377"/>
      <c r="BYG271" s="377"/>
      <c r="BYH271" s="377"/>
      <c r="BYI271" s="377"/>
      <c r="BYJ271" s="377"/>
      <c r="BYK271" s="378"/>
      <c r="BYL271" s="378"/>
      <c r="BYM271" s="378"/>
      <c r="BYN271" s="378"/>
      <c r="BYO271" s="378"/>
      <c r="BYP271" s="378"/>
      <c r="BYQ271" s="378"/>
      <c r="BYR271" s="378"/>
      <c r="BYS271" s="378"/>
      <c r="BYT271" s="378"/>
      <c r="BYU271" s="378"/>
      <c r="BYV271" s="378"/>
      <c r="BYW271" s="378"/>
      <c r="BYX271" s="378"/>
      <c r="BYY271" s="378"/>
      <c r="BYZ271" s="378"/>
      <c r="BZA271" s="378"/>
      <c r="BZB271" s="378"/>
      <c r="BZC271" s="378"/>
      <c r="BZD271" s="378"/>
      <c r="BZE271" s="378"/>
      <c r="BZF271" s="378"/>
      <c r="BZG271" s="378"/>
      <c r="BZH271" s="378"/>
      <c r="BZI271" s="379"/>
      <c r="BZJ271" s="379"/>
      <c r="BZK271" s="379"/>
      <c r="BZL271" s="379"/>
      <c r="BZM271" s="379"/>
      <c r="BZN271" s="378"/>
      <c r="BZO271" s="378"/>
      <c r="BZP271" s="379"/>
      <c r="BZQ271" s="379"/>
      <c r="BZR271" s="378"/>
      <c r="BZS271" s="378"/>
      <c r="BZT271" s="379"/>
      <c r="BZU271" s="379"/>
      <c r="BZV271" s="378"/>
      <c r="BZW271" s="378"/>
      <c r="BZX271" s="378"/>
      <c r="BZY271" s="378"/>
      <c r="BZZ271" s="378"/>
      <c r="CAA271" s="378"/>
      <c r="CAB271" s="378"/>
      <c r="CAC271" s="379"/>
      <c r="CAD271" s="379"/>
      <c r="CAE271" s="378"/>
      <c r="CAF271" s="378"/>
      <c r="CAG271" s="379"/>
      <c r="CAH271" s="379"/>
      <c r="CAI271" s="378"/>
      <c r="CAJ271" s="378"/>
      <c r="CAK271" s="378"/>
      <c r="CAL271" s="378"/>
      <c r="CAM271" s="378"/>
      <c r="CAN271" s="372"/>
      <c r="CAO271" s="398"/>
      <c r="CAP271" s="378"/>
      <c r="CAQ271" s="378"/>
      <c r="CAR271" s="378"/>
      <c r="CAS271" s="378"/>
      <c r="CAT271" s="378"/>
      <c r="CAU271" s="378"/>
      <c r="CAV271" s="378"/>
      <c r="CAW271" s="377"/>
      <c r="CAX271" s="377"/>
      <c r="CAY271" s="377"/>
      <c r="CAZ271" s="377"/>
      <c r="CBA271" s="377"/>
      <c r="CBB271" s="377"/>
      <c r="CBC271" s="377"/>
      <c r="CBD271" s="377"/>
      <c r="CBE271" s="377"/>
      <c r="CBF271" s="377"/>
      <c r="CBG271" s="377"/>
      <c r="CBH271" s="377"/>
      <c r="CBI271" s="377"/>
      <c r="CBJ271" s="377"/>
      <c r="CBK271" s="377"/>
      <c r="CBL271" s="377"/>
      <c r="CBM271" s="377"/>
      <c r="CBN271" s="377"/>
      <c r="CBO271" s="377"/>
      <c r="CBP271" s="377"/>
      <c r="CBQ271" s="377"/>
      <c r="CBR271" s="377"/>
      <c r="CBS271" s="377"/>
      <c r="CBT271" s="377"/>
      <c r="CBU271" s="377"/>
      <c r="CBV271" s="377"/>
      <c r="CBW271" s="377"/>
      <c r="CBX271" s="377"/>
      <c r="CBY271" s="377"/>
      <c r="CBZ271" s="377"/>
      <c r="CCA271" s="377"/>
      <c r="CCB271" s="377"/>
      <c r="CCC271" s="377"/>
      <c r="CCD271" s="377"/>
      <c r="CCE271" s="377"/>
      <c r="CCF271" s="377"/>
      <c r="CCG271" s="377"/>
      <c r="CCH271" s="377"/>
      <c r="CCI271" s="377"/>
      <c r="CCJ271" s="377"/>
      <c r="CCK271" s="377"/>
      <c r="CCL271" s="377"/>
      <c r="CCM271" s="377"/>
      <c r="CCN271" s="377"/>
      <c r="CCO271" s="378"/>
      <c r="CCP271" s="378"/>
      <c r="CCQ271" s="378"/>
      <c r="CCR271" s="378"/>
      <c r="CCS271" s="378"/>
      <c r="CCT271" s="378"/>
      <c r="CCU271" s="378"/>
      <c r="CCV271" s="378"/>
      <c r="CCW271" s="378"/>
      <c r="CCX271" s="378"/>
      <c r="CCY271" s="378"/>
      <c r="CCZ271" s="378"/>
      <c r="CDA271" s="378"/>
      <c r="CDB271" s="378"/>
      <c r="CDC271" s="378"/>
      <c r="CDD271" s="378"/>
      <c r="CDE271" s="378"/>
      <c r="CDF271" s="378"/>
      <c r="CDG271" s="378"/>
      <c r="CDH271" s="378"/>
      <c r="CDI271" s="378"/>
      <c r="CDJ271" s="378"/>
      <c r="CDK271" s="378"/>
      <c r="CDL271" s="378"/>
      <c r="CDM271" s="379"/>
      <c r="CDN271" s="379"/>
      <c r="CDO271" s="379"/>
      <c r="CDP271" s="379"/>
      <c r="CDQ271" s="379"/>
      <c r="CDR271" s="378"/>
      <c r="CDS271" s="378"/>
      <c r="CDT271" s="379"/>
      <c r="CDU271" s="379"/>
      <c r="CDV271" s="378"/>
      <c r="CDW271" s="378"/>
      <c r="CDX271" s="379"/>
      <c r="CDY271" s="379"/>
      <c r="CDZ271" s="378"/>
      <c r="CEA271" s="378"/>
      <c r="CEB271" s="378"/>
      <c r="CEC271" s="378"/>
      <c r="CED271" s="378"/>
      <c r="CEE271" s="378"/>
      <c r="CEF271" s="378"/>
      <c r="CEG271" s="379"/>
      <c r="CEH271" s="379"/>
      <c r="CEI271" s="378"/>
      <c r="CEJ271" s="378"/>
      <c r="CEK271" s="379"/>
      <c r="CEL271" s="379"/>
      <c r="CEM271" s="378"/>
      <c r="CEN271" s="378"/>
      <c r="CEO271" s="378"/>
      <c r="CEP271" s="378"/>
      <c r="CEQ271" s="378"/>
      <c r="CER271" s="372"/>
      <c r="CES271" s="398"/>
      <c r="CET271" s="378"/>
      <c r="CEU271" s="378"/>
      <c r="CEV271" s="378"/>
      <c r="CEW271" s="378"/>
      <c r="CEX271" s="378"/>
      <c r="CEY271" s="378"/>
      <c r="CEZ271" s="378"/>
      <c r="CFA271" s="377"/>
      <c r="CFB271" s="377"/>
      <c r="CFC271" s="377"/>
      <c r="CFD271" s="377"/>
      <c r="CFE271" s="377"/>
      <c r="CFF271" s="377"/>
      <c r="CFG271" s="377"/>
      <c r="CFH271" s="377"/>
      <c r="CFI271" s="377"/>
      <c r="CFJ271" s="377"/>
      <c r="CFK271" s="377"/>
      <c r="CFL271" s="377"/>
      <c r="CFM271" s="377"/>
      <c r="CFN271" s="377"/>
      <c r="CFO271" s="377"/>
      <c r="CFP271" s="377"/>
      <c r="CFQ271" s="377"/>
      <c r="CFR271" s="377"/>
      <c r="CFS271" s="377"/>
      <c r="CFT271" s="377"/>
      <c r="CFU271" s="377"/>
      <c r="CFV271" s="377"/>
      <c r="CFW271" s="377"/>
      <c r="CFX271" s="377"/>
      <c r="CFY271" s="377"/>
      <c r="CFZ271" s="377"/>
      <c r="CGA271" s="377"/>
      <c r="CGB271" s="377"/>
      <c r="CGC271" s="377"/>
      <c r="CGD271" s="377"/>
      <c r="CGE271" s="377"/>
      <c r="CGF271" s="377"/>
      <c r="CGG271" s="377"/>
      <c r="CGH271" s="377"/>
      <c r="CGI271" s="377"/>
      <c r="CGJ271" s="377"/>
      <c r="CGK271" s="377"/>
      <c r="CGL271" s="377"/>
      <c r="CGM271" s="377"/>
      <c r="CGN271" s="377"/>
      <c r="CGO271" s="377"/>
      <c r="CGP271" s="377"/>
      <c r="CGQ271" s="377"/>
      <c r="CGR271" s="377"/>
      <c r="CGS271" s="378"/>
      <c r="CGT271" s="378"/>
      <c r="CGU271" s="378"/>
      <c r="CGV271" s="378"/>
      <c r="CGW271" s="378"/>
      <c r="CGX271" s="378"/>
      <c r="CGY271" s="378"/>
      <c r="CGZ271" s="378"/>
      <c r="CHA271" s="378"/>
      <c r="CHB271" s="378"/>
      <c r="CHC271" s="378"/>
      <c r="CHD271" s="378"/>
      <c r="CHE271" s="378"/>
      <c r="CHF271" s="378"/>
      <c r="CHG271" s="378"/>
      <c r="CHH271" s="378"/>
      <c r="CHI271" s="378"/>
      <c r="CHJ271" s="378"/>
      <c r="CHK271" s="378"/>
      <c r="CHL271" s="378"/>
      <c r="CHM271" s="378"/>
      <c r="CHN271" s="378"/>
      <c r="CHO271" s="378"/>
      <c r="CHP271" s="378"/>
      <c r="CHQ271" s="379"/>
      <c r="CHR271" s="379"/>
      <c r="CHS271" s="379"/>
      <c r="CHT271" s="379"/>
      <c r="CHU271" s="379"/>
      <c r="CHV271" s="378"/>
      <c r="CHW271" s="378"/>
      <c r="CHX271" s="379"/>
      <c r="CHY271" s="379"/>
      <c r="CHZ271" s="378"/>
      <c r="CIA271" s="378"/>
      <c r="CIB271" s="379"/>
      <c r="CIC271" s="379"/>
      <c r="CID271" s="378"/>
      <c r="CIE271" s="378"/>
      <c r="CIF271" s="378"/>
      <c r="CIG271" s="378"/>
      <c r="CIH271" s="378"/>
      <c r="CII271" s="378"/>
      <c r="CIJ271" s="378"/>
      <c r="CIK271" s="379"/>
      <c r="CIL271" s="379"/>
      <c r="CIM271" s="378"/>
      <c r="CIN271" s="378"/>
      <c r="CIO271" s="379"/>
      <c r="CIP271" s="379"/>
      <c r="CIQ271" s="378"/>
      <c r="CIR271" s="378"/>
      <c r="CIS271" s="378"/>
      <c r="CIT271" s="378"/>
      <c r="CIU271" s="378"/>
      <c r="CIV271" s="372"/>
      <c r="CIW271" s="398"/>
      <c r="CIX271" s="378"/>
      <c r="CIY271" s="378"/>
      <c r="CIZ271" s="378"/>
      <c r="CJA271" s="378"/>
      <c r="CJB271" s="378"/>
      <c r="CJC271" s="378"/>
      <c r="CJD271" s="378"/>
      <c r="CJE271" s="377"/>
      <c r="CJF271" s="377"/>
      <c r="CJG271" s="377"/>
      <c r="CJH271" s="377"/>
      <c r="CJI271" s="377"/>
      <c r="CJJ271" s="377"/>
      <c r="CJK271" s="377"/>
      <c r="CJL271" s="377"/>
      <c r="CJM271" s="377"/>
      <c r="CJN271" s="377"/>
      <c r="CJO271" s="377"/>
      <c r="CJP271" s="377"/>
      <c r="CJQ271" s="377"/>
      <c r="CJR271" s="377"/>
      <c r="CJS271" s="377"/>
      <c r="CJT271" s="377"/>
      <c r="CJU271" s="377"/>
      <c r="CJV271" s="377"/>
      <c r="CJW271" s="377"/>
      <c r="CJX271" s="377"/>
      <c r="CJY271" s="377"/>
      <c r="CJZ271" s="377"/>
      <c r="CKA271" s="377"/>
      <c r="CKB271" s="377"/>
      <c r="CKC271" s="377"/>
      <c r="CKD271" s="377"/>
      <c r="CKE271" s="377"/>
      <c r="CKF271" s="377"/>
      <c r="CKG271" s="377"/>
      <c r="CKH271" s="377"/>
      <c r="CKI271" s="377"/>
      <c r="CKJ271" s="377"/>
      <c r="CKK271" s="377"/>
      <c r="CKL271" s="377"/>
      <c r="CKM271" s="377"/>
      <c r="CKN271" s="377"/>
      <c r="CKO271" s="377"/>
      <c r="CKP271" s="377"/>
      <c r="CKQ271" s="377"/>
      <c r="CKR271" s="377"/>
      <c r="CKS271" s="377"/>
      <c r="CKT271" s="377"/>
      <c r="CKU271" s="377"/>
      <c r="CKV271" s="377"/>
      <c r="CKW271" s="378"/>
      <c r="CKX271" s="378"/>
      <c r="CKY271" s="378"/>
      <c r="CKZ271" s="378"/>
      <c r="CLA271" s="378"/>
      <c r="CLB271" s="378"/>
      <c r="CLC271" s="378"/>
      <c r="CLD271" s="378"/>
      <c r="CLE271" s="378"/>
      <c r="CLF271" s="378"/>
      <c r="CLG271" s="378"/>
      <c r="CLH271" s="378"/>
      <c r="CLI271" s="378"/>
      <c r="CLJ271" s="378"/>
      <c r="CLK271" s="378"/>
      <c r="CLL271" s="378"/>
      <c r="CLM271" s="378"/>
      <c r="CLN271" s="378"/>
      <c r="CLO271" s="378"/>
      <c r="CLP271" s="378"/>
      <c r="CLQ271" s="378"/>
      <c r="CLR271" s="378"/>
      <c r="CLS271" s="378"/>
      <c r="CLT271" s="378"/>
      <c r="CLU271" s="379"/>
      <c r="CLV271" s="379"/>
      <c r="CLW271" s="379"/>
      <c r="CLX271" s="379"/>
      <c r="CLY271" s="379"/>
      <c r="CLZ271" s="378"/>
      <c r="CMA271" s="378"/>
      <c r="CMB271" s="379"/>
      <c r="CMC271" s="379"/>
      <c r="CMD271" s="378"/>
      <c r="CME271" s="378"/>
      <c r="CMF271" s="379"/>
      <c r="CMG271" s="379"/>
      <c r="CMH271" s="378"/>
      <c r="CMI271" s="378"/>
      <c r="CMJ271" s="378"/>
      <c r="CMK271" s="378"/>
      <c r="CML271" s="378"/>
      <c r="CMM271" s="378"/>
      <c r="CMN271" s="378"/>
      <c r="CMO271" s="379"/>
      <c r="CMP271" s="379"/>
      <c r="CMQ271" s="378"/>
      <c r="CMR271" s="378"/>
      <c r="CMS271" s="379"/>
      <c r="CMT271" s="379"/>
      <c r="CMU271" s="378"/>
      <c r="CMV271" s="378"/>
      <c r="CMW271" s="378"/>
      <c r="CMX271" s="378"/>
      <c r="CMY271" s="378"/>
      <c r="CMZ271" s="372"/>
      <c r="CNA271" s="398"/>
      <c r="CNB271" s="378"/>
      <c r="CNC271" s="378"/>
      <c r="CND271" s="378"/>
      <c r="CNE271" s="378"/>
      <c r="CNF271" s="378"/>
      <c r="CNG271" s="378"/>
      <c r="CNH271" s="378"/>
      <c r="CNI271" s="377"/>
      <c r="CNJ271" s="377"/>
      <c r="CNK271" s="377"/>
      <c r="CNL271" s="377"/>
      <c r="CNM271" s="377"/>
      <c r="CNN271" s="377"/>
      <c r="CNO271" s="377"/>
      <c r="CNP271" s="377"/>
      <c r="CNQ271" s="377"/>
      <c r="CNR271" s="377"/>
      <c r="CNS271" s="377"/>
      <c r="CNT271" s="377"/>
      <c r="CNU271" s="377"/>
      <c r="CNV271" s="377"/>
      <c r="CNW271" s="377"/>
      <c r="CNX271" s="377"/>
      <c r="CNY271" s="377"/>
      <c r="CNZ271" s="377"/>
      <c r="COA271" s="377"/>
      <c r="COB271" s="377"/>
      <c r="COC271" s="377"/>
      <c r="COD271" s="377"/>
      <c r="COE271" s="377"/>
      <c r="COF271" s="377"/>
      <c r="COG271" s="377"/>
      <c r="COH271" s="377"/>
      <c r="COI271" s="377"/>
      <c r="COJ271" s="377"/>
      <c r="COK271" s="377"/>
      <c r="COL271" s="377"/>
      <c r="COM271" s="377"/>
      <c r="CON271" s="377"/>
      <c r="COO271" s="377"/>
      <c r="COP271" s="377"/>
      <c r="COQ271" s="377"/>
      <c r="COR271" s="377"/>
      <c r="COS271" s="377"/>
      <c r="COT271" s="377"/>
      <c r="COU271" s="377"/>
      <c r="COV271" s="377"/>
      <c r="COW271" s="377"/>
      <c r="COX271" s="377"/>
      <c r="COY271" s="377"/>
      <c r="COZ271" s="377"/>
      <c r="CPA271" s="378"/>
      <c r="CPB271" s="378"/>
      <c r="CPC271" s="378"/>
      <c r="CPD271" s="378"/>
      <c r="CPE271" s="378"/>
      <c r="CPF271" s="378"/>
      <c r="CPG271" s="378"/>
      <c r="CPH271" s="378"/>
      <c r="CPI271" s="378"/>
      <c r="CPJ271" s="378"/>
      <c r="CPK271" s="378"/>
      <c r="CPL271" s="378"/>
      <c r="CPM271" s="378"/>
      <c r="CPN271" s="378"/>
      <c r="CPO271" s="378"/>
      <c r="CPP271" s="378"/>
      <c r="CPQ271" s="378"/>
      <c r="CPR271" s="378"/>
      <c r="CPS271" s="378"/>
      <c r="CPT271" s="378"/>
      <c r="CPU271" s="378"/>
      <c r="CPV271" s="378"/>
      <c r="CPW271" s="378"/>
      <c r="CPX271" s="378"/>
      <c r="CPY271" s="379"/>
      <c r="CPZ271" s="379"/>
      <c r="CQA271" s="379"/>
      <c r="CQB271" s="379"/>
      <c r="CQC271" s="379"/>
      <c r="CQD271" s="378"/>
      <c r="CQE271" s="378"/>
      <c r="CQF271" s="379"/>
      <c r="CQG271" s="379"/>
      <c r="CQH271" s="378"/>
      <c r="CQI271" s="378"/>
      <c r="CQJ271" s="379"/>
      <c r="CQK271" s="379"/>
      <c r="CQL271" s="378"/>
      <c r="CQM271" s="378"/>
      <c r="CQN271" s="378"/>
      <c r="CQO271" s="378"/>
      <c r="CQP271" s="378"/>
      <c r="CQQ271" s="378"/>
      <c r="CQR271" s="378"/>
      <c r="CQS271" s="379"/>
      <c r="CQT271" s="379"/>
      <c r="CQU271" s="378"/>
      <c r="CQV271" s="378"/>
      <c r="CQW271" s="379"/>
      <c r="CQX271" s="379"/>
      <c r="CQY271" s="378"/>
      <c r="CQZ271" s="378"/>
      <c r="CRA271" s="378"/>
      <c r="CRB271" s="378"/>
      <c r="CRC271" s="378"/>
      <c r="CRD271" s="372"/>
      <c r="CRE271" s="398"/>
      <c r="CRF271" s="378"/>
      <c r="CRG271" s="378"/>
      <c r="CRH271" s="378"/>
      <c r="CRI271" s="378"/>
      <c r="CRJ271" s="378"/>
      <c r="CRK271" s="378"/>
      <c r="CRL271" s="378"/>
      <c r="CRM271" s="377"/>
      <c r="CRN271" s="377"/>
      <c r="CRO271" s="377"/>
      <c r="CRP271" s="377"/>
      <c r="CRQ271" s="377"/>
      <c r="CRR271" s="377"/>
      <c r="CRS271" s="377"/>
      <c r="CRT271" s="377"/>
      <c r="CRU271" s="377"/>
      <c r="CRV271" s="377"/>
      <c r="CRW271" s="377"/>
      <c r="CRX271" s="377"/>
      <c r="CRY271" s="377"/>
      <c r="CRZ271" s="377"/>
      <c r="CSA271" s="377"/>
      <c r="CSB271" s="377"/>
      <c r="CSC271" s="377"/>
      <c r="CSD271" s="377"/>
      <c r="CSE271" s="377"/>
      <c r="CSF271" s="377"/>
      <c r="CSG271" s="377"/>
      <c r="CSH271" s="377"/>
      <c r="CSI271" s="377"/>
      <c r="CSJ271" s="377"/>
      <c r="CSK271" s="377"/>
      <c r="CSL271" s="377"/>
      <c r="CSM271" s="377"/>
      <c r="CSN271" s="377"/>
      <c r="CSO271" s="377"/>
      <c r="CSP271" s="377"/>
      <c r="CSQ271" s="377"/>
      <c r="CSR271" s="377"/>
      <c r="CSS271" s="377"/>
      <c r="CST271" s="377"/>
      <c r="CSU271" s="377"/>
      <c r="CSV271" s="377"/>
      <c r="CSW271" s="377"/>
      <c r="CSX271" s="377"/>
      <c r="CSY271" s="377"/>
      <c r="CSZ271" s="377"/>
      <c r="CTA271" s="377"/>
      <c r="CTB271" s="377"/>
      <c r="CTC271" s="377"/>
      <c r="CTD271" s="377"/>
      <c r="CTE271" s="378"/>
      <c r="CTF271" s="378"/>
      <c r="CTG271" s="378"/>
      <c r="CTH271" s="378"/>
      <c r="CTI271" s="378"/>
      <c r="CTJ271" s="378"/>
      <c r="CTK271" s="378"/>
      <c r="CTL271" s="378"/>
      <c r="CTM271" s="378"/>
      <c r="CTN271" s="378"/>
      <c r="CTO271" s="378"/>
      <c r="CTP271" s="378"/>
      <c r="CTQ271" s="378"/>
      <c r="CTR271" s="378"/>
      <c r="CTS271" s="378"/>
      <c r="CTT271" s="378"/>
      <c r="CTU271" s="378"/>
      <c r="CTV271" s="378"/>
      <c r="CTW271" s="378"/>
      <c r="CTX271" s="378"/>
      <c r="CTY271" s="378"/>
      <c r="CTZ271" s="378"/>
      <c r="CUA271" s="378"/>
      <c r="CUB271" s="378"/>
      <c r="CUC271" s="379"/>
      <c r="CUD271" s="379"/>
      <c r="CUE271" s="379"/>
      <c r="CUF271" s="379"/>
      <c r="CUG271" s="379"/>
      <c r="CUH271" s="378"/>
      <c r="CUI271" s="378"/>
      <c r="CUJ271" s="379"/>
      <c r="CUK271" s="379"/>
      <c r="CUL271" s="378"/>
      <c r="CUM271" s="378"/>
      <c r="CUN271" s="379"/>
      <c r="CUO271" s="379"/>
      <c r="CUP271" s="378"/>
      <c r="CUQ271" s="378"/>
      <c r="CUR271" s="378"/>
      <c r="CUS271" s="378"/>
      <c r="CUT271" s="378"/>
      <c r="CUU271" s="378"/>
      <c r="CUV271" s="378"/>
      <c r="CUW271" s="379"/>
      <c r="CUX271" s="379"/>
      <c r="CUY271" s="378"/>
      <c r="CUZ271" s="378"/>
      <c r="CVA271" s="379"/>
      <c r="CVB271" s="379"/>
      <c r="CVC271" s="378"/>
      <c r="CVD271" s="378"/>
      <c r="CVE271" s="378"/>
      <c r="CVF271" s="378"/>
      <c r="CVG271" s="378"/>
      <c r="CVH271" s="372"/>
      <c r="CVI271" s="398"/>
      <c r="CVJ271" s="378"/>
      <c r="CVK271" s="378"/>
      <c r="CVL271" s="378"/>
      <c r="CVM271" s="378"/>
      <c r="CVN271" s="378"/>
      <c r="CVO271" s="378"/>
      <c r="CVP271" s="378"/>
      <c r="CVQ271" s="377"/>
      <c r="CVR271" s="377"/>
      <c r="CVS271" s="377"/>
      <c r="CVT271" s="377"/>
      <c r="CVU271" s="377"/>
      <c r="CVV271" s="377"/>
      <c r="CVW271" s="377"/>
      <c r="CVX271" s="377"/>
      <c r="CVY271" s="377"/>
      <c r="CVZ271" s="377"/>
      <c r="CWA271" s="377"/>
      <c r="CWB271" s="377"/>
      <c r="CWC271" s="377"/>
      <c r="CWD271" s="377"/>
      <c r="CWE271" s="377"/>
      <c r="CWF271" s="377"/>
      <c r="CWG271" s="377"/>
      <c r="CWH271" s="377"/>
      <c r="CWI271" s="377"/>
      <c r="CWJ271" s="377"/>
      <c r="CWK271" s="377"/>
      <c r="CWL271" s="377"/>
      <c r="CWM271" s="377"/>
      <c r="CWN271" s="377"/>
      <c r="CWO271" s="377"/>
      <c r="CWP271" s="377"/>
      <c r="CWQ271" s="377"/>
      <c r="CWR271" s="377"/>
      <c r="CWS271" s="377"/>
      <c r="CWT271" s="377"/>
      <c r="CWU271" s="377"/>
      <c r="CWV271" s="377"/>
      <c r="CWW271" s="377"/>
      <c r="CWX271" s="377"/>
      <c r="CWY271" s="377"/>
      <c r="CWZ271" s="377"/>
      <c r="CXA271" s="377"/>
      <c r="CXB271" s="377"/>
      <c r="CXC271" s="377"/>
      <c r="CXD271" s="377"/>
      <c r="CXE271" s="377"/>
      <c r="CXF271" s="377"/>
      <c r="CXG271" s="377"/>
      <c r="CXH271" s="377"/>
      <c r="CXI271" s="378"/>
      <c r="CXJ271" s="378"/>
      <c r="CXK271" s="378"/>
      <c r="CXL271" s="378"/>
      <c r="CXM271" s="378"/>
      <c r="CXN271" s="378"/>
      <c r="CXO271" s="378"/>
      <c r="CXP271" s="378"/>
      <c r="CXQ271" s="378"/>
      <c r="CXR271" s="378"/>
      <c r="CXS271" s="378"/>
      <c r="CXT271" s="378"/>
      <c r="CXU271" s="378"/>
      <c r="CXV271" s="378"/>
      <c r="CXW271" s="378"/>
      <c r="CXX271" s="378"/>
      <c r="CXY271" s="378"/>
      <c r="CXZ271" s="378"/>
      <c r="CYA271" s="378"/>
      <c r="CYB271" s="378"/>
      <c r="CYC271" s="378"/>
      <c r="CYD271" s="378"/>
      <c r="CYE271" s="378"/>
      <c r="CYF271" s="378"/>
      <c r="CYG271" s="379"/>
      <c r="CYH271" s="379"/>
      <c r="CYI271" s="379"/>
      <c r="CYJ271" s="379"/>
      <c r="CYK271" s="379"/>
      <c r="CYL271" s="378"/>
      <c r="CYM271" s="378"/>
      <c r="CYN271" s="379"/>
      <c r="CYO271" s="379"/>
      <c r="CYP271" s="378"/>
      <c r="CYQ271" s="378"/>
      <c r="CYR271" s="379"/>
      <c r="CYS271" s="379"/>
      <c r="CYT271" s="378"/>
      <c r="CYU271" s="378"/>
      <c r="CYV271" s="378"/>
      <c r="CYW271" s="378"/>
      <c r="CYX271" s="378"/>
      <c r="CYY271" s="378"/>
      <c r="CYZ271" s="378"/>
      <c r="CZA271" s="379"/>
      <c r="CZB271" s="379"/>
      <c r="CZC271" s="378"/>
      <c r="CZD271" s="378"/>
      <c r="CZE271" s="379"/>
      <c r="CZF271" s="379"/>
      <c r="CZG271" s="378"/>
      <c r="CZH271" s="378"/>
      <c r="CZI271" s="378"/>
      <c r="CZJ271" s="378"/>
      <c r="CZK271" s="378"/>
      <c r="CZL271" s="372"/>
      <c r="CZM271" s="398"/>
      <c r="CZN271" s="378"/>
      <c r="CZO271" s="378"/>
      <c r="CZP271" s="378"/>
      <c r="CZQ271" s="378"/>
      <c r="CZR271" s="378"/>
      <c r="CZS271" s="378"/>
      <c r="CZT271" s="378"/>
      <c r="CZU271" s="377"/>
      <c r="CZV271" s="377"/>
      <c r="CZW271" s="377"/>
      <c r="CZX271" s="377"/>
      <c r="CZY271" s="377"/>
      <c r="CZZ271" s="377"/>
      <c r="DAA271" s="377"/>
      <c r="DAB271" s="377"/>
      <c r="DAC271" s="377"/>
      <c r="DAD271" s="377"/>
      <c r="DAE271" s="377"/>
      <c r="DAF271" s="377"/>
      <c r="DAG271" s="377"/>
      <c r="DAH271" s="377"/>
      <c r="DAI271" s="377"/>
      <c r="DAJ271" s="377"/>
      <c r="DAK271" s="377"/>
      <c r="DAL271" s="377"/>
      <c r="DAM271" s="377"/>
      <c r="DAN271" s="377"/>
      <c r="DAO271" s="377"/>
      <c r="DAP271" s="377"/>
      <c r="DAQ271" s="377"/>
      <c r="DAR271" s="377"/>
      <c r="DAS271" s="377"/>
      <c r="DAT271" s="377"/>
      <c r="DAU271" s="377"/>
      <c r="DAV271" s="377"/>
      <c r="DAW271" s="377"/>
      <c r="DAX271" s="377"/>
      <c r="DAY271" s="377"/>
      <c r="DAZ271" s="377"/>
      <c r="DBA271" s="377"/>
      <c r="DBB271" s="377"/>
      <c r="DBC271" s="377"/>
      <c r="DBD271" s="377"/>
      <c r="DBE271" s="377"/>
      <c r="DBF271" s="377"/>
      <c r="DBG271" s="377"/>
      <c r="DBH271" s="377"/>
      <c r="DBI271" s="377"/>
      <c r="DBJ271" s="377"/>
      <c r="DBK271" s="377"/>
      <c r="DBL271" s="377"/>
      <c r="DBM271" s="378"/>
      <c r="DBN271" s="378"/>
      <c r="DBO271" s="378"/>
      <c r="DBP271" s="378"/>
      <c r="DBQ271" s="378"/>
      <c r="DBR271" s="378"/>
      <c r="DBS271" s="378"/>
      <c r="DBT271" s="378"/>
      <c r="DBU271" s="378"/>
      <c r="DBV271" s="378"/>
      <c r="DBW271" s="378"/>
      <c r="DBX271" s="378"/>
      <c r="DBY271" s="378"/>
      <c r="DBZ271" s="378"/>
      <c r="DCA271" s="378"/>
      <c r="DCB271" s="378"/>
      <c r="DCC271" s="378"/>
      <c r="DCD271" s="378"/>
      <c r="DCE271" s="378"/>
      <c r="DCF271" s="378"/>
      <c r="DCG271" s="378"/>
      <c r="DCH271" s="378"/>
      <c r="DCI271" s="378"/>
      <c r="DCJ271" s="378"/>
      <c r="DCK271" s="379"/>
      <c r="DCL271" s="379"/>
      <c r="DCM271" s="379"/>
      <c r="DCN271" s="379"/>
      <c r="DCO271" s="379"/>
      <c r="DCP271" s="378"/>
      <c r="DCQ271" s="378"/>
      <c r="DCR271" s="379"/>
      <c r="DCS271" s="379"/>
      <c r="DCT271" s="378"/>
      <c r="DCU271" s="378"/>
      <c r="DCV271" s="379"/>
      <c r="DCW271" s="379"/>
      <c r="DCX271" s="378"/>
      <c r="DCY271" s="378"/>
      <c r="DCZ271" s="378"/>
      <c r="DDA271" s="378"/>
      <c r="DDB271" s="378"/>
      <c r="DDC271" s="378"/>
      <c r="DDD271" s="378"/>
      <c r="DDE271" s="379"/>
      <c r="DDF271" s="379"/>
      <c r="DDG271" s="378"/>
      <c r="DDH271" s="378"/>
      <c r="DDI271" s="379"/>
      <c r="DDJ271" s="379"/>
      <c r="DDK271" s="378"/>
      <c r="DDL271" s="378"/>
      <c r="DDM271" s="378"/>
      <c r="DDN271" s="378"/>
      <c r="DDO271" s="378"/>
      <c r="DDP271" s="372"/>
      <c r="DDQ271" s="398"/>
      <c r="DDR271" s="378"/>
      <c r="DDS271" s="378"/>
      <c r="DDT271" s="378"/>
      <c r="DDU271" s="378"/>
      <c r="DDV271" s="378"/>
      <c r="DDW271" s="378"/>
      <c r="DDX271" s="378"/>
      <c r="DDY271" s="377"/>
      <c r="DDZ271" s="377"/>
      <c r="DEA271" s="377"/>
      <c r="DEB271" s="377"/>
      <c r="DEC271" s="377"/>
      <c r="DED271" s="377"/>
      <c r="DEE271" s="377"/>
      <c r="DEF271" s="377"/>
      <c r="DEG271" s="377"/>
      <c r="DEH271" s="377"/>
      <c r="DEI271" s="377"/>
      <c r="DEJ271" s="377"/>
      <c r="DEK271" s="377"/>
      <c r="DEL271" s="377"/>
      <c r="DEM271" s="377"/>
      <c r="DEN271" s="377"/>
      <c r="DEO271" s="377"/>
      <c r="DEP271" s="377"/>
      <c r="DEQ271" s="377"/>
      <c r="DER271" s="377"/>
      <c r="DES271" s="377"/>
      <c r="DET271" s="377"/>
      <c r="DEU271" s="377"/>
      <c r="DEV271" s="377"/>
      <c r="DEW271" s="377"/>
      <c r="DEX271" s="377"/>
      <c r="DEY271" s="377"/>
      <c r="DEZ271" s="377"/>
      <c r="DFA271" s="377"/>
      <c r="DFB271" s="377"/>
      <c r="DFC271" s="377"/>
      <c r="DFD271" s="377"/>
      <c r="DFE271" s="377"/>
      <c r="DFF271" s="377"/>
      <c r="DFG271" s="377"/>
      <c r="DFH271" s="377"/>
      <c r="DFI271" s="377"/>
      <c r="DFJ271" s="377"/>
      <c r="DFK271" s="377"/>
      <c r="DFL271" s="377"/>
      <c r="DFM271" s="377"/>
      <c r="DFN271" s="377"/>
      <c r="DFO271" s="377"/>
      <c r="DFP271" s="377"/>
      <c r="DFQ271" s="378"/>
      <c r="DFR271" s="378"/>
      <c r="DFS271" s="378"/>
      <c r="DFT271" s="378"/>
      <c r="DFU271" s="378"/>
      <c r="DFV271" s="378"/>
      <c r="DFW271" s="378"/>
      <c r="DFX271" s="378"/>
      <c r="DFY271" s="378"/>
      <c r="DFZ271" s="378"/>
      <c r="DGA271" s="378"/>
      <c r="DGB271" s="378"/>
      <c r="DGC271" s="378"/>
      <c r="DGD271" s="378"/>
      <c r="DGE271" s="378"/>
      <c r="DGF271" s="378"/>
      <c r="DGG271" s="378"/>
      <c r="DGH271" s="378"/>
      <c r="DGI271" s="378"/>
      <c r="DGJ271" s="378"/>
      <c r="DGK271" s="378"/>
      <c r="DGL271" s="378"/>
      <c r="DGM271" s="378"/>
      <c r="DGN271" s="378"/>
      <c r="DGO271" s="379"/>
      <c r="DGP271" s="379"/>
      <c r="DGQ271" s="379"/>
      <c r="DGR271" s="379"/>
      <c r="DGS271" s="379"/>
      <c r="DGT271" s="378"/>
      <c r="DGU271" s="378"/>
      <c r="DGV271" s="379"/>
      <c r="DGW271" s="379"/>
      <c r="DGX271" s="378"/>
      <c r="DGY271" s="378"/>
      <c r="DGZ271" s="379"/>
      <c r="DHA271" s="379"/>
      <c r="DHB271" s="378"/>
      <c r="DHC271" s="378"/>
      <c r="DHD271" s="378"/>
      <c r="DHE271" s="378"/>
      <c r="DHF271" s="378"/>
      <c r="DHG271" s="378"/>
      <c r="DHH271" s="378"/>
      <c r="DHI271" s="379"/>
      <c r="DHJ271" s="379"/>
      <c r="DHK271" s="378"/>
      <c r="DHL271" s="378"/>
      <c r="DHM271" s="379"/>
      <c r="DHN271" s="379"/>
      <c r="DHO271" s="378"/>
      <c r="DHP271" s="378"/>
      <c r="DHQ271" s="378"/>
      <c r="DHR271" s="378"/>
      <c r="DHS271" s="378"/>
      <c r="DHT271" s="372"/>
      <c r="DHU271" s="398"/>
      <c r="DHV271" s="378"/>
      <c r="DHW271" s="378"/>
      <c r="DHX271" s="378"/>
      <c r="DHY271" s="378"/>
      <c r="DHZ271" s="378"/>
      <c r="DIA271" s="378"/>
      <c r="DIB271" s="378"/>
      <c r="DIC271" s="377"/>
      <c r="DID271" s="377"/>
      <c r="DIE271" s="377"/>
      <c r="DIF271" s="377"/>
      <c r="DIG271" s="377"/>
      <c r="DIH271" s="377"/>
      <c r="DII271" s="377"/>
      <c r="DIJ271" s="377"/>
      <c r="DIK271" s="377"/>
      <c r="DIL271" s="377"/>
      <c r="DIM271" s="377"/>
      <c r="DIN271" s="377"/>
      <c r="DIO271" s="377"/>
      <c r="DIP271" s="377"/>
      <c r="DIQ271" s="377"/>
      <c r="DIR271" s="377"/>
      <c r="DIS271" s="377"/>
      <c r="DIT271" s="377"/>
      <c r="DIU271" s="377"/>
      <c r="DIV271" s="377"/>
      <c r="DIW271" s="377"/>
      <c r="DIX271" s="377"/>
      <c r="DIY271" s="377"/>
      <c r="DIZ271" s="377"/>
      <c r="DJA271" s="377"/>
      <c r="DJB271" s="377"/>
      <c r="DJC271" s="377"/>
      <c r="DJD271" s="377"/>
      <c r="DJE271" s="377"/>
      <c r="DJF271" s="377"/>
      <c r="DJG271" s="377"/>
      <c r="DJH271" s="377"/>
      <c r="DJI271" s="377"/>
      <c r="DJJ271" s="377"/>
      <c r="DJK271" s="377"/>
      <c r="DJL271" s="377"/>
      <c r="DJM271" s="377"/>
      <c r="DJN271" s="377"/>
      <c r="DJO271" s="377"/>
      <c r="DJP271" s="377"/>
      <c r="DJQ271" s="377"/>
      <c r="DJR271" s="377"/>
      <c r="DJS271" s="377"/>
      <c r="DJT271" s="377"/>
      <c r="DJU271" s="378"/>
      <c r="DJV271" s="378"/>
      <c r="DJW271" s="378"/>
      <c r="DJX271" s="378"/>
      <c r="DJY271" s="378"/>
      <c r="DJZ271" s="378"/>
      <c r="DKA271" s="378"/>
      <c r="DKB271" s="378"/>
      <c r="DKC271" s="378"/>
      <c r="DKD271" s="378"/>
      <c r="DKE271" s="378"/>
      <c r="DKF271" s="378"/>
      <c r="DKG271" s="378"/>
      <c r="DKH271" s="378"/>
      <c r="DKI271" s="378"/>
      <c r="DKJ271" s="378"/>
      <c r="DKK271" s="378"/>
      <c r="DKL271" s="378"/>
      <c r="DKM271" s="378"/>
      <c r="DKN271" s="378"/>
      <c r="DKO271" s="378"/>
      <c r="DKP271" s="378"/>
      <c r="DKQ271" s="378"/>
      <c r="DKR271" s="378"/>
      <c r="DKS271" s="379"/>
      <c r="DKT271" s="379"/>
      <c r="DKU271" s="379"/>
      <c r="DKV271" s="379"/>
      <c r="DKW271" s="379"/>
      <c r="DKX271" s="378"/>
      <c r="DKY271" s="378"/>
      <c r="DKZ271" s="379"/>
      <c r="DLA271" s="379"/>
      <c r="DLB271" s="378"/>
      <c r="DLC271" s="378"/>
      <c r="DLD271" s="379"/>
      <c r="DLE271" s="379"/>
      <c r="DLF271" s="378"/>
      <c r="DLG271" s="378"/>
      <c r="DLH271" s="378"/>
      <c r="DLI271" s="378"/>
      <c r="DLJ271" s="378"/>
      <c r="DLK271" s="378"/>
      <c r="DLL271" s="378"/>
      <c r="DLM271" s="379"/>
      <c r="DLN271" s="379"/>
      <c r="DLO271" s="378"/>
      <c r="DLP271" s="378"/>
      <c r="DLQ271" s="379"/>
      <c r="DLR271" s="379"/>
      <c r="DLS271" s="378"/>
      <c r="DLT271" s="378"/>
      <c r="DLU271" s="378"/>
      <c r="DLV271" s="378"/>
      <c r="DLW271" s="378"/>
      <c r="DLX271" s="372"/>
      <c r="DLY271" s="398"/>
      <c r="DLZ271" s="378"/>
      <c r="DMA271" s="378"/>
      <c r="DMB271" s="378"/>
      <c r="DMC271" s="378"/>
      <c r="DMD271" s="378"/>
      <c r="DME271" s="378"/>
      <c r="DMF271" s="378"/>
      <c r="DMG271" s="377"/>
      <c r="DMH271" s="377"/>
      <c r="DMI271" s="377"/>
      <c r="DMJ271" s="377"/>
      <c r="DMK271" s="377"/>
      <c r="DML271" s="377"/>
      <c r="DMM271" s="377"/>
      <c r="DMN271" s="377"/>
      <c r="DMO271" s="377"/>
      <c r="DMP271" s="377"/>
      <c r="DMQ271" s="377"/>
      <c r="DMR271" s="377"/>
      <c r="DMS271" s="377"/>
      <c r="DMT271" s="377"/>
      <c r="DMU271" s="377"/>
      <c r="DMV271" s="377"/>
      <c r="DMW271" s="377"/>
      <c r="DMX271" s="377"/>
      <c r="DMY271" s="377"/>
      <c r="DMZ271" s="377"/>
      <c r="DNA271" s="377"/>
      <c r="DNB271" s="377"/>
      <c r="DNC271" s="377"/>
      <c r="DND271" s="377"/>
      <c r="DNE271" s="377"/>
      <c r="DNF271" s="377"/>
      <c r="DNG271" s="377"/>
      <c r="DNH271" s="377"/>
      <c r="DNI271" s="377"/>
      <c r="DNJ271" s="377"/>
      <c r="DNK271" s="377"/>
      <c r="DNL271" s="377"/>
      <c r="DNM271" s="377"/>
      <c r="DNN271" s="377"/>
      <c r="DNO271" s="377"/>
      <c r="DNP271" s="377"/>
      <c r="DNQ271" s="377"/>
      <c r="DNR271" s="377"/>
      <c r="DNS271" s="377"/>
      <c r="DNT271" s="377"/>
      <c r="DNU271" s="377"/>
      <c r="DNV271" s="377"/>
      <c r="DNW271" s="377"/>
      <c r="DNX271" s="377"/>
      <c r="DNY271" s="378"/>
      <c r="DNZ271" s="378"/>
      <c r="DOA271" s="378"/>
      <c r="DOB271" s="378"/>
      <c r="DOC271" s="378"/>
      <c r="DOD271" s="378"/>
      <c r="DOE271" s="378"/>
      <c r="DOF271" s="378"/>
      <c r="DOG271" s="378"/>
      <c r="DOH271" s="378"/>
      <c r="DOI271" s="378"/>
      <c r="DOJ271" s="378"/>
      <c r="DOK271" s="378"/>
      <c r="DOL271" s="378"/>
      <c r="DOM271" s="378"/>
      <c r="DON271" s="378"/>
      <c r="DOO271" s="378"/>
      <c r="DOP271" s="378"/>
      <c r="DOQ271" s="378"/>
      <c r="DOR271" s="378"/>
      <c r="DOS271" s="378"/>
      <c r="DOT271" s="378"/>
      <c r="DOU271" s="378"/>
      <c r="DOV271" s="378"/>
      <c r="DOW271" s="379"/>
      <c r="DOX271" s="379"/>
      <c r="DOY271" s="379"/>
      <c r="DOZ271" s="379"/>
      <c r="DPA271" s="379"/>
      <c r="DPB271" s="378"/>
      <c r="DPC271" s="378"/>
      <c r="DPD271" s="379"/>
      <c r="DPE271" s="379"/>
      <c r="DPF271" s="378"/>
      <c r="DPG271" s="378"/>
      <c r="DPH271" s="379"/>
      <c r="DPI271" s="379"/>
      <c r="DPJ271" s="378"/>
      <c r="DPK271" s="378"/>
      <c r="DPL271" s="378"/>
      <c r="DPM271" s="378"/>
      <c r="DPN271" s="378"/>
      <c r="DPO271" s="378"/>
      <c r="DPP271" s="378"/>
      <c r="DPQ271" s="379"/>
      <c r="DPR271" s="379"/>
      <c r="DPS271" s="378"/>
      <c r="DPT271" s="378"/>
      <c r="DPU271" s="379"/>
      <c r="DPV271" s="379"/>
      <c r="DPW271" s="378"/>
      <c r="DPX271" s="378"/>
      <c r="DPY271" s="378"/>
      <c r="DPZ271" s="378"/>
      <c r="DQA271" s="378"/>
      <c r="DQB271" s="372"/>
      <c r="DQC271" s="398"/>
      <c r="DQD271" s="378"/>
      <c r="DQE271" s="378"/>
      <c r="DQF271" s="378"/>
      <c r="DQG271" s="378"/>
      <c r="DQH271" s="378"/>
      <c r="DQI271" s="378"/>
      <c r="DQJ271" s="378"/>
      <c r="DQK271" s="377"/>
      <c r="DQL271" s="377"/>
      <c r="DQM271" s="377"/>
      <c r="DQN271" s="377"/>
      <c r="DQO271" s="377"/>
      <c r="DQP271" s="377"/>
      <c r="DQQ271" s="377"/>
      <c r="DQR271" s="377"/>
      <c r="DQS271" s="377"/>
      <c r="DQT271" s="377"/>
      <c r="DQU271" s="377"/>
      <c r="DQV271" s="377"/>
      <c r="DQW271" s="377"/>
      <c r="DQX271" s="377"/>
      <c r="DQY271" s="377"/>
      <c r="DQZ271" s="377"/>
      <c r="DRA271" s="377"/>
      <c r="DRB271" s="377"/>
      <c r="DRC271" s="377"/>
      <c r="DRD271" s="377"/>
      <c r="DRE271" s="377"/>
      <c r="DRF271" s="377"/>
      <c r="DRG271" s="377"/>
      <c r="DRH271" s="377"/>
      <c r="DRI271" s="377"/>
      <c r="DRJ271" s="377"/>
      <c r="DRK271" s="377"/>
      <c r="DRL271" s="377"/>
      <c r="DRM271" s="377"/>
      <c r="DRN271" s="377"/>
      <c r="DRO271" s="377"/>
      <c r="DRP271" s="377"/>
      <c r="DRQ271" s="377"/>
      <c r="DRR271" s="377"/>
      <c r="DRS271" s="377"/>
      <c r="DRT271" s="377"/>
      <c r="DRU271" s="377"/>
      <c r="DRV271" s="377"/>
      <c r="DRW271" s="377"/>
      <c r="DRX271" s="377"/>
      <c r="DRY271" s="377"/>
      <c r="DRZ271" s="377"/>
      <c r="DSA271" s="377"/>
      <c r="DSB271" s="377"/>
      <c r="DSC271" s="378"/>
      <c r="DSD271" s="378"/>
      <c r="DSE271" s="378"/>
      <c r="DSF271" s="378"/>
      <c r="DSG271" s="378"/>
      <c r="DSH271" s="378"/>
      <c r="DSI271" s="378"/>
      <c r="DSJ271" s="378"/>
      <c r="DSK271" s="378"/>
      <c r="DSL271" s="378"/>
      <c r="DSM271" s="378"/>
      <c r="DSN271" s="378"/>
      <c r="DSO271" s="378"/>
      <c r="DSP271" s="378"/>
      <c r="DSQ271" s="378"/>
      <c r="DSR271" s="378"/>
      <c r="DSS271" s="378"/>
      <c r="DST271" s="378"/>
      <c r="DSU271" s="378"/>
      <c r="DSV271" s="378"/>
      <c r="DSW271" s="378"/>
      <c r="DSX271" s="378"/>
      <c r="DSY271" s="378"/>
      <c r="DSZ271" s="378"/>
      <c r="DTA271" s="379"/>
      <c r="DTB271" s="379"/>
      <c r="DTC271" s="379"/>
      <c r="DTD271" s="379"/>
      <c r="DTE271" s="379"/>
      <c r="DTF271" s="378"/>
      <c r="DTG271" s="378"/>
      <c r="DTH271" s="379"/>
      <c r="DTI271" s="379"/>
      <c r="DTJ271" s="378"/>
      <c r="DTK271" s="378"/>
      <c r="DTL271" s="379"/>
      <c r="DTM271" s="379"/>
      <c r="DTN271" s="378"/>
      <c r="DTO271" s="378"/>
      <c r="DTP271" s="378"/>
      <c r="DTQ271" s="378"/>
      <c r="DTR271" s="378"/>
      <c r="DTS271" s="378"/>
      <c r="DTT271" s="378"/>
      <c r="DTU271" s="379"/>
      <c r="DTV271" s="379"/>
      <c r="DTW271" s="378"/>
      <c r="DTX271" s="378"/>
      <c r="DTY271" s="379"/>
      <c r="DTZ271" s="379"/>
      <c r="DUA271" s="378"/>
      <c r="DUB271" s="378"/>
      <c r="DUC271" s="378"/>
      <c r="DUD271" s="378"/>
      <c r="DUE271" s="378"/>
      <c r="DUF271" s="372"/>
      <c r="DUG271" s="398"/>
      <c r="DUH271" s="378"/>
      <c r="DUI271" s="378"/>
      <c r="DUJ271" s="378"/>
      <c r="DUK271" s="378"/>
      <c r="DUL271" s="378"/>
      <c r="DUM271" s="378"/>
      <c r="DUN271" s="378"/>
      <c r="DUO271" s="377"/>
      <c r="DUP271" s="377"/>
      <c r="DUQ271" s="377"/>
      <c r="DUR271" s="377"/>
      <c r="DUS271" s="377"/>
      <c r="DUT271" s="377"/>
      <c r="DUU271" s="377"/>
      <c r="DUV271" s="377"/>
      <c r="DUW271" s="377"/>
      <c r="DUX271" s="377"/>
      <c r="DUY271" s="377"/>
      <c r="DUZ271" s="377"/>
      <c r="DVA271" s="377"/>
      <c r="DVB271" s="377"/>
      <c r="DVC271" s="377"/>
      <c r="DVD271" s="377"/>
      <c r="DVE271" s="377"/>
      <c r="DVF271" s="377"/>
      <c r="DVG271" s="377"/>
      <c r="DVH271" s="377"/>
      <c r="DVI271" s="377"/>
      <c r="DVJ271" s="377"/>
      <c r="DVK271" s="377"/>
      <c r="DVL271" s="377"/>
      <c r="DVM271" s="377"/>
      <c r="DVN271" s="377"/>
      <c r="DVO271" s="377"/>
      <c r="DVP271" s="377"/>
      <c r="DVQ271" s="377"/>
      <c r="DVR271" s="377"/>
      <c r="DVS271" s="377"/>
      <c r="DVT271" s="377"/>
      <c r="DVU271" s="377"/>
      <c r="DVV271" s="377"/>
      <c r="DVW271" s="377"/>
      <c r="DVX271" s="377"/>
      <c r="DVY271" s="377"/>
      <c r="DVZ271" s="377"/>
      <c r="DWA271" s="377"/>
      <c r="DWB271" s="377"/>
      <c r="DWC271" s="377"/>
      <c r="DWD271" s="377"/>
      <c r="DWE271" s="377"/>
      <c r="DWF271" s="377"/>
      <c r="DWG271" s="378"/>
      <c r="DWH271" s="378"/>
      <c r="DWI271" s="378"/>
      <c r="DWJ271" s="378"/>
      <c r="DWK271" s="378"/>
      <c r="DWL271" s="378"/>
      <c r="DWM271" s="378"/>
      <c r="DWN271" s="378"/>
      <c r="DWO271" s="378"/>
      <c r="DWP271" s="378"/>
      <c r="DWQ271" s="378"/>
      <c r="DWR271" s="378"/>
      <c r="DWS271" s="378"/>
      <c r="DWT271" s="378"/>
      <c r="DWU271" s="378"/>
      <c r="DWV271" s="378"/>
      <c r="DWW271" s="378"/>
      <c r="DWX271" s="378"/>
      <c r="DWY271" s="378"/>
      <c r="DWZ271" s="378"/>
      <c r="DXA271" s="378"/>
      <c r="DXB271" s="378"/>
      <c r="DXC271" s="378"/>
      <c r="DXD271" s="378"/>
      <c r="DXE271" s="379"/>
      <c r="DXF271" s="379"/>
      <c r="DXG271" s="379"/>
      <c r="DXH271" s="379"/>
      <c r="DXI271" s="379"/>
      <c r="DXJ271" s="378"/>
      <c r="DXK271" s="378"/>
      <c r="DXL271" s="379"/>
      <c r="DXM271" s="379"/>
      <c r="DXN271" s="378"/>
      <c r="DXO271" s="378"/>
      <c r="DXP271" s="379"/>
      <c r="DXQ271" s="379"/>
      <c r="DXR271" s="378"/>
      <c r="DXS271" s="378"/>
      <c r="DXT271" s="378"/>
      <c r="DXU271" s="378"/>
      <c r="DXV271" s="378"/>
      <c r="DXW271" s="378"/>
      <c r="DXX271" s="378"/>
      <c r="DXY271" s="379"/>
      <c r="DXZ271" s="379"/>
      <c r="DYA271" s="378"/>
      <c r="DYB271" s="378"/>
      <c r="DYC271" s="379"/>
      <c r="DYD271" s="379"/>
      <c r="DYE271" s="378"/>
      <c r="DYF271" s="378"/>
      <c r="DYG271" s="378"/>
      <c r="DYH271" s="378"/>
      <c r="DYI271" s="378"/>
      <c r="DYJ271" s="372"/>
      <c r="DYK271" s="398"/>
      <c r="DYL271" s="378"/>
      <c r="DYM271" s="378"/>
      <c r="DYN271" s="378"/>
      <c r="DYO271" s="378"/>
      <c r="DYP271" s="378"/>
      <c r="DYQ271" s="378"/>
      <c r="DYR271" s="378"/>
      <c r="DYS271" s="377"/>
      <c r="DYT271" s="377"/>
      <c r="DYU271" s="377"/>
      <c r="DYV271" s="377"/>
      <c r="DYW271" s="377"/>
      <c r="DYX271" s="377"/>
      <c r="DYY271" s="377"/>
      <c r="DYZ271" s="377"/>
      <c r="DZA271" s="377"/>
      <c r="DZB271" s="377"/>
      <c r="DZC271" s="377"/>
      <c r="DZD271" s="377"/>
      <c r="DZE271" s="377"/>
      <c r="DZF271" s="377"/>
      <c r="DZG271" s="377"/>
      <c r="DZH271" s="377"/>
      <c r="DZI271" s="377"/>
      <c r="DZJ271" s="377"/>
      <c r="DZK271" s="377"/>
      <c r="DZL271" s="377"/>
      <c r="DZM271" s="377"/>
      <c r="DZN271" s="377"/>
      <c r="DZO271" s="377"/>
      <c r="DZP271" s="377"/>
      <c r="DZQ271" s="377"/>
      <c r="DZR271" s="377"/>
      <c r="DZS271" s="377"/>
      <c r="DZT271" s="377"/>
      <c r="DZU271" s="377"/>
      <c r="DZV271" s="377"/>
      <c r="DZW271" s="377"/>
      <c r="DZX271" s="377"/>
      <c r="DZY271" s="377"/>
      <c r="DZZ271" s="377"/>
      <c r="EAA271" s="377"/>
      <c r="EAB271" s="377"/>
      <c r="EAC271" s="377"/>
      <c r="EAD271" s="377"/>
      <c r="EAE271" s="377"/>
      <c r="EAF271" s="377"/>
      <c r="EAG271" s="377"/>
      <c r="EAH271" s="377"/>
      <c r="EAI271" s="377"/>
      <c r="EAJ271" s="377"/>
      <c r="EAK271" s="378"/>
      <c r="EAL271" s="378"/>
      <c r="EAM271" s="378"/>
      <c r="EAN271" s="378"/>
      <c r="EAO271" s="378"/>
      <c r="EAP271" s="378"/>
      <c r="EAQ271" s="378"/>
      <c r="EAR271" s="378"/>
      <c r="EAS271" s="378"/>
      <c r="EAT271" s="378"/>
      <c r="EAU271" s="378"/>
      <c r="EAV271" s="378"/>
      <c r="EAW271" s="378"/>
      <c r="EAX271" s="378"/>
      <c r="EAY271" s="378"/>
      <c r="EAZ271" s="378"/>
      <c r="EBA271" s="378"/>
      <c r="EBB271" s="378"/>
      <c r="EBC271" s="378"/>
      <c r="EBD271" s="378"/>
      <c r="EBE271" s="378"/>
      <c r="EBF271" s="378"/>
      <c r="EBG271" s="378"/>
      <c r="EBH271" s="378"/>
      <c r="EBI271" s="379"/>
      <c r="EBJ271" s="379"/>
      <c r="EBK271" s="379"/>
      <c r="EBL271" s="379"/>
      <c r="EBM271" s="379"/>
      <c r="EBN271" s="378"/>
      <c r="EBO271" s="378"/>
      <c r="EBP271" s="379"/>
      <c r="EBQ271" s="379"/>
      <c r="EBR271" s="378"/>
      <c r="EBS271" s="378"/>
      <c r="EBT271" s="379"/>
      <c r="EBU271" s="379"/>
      <c r="EBV271" s="378"/>
      <c r="EBW271" s="378"/>
      <c r="EBX271" s="378"/>
      <c r="EBY271" s="378"/>
      <c r="EBZ271" s="378"/>
      <c r="ECA271" s="378"/>
      <c r="ECB271" s="378"/>
      <c r="ECC271" s="379"/>
      <c r="ECD271" s="379"/>
      <c r="ECE271" s="378"/>
      <c r="ECF271" s="378"/>
      <c r="ECG271" s="379"/>
      <c r="ECH271" s="379"/>
      <c r="ECI271" s="378"/>
      <c r="ECJ271" s="378"/>
      <c r="ECK271" s="378"/>
      <c r="ECL271" s="378"/>
      <c r="ECM271" s="378"/>
      <c r="ECN271" s="372"/>
      <c r="ECO271" s="398"/>
      <c r="ECP271" s="378"/>
      <c r="ECQ271" s="378"/>
      <c r="ECR271" s="378"/>
      <c r="ECS271" s="378"/>
      <c r="ECT271" s="378"/>
      <c r="ECU271" s="378"/>
      <c r="ECV271" s="378"/>
      <c r="ECW271" s="377"/>
      <c r="ECX271" s="377"/>
      <c r="ECY271" s="377"/>
      <c r="ECZ271" s="377"/>
      <c r="EDA271" s="377"/>
      <c r="EDB271" s="377"/>
      <c r="EDC271" s="377"/>
      <c r="EDD271" s="377"/>
      <c r="EDE271" s="377"/>
      <c r="EDF271" s="377"/>
      <c r="EDG271" s="377"/>
      <c r="EDH271" s="377"/>
      <c r="EDI271" s="377"/>
      <c r="EDJ271" s="377"/>
      <c r="EDK271" s="377"/>
      <c r="EDL271" s="377"/>
      <c r="EDM271" s="377"/>
      <c r="EDN271" s="377"/>
      <c r="EDO271" s="377"/>
      <c r="EDP271" s="377"/>
      <c r="EDQ271" s="377"/>
      <c r="EDR271" s="377"/>
      <c r="EDS271" s="377"/>
      <c r="EDT271" s="377"/>
      <c r="EDU271" s="377"/>
      <c r="EDV271" s="377"/>
      <c r="EDW271" s="377"/>
      <c r="EDX271" s="377"/>
      <c r="EDY271" s="377"/>
      <c r="EDZ271" s="377"/>
      <c r="EEA271" s="377"/>
      <c r="EEB271" s="377"/>
      <c r="EEC271" s="377"/>
      <c r="EED271" s="377"/>
      <c r="EEE271" s="377"/>
      <c r="EEF271" s="377"/>
      <c r="EEG271" s="377"/>
      <c r="EEH271" s="377"/>
      <c r="EEI271" s="377"/>
      <c r="EEJ271" s="377"/>
      <c r="EEK271" s="377"/>
      <c r="EEL271" s="377"/>
      <c r="EEM271" s="377"/>
      <c r="EEN271" s="377"/>
      <c r="EEO271" s="378"/>
      <c r="EEP271" s="378"/>
      <c r="EEQ271" s="378"/>
      <c r="EER271" s="378"/>
      <c r="EES271" s="378"/>
      <c r="EET271" s="378"/>
      <c r="EEU271" s="378"/>
      <c r="EEV271" s="378"/>
      <c r="EEW271" s="378"/>
      <c r="EEX271" s="378"/>
      <c r="EEY271" s="378"/>
      <c r="EEZ271" s="378"/>
      <c r="EFA271" s="378"/>
      <c r="EFB271" s="378"/>
      <c r="EFC271" s="378"/>
      <c r="EFD271" s="378"/>
      <c r="EFE271" s="378"/>
      <c r="EFF271" s="378"/>
      <c r="EFG271" s="378"/>
      <c r="EFH271" s="378"/>
      <c r="EFI271" s="378"/>
      <c r="EFJ271" s="378"/>
      <c r="EFK271" s="378"/>
      <c r="EFL271" s="378"/>
      <c r="EFM271" s="379"/>
      <c r="EFN271" s="379"/>
      <c r="EFO271" s="379"/>
      <c r="EFP271" s="379"/>
      <c r="EFQ271" s="379"/>
      <c r="EFR271" s="378"/>
      <c r="EFS271" s="378"/>
      <c r="EFT271" s="379"/>
      <c r="EFU271" s="379"/>
      <c r="EFV271" s="378"/>
      <c r="EFW271" s="378"/>
      <c r="EFX271" s="379"/>
      <c r="EFY271" s="379"/>
      <c r="EFZ271" s="378"/>
      <c r="EGA271" s="378"/>
      <c r="EGB271" s="378"/>
      <c r="EGC271" s="378"/>
      <c r="EGD271" s="378"/>
      <c r="EGE271" s="378"/>
      <c r="EGF271" s="378"/>
      <c r="EGG271" s="379"/>
      <c r="EGH271" s="379"/>
      <c r="EGI271" s="378"/>
      <c r="EGJ271" s="378"/>
      <c r="EGK271" s="379"/>
      <c r="EGL271" s="379"/>
      <c r="EGM271" s="378"/>
      <c r="EGN271" s="378"/>
      <c r="EGO271" s="378"/>
      <c r="EGP271" s="378"/>
      <c r="EGQ271" s="378"/>
      <c r="EGR271" s="372"/>
      <c r="EGS271" s="398"/>
      <c r="EGT271" s="378"/>
      <c r="EGU271" s="378"/>
      <c r="EGV271" s="378"/>
      <c r="EGW271" s="378"/>
      <c r="EGX271" s="378"/>
      <c r="EGY271" s="378"/>
      <c r="EGZ271" s="378"/>
      <c r="EHA271" s="377"/>
      <c r="EHB271" s="377"/>
      <c r="EHC271" s="377"/>
      <c r="EHD271" s="377"/>
      <c r="EHE271" s="377"/>
      <c r="EHF271" s="377"/>
      <c r="EHG271" s="377"/>
      <c r="EHH271" s="377"/>
      <c r="EHI271" s="377"/>
      <c r="EHJ271" s="377"/>
      <c r="EHK271" s="377"/>
      <c r="EHL271" s="377"/>
      <c r="EHM271" s="377"/>
      <c r="EHN271" s="377"/>
      <c r="EHO271" s="377"/>
      <c r="EHP271" s="377"/>
      <c r="EHQ271" s="377"/>
      <c r="EHR271" s="377"/>
      <c r="EHS271" s="377"/>
      <c r="EHT271" s="377"/>
      <c r="EHU271" s="377"/>
      <c r="EHV271" s="377"/>
      <c r="EHW271" s="377"/>
      <c r="EHX271" s="377"/>
      <c r="EHY271" s="377"/>
      <c r="EHZ271" s="377"/>
      <c r="EIA271" s="377"/>
      <c r="EIB271" s="377"/>
      <c r="EIC271" s="377"/>
      <c r="EID271" s="377"/>
      <c r="EIE271" s="377"/>
      <c r="EIF271" s="377"/>
      <c r="EIG271" s="377"/>
      <c r="EIH271" s="377"/>
      <c r="EII271" s="377"/>
      <c r="EIJ271" s="377"/>
      <c r="EIK271" s="377"/>
      <c r="EIL271" s="377"/>
      <c r="EIM271" s="377"/>
      <c r="EIN271" s="377"/>
      <c r="EIO271" s="377"/>
      <c r="EIP271" s="377"/>
      <c r="EIQ271" s="377"/>
      <c r="EIR271" s="377"/>
      <c r="EIS271" s="378"/>
      <c r="EIT271" s="378"/>
      <c r="EIU271" s="378"/>
      <c r="EIV271" s="378"/>
      <c r="EIW271" s="378"/>
      <c r="EIX271" s="378"/>
      <c r="EIY271" s="378"/>
      <c r="EIZ271" s="378"/>
      <c r="EJA271" s="378"/>
      <c r="EJB271" s="378"/>
      <c r="EJC271" s="378"/>
      <c r="EJD271" s="378"/>
      <c r="EJE271" s="378"/>
      <c r="EJF271" s="378"/>
      <c r="EJG271" s="378"/>
      <c r="EJH271" s="378"/>
      <c r="EJI271" s="378"/>
      <c r="EJJ271" s="378"/>
      <c r="EJK271" s="378"/>
      <c r="EJL271" s="378"/>
      <c r="EJM271" s="378"/>
      <c r="EJN271" s="378"/>
      <c r="EJO271" s="378"/>
      <c r="EJP271" s="378"/>
      <c r="EJQ271" s="379"/>
      <c r="EJR271" s="379"/>
      <c r="EJS271" s="379"/>
      <c r="EJT271" s="379"/>
      <c r="EJU271" s="379"/>
      <c r="EJV271" s="378"/>
      <c r="EJW271" s="378"/>
      <c r="EJX271" s="379"/>
      <c r="EJY271" s="379"/>
      <c r="EJZ271" s="378"/>
      <c r="EKA271" s="378"/>
      <c r="EKB271" s="379"/>
      <c r="EKC271" s="379"/>
      <c r="EKD271" s="378"/>
      <c r="EKE271" s="378"/>
      <c r="EKF271" s="378"/>
      <c r="EKG271" s="378"/>
      <c r="EKH271" s="378"/>
      <c r="EKI271" s="378"/>
      <c r="EKJ271" s="378"/>
      <c r="EKK271" s="379"/>
      <c r="EKL271" s="379"/>
      <c r="EKM271" s="378"/>
      <c r="EKN271" s="378"/>
      <c r="EKO271" s="379"/>
      <c r="EKP271" s="379"/>
      <c r="EKQ271" s="378"/>
      <c r="EKR271" s="378"/>
      <c r="EKS271" s="378"/>
      <c r="EKT271" s="378"/>
      <c r="EKU271" s="378"/>
      <c r="EKV271" s="372"/>
      <c r="EKW271" s="398"/>
      <c r="EKX271" s="378"/>
      <c r="EKY271" s="378"/>
      <c r="EKZ271" s="378"/>
      <c r="ELA271" s="378"/>
      <c r="ELB271" s="378"/>
      <c r="ELC271" s="378"/>
      <c r="ELD271" s="378"/>
      <c r="ELE271" s="377"/>
      <c r="ELF271" s="377"/>
      <c r="ELG271" s="377"/>
      <c r="ELH271" s="377"/>
      <c r="ELI271" s="377"/>
      <c r="ELJ271" s="377"/>
      <c r="ELK271" s="377"/>
      <c r="ELL271" s="377"/>
      <c r="ELM271" s="377"/>
      <c r="ELN271" s="377"/>
      <c r="ELO271" s="377"/>
      <c r="ELP271" s="377"/>
      <c r="ELQ271" s="377"/>
      <c r="ELR271" s="377"/>
      <c r="ELS271" s="377"/>
      <c r="ELT271" s="377"/>
      <c r="ELU271" s="377"/>
      <c r="ELV271" s="377"/>
      <c r="ELW271" s="377"/>
      <c r="ELX271" s="377"/>
      <c r="ELY271" s="377"/>
      <c r="ELZ271" s="377"/>
      <c r="EMA271" s="377"/>
      <c r="EMB271" s="377"/>
      <c r="EMC271" s="377"/>
      <c r="EMD271" s="377"/>
      <c r="EME271" s="377"/>
      <c r="EMF271" s="377"/>
      <c r="EMG271" s="377"/>
      <c r="EMH271" s="377"/>
      <c r="EMI271" s="377"/>
      <c r="EMJ271" s="377"/>
      <c r="EMK271" s="377"/>
      <c r="EML271" s="377"/>
      <c r="EMM271" s="377"/>
      <c r="EMN271" s="377"/>
      <c r="EMO271" s="377"/>
      <c r="EMP271" s="377"/>
      <c r="EMQ271" s="377"/>
      <c r="EMR271" s="377"/>
      <c r="EMS271" s="377"/>
      <c r="EMT271" s="377"/>
      <c r="EMU271" s="377"/>
      <c r="EMV271" s="377"/>
      <c r="EMW271" s="378"/>
      <c r="EMX271" s="378"/>
      <c r="EMY271" s="378"/>
      <c r="EMZ271" s="378"/>
      <c r="ENA271" s="378"/>
      <c r="ENB271" s="378"/>
      <c r="ENC271" s="378"/>
      <c r="END271" s="378"/>
      <c r="ENE271" s="378"/>
      <c r="ENF271" s="378"/>
      <c r="ENG271" s="378"/>
      <c r="ENH271" s="378"/>
      <c r="ENI271" s="378"/>
      <c r="ENJ271" s="378"/>
      <c r="ENK271" s="378"/>
      <c r="ENL271" s="378"/>
      <c r="ENM271" s="378"/>
      <c r="ENN271" s="378"/>
      <c r="ENO271" s="378"/>
      <c r="ENP271" s="378"/>
      <c r="ENQ271" s="378"/>
      <c r="ENR271" s="378"/>
      <c r="ENS271" s="378"/>
      <c r="ENT271" s="378"/>
      <c r="ENU271" s="379"/>
      <c r="ENV271" s="379"/>
      <c r="ENW271" s="379"/>
      <c r="ENX271" s="379"/>
      <c r="ENY271" s="379"/>
      <c r="ENZ271" s="378"/>
      <c r="EOA271" s="378"/>
      <c r="EOB271" s="379"/>
      <c r="EOC271" s="379"/>
      <c r="EOD271" s="378"/>
      <c r="EOE271" s="378"/>
      <c r="EOF271" s="379"/>
      <c r="EOG271" s="379"/>
      <c r="EOH271" s="378"/>
      <c r="EOI271" s="378"/>
      <c r="EOJ271" s="378"/>
      <c r="EOK271" s="378"/>
      <c r="EOL271" s="378"/>
      <c r="EOM271" s="378"/>
      <c r="EON271" s="378"/>
      <c r="EOO271" s="379"/>
      <c r="EOP271" s="379"/>
      <c r="EOQ271" s="378"/>
      <c r="EOR271" s="378"/>
      <c r="EOS271" s="379"/>
      <c r="EOT271" s="379"/>
      <c r="EOU271" s="378"/>
      <c r="EOV271" s="378"/>
      <c r="EOW271" s="378"/>
      <c r="EOX271" s="378"/>
      <c r="EOY271" s="378"/>
      <c r="EOZ271" s="372"/>
      <c r="EPA271" s="398"/>
      <c r="EPB271" s="378"/>
      <c r="EPC271" s="378"/>
      <c r="EPD271" s="378"/>
      <c r="EPE271" s="378"/>
      <c r="EPF271" s="378"/>
      <c r="EPG271" s="378"/>
      <c r="EPH271" s="378"/>
      <c r="EPI271" s="377"/>
      <c r="EPJ271" s="377"/>
      <c r="EPK271" s="377"/>
      <c r="EPL271" s="377"/>
      <c r="EPM271" s="377"/>
      <c r="EPN271" s="377"/>
      <c r="EPO271" s="377"/>
      <c r="EPP271" s="377"/>
      <c r="EPQ271" s="377"/>
      <c r="EPR271" s="377"/>
      <c r="EPS271" s="377"/>
      <c r="EPT271" s="377"/>
      <c r="EPU271" s="377"/>
      <c r="EPV271" s="377"/>
      <c r="EPW271" s="377"/>
      <c r="EPX271" s="377"/>
      <c r="EPY271" s="377"/>
      <c r="EPZ271" s="377"/>
      <c r="EQA271" s="377"/>
      <c r="EQB271" s="377"/>
      <c r="EQC271" s="377"/>
      <c r="EQD271" s="377"/>
      <c r="EQE271" s="377"/>
      <c r="EQF271" s="377"/>
      <c r="EQG271" s="377"/>
      <c r="EQH271" s="377"/>
      <c r="EQI271" s="377"/>
      <c r="EQJ271" s="377"/>
      <c r="EQK271" s="377"/>
      <c r="EQL271" s="377"/>
      <c r="EQM271" s="377"/>
      <c r="EQN271" s="377"/>
      <c r="EQO271" s="377"/>
      <c r="EQP271" s="377"/>
      <c r="EQQ271" s="377"/>
      <c r="EQR271" s="377"/>
      <c r="EQS271" s="377"/>
      <c r="EQT271" s="377"/>
      <c r="EQU271" s="377"/>
      <c r="EQV271" s="377"/>
      <c r="EQW271" s="377"/>
      <c r="EQX271" s="377"/>
      <c r="EQY271" s="377"/>
      <c r="EQZ271" s="377"/>
      <c r="ERA271" s="378"/>
      <c r="ERB271" s="378"/>
      <c r="ERC271" s="378"/>
      <c r="ERD271" s="378"/>
      <c r="ERE271" s="378"/>
      <c r="ERF271" s="378"/>
      <c r="ERG271" s="378"/>
      <c r="ERH271" s="378"/>
      <c r="ERI271" s="378"/>
      <c r="ERJ271" s="378"/>
      <c r="ERK271" s="378"/>
      <c r="ERL271" s="378"/>
      <c r="ERM271" s="378"/>
      <c r="ERN271" s="378"/>
      <c r="ERO271" s="378"/>
      <c r="ERP271" s="378"/>
      <c r="ERQ271" s="378"/>
      <c r="ERR271" s="378"/>
      <c r="ERS271" s="378"/>
      <c r="ERT271" s="378"/>
      <c r="ERU271" s="378"/>
      <c r="ERV271" s="378"/>
      <c r="ERW271" s="378"/>
      <c r="ERX271" s="378"/>
      <c r="ERY271" s="379"/>
      <c r="ERZ271" s="379"/>
      <c r="ESA271" s="379"/>
      <c r="ESB271" s="379"/>
      <c r="ESC271" s="379"/>
      <c r="ESD271" s="378"/>
      <c r="ESE271" s="378"/>
      <c r="ESF271" s="379"/>
      <c r="ESG271" s="379"/>
      <c r="ESH271" s="378"/>
      <c r="ESI271" s="378"/>
      <c r="ESJ271" s="379"/>
      <c r="ESK271" s="379"/>
      <c r="ESL271" s="378"/>
      <c r="ESM271" s="378"/>
      <c r="ESN271" s="378"/>
      <c r="ESO271" s="378"/>
      <c r="ESP271" s="378"/>
      <c r="ESQ271" s="378"/>
      <c r="ESR271" s="378"/>
      <c r="ESS271" s="379"/>
      <c r="EST271" s="379"/>
      <c r="ESU271" s="378"/>
      <c r="ESV271" s="378"/>
      <c r="ESW271" s="379"/>
      <c r="ESX271" s="379"/>
      <c r="ESY271" s="378"/>
      <c r="ESZ271" s="378"/>
      <c r="ETA271" s="378"/>
      <c r="ETB271" s="378"/>
      <c r="ETC271" s="378"/>
      <c r="ETD271" s="372"/>
      <c r="ETE271" s="398"/>
      <c r="ETF271" s="378"/>
      <c r="ETG271" s="378"/>
      <c r="ETH271" s="378"/>
      <c r="ETI271" s="378"/>
      <c r="ETJ271" s="378"/>
      <c r="ETK271" s="378"/>
      <c r="ETL271" s="378"/>
      <c r="ETM271" s="377"/>
      <c r="ETN271" s="377"/>
      <c r="ETO271" s="377"/>
      <c r="ETP271" s="377"/>
      <c r="ETQ271" s="377"/>
      <c r="ETR271" s="377"/>
      <c r="ETS271" s="377"/>
      <c r="ETT271" s="377"/>
      <c r="ETU271" s="377"/>
      <c r="ETV271" s="377"/>
      <c r="ETW271" s="377"/>
      <c r="ETX271" s="377"/>
      <c r="ETY271" s="377"/>
      <c r="ETZ271" s="377"/>
      <c r="EUA271" s="377"/>
      <c r="EUB271" s="377"/>
      <c r="EUC271" s="377"/>
      <c r="EUD271" s="377"/>
      <c r="EUE271" s="377"/>
      <c r="EUF271" s="377"/>
      <c r="EUG271" s="377"/>
      <c r="EUH271" s="377"/>
      <c r="EUI271" s="377"/>
      <c r="EUJ271" s="377"/>
      <c r="EUK271" s="377"/>
      <c r="EUL271" s="377"/>
      <c r="EUM271" s="377"/>
      <c r="EUN271" s="377"/>
      <c r="EUO271" s="377"/>
      <c r="EUP271" s="377"/>
      <c r="EUQ271" s="377"/>
      <c r="EUR271" s="377"/>
      <c r="EUS271" s="377"/>
      <c r="EUT271" s="377"/>
      <c r="EUU271" s="377"/>
      <c r="EUV271" s="377"/>
      <c r="EUW271" s="377"/>
      <c r="EUX271" s="377"/>
      <c r="EUY271" s="377"/>
      <c r="EUZ271" s="377"/>
      <c r="EVA271" s="377"/>
      <c r="EVB271" s="377"/>
      <c r="EVC271" s="377"/>
      <c r="EVD271" s="377"/>
      <c r="EVE271" s="378"/>
      <c r="EVF271" s="378"/>
      <c r="EVG271" s="378"/>
      <c r="EVH271" s="378"/>
      <c r="EVI271" s="378"/>
      <c r="EVJ271" s="378"/>
      <c r="EVK271" s="378"/>
      <c r="EVL271" s="378"/>
      <c r="EVM271" s="378"/>
      <c r="EVN271" s="378"/>
      <c r="EVO271" s="378"/>
      <c r="EVP271" s="378"/>
      <c r="EVQ271" s="378"/>
      <c r="EVR271" s="378"/>
      <c r="EVS271" s="378"/>
      <c r="EVT271" s="378"/>
      <c r="EVU271" s="378"/>
      <c r="EVV271" s="378"/>
      <c r="EVW271" s="378"/>
      <c r="EVX271" s="378"/>
      <c r="EVY271" s="378"/>
      <c r="EVZ271" s="378"/>
      <c r="EWA271" s="378"/>
      <c r="EWB271" s="378"/>
      <c r="EWC271" s="379"/>
      <c r="EWD271" s="379"/>
      <c r="EWE271" s="379"/>
      <c r="EWF271" s="379"/>
      <c r="EWG271" s="379"/>
      <c r="EWH271" s="378"/>
      <c r="EWI271" s="378"/>
      <c r="EWJ271" s="379"/>
      <c r="EWK271" s="379"/>
      <c r="EWL271" s="378"/>
      <c r="EWM271" s="378"/>
      <c r="EWN271" s="379"/>
      <c r="EWO271" s="379"/>
      <c r="EWP271" s="378"/>
      <c r="EWQ271" s="378"/>
      <c r="EWR271" s="378"/>
      <c r="EWS271" s="378"/>
      <c r="EWT271" s="378"/>
      <c r="EWU271" s="378"/>
      <c r="EWV271" s="378"/>
      <c r="EWW271" s="379"/>
      <c r="EWX271" s="379"/>
      <c r="EWY271" s="378"/>
      <c r="EWZ271" s="378"/>
      <c r="EXA271" s="379"/>
      <c r="EXB271" s="379"/>
      <c r="EXC271" s="378"/>
      <c r="EXD271" s="378"/>
      <c r="EXE271" s="378"/>
      <c r="EXF271" s="378"/>
      <c r="EXG271" s="378"/>
      <c r="EXH271" s="372"/>
      <c r="EXI271" s="398"/>
      <c r="EXJ271" s="378"/>
      <c r="EXK271" s="378"/>
      <c r="EXL271" s="378"/>
      <c r="EXM271" s="378"/>
      <c r="EXN271" s="378"/>
      <c r="EXO271" s="378"/>
      <c r="EXP271" s="378"/>
      <c r="EXQ271" s="377"/>
      <c r="EXR271" s="377"/>
      <c r="EXS271" s="377"/>
      <c r="EXT271" s="377"/>
      <c r="EXU271" s="377"/>
      <c r="EXV271" s="377"/>
      <c r="EXW271" s="377"/>
      <c r="EXX271" s="377"/>
      <c r="EXY271" s="377"/>
      <c r="EXZ271" s="377"/>
      <c r="EYA271" s="377"/>
      <c r="EYB271" s="377"/>
      <c r="EYC271" s="377"/>
      <c r="EYD271" s="377"/>
      <c r="EYE271" s="377"/>
      <c r="EYF271" s="377"/>
      <c r="EYG271" s="377"/>
      <c r="EYH271" s="377"/>
      <c r="EYI271" s="377"/>
      <c r="EYJ271" s="377"/>
      <c r="EYK271" s="377"/>
      <c r="EYL271" s="377"/>
      <c r="EYM271" s="377"/>
      <c r="EYN271" s="377"/>
      <c r="EYO271" s="377"/>
      <c r="EYP271" s="377"/>
      <c r="EYQ271" s="377"/>
      <c r="EYR271" s="377"/>
      <c r="EYS271" s="377"/>
      <c r="EYT271" s="377"/>
      <c r="EYU271" s="377"/>
      <c r="EYV271" s="377"/>
      <c r="EYW271" s="377"/>
      <c r="EYX271" s="377"/>
      <c r="EYY271" s="377"/>
      <c r="EYZ271" s="377"/>
      <c r="EZA271" s="377"/>
      <c r="EZB271" s="377"/>
      <c r="EZC271" s="377"/>
      <c r="EZD271" s="377"/>
      <c r="EZE271" s="377"/>
      <c r="EZF271" s="377"/>
      <c r="EZG271" s="377"/>
      <c r="EZH271" s="377"/>
      <c r="EZI271" s="378"/>
      <c r="EZJ271" s="378"/>
      <c r="EZK271" s="378"/>
      <c r="EZL271" s="378"/>
      <c r="EZM271" s="378"/>
      <c r="EZN271" s="378"/>
      <c r="EZO271" s="378"/>
      <c r="EZP271" s="378"/>
      <c r="EZQ271" s="378"/>
      <c r="EZR271" s="378"/>
      <c r="EZS271" s="378"/>
      <c r="EZT271" s="378"/>
      <c r="EZU271" s="378"/>
      <c r="EZV271" s="378"/>
      <c r="EZW271" s="378"/>
      <c r="EZX271" s="378"/>
      <c r="EZY271" s="378"/>
      <c r="EZZ271" s="378"/>
      <c r="FAA271" s="378"/>
      <c r="FAB271" s="378"/>
      <c r="FAC271" s="378"/>
      <c r="FAD271" s="378"/>
      <c r="FAE271" s="378"/>
      <c r="FAF271" s="378"/>
      <c r="FAG271" s="379"/>
      <c r="FAH271" s="379"/>
      <c r="FAI271" s="379"/>
      <c r="FAJ271" s="379"/>
      <c r="FAK271" s="379"/>
      <c r="FAL271" s="378"/>
      <c r="FAM271" s="378"/>
      <c r="FAN271" s="379"/>
      <c r="FAO271" s="379"/>
      <c r="FAP271" s="378"/>
      <c r="FAQ271" s="378"/>
      <c r="FAR271" s="379"/>
      <c r="FAS271" s="379"/>
      <c r="FAT271" s="378"/>
      <c r="FAU271" s="378"/>
      <c r="FAV271" s="378"/>
      <c r="FAW271" s="378"/>
      <c r="FAX271" s="378"/>
      <c r="FAY271" s="378"/>
      <c r="FAZ271" s="378"/>
      <c r="FBA271" s="379"/>
      <c r="FBB271" s="379"/>
      <c r="FBC271" s="378"/>
      <c r="FBD271" s="378"/>
      <c r="FBE271" s="379"/>
      <c r="FBF271" s="379"/>
      <c r="FBG271" s="378"/>
      <c r="FBH271" s="378"/>
      <c r="FBI271" s="378"/>
      <c r="FBJ271" s="378"/>
      <c r="FBK271" s="378"/>
      <c r="FBL271" s="372"/>
      <c r="FBM271" s="398"/>
      <c r="FBN271" s="378"/>
      <c r="FBO271" s="378"/>
      <c r="FBP271" s="378"/>
      <c r="FBQ271" s="378"/>
      <c r="FBR271" s="378"/>
      <c r="FBS271" s="378"/>
      <c r="FBT271" s="378"/>
      <c r="FBU271" s="377"/>
      <c r="FBV271" s="377"/>
      <c r="FBW271" s="377"/>
      <c r="FBX271" s="377"/>
      <c r="FBY271" s="377"/>
      <c r="FBZ271" s="377"/>
      <c r="FCA271" s="377"/>
      <c r="FCB271" s="377"/>
      <c r="FCC271" s="377"/>
      <c r="FCD271" s="377"/>
      <c r="FCE271" s="377"/>
      <c r="FCF271" s="377"/>
      <c r="FCG271" s="377"/>
      <c r="FCH271" s="377"/>
      <c r="FCI271" s="377"/>
      <c r="FCJ271" s="377"/>
      <c r="FCK271" s="377"/>
      <c r="FCL271" s="377"/>
      <c r="FCM271" s="377"/>
      <c r="FCN271" s="377"/>
      <c r="FCO271" s="377"/>
      <c r="FCP271" s="377"/>
      <c r="FCQ271" s="377"/>
      <c r="FCR271" s="377"/>
      <c r="FCS271" s="377"/>
      <c r="FCT271" s="377"/>
      <c r="FCU271" s="377"/>
      <c r="FCV271" s="377"/>
      <c r="FCW271" s="377"/>
      <c r="FCX271" s="377"/>
      <c r="FCY271" s="377"/>
      <c r="FCZ271" s="377"/>
      <c r="FDA271" s="377"/>
      <c r="FDB271" s="377"/>
      <c r="FDC271" s="377"/>
      <c r="FDD271" s="377"/>
      <c r="FDE271" s="377"/>
      <c r="FDF271" s="377"/>
      <c r="FDG271" s="377"/>
      <c r="FDH271" s="377"/>
      <c r="FDI271" s="377"/>
      <c r="FDJ271" s="377"/>
      <c r="FDK271" s="377"/>
      <c r="FDL271" s="377"/>
      <c r="FDM271" s="378"/>
      <c r="FDN271" s="378"/>
      <c r="FDO271" s="378"/>
      <c r="FDP271" s="378"/>
      <c r="FDQ271" s="378"/>
      <c r="FDR271" s="378"/>
      <c r="FDS271" s="378"/>
      <c r="FDT271" s="378"/>
      <c r="FDU271" s="378"/>
      <c r="FDV271" s="378"/>
      <c r="FDW271" s="378"/>
      <c r="FDX271" s="378"/>
      <c r="FDY271" s="378"/>
      <c r="FDZ271" s="378"/>
      <c r="FEA271" s="378"/>
      <c r="FEB271" s="378"/>
      <c r="FEC271" s="378"/>
      <c r="FED271" s="378"/>
      <c r="FEE271" s="378"/>
      <c r="FEF271" s="378"/>
      <c r="FEG271" s="378"/>
      <c r="FEH271" s="378"/>
      <c r="FEI271" s="378"/>
      <c r="FEJ271" s="378"/>
      <c r="FEK271" s="379"/>
      <c r="FEL271" s="379"/>
      <c r="FEM271" s="379"/>
      <c r="FEN271" s="379"/>
      <c r="FEO271" s="379"/>
      <c r="FEP271" s="378"/>
      <c r="FEQ271" s="378"/>
      <c r="FER271" s="379"/>
      <c r="FES271" s="379"/>
      <c r="FET271" s="378"/>
      <c r="FEU271" s="378"/>
      <c r="FEV271" s="379"/>
      <c r="FEW271" s="379"/>
      <c r="FEX271" s="378"/>
      <c r="FEY271" s="378"/>
      <c r="FEZ271" s="378"/>
      <c r="FFA271" s="378"/>
      <c r="FFB271" s="378"/>
      <c r="FFC271" s="378"/>
      <c r="FFD271" s="378"/>
      <c r="FFE271" s="379"/>
      <c r="FFF271" s="379"/>
      <c r="FFG271" s="378"/>
      <c r="FFH271" s="378"/>
      <c r="FFI271" s="379"/>
      <c r="FFJ271" s="379"/>
      <c r="FFK271" s="378"/>
      <c r="FFL271" s="378"/>
      <c r="FFM271" s="378"/>
      <c r="FFN271" s="378"/>
      <c r="FFO271" s="378"/>
      <c r="FFP271" s="372"/>
      <c r="FFQ271" s="398"/>
      <c r="FFR271" s="378"/>
      <c r="FFS271" s="378"/>
      <c r="FFT271" s="378"/>
      <c r="FFU271" s="378"/>
      <c r="FFV271" s="378"/>
      <c r="FFW271" s="378"/>
      <c r="FFX271" s="378"/>
      <c r="FFY271" s="377"/>
      <c r="FFZ271" s="377"/>
      <c r="FGA271" s="377"/>
      <c r="FGB271" s="377"/>
      <c r="FGC271" s="377"/>
      <c r="FGD271" s="377"/>
      <c r="FGE271" s="377"/>
      <c r="FGF271" s="377"/>
      <c r="FGG271" s="377"/>
      <c r="FGH271" s="377"/>
      <c r="FGI271" s="377"/>
      <c r="FGJ271" s="377"/>
      <c r="FGK271" s="377"/>
      <c r="FGL271" s="377"/>
      <c r="FGM271" s="377"/>
      <c r="FGN271" s="377"/>
      <c r="FGO271" s="377"/>
      <c r="FGP271" s="377"/>
      <c r="FGQ271" s="377"/>
      <c r="FGR271" s="377"/>
      <c r="FGS271" s="377"/>
      <c r="FGT271" s="377"/>
      <c r="FGU271" s="377"/>
      <c r="FGV271" s="377"/>
      <c r="FGW271" s="377"/>
      <c r="FGX271" s="377"/>
      <c r="FGY271" s="377"/>
      <c r="FGZ271" s="377"/>
      <c r="FHA271" s="377"/>
      <c r="FHB271" s="377"/>
      <c r="FHC271" s="377"/>
      <c r="FHD271" s="377"/>
      <c r="FHE271" s="377"/>
      <c r="FHF271" s="377"/>
      <c r="FHG271" s="377"/>
      <c r="FHH271" s="377"/>
      <c r="FHI271" s="377"/>
      <c r="FHJ271" s="377"/>
      <c r="FHK271" s="377"/>
      <c r="FHL271" s="377"/>
      <c r="FHM271" s="377"/>
      <c r="FHN271" s="377"/>
      <c r="FHO271" s="377"/>
      <c r="FHP271" s="377"/>
      <c r="FHQ271" s="378"/>
      <c r="FHR271" s="378"/>
      <c r="FHS271" s="378"/>
      <c r="FHT271" s="378"/>
      <c r="FHU271" s="378"/>
      <c r="FHV271" s="378"/>
      <c r="FHW271" s="378"/>
      <c r="FHX271" s="378"/>
      <c r="FHY271" s="378"/>
      <c r="FHZ271" s="378"/>
      <c r="FIA271" s="378"/>
      <c r="FIB271" s="378"/>
      <c r="FIC271" s="378"/>
      <c r="FID271" s="378"/>
      <c r="FIE271" s="378"/>
      <c r="FIF271" s="378"/>
      <c r="FIG271" s="378"/>
      <c r="FIH271" s="378"/>
      <c r="FII271" s="378"/>
      <c r="FIJ271" s="378"/>
      <c r="FIK271" s="378"/>
      <c r="FIL271" s="378"/>
      <c r="FIM271" s="378"/>
      <c r="FIN271" s="378"/>
      <c r="FIO271" s="379"/>
      <c r="FIP271" s="379"/>
      <c r="FIQ271" s="379"/>
      <c r="FIR271" s="379"/>
      <c r="FIS271" s="379"/>
      <c r="FIT271" s="378"/>
      <c r="FIU271" s="378"/>
      <c r="FIV271" s="379"/>
      <c r="FIW271" s="379"/>
      <c r="FIX271" s="378"/>
      <c r="FIY271" s="378"/>
      <c r="FIZ271" s="379"/>
      <c r="FJA271" s="379"/>
      <c r="FJB271" s="378"/>
      <c r="FJC271" s="378"/>
      <c r="FJD271" s="378"/>
      <c r="FJE271" s="378"/>
      <c r="FJF271" s="378"/>
      <c r="FJG271" s="378"/>
      <c r="FJH271" s="378"/>
      <c r="FJI271" s="379"/>
      <c r="FJJ271" s="379"/>
      <c r="FJK271" s="378"/>
      <c r="FJL271" s="378"/>
      <c r="FJM271" s="379"/>
      <c r="FJN271" s="379"/>
      <c r="FJO271" s="378"/>
      <c r="FJP271" s="378"/>
      <c r="FJQ271" s="378"/>
      <c r="FJR271" s="378"/>
      <c r="FJS271" s="378"/>
      <c r="FJT271" s="372"/>
      <c r="FJU271" s="398"/>
      <c r="FJV271" s="378"/>
      <c r="FJW271" s="378"/>
      <c r="FJX271" s="378"/>
      <c r="FJY271" s="378"/>
      <c r="FJZ271" s="378"/>
      <c r="FKA271" s="378"/>
      <c r="FKB271" s="378"/>
      <c r="FKC271" s="377"/>
      <c r="FKD271" s="377"/>
      <c r="FKE271" s="377"/>
      <c r="FKF271" s="377"/>
      <c r="FKG271" s="377"/>
      <c r="FKH271" s="377"/>
      <c r="FKI271" s="377"/>
      <c r="FKJ271" s="377"/>
      <c r="FKK271" s="377"/>
      <c r="FKL271" s="377"/>
      <c r="FKM271" s="377"/>
      <c r="FKN271" s="377"/>
      <c r="FKO271" s="377"/>
      <c r="FKP271" s="377"/>
      <c r="FKQ271" s="377"/>
      <c r="FKR271" s="377"/>
      <c r="FKS271" s="377"/>
      <c r="FKT271" s="377"/>
      <c r="FKU271" s="377"/>
      <c r="FKV271" s="377"/>
      <c r="FKW271" s="377"/>
      <c r="FKX271" s="377"/>
      <c r="FKY271" s="377"/>
      <c r="FKZ271" s="377"/>
      <c r="FLA271" s="377"/>
      <c r="FLB271" s="377"/>
      <c r="FLC271" s="377"/>
      <c r="FLD271" s="377"/>
      <c r="FLE271" s="377"/>
      <c r="FLF271" s="377"/>
      <c r="FLG271" s="377"/>
      <c r="FLH271" s="377"/>
      <c r="FLI271" s="377"/>
      <c r="FLJ271" s="377"/>
      <c r="FLK271" s="377"/>
      <c r="FLL271" s="377"/>
      <c r="FLM271" s="377"/>
      <c r="FLN271" s="377"/>
      <c r="FLO271" s="377"/>
      <c r="FLP271" s="377"/>
      <c r="FLQ271" s="377"/>
      <c r="FLR271" s="377"/>
      <c r="FLS271" s="377"/>
      <c r="FLT271" s="377"/>
      <c r="FLU271" s="378"/>
      <c r="FLV271" s="378"/>
      <c r="FLW271" s="378"/>
      <c r="FLX271" s="378"/>
      <c r="FLY271" s="378"/>
      <c r="FLZ271" s="378"/>
      <c r="FMA271" s="378"/>
      <c r="FMB271" s="378"/>
      <c r="FMC271" s="378"/>
      <c r="FMD271" s="378"/>
      <c r="FME271" s="378"/>
      <c r="FMF271" s="378"/>
      <c r="FMG271" s="378"/>
      <c r="FMH271" s="378"/>
      <c r="FMI271" s="378"/>
      <c r="FMJ271" s="378"/>
      <c r="FMK271" s="378"/>
      <c r="FML271" s="378"/>
      <c r="FMM271" s="378"/>
      <c r="FMN271" s="378"/>
      <c r="FMO271" s="378"/>
      <c r="FMP271" s="378"/>
      <c r="FMQ271" s="378"/>
      <c r="FMR271" s="378"/>
      <c r="FMS271" s="379"/>
      <c r="FMT271" s="379"/>
      <c r="FMU271" s="379"/>
      <c r="FMV271" s="379"/>
      <c r="FMW271" s="379"/>
      <c r="FMX271" s="378"/>
      <c r="FMY271" s="378"/>
      <c r="FMZ271" s="379"/>
      <c r="FNA271" s="379"/>
      <c r="FNB271" s="378"/>
      <c r="FNC271" s="378"/>
      <c r="FND271" s="379"/>
      <c r="FNE271" s="379"/>
      <c r="FNF271" s="378"/>
      <c r="FNG271" s="378"/>
      <c r="FNH271" s="378"/>
      <c r="FNI271" s="378"/>
      <c r="FNJ271" s="378"/>
      <c r="FNK271" s="378"/>
      <c r="FNL271" s="378"/>
      <c r="FNM271" s="379"/>
      <c r="FNN271" s="379"/>
      <c r="FNO271" s="378"/>
      <c r="FNP271" s="378"/>
      <c r="FNQ271" s="379"/>
      <c r="FNR271" s="379"/>
      <c r="FNS271" s="378"/>
      <c r="FNT271" s="378"/>
      <c r="FNU271" s="378"/>
      <c r="FNV271" s="378"/>
      <c r="FNW271" s="378"/>
      <c r="FNX271" s="372"/>
      <c r="FNY271" s="398"/>
      <c r="FNZ271" s="378"/>
      <c r="FOA271" s="378"/>
      <c r="FOB271" s="378"/>
      <c r="FOC271" s="378"/>
      <c r="FOD271" s="378"/>
      <c r="FOE271" s="378"/>
      <c r="FOF271" s="378"/>
      <c r="FOG271" s="377"/>
      <c r="FOH271" s="377"/>
      <c r="FOI271" s="377"/>
      <c r="FOJ271" s="377"/>
      <c r="FOK271" s="377"/>
      <c r="FOL271" s="377"/>
      <c r="FOM271" s="377"/>
      <c r="FON271" s="377"/>
      <c r="FOO271" s="377"/>
      <c r="FOP271" s="377"/>
      <c r="FOQ271" s="377"/>
      <c r="FOR271" s="377"/>
      <c r="FOS271" s="377"/>
      <c r="FOT271" s="377"/>
      <c r="FOU271" s="377"/>
      <c r="FOV271" s="377"/>
      <c r="FOW271" s="377"/>
      <c r="FOX271" s="377"/>
      <c r="FOY271" s="377"/>
      <c r="FOZ271" s="377"/>
      <c r="FPA271" s="377"/>
      <c r="FPB271" s="377"/>
      <c r="FPC271" s="377"/>
      <c r="FPD271" s="377"/>
      <c r="FPE271" s="377"/>
      <c r="FPF271" s="377"/>
      <c r="FPG271" s="377"/>
      <c r="FPH271" s="377"/>
      <c r="FPI271" s="377"/>
      <c r="FPJ271" s="377"/>
      <c r="FPK271" s="377"/>
      <c r="FPL271" s="377"/>
      <c r="FPM271" s="377"/>
      <c r="FPN271" s="377"/>
      <c r="FPO271" s="377"/>
      <c r="FPP271" s="377"/>
      <c r="FPQ271" s="377"/>
      <c r="FPR271" s="377"/>
      <c r="FPS271" s="377"/>
      <c r="FPT271" s="377"/>
      <c r="FPU271" s="377"/>
      <c r="FPV271" s="377"/>
      <c r="FPW271" s="377"/>
      <c r="FPX271" s="377"/>
      <c r="FPY271" s="378"/>
      <c r="FPZ271" s="378"/>
      <c r="FQA271" s="378"/>
      <c r="FQB271" s="378"/>
      <c r="FQC271" s="378"/>
      <c r="FQD271" s="378"/>
      <c r="FQE271" s="378"/>
      <c r="FQF271" s="378"/>
      <c r="FQG271" s="378"/>
      <c r="FQH271" s="378"/>
      <c r="FQI271" s="378"/>
      <c r="FQJ271" s="378"/>
      <c r="FQK271" s="378"/>
      <c r="FQL271" s="378"/>
      <c r="FQM271" s="378"/>
      <c r="FQN271" s="378"/>
      <c r="FQO271" s="378"/>
      <c r="FQP271" s="378"/>
      <c r="FQQ271" s="378"/>
      <c r="FQR271" s="378"/>
      <c r="FQS271" s="378"/>
      <c r="FQT271" s="378"/>
      <c r="FQU271" s="378"/>
      <c r="FQV271" s="378"/>
      <c r="FQW271" s="379"/>
      <c r="FQX271" s="379"/>
      <c r="FQY271" s="379"/>
      <c r="FQZ271" s="379"/>
      <c r="FRA271" s="379"/>
      <c r="FRB271" s="378"/>
      <c r="FRC271" s="378"/>
      <c r="FRD271" s="379"/>
      <c r="FRE271" s="379"/>
      <c r="FRF271" s="378"/>
      <c r="FRG271" s="378"/>
      <c r="FRH271" s="379"/>
      <c r="FRI271" s="379"/>
      <c r="FRJ271" s="378"/>
      <c r="FRK271" s="378"/>
      <c r="FRL271" s="378"/>
      <c r="FRM271" s="378"/>
      <c r="FRN271" s="378"/>
      <c r="FRO271" s="378"/>
      <c r="FRP271" s="378"/>
      <c r="FRQ271" s="379"/>
      <c r="FRR271" s="379"/>
      <c r="FRS271" s="378"/>
      <c r="FRT271" s="378"/>
      <c r="FRU271" s="379"/>
      <c r="FRV271" s="379"/>
      <c r="FRW271" s="378"/>
      <c r="FRX271" s="378"/>
      <c r="FRY271" s="378"/>
      <c r="FRZ271" s="378"/>
      <c r="FSA271" s="378"/>
      <c r="FSB271" s="372"/>
      <c r="FSC271" s="398"/>
      <c r="FSD271" s="378"/>
      <c r="FSE271" s="378"/>
      <c r="FSF271" s="378"/>
      <c r="FSG271" s="378"/>
      <c r="FSH271" s="378"/>
      <c r="FSI271" s="378"/>
      <c r="FSJ271" s="378"/>
      <c r="FSK271" s="377"/>
      <c r="FSL271" s="377"/>
      <c r="FSM271" s="377"/>
      <c r="FSN271" s="377"/>
      <c r="FSO271" s="377"/>
      <c r="FSP271" s="377"/>
      <c r="FSQ271" s="377"/>
      <c r="FSR271" s="377"/>
      <c r="FSS271" s="377"/>
      <c r="FST271" s="377"/>
      <c r="FSU271" s="377"/>
      <c r="FSV271" s="377"/>
      <c r="FSW271" s="377"/>
      <c r="FSX271" s="377"/>
      <c r="FSY271" s="377"/>
      <c r="FSZ271" s="377"/>
      <c r="FTA271" s="377"/>
      <c r="FTB271" s="377"/>
      <c r="FTC271" s="377"/>
      <c r="FTD271" s="377"/>
      <c r="FTE271" s="377"/>
      <c r="FTF271" s="377"/>
      <c r="FTG271" s="377"/>
      <c r="FTH271" s="377"/>
      <c r="FTI271" s="377"/>
      <c r="FTJ271" s="377"/>
      <c r="FTK271" s="377"/>
      <c r="FTL271" s="377"/>
      <c r="FTM271" s="377"/>
      <c r="FTN271" s="377"/>
      <c r="FTO271" s="377"/>
      <c r="FTP271" s="377"/>
      <c r="FTQ271" s="377"/>
      <c r="FTR271" s="377"/>
      <c r="FTS271" s="377"/>
      <c r="FTT271" s="377"/>
      <c r="FTU271" s="377"/>
      <c r="FTV271" s="377"/>
      <c r="FTW271" s="377"/>
      <c r="FTX271" s="377"/>
      <c r="FTY271" s="377"/>
      <c r="FTZ271" s="377"/>
      <c r="FUA271" s="377"/>
      <c r="FUB271" s="377"/>
      <c r="FUC271" s="378"/>
      <c r="FUD271" s="378"/>
      <c r="FUE271" s="378"/>
      <c r="FUF271" s="378"/>
      <c r="FUG271" s="378"/>
      <c r="FUH271" s="378"/>
      <c r="FUI271" s="378"/>
      <c r="FUJ271" s="378"/>
      <c r="FUK271" s="378"/>
      <c r="FUL271" s="378"/>
      <c r="FUM271" s="378"/>
      <c r="FUN271" s="378"/>
      <c r="FUO271" s="378"/>
      <c r="FUP271" s="378"/>
      <c r="FUQ271" s="378"/>
      <c r="FUR271" s="378"/>
      <c r="FUS271" s="378"/>
      <c r="FUT271" s="378"/>
      <c r="FUU271" s="378"/>
      <c r="FUV271" s="378"/>
      <c r="FUW271" s="378"/>
      <c r="FUX271" s="378"/>
      <c r="FUY271" s="378"/>
      <c r="FUZ271" s="378"/>
      <c r="FVA271" s="379"/>
      <c r="FVB271" s="379"/>
      <c r="FVC271" s="379"/>
      <c r="FVD271" s="379"/>
      <c r="FVE271" s="379"/>
      <c r="FVF271" s="378"/>
      <c r="FVG271" s="378"/>
      <c r="FVH271" s="379"/>
      <c r="FVI271" s="379"/>
      <c r="FVJ271" s="378"/>
      <c r="FVK271" s="378"/>
      <c r="FVL271" s="379"/>
      <c r="FVM271" s="379"/>
      <c r="FVN271" s="378"/>
      <c r="FVO271" s="378"/>
      <c r="FVP271" s="378"/>
      <c r="FVQ271" s="378"/>
      <c r="FVR271" s="378"/>
      <c r="FVS271" s="378"/>
      <c r="FVT271" s="378"/>
      <c r="FVU271" s="379"/>
      <c r="FVV271" s="379"/>
      <c r="FVW271" s="378"/>
      <c r="FVX271" s="378"/>
      <c r="FVY271" s="379"/>
      <c r="FVZ271" s="379"/>
      <c r="FWA271" s="378"/>
      <c r="FWB271" s="378"/>
      <c r="FWC271" s="378"/>
      <c r="FWD271" s="378"/>
      <c r="FWE271" s="378"/>
      <c r="FWF271" s="372"/>
      <c r="FWG271" s="398"/>
      <c r="FWH271" s="378"/>
      <c r="FWI271" s="378"/>
      <c r="FWJ271" s="378"/>
      <c r="FWK271" s="378"/>
      <c r="FWL271" s="378"/>
      <c r="FWM271" s="378"/>
      <c r="FWN271" s="378"/>
      <c r="FWO271" s="377"/>
      <c r="FWP271" s="377"/>
      <c r="FWQ271" s="377"/>
      <c r="FWR271" s="377"/>
      <c r="FWS271" s="377"/>
      <c r="FWT271" s="377"/>
      <c r="FWU271" s="377"/>
      <c r="FWV271" s="377"/>
      <c r="FWW271" s="377"/>
      <c r="FWX271" s="377"/>
      <c r="FWY271" s="377"/>
      <c r="FWZ271" s="377"/>
      <c r="FXA271" s="377"/>
      <c r="FXB271" s="377"/>
      <c r="FXC271" s="377"/>
      <c r="FXD271" s="377"/>
      <c r="FXE271" s="377"/>
      <c r="FXF271" s="377"/>
      <c r="FXG271" s="377"/>
      <c r="FXH271" s="377"/>
      <c r="FXI271" s="377"/>
      <c r="FXJ271" s="377"/>
      <c r="FXK271" s="377"/>
      <c r="FXL271" s="377"/>
      <c r="FXM271" s="377"/>
      <c r="FXN271" s="377"/>
      <c r="FXO271" s="377"/>
      <c r="FXP271" s="377"/>
      <c r="FXQ271" s="377"/>
      <c r="FXR271" s="377"/>
      <c r="FXS271" s="377"/>
      <c r="FXT271" s="377"/>
      <c r="FXU271" s="377"/>
      <c r="FXV271" s="377"/>
      <c r="FXW271" s="377"/>
      <c r="FXX271" s="377"/>
      <c r="FXY271" s="377"/>
      <c r="FXZ271" s="377"/>
      <c r="FYA271" s="377"/>
      <c r="FYB271" s="377"/>
      <c r="FYC271" s="377"/>
      <c r="FYD271" s="377"/>
      <c r="FYE271" s="377"/>
      <c r="FYF271" s="377"/>
      <c r="FYG271" s="378"/>
      <c r="FYH271" s="378"/>
      <c r="FYI271" s="378"/>
      <c r="FYJ271" s="378"/>
      <c r="FYK271" s="378"/>
      <c r="FYL271" s="378"/>
      <c r="FYM271" s="378"/>
      <c r="FYN271" s="378"/>
      <c r="FYO271" s="378"/>
      <c r="FYP271" s="378"/>
      <c r="FYQ271" s="378"/>
      <c r="FYR271" s="378"/>
      <c r="FYS271" s="378"/>
      <c r="FYT271" s="378"/>
      <c r="FYU271" s="378"/>
      <c r="FYV271" s="378"/>
      <c r="FYW271" s="378"/>
      <c r="FYX271" s="378"/>
      <c r="FYY271" s="378"/>
      <c r="FYZ271" s="378"/>
      <c r="FZA271" s="378"/>
      <c r="FZB271" s="378"/>
      <c r="FZC271" s="378"/>
      <c r="FZD271" s="378"/>
      <c r="FZE271" s="379"/>
      <c r="FZF271" s="379"/>
      <c r="FZG271" s="379"/>
      <c r="FZH271" s="379"/>
      <c r="FZI271" s="379"/>
      <c r="FZJ271" s="378"/>
      <c r="FZK271" s="378"/>
      <c r="FZL271" s="379"/>
      <c r="FZM271" s="379"/>
      <c r="FZN271" s="378"/>
      <c r="FZO271" s="378"/>
      <c r="FZP271" s="379"/>
      <c r="FZQ271" s="379"/>
      <c r="FZR271" s="378"/>
      <c r="FZS271" s="378"/>
      <c r="FZT271" s="378"/>
      <c r="FZU271" s="378"/>
      <c r="FZV271" s="378"/>
      <c r="FZW271" s="378"/>
      <c r="FZX271" s="378"/>
      <c r="FZY271" s="379"/>
      <c r="FZZ271" s="379"/>
      <c r="GAA271" s="378"/>
      <c r="GAB271" s="378"/>
      <c r="GAC271" s="379"/>
      <c r="GAD271" s="379"/>
      <c r="GAE271" s="378"/>
      <c r="GAF271" s="378"/>
      <c r="GAG271" s="378"/>
      <c r="GAH271" s="378"/>
      <c r="GAI271" s="378"/>
      <c r="GAJ271" s="372"/>
      <c r="GAK271" s="398"/>
      <c r="GAL271" s="378"/>
      <c r="GAM271" s="378"/>
      <c r="GAN271" s="378"/>
      <c r="GAO271" s="378"/>
      <c r="GAP271" s="378"/>
      <c r="GAQ271" s="378"/>
      <c r="GAR271" s="378"/>
      <c r="GAS271" s="377"/>
      <c r="GAT271" s="377"/>
      <c r="GAU271" s="377"/>
      <c r="GAV271" s="377"/>
      <c r="GAW271" s="377"/>
      <c r="GAX271" s="377"/>
      <c r="GAY271" s="377"/>
      <c r="GAZ271" s="377"/>
      <c r="GBA271" s="377"/>
      <c r="GBB271" s="377"/>
      <c r="GBC271" s="377"/>
      <c r="GBD271" s="377"/>
      <c r="GBE271" s="377"/>
      <c r="GBF271" s="377"/>
      <c r="GBG271" s="377"/>
      <c r="GBH271" s="377"/>
      <c r="GBI271" s="377"/>
      <c r="GBJ271" s="377"/>
      <c r="GBK271" s="377"/>
      <c r="GBL271" s="377"/>
      <c r="GBM271" s="377"/>
      <c r="GBN271" s="377"/>
      <c r="GBO271" s="377"/>
      <c r="GBP271" s="377"/>
      <c r="GBQ271" s="377"/>
      <c r="GBR271" s="377"/>
      <c r="GBS271" s="377"/>
      <c r="GBT271" s="377"/>
      <c r="GBU271" s="377"/>
      <c r="GBV271" s="377"/>
      <c r="GBW271" s="377"/>
      <c r="GBX271" s="377"/>
      <c r="GBY271" s="377"/>
      <c r="GBZ271" s="377"/>
      <c r="GCA271" s="377"/>
      <c r="GCB271" s="377"/>
      <c r="GCC271" s="377"/>
      <c r="GCD271" s="377"/>
      <c r="GCE271" s="377"/>
      <c r="GCF271" s="377"/>
      <c r="GCG271" s="377"/>
      <c r="GCH271" s="377"/>
      <c r="GCI271" s="377"/>
      <c r="GCJ271" s="377"/>
      <c r="GCK271" s="378"/>
      <c r="GCL271" s="378"/>
      <c r="GCM271" s="378"/>
      <c r="GCN271" s="378"/>
      <c r="GCO271" s="378"/>
      <c r="GCP271" s="378"/>
      <c r="GCQ271" s="378"/>
      <c r="GCR271" s="378"/>
      <c r="GCS271" s="378"/>
      <c r="GCT271" s="378"/>
      <c r="GCU271" s="378"/>
      <c r="GCV271" s="378"/>
      <c r="GCW271" s="378"/>
      <c r="GCX271" s="378"/>
      <c r="GCY271" s="378"/>
      <c r="GCZ271" s="378"/>
      <c r="GDA271" s="378"/>
      <c r="GDB271" s="378"/>
      <c r="GDC271" s="378"/>
      <c r="GDD271" s="378"/>
      <c r="GDE271" s="378"/>
      <c r="GDF271" s="378"/>
      <c r="GDG271" s="378"/>
      <c r="GDH271" s="378"/>
      <c r="GDI271" s="379"/>
      <c r="GDJ271" s="379"/>
      <c r="GDK271" s="379"/>
      <c r="GDL271" s="379"/>
      <c r="GDM271" s="379"/>
      <c r="GDN271" s="378"/>
      <c r="GDO271" s="378"/>
      <c r="GDP271" s="379"/>
      <c r="GDQ271" s="379"/>
      <c r="GDR271" s="378"/>
      <c r="GDS271" s="378"/>
      <c r="GDT271" s="379"/>
      <c r="GDU271" s="379"/>
      <c r="GDV271" s="378"/>
      <c r="GDW271" s="378"/>
      <c r="GDX271" s="378"/>
      <c r="GDY271" s="378"/>
      <c r="GDZ271" s="378"/>
      <c r="GEA271" s="378"/>
      <c r="GEB271" s="378"/>
      <c r="GEC271" s="379"/>
      <c r="GED271" s="379"/>
      <c r="GEE271" s="378"/>
      <c r="GEF271" s="378"/>
      <c r="GEG271" s="379"/>
      <c r="GEH271" s="379"/>
      <c r="GEI271" s="378"/>
      <c r="GEJ271" s="378"/>
      <c r="GEK271" s="378"/>
      <c r="GEL271" s="378"/>
      <c r="GEM271" s="378"/>
      <c r="GEN271" s="372"/>
      <c r="GEO271" s="398"/>
      <c r="GEP271" s="378"/>
      <c r="GEQ271" s="378"/>
      <c r="GER271" s="378"/>
      <c r="GES271" s="378"/>
      <c r="GET271" s="378"/>
      <c r="GEU271" s="378"/>
      <c r="GEV271" s="378"/>
      <c r="GEW271" s="377"/>
      <c r="GEX271" s="377"/>
      <c r="GEY271" s="377"/>
      <c r="GEZ271" s="377"/>
      <c r="GFA271" s="377"/>
      <c r="GFB271" s="377"/>
      <c r="GFC271" s="377"/>
      <c r="GFD271" s="377"/>
      <c r="GFE271" s="377"/>
      <c r="GFF271" s="377"/>
      <c r="GFG271" s="377"/>
      <c r="GFH271" s="377"/>
      <c r="GFI271" s="377"/>
      <c r="GFJ271" s="377"/>
      <c r="GFK271" s="377"/>
      <c r="GFL271" s="377"/>
      <c r="GFM271" s="377"/>
      <c r="GFN271" s="377"/>
      <c r="GFO271" s="377"/>
      <c r="GFP271" s="377"/>
      <c r="GFQ271" s="377"/>
      <c r="GFR271" s="377"/>
      <c r="GFS271" s="377"/>
      <c r="GFT271" s="377"/>
      <c r="GFU271" s="377"/>
      <c r="GFV271" s="377"/>
      <c r="GFW271" s="377"/>
      <c r="GFX271" s="377"/>
      <c r="GFY271" s="377"/>
      <c r="GFZ271" s="377"/>
      <c r="GGA271" s="377"/>
      <c r="GGB271" s="377"/>
      <c r="GGC271" s="377"/>
      <c r="GGD271" s="377"/>
      <c r="GGE271" s="377"/>
      <c r="GGF271" s="377"/>
      <c r="GGG271" s="377"/>
      <c r="GGH271" s="377"/>
      <c r="GGI271" s="377"/>
      <c r="GGJ271" s="377"/>
      <c r="GGK271" s="377"/>
      <c r="GGL271" s="377"/>
      <c r="GGM271" s="377"/>
      <c r="GGN271" s="377"/>
      <c r="GGO271" s="378"/>
      <c r="GGP271" s="378"/>
      <c r="GGQ271" s="378"/>
      <c r="GGR271" s="378"/>
      <c r="GGS271" s="378"/>
      <c r="GGT271" s="378"/>
      <c r="GGU271" s="378"/>
      <c r="GGV271" s="378"/>
      <c r="GGW271" s="378"/>
      <c r="GGX271" s="378"/>
      <c r="GGY271" s="378"/>
      <c r="GGZ271" s="378"/>
      <c r="GHA271" s="378"/>
      <c r="GHB271" s="378"/>
      <c r="GHC271" s="378"/>
      <c r="GHD271" s="378"/>
      <c r="GHE271" s="378"/>
      <c r="GHF271" s="378"/>
      <c r="GHG271" s="378"/>
      <c r="GHH271" s="378"/>
      <c r="GHI271" s="378"/>
      <c r="GHJ271" s="378"/>
      <c r="GHK271" s="378"/>
      <c r="GHL271" s="378"/>
      <c r="GHM271" s="379"/>
      <c r="GHN271" s="379"/>
      <c r="GHO271" s="379"/>
      <c r="GHP271" s="379"/>
      <c r="GHQ271" s="379"/>
      <c r="GHR271" s="378"/>
      <c r="GHS271" s="378"/>
      <c r="GHT271" s="379"/>
      <c r="GHU271" s="379"/>
      <c r="GHV271" s="378"/>
      <c r="GHW271" s="378"/>
      <c r="GHX271" s="379"/>
      <c r="GHY271" s="379"/>
      <c r="GHZ271" s="378"/>
      <c r="GIA271" s="378"/>
      <c r="GIB271" s="378"/>
      <c r="GIC271" s="378"/>
      <c r="GID271" s="378"/>
      <c r="GIE271" s="378"/>
      <c r="GIF271" s="378"/>
      <c r="GIG271" s="379"/>
      <c r="GIH271" s="379"/>
      <c r="GII271" s="378"/>
      <c r="GIJ271" s="378"/>
      <c r="GIK271" s="379"/>
      <c r="GIL271" s="379"/>
      <c r="GIM271" s="378"/>
      <c r="GIN271" s="378"/>
      <c r="GIO271" s="378"/>
      <c r="GIP271" s="378"/>
      <c r="GIQ271" s="378"/>
      <c r="GIR271" s="372"/>
      <c r="GIS271" s="398"/>
      <c r="GIT271" s="378"/>
      <c r="GIU271" s="378"/>
      <c r="GIV271" s="378"/>
      <c r="GIW271" s="378"/>
      <c r="GIX271" s="378"/>
      <c r="GIY271" s="378"/>
      <c r="GIZ271" s="378"/>
      <c r="GJA271" s="377"/>
      <c r="GJB271" s="377"/>
      <c r="GJC271" s="377"/>
      <c r="GJD271" s="377"/>
      <c r="GJE271" s="377"/>
      <c r="GJF271" s="377"/>
      <c r="GJG271" s="377"/>
      <c r="GJH271" s="377"/>
      <c r="GJI271" s="377"/>
      <c r="GJJ271" s="377"/>
      <c r="GJK271" s="377"/>
      <c r="GJL271" s="377"/>
      <c r="GJM271" s="377"/>
      <c r="GJN271" s="377"/>
      <c r="GJO271" s="377"/>
      <c r="GJP271" s="377"/>
      <c r="GJQ271" s="377"/>
      <c r="GJR271" s="377"/>
      <c r="GJS271" s="377"/>
      <c r="GJT271" s="377"/>
      <c r="GJU271" s="377"/>
      <c r="GJV271" s="377"/>
      <c r="GJW271" s="377"/>
      <c r="GJX271" s="377"/>
      <c r="GJY271" s="377"/>
      <c r="GJZ271" s="377"/>
      <c r="GKA271" s="377"/>
      <c r="GKB271" s="377"/>
      <c r="GKC271" s="377"/>
      <c r="GKD271" s="377"/>
      <c r="GKE271" s="377"/>
      <c r="GKF271" s="377"/>
      <c r="GKG271" s="377"/>
      <c r="GKH271" s="377"/>
      <c r="GKI271" s="377"/>
      <c r="GKJ271" s="377"/>
      <c r="GKK271" s="377"/>
      <c r="GKL271" s="377"/>
      <c r="GKM271" s="377"/>
      <c r="GKN271" s="377"/>
      <c r="GKO271" s="377"/>
      <c r="GKP271" s="377"/>
      <c r="GKQ271" s="377"/>
      <c r="GKR271" s="377"/>
      <c r="GKS271" s="378"/>
      <c r="GKT271" s="378"/>
      <c r="GKU271" s="378"/>
      <c r="GKV271" s="378"/>
      <c r="GKW271" s="378"/>
      <c r="GKX271" s="378"/>
      <c r="GKY271" s="378"/>
      <c r="GKZ271" s="378"/>
      <c r="GLA271" s="378"/>
      <c r="GLB271" s="378"/>
      <c r="GLC271" s="378"/>
      <c r="GLD271" s="378"/>
      <c r="GLE271" s="378"/>
      <c r="GLF271" s="378"/>
      <c r="GLG271" s="378"/>
      <c r="GLH271" s="378"/>
      <c r="GLI271" s="378"/>
      <c r="GLJ271" s="378"/>
      <c r="GLK271" s="378"/>
      <c r="GLL271" s="378"/>
      <c r="GLM271" s="378"/>
      <c r="GLN271" s="378"/>
      <c r="GLO271" s="378"/>
      <c r="GLP271" s="378"/>
      <c r="GLQ271" s="379"/>
      <c r="GLR271" s="379"/>
      <c r="GLS271" s="379"/>
      <c r="GLT271" s="379"/>
      <c r="GLU271" s="379"/>
      <c r="GLV271" s="378"/>
      <c r="GLW271" s="378"/>
      <c r="GLX271" s="379"/>
      <c r="GLY271" s="379"/>
      <c r="GLZ271" s="378"/>
      <c r="GMA271" s="378"/>
      <c r="GMB271" s="379"/>
      <c r="GMC271" s="379"/>
      <c r="GMD271" s="378"/>
      <c r="GME271" s="378"/>
      <c r="GMF271" s="378"/>
      <c r="GMG271" s="378"/>
      <c r="GMH271" s="378"/>
      <c r="GMI271" s="378"/>
      <c r="GMJ271" s="378"/>
      <c r="GMK271" s="379"/>
      <c r="GML271" s="379"/>
      <c r="GMM271" s="378"/>
      <c r="GMN271" s="378"/>
      <c r="GMO271" s="379"/>
      <c r="GMP271" s="379"/>
      <c r="GMQ271" s="378"/>
      <c r="GMR271" s="378"/>
      <c r="GMS271" s="378"/>
      <c r="GMT271" s="378"/>
      <c r="GMU271" s="378"/>
      <c r="GMV271" s="372"/>
      <c r="GMW271" s="398"/>
      <c r="GMX271" s="378"/>
      <c r="GMY271" s="378"/>
      <c r="GMZ271" s="378"/>
      <c r="GNA271" s="378"/>
      <c r="GNB271" s="378"/>
      <c r="GNC271" s="378"/>
      <c r="GND271" s="378"/>
      <c r="GNE271" s="377"/>
      <c r="GNF271" s="377"/>
      <c r="GNG271" s="377"/>
      <c r="GNH271" s="377"/>
      <c r="GNI271" s="377"/>
      <c r="GNJ271" s="377"/>
      <c r="GNK271" s="377"/>
      <c r="GNL271" s="377"/>
      <c r="GNM271" s="377"/>
      <c r="GNN271" s="377"/>
      <c r="GNO271" s="377"/>
      <c r="GNP271" s="377"/>
      <c r="GNQ271" s="377"/>
      <c r="GNR271" s="377"/>
      <c r="GNS271" s="377"/>
      <c r="GNT271" s="377"/>
      <c r="GNU271" s="377"/>
      <c r="GNV271" s="377"/>
      <c r="GNW271" s="377"/>
      <c r="GNX271" s="377"/>
      <c r="GNY271" s="377"/>
      <c r="GNZ271" s="377"/>
      <c r="GOA271" s="377"/>
      <c r="GOB271" s="377"/>
      <c r="GOC271" s="377"/>
      <c r="GOD271" s="377"/>
      <c r="GOE271" s="377"/>
      <c r="GOF271" s="377"/>
      <c r="GOG271" s="377"/>
      <c r="GOH271" s="377"/>
      <c r="GOI271" s="377"/>
      <c r="GOJ271" s="377"/>
      <c r="GOK271" s="377"/>
      <c r="GOL271" s="377"/>
      <c r="GOM271" s="377"/>
      <c r="GON271" s="377"/>
      <c r="GOO271" s="377"/>
      <c r="GOP271" s="377"/>
      <c r="GOQ271" s="377"/>
      <c r="GOR271" s="377"/>
      <c r="GOS271" s="377"/>
      <c r="GOT271" s="377"/>
      <c r="GOU271" s="377"/>
      <c r="GOV271" s="377"/>
      <c r="GOW271" s="378"/>
      <c r="GOX271" s="378"/>
      <c r="GOY271" s="378"/>
      <c r="GOZ271" s="378"/>
      <c r="GPA271" s="378"/>
      <c r="GPB271" s="378"/>
      <c r="GPC271" s="378"/>
      <c r="GPD271" s="378"/>
      <c r="GPE271" s="378"/>
      <c r="GPF271" s="378"/>
      <c r="GPG271" s="378"/>
      <c r="GPH271" s="378"/>
      <c r="GPI271" s="378"/>
      <c r="GPJ271" s="378"/>
      <c r="GPK271" s="378"/>
      <c r="GPL271" s="378"/>
      <c r="GPM271" s="378"/>
      <c r="GPN271" s="378"/>
      <c r="GPO271" s="378"/>
      <c r="GPP271" s="378"/>
      <c r="GPQ271" s="378"/>
      <c r="GPR271" s="378"/>
      <c r="GPS271" s="378"/>
      <c r="GPT271" s="378"/>
      <c r="GPU271" s="379"/>
      <c r="GPV271" s="379"/>
      <c r="GPW271" s="379"/>
      <c r="GPX271" s="379"/>
      <c r="GPY271" s="379"/>
      <c r="GPZ271" s="378"/>
      <c r="GQA271" s="378"/>
      <c r="GQB271" s="379"/>
      <c r="GQC271" s="379"/>
      <c r="GQD271" s="378"/>
      <c r="GQE271" s="378"/>
      <c r="GQF271" s="379"/>
      <c r="GQG271" s="379"/>
      <c r="GQH271" s="378"/>
      <c r="GQI271" s="378"/>
      <c r="GQJ271" s="378"/>
      <c r="GQK271" s="378"/>
      <c r="GQL271" s="378"/>
      <c r="GQM271" s="378"/>
      <c r="GQN271" s="378"/>
      <c r="GQO271" s="379"/>
      <c r="GQP271" s="379"/>
      <c r="GQQ271" s="378"/>
      <c r="GQR271" s="378"/>
      <c r="GQS271" s="379"/>
      <c r="GQT271" s="379"/>
      <c r="GQU271" s="378"/>
      <c r="GQV271" s="378"/>
      <c r="GQW271" s="378"/>
      <c r="GQX271" s="378"/>
      <c r="GQY271" s="378"/>
      <c r="GQZ271" s="372"/>
      <c r="GRA271" s="398"/>
      <c r="GRB271" s="378"/>
      <c r="GRC271" s="378"/>
      <c r="GRD271" s="378"/>
      <c r="GRE271" s="378"/>
      <c r="GRF271" s="378"/>
      <c r="GRG271" s="378"/>
      <c r="GRH271" s="378"/>
      <c r="GRI271" s="377"/>
      <c r="GRJ271" s="377"/>
      <c r="GRK271" s="377"/>
      <c r="GRL271" s="377"/>
      <c r="GRM271" s="377"/>
      <c r="GRN271" s="377"/>
      <c r="GRO271" s="377"/>
      <c r="GRP271" s="377"/>
      <c r="GRQ271" s="377"/>
      <c r="GRR271" s="377"/>
      <c r="GRS271" s="377"/>
      <c r="GRT271" s="377"/>
      <c r="GRU271" s="377"/>
      <c r="GRV271" s="377"/>
      <c r="GRW271" s="377"/>
      <c r="GRX271" s="377"/>
      <c r="GRY271" s="377"/>
      <c r="GRZ271" s="377"/>
      <c r="GSA271" s="377"/>
      <c r="GSB271" s="377"/>
      <c r="GSC271" s="377"/>
      <c r="GSD271" s="377"/>
      <c r="GSE271" s="377"/>
      <c r="GSF271" s="377"/>
      <c r="GSG271" s="377"/>
      <c r="GSH271" s="377"/>
      <c r="GSI271" s="377"/>
      <c r="GSJ271" s="377"/>
      <c r="GSK271" s="377"/>
      <c r="GSL271" s="377"/>
      <c r="GSM271" s="377"/>
      <c r="GSN271" s="377"/>
      <c r="GSO271" s="377"/>
      <c r="GSP271" s="377"/>
      <c r="GSQ271" s="377"/>
      <c r="GSR271" s="377"/>
      <c r="GSS271" s="377"/>
      <c r="GST271" s="377"/>
      <c r="GSU271" s="377"/>
      <c r="GSV271" s="377"/>
      <c r="GSW271" s="377"/>
      <c r="GSX271" s="377"/>
      <c r="GSY271" s="377"/>
      <c r="GSZ271" s="377"/>
      <c r="GTA271" s="378"/>
      <c r="GTB271" s="378"/>
      <c r="GTC271" s="378"/>
      <c r="GTD271" s="378"/>
      <c r="GTE271" s="378"/>
      <c r="GTF271" s="378"/>
      <c r="GTG271" s="378"/>
      <c r="GTH271" s="378"/>
      <c r="GTI271" s="378"/>
      <c r="GTJ271" s="378"/>
      <c r="GTK271" s="378"/>
      <c r="GTL271" s="378"/>
      <c r="GTM271" s="378"/>
      <c r="GTN271" s="378"/>
      <c r="GTO271" s="378"/>
      <c r="GTP271" s="378"/>
      <c r="GTQ271" s="378"/>
      <c r="GTR271" s="378"/>
      <c r="GTS271" s="378"/>
      <c r="GTT271" s="378"/>
      <c r="GTU271" s="378"/>
      <c r="GTV271" s="378"/>
      <c r="GTW271" s="378"/>
      <c r="GTX271" s="378"/>
      <c r="GTY271" s="379"/>
      <c r="GTZ271" s="379"/>
      <c r="GUA271" s="379"/>
      <c r="GUB271" s="379"/>
      <c r="GUC271" s="379"/>
      <c r="GUD271" s="378"/>
      <c r="GUE271" s="378"/>
      <c r="GUF271" s="379"/>
      <c r="GUG271" s="379"/>
      <c r="GUH271" s="378"/>
      <c r="GUI271" s="378"/>
      <c r="GUJ271" s="379"/>
      <c r="GUK271" s="379"/>
      <c r="GUL271" s="378"/>
      <c r="GUM271" s="378"/>
      <c r="GUN271" s="378"/>
      <c r="GUO271" s="378"/>
      <c r="GUP271" s="378"/>
      <c r="GUQ271" s="378"/>
      <c r="GUR271" s="378"/>
      <c r="GUS271" s="379"/>
      <c r="GUT271" s="379"/>
      <c r="GUU271" s="378"/>
      <c r="GUV271" s="378"/>
      <c r="GUW271" s="379"/>
      <c r="GUX271" s="379"/>
      <c r="GUY271" s="378"/>
      <c r="GUZ271" s="378"/>
      <c r="GVA271" s="378"/>
      <c r="GVB271" s="378"/>
      <c r="GVC271" s="378"/>
      <c r="GVD271" s="372"/>
      <c r="GVE271" s="398"/>
      <c r="GVF271" s="378"/>
      <c r="GVG271" s="378"/>
      <c r="GVH271" s="378"/>
      <c r="GVI271" s="378"/>
      <c r="GVJ271" s="378"/>
      <c r="GVK271" s="378"/>
      <c r="GVL271" s="378"/>
      <c r="GVM271" s="377"/>
      <c r="GVN271" s="377"/>
      <c r="GVO271" s="377"/>
      <c r="GVP271" s="377"/>
      <c r="GVQ271" s="377"/>
      <c r="GVR271" s="377"/>
      <c r="GVS271" s="377"/>
      <c r="GVT271" s="377"/>
      <c r="GVU271" s="377"/>
      <c r="GVV271" s="377"/>
      <c r="GVW271" s="377"/>
      <c r="GVX271" s="377"/>
      <c r="GVY271" s="377"/>
      <c r="GVZ271" s="377"/>
      <c r="GWA271" s="377"/>
      <c r="GWB271" s="377"/>
      <c r="GWC271" s="377"/>
      <c r="GWD271" s="377"/>
      <c r="GWE271" s="377"/>
      <c r="GWF271" s="377"/>
      <c r="GWG271" s="377"/>
      <c r="GWH271" s="377"/>
      <c r="GWI271" s="377"/>
      <c r="GWJ271" s="377"/>
      <c r="GWK271" s="377"/>
      <c r="GWL271" s="377"/>
      <c r="GWM271" s="377"/>
      <c r="GWN271" s="377"/>
      <c r="GWO271" s="377"/>
      <c r="GWP271" s="377"/>
      <c r="GWQ271" s="377"/>
      <c r="GWR271" s="377"/>
      <c r="GWS271" s="377"/>
      <c r="GWT271" s="377"/>
      <c r="GWU271" s="377"/>
      <c r="GWV271" s="377"/>
      <c r="GWW271" s="377"/>
      <c r="GWX271" s="377"/>
      <c r="GWY271" s="377"/>
      <c r="GWZ271" s="377"/>
      <c r="GXA271" s="377"/>
      <c r="GXB271" s="377"/>
      <c r="GXC271" s="377"/>
      <c r="GXD271" s="377"/>
      <c r="GXE271" s="378"/>
      <c r="GXF271" s="378"/>
      <c r="GXG271" s="378"/>
      <c r="GXH271" s="378"/>
      <c r="GXI271" s="378"/>
      <c r="GXJ271" s="378"/>
      <c r="GXK271" s="378"/>
      <c r="GXL271" s="378"/>
      <c r="GXM271" s="378"/>
      <c r="GXN271" s="378"/>
      <c r="GXO271" s="378"/>
      <c r="GXP271" s="378"/>
      <c r="GXQ271" s="378"/>
      <c r="GXR271" s="378"/>
      <c r="GXS271" s="378"/>
      <c r="GXT271" s="378"/>
      <c r="GXU271" s="378"/>
      <c r="GXV271" s="378"/>
      <c r="GXW271" s="378"/>
      <c r="GXX271" s="378"/>
      <c r="GXY271" s="378"/>
      <c r="GXZ271" s="378"/>
      <c r="GYA271" s="378"/>
      <c r="GYB271" s="378"/>
      <c r="GYC271" s="379"/>
      <c r="GYD271" s="379"/>
      <c r="GYE271" s="379"/>
      <c r="GYF271" s="379"/>
      <c r="GYG271" s="379"/>
      <c r="GYH271" s="378"/>
      <c r="GYI271" s="378"/>
      <c r="GYJ271" s="379"/>
      <c r="GYK271" s="379"/>
      <c r="GYL271" s="378"/>
      <c r="GYM271" s="378"/>
      <c r="GYN271" s="379"/>
      <c r="GYO271" s="379"/>
      <c r="GYP271" s="378"/>
      <c r="GYQ271" s="378"/>
      <c r="GYR271" s="378"/>
      <c r="GYS271" s="378"/>
      <c r="GYT271" s="378"/>
      <c r="GYU271" s="378"/>
      <c r="GYV271" s="378"/>
      <c r="GYW271" s="379"/>
      <c r="GYX271" s="379"/>
      <c r="GYY271" s="378"/>
      <c r="GYZ271" s="378"/>
      <c r="GZA271" s="379"/>
      <c r="GZB271" s="379"/>
      <c r="GZC271" s="378"/>
      <c r="GZD271" s="378"/>
      <c r="GZE271" s="378"/>
      <c r="GZF271" s="378"/>
      <c r="GZG271" s="378"/>
      <c r="GZH271" s="372"/>
      <c r="GZI271" s="398"/>
      <c r="GZJ271" s="378"/>
      <c r="GZK271" s="378"/>
      <c r="GZL271" s="378"/>
      <c r="GZM271" s="378"/>
      <c r="GZN271" s="378"/>
      <c r="GZO271" s="378"/>
      <c r="GZP271" s="378"/>
      <c r="GZQ271" s="377"/>
      <c r="GZR271" s="377"/>
      <c r="GZS271" s="377"/>
      <c r="GZT271" s="377"/>
      <c r="GZU271" s="377"/>
      <c r="GZV271" s="377"/>
      <c r="GZW271" s="377"/>
      <c r="GZX271" s="377"/>
      <c r="GZY271" s="377"/>
      <c r="GZZ271" s="377"/>
      <c r="HAA271" s="377"/>
      <c r="HAB271" s="377"/>
      <c r="HAC271" s="377"/>
      <c r="HAD271" s="377"/>
      <c r="HAE271" s="377"/>
      <c r="HAF271" s="377"/>
      <c r="HAG271" s="377"/>
      <c r="HAH271" s="377"/>
      <c r="HAI271" s="377"/>
      <c r="HAJ271" s="377"/>
      <c r="HAK271" s="377"/>
      <c r="HAL271" s="377"/>
      <c r="HAM271" s="377"/>
      <c r="HAN271" s="377"/>
      <c r="HAO271" s="377"/>
      <c r="HAP271" s="377"/>
      <c r="HAQ271" s="377"/>
      <c r="HAR271" s="377"/>
      <c r="HAS271" s="377"/>
      <c r="HAT271" s="377"/>
      <c r="HAU271" s="377"/>
      <c r="HAV271" s="377"/>
      <c r="HAW271" s="377"/>
      <c r="HAX271" s="377"/>
      <c r="HAY271" s="377"/>
      <c r="HAZ271" s="377"/>
      <c r="HBA271" s="377"/>
      <c r="HBB271" s="377"/>
      <c r="HBC271" s="377"/>
      <c r="HBD271" s="377"/>
      <c r="HBE271" s="377"/>
      <c r="HBF271" s="377"/>
      <c r="HBG271" s="377"/>
      <c r="HBH271" s="377"/>
      <c r="HBI271" s="378"/>
      <c r="HBJ271" s="378"/>
      <c r="HBK271" s="378"/>
      <c r="HBL271" s="378"/>
      <c r="HBM271" s="378"/>
      <c r="HBN271" s="378"/>
      <c r="HBO271" s="378"/>
      <c r="HBP271" s="378"/>
      <c r="HBQ271" s="378"/>
      <c r="HBR271" s="378"/>
      <c r="HBS271" s="378"/>
      <c r="HBT271" s="378"/>
      <c r="HBU271" s="378"/>
      <c r="HBV271" s="378"/>
      <c r="HBW271" s="378"/>
      <c r="HBX271" s="378"/>
      <c r="HBY271" s="378"/>
      <c r="HBZ271" s="378"/>
      <c r="HCA271" s="378"/>
      <c r="HCB271" s="378"/>
      <c r="HCC271" s="378"/>
      <c r="HCD271" s="378"/>
      <c r="HCE271" s="378"/>
      <c r="HCF271" s="378"/>
      <c r="HCG271" s="379"/>
      <c r="HCH271" s="379"/>
      <c r="HCI271" s="379"/>
      <c r="HCJ271" s="379"/>
      <c r="HCK271" s="379"/>
      <c r="HCL271" s="378"/>
      <c r="HCM271" s="378"/>
      <c r="HCN271" s="379"/>
      <c r="HCO271" s="379"/>
      <c r="HCP271" s="378"/>
      <c r="HCQ271" s="378"/>
      <c r="HCR271" s="379"/>
      <c r="HCS271" s="379"/>
      <c r="HCT271" s="378"/>
      <c r="HCU271" s="378"/>
      <c r="HCV271" s="378"/>
      <c r="HCW271" s="378"/>
      <c r="HCX271" s="378"/>
      <c r="HCY271" s="378"/>
      <c r="HCZ271" s="378"/>
      <c r="HDA271" s="379"/>
      <c r="HDB271" s="379"/>
      <c r="HDC271" s="378"/>
      <c r="HDD271" s="378"/>
      <c r="HDE271" s="379"/>
      <c r="HDF271" s="379"/>
      <c r="HDG271" s="378"/>
      <c r="HDH271" s="378"/>
      <c r="HDI271" s="378"/>
      <c r="HDJ271" s="378"/>
      <c r="HDK271" s="378"/>
      <c r="HDL271" s="372"/>
      <c r="HDM271" s="398"/>
      <c r="HDN271" s="378"/>
      <c r="HDO271" s="378"/>
      <c r="HDP271" s="378"/>
      <c r="HDQ271" s="378"/>
      <c r="HDR271" s="378"/>
      <c r="HDS271" s="378"/>
      <c r="HDT271" s="378"/>
      <c r="HDU271" s="377"/>
      <c r="HDV271" s="377"/>
      <c r="HDW271" s="377"/>
      <c r="HDX271" s="377"/>
      <c r="HDY271" s="377"/>
      <c r="HDZ271" s="377"/>
      <c r="HEA271" s="377"/>
      <c r="HEB271" s="377"/>
      <c r="HEC271" s="377"/>
      <c r="HED271" s="377"/>
      <c r="HEE271" s="377"/>
      <c r="HEF271" s="377"/>
      <c r="HEG271" s="377"/>
      <c r="HEH271" s="377"/>
      <c r="HEI271" s="377"/>
      <c r="HEJ271" s="377"/>
      <c r="HEK271" s="377"/>
      <c r="HEL271" s="377"/>
      <c r="HEM271" s="377"/>
      <c r="HEN271" s="377"/>
      <c r="HEO271" s="377"/>
      <c r="HEP271" s="377"/>
      <c r="HEQ271" s="377"/>
      <c r="HER271" s="377"/>
      <c r="HES271" s="377"/>
      <c r="HET271" s="377"/>
      <c r="HEU271" s="377"/>
      <c r="HEV271" s="377"/>
      <c r="HEW271" s="377"/>
      <c r="HEX271" s="377"/>
      <c r="HEY271" s="377"/>
      <c r="HEZ271" s="377"/>
      <c r="HFA271" s="377"/>
      <c r="HFB271" s="377"/>
      <c r="HFC271" s="377"/>
      <c r="HFD271" s="377"/>
      <c r="HFE271" s="377"/>
      <c r="HFF271" s="377"/>
      <c r="HFG271" s="377"/>
      <c r="HFH271" s="377"/>
      <c r="HFI271" s="377"/>
      <c r="HFJ271" s="377"/>
      <c r="HFK271" s="377"/>
      <c r="HFL271" s="377"/>
      <c r="HFM271" s="378"/>
      <c r="HFN271" s="378"/>
      <c r="HFO271" s="378"/>
      <c r="HFP271" s="378"/>
      <c r="HFQ271" s="378"/>
      <c r="HFR271" s="378"/>
      <c r="HFS271" s="378"/>
      <c r="HFT271" s="378"/>
      <c r="HFU271" s="378"/>
      <c r="HFV271" s="378"/>
      <c r="HFW271" s="378"/>
      <c r="HFX271" s="378"/>
      <c r="HFY271" s="378"/>
      <c r="HFZ271" s="378"/>
      <c r="HGA271" s="378"/>
      <c r="HGB271" s="378"/>
      <c r="HGC271" s="378"/>
      <c r="HGD271" s="378"/>
      <c r="HGE271" s="378"/>
      <c r="HGF271" s="378"/>
      <c r="HGG271" s="378"/>
      <c r="HGH271" s="378"/>
      <c r="HGI271" s="378"/>
      <c r="HGJ271" s="378"/>
      <c r="HGK271" s="379"/>
      <c r="HGL271" s="379"/>
      <c r="HGM271" s="379"/>
      <c r="HGN271" s="379"/>
      <c r="HGO271" s="379"/>
      <c r="HGP271" s="378"/>
      <c r="HGQ271" s="378"/>
      <c r="HGR271" s="379"/>
      <c r="HGS271" s="379"/>
      <c r="HGT271" s="378"/>
      <c r="HGU271" s="378"/>
      <c r="HGV271" s="379"/>
      <c r="HGW271" s="379"/>
      <c r="HGX271" s="378"/>
      <c r="HGY271" s="378"/>
      <c r="HGZ271" s="378"/>
      <c r="HHA271" s="378"/>
      <c r="HHB271" s="378"/>
      <c r="HHC271" s="378"/>
      <c r="HHD271" s="378"/>
      <c r="HHE271" s="379"/>
      <c r="HHF271" s="379"/>
      <c r="HHG271" s="378"/>
      <c r="HHH271" s="378"/>
      <c r="HHI271" s="379"/>
      <c r="HHJ271" s="379"/>
      <c r="HHK271" s="378"/>
      <c r="HHL271" s="378"/>
      <c r="HHM271" s="378"/>
      <c r="HHN271" s="378"/>
      <c r="HHO271" s="378"/>
      <c r="HHP271" s="372"/>
      <c r="HHQ271" s="398"/>
      <c r="HHR271" s="378"/>
      <c r="HHS271" s="378"/>
      <c r="HHT271" s="378"/>
      <c r="HHU271" s="378"/>
      <c r="HHV271" s="378"/>
      <c r="HHW271" s="378"/>
      <c r="HHX271" s="378"/>
      <c r="HHY271" s="377"/>
      <c r="HHZ271" s="377"/>
      <c r="HIA271" s="377"/>
      <c r="HIB271" s="377"/>
      <c r="HIC271" s="377"/>
      <c r="HID271" s="377"/>
      <c r="HIE271" s="377"/>
      <c r="HIF271" s="377"/>
      <c r="HIG271" s="377"/>
      <c r="HIH271" s="377"/>
      <c r="HII271" s="377"/>
      <c r="HIJ271" s="377"/>
      <c r="HIK271" s="377"/>
      <c r="HIL271" s="377"/>
      <c r="HIM271" s="377"/>
      <c r="HIN271" s="377"/>
      <c r="HIO271" s="377"/>
      <c r="HIP271" s="377"/>
      <c r="HIQ271" s="377"/>
      <c r="HIR271" s="377"/>
      <c r="HIS271" s="377"/>
      <c r="HIT271" s="377"/>
      <c r="HIU271" s="377"/>
      <c r="HIV271" s="377"/>
      <c r="HIW271" s="377"/>
      <c r="HIX271" s="377"/>
      <c r="HIY271" s="377"/>
      <c r="HIZ271" s="377"/>
      <c r="HJA271" s="377"/>
      <c r="HJB271" s="377"/>
      <c r="HJC271" s="377"/>
      <c r="HJD271" s="377"/>
      <c r="HJE271" s="377"/>
      <c r="HJF271" s="377"/>
      <c r="HJG271" s="377"/>
      <c r="HJH271" s="377"/>
      <c r="HJI271" s="377"/>
      <c r="HJJ271" s="377"/>
      <c r="HJK271" s="377"/>
      <c r="HJL271" s="377"/>
      <c r="HJM271" s="377"/>
      <c r="HJN271" s="377"/>
      <c r="HJO271" s="377"/>
      <c r="HJP271" s="377"/>
      <c r="HJQ271" s="378"/>
      <c r="HJR271" s="378"/>
      <c r="HJS271" s="378"/>
      <c r="HJT271" s="378"/>
      <c r="HJU271" s="378"/>
      <c r="HJV271" s="378"/>
      <c r="HJW271" s="378"/>
      <c r="HJX271" s="378"/>
      <c r="HJY271" s="378"/>
      <c r="HJZ271" s="378"/>
      <c r="HKA271" s="378"/>
      <c r="HKB271" s="378"/>
      <c r="HKC271" s="378"/>
      <c r="HKD271" s="378"/>
      <c r="HKE271" s="378"/>
      <c r="HKF271" s="378"/>
      <c r="HKG271" s="378"/>
      <c r="HKH271" s="378"/>
      <c r="HKI271" s="378"/>
      <c r="HKJ271" s="378"/>
      <c r="HKK271" s="378"/>
      <c r="HKL271" s="378"/>
      <c r="HKM271" s="378"/>
      <c r="HKN271" s="378"/>
      <c r="HKO271" s="379"/>
      <c r="HKP271" s="379"/>
      <c r="HKQ271" s="379"/>
      <c r="HKR271" s="379"/>
      <c r="HKS271" s="379"/>
      <c r="HKT271" s="378"/>
      <c r="HKU271" s="378"/>
      <c r="HKV271" s="379"/>
      <c r="HKW271" s="379"/>
      <c r="HKX271" s="378"/>
      <c r="HKY271" s="378"/>
      <c r="HKZ271" s="379"/>
      <c r="HLA271" s="379"/>
      <c r="HLB271" s="378"/>
      <c r="HLC271" s="378"/>
      <c r="HLD271" s="378"/>
      <c r="HLE271" s="378"/>
      <c r="HLF271" s="378"/>
      <c r="HLG271" s="378"/>
      <c r="HLH271" s="378"/>
      <c r="HLI271" s="379"/>
      <c r="HLJ271" s="379"/>
      <c r="HLK271" s="378"/>
      <c r="HLL271" s="378"/>
      <c r="HLM271" s="379"/>
      <c r="HLN271" s="379"/>
      <c r="HLO271" s="378"/>
      <c r="HLP271" s="378"/>
      <c r="HLQ271" s="378"/>
      <c r="HLR271" s="378"/>
      <c r="HLS271" s="378"/>
      <c r="HLT271" s="372"/>
      <c r="HLU271" s="398"/>
      <c r="HLV271" s="378"/>
      <c r="HLW271" s="378"/>
      <c r="HLX271" s="378"/>
      <c r="HLY271" s="378"/>
      <c r="HLZ271" s="378"/>
      <c r="HMA271" s="378"/>
      <c r="HMB271" s="378"/>
      <c r="HMC271" s="377"/>
      <c r="HMD271" s="377"/>
      <c r="HME271" s="377"/>
      <c r="HMF271" s="377"/>
      <c r="HMG271" s="377"/>
      <c r="HMH271" s="377"/>
      <c r="HMI271" s="377"/>
      <c r="HMJ271" s="377"/>
      <c r="HMK271" s="377"/>
      <c r="HML271" s="377"/>
      <c r="HMM271" s="377"/>
      <c r="HMN271" s="377"/>
      <c r="HMO271" s="377"/>
      <c r="HMP271" s="377"/>
      <c r="HMQ271" s="377"/>
      <c r="HMR271" s="377"/>
      <c r="HMS271" s="377"/>
      <c r="HMT271" s="377"/>
      <c r="HMU271" s="377"/>
      <c r="HMV271" s="377"/>
      <c r="HMW271" s="377"/>
      <c r="HMX271" s="377"/>
      <c r="HMY271" s="377"/>
      <c r="HMZ271" s="377"/>
      <c r="HNA271" s="377"/>
      <c r="HNB271" s="377"/>
      <c r="HNC271" s="377"/>
      <c r="HND271" s="377"/>
      <c r="HNE271" s="377"/>
      <c r="HNF271" s="377"/>
      <c r="HNG271" s="377"/>
      <c r="HNH271" s="377"/>
      <c r="HNI271" s="377"/>
      <c r="HNJ271" s="377"/>
      <c r="HNK271" s="377"/>
      <c r="HNL271" s="377"/>
      <c r="HNM271" s="377"/>
      <c r="HNN271" s="377"/>
      <c r="HNO271" s="377"/>
      <c r="HNP271" s="377"/>
      <c r="HNQ271" s="377"/>
      <c r="HNR271" s="377"/>
      <c r="HNS271" s="377"/>
      <c r="HNT271" s="377"/>
      <c r="HNU271" s="378"/>
      <c r="HNV271" s="378"/>
      <c r="HNW271" s="378"/>
      <c r="HNX271" s="378"/>
      <c r="HNY271" s="378"/>
      <c r="HNZ271" s="378"/>
      <c r="HOA271" s="378"/>
      <c r="HOB271" s="378"/>
      <c r="HOC271" s="378"/>
      <c r="HOD271" s="378"/>
      <c r="HOE271" s="378"/>
      <c r="HOF271" s="378"/>
      <c r="HOG271" s="378"/>
      <c r="HOH271" s="378"/>
      <c r="HOI271" s="378"/>
      <c r="HOJ271" s="378"/>
      <c r="HOK271" s="378"/>
      <c r="HOL271" s="378"/>
      <c r="HOM271" s="378"/>
      <c r="HON271" s="378"/>
      <c r="HOO271" s="378"/>
      <c r="HOP271" s="378"/>
      <c r="HOQ271" s="378"/>
      <c r="HOR271" s="378"/>
      <c r="HOS271" s="379"/>
      <c r="HOT271" s="379"/>
      <c r="HOU271" s="379"/>
      <c r="HOV271" s="379"/>
      <c r="HOW271" s="379"/>
      <c r="HOX271" s="378"/>
      <c r="HOY271" s="378"/>
      <c r="HOZ271" s="379"/>
      <c r="HPA271" s="379"/>
      <c r="HPB271" s="378"/>
      <c r="HPC271" s="378"/>
      <c r="HPD271" s="379"/>
      <c r="HPE271" s="379"/>
      <c r="HPF271" s="378"/>
      <c r="HPG271" s="378"/>
      <c r="HPH271" s="378"/>
      <c r="HPI271" s="378"/>
      <c r="HPJ271" s="378"/>
      <c r="HPK271" s="378"/>
      <c r="HPL271" s="378"/>
      <c r="HPM271" s="379"/>
      <c r="HPN271" s="379"/>
      <c r="HPO271" s="378"/>
      <c r="HPP271" s="378"/>
      <c r="HPQ271" s="379"/>
      <c r="HPR271" s="379"/>
      <c r="HPS271" s="378"/>
      <c r="HPT271" s="378"/>
      <c r="HPU271" s="378"/>
      <c r="HPV271" s="378"/>
      <c r="HPW271" s="378"/>
      <c r="HPX271" s="372"/>
      <c r="HPY271" s="398"/>
      <c r="HPZ271" s="378"/>
      <c r="HQA271" s="378"/>
      <c r="HQB271" s="378"/>
      <c r="HQC271" s="378"/>
      <c r="HQD271" s="378"/>
      <c r="HQE271" s="378"/>
      <c r="HQF271" s="378"/>
      <c r="HQG271" s="377"/>
      <c r="HQH271" s="377"/>
      <c r="HQI271" s="377"/>
      <c r="HQJ271" s="377"/>
      <c r="HQK271" s="377"/>
      <c r="HQL271" s="377"/>
      <c r="HQM271" s="377"/>
      <c r="HQN271" s="377"/>
      <c r="HQO271" s="377"/>
      <c r="HQP271" s="377"/>
      <c r="HQQ271" s="377"/>
      <c r="HQR271" s="377"/>
      <c r="HQS271" s="377"/>
      <c r="HQT271" s="377"/>
      <c r="HQU271" s="377"/>
      <c r="HQV271" s="377"/>
      <c r="HQW271" s="377"/>
      <c r="HQX271" s="377"/>
      <c r="HQY271" s="377"/>
      <c r="HQZ271" s="377"/>
      <c r="HRA271" s="377"/>
      <c r="HRB271" s="377"/>
      <c r="HRC271" s="377"/>
      <c r="HRD271" s="377"/>
      <c r="HRE271" s="377"/>
      <c r="HRF271" s="377"/>
      <c r="HRG271" s="377"/>
      <c r="HRH271" s="377"/>
      <c r="HRI271" s="377"/>
      <c r="HRJ271" s="377"/>
      <c r="HRK271" s="377"/>
      <c r="HRL271" s="377"/>
      <c r="HRM271" s="377"/>
      <c r="HRN271" s="377"/>
      <c r="HRO271" s="377"/>
      <c r="HRP271" s="377"/>
      <c r="HRQ271" s="377"/>
      <c r="HRR271" s="377"/>
      <c r="HRS271" s="377"/>
      <c r="HRT271" s="377"/>
      <c r="HRU271" s="377"/>
      <c r="HRV271" s="377"/>
      <c r="HRW271" s="377"/>
      <c r="HRX271" s="377"/>
      <c r="HRY271" s="378"/>
      <c r="HRZ271" s="378"/>
      <c r="HSA271" s="378"/>
      <c r="HSB271" s="378"/>
      <c r="HSC271" s="378"/>
      <c r="HSD271" s="378"/>
      <c r="HSE271" s="378"/>
      <c r="HSF271" s="378"/>
      <c r="HSG271" s="378"/>
      <c r="HSH271" s="378"/>
      <c r="HSI271" s="378"/>
      <c r="HSJ271" s="378"/>
      <c r="HSK271" s="378"/>
      <c r="HSL271" s="378"/>
      <c r="HSM271" s="378"/>
      <c r="HSN271" s="378"/>
      <c r="HSO271" s="378"/>
      <c r="HSP271" s="378"/>
      <c r="HSQ271" s="378"/>
      <c r="HSR271" s="378"/>
      <c r="HSS271" s="378"/>
      <c r="HST271" s="378"/>
      <c r="HSU271" s="378"/>
      <c r="HSV271" s="378"/>
      <c r="HSW271" s="379"/>
      <c r="HSX271" s="379"/>
      <c r="HSY271" s="379"/>
      <c r="HSZ271" s="379"/>
      <c r="HTA271" s="379"/>
      <c r="HTB271" s="378"/>
      <c r="HTC271" s="378"/>
      <c r="HTD271" s="379"/>
      <c r="HTE271" s="379"/>
      <c r="HTF271" s="378"/>
      <c r="HTG271" s="378"/>
      <c r="HTH271" s="379"/>
      <c r="HTI271" s="379"/>
      <c r="HTJ271" s="378"/>
      <c r="HTK271" s="378"/>
      <c r="HTL271" s="378"/>
      <c r="HTM271" s="378"/>
      <c r="HTN271" s="378"/>
      <c r="HTO271" s="378"/>
      <c r="HTP271" s="378"/>
      <c r="HTQ271" s="379"/>
      <c r="HTR271" s="379"/>
      <c r="HTS271" s="378"/>
      <c r="HTT271" s="378"/>
      <c r="HTU271" s="379"/>
      <c r="HTV271" s="379"/>
      <c r="HTW271" s="378"/>
      <c r="HTX271" s="378"/>
      <c r="HTY271" s="378"/>
      <c r="HTZ271" s="378"/>
      <c r="HUA271" s="378"/>
      <c r="HUB271" s="372"/>
      <c r="HUC271" s="398"/>
      <c r="HUD271" s="378"/>
      <c r="HUE271" s="378"/>
      <c r="HUF271" s="378"/>
      <c r="HUG271" s="378"/>
      <c r="HUH271" s="378"/>
      <c r="HUI271" s="378"/>
      <c r="HUJ271" s="378"/>
      <c r="HUK271" s="377"/>
      <c r="HUL271" s="377"/>
      <c r="HUM271" s="377"/>
      <c r="HUN271" s="377"/>
      <c r="HUO271" s="377"/>
      <c r="HUP271" s="377"/>
      <c r="HUQ271" s="377"/>
      <c r="HUR271" s="377"/>
      <c r="HUS271" s="377"/>
      <c r="HUT271" s="377"/>
      <c r="HUU271" s="377"/>
      <c r="HUV271" s="377"/>
      <c r="HUW271" s="377"/>
      <c r="HUX271" s="377"/>
      <c r="HUY271" s="377"/>
      <c r="HUZ271" s="377"/>
      <c r="HVA271" s="377"/>
      <c r="HVB271" s="377"/>
      <c r="HVC271" s="377"/>
      <c r="HVD271" s="377"/>
      <c r="HVE271" s="377"/>
      <c r="HVF271" s="377"/>
      <c r="HVG271" s="377"/>
      <c r="HVH271" s="377"/>
      <c r="HVI271" s="377"/>
      <c r="HVJ271" s="377"/>
      <c r="HVK271" s="377"/>
      <c r="HVL271" s="377"/>
      <c r="HVM271" s="377"/>
      <c r="HVN271" s="377"/>
      <c r="HVO271" s="377"/>
      <c r="HVP271" s="377"/>
      <c r="HVQ271" s="377"/>
      <c r="HVR271" s="377"/>
      <c r="HVS271" s="377"/>
      <c r="HVT271" s="377"/>
      <c r="HVU271" s="377"/>
      <c r="HVV271" s="377"/>
      <c r="HVW271" s="377"/>
      <c r="HVX271" s="377"/>
      <c r="HVY271" s="377"/>
      <c r="HVZ271" s="377"/>
      <c r="HWA271" s="377"/>
      <c r="HWB271" s="377"/>
      <c r="HWC271" s="378"/>
      <c r="HWD271" s="378"/>
      <c r="HWE271" s="378"/>
      <c r="HWF271" s="378"/>
      <c r="HWG271" s="378"/>
      <c r="HWH271" s="378"/>
      <c r="HWI271" s="378"/>
      <c r="HWJ271" s="378"/>
      <c r="HWK271" s="378"/>
      <c r="HWL271" s="378"/>
      <c r="HWM271" s="378"/>
      <c r="HWN271" s="378"/>
      <c r="HWO271" s="378"/>
      <c r="HWP271" s="378"/>
      <c r="HWQ271" s="378"/>
      <c r="HWR271" s="378"/>
      <c r="HWS271" s="378"/>
      <c r="HWT271" s="378"/>
      <c r="HWU271" s="378"/>
      <c r="HWV271" s="378"/>
      <c r="HWW271" s="378"/>
      <c r="HWX271" s="378"/>
      <c r="HWY271" s="378"/>
      <c r="HWZ271" s="378"/>
      <c r="HXA271" s="379"/>
      <c r="HXB271" s="379"/>
      <c r="HXC271" s="379"/>
      <c r="HXD271" s="379"/>
      <c r="HXE271" s="379"/>
      <c r="HXF271" s="378"/>
      <c r="HXG271" s="378"/>
      <c r="HXH271" s="379"/>
      <c r="HXI271" s="379"/>
      <c r="HXJ271" s="378"/>
      <c r="HXK271" s="378"/>
      <c r="HXL271" s="379"/>
      <c r="HXM271" s="379"/>
      <c r="HXN271" s="378"/>
      <c r="HXO271" s="378"/>
      <c r="HXP271" s="378"/>
      <c r="HXQ271" s="378"/>
      <c r="HXR271" s="378"/>
      <c r="HXS271" s="378"/>
      <c r="HXT271" s="378"/>
      <c r="HXU271" s="379"/>
      <c r="HXV271" s="379"/>
      <c r="HXW271" s="378"/>
      <c r="HXX271" s="378"/>
      <c r="HXY271" s="379"/>
      <c r="HXZ271" s="379"/>
      <c r="HYA271" s="378"/>
      <c r="HYB271" s="378"/>
      <c r="HYC271" s="378"/>
      <c r="HYD271" s="378"/>
      <c r="HYE271" s="378"/>
      <c r="HYF271" s="372"/>
      <c r="HYG271" s="398"/>
      <c r="HYH271" s="378"/>
      <c r="HYI271" s="378"/>
      <c r="HYJ271" s="378"/>
      <c r="HYK271" s="378"/>
      <c r="HYL271" s="378"/>
      <c r="HYM271" s="378"/>
      <c r="HYN271" s="378"/>
      <c r="HYO271" s="377"/>
      <c r="HYP271" s="377"/>
      <c r="HYQ271" s="377"/>
      <c r="HYR271" s="377"/>
      <c r="HYS271" s="377"/>
      <c r="HYT271" s="377"/>
      <c r="HYU271" s="377"/>
      <c r="HYV271" s="377"/>
      <c r="HYW271" s="377"/>
      <c r="HYX271" s="377"/>
      <c r="HYY271" s="377"/>
      <c r="HYZ271" s="377"/>
      <c r="HZA271" s="377"/>
      <c r="HZB271" s="377"/>
      <c r="HZC271" s="377"/>
      <c r="HZD271" s="377"/>
      <c r="HZE271" s="377"/>
      <c r="HZF271" s="377"/>
      <c r="HZG271" s="377"/>
      <c r="HZH271" s="377"/>
      <c r="HZI271" s="377"/>
      <c r="HZJ271" s="377"/>
      <c r="HZK271" s="377"/>
      <c r="HZL271" s="377"/>
      <c r="HZM271" s="377"/>
      <c r="HZN271" s="377"/>
      <c r="HZO271" s="377"/>
      <c r="HZP271" s="377"/>
      <c r="HZQ271" s="377"/>
      <c r="HZR271" s="377"/>
      <c r="HZS271" s="377"/>
      <c r="HZT271" s="377"/>
      <c r="HZU271" s="377"/>
      <c r="HZV271" s="377"/>
      <c r="HZW271" s="377"/>
      <c r="HZX271" s="377"/>
      <c r="HZY271" s="377"/>
      <c r="HZZ271" s="377"/>
      <c r="IAA271" s="377"/>
      <c r="IAB271" s="377"/>
      <c r="IAC271" s="377"/>
      <c r="IAD271" s="377"/>
      <c r="IAE271" s="377"/>
      <c r="IAF271" s="377"/>
      <c r="IAG271" s="378"/>
      <c r="IAH271" s="378"/>
      <c r="IAI271" s="378"/>
      <c r="IAJ271" s="378"/>
      <c r="IAK271" s="378"/>
      <c r="IAL271" s="378"/>
      <c r="IAM271" s="378"/>
      <c r="IAN271" s="378"/>
      <c r="IAO271" s="378"/>
      <c r="IAP271" s="378"/>
      <c r="IAQ271" s="378"/>
      <c r="IAR271" s="378"/>
      <c r="IAS271" s="378"/>
      <c r="IAT271" s="378"/>
      <c r="IAU271" s="378"/>
      <c r="IAV271" s="378"/>
      <c r="IAW271" s="378"/>
      <c r="IAX271" s="378"/>
      <c r="IAY271" s="378"/>
      <c r="IAZ271" s="378"/>
      <c r="IBA271" s="378"/>
      <c r="IBB271" s="378"/>
      <c r="IBC271" s="378"/>
      <c r="IBD271" s="378"/>
      <c r="IBE271" s="379"/>
      <c r="IBF271" s="379"/>
      <c r="IBG271" s="379"/>
      <c r="IBH271" s="379"/>
      <c r="IBI271" s="379"/>
      <c r="IBJ271" s="378"/>
      <c r="IBK271" s="378"/>
      <c r="IBL271" s="379"/>
      <c r="IBM271" s="379"/>
      <c r="IBN271" s="378"/>
      <c r="IBO271" s="378"/>
      <c r="IBP271" s="379"/>
      <c r="IBQ271" s="379"/>
      <c r="IBR271" s="378"/>
      <c r="IBS271" s="378"/>
      <c r="IBT271" s="378"/>
      <c r="IBU271" s="378"/>
      <c r="IBV271" s="378"/>
      <c r="IBW271" s="378"/>
      <c r="IBX271" s="378"/>
      <c r="IBY271" s="379"/>
      <c r="IBZ271" s="379"/>
      <c r="ICA271" s="378"/>
      <c r="ICB271" s="378"/>
      <c r="ICC271" s="379"/>
      <c r="ICD271" s="379"/>
      <c r="ICE271" s="378"/>
      <c r="ICF271" s="378"/>
      <c r="ICG271" s="378"/>
      <c r="ICH271" s="378"/>
      <c r="ICI271" s="378"/>
      <c r="ICJ271" s="372"/>
      <c r="ICK271" s="398"/>
      <c r="ICL271" s="378"/>
      <c r="ICM271" s="378"/>
      <c r="ICN271" s="378"/>
      <c r="ICO271" s="378"/>
      <c r="ICP271" s="378"/>
      <c r="ICQ271" s="378"/>
      <c r="ICR271" s="378"/>
      <c r="ICS271" s="377"/>
      <c r="ICT271" s="377"/>
      <c r="ICU271" s="377"/>
      <c r="ICV271" s="377"/>
      <c r="ICW271" s="377"/>
      <c r="ICX271" s="377"/>
      <c r="ICY271" s="377"/>
      <c r="ICZ271" s="377"/>
      <c r="IDA271" s="377"/>
      <c r="IDB271" s="377"/>
      <c r="IDC271" s="377"/>
      <c r="IDD271" s="377"/>
      <c r="IDE271" s="377"/>
      <c r="IDF271" s="377"/>
      <c r="IDG271" s="377"/>
      <c r="IDH271" s="377"/>
      <c r="IDI271" s="377"/>
      <c r="IDJ271" s="377"/>
      <c r="IDK271" s="377"/>
      <c r="IDL271" s="377"/>
      <c r="IDM271" s="377"/>
      <c r="IDN271" s="377"/>
      <c r="IDO271" s="377"/>
      <c r="IDP271" s="377"/>
      <c r="IDQ271" s="377"/>
      <c r="IDR271" s="377"/>
      <c r="IDS271" s="377"/>
      <c r="IDT271" s="377"/>
      <c r="IDU271" s="377"/>
      <c r="IDV271" s="377"/>
      <c r="IDW271" s="377"/>
      <c r="IDX271" s="377"/>
      <c r="IDY271" s="377"/>
      <c r="IDZ271" s="377"/>
      <c r="IEA271" s="377"/>
      <c r="IEB271" s="377"/>
      <c r="IEC271" s="377"/>
      <c r="IED271" s="377"/>
      <c r="IEE271" s="377"/>
      <c r="IEF271" s="377"/>
      <c r="IEG271" s="377"/>
      <c r="IEH271" s="377"/>
      <c r="IEI271" s="377"/>
      <c r="IEJ271" s="377"/>
      <c r="IEK271" s="378"/>
      <c r="IEL271" s="378"/>
      <c r="IEM271" s="378"/>
      <c r="IEN271" s="378"/>
      <c r="IEO271" s="378"/>
      <c r="IEP271" s="378"/>
      <c r="IEQ271" s="378"/>
      <c r="IER271" s="378"/>
      <c r="IES271" s="378"/>
      <c r="IET271" s="378"/>
      <c r="IEU271" s="378"/>
      <c r="IEV271" s="378"/>
      <c r="IEW271" s="378"/>
      <c r="IEX271" s="378"/>
      <c r="IEY271" s="378"/>
      <c r="IEZ271" s="378"/>
      <c r="IFA271" s="378"/>
      <c r="IFB271" s="378"/>
      <c r="IFC271" s="378"/>
      <c r="IFD271" s="378"/>
      <c r="IFE271" s="378"/>
      <c r="IFF271" s="378"/>
      <c r="IFG271" s="378"/>
      <c r="IFH271" s="378"/>
      <c r="IFI271" s="379"/>
      <c r="IFJ271" s="379"/>
      <c r="IFK271" s="379"/>
      <c r="IFL271" s="379"/>
      <c r="IFM271" s="379"/>
      <c r="IFN271" s="378"/>
      <c r="IFO271" s="378"/>
      <c r="IFP271" s="379"/>
      <c r="IFQ271" s="379"/>
      <c r="IFR271" s="378"/>
      <c r="IFS271" s="378"/>
      <c r="IFT271" s="379"/>
      <c r="IFU271" s="379"/>
      <c r="IFV271" s="378"/>
      <c r="IFW271" s="378"/>
      <c r="IFX271" s="378"/>
      <c r="IFY271" s="378"/>
      <c r="IFZ271" s="378"/>
      <c r="IGA271" s="378"/>
      <c r="IGB271" s="378"/>
      <c r="IGC271" s="379"/>
      <c r="IGD271" s="379"/>
      <c r="IGE271" s="378"/>
      <c r="IGF271" s="378"/>
      <c r="IGG271" s="379"/>
      <c r="IGH271" s="379"/>
      <c r="IGI271" s="378"/>
      <c r="IGJ271" s="378"/>
      <c r="IGK271" s="378"/>
      <c r="IGL271" s="378"/>
      <c r="IGM271" s="378"/>
      <c r="IGN271" s="372"/>
      <c r="IGO271" s="398"/>
      <c r="IGP271" s="378"/>
      <c r="IGQ271" s="378"/>
      <c r="IGR271" s="378"/>
      <c r="IGS271" s="378"/>
      <c r="IGT271" s="378"/>
      <c r="IGU271" s="378"/>
      <c r="IGV271" s="378"/>
      <c r="IGW271" s="377"/>
      <c r="IGX271" s="377"/>
      <c r="IGY271" s="377"/>
      <c r="IGZ271" s="377"/>
      <c r="IHA271" s="377"/>
      <c r="IHB271" s="377"/>
      <c r="IHC271" s="377"/>
      <c r="IHD271" s="377"/>
      <c r="IHE271" s="377"/>
      <c r="IHF271" s="377"/>
      <c r="IHG271" s="377"/>
      <c r="IHH271" s="377"/>
      <c r="IHI271" s="377"/>
      <c r="IHJ271" s="377"/>
      <c r="IHK271" s="377"/>
      <c r="IHL271" s="377"/>
      <c r="IHM271" s="377"/>
      <c r="IHN271" s="377"/>
      <c r="IHO271" s="377"/>
      <c r="IHP271" s="377"/>
      <c r="IHQ271" s="377"/>
      <c r="IHR271" s="377"/>
      <c r="IHS271" s="377"/>
      <c r="IHT271" s="377"/>
      <c r="IHU271" s="377"/>
      <c r="IHV271" s="377"/>
      <c r="IHW271" s="377"/>
      <c r="IHX271" s="377"/>
      <c r="IHY271" s="377"/>
      <c r="IHZ271" s="377"/>
      <c r="IIA271" s="377"/>
      <c r="IIB271" s="377"/>
      <c r="IIC271" s="377"/>
      <c r="IID271" s="377"/>
      <c r="IIE271" s="377"/>
      <c r="IIF271" s="377"/>
      <c r="IIG271" s="377"/>
      <c r="IIH271" s="377"/>
      <c r="III271" s="377"/>
      <c r="IIJ271" s="377"/>
      <c r="IIK271" s="377"/>
      <c r="IIL271" s="377"/>
      <c r="IIM271" s="377"/>
      <c r="IIN271" s="377"/>
      <c r="IIO271" s="378"/>
      <c r="IIP271" s="378"/>
      <c r="IIQ271" s="378"/>
      <c r="IIR271" s="378"/>
      <c r="IIS271" s="378"/>
      <c r="IIT271" s="378"/>
      <c r="IIU271" s="378"/>
      <c r="IIV271" s="378"/>
      <c r="IIW271" s="378"/>
      <c r="IIX271" s="378"/>
      <c r="IIY271" s="378"/>
      <c r="IIZ271" s="378"/>
      <c r="IJA271" s="378"/>
      <c r="IJB271" s="378"/>
      <c r="IJC271" s="378"/>
      <c r="IJD271" s="378"/>
      <c r="IJE271" s="378"/>
      <c r="IJF271" s="378"/>
      <c r="IJG271" s="378"/>
      <c r="IJH271" s="378"/>
      <c r="IJI271" s="378"/>
      <c r="IJJ271" s="378"/>
      <c r="IJK271" s="378"/>
      <c r="IJL271" s="378"/>
      <c r="IJM271" s="379"/>
      <c r="IJN271" s="379"/>
      <c r="IJO271" s="379"/>
      <c r="IJP271" s="379"/>
      <c r="IJQ271" s="379"/>
      <c r="IJR271" s="378"/>
      <c r="IJS271" s="378"/>
      <c r="IJT271" s="379"/>
      <c r="IJU271" s="379"/>
      <c r="IJV271" s="378"/>
      <c r="IJW271" s="378"/>
      <c r="IJX271" s="379"/>
      <c r="IJY271" s="379"/>
      <c r="IJZ271" s="378"/>
      <c r="IKA271" s="378"/>
      <c r="IKB271" s="378"/>
      <c r="IKC271" s="378"/>
      <c r="IKD271" s="378"/>
      <c r="IKE271" s="378"/>
      <c r="IKF271" s="378"/>
      <c r="IKG271" s="379"/>
      <c r="IKH271" s="379"/>
      <c r="IKI271" s="378"/>
      <c r="IKJ271" s="378"/>
      <c r="IKK271" s="379"/>
      <c r="IKL271" s="379"/>
      <c r="IKM271" s="378"/>
      <c r="IKN271" s="378"/>
      <c r="IKO271" s="378"/>
      <c r="IKP271" s="378"/>
      <c r="IKQ271" s="378"/>
      <c r="IKR271" s="372"/>
      <c r="IKS271" s="398"/>
      <c r="IKT271" s="378"/>
      <c r="IKU271" s="378"/>
      <c r="IKV271" s="378"/>
      <c r="IKW271" s="378"/>
      <c r="IKX271" s="378"/>
      <c r="IKY271" s="378"/>
      <c r="IKZ271" s="378"/>
      <c r="ILA271" s="377"/>
      <c r="ILB271" s="377"/>
      <c r="ILC271" s="377"/>
      <c r="ILD271" s="377"/>
      <c r="ILE271" s="377"/>
      <c r="ILF271" s="377"/>
      <c r="ILG271" s="377"/>
      <c r="ILH271" s="377"/>
      <c r="ILI271" s="377"/>
      <c r="ILJ271" s="377"/>
      <c r="ILK271" s="377"/>
      <c r="ILL271" s="377"/>
      <c r="ILM271" s="377"/>
      <c r="ILN271" s="377"/>
      <c r="ILO271" s="377"/>
      <c r="ILP271" s="377"/>
      <c r="ILQ271" s="377"/>
      <c r="ILR271" s="377"/>
      <c r="ILS271" s="377"/>
      <c r="ILT271" s="377"/>
      <c r="ILU271" s="377"/>
      <c r="ILV271" s="377"/>
      <c r="ILW271" s="377"/>
      <c r="ILX271" s="377"/>
      <c r="ILY271" s="377"/>
      <c r="ILZ271" s="377"/>
      <c r="IMA271" s="377"/>
      <c r="IMB271" s="377"/>
      <c r="IMC271" s="377"/>
      <c r="IMD271" s="377"/>
      <c r="IME271" s="377"/>
      <c r="IMF271" s="377"/>
      <c r="IMG271" s="377"/>
      <c r="IMH271" s="377"/>
      <c r="IMI271" s="377"/>
      <c r="IMJ271" s="377"/>
      <c r="IMK271" s="377"/>
      <c r="IML271" s="377"/>
      <c r="IMM271" s="377"/>
      <c r="IMN271" s="377"/>
      <c r="IMO271" s="377"/>
      <c r="IMP271" s="377"/>
      <c r="IMQ271" s="377"/>
      <c r="IMR271" s="377"/>
      <c r="IMS271" s="378"/>
      <c r="IMT271" s="378"/>
      <c r="IMU271" s="378"/>
      <c r="IMV271" s="378"/>
      <c r="IMW271" s="378"/>
      <c r="IMX271" s="378"/>
      <c r="IMY271" s="378"/>
      <c r="IMZ271" s="378"/>
      <c r="INA271" s="378"/>
      <c r="INB271" s="378"/>
      <c r="INC271" s="378"/>
      <c r="IND271" s="378"/>
      <c r="INE271" s="378"/>
      <c r="INF271" s="378"/>
      <c r="ING271" s="378"/>
      <c r="INH271" s="378"/>
      <c r="INI271" s="378"/>
      <c r="INJ271" s="378"/>
      <c r="INK271" s="378"/>
      <c r="INL271" s="378"/>
      <c r="INM271" s="378"/>
      <c r="INN271" s="378"/>
      <c r="INO271" s="378"/>
      <c r="INP271" s="378"/>
      <c r="INQ271" s="379"/>
      <c r="INR271" s="379"/>
      <c r="INS271" s="379"/>
      <c r="INT271" s="379"/>
      <c r="INU271" s="379"/>
      <c r="INV271" s="378"/>
      <c r="INW271" s="378"/>
      <c r="INX271" s="379"/>
      <c r="INY271" s="379"/>
      <c r="INZ271" s="378"/>
      <c r="IOA271" s="378"/>
      <c r="IOB271" s="379"/>
      <c r="IOC271" s="379"/>
      <c r="IOD271" s="378"/>
      <c r="IOE271" s="378"/>
      <c r="IOF271" s="378"/>
      <c r="IOG271" s="378"/>
      <c r="IOH271" s="378"/>
      <c r="IOI271" s="378"/>
      <c r="IOJ271" s="378"/>
      <c r="IOK271" s="379"/>
      <c r="IOL271" s="379"/>
      <c r="IOM271" s="378"/>
      <c r="ION271" s="378"/>
      <c r="IOO271" s="379"/>
      <c r="IOP271" s="379"/>
      <c r="IOQ271" s="378"/>
      <c r="IOR271" s="378"/>
      <c r="IOS271" s="378"/>
      <c r="IOT271" s="378"/>
      <c r="IOU271" s="378"/>
      <c r="IOV271" s="372"/>
      <c r="IOW271" s="398"/>
      <c r="IOX271" s="378"/>
      <c r="IOY271" s="378"/>
      <c r="IOZ271" s="378"/>
      <c r="IPA271" s="378"/>
      <c r="IPB271" s="378"/>
      <c r="IPC271" s="378"/>
      <c r="IPD271" s="378"/>
      <c r="IPE271" s="377"/>
      <c r="IPF271" s="377"/>
      <c r="IPG271" s="377"/>
      <c r="IPH271" s="377"/>
      <c r="IPI271" s="377"/>
      <c r="IPJ271" s="377"/>
      <c r="IPK271" s="377"/>
      <c r="IPL271" s="377"/>
      <c r="IPM271" s="377"/>
      <c r="IPN271" s="377"/>
      <c r="IPO271" s="377"/>
      <c r="IPP271" s="377"/>
      <c r="IPQ271" s="377"/>
      <c r="IPR271" s="377"/>
      <c r="IPS271" s="377"/>
      <c r="IPT271" s="377"/>
      <c r="IPU271" s="377"/>
      <c r="IPV271" s="377"/>
      <c r="IPW271" s="377"/>
      <c r="IPX271" s="377"/>
      <c r="IPY271" s="377"/>
      <c r="IPZ271" s="377"/>
      <c r="IQA271" s="377"/>
      <c r="IQB271" s="377"/>
      <c r="IQC271" s="377"/>
      <c r="IQD271" s="377"/>
      <c r="IQE271" s="377"/>
      <c r="IQF271" s="377"/>
      <c r="IQG271" s="377"/>
      <c r="IQH271" s="377"/>
      <c r="IQI271" s="377"/>
      <c r="IQJ271" s="377"/>
      <c r="IQK271" s="377"/>
      <c r="IQL271" s="377"/>
      <c r="IQM271" s="377"/>
      <c r="IQN271" s="377"/>
      <c r="IQO271" s="377"/>
      <c r="IQP271" s="377"/>
      <c r="IQQ271" s="377"/>
      <c r="IQR271" s="377"/>
      <c r="IQS271" s="377"/>
      <c r="IQT271" s="377"/>
      <c r="IQU271" s="377"/>
      <c r="IQV271" s="377"/>
      <c r="IQW271" s="378"/>
      <c r="IQX271" s="378"/>
      <c r="IQY271" s="378"/>
      <c r="IQZ271" s="378"/>
      <c r="IRA271" s="378"/>
      <c r="IRB271" s="378"/>
      <c r="IRC271" s="378"/>
      <c r="IRD271" s="378"/>
      <c r="IRE271" s="378"/>
      <c r="IRF271" s="378"/>
      <c r="IRG271" s="378"/>
      <c r="IRH271" s="378"/>
      <c r="IRI271" s="378"/>
      <c r="IRJ271" s="378"/>
      <c r="IRK271" s="378"/>
      <c r="IRL271" s="378"/>
      <c r="IRM271" s="378"/>
      <c r="IRN271" s="378"/>
      <c r="IRO271" s="378"/>
      <c r="IRP271" s="378"/>
      <c r="IRQ271" s="378"/>
      <c r="IRR271" s="378"/>
      <c r="IRS271" s="378"/>
      <c r="IRT271" s="378"/>
      <c r="IRU271" s="379"/>
      <c r="IRV271" s="379"/>
      <c r="IRW271" s="379"/>
      <c r="IRX271" s="379"/>
      <c r="IRY271" s="379"/>
      <c r="IRZ271" s="378"/>
      <c r="ISA271" s="378"/>
      <c r="ISB271" s="379"/>
      <c r="ISC271" s="379"/>
      <c r="ISD271" s="378"/>
      <c r="ISE271" s="378"/>
      <c r="ISF271" s="379"/>
      <c r="ISG271" s="379"/>
      <c r="ISH271" s="378"/>
      <c r="ISI271" s="378"/>
      <c r="ISJ271" s="378"/>
      <c r="ISK271" s="378"/>
      <c r="ISL271" s="378"/>
      <c r="ISM271" s="378"/>
      <c r="ISN271" s="378"/>
      <c r="ISO271" s="379"/>
      <c r="ISP271" s="379"/>
      <c r="ISQ271" s="378"/>
      <c r="ISR271" s="378"/>
      <c r="ISS271" s="379"/>
      <c r="IST271" s="379"/>
      <c r="ISU271" s="378"/>
      <c r="ISV271" s="378"/>
      <c r="ISW271" s="378"/>
      <c r="ISX271" s="378"/>
      <c r="ISY271" s="378"/>
      <c r="ISZ271" s="372"/>
      <c r="ITA271" s="398"/>
      <c r="ITB271" s="378"/>
      <c r="ITC271" s="378"/>
      <c r="ITD271" s="378"/>
      <c r="ITE271" s="378"/>
      <c r="ITF271" s="378"/>
      <c r="ITG271" s="378"/>
      <c r="ITH271" s="378"/>
      <c r="ITI271" s="377"/>
      <c r="ITJ271" s="377"/>
      <c r="ITK271" s="377"/>
      <c r="ITL271" s="377"/>
      <c r="ITM271" s="377"/>
      <c r="ITN271" s="377"/>
      <c r="ITO271" s="377"/>
      <c r="ITP271" s="377"/>
      <c r="ITQ271" s="377"/>
      <c r="ITR271" s="377"/>
      <c r="ITS271" s="377"/>
      <c r="ITT271" s="377"/>
      <c r="ITU271" s="377"/>
      <c r="ITV271" s="377"/>
      <c r="ITW271" s="377"/>
      <c r="ITX271" s="377"/>
      <c r="ITY271" s="377"/>
      <c r="ITZ271" s="377"/>
      <c r="IUA271" s="377"/>
      <c r="IUB271" s="377"/>
      <c r="IUC271" s="377"/>
      <c r="IUD271" s="377"/>
      <c r="IUE271" s="377"/>
      <c r="IUF271" s="377"/>
      <c r="IUG271" s="377"/>
      <c r="IUH271" s="377"/>
      <c r="IUI271" s="377"/>
      <c r="IUJ271" s="377"/>
      <c r="IUK271" s="377"/>
      <c r="IUL271" s="377"/>
      <c r="IUM271" s="377"/>
      <c r="IUN271" s="377"/>
      <c r="IUO271" s="377"/>
      <c r="IUP271" s="377"/>
      <c r="IUQ271" s="377"/>
      <c r="IUR271" s="377"/>
      <c r="IUS271" s="377"/>
      <c r="IUT271" s="377"/>
      <c r="IUU271" s="377"/>
      <c r="IUV271" s="377"/>
      <c r="IUW271" s="377"/>
      <c r="IUX271" s="377"/>
      <c r="IUY271" s="377"/>
      <c r="IUZ271" s="377"/>
      <c r="IVA271" s="378"/>
      <c r="IVB271" s="378"/>
      <c r="IVC271" s="378"/>
      <c r="IVD271" s="378"/>
      <c r="IVE271" s="378"/>
      <c r="IVF271" s="378"/>
      <c r="IVG271" s="378"/>
      <c r="IVH271" s="378"/>
      <c r="IVI271" s="378"/>
      <c r="IVJ271" s="378"/>
      <c r="IVK271" s="378"/>
      <c r="IVL271" s="378"/>
      <c r="IVM271" s="378"/>
      <c r="IVN271" s="378"/>
      <c r="IVO271" s="378"/>
      <c r="IVP271" s="378"/>
      <c r="IVQ271" s="378"/>
      <c r="IVR271" s="378"/>
      <c r="IVS271" s="378"/>
      <c r="IVT271" s="378"/>
      <c r="IVU271" s="378"/>
      <c r="IVV271" s="378"/>
      <c r="IVW271" s="378"/>
      <c r="IVX271" s="378"/>
      <c r="IVY271" s="379"/>
      <c r="IVZ271" s="379"/>
      <c r="IWA271" s="379"/>
      <c r="IWB271" s="379"/>
      <c r="IWC271" s="379"/>
      <c r="IWD271" s="378"/>
      <c r="IWE271" s="378"/>
      <c r="IWF271" s="379"/>
      <c r="IWG271" s="379"/>
      <c r="IWH271" s="378"/>
      <c r="IWI271" s="378"/>
      <c r="IWJ271" s="379"/>
      <c r="IWK271" s="379"/>
      <c r="IWL271" s="378"/>
      <c r="IWM271" s="378"/>
      <c r="IWN271" s="378"/>
      <c r="IWO271" s="378"/>
      <c r="IWP271" s="378"/>
      <c r="IWQ271" s="378"/>
      <c r="IWR271" s="378"/>
      <c r="IWS271" s="379"/>
      <c r="IWT271" s="379"/>
      <c r="IWU271" s="378"/>
      <c r="IWV271" s="378"/>
      <c r="IWW271" s="379"/>
      <c r="IWX271" s="379"/>
      <c r="IWY271" s="378"/>
      <c r="IWZ271" s="378"/>
      <c r="IXA271" s="378"/>
      <c r="IXB271" s="378"/>
      <c r="IXC271" s="378"/>
      <c r="IXD271" s="372"/>
      <c r="IXE271" s="398"/>
      <c r="IXF271" s="378"/>
      <c r="IXG271" s="378"/>
      <c r="IXH271" s="378"/>
      <c r="IXI271" s="378"/>
      <c r="IXJ271" s="378"/>
      <c r="IXK271" s="378"/>
      <c r="IXL271" s="378"/>
      <c r="IXM271" s="377"/>
      <c r="IXN271" s="377"/>
      <c r="IXO271" s="377"/>
      <c r="IXP271" s="377"/>
      <c r="IXQ271" s="377"/>
      <c r="IXR271" s="377"/>
      <c r="IXS271" s="377"/>
      <c r="IXT271" s="377"/>
      <c r="IXU271" s="377"/>
      <c r="IXV271" s="377"/>
      <c r="IXW271" s="377"/>
      <c r="IXX271" s="377"/>
      <c r="IXY271" s="377"/>
      <c r="IXZ271" s="377"/>
      <c r="IYA271" s="377"/>
      <c r="IYB271" s="377"/>
      <c r="IYC271" s="377"/>
      <c r="IYD271" s="377"/>
      <c r="IYE271" s="377"/>
      <c r="IYF271" s="377"/>
      <c r="IYG271" s="377"/>
      <c r="IYH271" s="377"/>
      <c r="IYI271" s="377"/>
      <c r="IYJ271" s="377"/>
      <c r="IYK271" s="377"/>
      <c r="IYL271" s="377"/>
      <c r="IYM271" s="377"/>
      <c r="IYN271" s="377"/>
      <c r="IYO271" s="377"/>
      <c r="IYP271" s="377"/>
      <c r="IYQ271" s="377"/>
      <c r="IYR271" s="377"/>
      <c r="IYS271" s="377"/>
      <c r="IYT271" s="377"/>
      <c r="IYU271" s="377"/>
      <c r="IYV271" s="377"/>
      <c r="IYW271" s="377"/>
      <c r="IYX271" s="377"/>
      <c r="IYY271" s="377"/>
      <c r="IYZ271" s="377"/>
      <c r="IZA271" s="377"/>
      <c r="IZB271" s="377"/>
      <c r="IZC271" s="377"/>
      <c r="IZD271" s="377"/>
      <c r="IZE271" s="378"/>
      <c r="IZF271" s="378"/>
      <c r="IZG271" s="378"/>
      <c r="IZH271" s="378"/>
      <c r="IZI271" s="378"/>
      <c r="IZJ271" s="378"/>
      <c r="IZK271" s="378"/>
      <c r="IZL271" s="378"/>
      <c r="IZM271" s="378"/>
      <c r="IZN271" s="378"/>
      <c r="IZO271" s="378"/>
      <c r="IZP271" s="378"/>
      <c r="IZQ271" s="378"/>
      <c r="IZR271" s="378"/>
      <c r="IZS271" s="378"/>
      <c r="IZT271" s="378"/>
      <c r="IZU271" s="378"/>
      <c r="IZV271" s="378"/>
      <c r="IZW271" s="378"/>
      <c r="IZX271" s="378"/>
      <c r="IZY271" s="378"/>
      <c r="IZZ271" s="378"/>
      <c r="JAA271" s="378"/>
      <c r="JAB271" s="378"/>
      <c r="JAC271" s="379"/>
      <c r="JAD271" s="379"/>
      <c r="JAE271" s="379"/>
      <c r="JAF271" s="379"/>
      <c r="JAG271" s="379"/>
      <c r="JAH271" s="378"/>
      <c r="JAI271" s="378"/>
      <c r="JAJ271" s="379"/>
      <c r="JAK271" s="379"/>
      <c r="JAL271" s="378"/>
      <c r="JAM271" s="378"/>
      <c r="JAN271" s="379"/>
      <c r="JAO271" s="379"/>
      <c r="JAP271" s="378"/>
      <c r="JAQ271" s="378"/>
      <c r="JAR271" s="378"/>
      <c r="JAS271" s="378"/>
      <c r="JAT271" s="378"/>
      <c r="JAU271" s="378"/>
      <c r="JAV271" s="378"/>
      <c r="JAW271" s="379"/>
      <c r="JAX271" s="379"/>
      <c r="JAY271" s="378"/>
      <c r="JAZ271" s="378"/>
      <c r="JBA271" s="379"/>
      <c r="JBB271" s="379"/>
      <c r="JBC271" s="378"/>
      <c r="JBD271" s="378"/>
      <c r="JBE271" s="378"/>
      <c r="JBF271" s="378"/>
      <c r="JBG271" s="378"/>
      <c r="JBH271" s="372"/>
      <c r="JBI271" s="398"/>
      <c r="JBJ271" s="378"/>
      <c r="JBK271" s="378"/>
      <c r="JBL271" s="378"/>
      <c r="JBM271" s="378"/>
      <c r="JBN271" s="378"/>
      <c r="JBO271" s="378"/>
      <c r="JBP271" s="378"/>
      <c r="JBQ271" s="377"/>
      <c r="JBR271" s="377"/>
      <c r="JBS271" s="377"/>
      <c r="JBT271" s="377"/>
      <c r="JBU271" s="377"/>
      <c r="JBV271" s="377"/>
      <c r="JBW271" s="377"/>
      <c r="JBX271" s="377"/>
      <c r="JBY271" s="377"/>
      <c r="JBZ271" s="377"/>
      <c r="JCA271" s="377"/>
      <c r="JCB271" s="377"/>
      <c r="JCC271" s="377"/>
      <c r="JCD271" s="377"/>
      <c r="JCE271" s="377"/>
      <c r="JCF271" s="377"/>
      <c r="JCG271" s="377"/>
      <c r="JCH271" s="377"/>
      <c r="JCI271" s="377"/>
      <c r="JCJ271" s="377"/>
      <c r="JCK271" s="377"/>
      <c r="JCL271" s="377"/>
      <c r="JCM271" s="377"/>
      <c r="JCN271" s="377"/>
      <c r="JCO271" s="377"/>
      <c r="JCP271" s="377"/>
      <c r="JCQ271" s="377"/>
      <c r="JCR271" s="377"/>
      <c r="JCS271" s="377"/>
      <c r="JCT271" s="377"/>
      <c r="JCU271" s="377"/>
      <c r="JCV271" s="377"/>
      <c r="JCW271" s="377"/>
      <c r="JCX271" s="377"/>
      <c r="JCY271" s="377"/>
      <c r="JCZ271" s="377"/>
      <c r="JDA271" s="377"/>
      <c r="JDB271" s="377"/>
      <c r="JDC271" s="377"/>
      <c r="JDD271" s="377"/>
      <c r="JDE271" s="377"/>
      <c r="JDF271" s="377"/>
      <c r="JDG271" s="377"/>
      <c r="JDH271" s="377"/>
      <c r="JDI271" s="378"/>
      <c r="JDJ271" s="378"/>
      <c r="JDK271" s="378"/>
      <c r="JDL271" s="378"/>
      <c r="JDM271" s="378"/>
      <c r="JDN271" s="378"/>
      <c r="JDO271" s="378"/>
      <c r="JDP271" s="378"/>
      <c r="JDQ271" s="378"/>
      <c r="JDR271" s="378"/>
      <c r="JDS271" s="378"/>
      <c r="JDT271" s="378"/>
      <c r="JDU271" s="378"/>
      <c r="JDV271" s="378"/>
      <c r="JDW271" s="378"/>
      <c r="JDX271" s="378"/>
      <c r="JDY271" s="378"/>
      <c r="JDZ271" s="378"/>
      <c r="JEA271" s="378"/>
      <c r="JEB271" s="378"/>
      <c r="JEC271" s="378"/>
      <c r="JED271" s="378"/>
      <c r="JEE271" s="378"/>
      <c r="JEF271" s="378"/>
      <c r="JEG271" s="379"/>
      <c r="JEH271" s="379"/>
      <c r="JEI271" s="379"/>
      <c r="JEJ271" s="379"/>
      <c r="JEK271" s="379"/>
      <c r="JEL271" s="378"/>
      <c r="JEM271" s="378"/>
      <c r="JEN271" s="379"/>
      <c r="JEO271" s="379"/>
      <c r="JEP271" s="378"/>
      <c r="JEQ271" s="378"/>
      <c r="JER271" s="379"/>
      <c r="JES271" s="379"/>
      <c r="JET271" s="378"/>
      <c r="JEU271" s="378"/>
      <c r="JEV271" s="378"/>
      <c r="JEW271" s="378"/>
      <c r="JEX271" s="378"/>
      <c r="JEY271" s="378"/>
      <c r="JEZ271" s="378"/>
      <c r="JFA271" s="379"/>
      <c r="JFB271" s="379"/>
      <c r="JFC271" s="378"/>
      <c r="JFD271" s="378"/>
      <c r="JFE271" s="379"/>
      <c r="JFF271" s="379"/>
      <c r="JFG271" s="378"/>
      <c r="JFH271" s="378"/>
      <c r="JFI271" s="378"/>
      <c r="JFJ271" s="378"/>
      <c r="JFK271" s="378"/>
      <c r="JFL271" s="372"/>
      <c r="JFM271" s="398"/>
      <c r="JFN271" s="378"/>
      <c r="JFO271" s="378"/>
      <c r="JFP271" s="378"/>
      <c r="JFQ271" s="378"/>
      <c r="JFR271" s="378"/>
      <c r="JFS271" s="378"/>
      <c r="JFT271" s="378"/>
      <c r="JFU271" s="377"/>
      <c r="JFV271" s="377"/>
      <c r="JFW271" s="377"/>
      <c r="JFX271" s="377"/>
      <c r="JFY271" s="377"/>
      <c r="JFZ271" s="377"/>
      <c r="JGA271" s="377"/>
      <c r="JGB271" s="377"/>
      <c r="JGC271" s="377"/>
      <c r="JGD271" s="377"/>
      <c r="JGE271" s="377"/>
      <c r="JGF271" s="377"/>
      <c r="JGG271" s="377"/>
      <c r="JGH271" s="377"/>
      <c r="JGI271" s="377"/>
      <c r="JGJ271" s="377"/>
      <c r="JGK271" s="377"/>
      <c r="JGL271" s="377"/>
      <c r="JGM271" s="377"/>
      <c r="JGN271" s="377"/>
      <c r="JGO271" s="377"/>
      <c r="JGP271" s="377"/>
      <c r="JGQ271" s="377"/>
      <c r="JGR271" s="377"/>
      <c r="JGS271" s="377"/>
      <c r="JGT271" s="377"/>
      <c r="JGU271" s="377"/>
      <c r="JGV271" s="377"/>
      <c r="JGW271" s="377"/>
      <c r="JGX271" s="377"/>
      <c r="JGY271" s="377"/>
      <c r="JGZ271" s="377"/>
      <c r="JHA271" s="377"/>
      <c r="JHB271" s="377"/>
      <c r="JHC271" s="377"/>
      <c r="JHD271" s="377"/>
      <c r="JHE271" s="377"/>
      <c r="JHF271" s="377"/>
      <c r="JHG271" s="377"/>
      <c r="JHH271" s="377"/>
      <c r="JHI271" s="377"/>
      <c r="JHJ271" s="377"/>
      <c r="JHK271" s="377"/>
      <c r="JHL271" s="377"/>
      <c r="JHM271" s="378"/>
      <c r="JHN271" s="378"/>
      <c r="JHO271" s="378"/>
      <c r="JHP271" s="378"/>
      <c r="JHQ271" s="378"/>
      <c r="JHR271" s="378"/>
      <c r="JHS271" s="378"/>
      <c r="JHT271" s="378"/>
      <c r="JHU271" s="378"/>
      <c r="JHV271" s="378"/>
      <c r="JHW271" s="378"/>
      <c r="JHX271" s="378"/>
      <c r="JHY271" s="378"/>
      <c r="JHZ271" s="378"/>
      <c r="JIA271" s="378"/>
      <c r="JIB271" s="378"/>
      <c r="JIC271" s="378"/>
      <c r="JID271" s="378"/>
      <c r="JIE271" s="378"/>
      <c r="JIF271" s="378"/>
      <c r="JIG271" s="378"/>
      <c r="JIH271" s="378"/>
      <c r="JII271" s="378"/>
      <c r="JIJ271" s="378"/>
      <c r="JIK271" s="379"/>
      <c r="JIL271" s="379"/>
      <c r="JIM271" s="379"/>
      <c r="JIN271" s="379"/>
      <c r="JIO271" s="379"/>
      <c r="JIP271" s="378"/>
      <c r="JIQ271" s="378"/>
      <c r="JIR271" s="379"/>
      <c r="JIS271" s="379"/>
      <c r="JIT271" s="378"/>
      <c r="JIU271" s="378"/>
      <c r="JIV271" s="379"/>
      <c r="JIW271" s="379"/>
      <c r="JIX271" s="378"/>
      <c r="JIY271" s="378"/>
      <c r="JIZ271" s="378"/>
      <c r="JJA271" s="378"/>
      <c r="JJB271" s="378"/>
      <c r="JJC271" s="378"/>
      <c r="JJD271" s="378"/>
      <c r="JJE271" s="379"/>
      <c r="JJF271" s="379"/>
      <c r="JJG271" s="378"/>
      <c r="JJH271" s="378"/>
      <c r="JJI271" s="379"/>
      <c r="JJJ271" s="379"/>
      <c r="JJK271" s="378"/>
      <c r="JJL271" s="378"/>
      <c r="JJM271" s="378"/>
      <c r="JJN271" s="378"/>
      <c r="JJO271" s="378"/>
      <c r="JJP271" s="372"/>
      <c r="JJQ271" s="398"/>
      <c r="JJR271" s="378"/>
      <c r="JJS271" s="378"/>
      <c r="JJT271" s="378"/>
      <c r="JJU271" s="378"/>
      <c r="JJV271" s="378"/>
      <c r="JJW271" s="378"/>
      <c r="JJX271" s="378"/>
      <c r="JJY271" s="377"/>
      <c r="JJZ271" s="377"/>
      <c r="JKA271" s="377"/>
      <c r="JKB271" s="377"/>
      <c r="JKC271" s="377"/>
      <c r="JKD271" s="377"/>
      <c r="JKE271" s="377"/>
      <c r="JKF271" s="377"/>
      <c r="JKG271" s="377"/>
      <c r="JKH271" s="377"/>
      <c r="JKI271" s="377"/>
      <c r="JKJ271" s="377"/>
      <c r="JKK271" s="377"/>
      <c r="JKL271" s="377"/>
      <c r="JKM271" s="377"/>
      <c r="JKN271" s="377"/>
      <c r="JKO271" s="377"/>
      <c r="JKP271" s="377"/>
      <c r="JKQ271" s="377"/>
      <c r="JKR271" s="377"/>
      <c r="JKS271" s="377"/>
      <c r="JKT271" s="377"/>
      <c r="JKU271" s="377"/>
      <c r="JKV271" s="377"/>
      <c r="JKW271" s="377"/>
      <c r="JKX271" s="377"/>
      <c r="JKY271" s="377"/>
      <c r="JKZ271" s="377"/>
      <c r="JLA271" s="377"/>
      <c r="JLB271" s="377"/>
      <c r="JLC271" s="377"/>
      <c r="JLD271" s="377"/>
      <c r="JLE271" s="377"/>
      <c r="JLF271" s="377"/>
      <c r="JLG271" s="377"/>
      <c r="JLH271" s="377"/>
      <c r="JLI271" s="377"/>
      <c r="JLJ271" s="377"/>
      <c r="JLK271" s="377"/>
      <c r="JLL271" s="377"/>
      <c r="JLM271" s="377"/>
      <c r="JLN271" s="377"/>
      <c r="JLO271" s="377"/>
      <c r="JLP271" s="377"/>
      <c r="JLQ271" s="378"/>
      <c r="JLR271" s="378"/>
      <c r="JLS271" s="378"/>
      <c r="JLT271" s="378"/>
      <c r="JLU271" s="378"/>
      <c r="JLV271" s="378"/>
      <c r="JLW271" s="378"/>
      <c r="JLX271" s="378"/>
      <c r="JLY271" s="378"/>
      <c r="JLZ271" s="378"/>
      <c r="JMA271" s="378"/>
      <c r="JMB271" s="378"/>
      <c r="JMC271" s="378"/>
      <c r="JMD271" s="378"/>
      <c r="JME271" s="378"/>
      <c r="JMF271" s="378"/>
      <c r="JMG271" s="378"/>
      <c r="JMH271" s="378"/>
      <c r="JMI271" s="378"/>
      <c r="JMJ271" s="378"/>
      <c r="JMK271" s="378"/>
      <c r="JML271" s="378"/>
      <c r="JMM271" s="378"/>
      <c r="JMN271" s="378"/>
      <c r="JMO271" s="379"/>
      <c r="JMP271" s="379"/>
      <c r="JMQ271" s="379"/>
      <c r="JMR271" s="379"/>
      <c r="JMS271" s="379"/>
      <c r="JMT271" s="378"/>
      <c r="JMU271" s="378"/>
      <c r="JMV271" s="379"/>
      <c r="JMW271" s="379"/>
      <c r="JMX271" s="378"/>
      <c r="JMY271" s="378"/>
      <c r="JMZ271" s="379"/>
      <c r="JNA271" s="379"/>
      <c r="JNB271" s="378"/>
      <c r="JNC271" s="378"/>
      <c r="JND271" s="378"/>
      <c r="JNE271" s="378"/>
      <c r="JNF271" s="378"/>
      <c r="JNG271" s="378"/>
      <c r="JNH271" s="378"/>
      <c r="JNI271" s="379"/>
      <c r="JNJ271" s="379"/>
      <c r="JNK271" s="378"/>
      <c r="JNL271" s="378"/>
      <c r="JNM271" s="379"/>
      <c r="JNN271" s="379"/>
      <c r="JNO271" s="378"/>
      <c r="JNP271" s="378"/>
      <c r="JNQ271" s="378"/>
      <c r="JNR271" s="378"/>
      <c r="JNS271" s="378"/>
      <c r="JNT271" s="372"/>
      <c r="JNU271" s="398"/>
      <c r="JNV271" s="378"/>
      <c r="JNW271" s="378"/>
      <c r="JNX271" s="378"/>
      <c r="JNY271" s="378"/>
      <c r="JNZ271" s="378"/>
      <c r="JOA271" s="378"/>
      <c r="JOB271" s="378"/>
      <c r="JOC271" s="377"/>
      <c r="JOD271" s="377"/>
      <c r="JOE271" s="377"/>
      <c r="JOF271" s="377"/>
      <c r="JOG271" s="377"/>
      <c r="JOH271" s="377"/>
      <c r="JOI271" s="377"/>
      <c r="JOJ271" s="377"/>
      <c r="JOK271" s="377"/>
      <c r="JOL271" s="377"/>
      <c r="JOM271" s="377"/>
      <c r="JON271" s="377"/>
      <c r="JOO271" s="377"/>
      <c r="JOP271" s="377"/>
      <c r="JOQ271" s="377"/>
      <c r="JOR271" s="377"/>
      <c r="JOS271" s="377"/>
      <c r="JOT271" s="377"/>
      <c r="JOU271" s="377"/>
      <c r="JOV271" s="377"/>
      <c r="JOW271" s="377"/>
      <c r="JOX271" s="377"/>
      <c r="JOY271" s="377"/>
      <c r="JOZ271" s="377"/>
      <c r="JPA271" s="377"/>
      <c r="JPB271" s="377"/>
      <c r="JPC271" s="377"/>
      <c r="JPD271" s="377"/>
      <c r="JPE271" s="377"/>
      <c r="JPF271" s="377"/>
      <c r="JPG271" s="377"/>
      <c r="JPH271" s="377"/>
      <c r="JPI271" s="377"/>
      <c r="JPJ271" s="377"/>
      <c r="JPK271" s="377"/>
      <c r="JPL271" s="377"/>
      <c r="JPM271" s="377"/>
      <c r="JPN271" s="377"/>
      <c r="JPO271" s="377"/>
      <c r="JPP271" s="377"/>
      <c r="JPQ271" s="377"/>
      <c r="JPR271" s="377"/>
      <c r="JPS271" s="377"/>
      <c r="JPT271" s="377"/>
      <c r="JPU271" s="378"/>
      <c r="JPV271" s="378"/>
      <c r="JPW271" s="378"/>
      <c r="JPX271" s="378"/>
      <c r="JPY271" s="378"/>
      <c r="JPZ271" s="378"/>
      <c r="JQA271" s="378"/>
      <c r="JQB271" s="378"/>
      <c r="JQC271" s="378"/>
      <c r="JQD271" s="378"/>
      <c r="JQE271" s="378"/>
      <c r="JQF271" s="378"/>
      <c r="JQG271" s="378"/>
      <c r="JQH271" s="378"/>
      <c r="JQI271" s="378"/>
      <c r="JQJ271" s="378"/>
      <c r="JQK271" s="378"/>
      <c r="JQL271" s="378"/>
      <c r="JQM271" s="378"/>
      <c r="JQN271" s="378"/>
      <c r="JQO271" s="378"/>
      <c r="JQP271" s="378"/>
      <c r="JQQ271" s="378"/>
      <c r="JQR271" s="378"/>
      <c r="JQS271" s="379"/>
      <c r="JQT271" s="379"/>
      <c r="JQU271" s="379"/>
      <c r="JQV271" s="379"/>
      <c r="JQW271" s="379"/>
      <c r="JQX271" s="378"/>
      <c r="JQY271" s="378"/>
      <c r="JQZ271" s="379"/>
      <c r="JRA271" s="379"/>
      <c r="JRB271" s="378"/>
      <c r="JRC271" s="378"/>
      <c r="JRD271" s="379"/>
      <c r="JRE271" s="379"/>
      <c r="JRF271" s="378"/>
      <c r="JRG271" s="378"/>
      <c r="JRH271" s="378"/>
      <c r="JRI271" s="378"/>
      <c r="JRJ271" s="378"/>
      <c r="JRK271" s="378"/>
      <c r="JRL271" s="378"/>
      <c r="JRM271" s="379"/>
      <c r="JRN271" s="379"/>
      <c r="JRO271" s="378"/>
      <c r="JRP271" s="378"/>
      <c r="JRQ271" s="379"/>
      <c r="JRR271" s="379"/>
      <c r="JRS271" s="378"/>
      <c r="JRT271" s="378"/>
      <c r="JRU271" s="378"/>
      <c r="JRV271" s="378"/>
      <c r="JRW271" s="378"/>
      <c r="JRX271" s="372"/>
      <c r="JRY271" s="398"/>
      <c r="JRZ271" s="378"/>
      <c r="JSA271" s="378"/>
      <c r="JSB271" s="378"/>
      <c r="JSC271" s="378"/>
      <c r="JSD271" s="378"/>
      <c r="JSE271" s="378"/>
      <c r="JSF271" s="378"/>
      <c r="JSG271" s="377"/>
      <c r="JSH271" s="377"/>
      <c r="JSI271" s="377"/>
      <c r="JSJ271" s="377"/>
      <c r="JSK271" s="377"/>
      <c r="JSL271" s="377"/>
      <c r="JSM271" s="377"/>
      <c r="JSN271" s="377"/>
      <c r="JSO271" s="377"/>
      <c r="JSP271" s="377"/>
      <c r="JSQ271" s="377"/>
      <c r="JSR271" s="377"/>
      <c r="JSS271" s="377"/>
      <c r="JST271" s="377"/>
      <c r="JSU271" s="377"/>
      <c r="JSV271" s="377"/>
      <c r="JSW271" s="377"/>
      <c r="JSX271" s="377"/>
      <c r="JSY271" s="377"/>
      <c r="JSZ271" s="377"/>
      <c r="JTA271" s="377"/>
      <c r="JTB271" s="377"/>
      <c r="JTC271" s="377"/>
      <c r="JTD271" s="377"/>
      <c r="JTE271" s="377"/>
      <c r="JTF271" s="377"/>
      <c r="JTG271" s="377"/>
      <c r="JTH271" s="377"/>
      <c r="JTI271" s="377"/>
      <c r="JTJ271" s="377"/>
      <c r="JTK271" s="377"/>
      <c r="JTL271" s="377"/>
      <c r="JTM271" s="377"/>
      <c r="JTN271" s="377"/>
      <c r="JTO271" s="377"/>
      <c r="JTP271" s="377"/>
      <c r="JTQ271" s="377"/>
      <c r="JTR271" s="377"/>
      <c r="JTS271" s="377"/>
      <c r="JTT271" s="377"/>
      <c r="JTU271" s="377"/>
      <c r="JTV271" s="377"/>
      <c r="JTW271" s="377"/>
      <c r="JTX271" s="377"/>
      <c r="JTY271" s="378"/>
      <c r="JTZ271" s="378"/>
      <c r="JUA271" s="378"/>
      <c r="JUB271" s="378"/>
      <c r="JUC271" s="378"/>
      <c r="JUD271" s="378"/>
      <c r="JUE271" s="378"/>
      <c r="JUF271" s="378"/>
      <c r="JUG271" s="378"/>
      <c r="JUH271" s="378"/>
      <c r="JUI271" s="378"/>
      <c r="JUJ271" s="378"/>
      <c r="JUK271" s="378"/>
      <c r="JUL271" s="378"/>
      <c r="JUM271" s="378"/>
      <c r="JUN271" s="378"/>
      <c r="JUO271" s="378"/>
      <c r="JUP271" s="378"/>
      <c r="JUQ271" s="378"/>
      <c r="JUR271" s="378"/>
      <c r="JUS271" s="378"/>
      <c r="JUT271" s="378"/>
      <c r="JUU271" s="378"/>
      <c r="JUV271" s="378"/>
      <c r="JUW271" s="379"/>
      <c r="JUX271" s="379"/>
      <c r="JUY271" s="379"/>
      <c r="JUZ271" s="379"/>
      <c r="JVA271" s="379"/>
      <c r="JVB271" s="378"/>
      <c r="JVC271" s="378"/>
      <c r="JVD271" s="379"/>
      <c r="JVE271" s="379"/>
      <c r="JVF271" s="378"/>
      <c r="JVG271" s="378"/>
      <c r="JVH271" s="379"/>
      <c r="JVI271" s="379"/>
      <c r="JVJ271" s="378"/>
      <c r="JVK271" s="378"/>
      <c r="JVL271" s="378"/>
      <c r="JVM271" s="378"/>
      <c r="JVN271" s="378"/>
      <c r="JVO271" s="378"/>
      <c r="JVP271" s="378"/>
      <c r="JVQ271" s="379"/>
      <c r="JVR271" s="379"/>
      <c r="JVS271" s="378"/>
      <c r="JVT271" s="378"/>
      <c r="JVU271" s="379"/>
      <c r="JVV271" s="379"/>
      <c r="JVW271" s="378"/>
      <c r="JVX271" s="378"/>
      <c r="JVY271" s="378"/>
      <c r="JVZ271" s="378"/>
      <c r="JWA271" s="378"/>
      <c r="JWB271" s="372"/>
      <c r="JWC271" s="398"/>
      <c r="JWD271" s="378"/>
      <c r="JWE271" s="378"/>
      <c r="JWF271" s="378"/>
      <c r="JWG271" s="378"/>
      <c r="JWH271" s="378"/>
      <c r="JWI271" s="378"/>
      <c r="JWJ271" s="378"/>
      <c r="JWK271" s="377"/>
      <c r="JWL271" s="377"/>
      <c r="JWM271" s="377"/>
      <c r="JWN271" s="377"/>
      <c r="JWO271" s="377"/>
      <c r="JWP271" s="377"/>
      <c r="JWQ271" s="377"/>
      <c r="JWR271" s="377"/>
      <c r="JWS271" s="377"/>
      <c r="JWT271" s="377"/>
      <c r="JWU271" s="377"/>
      <c r="JWV271" s="377"/>
      <c r="JWW271" s="377"/>
      <c r="JWX271" s="377"/>
      <c r="JWY271" s="377"/>
      <c r="JWZ271" s="377"/>
      <c r="JXA271" s="377"/>
      <c r="JXB271" s="377"/>
      <c r="JXC271" s="377"/>
      <c r="JXD271" s="377"/>
      <c r="JXE271" s="377"/>
      <c r="JXF271" s="377"/>
      <c r="JXG271" s="377"/>
      <c r="JXH271" s="377"/>
      <c r="JXI271" s="377"/>
      <c r="JXJ271" s="377"/>
      <c r="JXK271" s="377"/>
      <c r="JXL271" s="377"/>
      <c r="JXM271" s="377"/>
      <c r="JXN271" s="377"/>
      <c r="JXO271" s="377"/>
      <c r="JXP271" s="377"/>
      <c r="JXQ271" s="377"/>
      <c r="JXR271" s="377"/>
      <c r="JXS271" s="377"/>
      <c r="JXT271" s="377"/>
      <c r="JXU271" s="377"/>
      <c r="JXV271" s="377"/>
      <c r="JXW271" s="377"/>
      <c r="JXX271" s="377"/>
      <c r="JXY271" s="377"/>
      <c r="JXZ271" s="377"/>
      <c r="JYA271" s="377"/>
      <c r="JYB271" s="377"/>
      <c r="JYC271" s="378"/>
      <c r="JYD271" s="378"/>
      <c r="JYE271" s="378"/>
      <c r="JYF271" s="378"/>
      <c r="JYG271" s="378"/>
      <c r="JYH271" s="378"/>
      <c r="JYI271" s="378"/>
      <c r="JYJ271" s="378"/>
      <c r="JYK271" s="378"/>
      <c r="JYL271" s="378"/>
      <c r="JYM271" s="378"/>
      <c r="JYN271" s="378"/>
      <c r="JYO271" s="378"/>
      <c r="JYP271" s="378"/>
      <c r="JYQ271" s="378"/>
      <c r="JYR271" s="378"/>
      <c r="JYS271" s="378"/>
      <c r="JYT271" s="378"/>
      <c r="JYU271" s="378"/>
      <c r="JYV271" s="378"/>
      <c r="JYW271" s="378"/>
      <c r="JYX271" s="378"/>
      <c r="JYY271" s="378"/>
      <c r="JYZ271" s="378"/>
      <c r="JZA271" s="379"/>
      <c r="JZB271" s="379"/>
      <c r="JZC271" s="379"/>
      <c r="JZD271" s="379"/>
      <c r="JZE271" s="379"/>
      <c r="JZF271" s="378"/>
      <c r="JZG271" s="378"/>
      <c r="JZH271" s="379"/>
      <c r="JZI271" s="379"/>
      <c r="JZJ271" s="378"/>
      <c r="JZK271" s="378"/>
      <c r="JZL271" s="379"/>
      <c r="JZM271" s="379"/>
      <c r="JZN271" s="378"/>
      <c r="JZO271" s="378"/>
      <c r="JZP271" s="378"/>
      <c r="JZQ271" s="378"/>
      <c r="JZR271" s="378"/>
      <c r="JZS271" s="378"/>
      <c r="JZT271" s="378"/>
      <c r="JZU271" s="379"/>
      <c r="JZV271" s="379"/>
      <c r="JZW271" s="378"/>
      <c r="JZX271" s="378"/>
      <c r="JZY271" s="379"/>
      <c r="JZZ271" s="379"/>
      <c r="KAA271" s="378"/>
      <c r="KAB271" s="378"/>
      <c r="KAC271" s="378"/>
      <c r="KAD271" s="378"/>
      <c r="KAE271" s="378"/>
      <c r="KAF271" s="372"/>
      <c r="KAG271" s="398"/>
      <c r="KAH271" s="378"/>
      <c r="KAI271" s="378"/>
      <c r="KAJ271" s="378"/>
      <c r="KAK271" s="378"/>
      <c r="KAL271" s="378"/>
      <c r="KAM271" s="378"/>
      <c r="KAN271" s="378"/>
      <c r="KAO271" s="377"/>
      <c r="KAP271" s="377"/>
      <c r="KAQ271" s="377"/>
      <c r="KAR271" s="377"/>
      <c r="KAS271" s="377"/>
      <c r="KAT271" s="377"/>
      <c r="KAU271" s="377"/>
      <c r="KAV271" s="377"/>
      <c r="KAW271" s="377"/>
      <c r="KAX271" s="377"/>
      <c r="KAY271" s="377"/>
      <c r="KAZ271" s="377"/>
      <c r="KBA271" s="377"/>
      <c r="KBB271" s="377"/>
      <c r="KBC271" s="377"/>
      <c r="KBD271" s="377"/>
      <c r="KBE271" s="377"/>
      <c r="KBF271" s="377"/>
      <c r="KBG271" s="377"/>
      <c r="KBH271" s="377"/>
      <c r="KBI271" s="377"/>
      <c r="KBJ271" s="377"/>
      <c r="KBK271" s="377"/>
      <c r="KBL271" s="377"/>
      <c r="KBM271" s="377"/>
      <c r="KBN271" s="377"/>
      <c r="KBO271" s="377"/>
      <c r="KBP271" s="377"/>
      <c r="KBQ271" s="377"/>
      <c r="KBR271" s="377"/>
      <c r="KBS271" s="377"/>
      <c r="KBT271" s="377"/>
      <c r="KBU271" s="377"/>
      <c r="KBV271" s="377"/>
      <c r="KBW271" s="377"/>
      <c r="KBX271" s="377"/>
      <c r="KBY271" s="377"/>
      <c r="KBZ271" s="377"/>
      <c r="KCA271" s="377"/>
      <c r="KCB271" s="377"/>
      <c r="KCC271" s="377"/>
      <c r="KCD271" s="377"/>
      <c r="KCE271" s="377"/>
      <c r="KCF271" s="377"/>
      <c r="KCG271" s="378"/>
      <c r="KCH271" s="378"/>
      <c r="KCI271" s="378"/>
      <c r="KCJ271" s="378"/>
      <c r="KCK271" s="378"/>
      <c r="KCL271" s="378"/>
      <c r="KCM271" s="378"/>
      <c r="KCN271" s="378"/>
      <c r="KCO271" s="378"/>
      <c r="KCP271" s="378"/>
      <c r="KCQ271" s="378"/>
      <c r="KCR271" s="378"/>
      <c r="KCS271" s="378"/>
      <c r="KCT271" s="378"/>
      <c r="KCU271" s="378"/>
      <c r="KCV271" s="378"/>
      <c r="KCW271" s="378"/>
      <c r="KCX271" s="378"/>
      <c r="KCY271" s="378"/>
      <c r="KCZ271" s="378"/>
      <c r="KDA271" s="378"/>
      <c r="KDB271" s="378"/>
      <c r="KDC271" s="378"/>
      <c r="KDD271" s="378"/>
      <c r="KDE271" s="379"/>
      <c r="KDF271" s="379"/>
      <c r="KDG271" s="379"/>
      <c r="KDH271" s="379"/>
      <c r="KDI271" s="379"/>
      <c r="KDJ271" s="378"/>
      <c r="KDK271" s="378"/>
      <c r="KDL271" s="379"/>
      <c r="KDM271" s="379"/>
      <c r="KDN271" s="378"/>
      <c r="KDO271" s="378"/>
      <c r="KDP271" s="379"/>
      <c r="KDQ271" s="379"/>
      <c r="KDR271" s="378"/>
      <c r="KDS271" s="378"/>
      <c r="KDT271" s="378"/>
      <c r="KDU271" s="378"/>
      <c r="KDV271" s="378"/>
      <c r="KDW271" s="378"/>
      <c r="KDX271" s="378"/>
      <c r="KDY271" s="379"/>
      <c r="KDZ271" s="379"/>
      <c r="KEA271" s="378"/>
      <c r="KEB271" s="378"/>
      <c r="KEC271" s="379"/>
      <c r="KED271" s="379"/>
      <c r="KEE271" s="378"/>
      <c r="KEF271" s="378"/>
      <c r="KEG271" s="378"/>
      <c r="KEH271" s="378"/>
      <c r="KEI271" s="378"/>
      <c r="KEJ271" s="372"/>
      <c r="KEK271" s="398"/>
      <c r="KEL271" s="378"/>
      <c r="KEM271" s="378"/>
      <c r="KEN271" s="378"/>
      <c r="KEO271" s="378"/>
      <c r="KEP271" s="378"/>
      <c r="KEQ271" s="378"/>
      <c r="KER271" s="378"/>
      <c r="KES271" s="377"/>
      <c r="KET271" s="377"/>
      <c r="KEU271" s="377"/>
      <c r="KEV271" s="377"/>
      <c r="KEW271" s="377"/>
      <c r="KEX271" s="377"/>
      <c r="KEY271" s="377"/>
      <c r="KEZ271" s="377"/>
      <c r="KFA271" s="377"/>
      <c r="KFB271" s="377"/>
      <c r="KFC271" s="377"/>
      <c r="KFD271" s="377"/>
      <c r="KFE271" s="377"/>
      <c r="KFF271" s="377"/>
      <c r="KFG271" s="377"/>
      <c r="KFH271" s="377"/>
      <c r="KFI271" s="377"/>
      <c r="KFJ271" s="377"/>
      <c r="KFK271" s="377"/>
      <c r="KFL271" s="377"/>
      <c r="KFM271" s="377"/>
      <c r="KFN271" s="377"/>
      <c r="KFO271" s="377"/>
      <c r="KFP271" s="377"/>
      <c r="KFQ271" s="377"/>
      <c r="KFR271" s="377"/>
      <c r="KFS271" s="377"/>
      <c r="KFT271" s="377"/>
      <c r="KFU271" s="377"/>
      <c r="KFV271" s="377"/>
      <c r="KFW271" s="377"/>
      <c r="KFX271" s="377"/>
      <c r="KFY271" s="377"/>
      <c r="KFZ271" s="377"/>
      <c r="KGA271" s="377"/>
      <c r="KGB271" s="377"/>
      <c r="KGC271" s="377"/>
      <c r="KGD271" s="377"/>
      <c r="KGE271" s="377"/>
      <c r="KGF271" s="377"/>
      <c r="KGG271" s="377"/>
      <c r="KGH271" s="377"/>
      <c r="KGI271" s="377"/>
      <c r="KGJ271" s="377"/>
      <c r="KGK271" s="378"/>
      <c r="KGL271" s="378"/>
      <c r="KGM271" s="378"/>
      <c r="KGN271" s="378"/>
      <c r="KGO271" s="378"/>
      <c r="KGP271" s="378"/>
      <c r="KGQ271" s="378"/>
      <c r="KGR271" s="378"/>
      <c r="KGS271" s="378"/>
      <c r="KGT271" s="378"/>
      <c r="KGU271" s="378"/>
      <c r="KGV271" s="378"/>
      <c r="KGW271" s="378"/>
      <c r="KGX271" s="378"/>
      <c r="KGY271" s="378"/>
      <c r="KGZ271" s="378"/>
      <c r="KHA271" s="378"/>
      <c r="KHB271" s="378"/>
      <c r="KHC271" s="378"/>
      <c r="KHD271" s="378"/>
      <c r="KHE271" s="378"/>
      <c r="KHF271" s="378"/>
      <c r="KHG271" s="378"/>
      <c r="KHH271" s="378"/>
      <c r="KHI271" s="379"/>
      <c r="KHJ271" s="379"/>
      <c r="KHK271" s="379"/>
      <c r="KHL271" s="379"/>
      <c r="KHM271" s="379"/>
      <c r="KHN271" s="378"/>
      <c r="KHO271" s="378"/>
      <c r="KHP271" s="379"/>
      <c r="KHQ271" s="379"/>
      <c r="KHR271" s="378"/>
      <c r="KHS271" s="378"/>
      <c r="KHT271" s="379"/>
      <c r="KHU271" s="379"/>
      <c r="KHV271" s="378"/>
      <c r="KHW271" s="378"/>
      <c r="KHX271" s="378"/>
      <c r="KHY271" s="378"/>
      <c r="KHZ271" s="378"/>
      <c r="KIA271" s="378"/>
      <c r="KIB271" s="378"/>
      <c r="KIC271" s="379"/>
      <c r="KID271" s="379"/>
      <c r="KIE271" s="378"/>
      <c r="KIF271" s="378"/>
      <c r="KIG271" s="379"/>
      <c r="KIH271" s="379"/>
      <c r="KII271" s="378"/>
      <c r="KIJ271" s="378"/>
      <c r="KIK271" s="378"/>
      <c r="KIL271" s="378"/>
      <c r="KIM271" s="378"/>
      <c r="KIN271" s="372"/>
      <c r="KIO271" s="398"/>
      <c r="KIP271" s="378"/>
      <c r="KIQ271" s="378"/>
      <c r="KIR271" s="378"/>
      <c r="KIS271" s="378"/>
      <c r="KIT271" s="378"/>
      <c r="KIU271" s="378"/>
      <c r="KIV271" s="378"/>
      <c r="KIW271" s="377"/>
      <c r="KIX271" s="377"/>
      <c r="KIY271" s="377"/>
      <c r="KIZ271" s="377"/>
      <c r="KJA271" s="377"/>
      <c r="KJB271" s="377"/>
      <c r="KJC271" s="377"/>
      <c r="KJD271" s="377"/>
      <c r="KJE271" s="377"/>
      <c r="KJF271" s="377"/>
      <c r="KJG271" s="377"/>
      <c r="KJH271" s="377"/>
      <c r="KJI271" s="377"/>
      <c r="KJJ271" s="377"/>
      <c r="KJK271" s="377"/>
      <c r="KJL271" s="377"/>
      <c r="KJM271" s="377"/>
      <c r="KJN271" s="377"/>
      <c r="KJO271" s="377"/>
      <c r="KJP271" s="377"/>
      <c r="KJQ271" s="377"/>
      <c r="KJR271" s="377"/>
      <c r="KJS271" s="377"/>
      <c r="KJT271" s="377"/>
      <c r="KJU271" s="377"/>
      <c r="KJV271" s="377"/>
      <c r="KJW271" s="377"/>
      <c r="KJX271" s="377"/>
      <c r="KJY271" s="377"/>
      <c r="KJZ271" s="377"/>
      <c r="KKA271" s="377"/>
      <c r="KKB271" s="377"/>
      <c r="KKC271" s="377"/>
      <c r="KKD271" s="377"/>
      <c r="KKE271" s="377"/>
      <c r="KKF271" s="377"/>
      <c r="KKG271" s="377"/>
      <c r="KKH271" s="377"/>
      <c r="KKI271" s="377"/>
      <c r="KKJ271" s="377"/>
      <c r="KKK271" s="377"/>
      <c r="KKL271" s="377"/>
      <c r="KKM271" s="377"/>
      <c r="KKN271" s="377"/>
      <c r="KKO271" s="378"/>
      <c r="KKP271" s="378"/>
      <c r="KKQ271" s="378"/>
      <c r="KKR271" s="378"/>
      <c r="KKS271" s="378"/>
      <c r="KKT271" s="378"/>
      <c r="KKU271" s="378"/>
      <c r="KKV271" s="378"/>
      <c r="KKW271" s="378"/>
      <c r="KKX271" s="378"/>
      <c r="KKY271" s="378"/>
      <c r="KKZ271" s="378"/>
      <c r="KLA271" s="378"/>
      <c r="KLB271" s="378"/>
      <c r="KLC271" s="378"/>
      <c r="KLD271" s="378"/>
      <c r="KLE271" s="378"/>
      <c r="KLF271" s="378"/>
      <c r="KLG271" s="378"/>
      <c r="KLH271" s="378"/>
      <c r="KLI271" s="378"/>
      <c r="KLJ271" s="378"/>
      <c r="KLK271" s="378"/>
      <c r="KLL271" s="378"/>
      <c r="KLM271" s="379"/>
      <c r="KLN271" s="379"/>
      <c r="KLO271" s="379"/>
      <c r="KLP271" s="379"/>
      <c r="KLQ271" s="379"/>
      <c r="KLR271" s="378"/>
      <c r="KLS271" s="378"/>
      <c r="KLT271" s="379"/>
      <c r="KLU271" s="379"/>
      <c r="KLV271" s="378"/>
      <c r="KLW271" s="378"/>
      <c r="KLX271" s="379"/>
      <c r="KLY271" s="379"/>
      <c r="KLZ271" s="378"/>
      <c r="KMA271" s="378"/>
      <c r="KMB271" s="378"/>
      <c r="KMC271" s="378"/>
      <c r="KMD271" s="378"/>
      <c r="KME271" s="378"/>
      <c r="KMF271" s="378"/>
      <c r="KMG271" s="379"/>
      <c r="KMH271" s="379"/>
      <c r="KMI271" s="378"/>
      <c r="KMJ271" s="378"/>
      <c r="KMK271" s="379"/>
      <c r="KML271" s="379"/>
      <c r="KMM271" s="378"/>
      <c r="KMN271" s="378"/>
      <c r="KMO271" s="378"/>
      <c r="KMP271" s="378"/>
      <c r="KMQ271" s="378"/>
      <c r="KMR271" s="372"/>
      <c r="KMS271" s="398"/>
      <c r="KMT271" s="378"/>
      <c r="KMU271" s="378"/>
      <c r="KMV271" s="378"/>
      <c r="KMW271" s="378"/>
      <c r="KMX271" s="378"/>
      <c r="KMY271" s="378"/>
      <c r="KMZ271" s="378"/>
      <c r="KNA271" s="377"/>
      <c r="KNB271" s="377"/>
      <c r="KNC271" s="377"/>
      <c r="KND271" s="377"/>
      <c r="KNE271" s="377"/>
      <c r="KNF271" s="377"/>
      <c r="KNG271" s="377"/>
      <c r="KNH271" s="377"/>
      <c r="KNI271" s="377"/>
      <c r="KNJ271" s="377"/>
      <c r="KNK271" s="377"/>
      <c r="KNL271" s="377"/>
      <c r="KNM271" s="377"/>
      <c r="KNN271" s="377"/>
      <c r="KNO271" s="377"/>
      <c r="KNP271" s="377"/>
      <c r="KNQ271" s="377"/>
      <c r="KNR271" s="377"/>
      <c r="KNS271" s="377"/>
      <c r="KNT271" s="377"/>
      <c r="KNU271" s="377"/>
      <c r="KNV271" s="377"/>
      <c r="KNW271" s="377"/>
      <c r="KNX271" s="377"/>
      <c r="KNY271" s="377"/>
      <c r="KNZ271" s="377"/>
      <c r="KOA271" s="377"/>
      <c r="KOB271" s="377"/>
      <c r="KOC271" s="377"/>
      <c r="KOD271" s="377"/>
      <c r="KOE271" s="377"/>
      <c r="KOF271" s="377"/>
      <c r="KOG271" s="377"/>
      <c r="KOH271" s="377"/>
      <c r="KOI271" s="377"/>
      <c r="KOJ271" s="377"/>
      <c r="KOK271" s="377"/>
      <c r="KOL271" s="377"/>
      <c r="KOM271" s="377"/>
      <c r="KON271" s="377"/>
      <c r="KOO271" s="377"/>
      <c r="KOP271" s="377"/>
      <c r="KOQ271" s="377"/>
      <c r="KOR271" s="377"/>
      <c r="KOS271" s="378"/>
      <c r="KOT271" s="378"/>
      <c r="KOU271" s="378"/>
      <c r="KOV271" s="378"/>
      <c r="KOW271" s="378"/>
      <c r="KOX271" s="378"/>
      <c r="KOY271" s="378"/>
      <c r="KOZ271" s="378"/>
      <c r="KPA271" s="378"/>
      <c r="KPB271" s="378"/>
      <c r="KPC271" s="378"/>
      <c r="KPD271" s="378"/>
      <c r="KPE271" s="378"/>
      <c r="KPF271" s="378"/>
      <c r="KPG271" s="378"/>
      <c r="KPH271" s="378"/>
      <c r="KPI271" s="378"/>
      <c r="KPJ271" s="378"/>
      <c r="KPK271" s="378"/>
      <c r="KPL271" s="378"/>
      <c r="KPM271" s="378"/>
      <c r="KPN271" s="378"/>
      <c r="KPO271" s="378"/>
      <c r="KPP271" s="378"/>
      <c r="KPQ271" s="379"/>
      <c r="KPR271" s="379"/>
      <c r="KPS271" s="379"/>
      <c r="KPT271" s="379"/>
      <c r="KPU271" s="379"/>
      <c r="KPV271" s="378"/>
      <c r="KPW271" s="378"/>
      <c r="KPX271" s="379"/>
      <c r="KPY271" s="379"/>
      <c r="KPZ271" s="378"/>
      <c r="KQA271" s="378"/>
      <c r="KQB271" s="379"/>
      <c r="KQC271" s="379"/>
      <c r="KQD271" s="378"/>
      <c r="KQE271" s="378"/>
      <c r="KQF271" s="378"/>
      <c r="KQG271" s="378"/>
      <c r="KQH271" s="378"/>
      <c r="KQI271" s="378"/>
      <c r="KQJ271" s="378"/>
      <c r="KQK271" s="379"/>
      <c r="KQL271" s="379"/>
      <c r="KQM271" s="378"/>
      <c r="KQN271" s="378"/>
      <c r="KQO271" s="379"/>
      <c r="KQP271" s="379"/>
      <c r="KQQ271" s="378"/>
      <c r="KQR271" s="378"/>
      <c r="KQS271" s="378"/>
      <c r="KQT271" s="378"/>
      <c r="KQU271" s="378"/>
      <c r="KQV271" s="372"/>
      <c r="KQW271" s="398"/>
      <c r="KQX271" s="378"/>
      <c r="KQY271" s="378"/>
      <c r="KQZ271" s="378"/>
      <c r="KRA271" s="378"/>
      <c r="KRB271" s="378"/>
      <c r="KRC271" s="378"/>
      <c r="KRD271" s="378"/>
      <c r="KRE271" s="377"/>
      <c r="KRF271" s="377"/>
      <c r="KRG271" s="377"/>
      <c r="KRH271" s="377"/>
      <c r="KRI271" s="377"/>
      <c r="KRJ271" s="377"/>
      <c r="KRK271" s="377"/>
      <c r="KRL271" s="377"/>
      <c r="KRM271" s="377"/>
      <c r="KRN271" s="377"/>
      <c r="KRO271" s="377"/>
      <c r="KRP271" s="377"/>
      <c r="KRQ271" s="377"/>
      <c r="KRR271" s="377"/>
      <c r="KRS271" s="377"/>
      <c r="KRT271" s="377"/>
      <c r="KRU271" s="377"/>
      <c r="KRV271" s="377"/>
      <c r="KRW271" s="377"/>
      <c r="KRX271" s="377"/>
      <c r="KRY271" s="377"/>
      <c r="KRZ271" s="377"/>
      <c r="KSA271" s="377"/>
      <c r="KSB271" s="377"/>
      <c r="KSC271" s="377"/>
      <c r="KSD271" s="377"/>
      <c r="KSE271" s="377"/>
      <c r="KSF271" s="377"/>
      <c r="KSG271" s="377"/>
      <c r="KSH271" s="377"/>
      <c r="KSI271" s="377"/>
      <c r="KSJ271" s="377"/>
      <c r="KSK271" s="377"/>
      <c r="KSL271" s="377"/>
      <c r="KSM271" s="377"/>
      <c r="KSN271" s="377"/>
      <c r="KSO271" s="377"/>
      <c r="KSP271" s="377"/>
      <c r="KSQ271" s="377"/>
      <c r="KSR271" s="377"/>
      <c r="KSS271" s="377"/>
      <c r="KST271" s="377"/>
      <c r="KSU271" s="377"/>
      <c r="KSV271" s="377"/>
      <c r="KSW271" s="378"/>
      <c r="KSX271" s="378"/>
      <c r="KSY271" s="378"/>
      <c r="KSZ271" s="378"/>
      <c r="KTA271" s="378"/>
      <c r="KTB271" s="378"/>
      <c r="KTC271" s="378"/>
      <c r="KTD271" s="378"/>
      <c r="KTE271" s="378"/>
      <c r="KTF271" s="378"/>
      <c r="KTG271" s="378"/>
      <c r="KTH271" s="378"/>
      <c r="KTI271" s="378"/>
      <c r="KTJ271" s="378"/>
      <c r="KTK271" s="378"/>
      <c r="KTL271" s="378"/>
      <c r="KTM271" s="378"/>
      <c r="KTN271" s="378"/>
      <c r="KTO271" s="378"/>
      <c r="KTP271" s="378"/>
      <c r="KTQ271" s="378"/>
      <c r="KTR271" s="378"/>
      <c r="KTS271" s="378"/>
      <c r="KTT271" s="378"/>
      <c r="KTU271" s="379"/>
      <c r="KTV271" s="379"/>
      <c r="KTW271" s="379"/>
      <c r="KTX271" s="379"/>
      <c r="KTY271" s="379"/>
      <c r="KTZ271" s="378"/>
      <c r="KUA271" s="378"/>
      <c r="KUB271" s="379"/>
      <c r="KUC271" s="379"/>
      <c r="KUD271" s="378"/>
      <c r="KUE271" s="378"/>
      <c r="KUF271" s="379"/>
      <c r="KUG271" s="379"/>
      <c r="KUH271" s="378"/>
      <c r="KUI271" s="378"/>
      <c r="KUJ271" s="378"/>
      <c r="KUK271" s="378"/>
      <c r="KUL271" s="378"/>
      <c r="KUM271" s="378"/>
      <c r="KUN271" s="378"/>
      <c r="KUO271" s="379"/>
      <c r="KUP271" s="379"/>
      <c r="KUQ271" s="378"/>
      <c r="KUR271" s="378"/>
      <c r="KUS271" s="379"/>
      <c r="KUT271" s="379"/>
      <c r="KUU271" s="378"/>
      <c r="KUV271" s="378"/>
      <c r="KUW271" s="378"/>
      <c r="KUX271" s="378"/>
      <c r="KUY271" s="378"/>
      <c r="KUZ271" s="372"/>
      <c r="KVA271" s="398"/>
      <c r="KVB271" s="378"/>
      <c r="KVC271" s="378"/>
      <c r="KVD271" s="378"/>
      <c r="KVE271" s="378"/>
      <c r="KVF271" s="378"/>
      <c r="KVG271" s="378"/>
      <c r="KVH271" s="378"/>
      <c r="KVI271" s="377"/>
      <c r="KVJ271" s="377"/>
      <c r="KVK271" s="377"/>
      <c r="KVL271" s="377"/>
      <c r="KVM271" s="377"/>
      <c r="KVN271" s="377"/>
      <c r="KVO271" s="377"/>
      <c r="KVP271" s="377"/>
      <c r="KVQ271" s="377"/>
      <c r="KVR271" s="377"/>
      <c r="KVS271" s="377"/>
      <c r="KVT271" s="377"/>
      <c r="KVU271" s="377"/>
      <c r="KVV271" s="377"/>
      <c r="KVW271" s="377"/>
      <c r="KVX271" s="377"/>
      <c r="KVY271" s="377"/>
      <c r="KVZ271" s="377"/>
      <c r="KWA271" s="377"/>
      <c r="KWB271" s="377"/>
      <c r="KWC271" s="377"/>
      <c r="KWD271" s="377"/>
      <c r="KWE271" s="377"/>
      <c r="KWF271" s="377"/>
      <c r="KWG271" s="377"/>
      <c r="KWH271" s="377"/>
      <c r="KWI271" s="377"/>
      <c r="KWJ271" s="377"/>
      <c r="KWK271" s="377"/>
      <c r="KWL271" s="377"/>
      <c r="KWM271" s="377"/>
      <c r="KWN271" s="377"/>
      <c r="KWO271" s="377"/>
      <c r="KWP271" s="377"/>
      <c r="KWQ271" s="377"/>
      <c r="KWR271" s="377"/>
      <c r="KWS271" s="377"/>
      <c r="KWT271" s="377"/>
      <c r="KWU271" s="377"/>
      <c r="KWV271" s="377"/>
      <c r="KWW271" s="377"/>
      <c r="KWX271" s="377"/>
      <c r="KWY271" s="377"/>
      <c r="KWZ271" s="377"/>
      <c r="KXA271" s="378"/>
      <c r="KXB271" s="378"/>
      <c r="KXC271" s="378"/>
      <c r="KXD271" s="378"/>
      <c r="KXE271" s="378"/>
      <c r="KXF271" s="378"/>
      <c r="KXG271" s="378"/>
      <c r="KXH271" s="378"/>
      <c r="KXI271" s="378"/>
      <c r="KXJ271" s="378"/>
      <c r="KXK271" s="378"/>
      <c r="KXL271" s="378"/>
      <c r="KXM271" s="378"/>
      <c r="KXN271" s="378"/>
      <c r="KXO271" s="378"/>
      <c r="KXP271" s="378"/>
      <c r="KXQ271" s="378"/>
      <c r="KXR271" s="378"/>
      <c r="KXS271" s="378"/>
      <c r="KXT271" s="378"/>
      <c r="KXU271" s="378"/>
      <c r="KXV271" s="378"/>
      <c r="KXW271" s="378"/>
      <c r="KXX271" s="378"/>
      <c r="KXY271" s="379"/>
      <c r="KXZ271" s="379"/>
      <c r="KYA271" s="379"/>
      <c r="KYB271" s="379"/>
      <c r="KYC271" s="379"/>
      <c r="KYD271" s="378"/>
      <c r="KYE271" s="378"/>
      <c r="KYF271" s="379"/>
      <c r="KYG271" s="379"/>
      <c r="KYH271" s="378"/>
      <c r="KYI271" s="378"/>
      <c r="KYJ271" s="379"/>
      <c r="KYK271" s="379"/>
      <c r="KYL271" s="378"/>
      <c r="KYM271" s="378"/>
      <c r="KYN271" s="378"/>
      <c r="KYO271" s="378"/>
      <c r="KYP271" s="378"/>
      <c r="KYQ271" s="378"/>
      <c r="KYR271" s="378"/>
      <c r="KYS271" s="379"/>
      <c r="KYT271" s="379"/>
      <c r="KYU271" s="378"/>
      <c r="KYV271" s="378"/>
      <c r="KYW271" s="379"/>
      <c r="KYX271" s="379"/>
      <c r="KYY271" s="378"/>
      <c r="KYZ271" s="378"/>
      <c r="KZA271" s="378"/>
      <c r="KZB271" s="378"/>
      <c r="KZC271" s="378"/>
      <c r="KZD271" s="372"/>
      <c r="KZE271" s="398"/>
      <c r="KZF271" s="378"/>
      <c r="KZG271" s="378"/>
      <c r="KZH271" s="378"/>
      <c r="KZI271" s="378"/>
      <c r="KZJ271" s="378"/>
      <c r="KZK271" s="378"/>
      <c r="KZL271" s="378"/>
      <c r="KZM271" s="377"/>
      <c r="KZN271" s="377"/>
      <c r="KZO271" s="377"/>
      <c r="KZP271" s="377"/>
      <c r="KZQ271" s="377"/>
      <c r="KZR271" s="377"/>
      <c r="KZS271" s="377"/>
      <c r="KZT271" s="377"/>
      <c r="KZU271" s="377"/>
      <c r="KZV271" s="377"/>
      <c r="KZW271" s="377"/>
      <c r="KZX271" s="377"/>
      <c r="KZY271" s="377"/>
      <c r="KZZ271" s="377"/>
      <c r="LAA271" s="377"/>
      <c r="LAB271" s="377"/>
      <c r="LAC271" s="377"/>
      <c r="LAD271" s="377"/>
      <c r="LAE271" s="377"/>
      <c r="LAF271" s="377"/>
      <c r="LAG271" s="377"/>
      <c r="LAH271" s="377"/>
      <c r="LAI271" s="377"/>
      <c r="LAJ271" s="377"/>
      <c r="LAK271" s="377"/>
      <c r="LAL271" s="377"/>
      <c r="LAM271" s="377"/>
      <c r="LAN271" s="377"/>
      <c r="LAO271" s="377"/>
      <c r="LAP271" s="377"/>
      <c r="LAQ271" s="377"/>
      <c r="LAR271" s="377"/>
      <c r="LAS271" s="377"/>
      <c r="LAT271" s="377"/>
      <c r="LAU271" s="377"/>
      <c r="LAV271" s="377"/>
      <c r="LAW271" s="377"/>
      <c r="LAX271" s="377"/>
      <c r="LAY271" s="377"/>
      <c r="LAZ271" s="377"/>
      <c r="LBA271" s="377"/>
      <c r="LBB271" s="377"/>
      <c r="LBC271" s="377"/>
      <c r="LBD271" s="377"/>
      <c r="LBE271" s="378"/>
      <c r="LBF271" s="378"/>
      <c r="LBG271" s="378"/>
      <c r="LBH271" s="378"/>
      <c r="LBI271" s="378"/>
      <c r="LBJ271" s="378"/>
      <c r="LBK271" s="378"/>
      <c r="LBL271" s="378"/>
      <c r="LBM271" s="378"/>
      <c r="LBN271" s="378"/>
      <c r="LBO271" s="378"/>
      <c r="LBP271" s="378"/>
      <c r="LBQ271" s="378"/>
      <c r="LBR271" s="378"/>
      <c r="LBS271" s="378"/>
      <c r="LBT271" s="378"/>
      <c r="LBU271" s="378"/>
      <c r="LBV271" s="378"/>
      <c r="LBW271" s="378"/>
      <c r="LBX271" s="378"/>
      <c r="LBY271" s="378"/>
      <c r="LBZ271" s="378"/>
      <c r="LCA271" s="378"/>
      <c r="LCB271" s="378"/>
      <c r="LCC271" s="379"/>
      <c r="LCD271" s="379"/>
      <c r="LCE271" s="379"/>
      <c r="LCF271" s="379"/>
      <c r="LCG271" s="379"/>
      <c r="LCH271" s="378"/>
      <c r="LCI271" s="378"/>
      <c r="LCJ271" s="379"/>
      <c r="LCK271" s="379"/>
      <c r="LCL271" s="378"/>
      <c r="LCM271" s="378"/>
      <c r="LCN271" s="379"/>
      <c r="LCO271" s="379"/>
      <c r="LCP271" s="378"/>
      <c r="LCQ271" s="378"/>
      <c r="LCR271" s="378"/>
      <c r="LCS271" s="378"/>
      <c r="LCT271" s="378"/>
      <c r="LCU271" s="378"/>
      <c r="LCV271" s="378"/>
      <c r="LCW271" s="379"/>
      <c r="LCX271" s="379"/>
      <c r="LCY271" s="378"/>
      <c r="LCZ271" s="378"/>
      <c r="LDA271" s="379"/>
      <c r="LDB271" s="379"/>
      <c r="LDC271" s="378"/>
      <c r="LDD271" s="378"/>
      <c r="LDE271" s="378"/>
      <c r="LDF271" s="378"/>
      <c r="LDG271" s="378"/>
      <c r="LDH271" s="372"/>
      <c r="LDI271" s="398"/>
      <c r="LDJ271" s="378"/>
      <c r="LDK271" s="378"/>
      <c r="LDL271" s="378"/>
      <c r="LDM271" s="378"/>
      <c r="LDN271" s="378"/>
      <c r="LDO271" s="378"/>
      <c r="LDP271" s="378"/>
      <c r="LDQ271" s="377"/>
      <c r="LDR271" s="377"/>
      <c r="LDS271" s="377"/>
      <c r="LDT271" s="377"/>
      <c r="LDU271" s="377"/>
      <c r="LDV271" s="377"/>
      <c r="LDW271" s="377"/>
      <c r="LDX271" s="377"/>
      <c r="LDY271" s="377"/>
      <c r="LDZ271" s="377"/>
      <c r="LEA271" s="377"/>
      <c r="LEB271" s="377"/>
      <c r="LEC271" s="377"/>
      <c r="LED271" s="377"/>
      <c r="LEE271" s="377"/>
      <c r="LEF271" s="377"/>
      <c r="LEG271" s="377"/>
      <c r="LEH271" s="377"/>
      <c r="LEI271" s="377"/>
      <c r="LEJ271" s="377"/>
      <c r="LEK271" s="377"/>
      <c r="LEL271" s="377"/>
      <c r="LEM271" s="377"/>
      <c r="LEN271" s="377"/>
      <c r="LEO271" s="377"/>
      <c r="LEP271" s="377"/>
      <c r="LEQ271" s="377"/>
      <c r="LER271" s="377"/>
      <c r="LES271" s="377"/>
      <c r="LET271" s="377"/>
      <c r="LEU271" s="377"/>
      <c r="LEV271" s="377"/>
      <c r="LEW271" s="377"/>
      <c r="LEX271" s="377"/>
      <c r="LEY271" s="377"/>
      <c r="LEZ271" s="377"/>
      <c r="LFA271" s="377"/>
      <c r="LFB271" s="377"/>
      <c r="LFC271" s="377"/>
      <c r="LFD271" s="377"/>
      <c r="LFE271" s="377"/>
      <c r="LFF271" s="377"/>
      <c r="LFG271" s="377"/>
      <c r="LFH271" s="377"/>
      <c r="LFI271" s="378"/>
      <c r="LFJ271" s="378"/>
      <c r="LFK271" s="378"/>
      <c r="LFL271" s="378"/>
      <c r="LFM271" s="378"/>
      <c r="LFN271" s="378"/>
      <c r="LFO271" s="378"/>
      <c r="LFP271" s="378"/>
      <c r="LFQ271" s="378"/>
      <c r="LFR271" s="378"/>
      <c r="LFS271" s="378"/>
      <c r="LFT271" s="378"/>
      <c r="LFU271" s="378"/>
      <c r="LFV271" s="378"/>
      <c r="LFW271" s="378"/>
      <c r="LFX271" s="378"/>
      <c r="LFY271" s="378"/>
      <c r="LFZ271" s="378"/>
      <c r="LGA271" s="378"/>
      <c r="LGB271" s="378"/>
      <c r="LGC271" s="378"/>
      <c r="LGD271" s="378"/>
      <c r="LGE271" s="378"/>
      <c r="LGF271" s="378"/>
      <c r="LGG271" s="379"/>
      <c r="LGH271" s="379"/>
      <c r="LGI271" s="379"/>
      <c r="LGJ271" s="379"/>
      <c r="LGK271" s="379"/>
      <c r="LGL271" s="378"/>
      <c r="LGM271" s="378"/>
      <c r="LGN271" s="379"/>
      <c r="LGO271" s="379"/>
      <c r="LGP271" s="378"/>
      <c r="LGQ271" s="378"/>
      <c r="LGR271" s="379"/>
      <c r="LGS271" s="379"/>
      <c r="LGT271" s="378"/>
      <c r="LGU271" s="378"/>
      <c r="LGV271" s="378"/>
      <c r="LGW271" s="378"/>
      <c r="LGX271" s="378"/>
      <c r="LGY271" s="378"/>
      <c r="LGZ271" s="378"/>
      <c r="LHA271" s="379"/>
      <c r="LHB271" s="379"/>
      <c r="LHC271" s="378"/>
      <c r="LHD271" s="378"/>
      <c r="LHE271" s="379"/>
      <c r="LHF271" s="379"/>
      <c r="LHG271" s="378"/>
      <c r="LHH271" s="378"/>
      <c r="LHI271" s="378"/>
      <c r="LHJ271" s="378"/>
      <c r="LHK271" s="378"/>
      <c r="LHL271" s="372"/>
      <c r="LHM271" s="398"/>
      <c r="LHN271" s="378"/>
      <c r="LHO271" s="378"/>
      <c r="LHP271" s="378"/>
      <c r="LHQ271" s="378"/>
      <c r="LHR271" s="378"/>
      <c r="LHS271" s="378"/>
      <c r="LHT271" s="378"/>
      <c r="LHU271" s="377"/>
      <c r="LHV271" s="377"/>
      <c r="LHW271" s="377"/>
      <c r="LHX271" s="377"/>
      <c r="LHY271" s="377"/>
      <c r="LHZ271" s="377"/>
      <c r="LIA271" s="377"/>
      <c r="LIB271" s="377"/>
      <c r="LIC271" s="377"/>
      <c r="LID271" s="377"/>
      <c r="LIE271" s="377"/>
      <c r="LIF271" s="377"/>
      <c r="LIG271" s="377"/>
      <c r="LIH271" s="377"/>
      <c r="LII271" s="377"/>
      <c r="LIJ271" s="377"/>
      <c r="LIK271" s="377"/>
      <c r="LIL271" s="377"/>
      <c r="LIM271" s="377"/>
      <c r="LIN271" s="377"/>
      <c r="LIO271" s="377"/>
      <c r="LIP271" s="377"/>
      <c r="LIQ271" s="377"/>
      <c r="LIR271" s="377"/>
      <c r="LIS271" s="377"/>
      <c r="LIT271" s="377"/>
      <c r="LIU271" s="377"/>
      <c r="LIV271" s="377"/>
      <c r="LIW271" s="377"/>
      <c r="LIX271" s="377"/>
      <c r="LIY271" s="377"/>
      <c r="LIZ271" s="377"/>
      <c r="LJA271" s="377"/>
      <c r="LJB271" s="377"/>
      <c r="LJC271" s="377"/>
      <c r="LJD271" s="377"/>
      <c r="LJE271" s="377"/>
      <c r="LJF271" s="377"/>
      <c r="LJG271" s="377"/>
      <c r="LJH271" s="377"/>
      <c r="LJI271" s="377"/>
      <c r="LJJ271" s="377"/>
      <c r="LJK271" s="377"/>
      <c r="LJL271" s="377"/>
      <c r="LJM271" s="378"/>
      <c r="LJN271" s="378"/>
      <c r="LJO271" s="378"/>
      <c r="LJP271" s="378"/>
      <c r="LJQ271" s="378"/>
      <c r="LJR271" s="378"/>
      <c r="LJS271" s="378"/>
      <c r="LJT271" s="378"/>
      <c r="LJU271" s="378"/>
      <c r="LJV271" s="378"/>
      <c r="LJW271" s="378"/>
      <c r="LJX271" s="378"/>
      <c r="LJY271" s="378"/>
      <c r="LJZ271" s="378"/>
      <c r="LKA271" s="378"/>
      <c r="LKB271" s="378"/>
      <c r="LKC271" s="378"/>
      <c r="LKD271" s="378"/>
      <c r="LKE271" s="378"/>
      <c r="LKF271" s="378"/>
      <c r="LKG271" s="378"/>
      <c r="LKH271" s="378"/>
      <c r="LKI271" s="378"/>
      <c r="LKJ271" s="378"/>
      <c r="LKK271" s="379"/>
      <c r="LKL271" s="379"/>
      <c r="LKM271" s="379"/>
      <c r="LKN271" s="379"/>
      <c r="LKO271" s="379"/>
      <c r="LKP271" s="378"/>
      <c r="LKQ271" s="378"/>
      <c r="LKR271" s="379"/>
      <c r="LKS271" s="379"/>
      <c r="LKT271" s="378"/>
      <c r="LKU271" s="378"/>
      <c r="LKV271" s="379"/>
      <c r="LKW271" s="379"/>
      <c r="LKX271" s="378"/>
      <c r="LKY271" s="378"/>
      <c r="LKZ271" s="378"/>
      <c r="LLA271" s="378"/>
      <c r="LLB271" s="378"/>
      <c r="LLC271" s="378"/>
      <c r="LLD271" s="378"/>
      <c r="LLE271" s="379"/>
      <c r="LLF271" s="379"/>
      <c r="LLG271" s="378"/>
      <c r="LLH271" s="378"/>
      <c r="LLI271" s="379"/>
      <c r="LLJ271" s="379"/>
      <c r="LLK271" s="378"/>
      <c r="LLL271" s="378"/>
      <c r="LLM271" s="378"/>
      <c r="LLN271" s="378"/>
      <c r="LLO271" s="378"/>
      <c r="LLP271" s="372"/>
      <c r="LLQ271" s="398"/>
      <c r="LLR271" s="378"/>
      <c r="LLS271" s="378"/>
      <c r="LLT271" s="378"/>
      <c r="LLU271" s="378"/>
      <c r="LLV271" s="378"/>
      <c r="LLW271" s="378"/>
      <c r="LLX271" s="378"/>
      <c r="LLY271" s="377"/>
      <c r="LLZ271" s="377"/>
      <c r="LMA271" s="377"/>
      <c r="LMB271" s="377"/>
      <c r="LMC271" s="377"/>
      <c r="LMD271" s="377"/>
      <c r="LME271" s="377"/>
      <c r="LMF271" s="377"/>
      <c r="LMG271" s="377"/>
      <c r="LMH271" s="377"/>
      <c r="LMI271" s="377"/>
      <c r="LMJ271" s="377"/>
      <c r="LMK271" s="377"/>
      <c r="LML271" s="377"/>
      <c r="LMM271" s="377"/>
      <c r="LMN271" s="377"/>
      <c r="LMO271" s="377"/>
      <c r="LMP271" s="377"/>
      <c r="LMQ271" s="377"/>
      <c r="LMR271" s="377"/>
      <c r="LMS271" s="377"/>
      <c r="LMT271" s="377"/>
      <c r="LMU271" s="377"/>
      <c r="LMV271" s="377"/>
      <c r="LMW271" s="377"/>
      <c r="LMX271" s="377"/>
      <c r="LMY271" s="377"/>
      <c r="LMZ271" s="377"/>
      <c r="LNA271" s="377"/>
      <c r="LNB271" s="377"/>
      <c r="LNC271" s="377"/>
      <c r="LND271" s="377"/>
      <c r="LNE271" s="377"/>
      <c r="LNF271" s="377"/>
      <c r="LNG271" s="377"/>
      <c r="LNH271" s="377"/>
      <c r="LNI271" s="377"/>
      <c r="LNJ271" s="377"/>
      <c r="LNK271" s="377"/>
      <c r="LNL271" s="377"/>
      <c r="LNM271" s="377"/>
      <c r="LNN271" s="377"/>
      <c r="LNO271" s="377"/>
      <c r="LNP271" s="377"/>
      <c r="LNQ271" s="378"/>
      <c r="LNR271" s="378"/>
      <c r="LNS271" s="378"/>
      <c r="LNT271" s="378"/>
      <c r="LNU271" s="378"/>
      <c r="LNV271" s="378"/>
      <c r="LNW271" s="378"/>
      <c r="LNX271" s="378"/>
      <c r="LNY271" s="378"/>
      <c r="LNZ271" s="378"/>
      <c r="LOA271" s="378"/>
      <c r="LOB271" s="378"/>
      <c r="LOC271" s="378"/>
      <c r="LOD271" s="378"/>
      <c r="LOE271" s="378"/>
      <c r="LOF271" s="378"/>
      <c r="LOG271" s="378"/>
      <c r="LOH271" s="378"/>
      <c r="LOI271" s="378"/>
      <c r="LOJ271" s="378"/>
      <c r="LOK271" s="378"/>
      <c r="LOL271" s="378"/>
      <c r="LOM271" s="378"/>
      <c r="LON271" s="378"/>
      <c r="LOO271" s="379"/>
      <c r="LOP271" s="379"/>
      <c r="LOQ271" s="379"/>
      <c r="LOR271" s="379"/>
      <c r="LOS271" s="379"/>
      <c r="LOT271" s="378"/>
      <c r="LOU271" s="378"/>
      <c r="LOV271" s="379"/>
      <c r="LOW271" s="379"/>
      <c r="LOX271" s="378"/>
      <c r="LOY271" s="378"/>
      <c r="LOZ271" s="379"/>
      <c r="LPA271" s="379"/>
      <c r="LPB271" s="378"/>
      <c r="LPC271" s="378"/>
      <c r="LPD271" s="378"/>
      <c r="LPE271" s="378"/>
      <c r="LPF271" s="378"/>
      <c r="LPG271" s="378"/>
      <c r="LPH271" s="378"/>
      <c r="LPI271" s="379"/>
      <c r="LPJ271" s="379"/>
      <c r="LPK271" s="378"/>
      <c r="LPL271" s="378"/>
      <c r="LPM271" s="379"/>
      <c r="LPN271" s="379"/>
      <c r="LPO271" s="378"/>
      <c r="LPP271" s="378"/>
      <c r="LPQ271" s="378"/>
      <c r="LPR271" s="378"/>
      <c r="LPS271" s="378"/>
      <c r="LPT271" s="372"/>
      <c r="LPU271" s="398"/>
      <c r="LPV271" s="378"/>
      <c r="LPW271" s="378"/>
      <c r="LPX271" s="378"/>
      <c r="LPY271" s="378"/>
      <c r="LPZ271" s="378"/>
      <c r="LQA271" s="378"/>
      <c r="LQB271" s="378"/>
      <c r="LQC271" s="377"/>
      <c r="LQD271" s="377"/>
      <c r="LQE271" s="377"/>
      <c r="LQF271" s="377"/>
      <c r="LQG271" s="377"/>
      <c r="LQH271" s="377"/>
      <c r="LQI271" s="377"/>
      <c r="LQJ271" s="377"/>
      <c r="LQK271" s="377"/>
      <c r="LQL271" s="377"/>
      <c r="LQM271" s="377"/>
      <c r="LQN271" s="377"/>
      <c r="LQO271" s="377"/>
      <c r="LQP271" s="377"/>
      <c r="LQQ271" s="377"/>
      <c r="LQR271" s="377"/>
      <c r="LQS271" s="377"/>
      <c r="LQT271" s="377"/>
      <c r="LQU271" s="377"/>
      <c r="LQV271" s="377"/>
      <c r="LQW271" s="377"/>
      <c r="LQX271" s="377"/>
      <c r="LQY271" s="377"/>
      <c r="LQZ271" s="377"/>
      <c r="LRA271" s="377"/>
      <c r="LRB271" s="377"/>
      <c r="LRC271" s="377"/>
      <c r="LRD271" s="377"/>
      <c r="LRE271" s="377"/>
      <c r="LRF271" s="377"/>
      <c r="LRG271" s="377"/>
      <c r="LRH271" s="377"/>
      <c r="LRI271" s="377"/>
      <c r="LRJ271" s="377"/>
      <c r="LRK271" s="377"/>
      <c r="LRL271" s="377"/>
      <c r="LRM271" s="377"/>
      <c r="LRN271" s="377"/>
      <c r="LRO271" s="377"/>
      <c r="LRP271" s="377"/>
      <c r="LRQ271" s="377"/>
      <c r="LRR271" s="377"/>
      <c r="LRS271" s="377"/>
      <c r="LRT271" s="377"/>
      <c r="LRU271" s="378"/>
      <c r="LRV271" s="378"/>
      <c r="LRW271" s="378"/>
      <c r="LRX271" s="378"/>
      <c r="LRY271" s="378"/>
      <c r="LRZ271" s="378"/>
      <c r="LSA271" s="378"/>
      <c r="LSB271" s="378"/>
      <c r="LSC271" s="378"/>
      <c r="LSD271" s="378"/>
      <c r="LSE271" s="378"/>
      <c r="LSF271" s="378"/>
      <c r="LSG271" s="378"/>
      <c r="LSH271" s="378"/>
      <c r="LSI271" s="378"/>
      <c r="LSJ271" s="378"/>
      <c r="LSK271" s="378"/>
      <c r="LSL271" s="378"/>
      <c r="LSM271" s="378"/>
      <c r="LSN271" s="378"/>
      <c r="LSO271" s="378"/>
      <c r="LSP271" s="378"/>
      <c r="LSQ271" s="378"/>
      <c r="LSR271" s="378"/>
      <c r="LSS271" s="379"/>
      <c r="LST271" s="379"/>
      <c r="LSU271" s="379"/>
      <c r="LSV271" s="379"/>
      <c r="LSW271" s="379"/>
      <c r="LSX271" s="378"/>
      <c r="LSY271" s="378"/>
      <c r="LSZ271" s="379"/>
      <c r="LTA271" s="379"/>
      <c r="LTB271" s="378"/>
      <c r="LTC271" s="378"/>
      <c r="LTD271" s="379"/>
      <c r="LTE271" s="379"/>
      <c r="LTF271" s="378"/>
      <c r="LTG271" s="378"/>
      <c r="LTH271" s="378"/>
      <c r="LTI271" s="378"/>
      <c r="LTJ271" s="378"/>
      <c r="LTK271" s="378"/>
      <c r="LTL271" s="378"/>
      <c r="LTM271" s="379"/>
      <c r="LTN271" s="379"/>
      <c r="LTO271" s="378"/>
      <c r="LTP271" s="378"/>
      <c r="LTQ271" s="379"/>
      <c r="LTR271" s="379"/>
      <c r="LTS271" s="378"/>
      <c r="LTT271" s="378"/>
      <c r="LTU271" s="378"/>
      <c r="LTV271" s="378"/>
      <c r="LTW271" s="378"/>
      <c r="LTX271" s="372"/>
      <c r="LTY271" s="398"/>
      <c r="LTZ271" s="378"/>
      <c r="LUA271" s="378"/>
      <c r="LUB271" s="378"/>
      <c r="LUC271" s="378"/>
      <c r="LUD271" s="378"/>
      <c r="LUE271" s="378"/>
      <c r="LUF271" s="378"/>
      <c r="LUG271" s="377"/>
      <c r="LUH271" s="377"/>
      <c r="LUI271" s="377"/>
      <c r="LUJ271" s="377"/>
      <c r="LUK271" s="377"/>
      <c r="LUL271" s="377"/>
      <c r="LUM271" s="377"/>
      <c r="LUN271" s="377"/>
      <c r="LUO271" s="377"/>
      <c r="LUP271" s="377"/>
      <c r="LUQ271" s="377"/>
      <c r="LUR271" s="377"/>
      <c r="LUS271" s="377"/>
      <c r="LUT271" s="377"/>
      <c r="LUU271" s="377"/>
      <c r="LUV271" s="377"/>
      <c r="LUW271" s="377"/>
      <c r="LUX271" s="377"/>
      <c r="LUY271" s="377"/>
      <c r="LUZ271" s="377"/>
      <c r="LVA271" s="377"/>
      <c r="LVB271" s="377"/>
      <c r="LVC271" s="377"/>
      <c r="LVD271" s="377"/>
      <c r="LVE271" s="377"/>
      <c r="LVF271" s="377"/>
      <c r="LVG271" s="377"/>
      <c r="LVH271" s="377"/>
      <c r="LVI271" s="377"/>
      <c r="LVJ271" s="377"/>
      <c r="LVK271" s="377"/>
      <c r="LVL271" s="377"/>
      <c r="LVM271" s="377"/>
      <c r="LVN271" s="377"/>
      <c r="LVO271" s="377"/>
      <c r="LVP271" s="377"/>
      <c r="LVQ271" s="377"/>
      <c r="LVR271" s="377"/>
      <c r="LVS271" s="377"/>
      <c r="LVT271" s="377"/>
      <c r="LVU271" s="377"/>
      <c r="LVV271" s="377"/>
      <c r="LVW271" s="377"/>
      <c r="LVX271" s="377"/>
      <c r="LVY271" s="378"/>
      <c r="LVZ271" s="378"/>
      <c r="LWA271" s="378"/>
      <c r="LWB271" s="378"/>
      <c r="LWC271" s="378"/>
      <c r="LWD271" s="378"/>
      <c r="LWE271" s="378"/>
      <c r="LWF271" s="378"/>
      <c r="LWG271" s="378"/>
      <c r="LWH271" s="378"/>
      <c r="LWI271" s="378"/>
      <c r="LWJ271" s="378"/>
      <c r="LWK271" s="378"/>
      <c r="LWL271" s="378"/>
      <c r="LWM271" s="378"/>
      <c r="LWN271" s="378"/>
      <c r="LWO271" s="378"/>
      <c r="LWP271" s="378"/>
      <c r="LWQ271" s="378"/>
      <c r="LWR271" s="378"/>
      <c r="LWS271" s="378"/>
      <c r="LWT271" s="378"/>
      <c r="LWU271" s="378"/>
      <c r="LWV271" s="378"/>
      <c r="LWW271" s="379"/>
      <c r="LWX271" s="379"/>
      <c r="LWY271" s="379"/>
      <c r="LWZ271" s="379"/>
      <c r="LXA271" s="379"/>
      <c r="LXB271" s="378"/>
      <c r="LXC271" s="378"/>
      <c r="LXD271" s="379"/>
      <c r="LXE271" s="379"/>
      <c r="LXF271" s="378"/>
      <c r="LXG271" s="378"/>
      <c r="LXH271" s="379"/>
      <c r="LXI271" s="379"/>
      <c r="LXJ271" s="378"/>
      <c r="LXK271" s="378"/>
      <c r="LXL271" s="378"/>
      <c r="LXM271" s="378"/>
      <c r="LXN271" s="378"/>
      <c r="LXO271" s="378"/>
      <c r="LXP271" s="378"/>
      <c r="LXQ271" s="379"/>
      <c r="LXR271" s="379"/>
      <c r="LXS271" s="378"/>
      <c r="LXT271" s="378"/>
      <c r="LXU271" s="379"/>
      <c r="LXV271" s="379"/>
      <c r="LXW271" s="378"/>
      <c r="LXX271" s="378"/>
      <c r="LXY271" s="378"/>
      <c r="LXZ271" s="378"/>
      <c r="LYA271" s="378"/>
      <c r="LYB271" s="372"/>
      <c r="LYC271" s="398"/>
      <c r="LYD271" s="378"/>
      <c r="LYE271" s="378"/>
      <c r="LYF271" s="378"/>
      <c r="LYG271" s="378"/>
      <c r="LYH271" s="378"/>
      <c r="LYI271" s="378"/>
      <c r="LYJ271" s="378"/>
      <c r="LYK271" s="377"/>
      <c r="LYL271" s="377"/>
      <c r="LYM271" s="377"/>
      <c r="LYN271" s="377"/>
      <c r="LYO271" s="377"/>
      <c r="LYP271" s="377"/>
      <c r="LYQ271" s="377"/>
      <c r="LYR271" s="377"/>
      <c r="LYS271" s="377"/>
      <c r="LYT271" s="377"/>
      <c r="LYU271" s="377"/>
      <c r="LYV271" s="377"/>
      <c r="LYW271" s="377"/>
      <c r="LYX271" s="377"/>
      <c r="LYY271" s="377"/>
      <c r="LYZ271" s="377"/>
      <c r="LZA271" s="377"/>
      <c r="LZB271" s="377"/>
      <c r="LZC271" s="377"/>
      <c r="LZD271" s="377"/>
      <c r="LZE271" s="377"/>
      <c r="LZF271" s="377"/>
      <c r="LZG271" s="377"/>
      <c r="LZH271" s="377"/>
      <c r="LZI271" s="377"/>
      <c r="LZJ271" s="377"/>
      <c r="LZK271" s="377"/>
      <c r="LZL271" s="377"/>
      <c r="LZM271" s="377"/>
      <c r="LZN271" s="377"/>
      <c r="LZO271" s="377"/>
      <c r="LZP271" s="377"/>
      <c r="LZQ271" s="377"/>
      <c r="LZR271" s="377"/>
      <c r="LZS271" s="377"/>
      <c r="LZT271" s="377"/>
      <c r="LZU271" s="377"/>
      <c r="LZV271" s="377"/>
      <c r="LZW271" s="377"/>
      <c r="LZX271" s="377"/>
      <c r="LZY271" s="377"/>
      <c r="LZZ271" s="377"/>
      <c r="MAA271" s="377"/>
      <c r="MAB271" s="377"/>
      <c r="MAC271" s="378"/>
      <c r="MAD271" s="378"/>
      <c r="MAE271" s="378"/>
      <c r="MAF271" s="378"/>
      <c r="MAG271" s="378"/>
      <c r="MAH271" s="378"/>
      <c r="MAI271" s="378"/>
      <c r="MAJ271" s="378"/>
      <c r="MAK271" s="378"/>
      <c r="MAL271" s="378"/>
      <c r="MAM271" s="378"/>
      <c r="MAN271" s="378"/>
      <c r="MAO271" s="378"/>
      <c r="MAP271" s="378"/>
      <c r="MAQ271" s="378"/>
      <c r="MAR271" s="378"/>
      <c r="MAS271" s="378"/>
      <c r="MAT271" s="378"/>
      <c r="MAU271" s="378"/>
      <c r="MAV271" s="378"/>
      <c r="MAW271" s="378"/>
      <c r="MAX271" s="378"/>
      <c r="MAY271" s="378"/>
      <c r="MAZ271" s="378"/>
      <c r="MBA271" s="379"/>
      <c r="MBB271" s="379"/>
      <c r="MBC271" s="379"/>
      <c r="MBD271" s="379"/>
      <c r="MBE271" s="379"/>
      <c r="MBF271" s="378"/>
      <c r="MBG271" s="378"/>
      <c r="MBH271" s="379"/>
      <c r="MBI271" s="379"/>
      <c r="MBJ271" s="378"/>
      <c r="MBK271" s="378"/>
      <c r="MBL271" s="379"/>
      <c r="MBM271" s="379"/>
      <c r="MBN271" s="378"/>
      <c r="MBO271" s="378"/>
      <c r="MBP271" s="378"/>
      <c r="MBQ271" s="378"/>
      <c r="MBR271" s="378"/>
      <c r="MBS271" s="378"/>
      <c r="MBT271" s="378"/>
      <c r="MBU271" s="379"/>
      <c r="MBV271" s="379"/>
      <c r="MBW271" s="378"/>
      <c r="MBX271" s="378"/>
      <c r="MBY271" s="379"/>
      <c r="MBZ271" s="379"/>
      <c r="MCA271" s="378"/>
      <c r="MCB271" s="378"/>
      <c r="MCC271" s="378"/>
      <c r="MCD271" s="378"/>
      <c r="MCE271" s="378"/>
      <c r="MCF271" s="372"/>
      <c r="MCG271" s="398"/>
      <c r="MCH271" s="378"/>
      <c r="MCI271" s="378"/>
      <c r="MCJ271" s="378"/>
      <c r="MCK271" s="378"/>
      <c r="MCL271" s="378"/>
      <c r="MCM271" s="378"/>
      <c r="MCN271" s="378"/>
      <c r="MCO271" s="377"/>
      <c r="MCP271" s="377"/>
      <c r="MCQ271" s="377"/>
      <c r="MCR271" s="377"/>
      <c r="MCS271" s="377"/>
      <c r="MCT271" s="377"/>
      <c r="MCU271" s="377"/>
      <c r="MCV271" s="377"/>
      <c r="MCW271" s="377"/>
      <c r="MCX271" s="377"/>
      <c r="MCY271" s="377"/>
      <c r="MCZ271" s="377"/>
      <c r="MDA271" s="377"/>
      <c r="MDB271" s="377"/>
      <c r="MDC271" s="377"/>
      <c r="MDD271" s="377"/>
      <c r="MDE271" s="377"/>
      <c r="MDF271" s="377"/>
      <c r="MDG271" s="377"/>
      <c r="MDH271" s="377"/>
      <c r="MDI271" s="377"/>
      <c r="MDJ271" s="377"/>
      <c r="MDK271" s="377"/>
      <c r="MDL271" s="377"/>
      <c r="MDM271" s="377"/>
      <c r="MDN271" s="377"/>
      <c r="MDO271" s="377"/>
      <c r="MDP271" s="377"/>
      <c r="MDQ271" s="377"/>
      <c r="MDR271" s="377"/>
      <c r="MDS271" s="377"/>
      <c r="MDT271" s="377"/>
      <c r="MDU271" s="377"/>
      <c r="MDV271" s="377"/>
      <c r="MDW271" s="377"/>
      <c r="MDX271" s="377"/>
      <c r="MDY271" s="377"/>
      <c r="MDZ271" s="377"/>
      <c r="MEA271" s="377"/>
      <c r="MEB271" s="377"/>
      <c r="MEC271" s="377"/>
      <c r="MED271" s="377"/>
      <c r="MEE271" s="377"/>
      <c r="MEF271" s="377"/>
      <c r="MEG271" s="378"/>
      <c r="MEH271" s="378"/>
      <c r="MEI271" s="378"/>
      <c r="MEJ271" s="378"/>
      <c r="MEK271" s="378"/>
      <c r="MEL271" s="378"/>
      <c r="MEM271" s="378"/>
      <c r="MEN271" s="378"/>
      <c r="MEO271" s="378"/>
      <c r="MEP271" s="378"/>
      <c r="MEQ271" s="378"/>
      <c r="MER271" s="378"/>
      <c r="MES271" s="378"/>
      <c r="MET271" s="378"/>
      <c r="MEU271" s="378"/>
      <c r="MEV271" s="378"/>
      <c r="MEW271" s="378"/>
      <c r="MEX271" s="378"/>
      <c r="MEY271" s="378"/>
      <c r="MEZ271" s="378"/>
      <c r="MFA271" s="378"/>
      <c r="MFB271" s="378"/>
      <c r="MFC271" s="378"/>
      <c r="MFD271" s="378"/>
      <c r="MFE271" s="379"/>
      <c r="MFF271" s="379"/>
      <c r="MFG271" s="379"/>
      <c r="MFH271" s="379"/>
      <c r="MFI271" s="379"/>
      <c r="MFJ271" s="378"/>
      <c r="MFK271" s="378"/>
      <c r="MFL271" s="379"/>
      <c r="MFM271" s="379"/>
      <c r="MFN271" s="378"/>
      <c r="MFO271" s="378"/>
      <c r="MFP271" s="379"/>
      <c r="MFQ271" s="379"/>
      <c r="MFR271" s="378"/>
      <c r="MFS271" s="378"/>
      <c r="MFT271" s="378"/>
      <c r="MFU271" s="378"/>
      <c r="MFV271" s="378"/>
      <c r="MFW271" s="378"/>
      <c r="MFX271" s="378"/>
      <c r="MFY271" s="379"/>
      <c r="MFZ271" s="379"/>
      <c r="MGA271" s="378"/>
      <c r="MGB271" s="378"/>
      <c r="MGC271" s="379"/>
      <c r="MGD271" s="379"/>
      <c r="MGE271" s="378"/>
      <c r="MGF271" s="378"/>
      <c r="MGG271" s="378"/>
      <c r="MGH271" s="378"/>
      <c r="MGI271" s="378"/>
      <c r="MGJ271" s="372"/>
      <c r="MGK271" s="398"/>
      <c r="MGL271" s="378"/>
      <c r="MGM271" s="378"/>
      <c r="MGN271" s="378"/>
      <c r="MGO271" s="378"/>
      <c r="MGP271" s="378"/>
      <c r="MGQ271" s="378"/>
      <c r="MGR271" s="378"/>
      <c r="MGS271" s="377"/>
      <c r="MGT271" s="377"/>
      <c r="MGU271" s="377"/>
      <c r="MGV271" s="377"/>
      <c r="MGW271" s="377"/>
      <c r="MGX271" s="377"/>
      <c r="MGY271" s="377"/>
      <c r="MGZ271" s="377"/>
      <c r="MHA271" s="377"/>
      <c r="MHB271" s="377"/>
      <c r="MHC271" s="377"/>
      <c r="MHD271" s="377"/>
      <c r="MHE271" s="377"/>
      <c r="MHF271" s="377"/>
      <c r="MHG271" s="377"/>
      <c r="MHH271" s="377"/>
      <c r="MHI271" s="377"/>
      <c r="MHJ271" s="377"/>
      <c r="MHK271" s="377"/>
      <c r="MHL271" s="377"/>
      <c r="MHM271" s="377"/>
      <c r="MHN271" s="377"/>
      <c r="MHO271" s="377"/>
      <c r="MHP271" s="377"/>
      <c r="MHQ271" s="377"/>
      <c r="MHR271" s="377"/>
      <c r="MHS271" s="377"/>
      <c r="MHT271" s="377"/>
      <c r="MHU271" s="377"/>
      <c r="MHV271" s="377"/>
      <c r="MHW271" s="377"/>
      <c r="MHX271" s="377"/>
      <c r="MHY271" s="377"/>
      <c r="MHZ271" s="377"/>
      <c r="MIA271" s="377"/>
      <c r="MIB271" s="377"/>
      <c r="MIC271" s="377"/>
      <c r="MID271" s="377"/>
      <c r="MIE271" s="377"/>
      <c r="MIF271" s="377"/>
      <c r="MIG271" s="377"/>
      <c r="MIH271" s="377"/>
      <c r="MII271" s="377"/>
      <c r="MIJ271" s="377"/>
      <c r="MIK271" s="378"/>
      <c r="MIL271" s="378"/>
      <c r="MIM271" s="378"/>
      <c r="MIN271" s="378"/>
      <c r="MIO271" s="378"/>
      <c r="MIP271" s="378"/>
      <c r="MIQ271" s="378"/>
      <c r="MIR271" s="378"/>
      <c r="MIS271" s="378"/>
      <c r="MIT271" s="378"/>
      <c r="MIU271" s="378"/>
      <c r="MIV271" s="378"/>
      <c r="MIW271" s="378"/>
      <c r="MIX271" s="378"/>
      <c r="MIY271" s="378"/>
      <c r="MIZ271" s="378"/>
      <c r="MJA271" s="378"/>
      <c r="MJB271" s="378"/>
      <c r="MJC271" s="378"/>
      <c r="MJD271" s="378"/>
      <c r="MJE271" s="378"/>
      <c r="MJF271" s="378"/>
      <c r="MJG271" s="378"/>
      <c r="MJH271" s="378"/>
      <c r="MJI271" s="379"/>
      <c r="MJJ271" s="379"/>
      <c r="MJK271" s="379"/>
      <c r="MJL271" s="379"/>
      <c r="MJM271" s="379"/>
      <c r="MJN271" s="378"/>
      <c r="MJO271" s="378"/>
      <c r="MJP271" s="379"/>
      <c r="MJQ271" s="379"/>
      <c r="MJR271" s="378"/>
      <c r="MJS271" s="378"/>
      <c r="MJT271" s="379"/>
      <c r="MJU271" s="379"/>
      <c r="MJV271" s="378"/>
      <c r="MJW271" s="378"/>
      <c r="MJX271" s="378"/>
      <c r="MJY271" s="378"/>
      <c r="MJZ271" s="378"/>
      <c r="MKA271" s="378"/>
      <c r="MKB271" s="378"/>
      <c r="MKC271" s="379"/>
      <c r="MKD271" s="379"/>
      <c r="MKE271" s="378"/>
      <c r="MKF271" s="378"/>
      <c r="MKG271" s="379"/>
      <c r="MKH271" s="379"/>
      <c r="MKI271" s="378"/>
      <c r="MKJ271" s="378"/>
      <c r="MKK271" s="378"/>
      <c r="MKL271" s="378"/>
      <c r="MKM271" s="378"/>
      <c r="MKN271" s="372"/>
      <c r="MKO271" s="398"/>
      <c r="MKP271" s="378"/>
      <c r="MKQ271" s="378"/>
      <c r="MKR271" s="378"/>
      <c r="MKS271" s="378"/>
      <c r="MKT271" s="378"/>
      <c r="MKU271" s="378"/>
      <c r="MKV271" s="378"/>
      <c r="MKW271" s="377"/>
      <c r="MKX271" s="377"/>
      <c r="MKY271" s="377"/>
      <c r="MKZ271" s="377"/>
      <c r="MLA271" s="377"/>
      <c r="MLB271" s="377"/>
      <c r="MLC271" s="377"/>
      <c r="MLD271" s="377"/>
      <c r="MLE271" s="377"/>
      <c r="MLF271" s="377"/>
      <c r="MLG271" s="377"/>
      <c r="MLH271" s="377"/>
      <c r="MLI271" s="377"/>
      <c r="MLJ271" s="377"/>
      <c r="MLK271" s="377"/>
      <c r="MLL271" s="377"/>
      <c r="MLM271" s="377"/>
      <c r="MLN271" s="377"/>
      <c r="MLO271" s="377"/>
      <c r="MLP271" s="377"/>
      <c r="MLQ271" s="377"/>
      <c r="MLR271" s="377"/>
      <c r="MLS271" s="377"/>
      <c r="MLT271" s="377"/>
      <c r="MLU271" s="377"/>
      <c r="MLV271" s="377"/>
      <c r="MLW271" s="377"/>
      <c r="MLX271" s="377"/>
      <c r="MLY271" s="377"/>
      <c r="MLZ271" s="377"/>
      <c r="MMA271" s="377"/>
      <c r="MMB271" s="377"/>
      <c r="MMC271" s="377"/>
      <c r="MMD271" s="377"/>
      <c r="MME271" s="377"/>
      <c r="MMF271" s="377"/>
      <c r="MMG271" s="377"/>
      <c r="MMH271" s="377"/>
      <c r="MMI271" s="377"/>
      <c r="MMJ271" s="377"/>
      <c r="MMK271" s="377"/>
      <c r="MML271" s="377"/>
      <c r="MMM271" s="377"/>
      <c r="MMN271" s="377"/>
      <c r="MMO271" s="378"/>
      <c r="MMP271" s="378"/>
      <c r="MMQ271" s="378"/>
      <c r="MMR271" s="378"/>
      <c r="MMS271" s="378"/>
      <c r="MMT271" s="378"/>
      <c r="MMU271" s="378"/>
      <c r="MMV271" s="378"/>
      <c r="MMW271" s="378"/>
      <c r="MMX271" s="378"/>
      <c r="MMY271" s="378"/>
      <c r="MMZ271" s="378"/>
      <c r="MNA271" s="378"/>
      <c r="MNB271" s="378"/>
      <c r="MNC271" s="378"/>
      <c r="MND271" s="378"/>
      <c r="MNE271" s="378"/>
      <c r="MNF271" s="378"/>
      <c r="MNG271" s="378"/>
      <c r="MNH271" s="378"/>
      <c r="MNI271" s="378"/>
      <c r="MNJ271" s="378"/>
      <c r="MNK271" s="378"/>
      <c r="MNL271" s="378"/>
      <c r="MNM271" s="379"/>
      <c r="MNN271" s="379"/>
      <c r="MNO271" s="379"/>
      <c r="MNP271" s="379"/>
      <c r="MNQ271" s="379"/>
      <c r="MNR271" s="378"/>
      <c r="MNS271" s="378"/>
      <c r="MNT271" s="379"/>
      <c r="MNU271" s="379"/>
      <c r="MNV271" s="378"/>
      <c r="MNW271" s="378"/>
      <c r="MNX271" s="379"/>
      <c r="MNY271" s="379"/>
      <c r="MNZ271" s="378"/>
      <c r="MOA271" s="378"/>
      <c r="MOB271" s="378"/>
      <c r="MOC271" s="378"/>
      <c r="MOD271" s="378"/>
      <c r="MOE271" s="378"/>
      <c r="MOF271" s="378"/>
      <c r="MOG271" s="379"/>
      <c r="MOH271" s="379"/>
      <c r="MOI271" s="378"/>
      <c r="MOJ271" s="378"/>
      <c r="MOK271" s="379"/>
      <c r="MOL271" s="379"/>
      <c r="MOM271" s="378"/>
      <c r="MON271" s="378"/>
      <c r="MOO271" s="378"/>
      <c r="MOP271" s="378"/>
      <c r="MOQ271" s="378"/>
      <c r="MOR271" s="372"/>
      <c r="MOS271" s="398"/>
      <c r="MOT271" s="378"/>
      <c r="MOU271" s="378"/>
      <c r="MOV271" s="378"/>
      <c r="MOW271" s="378"/>
      <c r="MOX271" s="378"/>
      <c r="MOY271" s="378"/>
      <c r="MOZ271" s="378"/>
      <c r="MPA271" s="377"/>
      <c r="MPB271" s="377"/>
      <c r="MPC271" s="377"/>
      <c r="MPD271" s="377"/>
      <c r="MPE271" s="377"/>
      <c r="MPF271" s="377"/>
      <c r="MPG271" s="377"/>
      <c r="MPH271" s="377"/>
      <c r="MPI271" s="377"/>
      <c r="MPJ271" s="377"/>
      <c r="MPK271" s="377"/>
      <c r="MPL271" s="377"/>
      <c r="MPM271" s="377"/>
      <c r="MPN271" s="377"/>
      <c r="MPO271" s="377"/>
      <c r="MPP271" s="377"/>
      <c r="MPQ271" s="377"/>
      <c r="MPR271" s="377"/>
      <c r="MPS271" s="377"/>
      <c r="MPT271" s="377"/>
      <c r="MPU271" s="377"/>
      <c r="MPV271" s="377"/>
      <c r="MPW271" s="377"/>
      <c r="MPX271" s="377"/>
      <c r="MPY271" s="377"/>
      <c r="MPZ271" s="377"/>
      <c r="MQA271" s="377"/>
      <c r="MQB271" s="377"/>
      <c r="MQC271" s="377"/>
      <c r="MQD271" s="377"/>
      <c r="MQE271" s="377"/>
      <c r="MQF271" s="377"/>
      <c r="MQG271" s="377"/>
      <c r="MQH271" s="377"/>
      <c r="MQI271" s="377"/>
      <c r="MQJ271" s="377"/>
      <c r="MQK271" s="377"/>
      <c r="MQL271" s="377"/>
      <c r="MQM271" s="377"/>
      <c r="MQN271" s="377"/>
      <c r="MQO271" s="377"/>
      <c r="MQP271" s="377"/>
      <c r="MQQ271" s="377"/>
      <c r="MQR271" s="377"/>
      <c r="MQS271" s="378"/>
      <c r="MQT271" s="378"/>
      <c r="MQU271" s="378"/>
      <c r="MQV271" s="378"/>
      <c r="MQW271" s="378"/>
      <c r="MQX271" s="378"/>
      <c r="MQY271" s="378"/>
      <c r="MQZ271" s="378"/>
      <c r="MRA271" s="378"/>
      <c r="MRB271" s="378"/>
      <c r="MRC271" s="378"/>
      <c r="MRD271" s="378"/>
      <c r="MRE271" s="378"/>
      <c r="MRF271" s="378"/>
      <c r="MRG271" s="378"/>
      <c r="MRH271" s="378"/>
      <c r="MRI271" s="378"/>
      <c r="MRJ271" s="378"/>
      <c r="MRK271" s="378"/>
      <c r="MRL271" s="378"/>
      <c r="MRM271" s="378"/>
      <c r="MRN271" s="378"/>
      <c r="MRO271" s="378"/>
      <c r="MRP271" s="378"/>
      <c r="MRQ271" s="379"/>
      <c r="MRR271" s="379"/>
      <c r="MRS271" s="379"/>
      <c r="MRT271" s="379"/>
      <c r="MRU271" s="379"/>
      <c r="MRV271" s="378"/>
      <c r="MRW271" s="378"/>
      <c r="MRX271" s="379"/>
      <c r="MRY271" s="379"/>
      <c r="MRZ271" s="378"/>
      <c r="MSA271" s="378"/>
      <c r="MSB271" s="379"/>
      <c r="MSC271" s="379"/>
      <c r="MSD271" s="378"/>
      <c r="MSE271" s="378"/>
      <c r="MSF271" s="378"/>
      <c r="MSG271" s="378"/>
      <c r="MSH271" s="378"/>
      <c r="MSI271" s="378"/>
      <c r="MSJ271" s="378"/>
      <c r="MSK271" s="379"/>
      <c r="MSL271" s="379"/>
      <c r="MSM271" s="378"/>
      <c r="MSN271" s="378"/>
      <c r="MSO271" s="379"/>
      <c r="MSP271" s="379"/>
      <c r="MSQ271" s="378"/>
      <c r="MSR271" s="378"/>
      <c r="MSS271" s="378"/>
      <c r="MST271" s="378"/>
      <c r="MSU271" s="378"/>
      <c r="MSV271" s="372"/>
      <c r="MSW271" s="398"/>
      <c r="MSX271" s="378"/>
      <c r="MSY271" s="378"/>
      <c r="MSZ271" s="378"/>
      <c r="MTA271" s="378"/>
      <c r="MTB271" s="378"/>
      <c r="MTC271" s="378"/>
      <c r="MTD271" s="378"/>
      <c r="MTE271" s="377"/>
      <c r="MTF271" s="377"/>
      <c r="MTG271" s="377"/>
      <c r="MTH271" s="377"/>
      <c r="MTI271" s="377"/>
      <c r="MTJ271" s="377"/>
      <c r="MTK271" s="377"/>
      <c r="MTL271" s="377"/>
      <c r="MTM271" s="377"/>
      <c r="MTN271" s="377"/>
      <c r="MTO271" s="377"/>
      <c r="MTP271" s="377"/>
      <c r="MTQ271" s="377"/>
      <c r="MTR271" s="377"/>
      <c r="MTS271" s="377"/>
      <c r="MTT271" s="377"/>
      <c r="MTU271" s="377"/>
      <c r="MTV271" s="377"/>
      <c r="MTW271" s="377"/>
      <c r="MTX271" s="377"/>
      <c r="MTY271" s="377"/>
      <c r="MTZ271" s="377"/>
      <c r="MUA271" s="377"/>
      <c r="MUB271" s="377"/>
      <c r="MUC271" s="377"/>
      <c r="MUD271" s="377"/>
      <c r="MUE271" s="377"/>
      <c r="MUF271" s="377"/>
      <c r="MUG271" s="377"/>
      <c r="MUH271" s="377"/>
      <c r="MUI271" s="377"/>
      <c r="MUJ271" s="377"/>
      <c r="MUK271" s="377"/>
      <c r="MUL271" s="377"/>
      <c r="MUM271" s="377"/>
      <c r="MUN271" s="377"/>
      <c r="MUO271" s="377"/>
      <c r="MUP271" s="377"/>
      <c r="MUQ271" s="377"/>
      <c r="MUR271" s="377"/>
      <c r="MUS271" s="377"/>
      <c r="MUT271" s="377"/>
      <c r="MUU271" s="377"/>
      <c r="MUV271" s="377"/>
      <c r="MUW271" s="378"/>
      <c r="MUX271" s="378"/>
      <c r="MUY271" s="378"/>
      <c r="MUZ271" s="378"/>
      <c r="MVA271" s="378"/>
      <c r="MVB271" s="378"/>
      <c r="MVC271" s="378"/>
      <c r="MVD271" s="378"/>
      <c r="MVE271" s="378"/>
      <c r="MVF271" s="378"/>
      <c r="MVG271" s="378"/>
      <c r="MVH271" s="378"/>
      <c r="MVI271" s="378"/>
      <c r="MVJ271" s="378"/>
      <c r="MVK271" s="378"/>
      <c r="MVL271" s="378"/>
      <c r="MVM271" s="378"/>
      <c r="MVN271" s="378"/>
      <c r="MVO271" s="378"/>
      <c r="MVP271" s="378"/>
      <c r="MVQ271" s="378"/>
      <c r="MVR271" s="378"/>
      <c r="MVS271" s="378"/>
      <c r="MVT271" s="378"/>
      <c r="MVU271" s="379"/>
      <c r="MVV271" s="379"/>
      <c r="MVW271" s="379"/>
      <c r="MVX271" s="379"/>
      <c r="MVY271" s="379"/>
      <c r="MVZ271" s="378"/>
      <c r="MWA271" s="378"/>
      <c r="MWB271" s="379"/>
      <c r="MWC271" s="379"/>
      <c r="MWD271" s="378"/>
      <c r="MWE271" s="378"/>
      <c r="MWF271" s="379"/>
      <c r="MWG271" s="379"/>
      <c r="MWH271" s="378"/>
      <c r="MWI271" s="378"/>
      <c r="MWJ271" s="378"/>
      <c r="MWK271" s="378"/>
      <c r="MWL271" s="378"/>
      <c r="MWM271" s="378"/>
      <c r="MWN271" s="378"/>
      <c r="MWO271" s="379"/>
      <c r="MWP271" s="379"/>
      <c r="MWQ271" s="378"/>
      <c r="MWR271" s="378"/>
      <c r="MWS271" s="379"/>
      <c r="MWT271" s="379"/>
      <c r="MWU271" s="378"/>
      <c r="MWV271" s="378"/>
      <c r="MWW271" s="378"/>
      <c r="MWX271" s="378"/>
      <c r="MWY271" s="378"/>
      <c r="MWZ271" s="372"/>
      <c r="MXA271" s="398"/>
      <c r="MXB271" s="378"/>
      <c r="MXC271" s="378"/>
      <c r="MXD271" s="378"/>
      <c r="MXE271" s="378"/>
      <c r="MXF271" s="378"/>
      <c r="MXG271" s="378"/>
      <c r="MXH271" s="378"/>
      <c r="MXI271" s="377"/>
      <c r="MXJ271" s="377"/>
      <c r="MXK271" s="377"/>
      <c r="MXL271" s="377"/>
      <c r="MXM271" s="377"/>
      <c r="MXN271" s="377"/>
      <c r="MXO271" s="377"/>
      <c r="MXP271" s="377"/>
      <c r="MXQ271" s="377"/>
      <c r="MXR271" s="377"/>
      <c r="MXS271" s="377"/>
      <c r="MXT271" s="377"/>
      <c r="MXU271" s="377"/>
      <c r="MXV271" s="377"/>
      <c r="MXW271" s="377"/>
      <c r="MXX271" s="377"/>
      <c r="MXY271" s="377"/>
      <c r="MXZ271" s="377"/>
      <c r="MYA271" s="377"/>
      <c r="MYB271" s="377"/>
      <c r="MYC271" s="377"/>
      <c r="MYD271" s="377"/>
      <c r="MYE271" s="377"/>
      <c r="MYF271" s="377"/>
      <c r="MYG271" s="377"/>
      <c r="MYH271" s="377"/>
      <c r="MYI271" s="377"/>
      <c r="MYJ271" s="377"/>
      <c r="MYK271" s="377"/>
      <c r="MYL271" s="377"/>
      <c r="MYM271" s="377"/>
      <c r="MYN271" s="377"/>
      <c r="MYO271" s="377"/>
      <c r="MYP271" s="377"/>
      <c r="MYQ271" s="377"/>
      <c r="MYR271" s="377"/>
      <c r="MYS271" s="377"/>
      <c r="MYT271" s="377"/>
      <c r="MYU271" s="377"/>
      <c r="MYV271" s="377"/>
      <c r="MYW271" s="377"/>
      <c r="MYX271" s="377"/>
      <c r="MYY271" s="377"/>
      <c r="MYZ271" s="377"/>
      <c r="MZA271" s="378"/>
      <c r="MZB271" s="378"/>
      <c r="MZC271" s="378"/>
      <c r="MZD271" s="378"/>
      <c r="MZE271" s="378"/>
      <c r="MZF271" s="378"/>
      <c r="MZG271" s="378"/>
      <c r="MZH271" s="378"/>
      <c r="MZI271" s="378"/>
      <c r="MZJ271" s="378"/>
      <c r="MZK271" s="378"/>
      <c r="MZL271" s="378"/>
      <c r="MZM271" s="378"/>
      <c r="MZN271" s="378"/>
      <c r="MZO271" s="378"/>
      <c r="MZP271" s="378"/>
      <c r="MZQ271" s="378"/>
      <c r="MZR271" s="378"/>
      <c r="MZS271" s="378"/>
      <c r="MZT271" s="378"/>
      <c r="MZU271" s="378"/>
      <c r="MZV271" s="378"/>
      <c r="MZW271" s="378"/>
      <c r="MZX271" s="378"/>
      <c r="MZY271" s="379"/>
      <c r="MZZ271" s="379"/>
      <c r="NAA271" s="379"/>
      <c r="NAB271" s="379"/>
      <c r="NAC271" s="379"/>
      <c r="NAD271" s="378"/>
      <c r="NAE271" s="378"/>
      <c r="NAF271" s="379"/>
      <c r="NAG271" s="379"/>
      <c r="NAH271" s="378"/>
      <c r="NAI271" s="378"/>
      <c r="NAJ271" s="379"/>
      <c r="NAK271" s="379"/>
      <c r="NAL271" s="378"/>
      <c r="NAM271" s="378"/>
      <c r="NAN271" s="378"/>
      <c r="NAO271" s="378"/>
      <c r="NAP271" s="378"/>
      <c r="NAQ271" s="378"/>
      <c r="NAR271" s="378"/>
      <c r="NAS271" s="379"/>
      <c r="NAT271" s="379"/>
      <c r="NAU271" s="378"/>
      <c r="NAV271" s="378"/>
      <c r="NAW271" s="379"/>
      <c r="NAX271" s="379"/>
      <c r="NAY271" s="378"/>
      <c r="NAZ271" s="378"/>
      <c r="NBA271" s="378"/>
      <c r="NBB271" s="378"/>
      <c r="NBC271" s="378"/>
      <c r="NBD271" s="372"/>
      <c r="NBE271" s="398"/>
      <c r="NBF271" s="378"/>
      <c r="NBG271" s="378"/>
      <c r="NBH271" s="378"/>
      <c r="NBI271" s="378"/>
      <c r="NBJ271" s="378"/>
      <c r="NBK271" s="378"/>
      <c r="NBL271" s="378"/>
      <c r="NBM271" s="377"/>
      <c r="NBN271" s="377"/>
      <c r="NBO271" s="377"/>
      <c r="NBP271" s="377"/>
      <c r="NBQ271" s="377"/>
      <c r="NBR271" s="377"/>
      <c r="NBS271" s="377"/>
      <c r="NBT271" s="377"/>
      <c r="NBU271" s="377"/>
      <c r="NBV271" s="377"/>
      <c r="NBW271" s="377"/>
      <c r="NBX271" s="377"/>
      <c r="NBY271" s="377"/>
      <c r="NBZ271" s="377"/>
      <c r="NCA271" s="377"/>
      <c r="NCB271" s="377"/>
      <c r="NCC271" s="377"/>
      <c r="NCD271" s="377"/>
      <c r="NCE271" s="377"/>
      <c r="NCF271" s="377"/>
      <c r="NCG271" s="377"/>
      <c r="NCH271" s="377"/>
      <c r="NCI271" s="377"/>
      <c r="NCJ271" s="377"/>
      <c r="NCK271" s="377"/>
      <c r="NCL271" s="377"/>
      <c r="NCM271" s="377"/>
      <c r="NCN271" s="377"/>
      <c r="NCO271" s="377"/>
      <c r="NCP271" s="377"/>
      <c r="NCQ271" s="377"/>
      <c r="NCR271" s="377"/>
      <c r="NCS271" s="377"/>
      <c r="NCT271" s="377"/>
      <c r="NCU271" s="377"/>
      <c r="NCV271" s="377"/>
      <c r="NCW271" s="377"/>
      <c r="NCX271" s="377"/>
      <c r="NCY271" s="377"/>
      <c r="NCZ271" s="377"/>
      <c r="NDA271" s="377"/>
      <c r="NDB271" s="377"/>
      <c r="NDC271" s="377"/>
      <c r="NDD271" s="377"/>
      <c r="NDE271" s="378"/>
      <c r="NDF271" s="378"/>
      <c r="NDG271" s="378"/>
      <c r="NDH271" s="378"/>
      <c r="NDI271" s="378"/>
      <c r="NDJ271" s="378"/>
      <c r="NDK271" s="378"/>
      <c r="NDL271" s="378"/>
      <c r="NDM271" s="378"/>
      <c r="NDN271" s="378"/>
      <c r="NDO271" s="378"/>
      <c r="NDP271" s="378"/>
      <c r="NDQ271" s="378"/>
      <c r="NDR271" s="378"/>
      <c r="NDS271" s="378"/>
      <c r="NDT271" s="378"/>
      <c r="NDU271" s="378"/>
      <c r="NDV271" s="378"/>
      <c r="NDW271" s="378"/>
      <c r="NDX271" s="378"/>
      <c r="NDY271" s="378"/>
      <c r="NDZ271" s="378"/>
      <c r="NEA271" s="378"/>
      <c r="NEB271" s="378"/>
      <c r="NEC271" s="379"/>
      <c r="NED271" s="379"/>
      <c r="NEE271" s="379"/>
      <c r="NEF271" s="379"/>
      <c r="NEG271" s="379"/>
      <c r="NEH271" s="378"/>
      <c r="NEI271" s="378"/>
      <c r="NEJ271" s="379"/>
      <c r="NEK271" s="379"/>
      <c r="NEL271" s="378"/>
      <c r="NEM271" s="378"/>
      <c r="NEN271" s="379"/>
      <c r="NEO271" s="379"/>
      <c r="NEP271" s="378"/>
      <c r="NEQ271" s="378"/>
      <c r="NER271" s="378"/>
      <c r="NES271" s="378"/>
      <c r="NET271" s="378"/>
      <c r="NEU271" s="378"/>
      <c r="NEV271" s="378"/>
      <c r="NEW271" s="379"/>
      <c r="NEX271" s="379"/>
      <c r="NEY271" s="378"/>
      <c r="NEZ271" s="378"/>
      <c r="NFA271" s="379"/>
      <c r="NFB271" s="379"/>
      <c r="NFC271" s="378"/>
      <c r="NFD271" s="378"/>
      <c r="NFE271" s="378"/>
      <c r="NFF271" s="378"/>
      <c r="NFG271" s="378"/>
      <c r="NFH271" s="372"/>
      <c r="NFI271" s="398"/>
      <c r="NFJ271" s="378"/>
      <c r="NFK271" s="378"/>
      <c r="NFL271" s="378"/>
      <c r="NFM271" s="378"/>
      <c r="NFN271" s="378"/>
      <c r="NFO271" s="378"/>
      <c r="NFP271" s="378"/>
      <c r="NFQ271" s="377"/>
      <c r="NFR271" s="377"/>
      <c r="NFS271" s="377"/>
      <c r="NFT271" s="377"/>
      <c r="NFU271" s="377"/>
      <c r="NFV271" s="377"/>
      <c r="NFW271" s="377"/>
      <c r="NFX271" s="377"/>
      <c r="NFY271" s="377"/>
      <c r="NFZ271" s="377"/>
      <c r="NGA271" s="377"/>
      <c r="NGB271" s="377"/>
      <c r="NGC271" s="377"/>
      <c r="NGD271" s="377"/>
      <c r="NGE271" s="377"/>
      <c r="NGF271" s="377"/>
      <c r="NGG271" s="377"/>
      <c r="NGH271" s="377"/>
      <c r="NGI271" s="377"/>
      <c r="NGJ271" s="377"/>
      <c r="NGK271" s="377"/>
      <c r="NGL271" s="377"/>
      <c r="NGM271" s="377"/>
      <c r="NGN271" s="377"/>
      <c r="NGO271" s="377"/>
      <c r="NGP271" s="377"/>
      <c r="NGQ271" s="377"/>
      <c r="NGR271" s="377"/>
      <c r="NGS271" s="377"/>
      <c r="NGT271" s="377"/>
      <c r="NGU271" s="377"/>
      <c r="NGV271" s="377"/>
      <c r="NGW271" s="377"/>
      <c r="NGX271" s="377"/>
      <c r="NGY271" s="377"/>
      <c r="NGZ271" s="377"/>
      <c r="NHA271" s="377"/>
      <c r="NHB271" s="377"/>
      <c r="NHC271" s="377"/>
      <c r="NHD271" s="377"/>
      <c r="NHE271" s="377"/>
      <c r="NHF271" s="377"/>
      <c r="NHG271" s="377"/>
      <c r="NHH271" s="377"/>
      <c r="NHI271" s="378"/>
      <c r="NHJ271" s="378"/>
      <c r="NHK271" s="378"/>
      <c r="NHL271" s="378"/>
      <c r="NHM271" s="378"/>
      <c r="NHN271" s="378"/>
      <c r="NHO271" s="378"/>
      <c r="NHP271" s="378"/>
      <c r="NHQ271" s="378"/>
      <c r="NHR271" s="378"/>
      <c r="NHS271" s="378"/>
      <c r="NHT271" s="378"/>
      <c r="NHU271" s="378"/>
      <c r="NHV271" s="378"/>
      <c r="NHW271" s="378"/>
      <c r="NHX271" s="378"/>
      <c r="NHY271" s="378"/>
      <c r="NHZ271" s="378"/>
      <c r="NIA271" s="378"/>
      <c r="NIB271" s="378"/>
      <c r="NIC271" s="378"/>
      <c r="NID271" s="378"/>
      <c r="NIE271" s="378"/>
      <c r="NIF271" s="378"/>
      <c r="NIG271" s="379"/>
      <c r="NIH271" s="379"/>
      <c r="NII271" s="379"/>
      <c r="NIJ271" s="379"/>
      <c r="NIK271" s="379"/>
      <c r="NIL271" s="378"/>
      <c r="NIM271" s="378"/>
      <c r="NIN271" s="379"/>
      <c r="NIO271" s="379"/>
      <c r="NIP271" s="378"/>
      <c r="NIQ271" s="378"/>
      <c r="NIR271" s="379"/>
      <c r="NIS271" s="379"/>
      <c r="NIT271" s="378"/>
      <c r="NIU271" s="378"/>
      <c r="NIV271" s="378"/>
      <c r="NIW271" s="378"/>
      <c r="NIX271" s="378"/>
      <c r="NIY271" s="378"/>
      <c r="NIZ271" s="378"/>
      <c r="NJA271" s="379"/>
      <c r="NJB271" s="379"/>
      <c r="NJC271" s="378"/>
      <c r="NJD271" s="378"/>
      <c r="NJE271" s="379"/>
      <c r="NJF271" s="379"/>
      <c r="NJG271" s="378"/>
      <c r="NJH271" s="378"/>
      <c r="NJI271" s="378"/>
      <c r="NJJ271" s="378"/>
      <c r="NJK271" s="378"/>
      <c r="NJL271" s="372"/>
      <c r="NJM271" s="398"/>
      <c r="NJN271" s="378"/>
      <c r="NJO271" s="378"/>
      <c r="NJP271" s="378"/>
      <c r="NJQ271" s="378"/>
      <c r="NJR271" s="378"/>
      <c r="NJS271" s="378"/>
      <c r="NJT271" s="378"/>
      <c r="NJU271" s="377"/>
      <c r="NJV271" s="377"/>
      <c r="NJW271" s="377"/>
      <c r="NJX271" s="377"/>
      <c r="NJY271" s="377"/>
      <c r="NJZ271" s="377"/>
      <c r="NKA271" s="377"/>
      <c r="NKB271" s="377"/>
      <c r="NKC271" s="377"/>
      <c r="NKD271" s="377"/>
      <c r="NKE271" s="377"/>
      <c r="NKF271" s="377"/>
      <c r="NKG271" s="377"/>
      <c r="NKH271" s="377"/>
      <c r="NKI271" s="377"/>
      <c r="NKJ271" s="377"/>
      <c r="NKK271" s="377"/>
      <c r="NKL271" s="377"/>
      <c r="NKM271" s="377"/>
      <c r="NKN271" s="377"/>
      <c r="NKO271" s="377"/>
      <c r="NKP271" s="377"/>
      <c r="NKQ271" s="377"/>
      <c r="NKR271" s="377"/>
      <c r="NKS271" s="377"/>
      <c r="NKT271" s="377"/>
      <c r="NKU271" s="377"/>
      <c r="NKV271" s="377"/>
      <c r="NKW271" s="377"/>
      <c r="NKX271" s="377"/>
      <c r="NKY271" s="377"/>
      <c r="NKZ271" s="377"/>
      <c r="NLA271" s="377"/>
      <c r="NLB271" s="377"/>
      <c r="NLC271" s="377"/>
      <c r="NLD271" s="377"/>
      <c r="NLE271" s="377"/>
      <c r="NLF271" s="377"/>
      <c r="NLG271" s="377"/>
      <c r="NLH271" s="377"/>
      <c r="NLI271" s="377"/>
      <c r="NLJ271" s="377"/>
      <c r="NLK271" s="377"/>
      <c r="NLL271" s="377"/>
      <c r="NLM271" s="378"/>
      <c r="NLN271" s="378"/>
      <c r="NLO271" s="378"/>
      <c r="NLP271" s="378"/>
      <c r="NLQ271" s="378"/>
      <c r="NLR271" s="378"/>
      <c r="NLS271" s="378"/>
      <c r="NLT271" s="378"/>
      <c r="NLU271" s="378"/>
      <c r="NLV271" s="378"/>
      <c r="NLW271" s="378"/>
      <c r="NLX271" s="378"/>
      <c r="NLY271" s="378"/>
      <c r="NLZ271" s="378"/>
      <c r="NMA271" s="378"/>
      <c r="NMB271" s="378"/>
      <c r="NMC271" s="378"/>
      <c r="NMD271" s="378"/>
      <c r="NME271" s="378"/>
      <c r="NMF271" s="378"/>
      <c r="NMG271" s="378"/>
      <c r="NMH271" s="378"/>
      <c r="NMI271" s="378"/>
      <c r="NMJ271" s="378"/>
      <c r="NMK271" s="379"/>
      <c r="NML271" s="379"/>
      <c r="NMM271" s="379"/>
      <c r="NMN271" s="379"/>
      <c r="NMO271" s="379"/>
      <c r="NMP271" s="378"/>
      <c r="NMQ271" s="378"/>
      <c r="NMR271" s="379"/>
      <c r="NMS271" s="379"/>
      <c r="NMT271" s="378"/>
      <c r="NMU271" s="378"/>
      <c r="NMV271" s="379"/>
      <c r="NMW271" s="379"/>
      <c r="NMX271" s="378"/>
      <c r="NMY271" s="378"/>
      <c r="NMZ271" s="378"/>
      <c r="NNA271" s="378"/>
      <c r="NNB271" s="378"/>
      <c r="NNC271" s="378"/>
      <c r="NND271" s="378"/>
      <c r="NNE271" s="379"/>
      <c r="NNF271" s="379"/>
      <c r="NNG271" s="378"/>
      <c r="NNH271" s="378"/>
      <c r="NNI271" s="379"/>
      <c r="NNJ271" s="379"/>
      <c r="NNK271" s="378"/>
      <c r="NNL271" s="378"/>
      <c r="NNM271" s="378"/>
      <c r="NNN271" s="378"/>
      <c r="NNO271" s="378"/>
      <c r="NNP271" s="372"/>
      <c r="NNQ271" s="398"/>
      <c r="NNR271" s="378"/>
      <c r="NNS271" s="378"/>
      <c r="NNT271" s="378"/>
      <c r="NNU271" s="378"/>
      <c r="NNV271" s="378"/>
      <c r="NNW271" s="378"/>
      <c r="NNX271" s="378"/>
      <c r="NNY271" s="377"/>
      <c r="NNZ271" s="377"/>
      <c r="NOA271" s="377"/>
      <c r="NOB271" s="377"/>
      <c r="NOC271" s="377"/>
      <c r="NOD271" s="377"/>
      <c r="NOE271" s="377"/>
      <c r="NOF271" s="377"/>
      <c r="NOG271" s="377"/>
      <c r="NOH271" s="377"/>
      <c r="NOI271" s="377"/>
      <c r="NOJ271" s="377"/>
      <c r="NOK271" s="377"/>
      <c r="NOL271" s="377"/>
      <c r="NOM271" s="377"/>
      <c r="NON271" s="377"/>
      <c r="NOO271" s="377"/>
      <c r="NOP271" s="377"/>
      <c r="NOQ271" s="377"/>
      <c r="NOR271" s="377"/>
      <c r="NOS271" s="377"/>
      <c r="NOT271" s="377"/>
      <c r="NOU271" s="377"/>
      <c r="NOV271" s="377"/>
      <c r="NOW271" s="377"/>
      <c r="NOX271" s="377"/>
      <c r="NOY271" s="377"/>
      <c r="NOZ271" s="377"/>
      <c r="NPA271" s="377"/>
      <c r="NPB271" s="377"/>
      <c r="NPC271" s="377"/>
      <c r="NPD271" s="377"/>
      <c r="NPE271" s="377"/>
      <c r="NPF271" s="377"/>
      <c r="NPG271" s="377"/>
      <c r="NPH271" s="377"/>
      <c r="NPI271" s="377"/>
      <c r="NPJ271" s="377"/>
      <c r="NPK271" s="377"/>
      <c r="NPL271" s="377"/>
      <c r="NPM271" s="377"/>
      <c r="NPN271" s="377"/>
      <c r="NPO271" s="377"/>
      <c r="NPP271" s="377"/>
      <c r="NPQ271" s="378"/>
      <c r="NPR271" s="378"/>
      <c r="NPS271" s="378"/>
      <c r="NPT271" s="378"/>
      <c r="NPU271" s="378"/>
      <c r="NPV271" s="378"/>
      <c r="NPW271" s="378"/>
      <c r="NPX271" s="378"/>
      <c r="NPY271" s="378"/>
      <c r="NPZ271" s="378"/>
      <c r="NQA271" s="378"/>
      <c r="NQB271" s="378"/>
      <c r="NQC271" s="378"/>
      <c r="NQD271" s="378"/>
      <c r="NQE271" s="378"/>
      <c r="NQF271" s="378"/>
      <c r="NQG271" s="378"/>
      <c r="NQH271" s="378"/>
      <c r="NQI271" s="378"/>
      <c r="NQJ271" s="378"/>
      <c r="NQK271" s="378"/>
      <c r="NQL271" s="378"/>
      <c r="NQM271" s="378"/>
      <c r="NQN271" s="378"/>
      <c r="NQO271" s="379"/>
      <c r="NQP271" s="379"/>
      <c r="NQQ271" s="379"/>
      <c r="NQR271" s="379"/>
      <c r="NQS271" s="379"/>
      <c r="NQT271" s="378"/>
      <c r="NQU271" s="378"/>
      <c r="NQV271" s="379"/>
      <c r="NQW271" s="379"/>
      <c r="NQX271" s="378"/>
      <c r="NQY271" s="378"/>
      <c r="NQZ271" s="379"/>
      <c r="NRA271" s="379"/>
      <c r="NRB271" s="378"/>
      <c r="NRC271" s="378"/>
      <c r="NRD271" s="378"/>
      <c r="NRE271" s="378"/>
      <c r="NRF271" s="378"/>
      <c r="NRG271" s="378"/>
      <c r="NRH271" s="378"/>
      <c r="NRI271" s="379"/>
      <c r="NRJ271" s="379"/>
      <c r="NRK271" s="378"/>
      <c r="NRL271" s="378"/>
      <c r="NRM271" s="379"/>
      <c r="NRN271" s="379"/>
      <c r="NRO271" s="378"/>
      <c r="NRP271" s="378"/>
      <c r="NRQ271" s="378"/>
      <c r="NRR271" s="378"/>
      <c r="NRS271" s="378"/>
      <c r="NRT271" s="372"/>
      <c r="NRU271" s="398"/>
      <c r="NRV271" s="378"/>
      <c r="NRW271" s="378"/>
      <c r="NRX271" s="378"/>
      <c r="NRY271" s="378"/>
      <c r="NRZ271" s="378"/>
      <c r="NSA271" s="378"/>
      <c r="NSB271" s="378"/>
      <c r="NSC271" s="377"/>
      <c r="NSD271" s="377"/>
      <c r="NSE271" s="377"/>
      <c r="NSF271" s="377"/>
      <c r="NSG271" s="377"/>
      <c r="NSH271" s="377"/>
      <c r="NSI271" s="377"/>
      <c r="NSJ271" s="377"/>
      <c r="NSK271" s="377"/>
      <c r="NSL271" s="377"/>
      <c r="NSM271" s="377"/>
      <c r="NSN271" s="377"/>
      <c r="NSO271" s="377"/>
      <c r="NSP271" s="377"/>
      <c r="NSQ271" s="377"/>
      <c r="NSR271" s="377"/>
      <c r="NSS271" s="377"/>
      <c r="NST271" s="377"/>
      <c r="NSU271" s="377"/>
      <c r="NSV271" s="377"/>
      <c r="NSW271" s="377"/>
      <c r="NSX271" s="377"/>
      <c r="NSY271" s="377"/>
      <c r="NSZ271" s="377"/>
      <c r="NTA271" s="377"/>
      <c r="NTB271" s="377"/>
      <c r="NTC271" s="377"/>
      <c r="NTD271" s="377"/>
      <c r="NTE271" s="377"/>
      <c r="NTF271" s="377"/>
      <c r="NTG271" s="377"/>
      <c r="NTH271" s="377"/>
      <c r="NTI271" s="377"/>
      <c r="NTJ271" s="377"/>
      <c r="NTK271" s="377"/>
      <c r="NTL271" s="377"/>
      <c r="NTM271" s="377"/>
      <c r="NTN271" s="377"/>
      <c r="NTO271" s="377"/>
      <c r="NTP271" s="377"/>
      <c r="NTQ271" s="377"/>
      <c r="NTR271" s="377"/>
      <c r="NTS271" s="377"/>
      <c r="NTT271" s="377"/>
      <c r="NTU271" s="378"/>
      <c r="NTV271" s="378"/>
      <c r="NTW271" s="378"/>
      <c r="NTX271" s="378"/>
      <c r="NTY271" s="378"/>
      <c r="NTZ271" s="378"/>
      <c r="NUA271" s="378"/>
      <c r="NUB271" s="378"/>
      <c r="NUC271" s="378"/>
      <c r="NUD271" s="378"/>
      <c r="NUE271" s="378"/>
      <c r="NUF271" s="378"/>
      <c r="NUG271" s="378"/>
      <c r="NUH271" s="378"/>
      <c r="NUI271" s="378"/>
      <c r="NUJ271" s="378"/>
      <c r="NUK271" s="378"/>
      <c r="NUL271" s="378"/>
      <c r="NUM271" s="378"/>
      <c r="NUN271" s="378"/>
      <c r="NUO271" s="378"/>
      <c r="NUP271" s="378"/>
      <c r="NUQ271" s="378"/>
      <c r="NUR271" s="378"/>
      <c r="NUS271" s="379"/>
      <c r="NUT271" s="379"/>
      <c r="NUU271" s="379"/>
      <c r="NUV271" s="379"/>
      <c r="NUW271" s="379"/>
      <c r="NUX271" s="378"/>
      <c r="NUY271" s="378"/>
      <c r="NUZ271" s="379"/>
      <c r="NVA271" s="379"/>
      <c r="NVB271" s="378"/>
      <c r="NVC271" s="378"/>
      <c r="NVD271" s="379"/>
      <c r="NVE271" s="379"/>
      <c r="NVF271" s="378"/>
      <c r="NVG271" s="378"/>
      <c r="NVH271" s="378"/>
      <c r="NVI271" s="378"/>
      <c r="NVJ271" s="378"/>
      <c r="NVK271" s="378"/>
      <c r="NVL271" s="378"/>
      <c r="NVM271" s="379"/>
      <c r="NVN271" s="379"/>
      <c r="NVO271" s="378"/>
      <c r="NVP271" s="378"/>
      <c r="NVQ271" s="379"/>
      <c r="NVR271" s="379"/>
      <c r="NVS271" s="378"/>
      <c r="NVT271" s="378"/>
      <c r="NVU271" s="378"/>
      <c r="NVV271" s="378"/>
      <c r="NVW271" s="378"/>
      <c r="NVX271" s="372"/>
      <c r="NVY271" s="398"/>
      <c r="NVZ271" s="378"/>
      <c r="NWA271" s="378"/>
      <c r="NWB271" s="378"/>
      <c r="NWC271" s="378"/>
      <c r="NWD271" s="378"/>
      <c r="NWE271" s="378"/>
      <c r="NWF271" s="378"/>
      <c r="NWG271" s="377"/>
      <c r="NWH271" s="377"/>
      <c r="NWI271" s="377"/>
      <c r="NWJ271" s="377"/>
      <c r="NWK271" s="377"/>
      <c r="NWL271" s="377"/>
      <c r="NWM271" s="377"/>
      <c r="NWN271" s="377"/>
      <c r="NWO271" s="377"/>
      <c r="NWP271" s="377"/>
      <c r="NWQ271" s="377"/>
      <c r="NWR271" s="377"/>
      <c r="NWS271" s="377"/>
      <c r="NWT271" s="377"/>
      <c r="NWU271" s="377"/>
      <c r="NWV271" s="377"/>
      <c r="NWW271" s="377"/>
      <c r="NWX271" s="377"/>
      <c r="NWY271" s="377"/>
      <c r="NWZ271" s="377"/>
      <c r="NXA271" s="377"/>
      <c r="NXB271" s="377"/>
      <c r="NXC271" s="377"/>
      <c r="NXD271" s="377"/>
      <c r="NXE271" s="377"/>
      <c r="NXF271" s="377"/>
      <c r="NXG271" s="377"/>
      <c r="NXH271" s="377"/>
      <c r="NXI271" s="377"/>
      <c r="NXJ271" s="377"/>
      <c r="NXK271" s="377"/>
      <c r="NXL271" s="377"/>
      <c r="NXM271" s="377"/>
      <c r="NXN271" s="377"/>
      <c r="NXO271" s="377"/>
      <c r="NXP271" s="377"/>
      <c r="NXQ271" s="377"/>
      <c r="NXR271" s="377"/>
      <c r="NXS271" s="377"/>
      <c r="NXT271" s="377"/>
      <c r="NXU271" s="377"/>
      <c r="NXV271" s="377"/>
      <c r="NXW271" s="377"/>
      <c r="NXX271" s="377"/>
      <c r="NXY271" s="378"/>
      <c r="NXZ271" s="378"/>
      <c r="NYA271" s="378"/>
      <c r="NYB271" s="378"/>
      <c r="NYC271" s="378"/>
      <c r="NYD271" s="378"/>
      <c r="NYE271" s="378"/>
      <c r="NYF271" s="378"/>
      <c r="NYG271" s="378"/>
      <c r="NYH271" s="378"/>
      <c r="NYI271" s="378"/>
      <c r="NYJ271" s="378"/>
      <c r="NYK271" s="378"/>
      <c r="NYL271" s="378"/>
      <c r="NYM271" s="378"/>
      <c r="NYN271" s="378"/>
      <c r="NYO271" s="378"/>
      <c r="NYP271" s="378"/>
      <c r="NYQ271" s="378"/>
      <c r="NYR271" s="378"/>
      <c r="NYS271" s="378"/>
      <c r="NYT271" s="378"/>
      <c r="NYU271" s="378"/>
      <c r="NYV271" s="378"/>
      <c r="NYW271" s="379"/>
      <c r="NYX271" s="379"/>
      <c r="NYY271" s="379"/>
      <c r="NYZ271" s="379"/>
      <c r="NZA271" s="379"/>
      <c r="NZB271" s="378"/>
      <c r="NZC271" s="378"/>
      <c r="NZD271" s="379"/>
      <c r="NZE271" s="379"/>
      <c r="NZF271" s="378"/>
      <c r="NZG271" s="378"/>
      <c r="NZH271" s="379"/>
      <c r="NZI271" s="379"/>
      <c r="NZJ271" s="378"/>
      <c r="NZK271" s="378"/>
      <c r="NZL271" s="378"/>
      <c r="NZM271" s="378"/>
      <c r="NZN271" s="378"/>
      <c r="NZO271" s="378"/>
      <c r="NZP271" s="378"/>
      <c r="NZQ271" s="379"/>
      <c r="NZR271" s="379"/>
      <c r="NZS271" s="378"/>
      <c r="NZT271" s="378"/>
      <c r="NZU271" s="379"/>
      <c r="NZV271" s="379"/>
      <c r="NZW271" s="378"/>
      <c r="NZX271" s="378"/>
      <c r="NZY271" s="378"/>
      <c r="NZZ271" s="378"/>
      <c r="OAA271" s="378"/>
      <c r="OAB271" s="372"/>
      <c r="OAC271" s="398"/>
      <c r="OAD271" s="378"/>
      <c r="OAE271" s="378"/>
      <c r="OAF271" s="378"/>
      <c r="OAG271" s="378"/>
      <c r="OAH271" s="378"/>
      <c r="OAI271" s="378"/>
      <c r="OAJ271" s="378"/>
      <c r="OAK271" s="377"/>
      <c r="OAL271" s="377"/>
      <c r="OAM271" s="377"/>
      <c r="OAN271" s="377"/>
      <c r="OAO271" s="377"/>
      <c r="OAP271" s="377"/>
      <c r="OAQ271" s="377"/>
      <c r="OAR271" s="377"/>
      <c r="OAS271" s="377"/>
      <c r="OAT271" s="377"/>
      <c r="OAU271" s="377"/>
      <c r="OAV271" s="377"/>
      <c r="OAW271" s="377"/>
      <c r="OAX271" s="377"/>
      <c r="OAY271" s="377"/>
      <c r="OAZ271" s="377"/>
      <c r="OBA271" s="377"/>
      <c r="OBB271" s="377"/>
      <c r="OBC271" s="377"/>
      <c r="OBD271" s="377"/>
      <c r="OBE271" s="377"/>
      <c r="OBF271" s="377"/>
      <c r="OBG271" s="377"/>
      <c r="OBH271" s="377"/>
      <c r="OBI271" s="377"/>
      <c r="OBJ271" s="377"/>
      <c r="OBK271" s="377"/>
      <c r="OBL271" s="377"/>
      <c r="OBM271" s="377"/>
      <c r="OBN271" s="377"/>
      <c r="OBO271" s="377"/>
      <c r="OBP271" s="377"/>
      <c r="OBQ271" s="377"/>
      <c r="OBR271" s="377"/>
      <c r="OBS271" s="377"/>
      <c r="OBT271" s="377"/>
      <c r="OBU271" s="377"/>
      <c r="OBV271" s="377"/>
      <c r="OBW271" s="377"/>
      <c r="OBX271" s="377"/>
      <c r="OBY271" s="377"/>
      <c r="OBZ271" s="377"/>
      <c r="OCA271" s="377"/>
      <c r="OCB271" s="377"/>
      <c r="OCC271" s="378"/>
      <c r="OCD271" s="378"/>
      <c r="OCE271" s="378"/>
      <c r="OCF271" s="378"/>
      <c r="OCG271" s="378"/>
      <c r="OCH271" s="378"/>
      <c r="OCI271" s="378"/>
      <c r="OCJ271" s="378"/>
      <c r="OCK271" s="378"/>
      <c r="OCL271" s="378"/>
      <c r="OCM271" s="378"/>
      <c r="OCN271" s="378"/>
      <c r="OCO271" s="378"/>
      <c r="OCP271" s="378"/>
      <c r="OCQ271" s="378"/>
      <c r="OCR271" s="378"/>
      <c r="OCS271" s="378"/>
      <c r="OCT271" s="378"/>
      <c r="OCU271" s="378"/>
      <c r="OCV271" s="378"/>
      <c r="OCW271" s="378"/>
      <c r="OCX271" s="378"/>
      <c r="OCY271" s="378"/>
      <c r="OCZ271" s="378"/>
      <c r="ODA271" s="379"/>
      <c r="ODB271" s="379"/>
      <c r="ODC271" s="379"/>
      <c r="ODD271" s="379"/>
      <c r="ODE271" s="379"/>
      <c r="ODF271" s="378"/>
      <c r="ODG271" s="378"/>
      <c r="ODH271" s="379"/>
      <c r="ODI271" s="379"/>
      <c r="ODJ271" s="378"/>
      <c r="ODK271" s="378"/>
      <c r="ODL271" s="379"/>
      <c r="ODM271" s="379"/>
      <c r="ODN271" s="378"/>
      <c r="ODO271" s="378"/>
      <c r="ODP271" s="378"/>
      <c r="ODQ271" s="378"/>
      <c r="ODR271" s="378"/>
      <c r="ODS271" s="378"/>
      <c r="ODT271" s="378"/>
      <c r="ODU271" s="379"/>
      <c r="ODV271" s="379"/>
      <c r="ODW271" s="378"/>
      <c r="ODX271" s="378"/>
      <c r="ODY271" s="379"/>
      <c r="ODZ271" s="379"/>
      <c r="OEA271" s="378"/>
      <c r="OEB271" s="378"/>
      <c r="OEC271" s="378"/>
      <c r="OED271" s="378"/>
      <c r="OEE271" s="378"/>
      <c r="OEF271" s="372"/>
      <c r="OEG271" s="398"/>
      <c r="OEH271" s="378"/>
      <c r="OEI271" s="378"/>
      <c r="OEJ271" s="378"/>
      <c r="OEK271" s="378"/>
      <c r="OEL271" s="378"/>
      <c r="OEM271" s="378"/>
      <c r="OEN271" s="378"/>
      <c r="OEO271" s="377"/>
      <c r="OEP271" s="377"/>
      <c r="OEQ271" s="377"/>
      <c r="OER271" s="377"/>
      <c r="OES271" s="377"/>
      <c r="OET271" s="377"/>
      <c r="OEU271" s="377"/>
      <c r="OEV271" s="377"/>
      <c r="OEW271" s="377"/>
      <c r="OEX271" s="377"/>
      <c r="OEY271" s="377"/>
      <c r="OEZ271" s="377"/>
      <c r="OFA271" s="377"/>
      <c r="OFB271" s="377"/>
      <c r="OFC271" s="377"/>
      <c r="OFD271" s="377"/>
      <c r="OFE271" s="377"/>
      <c r="OFF271" s="377"/>
      <c r="OFG271" s="377"/>
      <c r="OFH271" s="377"/>
      <c r="OFI271" s="377"/>
      <c r="OFJ271" s="377"/>
      <c r="OFK271" s="377"/>
      <c r="OFL271" s="377"/>
      <c r="OFM271" s="377"/>
      <c r="OFN271" s="377"/>
      <c r="OFO271" s="377"/>
      <c r="OFP271" s="377"/>
      <c r="OFQ271" s="377"/>
      <c r="OFR271" s="377"/>
      <c r="OFS271" s="377"/>
      <c r="OFT271" s="377"/>
      <c r="OFU271" s="377"/>
      <c r="OFV271" s="377"/>
      <c r="OFW271" s="377"/>
      <c r="OFX271" s="377"/>
      <c r="OFY271" s="377"/>
      <c r="OFZ271" s="377"/>
      <c r="OGA271" s="377"/>
      <c r="OGB271" s="377"/>
      <c r="OGC271" s="377"/>
      <c r="OGD271" s="377"/>
      <c r="OGE271" s="377"/>
      <c r="OGF271" s="377"/>
      <c r="OGG271" s="378"/>
      <c r="OGH271" s="378"/>
      <c r="OGI271" s="378"/>
      <c r="OGJ271" s="378"/>
      <c r="OGK271" s="378"/>
      <c r="OGL271" s="378"/>
      <c r="OGM271" s="378"/>
      <c r="OGN271" s="378"/>
      <c r="OGO271" s="378"/>
      <c r="OGP271" s="378"/>
      <c r="OGQ271" s="378"/>
      <c r="OGR271" s="378"/>
      <c r="OGS271" s="378"/>
      <c r="OGT271" s="378"/>
      <c r="OGU271" s="378"/>
      <c r="OGV271" s="378"/>
      <c r="OGW271" s="378"/>
      <c r="OGX271" s="378"/>
      <c r="OGY271" s="378"/>
      <c r="OGZ271" s="378"/>
      <c r="OHA271" s="378"/>
      <c r="OHB271" s="378"/>
      <c r="OHC271" s="378"/>
      <c r="OHD271" s="378"/>
      <c r="OHE271" s="379"/>
      <c r="OHF271" s="379"/>
      <c r="OHG271" s="379"/>
      <c r="OHH271" s="379"/>
      <c r="OHI271" s="379"/>
      <c r="OHJ271" s="378"/>
      <c r="OHK271" s="378"/>
      <c r="OHL271" s="379"/>
      <c r="OHM271" s="379"/>
      <c r="OHN271" s="378"/>
      <c r="OHO271" s="378"/>
      <c r="OHP271" s="379"/>
      <c r="OHQ271" s="379"/>
      <c r="OHR271" s="378"/>
      <c r="OHS271" s="378"/>
      <c r="OHT271" s="378"/>
      <c r="OHU271" s="378"/>
      <c r="OHV271" s="378"/>
      <c r="OHW271" s="378"/>
      <c r="OHX271" s="378"/>
      <c r="OHY271" s="379"/>
      <c r="OHZ271" s="379"/>
      <c r="OIA271" s="378"/>
      <c r="OIB271" s="378"/>
      <c r="OIC271" s="379"/>
      <c r="OID271" s="379"/>
      <c r="OIE271" s="378"/>
      <c r="OIF271" s="378"/>
      <c r="OIG271" s="378"/>
      <c r="OIH271" s="378"/>
      <c r="OII271" s="378"/>
      <c r="OIJ271" s="372"/>
      <c r="OIK271" s="398"/>
      <c r="OIL271" s="378"/>
      <c r="OIM271" s="378"/>
      <c r="OIN271" s="378"/>
      <c r="OIO271" s="378"/>
      <c r="OIP271" s="378"/>
      <c r="OIQ271" s="378"/>
      <c r="OIR271" s="378"/>
      <c r="OIS271" s="377"/>
      <c r="OIT271" s="377"/>
      <c r="OIU271" s="377"/>
      <c r="OIV271" s="377"/>
      <c r="OIW271" s="377"/>
      <c r="OIX271" s="377"/>
      <c r="OIY271" s="377"/>
      <c r="OIZ271" s="377"/>
      <c r="OJA271" s="377"/>
      <c r="OJB271" s="377"/>
      <c r="OJC271" s="377"/>
      <c r="OJD271" s="377"/>
      <c r="OJE271" s="377"/>
      <c r="OJF271" s="377"/>
      <c r="OJG271" s="377"/>
      <c r="OJH271" s="377"/>
      <c r="OJI271" s="377"/>
      <c r="OJJ271" s="377"/>
      <c r="OJK271" s="377"/>
      <c r="OJL271" s="377"/>
      <c r="OJM271" s="377"/>
      <c r="OJN271" s="377"/>
      <c r="OJO271" s="377"/>
      <c r="OJP271" s="377"/>
      <c r="OJQ271" s="377"/>
      <c r="OJR271" s="377"/>
      <c r="OJS271" s="377"/>
      <c r="OJT271" s="377"/>
      <c r="OJU271" s="377"/>
      <c r="OJV271" s="377"/>
      <c r="OJW271" s="377"/>
      <c r="OJX271" s="377"/>
      <c r="OJY271" s="377"/>
      <c r="OJZ271" s="377"/>
      <c r="OKA271" s="377"/>
      <c r="OKB271" s="377"/>
      <c r="OKC271" s="377"/>
      <c r="OKD271" s="377"/>
      <c r="OKE271" s="377"/>
      <c r="OKF271" s="377"/>
      <c r="OKG271" s="377"/>
      <c r="OKH271" s="377"/>
      <c r="OKI271" s="377"/>
      <c r="OKJ271" s="377"/>
      <c r="OKK271" s="378"/>
      <c r="OKL271" s="378"/>
      <c r="OKM271" s="378"/>
      <c r="OKN271" s="378"/>
      <c r="OKO271" s="378"/>
      <c r="OKP271" s="378"/>
      <c r="OKQ271" s="378"/>
      <c r="OKR271" s="378"/>
      <c r="OKS271" s="378"/>
      <c r="OKT271" s="378"/>
      <c r="OKU271" s="378"/>
      <c r="OKV271" s="378"/>
      <c r="OKW271" s="378"/>
      <c r="OKX271" s="378"/>
      <c r="OKY271" s="378"/>
      <c r="OKZ271" s="378"/>
      <c r="OLA271" s="378"/>
      <c r="OLB271" s="378"/>
      <c r="OLC271" s="378"/>
      <c r="OLD271" s="378"/>
      <c r="OLE271" s="378"/>
      <c r="OLF271" s="378"/>
      <c r="OLG271" s="378"/>
      <c r="OLH271" s="378"/>
      <c r="OLI271" s="379"/>
      <c r="OLJ271" s="379"/>
      <c r="OLK271" s="379"/>
      <c r="OLL271" s="379"/>
      <c r="OLM271" s="379"/>
      <c r="OLN271" s="378"/>
      <c r="OLO271" s="378"/>
      <c r="OLP271" s="379"/>
      <c r="OLQ271" s="379"/>
      <c r="OLR271" s="378"/>
      <c r="OLS271" s="378"/>
      <c r="OLT271" s="379"/>
      <c r="OLU271" s="379"/>
      <c r="OLV271" s="378"/>
      <c r="OLW271" s="378"/>
      <c r="OLX271" s="378"/>
      <c r="OLY271" s="378"/>
      <c r="OLZ271" s="378"/>
      <c r="OMA271" s="378"/>
      <c r="OMB271" s="378"/>
      <c r="OMC271" s="379"/>
      <c r="OMD271" s="379"/>
      <c r="OME271" s="378"/>
      <c r="OMF271" s="378"/>
      <c r="OMG271" s="379"/>
      <c r="OMH271" s="379"/>
      <c r="OMI271" s="378"/>
      <c r="OMJ271" s="378"/>
      <c r="OMK271" s="378"/>
      <c r="OML271" s="378"/>
      <c r="OMM271" s="378"/>
      <c r="OMN271" s="372"/>
      <c r="OMO271" s="398"/>
      <c r="OMP271" s="378"/>
      <c r="OMQ271" s="378"/>
      <c r="OMR271" s="378"/>
      <c r="OMS271" s="378"/>
      <c r="OMT271" s="378"/>
      <c r="OMU271" s="378"/>
      <c r="OMV271" s="378"/>
      <c r="OMW271" s="377"/>
      <c r="OMX271" s="377"/>
      <c r="OMY271" s="377"/>
      <c r="OMZ271" s="377"/>
      <c r="ONA271" s="377"/>
      <c r="ONB271" s="377"/>
      <c r="ONC271" s="377"/>
      <c r="OND271" s="377"/>
      <c r="ONE271" s="377"/>
      <c r="ONF271" s="377"/>
      <c r="ONG271" s="377"/>
      <c r="ONH271" s="377"/>
      <c r="ONI271" s="377"/>
      <c r="ONJ271" s="377"/>
      <c r="ONK271" s="377"/>
      <c r="ONL271" s="377"/>
      <c r="ONM271" s="377"/>
      <c r="ONN271" s="377"/>
      <c r="ONO271" s="377"/>
      <c r="ONP271" s="377"/>
      <c r="ONQ271" s="377"/>
      <c r="ONR271" s="377"/>
      <c r="ONS271" s="377"/>
      <c r="ONT271" s="377"/>
      <c r="ONU271" s="377"/>
      <c r="ONV271" s="377"/>
      <c r="ONW271" s="377"/>
      <c r="ONX271" s="377"/>
      <c r="ONY271" s="377"/>
      <c r="ONZ271" s="377"/>
      <c r="OOA271" s="377"/>
      <c r="OOB271" s="377"/>
      <c r="OOC271" s="377"/>
      <c r="OOD271" s="377"/>
      <c r="OOE271" s="377"/>
      <c r="OOF271" s="377"/>
      <c r="OOG271" s="377"/>
      <c r="OOH271" s="377"/>
      <c r="OOI271" s="377"/>
      <c r="OOJ271" s="377"/>
      <c r="OOK271" s="377"/>
      <c r="OOL271" s="377"/>
      <c r="OOM271" s="377"/>
      <c r="OON271" s="377"/>
      <c r="OOO271" s="378"/>
      <c r="OOP271" s="378"/>
      <c r="OOQ271" s="378"/>
      <c r="OOR271" s="378"/>
      <c r="OOS271" s="378"/>
      <c r="OOT271" s="378"/>
      <c r="OOU271" s="378"/>
      <c r="OOV271" s="378"/>
      <c r="OOW271" s="378"/>
      <c r="OOX271" s="378"/>
      <c r="OOY271" s="378"/>
      <c r="OOZ271" s="378"/>
      <c r="OPA271" s="378"/>
      <c r="OPB271" s="378"/>
      <c r="OPC271" s="378"/>
      <c r="OPD271" s="378"/>
      <c r="OPE271" s="378"/>
      <c r="OPF271" s="378"/>
      <c r="OPG271" s="378"/>
      <c r="OPH271" s="378"/>
      <c r="OPI271" s="378"/>
      <c r="OPJ271" s="378"/>
      <c r="OPK271" s="378"/>
      <c r="OPL271" s="378"/>
      <c r="OPM271" s="379"/>
      <c r="OPN271" s="379"/>
      <c r="OPO271" s="379"/>
      <c r="OPP271" s="379"/>
      <c r="OPQ271" s="379"/>
      <c r="OPR271" s="378"/>
      <c r="OPS271" s="378"/>
      <c r="OPT271" s="379"/>
      <c r="OPU271" s="379"/>
      <c r="OPV271" s="378"/>
      <c r="OPW271" s="378"/>
      <c r="OPX271" s="379"/>
      <c r="OPY271" s="379"/>
      <c r="OPZ271" s="378"/>
      <c r="OQA271" s="378"/>
      <c r="OQB271" s="378"/>
      <c r="OQC271" s="378"/>
      <c r="OQD271" s="378"/>
      <c r="OQE271" s="378"/>
      <c r="OQF271" s="378"/>
      <c r="OQG271" s="379"/>
      <c r="OQH271" s="379"/>
      <c r="OQI271" s="378"/>
      <c r="OQJ271" s="378"/>
      <c r="OQK271" s="379"/>
      <c r="OQL271" s="379"/>
      <c r="OQM271" s="378"/>
      <c r="OQN271" s="378"/>
      <c r="OQO271" s="378"/>
      <c r="OQP271" s="378"/>
      <c r="OQQ271" s="378"/>
      <c r="OQR271" s="372"/>
      <c r="OQS271" s="398"/>
      <c r="OQT271" s="378"/>
      <c r="OQU271" s="378"/>
      <c r="OQV271" s="378"/>
      <c r="OQW271" s="378"/>
      <c r="OQX271" s="378"/>
      <c r="OQY271" s="378"/>
      <c r="OQZ271" s="378"/>
      <c r="ORA271" s="377"/>
      <c r="ORB271" s="377"/>
      <c r="ORC271" s="377"/>
      <c r="ORD271" s="377"/>
      <c r="ORE271" s="377"/>
      <c r="ORF271" s="377"/>
      <c r="ORG271" s="377"/>
      <c r="ORH271" s="377"/>
      <c r="ORI271" s="377"/>
      <c r="ORJ271" s="377"/>
      <c r="ORK271" s="377"/>
      <c r="ORL271" s="377"/>
      <c r="ORM271" s="377"/>
      <c r="ORN271" s="377"/>
      <c r="ORO271" s="377"/>
      <c r="ORP271" s="377"/>
      <c r="ORQ271" s="377"/>
      <c r="ORR271" s="377"/>
      <c r="ORS271" s="377"/>
      <c r="ORT271" s="377"/>
      <c r="ORU271" s="377"/>
      <c r="ORV271" s="377"/>
      <c r="ORW271" s="377"/>
      <c r="ORX271" s="377"/>
      <c r="ORY271" s="377"/>
      <c r="ORZ271" s="377"/>
      <c r="OSA271" s="377"/>
      <c r="OSB271" s="377"/>
      <c r="OSC271" s="377"/>
      <c r="OSD271" s="377"/>
      <c r="OSE271" s="377"/>
      <c r="OSF271" s="377"/>
      <c r="OSG271" s="377"/>
      <c r="OSH271" s="377"/>
      <c r="OSI271" s="377"/>
      <c r="OSJ271" s="377"/>
      <c r="OSK271" s="377"/>
      <c r="OSL271" s="377"/>
      <c r="OSM271" s="377"/>
      <c r="OSN271" s="377"/>
      <c r="OSO271" s="377"/>
      <c r="OSP271" s="377"/>
      <c r="OSQ271" s="377"/>
      <c r="OSR271" s="377"/>
      <c r="OSS271" s="378"/>
      <c r="OST271" s="378"/>
      <c r="OSU271" s="378"/>
      <c r="OSV271" s="378"/>
      <c r="OSW271" s="378"/>
      <c r="OSX271" s="378"/>
      <c r="OSY271" s="378"/>
      <c r="OSZ271" s="378"/>
      <c r="OTA271" s="378"/>
      <c r="OTB271" s="378"/>
      <c r="OTC271" s="378"/>
      <c r="OTD271" s="378"/>
      <c r="OTE271" s="378"/>
      <c r="OTF271" s="378"/>
      <c r="OTG271" s="378"/>
      <c r="OTH271" s="378"/>
      <c r="OTI271" s="378"/>
      <c r="OTJ271" s="378"/>
      <c r="OTK271" s="378"/>
      <c r="OTL271" s="378"/>
      <c r="OTM271" s="378"/>
      <c r="OTN271" s="378"/>
      <c r="OTO271" s="378"/>
      <c r="OTP271" s="378"/>
      <c r="OTQ271" s="379"/>
      <c r="OTR271" s="379"/>
      <c r="OTS271" s="379"/>
      <c r="OTT271" s="379"/>
      <c r="OTU271" s="379"/>
      <c r="OTV271" s="378"/>
      <c r="OTW271" s="378"/>
      <c r="OTX271" s="379"/>
      <c r="OTY271" s="379"/>
      <c r="OTZ271" s="378"/>
      <c r="OUA271" s="378"/>
      <c r="OUB271" s="379"/>
      <c r="OUC271" s="379"/>
      <c r="OUD271" s="378"/>
      <c r="OUE271" s="378"/>
      <c r="OUF271" s="378"/>
      <c r="OUG271" s="378"/>
      <c r="OUH271" s="378"/>
      <c r="OUI271" s="378"/>
      <c r="OUJ271" s="378"/>
      <c r="OUK271" s="379"/>
      <c r="OUL271" s="379"/>
      <c r="OUM271" s="378"/>
      <c r="OUN271" s="378"/>
      <c r="OUO271" s="379"/>
      <c r="OUP271" s="379"/>
      <c r="OUQ271" s="378"/>
      <c r="OUR271" s="378"/>
      <c r="OUS271" s="378"/>
      <c r="OUT271" s="378"/>
      <c r="OUU271" s="378"/>
      <c r="OUV271" s="372"/>
      <c r="OUW271" s="398"/>
      <c r="OUX271" s="378"/>
      <c r="OUY271" s="378"/>
      <c r="OUZ271" s="378"/>
      <c r="OVA271" s="378"/>
      <c r="OVB271" s="378"/>
      <c r="OVC271" s="378"/>
      <c r="OVD271" s="378"/>
      <c r="OVE271" s="377"/>
      <c r="OVF271" s="377"/>
      <c r="OVG271" s="377"/>
      <c r="OVH271" s="377"/>
      <c r="OVI271" s="377"/>
      <c r="OVJ271" s="377"/>
      <c r="OVK271" s="377"/>
      <c r="OVL271" s="377"/>
      <c r="OVM271" s="377"/>
      <c r="OVN271" s="377"/>
      <c r="OVO271" s="377"/>
      <c r="OVP271" s="377"/>
      <c r="OVQ271" s="377"/>
      <c r="OVR271" s="377"/>
      <c r="OVS271" s="377"/>
      <c r="OVT271" s="377"/>
      <c r="OVU271" s="377"/>
      <c r="OVV271" s="377"/>
      <c r="OVW271" s="377"/>
      <c r="OVX271" s="377"/>
      <c r="OVY271" s="377"/>
      <c r="OVZ271" s="377"/>
      <c r="OWA271" s="377"/>
      <c r="OWB271" s="377"/>
      <c r="OWC271" s="377"/>
      <c r="OWD271" s="377"/>
      <c r="OWE271" s="377"/>
      <c r="OWF271" s="377"/>
      <c r="OWG271" s="377"/>
      <c r="OWH271" s="377"/>
      <c r="OWI271" s="377"/>
      <c r="OWJ271" s="377"/>
      <c r="OWK271" s="377"/>
      <c r="OWL271" s="377"/>
      <c r="OWM271" s="377"/>
      <c r="OWN271" s="377"/>
      <c r="OWO271" s="377"/>
      <c r="OWP271" s="377"/>
      <c r="OWQ271" s="377"/>
      <c r="OWR271" s="377"/>
      <c r="OWS271" s="377"/>
      <c r="OWT271" s="377"/>
      <c r="OWU271" s="377"/>
      <c r="OWV271" s="377"/>
      <c r="OWW271" s="378"/>
      <c r="OWX271" s="378"/>
      <c r="OWY271" s="378"/>
      <c r="OWZ271" s="378"/>
      <c r="OXA271" s="378"/>
      <c r="OXB271" s="378"/>
      <c r="OXC271" s="378"/>
      <c r="OXD271" s="378"/>
      <c r="OXE271" s="378"/>
      <c r="OXF271" s="378"/>
      <c r="OXG271" s="378"/>
      <c r="OXH271" s="378"/>
      <c r="OXI271" s="378"/>
      <c r="OXJ271" s="378"/>
      <c r="OXK271" s="378"/>
      <c r="OXL271" s="378"/>
      <c r="OXM271" s="378"/>
      <c r="OXN271" s="378"/>
      <c r="OXO271" s="378"/>
      <c r="OXP271" s="378"/>
      <c r="OXQ271" s="378"/>
      <c r="OXR271" s="378"/>
      <c r="OXS271" s="378"/>
      <c r="OXT271" s="378"/>
      <c r="OXU271" s="379"/>
      <c r="OXV271" s="379"/>
      <c r="OXW271" s="379"/>
      <c r="OXX271" s="379"/>
      <c r="OXY271" s="379"/>
      <c r="OXZ271" s="378"/>
      <c r="OYA271" s="378"/>
      <c r="OYB271" s="379"/>
      <c r="OYC271" s="379"/>
      <c r="OYD271" s="378"/>
      <c r="OYE271" s="378"/>
      <c r="OYF271" s="379"/>
      <c r="OYG271" s="379"/>
      <c r="OYH271" s="378"/>
      <c r="OYI271" s="378"/>
      <c r="OYJ271" s="378"/>
      <c r="OYK271" s="378"/>
      <c r="OYL271" s="378"/>
      <c r="OYM271" s="378"/>
      <c r="OYN271" s="378"/>
      <c r="OYO271" s="379"/>
      <c r="OYP271" s="379"/>
      <c r="OYQ271" s="378"/>
      <c r="OYR271" s="378"/>
      <c r="OYS271" s="379"/>
      <c r="OYT271" s="379"/>
      <c r="OYU271" s="378"/>
      <c r="OYV271" s="378"/>
      <c r="OYW271" s="378"/>
      <c r="OYX271" s="378"/>
      <c r="OYY271" s="378"/>
      <c r="OYZ271" s="372"/>
      <c r="OZA271" s="398"/>
      <c r="OZB271" s="378"/>
      <c r="OZC271" s="378"/>
      <c r="OZD271" s="378"/>
      <c r="OZE271" s="378"/>
      <c r="OZF271" s="378"/>
      <c r="OZG271" s="378"/>
      <c r="OZH271" s="378"/>
      <c r="OZI271" s="377"/>
      <c r="OZJ271" s="377"/>
      <c r="OZK271" s="377"/>
      <c r="OZL271" s="377"/>
      <c r="OZM271" s="377"/>
      <c r="OZN271" s="377"/>
      <c r="OZO271" s="377"/>
      <c r="OZP271" s="377"/>
      <c r="OZQ271" s="377"/>
      <c r="OZR271" s="377"/>
      <c r="OZS271" s="377"/>
      <c r="OZT271" s="377"/>
      <c r="OZU271" s="377"/>
      <c r="OZV271" s="377"/>
      <c r="OZW271" s="377"/>
      <c r="OZX271" s="377"/>
      <c r="OZY271" s="377"/>
      <c r="OZZ271" s="377"/>
      <c r="PAA271" s="377"/>
      <c r="PAB271" s="377"/>
      <c r="PAC271" s="377"/>
      <c r="PAD271" s="377"/>
      <c r="PAE271" s="377"/>
      <c r="PAF271" s="377"/>
      <c r="PAG271" s="377"/>
      <c r="PAH271" s="377"/>
      <c r="PAI271" s="377"/>
      <c r="PAJ271" s="377"/>
      <c r="PAK271" s="377"/>
      <c r="PAL271" s="377"/>
      <c r="PAM271" s="377"/>
      <c r="PAN271" s="377"/>
      <c r="PAO271" s="377"/>
      <c r="PAP271" s="377"/>
      <c r="PAQ271" s="377"/>
      <c r="PAR271" s="377"/>
      <c r="PAS271" s="377"/>
      <c r="PAT271" s="377"/>
      <c r="PAU271" s="377"/>
      <c r="PAV271" s="377"/>
      <c r="PAW271" s="377"/>
      <c r="PAX271" s="377"/>
      <c r="PAY271" s="377"/>
      <c r="PAZ271" s="377"/>
      <c r="PBA271" s="378"/>
      <c r="PBB271" s="378"/>
      <c r="PBC271" s="378"/>
      <c r="PBD271" s="378"/>
      <c r="PBE271" s="378"/>
      <c r="PBF271" s="378"/>
      <c r="PBG271" s="378"/>
      <c r="PBH271" s="378"/>
      <c r="PBI271" s="378"/>
      <c r="PBJ271" s="378"/>
      <c r="PBK271" s="378"/>
      <c r="PBL271" s="378"/>
      <c r="PBM271" s="378"/>
      <c r="PBN271" s="378"/>
      <c r="PBO271" s="378"/>
      <c r="PBP271" s="378"/>
      <c r="PBQ271" s="378"/>
      <c r="PBR271" s="378"/>
      <c r="PBS271" s="378"/>
      <c r="PBT271" s="378"/>
      <c r="PBU271" s="378"/>
      <c r="PBV271" s="378"/>
      <c r="PBW271" s="378"/>
      <c r="PBX271" s="378"/>
      <c r="PBY271" s="379"/>
      <c r="PBZ271" s="379"/>
      <c r="PCA271" s="379"/>
      <c r="PCB271" s="379"/>
      <c r="PCC271" s="379"/>
      <c r="PCD271" s="378"/>
      <c r="PCE271" s="378"/>
      <c r="PCF271" s="379"/>
      <c r="PCG271" s="379"/>
      <c r="PCH271" s="378"/>
      <c r="PCI271" s="378"/>
      <c r="PCJ271" s="379"/>
      <c r="PCK271" s="379"/>
      <c r="PCL271" s="378"/>
      <c r="PCM271" s="378"/>
      <c r="PCN271" s="378"/>
      <c r="PCO271" s="378"/>
      <c r="PCP271" s="378"/>
      <c r="PCQ271" s="378"/>
      <c r="PCR271" s="378"/>
      <c r="PCS271" s="379"/>
      <c r="PCT271" s="379"/>
      <c r="PCU271" s="378"/>
      <c r="PCV271" s="378"/>
      <c r="PCW271" s="379"/>
      <c r="PCX271" s="379"/>
      <c r="PCY271" s="378"/>
      <c r="PCZ271" s="378"/>
      <c r="PDA271" s="378"/>
      <c r="PDB271" s="378"/>
      <c r="PDC271" s="378"/>
      <c r="PDD271" s="372"/>
      <c r="PDE271" s="398"/>
      <c r="PDF271" s="378"/>
      <c r="PDG271" s="378"/>
      <c r="PDH271" s="378"/>
      <c r="PDI271" s="378"/>
      <c r="PDJ271" s="378"/>
      <c r="PDK271" s="378"/>
      <c r="PDL271" s="378"/>
      <c r="PDM271" s="377"/>
      <c r="PDN271" s="377"/>
      <c r="PDO271" s="377"/>
      <c r="PDP271" s="377"/>
      <c r="PDQ271" s="377"/>
      <c r="PDR271" s="377"/>
      <c r="PDS271" s="377"/>
      <c r="PDT271" s="377"/>
      <c r="PDU271" s="377"/>
      <c r="PDV271" s="377"/>
      <c r="PDW271" s="377"/>
      <c r="PDX271" s="377"/>
      <c r="PDY271" s="377"/>
      <c r="PDZ271" s="377"/>
      <c r="PEA271" s="377"/>
      <c r="PEB271" s="377"/>
      <c r="PEC271" s="377"/>
      <c r="PED271" s="377"/>
      <c r="PEE271" s="377"/>
      <c r="PEF271" s="377"/>
      <c r="PEG271" s="377"/>
      <c r="PEH271" s="377"/>
      <c r="PEI271" s="377"/>
      <c r="PEJ271" s="377"/>
      <c r="PEK271" s="377"/>
      <c r="PEL271" s="377"/>
      <c r="PEM271" s="377"/>
      <c r="PEN271" s="377"/>
      <c r="PEO271" s="377"/>
      <c r="PEP271" s="377"/>
      <c r="PEQ271" s="377"/>
      <c r="PER271" s="377"/>
      <c r="PES271" s="377"/>
      <c r="PET271" s="377"/>
      <c r="PEU271" s="377"/>
      <c r="PEV271" s="377"/>
      <c r="PEW271" s="377"/>
      <c r="PEX271" s="377"/>
      <c r="PEY271" s="377"/>
      <c r="PEZ271" s="377"/>
      <c r="PFA271" s="377"/>
      <c r="PFB271" s="377"/>
      <c r="PFC271" s="377"/>
      <c r="PFD271" s="377"/>
      <c r="PFE271" s="378"/>
      <c r="PFF271" s="378"/>
      <c r="PFG271" s="378"/>
      <c r="PFH271" s="378"/>
      <c r="PFI271" s="378"/>
      <c r="PFJ271" s="378"/>
      <c r="PFK271" s="378"/>
      <c r="PFL271" s="378"/>
      <c r="PFM271" s="378"/>
      <c r="PFN271" s="378"/>
      <c r="PFO271" s="378"/>
      <c r="PFP271" s="378"/>
      <c r="PFQ271" s="378"/>
      <c r="PFR271" s="378"/>
      <c r="PFS271" s="378"/>
      <c r="PFT271" s="378"/>
      <c r="PFU271" s="378"/>
      <c r="PFV271" s="378"/>
      <c r="PFW271" s="378"/>
      <c r="PFX271" s="378"/>
      <c r="PFY271" s="378"/>
      <c r="PFZ271" s="378"/>
      <c r="PGA271" s="378"/>
      <c r="PGB271" s="378"/>
      <c r="PGC271" s="379"/>
      <c r="PGD271" s="379"/>
      <c r="PGE271" s="379"/>
      <c r="PGF271" s="379"/>
      <c r="PGG271" s="379"/>
      <c r="PGH271" s="378"/>
      <c r="PGI271" s="378"/>
      <c r="PGJ271" s="379"/>
      <c r="PGK271" s="379"/>
      <c r="PGL271" s="378"/>
      <c r="PGM271" s="378"/>
      <c r="PGN271" s="379"/>
      <c r="PGO271" s="379"/>
      <c r="PGP271" s="378"/>
      <c r="PGQ271" s="378"/>
      <c r="PGR271" s="378"/>
      <c r="PGS271" s="378"/>
      <c r="PGT271" s="378"/>
      <c r="PGU271" s="378"/>
      <c r="PGV271" s="378"/>
      <c r="PGW271" s="379"/>
      <c r="PGX271" s="379"/>
      <c r="PGY271" s="378"/>
      <c r="PGZ271" s="378"/>
      <c r="PHA271" s="379"/>
      <c r="PHB271" s="379"/>
      <c r="PHC271" s="378"/>
      <c r="PHD271" s="378"/>
      <c r="PHE271" s="378"/>
      <c r="PHF271" s="378"/>
      <c r="PHG271" s="378"/>
      <c r="PHH271" s="372"/>
      <c r="PHI271" s="398"/>
      <c r="PHJ271" s="378"/>
      <c r="PHK271" s="378"/>
      <c r="PHL271" s="378"/>
      <c r="PHM271" s="378"/>
      <c r="PHN271" s="378"/>
      <c r="PHO271" s="378"/>
      <c r="PHP271" s="378"/>
      <c r="PHQ271" s="377"/>
      <c r="PHR271" s="377"/>
      <c r="PHS271" s="377"/>
      <c r="PHT271" s="377"/>
      <c r="PHU271" s="377"/>
      <c r="PHV271" s="377"/>
      <c r="PHW271" s="377"/>
      <c r="PHX271" s="377"/>
      <c r="PHY271" s="377"/>
      <c r="PHZ271" s="377"/>
      <c r="PIA271" s="377"/>
      <c r="PIB271" s="377"/>
      <c r="PIC271" s="377"/>
      <c r="PID271" s="377"/>
      <c r="PIE271" s="377"/>
      <c r="PIF271" s="377"/>
      <c r="PIG271" s="377"/>
      <c r="PIH271" s="377"/>
      <c r="PII271" s="377"/>
      <c r="PIJ271" s="377"/>
      <c r="PIK271" s="377"/>
      <c r="PIL271" s="377"/>
      <c r="PIM271" s="377"/>
      <c r="PIN271" s="377"/>
      <c r="PIO271" s="377"/>
      <c r="PIP271" s="377"/>
      <c r="PIQ271" s="377"/>
      <c r="PIR271" s="377"/>
      <c r="PIS271" s="377"/>
      <c r="PIT271" s="377"/>
      <c r="PIU271" s="377"/>
      <c r="PIV271" s="377"/>
      <c r="PIW271" s="377"/>
      <c r="PIX271" s="377"/>
      <c r="PIY271" s="377"/>
      <c r="PIZ271" s="377"/>
      <c r="PJA271" s="377"/>
      <c r="PJB271" s="377"/>
      <c r="PJC271" s="377"/>
      <c r="PJD271" s="377"/>
      <c r="PJE271" s="377"/>
      <c r="PJF271" s="377"/>
      <c r="PJG271" s="377"/>
      <c r="PJH271" s="377"/>
      <c r="PJI271" s="378"/>
      <c r="PJJ271" s="378"/>
      <c r="PJK271" s="378"/>
      <c r="PJL271" s="378"/>
      <c r="PJM271" s="378"/>
      <c r="PJN271" s="378"/>
      <c r="PJO271" s="378"/>
      <c r="PJP271" s="378"/>
      <c r="PJQ271" s="378"/>
      <c r="PJR271" s="378"/>
      <c r="PJS271" s="378"/>
      <c r="PJT271" s="378"/>
      <c r="PJU271" s="378"/>
      <c r="PJV271" s="378"/>
      <c r="PJW271" s="378"/>
      <c r="PJX271" s="378"/>
      <c r="PJY271" s="378"/>
      <c r="PJZ271" s="378"/>
      <c r="PKA271" s="378"/>
      <c r="PKB271" s="378"/>
      <c r="PKC271" s="378"/>
      <c r="PKD271" s="378"/>
      <c r="PKE271" s="378"/>
      <c r="PKF271" s="378"/>
      <c r="PKG271" s="379"/>
      <c r="PKH271" s="379"/>
      <c r="PKI271" s="379"/>
      <c r="PKJ271" s="379"/>
      <c r="PKK271" s="379"/>
      <c r="PKL271" s="378"/>
      <c r="PKM271" s="378"/>
      <c r="PKN271" s="379"/>
      <c r="PKO271" s="379"/>
      <c r="PKP271" s="378"/>
      <c r="PKQ271" s="378"/>
      <c r="PKR271" s="379"/>
      <c r="PKS271" s="379"/>
      <c r="PKT271" s="378"/>
      <c r="PKU271" s="378"/>
      <c r="PKV271" s="378"/>
      <c r="PKW271" s="378"/>
      <c r="PKX271" s="378"/>
      <c r="PKY271" s="378"/>
      <c r="PKZ271" s="378"/>
      <c r="PLA271" s="379"/>
      <c r="PLB271" s="379"/>
      <c r="PLC271" s="378"/>
      <c r="PLD271" s="378"/>
      <c r="PLE271" s="379"/>
      <c r="PLF271" s="379"/>
      <c r="PLG271" s="378"/>
      <c r="PLH271" s="378"/>
      <c r="PLI271" s="378"/>
      <c r="PLJ271" s="378"/>
      <c r="PLK271" s="378"/>
      <c r="PLL271" s="372"/>
      <c r="PLM271" s="398"/>
      <c r="PLN271" s="378"/>
      <c r="PLO271" s="378"/>
      <c r="PLP271" s="378"/>
      <c r="PLQ271" s="378"/>
      <c r="PLR271" s="378"/>
      <c r="PLS271" s="378"/>
      <c r="PLT271" s="378"/>
      <c r="PLU271" s="377"/>
      <c r="PLV271" s="377"/>
      <c r="PLW271" s="377"/>
      <c r="PLX271" s="377"/>
      <c r="PLY271" s="377"/>
      <c r="PLZ271" s="377"/>
      <c r="PMA271" s="377"/>
      <c r="PMB271" s="377"/>
      <c r="PMC271" s="377"/>
      <c r="PMD271" s="377"/>
      <c r="PME271" s="377"/>
      <c r="PMF271" s="377"/>
      <c r="PMG271" s="377"/>
      <c r="PMH271" s="377"/>
      <c r="PMI271" s="377"/>
      <c r="PMJ271" s="377"/>
      <c r="PMK271" s="377"/>
      <c r="PML271" s="377"/>
      <c r="PMM271" s="377"/>
      <c r="PMN271" s="377"/>
      <c r="PMO271" s="377"/>
      <c r="PMP271" s="377"/>
      <c r="PMQ271" s="377"/>
      <c r="PMR271" s="377"/>
      <c r="PMS271" s="377"/>
      <c r="PMT271" s="377"/>
      <c r="PMU271" s="377"/>
      <c r="PMV271" s="377"/>
      <c r="PMW271" s="377"/>
      <c r="PMX271" s="377"/>
      <c r="PMY271" s="377"/>
      <c r="PMZ271" s="377"/>
      <c r="PNA271" s="377"/>
      <c r="PNB271" s="377"/>
      <c r="PNC271" s="377"/>
      <c r="PND271" s="377"/>
      <c r="PNE271" s="377"/>
      <c r="PNF271" s="377"/>
      <c r="PNG271" s="377"/>
      <c r="PNH271" s="377"/>
      <c r="PNI271" s="377"/>
      <c r="PNJ271" s="377"/>
      <c r="PNK271" s="377"/>
      <c r="PNL271" s="377"/>
      <c r="PNM271" s="378"/>
      <c r="PNN271" s="378"/>
      <c r="PNO271" s="378"/>
      <c r="PNP271" s="378"/>
      <c r="PNQ271" s="378"/>
      <c r="PNR271" s="378"/>
      <c r="PNS271" s="378"/>
      <c r="PNT271" s="378"/>
      <c r="PNU271" s="378"/>
      <c r="PNV271" s="378"/>
      <c r="PNW271" s="378"/>
      <c r="PNX271" s="378"/>
      <c r="PNY271" s="378"/>
      <c r="PNZ271" s="378"/>
      <c r="POA271" s="378"/>
      <c r="POB271" s="378"/>
      <c r="POC271" s="378"/>
      <c r="POD271" s="378"/>
      <c r="POE271" s="378"/>
      <c r="POF271" s="378"/>
      <c r="POG271" s="378"/>
      <c r="POH271" s="378"/>
      <c r="POI271" s="378"/>
      <c r="POJ271" s="378"/>
      <c r="POK271" s="379"/>
      <c r="POL271" s="379"/>
      <c r="POM271" s="379"/>
      <c r="PON271" s="379"/>
      <c r="POO271" s="379"/>
      <c r="POP271" s="378"/>
      <c r="POQ271" s="378"/>
      <c r="POR271" s="379"/>
      <c r="POS271" s="379"/>
      <c r="POT271" s="378"/>
      <c r="POU271" s="378"/>
      <c r="POV271" s="379"/>
      <c r="POW271" s="379"/>
      <c r="POX271" s="378"/>
      <c r="POY271" s="378"/>
      <c r="POZ271" s="378"/>
      <c r="PPA271" s="378"/>
      <c r="PPB271" s="378"/>
      <c r="PPC271" s="378"/>
      <c r="PPD271" s="378"/>
      <c r="PPE271" s="379"/>
      <c r="PPF271" s="379"/>
      <c r="PPG271" s="378"/>
      <c r="PPH271" s="378"/>
      <c r="PPI271" s="379"/>
      <c r="PPJ271" s="379"/>
      <c r="PPK271" s="378"/>
      <c r="PPL271" s="378"/>
      <c r="PPM271" s="378"/>
      <c r="PPN271" s="378"/>
      <c r="PPO271" s="378"/>
      <c r="PPP271" s="372"/>
      <c r="PPQ271" s="398"/>
      <c r="PPR271" s="378"/>
      <c r="PPS271" s="378"/>
      <c r="PPT271" s="378"/>
      <c r="PPU271" s="378"/>
      <c r="PPV271" s="378"/>
      <c r="PPW271" s="378"/>
      <c r="PPX271" s="378"/>
      <c r="PPY271" s="377"/>
      <c r="PPZ271" s="377"/>
      <c r="PQA271" s="377"/>
      <c r="PQB271" s="377"/>
      <c r="PQC271" s="377"/>
      <c r="PQD271" s="377"/>
      <c r="PQE271" s="377"/>
      <c r="PQF271" s="377"/>
      <c r="PQG271" s="377"/>
      <c r="PQH271" s="377"/>
      <c r="PQI271" s="377"/>
      <c r="PQJ271" s="377"/>
      <c r="PQK271" s="377"/>
      <c r="PQL271" s="377"/>
      <c r="PQM271" s="377"/>
      <c r="PQN271" s="377"/>
      <c r="PQO271" s="377"/>
      <c r="PQP271" s="377"/>
      <c r="PQQ271" s="377"/>
      <c r="PQR271" s="377"/>
      <c r="PQS271" s="377"/>
      <c r="PQT271" s="377"/>
      <c r="PQU271" s="377"/>
      <c r="PQV271" s="377"/>
      <c r="PQW271" s="377"/>
      <c r="PQX271" s="377"/>
      <c r="PQY271" s="377"/>
      <c r="PQZ271" s="377"/>
      <c r="PRA271" s="377"/>
      <c r="PRB271" s="377"/>
      <c r="PRC271" s="377"/>
      <c r="PRD271" s="377"/>
      <c r="PRE271" s="377"/>
      <c r="PRF271" s="377"/>
      <c r="PRG271" s="377"/>
      <c r="PRH271" s="377"/>
      <c r="PRI271" s="377"/>
      <c r="PRJ271" s="377"/>
      <c r="PRK271" s="377"/>
      <c r="PRL271" s="377"/>
      <c r="PRM271" s="377"/>
      <c r="PRN271" s="377"/>
      <c r="PRO271" s="377"/>
      <c r="PRP271" s="377"/>
      <c r="PRQ271" s="378"/>
      <c r="PRR271" s="378"/>
      <c r="PRS271" s="378"/>
      <c r="PRT271" s="378"/>
      <c r="PRU271" s="378"/>
      <c r="PRV271" s="378"/>
      <c r="PRW271" s="378"/>
      <c r="PRX271" s="378"/>
      <c r="PRY271" s="378"/>
      <c r="PRZ271" s="378"/>
      <c r="PSA271" s="378"/>
      <c r="PSB271" s="378"/>
      <c r="PSC271" s="378"/>
      <c r="PSD271" s="378"/>
      <c r="PSE271" s="378"/>
      <c r="PSF271" s="378"/>
      <c r="PSG271" s="378"/>
      <c r="PSH271" s="378"/>
      <c r="PSI271" s="378"/>
      <c r="PSJ271" s="378"/>
      <c r="PSK271" s="378"/>
      <c r="PSL271" s="378"/>
      <c r="PSM271" s="378"/>
      <c r="PSN271" s="378"/>
      <c r="PSO271" s="379"/>
      <c r="PSP271" s="379"/>
      <c r="PSQ271" s="379"/>
      <c r="PSR271" s="379"/>
      <c r="PSS271" s="379"/>
      <c r="PST271" s="378"/>
      <c r="PSU271" s="378"/>
      <c r="PSV271" s="379"/>
      <c r="PSW271" s="379"/>
      <c r="PSX271" s="378"/>
      <c r="PSY271" s="378"/>
      <c r="PSZ271" s="379"/>
      <c r="PTA271" s="379"/>
      <c r="PTB271" s="378"/>
      <c r="PTC271" s="378"/>
      <c r="PTD271" s="378"/>
      <c r="PTE271" s="378"/>
      <c r="PTF271" s="378"/>
      <c r="PTG271" s="378"/>
      <c r="PTH271" s="378"/>
      <c r="PTI271" s="379"/>
      <c r="PTJ271" s="379"/>
      <c r="PTK271" s="378"/>
      <c r="PTL271" s="378"/>
      <c r="PTM271" s="379"/>
      <c r="PTN271" s="379"/>
      <c r="PTO271" s="378"/>
      <c r="PTP271" s="378"/>
      <c r="PTQ271" s="378"/>
      <c r="PTR271" s="378"/>
      <c r="PTS271" s="378"/>
      <c r="PTT271" s="372"/>
      <c r="PTU271" s="398"/>
      <c r="PTV271" s="378"/>
      <c r="PTW271" s="378"/>
      <c r="PTX271" s="378"/>
      <c r="PTY271" s="378"/>
      <c r="PTZ271" s="378"/>
      <c r="PUA271" s="378"/>
      <c r="PUB271" s="378"/>
      <c r="PUC271" s="377"/>
      <c r="PUD271" s="377"/>
      <c r="PUE271" s="377"/>
      <c r="PUF271" s="377"/>
      <c r="PUG271" s="377"/>
      <c r="PUH271" s="377"/>
      <c r="PUI271" s="377"/>
      <c r="PUJ271" s="377"/>
      <c r="PUK271" s="377"/>
      <c r="PUL271" s="377"/>
      <c r="PUM271" s="377"/>
      <c r="PUN271" s="377"/>
      <c r="PUO271" s="377"/>
      <c r="PUP271" s="377"/>
      <c r="PUQ271" s="377"/>
      <c r="PUR271" s="377"/>
      <c r="PUS271" s="377"/>
      <c r="PUT271" s="377"/>
      <c r="PUU271" s="377"/>
      <c r="PUV271" s="377"/>
      <c r="PUW271" s="377"/>
      <c r="PUX271" s="377"/>
      <c r="PUY271" s="377"/>
      <c r="PUZ271" s="377"/>
      <c r="PVA271" s="377"/>
      <c r="PVB271" s="377"/>
      <c r="PVC271" s="377"/>
      <c r="PVD271" s="377"/>
      <c r="PVE271" s="377"/>
      <c r="PVF271" s="377"/>
      <c r="PVG271" s="377"/>
      <c r="PVH271" s="377"/>
      <c r="PVI271" s="377"/>
      <c r="PVJ271" s="377"/>
      <c r="PVK271" s="377"/>
      <c r="PVL271" s="377"/>
      <c r="PVM271" s="377"/>
      <c r="PVN271" s="377"/>
      <c r="PVO271" s="377"/>
      <c r="PVP271" s="377"/>
      <c r="PVQ271" s="377"/>
      <c r="PVR271" s="377"/>
      <c r="PVS271" s="377"/>
      <c r="PVT271" s="377"/>
      <c r="PVU271" s="378"/>
      <c r="PVV271" s="378"/>
      <c r="PVW271" s="378"/>
      <c r="PVX271" s="378"/>
      <c r="PVY271" s="378"/>
      <c r="PVZ271" s="378"/>
      <c r="PWA271" s="378"/>
      <c r="PWB271" s="378"/>
      <c r="PWC271" s="378"/>
      <c r="PWD271" s="378"/>
      <c r="PWE271" s="378"/>
      <c r="PWF271" s="378"/>
      <c r="PWG271" s="378"/>
      <c r="PWH271" s="378"/>
      <c r="PWI271" s="378"/>
      <c r="PWJ271" s="378"/>
      <c r="PWK271" s="378"/>
      <c r="PWL271" s="378"/>
      <c r="PWM271" s="378"/>
      <c r="PWN271" s="378"/>
      <c r="PWO271" s="378"/>
      <c r="PWP271" s="378"/>
      <c r="PWQ271" s="378"/>
      <c r="PWR271" s="378"/>
      <c r="PWS271" s="379"/>
      <c r="PWT271" s="379"/>
      <c r="PWU271" s="379"/>
      <c r="PWV271" s="379"/>
      <c r="PWW271" s="379"/>
      <c r="PWX271" s="378"/>
      <c r="PWY271" s="378"/>
      <c r="PWZ271" s="379"/>
      <c r="PXA271" s="379"/>
      <c r="PXB271" s="378"/>
      <c r="PXC271" s="378"/>
      <c r="PXD271" s="379"/>
      <c r="PXE271" s="379"/>
      <c r="PXF271" s="378"/>
      <c r="PXG271" s="378"/>
      <c r="PXH271" s="378"/>
      <c r="PXI271" s="378"/>
      <c r="PXJ271" s="378"/>
      <c r="PXK271" s="378"/>
      <c r="PXL271" s="378"/>
      <c r="PXM271" s="379"/>
      <c r="PXN271" s="379"/>
      <c r="PXO271" s="378"/>
      <c r="PXP271" s="378"/>
      <c r="PXQ271" s="379"/>
      <c r="PXR271" s="379"/>
      <c r="PXS271" s="378"/>
      <c r="PXT271" s="378"/>
      <c r="PXU271" s="378"/>
      <c r="PXV271" s="378"/>
      <c r="PXW271" s="378"/>
      <c r="PXX271" s="372"/>
      <c r="PXY271" s="398"/>
      <c r="PXZ271" s="378"/>
      <c r="PYA271" s="378"/>
      <c r="PYB271" s="378"/>
      <c r="PYC271" s="378"/>
      <c r="PYD271" s="378"/>
      <c r="PYE271" s="378"/>
      <c r="PYF271" s="378"/>
      <c r="PYG271" s="377"/>
      <c r="PYH271" s="377"/>
      <c r="PYI271" s="377"/>
      <c r="PYJ271" s="377"/>
      <c r="PYK271" s="377"/>
      <c r="PYL271" s="377"/>
      <c r="PYM271" s="377"/>
      <c r="PYN271" s="377"/>
      <c r="PYO271" s="377"/>
      <c r="PYP271" s="377"/>
      <c r="PYQ271" s="377"/>
      <c r="PYR271" s="377"/>
      <c r="PYS271" s="377"/>
      <c r="PYT271" s="377"/>
      <c r="PYU271" s="377"/>
      <c r="PYV271" s="377"/>
      <c r="PYW271" s="377"/>
      <c r="PYX271" s="377"/>
      <c r="PYY271" s="377"/>
      <c r="PYZ271" s="377"/>
      <c r="PZA271" s="377"/>
      <c r="PZB271" s="377"/>
      <c r="PZC271" s="377"/>
      <c r="PZD271" s="377"/>
      <c r="PZE271" s="377"/>
      <c r="PZF271" s="377"/>
      <c r="PZG271" s="377"/>
      <c r="PZH271" s="377"/>
      <c r="PZI271" s="377"/>
      <c r="PZJ271" s="377"/>
      <c r="PZK271" s="377"/>
      <c r="PZL271" s="377"/>
      <c r="PZM271" s="377"/>
      <c r="PZN271" s="377"/>
      <c r="PZO271" s="377"/>
      <c r="PZP271" s="377"/>
      <c r="PZQ271" s="377"/>
      <c r="PZR271" s="377"/>
      <c r="PZS271" s="377"/>
      <c r="PZT271" s="377"/>
      <c r="PZU271" s="377"/>
      <c r="PZV271" s="377"/>
      <c r="PZW271" s="377"/>
      <c r="PZX271" s="377"/>
      <c r="PZY271" s="378"/>
      <c r="PZZ271" s="378"/>
      <c r="QAA271" s="378"/>
      <c r="QAB271" s="378"/>
      <c r="QAC271" s="378"/>
      <c r="QAD271" s="378"/>
      <c r="QAE271" s="378"/>
      <c r="QAF271" s="378"/>
      <c r="QAG271" s="378"/>
      <c r="QAH271" s="378"/>
      <c r="QAI271" s="378"/>
      <c r="QAJ271" s="378"/>
      <c r="QAK271" s="378"/>
      <c r="QAL271" s="378"/>
      <c r="QAM271" s="378"/>
      <c r="QAN271" s="378"/>
      <c r="QAO271" s="378"/>
      <c r="QAP271" s="378"/>
      <c r="QAQ271" s="378"/>
      <c r="QAR271" s="378"/>
      <c r="QAS271" s="378"/>
      <c r="QAT271" s="378"/>
      <c r="QAU271" s="378"/>
      <c r="QAV271" s="378"/>
      <c r="QAW271" s="379"/>
      <c r="QAX271" s="379"/>
      <c r="QAY271" s="379"/>
      <c r="QAZ271" s="379"/>
      <c r="QBA271" s="379"/>
      <c r="QBB271" s="378"/>
      <c r="QBC271" s="378"/>
      <c r="QBD271" s="379"/>
      <c r="QBE271" s="379"/>
      <c r="QBF271" s="378"/>
      <c r="QBG271" s="378"/>
      <c r="QBH271" s="379"/>
      <c r="QBI271" s="379"/>
      <c r="QBJ271" s="378"/>
      <c r="QBK271" s="378"/>
      <c r="QBL271" s="378"/>
      <c r="QBM271" s="378"/>
      <c r="QBN271" s="378"/>
      <c r="QBO271" s="378"/>
      <c r="QBP271" s="378"/>
      <c r="QBQ271" s="379"/>
      <c r="QBR271" s="379"/>
      <c r="QBS271" s="378"/>
      <c r="QBT271" s="378"/>
      <c r="QBU271" s="379"/>
      <c r="QBV271" s="379"/>
      <c r="QBW271" s="378"/>
      <c r="QBX271" s="378"/>
      <c r="QBY271" s="378"/>
      <c r="QBZ271" s="378"/>
      <c r="QCA271" s="378"/>
      <c r="QCB271" s="372"/>
      <c r="QCC271" s="398"/>
      <c r="QCD271" s="378"/>
      <c r="QCE271" s="378"/>
      <c r="QCF271" s="378"/>
      <c r="QCG271" s="378"/>
      <c r="QCH271" s="378"/>
      <c r="QCI271" s="378"/>
      <c r="QCJ271" s="378"/>
      <c r="QCK271" s="377"/>
      <c r="QCL271" s="377"/>
      <c r="QCM271" s="377"/>
      <c r="QCN271" s="377"/>
      <c r="QCO271" s="377"/>
      <c r="QCP271" s="377"/>
      <c r="QCQ271" s="377"/>
      <c r="QCR271" s="377"/>
      <c r="QCS271" s="377"/>
      <c r="QCT271" s="377"/>
      <c r="QCU271" s="377"/>
      <c r="QCV271" s="377"/>
      <c r="QCW271" s="377"/>
      <c r="QCX271" s="377"/>
      <c r="QCY271" s="377"/>
      <c r="QCZ271" s="377"/>
      <c r="QDA271" s="377"/>
      <c r="QDB271" s="377"/>
      <c r="QDC271" s="377"/>
      <c r="QDD271" s="377"/>
      <c r="QDE271" s="377"/>
      <c r="QDF271" s="377"/>
      <c r="QDG271" s="377"/>
      <c r="QDH271" s="377"/>
      <c r="QDI271" s="377"/>
      <c r="QDJ271" s="377"/>
      <c r="QDK271" s="377"/>
      <c r="QDL271" s="377"/>
      <c r="QDM271" s="377"/>
      <c r="QDN271" s="377"/>
      <c r="QDO271" s="377"/>
      <c r="QDP271" s="377"/>
      <c r="QDQ271" s="377"/>
      <c r="QDR271" s="377"/>
      <c r="QDS271" s="377"/>
      <c r="QDT271" s="377"/>
      <c r="QDU271" s="377"/>
      <c r="QDV271" s="377"/>
      <c r="QDW271" s="377"/>
      <c r="QDX271" s="377"/>
      <c r="QDY271" s="377"/>
      <c r="QDZ271" s="377"/>
      <c r="QEA271" s="377"/>
      <c r="QEB271" s="377"/>
      <c r="QEC271" s="378"/>
      <c r="QED271" s="378"/>
      <c r="QEE271" s="378"/>
      <c r="QEF271" s="378"/>
      <c r="QEG271" s="378"/>
      <c r="QEH271" s="378"/>
      <c r="QEI271" s="378"/>
      <c r="QEJ271" s="378"/>
      <c r="QEK271" s="378"/>
      <c r="QEL271" s="378"/>
      <c r="QEM271" s="378"/>
      <c r="QEN271" s="378"/>
      <c r="QEO271" s="378"/>
      <c r="QEP271" s="378"/>
      <c r="QEQ271" s="378"/>
      <c r="QER271" s="378"/>
      <c r="QES271" s="378"/>
      <c r="QET271" s="378"/>
      <c r="QEU271" s="378"/>
      <c r="QEV271" s="378"/>
      <c r="QEW271" s="378"/>
      <c r="QEX271" s="378"/>
      <c r="QEY271" s="378"/>
      <c r="QEZ271" s="378"/>
      <c r="QFA271" s="379"/>
      <c r="QFB271" s="379"/>
      <c r="QFC271" s="379"/>
      <c r="QFD271" s="379"/>
      <c r="QFE271" s="379"/>
      <c r="QFF271" s="378"/>
      <c r="QFG271" s="378"/>
      <c r="QFH271" s="379"/>
      <c r="QFI271" s="379"/>
      <c r="QFJ271" s="378"/>
      <c r="QFK271" s="378"/>
      <c r="QFL271" s="379"/>
      <c r="QFM271" s="379"/>
      <c r="QFN271" s="378"/>
      <c r="QFO271" s="378"/>
      <c r="QFP271" s="378"/>
      <c r="QFQ271" s="378"/>
      <c r="QFR271" s="378"/>
      <c r="QFS271" s="378"/>
      <c r="QFT271" s="378"/>
      <c r="QFU271" s="379"/>
      <c r="QFV271" s="379"/>
      <c r="QFW271" s="378"/>
      <c r="QFX271" s="378"/>
      <c r="QFY271" s="379"/>
      <c r="QFZ271" s="379"/>
      <c r="QGA271" s="378"/>
      <c r="QGB271" s="378"/>
      <c r="QGC271" s="378"/>
      <c r="QGD271" s="378"/>
      <c r="QGE271" s="378"/>
      <c r="QGF271" s="372"/>
      <c r="QGG271" s="398"/>
      <c r="QGH271" s="378"/>
      <c r="QGI271" s="378"/>
      <c r="QGJ271" s="378"/>
      <c r="QGK271" s="378"/>
      <c r="QGL271" s="378"/>
      <c r="QGM271" s="378"/>
      <c r="QGN271" s="378"/>
      <c r="QGO271" s="377"/>
      <c r="QGP271" s="377"/>
      <c r="QGQ271" s="377"/>
      <c r="QGR271" s="377"/>
      <c r="QGS271" s="377"/>
      <c r="QGT271" s="377"/>
      <c r="QGU271" s="377"/>
      <c r="QGV271" s="377"/>
      <c r="QGW271" s="377"/>
      <c r="QGX271" s="377"/>
      <c r="QGY271" s="377"/>
      <c r="QGZ271" s="377"/>
      <c r="QHA271" s="377"/>
      <c r="QHB271" s="377"/>
      <c r="QHC271" s="377"/>
      <c r="QHD271" s="377"/>
      <c r="QHE271" s="377"/>
      <c r="QHF271" s="377"/>
      <c r="QHG271" s="377"/>
      <c r="QHH271" s="377"/>
      <c r="QHI271" s="377"/>
      <c r="QHJ271" s="377"/>
      <c r="QHK271" s="377"/>
      <c r="QHL271" s="377"/>
      <c r="QHM271" s="377"/>
      <c r="QHN271" s="377"/>
      <c r="QHO271" s="377"/>
      <c r="QHP271" s="377"/>
      <c r="QHQ271" s="377"/>
      <c r="QHR271" s="377"/>
      <c r="QHS271" s="377"/>
      <c r="QHT271" s="377"/>
      <c r="QHU271" s="377"/>
      <c r="QHV271" s="377"/>
      <c r="QHW271" s="377"/>
      <c r="QHX271" s="377"/>
      <c r="QHY271" s="377"/>
      <c r="QHZ271" s="377"/>
      <c r="QIA271" s="377"/>
      <c r="QIB271" s="377"/>
      <c r="QIC271" s="377"/>
      <c r="QID271" s="377"/>
      <c r="QIE271" s="377"/>
      <c r="QIF271" s="377"/>
      <c r="QIG271" s="378"/>
      <c r="QIH271" s="378"/>
      <c r="QII271" s="378"/>
      <c r="QIJ271" s="378"/>
      <c r="QIK271" s="378"/>
      <c r="QIL271" s="378"/>
      <c r="QIM271" s="378"/>
      <c r="QIN271" s="378"/>
      <c r="QIO271" s="378"/>
      <c r="QIP271" s="378"/>
      <c r="QIQ271" s="378"/>
      <c r="QIR271" s="378"/>
      <c r="QIS271" s="378"/>
      <c r="QIT271" s="378"/>
      <c r="QIU271" s="378"/>
      <c r="QIV271" s="378"/>
      <c r="QIW271" s="378"/>
      <c r="QIX271" s="378"/>
      <c r="QIY271" s="378"/>
      <c r="QIZ271" s="378"/>
      <c r="QJA271" s="378"/>
      <c r="QJB271" s="378"/>
      <c r="QJC271" s="378"/>
      <c r="QJD271" s="378"/>
      <c r="QJE271" s="379"/>
      <c r="QJF271" s="379"/>
      <c r="QJG271" s="379"/>
      <c r="QJH271" s="379"/>
      <c r="QJI271" s="379"/>
      <c r="QJJ271" s="378"/>
      <c r="QJK271" s="378"/>
      <c r="QJL271" s="379"/>
      <c r="QJM271" s="379"/>
      <c r="QJN271" s="378"/>
      <c r="QJO271" s="378"/>
      <c r="QJP271" s="379"/>
      <c r="QJQ271" s="379"/>
      <c r="QJR271" s="378"/>
      <c r="QJS271" s="378"/>
      <c r="QJT271" s="378"/>
      <c r="QJU271" s="378"/>
      <c r="QJV271" s="378"/>
      <c r="QJW271" s="378"/>
      <c r="QJX271" s="378"/>
      <c r="QJY271" s="379"/>
      <c r="QJZ271" s="379"/>
      <c r="QKA271" s="378"/>
      <c r="QKB271" s="378"/>
      <c r="QKC271" s="379"/>
      <c r="QKD271" s="379"/>
      <c r="QKE271" s="378"/>
      <c r="QKF271" s="378"/>
      <c r="QKG271" s="378"/>
      <c r="QKH271" s="378"/>
      <c r="QKI271" s="378"/>
      <c r="QKJ271" s="372"/>
      <c r="QKK271" s="398"/>
      <c r="QKL271" s="378"/>
      <c r="QKM271" s="378"/>
      <c r="QKN271" s="378"/>
      <c r="QKO271" s="378"/>
      <c r="QKP271" s="378"/>
      <c r="QKQ271" s="378"/>
      <c r="QKR271" s="378"/>
      <c r="QKS271" s="377"/>
      <c r="QKT271" s="377"/>
      <c r="QKU271" s="377"/>
      <c r="QKV271" s="377"/>
      <c r="QKW271" s="377"/>
      <c r="QKX271" s="377"/>
      <c r="QKY271" s="377"/>
      <c r="QKZ271" s="377"/>
      <c r="QLA271" s="377"/>
      <c r="QLB271" s="377"/>
      <c r="QLC271" s="377"/>
      <c r="QLD271" s="377"/>
      <c r="QLE271" s="377"/>
      <c r="QLF271" s="377"/>
      <c r="QLG271" s="377"/>
      <c r="QLH271" s="377"/>
      <c r="QLI271" s="377"/>
      <c r="QLJ271" s="377"/>
      <c r="QLK271" s="377"/>
      <c r="QLL271" s="377"/>
      <c r="QLM271" s="377"/>
      <c r="QLN271" s="377"/>
      <c r="QLO271" s="377"/>
      <c r="QLP271" s="377"/>
      <c r="QLQ271" s="377"/>
      <c r="QLR271" s="377"/>
      <c r="QLS271" s="377"/>
      <c r="QLT271" s="377"/>
      <c r="QLU271" s="377"/>
      <c r="QLV271" s="377"/>
      <c r="QLW271" s="377"/>
      <c r="QLX271" s="377"/>
      <c r="QLY271" s="377"/>
      <c r="QLZ271" s="377"/>
      <c r="QMA271" s="377"/>
      <c r="QMB271" s="377"/>
      <c r="QMC271" s="377"/>
      <c r="QMD271" s="377"/>
      <c r="QME271" s="377"/>
      <c r="QMF271" s="377"/>
      <c r="QMG271" s="377"/>
      <c r="QMH271" s="377"/>
      <c r="QMI271" s="377"/>
      <c r="QMJ271" s="377"/>
      <c r="QMK271" s="378"/>
      <c r="QML271" s="378"/>
      <c r="QMM271" s="378"/>
      <c r="QMN271" s="378"/>
      <c r="QMO271" s="378"/>
      <c r="QMP271" s="378"/>
      <c r="QMQ271" s="378"/>
      <c r="QMR271" s="378"/>
      <c r="QMS271" s="378"/>
      <c r="QMT271" s="378"/>
      <c r="QMU271" s="378"/>
      <c r="QMV271" s="378"/>
      <c r="QMW271" s="378"/>
      <c r="QMX271" s="378"/>
      <c r="QMY271" s="378"/>
      <c r="QMZ271" s="378"/>
      <c r="QNA271" s="378"/>
      <c r="QNB271" s="378"/>
      <c r="QNC271" s="378"/>
      <c r="QND271" s="378"/>
      <c r="QNE271" s="378"/>
      <c r="QNF271" s="378"/>
      <c r="QNG271" s="378"/>
      <c r="QNH271" s="378"/>
      <c r="QNI271" s="379"/>
      <c r="QNJ271" s="379"/>
      <c r="QNK271" s="379"/>
      <c r="QNL271" s="379"/>
      <c r="QNM271" s="379"/>
      <c r="QNN271" s="378"/>
      <c r="QNO271" s="378"/>
      <c r="QNP271" s="379"/>
      <c r="QNQ271" s="379"/>
      <c r="QNR271" s="378"/>
      <c r="QNS271" s="378"/>
      <c r="QNT271" s="379"/>
      <c r="QNU271" s="379"/>
      <c r="QNV271" s="378"/>
      <c r="QNW271" s="378"/>
      <c r="QNX271" s="378"/>
      <c r="QNY271" s="378"/>
      <c r="QNZ271" s="378"/>
      <c r="QOA271" s="378"/>
      <c r="QOB271" s="378"/>
      <c r="QOC271" s="379"/>
      <c r="QOD271" s="379"/>
      <c r="QOE271" s="378"/>
      <c r="QOF271" s="378"/>
      <c r="QOG271" s="379"/>
      <c r="QOH271" s="379"/>
      <c r="QOI271" s="378"/>
      <c r="QOJ271" s="378"/>
      <c r="QOK271" s="378"/>
      <c r="QOL271" s="378"/>
      <c r="QOM271" s="378"/>
      <c r="QON271" s="372"/>
      <c r="QOO271" s="398"/>
      <c r="QOP271" s="378"/>
      <c r="QOQ271" s="378"/>
      <c r="QOR271" s="378"/>
      <c r="QOS271" s="378"/>
      <c r="QOT271" s="378"/>
      <c r="QOU271" s="378"/>
      <c r="QOV271" s="378"/>
      <c r="QOW271" s="377"/>
      <c r="QOX271" s="377"/>
      <c r="QOY271" s="377"/>
      <c r="QOZ271" s="377"/>
      <c r="QPA271" s="377"/>
      <c r="QPB271" s="377"/>
      <c r="QPC271" s="377"/>
      <c r="QPD271" s="377"/>
      <c r="QPE271" s="377"/>
      <c r="QPF271" s="377"/>
      <c r="QPG271" s="377"/>
      <c r="QPH271" s="377"/>
      <c r="QPI271" s="377"/>
      <c r="QPJ271" s="377"/>
      <c r="QPK271" s="377"/>
      <c r="QPL271" s="377"/>
      <c r="QPM271" s="377"/>
      <c r="QPN271" s="377"/>
      <c r="QPO271" s="377"/>
      <c r="QPP271" s="377"/>
      <c r="QPQ271" s="377"/>
      <c r="QPR271" s="377"/>
      <c r="QPS271" s="377"/>
      <c r="QPT271" s="377"/>
      <c r="QPU271" s="377"/>
      <c r="QPV271" s="377"/>
      <c r="QPW271" s="377"/>
      <c r="QPX271" s="377"/>
      <c r="QPY271" s="377"/>
      <c r="QPZ271" s="377"/>
      <c r="QQA271" s="377"/>
      <c r="QQB271" s="377"/>
      <c r="QQC271" s="377"/>
      <c r="QQD271" s="377"/>
      <c r="QQE271" s="377"/>
      <c r="QQF271" s="377"/>
      <c r="QQG271" s="377"/>
      <c r="QQH271" s="377"/>
      <c r="QQI271" s="377"/>
      <c r="QQJ271" s="377"/>
      <c r="QQK271" s="377"/>
      <c r="QQL271" s="377"/>
      <c r="QQM271" s="377"/>
      <c r="QQN271" s="377"/>
      <c r="QQO271" s="378"/>
      <c r="QQP271" s="378"/>
      <c r="QQQ271" s="378"/>
      <c r="QQR271" s="378"/>
      <c r="QQS271" s="378"/>
      <c r="QQT271" s="378"/>
      <c r="QQU271" s="378"/>
      <c r="QQV271" s="378"/>
      <c r="QQW271" s="378"/>
      <c r="QQX271" s="378"/>
      <c r="QQY271" s="378"/>
      <c r="QQZ271" s="378"/>
      <c r="QRA271" s="378"/>
      <c r="QRB271" s="378"/>
      <c r="QRC271" s="378"/>
      <c r="QRD271" s="378"/>
      <c r="QRE271" s="378"/>
      <c r="QRF271" s="378"/>
      <c r="QRG271" s="378"/>
      <c r="QRH271" s="378"/>
      <c r="QRI271" s="378"/>
      <c r="QRJ271" s="378"/>
      <c r="QRK271" s="378"/>
      <c r="QRL271" s="378"/>
      <c r="QRM271" s="379"/>
      <c r="QRN271" s="379"/>
      <c r="QRO271" s="379"/>
      <c r="QRP271" s="379"/>
      <c r="QRQ271" s="379"/>
      <c r="QRR271" s="378"/>
      <c r="QRS271" s="378"/>
      <c r="QRT271" s="379"/>
      <c r="QRU271" s="379"/>
      <c r="QRV271" s="378"/>
      <c r="QRW271" s="378"/>
      <c r="QRX271" s="379"/>
      <c r="QRY271" s="379"/>
      <c r="QRZ271" s="378"/>
      <c r="QSA271" s="378"/>
      <c r="QSB271" s="378"/>
      <c r="QSC271" s="378"/>
      <c r="QSD271" s="378"/>
      <c r="QSE271" s="378"/>
      <c r="QSF271" s="378"/>
      <c r="QSG271" s="379"/>
      <c r="QSH271" s="379"/>
      <c r="QSI271" s="378"/>
      <c r="QSJ271" s="378"/>
      <c r="QSK271" s="379"/>
      <c r="QSL271" s="379"/>
      <c r="QSM271" s="378"/>
      <c r="QSN271" s="378"/>
      <c r="QSO271" s="378"/>
      <c r="QSP271" s="378"/>
      <c r="QSQ271" s="378"/>
      <c r="QSR271" s="372"/>
      <c r="QSS271" s="398"/>
      <c r="QST271" s="378"/>
      <c r="QSU271" s="378"/>
      <c r="QSV271" s="378"/>
      <c r="QSW271" s="378"/>
      <c r="QSX271" s="378"/>
      <c r="QSY271" s="378"/>
      <c r="QSZ271" s="378"/>
      <c r="QTA271" s="377"/>
      <c r="QTB271" s="377"/>
      <c r="QTC271" s="377"/>
      <c r="QTD271" s="377"/>
      <c r="QTE271" s="377"/>
      <c r="QTF271" s="377"/>
      <c r="QTG271" s="377"/>
      <c r="QTH271" s="377"/>
      <c r="QTI271" s="377"/>
      <c r="QTJ271" s="377"/>
      <c r="QTK271" s="377"/>
      <c r="QTL271" s="377"/>
      <c r="QTM271" s="377"/>
      <c r="QTN271" s="377"/>
      <c r="QTO271" s="377"/>
      <c r="QTP271" s="377"/>
      <c r="QTQ271" s="377"/>
      <c r="QTR271" s="377"/>
      <c r="QTS271" s="377"/>
      <c r="QTT271" s="377"/>
      <c r="QTU271" s="377"/>
      <c r="QTV271" s="377"/>
      <c r="QTW271" s="377"/>
      <c r="QTX271" s="377"/>
      <c r="QTY271" s="377"/>
      <c r="QTZ271" s="377"/>
      <c r="QUA271" s="377"/>
      <c r="QUB271" s="377"/>
      <c r="QUC271" s="377"/>
      <c r="QUD271" s="377"/>
      <c r="QUE271" s="377"/>
      <c r="QUF271" s="377"/>
      <c r="QUG271" s="377"/>
      <c r="QUH271" s="377"/>
      <c r="QUI271" s="377"/>
      <c r="QUJ271" s="377"/>
      <c r="QUK271" s="377"/>
      <c r="QUL271" s="377"/>
      <c r="QUM271" s="377"/>
      <c r="QUN271" s="377"/>
      <c r="QUO271" s="377"/>
      <c r="QUP271" s="377"/>
      <c r="QUQ271" s="377"/>
      <c r="QUR271" s="377"/>
      <c r="QUS271" s="378"/>
      <c r="QUT271" s="378"/>
      <c r="QUU271" s="378"/>
      <c r="QUV271" s="378"/>
      <c r="QUW271" s="378"/>
      <c r="QUX271" s="378"/>
      <c r="QUY271" s="378"/>
      <c r="QUZ271" s="378"/>
      <c r="QVA271" s="378"/>
      <c r="QVB271" s="378"/>
      <c r="QVC271" s="378"/>
      <c r="QVD271" s="378"/>
      <c r="QVE271" s="378"/>
      <c r="QVF271" s="378"/>
      <c r="QVG271" s="378"/>
      <c r="QVH271" s="378"/>
      <c r="QVI271" s="378"/>
      <c r="QVJ271" s="378"/>
      <c r="QVK271" s="378"/>
      <c r="QVL271" s="378"/>
      <c r="QVM271" s="378"/>
      <c r="QVN271" s="378"/>
      <c r="QVO271" s="378"/>
      <c r="QVP271" s="378"/>
      <c r="QVQ271" s="379"/>
      <c r="QVR271" s="379"/>
      <c r="QVS271" s="379"/>
      <c r="QVT271" s="379"/>
      <c r="QVU271" s="379"/>
      <c r="QVV271" s="378"/>
      <c r="QVW271" s="378"/>
      <c r="QVX271" s="379"/>
      <c r="QVY271" s="379"/>
      <c r="QVZ271" s="378"/>
      <c r="QWA271" s="378"/>
      <c r="QWB271" s="379"/>
      <c r="QWC271" s="379"/>
      <c r="QWD271" s="378"/>
      <c r="QWE271" s="378"/>
      <c r="QWF271" s="378"/>
      <c r="QWG271" s="378"/>
      <c r="QWH271" s="378"/>
      <c r="QWI271" s="378"/>
      <c r="QWJ271" s="378"/>
      <c r="QWK271" s="379"/>
      <c r="QWL271" s="379"/>
      <c r="QWM271" s="378"/>
      <c r="QWN271" s="378"/>
      <c r="QWO271" s="379"/>
      <c r="QWP271" s="379"/>
      <c r="QWQ271" s="378"/>
      <c r="QWR271" s="378"/>
      <c r="QWS271" s="378"/>
      <c r="QWT271" s="378"/>
      <c r="QWU271" s="378"/>
      <c r="QWV271" s="372"/>
      <c r="QWW271" s="398"/>
      <c r="QWX271" s="378"/>
      <c r="QWY271" s="378"/>
      <c r="QWZ271" s="378"/>
      <c r="QXA271" s="378"/>
      <c r="QXB271" s="378"/>
      <c r="QXC271" s="378"/>
      <c r="QXD271" s="378"/>
      <c r="QXE271" s="377"/>
      <c r="QXF271" s="377"/>
      <c r="QXG271" s="377"/>
      <c r="QXH271" s="377"/>
      <c r="QXI271" s="377"/>
      <c r="QXJ271" s="377"/>
      <c r="QXK271" s="377"/>
      <c r="QXL271" s="377"/>
      <c r="QXM271" s="377"/>
      <c r="QXN271" s="377"/>
      <c r="QXO271" s="377"/>
      <c r="QXP271" s="377"/>
      <c r="QXQ271" s="377"/>
      <c r="QXR271" s="377"/>
      <c r="QXS271" s="377"/>
      <c r="QXT271" s="377"/>
      <c r="QXU271" s="377"/>
      <c r="QXV271" s="377"/>
      <c r="QXW271" s="377"/>
      <c r="QXX271" s="377"/>
      <c r="QXY271" s="377"/>
      <c r="QXZ271" s="377"/>
      <c r="QYA271" s="377"/>
      <c r="QYB271" s="377"/>
      <c r="QYC271" s="377"/>
      <c r="QYD271" s="377"/>
      <c r="QYE271" s="377"/>
      <c r="QYF271" s="377"/>
      <c r="QYG271" s="377"/>
      <c r="QYH271" s="377"/>
      <c r="QYI271" s="377"/>
      <c r="QYJ271" s="377"/>
      <c r="QYK271" s="377"/>
      <c r="QYL271" s="377"/>
      <c r="QYM271" s="377"/>
      <c r="QYN271" s="377"/>
      <c r="QYO271" s="377"/>
      <c r="QYP271" s="377"/>
      <c r="QYQ271" s="377"/>
      <c r="QYR271" s="377"/>
      <c r="QYS271" s="377"/>
      <c r="QYT271" s="377"/>
      <c r="QYU271" s="377"/>
      <c r="QYV271" s="377"/>
      <c r="QYW271" s="378"/>
      <c r="QYX271" s="378"/>
      <c r="QYY271" s="378"/>
      <c r="QYZ271" s="378"/>
      <c r="QZA271" s="378"/>
      <c r="QZB271" s="378"/>
      <c r="QZC271" s="378"/>
      <c r="QZD271" s="378"/>
      <c r="QZE271" s="378"/>
      <c r="QZF271" s="378"/>
      <c r="QZG271" s="378"/>
      <c r="QZH271" s="378"/>
      <c r="QZI271" s="378"/>
      <c r="QZJ271" s="378"/>
      <c r="QZK271" s="378"/>
      <c r="QZL271" s="378"/>
      <c r="QZM271" s="378"/>
      <c r="QZN271" s="378"/>
      <c r="QZO271" s="378"/>
      <c r="QZP271" s="378"/>
      <c r="QZQ271" s="378"/>
      <c r="QZR271" s="378"/>
      <c r="QZS271" s="378"/>
      <c r="QZT271" s="378"/>
      <c r="QZU271" s="379"/>
      <c r="QZV271" s="379"/>
      <c r="QZW271" s="379"/>
      <c r="QZX271" s="379"/>
      <c r="QZY271" s="379"/>
      <c r="QZZ271" s="378"/>
      <c r="RAA271" s="378"/>
      <c r="RAB271" s="379"/>
      <c r="RAC271" s="379"/>
      <c r="RAD271" s="378"/>
      <c r="RAE271" s="378"/>
      <c r="RAF271" s="379"/>
      <c r="RAG271" s="379"/>
      <c r="RAH271" s="378"/>
      <c r="RAI271" s="378"/>
      <c r="RAJ271" s="378"/>
      <c r="RAK271" s="378"/>
      <c r="RAL271" s="378"/>
      <c r="RAM271" s="378"/>
      <c r="RAN271" s="378"/>
      <c r="RAO271" s="379"/>
      <c r="RAP271" s="379"/>
      <c r="RAQ271" s="378"/>
      <c r="RAR271" s="378"/>
      <c r="RAS271" s="379"/>
      <c r="RAT271" s="379"/>
      <c r="RAU271" s="378"/>
      <c r="RAV271" s="378"/>
      <c r="RAW271" s="378"/>
      <c r="RAX271" s="378"/>
      <c r="RAY271" s="378"/>
      <c r="RAZ271" s="372"/>
      <c r="RBA271" s="398"/>
      <c r="RBB271" s="378"/>
      <c r="RBC271" s="378"/>
      <c r="RBD271" s="378"/>
      <c r="RBE271" s="378"/>
      <c r="RBF271" s="378"/>
      <c r="RBG271" s="378"/>
      <c r="RBH271" s="378"/>
      <c r="RBI271" s="377"/>
      <c r="RBJ271" s="377"/>
      <c r="RBK271" s="377"/>
      <c r="RBL271" s="377"/>
      <c r="RBM271" s="377"/>
      <c r="RBN271" s="377"/>
      <c r="RBO271" s="377"/>
      <c r="RBP271" s="377"/>
      <c r="RBQ271" s="377"/>
      <c r="RBR271" s="377"/>
      <c r="RBS271" s="377"/>
      <c r="RBT271" s="377"/>
      <c r="RBU271" s="377"/>
      <c r="RBV271" s="377"/>
      <c r="RBW271" s="377"/>
      <c r="RBX271" s="377"/>
      <c r="RBY271" s="377"/>
      <c r="RBZ271" s="377"/>
      <c r="RCA271" s="377"/>
      <c r="RCB271" s="377"/>
      <c r="RCC271" s="377"/>
      <c r="RCD271" s="377"/>
      <c r="RCE271" s="377"/>
      <c r="RCF271" s="377"/>
      <c r="RCG271" s="377"/>
      <c r="RCH271" s="377"/>
      <c r="RCI271" s="377"/>
      <c r="RCJ271" s="377"/>
      <c r="RCK271" s="377"/>
      <c r="RCL271" s="377"/>
      <c r="RCM271" s="377"/>
      <c r="RCN271" s="377"/>
      <c r="RCO271" s="377"/>
      <c r="RCP271" s="377"/>
      <c r="RCQ271" s="377"/>
      <c r="RCR271" s="377"/>
      <c r="RCS271" s="377"/>
      <c r="RCT271" s="377"/>
      <c r="RCU271" s="377"/>
      <c r="RCV271" s="377"/>
      <c r="RCW271" s="377"/>
      <c r="RCX271" s="377"/>
      <c r="RCY271" s="377"/>
      <c r="RCZ271" s="377"/>
      <c r="RDA271" s="378"/>
      <c r="RDB271" s="378"/>
      <c r="RDC271" s="378"/>
      <c r="RDD271" s="378"/>
      <c r="RDE271" s="378"/>
      <c r="RDF271" s="378"/>
      <c r="RDG271" s="378"/>
      <c r="RDH271" s="378"/>
      <c r="RDI271" s="378"/>
      <c r="RDJ271" s="378"/>
      <c r="RDK271" s="378"/>
      <c r="RDL271" s="378"/>
      <c r="RDM271" s="378"/>
      <c r="RDN271" s="378"/>
      <c r="RDO271" s="378"/>
      <c r="RDP271" s="378"/>
      <c r="RDQ271" s="378"/>
      <c r="RDR271" s="378"/>
      <c r="RDS271" s="378"/>
      <c r="RDT271" s="378"/>
      <c r="RDU271" s="378"/>
      <c r="RDV271" s="378"/>
      <c r="RDW271" s="378"/>
    </row>
    <row r="272" spans="1:12295" s="70" customFormat="1" ht="158.25" customHeight="1" x14ac:dyDescent="0.3">
      <c r="A272" s="908"/>
      <c r="B272" s="892" t="s">
        <v>74</v>
      </c>
      <c r="C272" s="98" t="s">
        <v>559</v>
      </c>
      <c r="D272" s="891"/>
      <c r="E272" s="891"/>
      <c r="F272" s="891"/>
      <c r="G272" s="891"/>
      <c r="H272" s="891"/>
      <c r="I272" s="891"/>
      <c r="J272" s="891"/>
      <c r="K272" s="891"/>
      <c r="L272" s="749"/>
      <c r="M272" s="891"/>
      <c r="N272" s="889"/>
      <c r="O272" s="891"/>
      <c r="P272" s="889"/>
      <c r="Q272" s="891"/>
      <c r="R272" s="889"/>
      <c r="S272" s="891"/>
      <c r="T272" s="889"/>
      <c r="U272" s="891"/>
      <c r="V272" s="891"/>
      <c r="W272" s="891"/>
      <c r="X272" s="891"/>
      <c r="Y272" s="891"/>
      <c r="Z272" s="891"/>
      <c r="AA272" s="891"/>
      <c r="AB272" s="891"/>
      <c r="AC272" s="891"/>
      <c r="AD272" s="889"/>
      <c r="AE272" s="891"/>
      <c r="AF272" s="749"/>
      <c r="AG272" s="891"/>
      <c r="AH272" s="749"/>
      <c r="AI272" s="891"/>
      <c r="AJ272" s="889"/>
      <c r="AK272" s="889">
        <f>AK273+AK274</f>
        <v>33977.032139999996</v>
      </c>
      <c r="AL272" s="749">
        <v>0</v>
      </c>
      <c r="AM272" s="891"/>
      <c r="AN272" s="889"/>
      <c r="AO272" s="891"/>
      <c r="AP272" s="891"/>
      <c r="AQ272" s="889"/>
      <c r="AR272" s="891"/>
      <c r="AS272" s="749"/>
      <c r="AT272" s="891"/>
      <c r="AU272" s="749"/>
      <c r="AV272" s="891"/>
      <c r="AW272" s="749"/>
      <c r="AX272" s="891"/>
      <c r="AY272" s="749"/>
      <c r="AZ272" s="891"/>
      <c r="BA272" s="749"/>
      <c r="BB272" s="891"/>
      <c r="BC272" s="891"/>
      <c r="BD272" s="891"/>
      <c r="BE272" s="891"/>
      <c r="BF272" s="891"/>
      <c r="BG272" s="891"/>
      <c r="BH272" s="891"/>
      <c r="BI272" s="891"/>
      <c r="BJ272" s="891"/>
      <c r="BK272" s="891"/>
      <c r="BL272" s="891"/>
      <c r="BM272" s="891"/>
      <c r="BN272" s="891"/>
      <c r="BO272" s="891"/>
      <c r="BP272" s="891"/>
      <c r="BQ272" s="891"/>
      <c r="BR272" s="891"/>
      <c r="BS272" s="891"/>
      <c r="BT272" s="891"/>
      <c r="BU272" s="891"/>
      <c r="BV272" s="891"/>
      <c r="BW272" s="891"/>
      <c r="BX272" s="891"/>
      <c r="BY272" s="891"/>
      <c r="BZ272" s="204"/>
      <c r="CA272" s="893"/>
      <c r="CB272" s="893"/>
      <c r="CC272" s="893"/>
      <c r="CD272" s="893"/>
      <c r="CE272" s="749"/>
      <c r="CF272" s="893"/>
      <c r="CG272" s="893"/>
      <c r="CH272" s="893"/>
      <c r="CI272" s="893"/>
      <c r="CJ272" s="893"/>
      <c r="CK272" s="893"/>
      <c r="CL272" s="893"/>
      <c r="CM272" s="893"/>
      <c r="CN272" s="893"/>
      <c r="CO272" s="909"/>
      <c r="CP272" s="909"/>
      <c r="CQ272" s="909"/>
      <c r="CR272" s="909"/>
      <c r="CS272" s="909"/>
      <c r="CT272" s="893"/>
      <c r="CU272" s="893"/>
      <c r="CV272" s="909"/>
      <c r="CW272" s="909"/>
      <c r="CX272" s="893"/>
      <c r="CY272" s="893"/>
      <c r="CZ272" s="909"/>
      <c r="DA272" s="909"/>
      <c r="DB272" s="893"/>
      <c r="DC272" s="893"/>
      <c r="DD272" s="893"/>
      <c r="DE272" s="893"/>
      <c r="DF272" s="893"/>
      <c r="DG272" s="893"/>
      <c r="DH272" s="893"/>
      <c r="DI272" s="909"/>
      <c r="DJ272" s="909"/>
      <c r="DK272" s="893"/>
      <c r="DL272" s="893"/>
      <c r="DM272" s="909"/>
      <c r="DN272" s="909"/>
      <c r="DO272" s="893"/>
      <c r="DP272" s="893"/>
      <c r="DQ272" s="893"/>
      <c r="DR272" s="893"/>
      <c r="DS272" s="893"/>
      <c r="DT272" s="908"/>
      <c r="DU272" s="910"/>
      <c r="DV272" s="893"/>
      <c r="DW272" s="893"/>
      <c r="DX272" s="893"/>
      <c r="DY272" s="893"/>
      <c r="DZ272" s="893"/>
      <c r="EA272" s="893"/>
      <c r="EB272" s="893"/>
      <c r="EC272" s="911"/>
      <c r="ED272" s="911"/>
      <c r="EE272" s="911"/>
      <c r="EF272" s="911"/>
      <c r="EG272" s="911"/>
      <c r="EH272" s="911"/>
      <c r="EI272" s="911"/>
      <c r="EJ272" s="911"/>
      <c r="EK272" s="911"/>
      <c r="EL272" s="911"/>
      <c r="EM272" s="911"/>
      <c r="EN272" s="911"/>
      <c r="EO272" s="911"/>
      <c r="EP272" s="911"/>
      <c r="EQ272" s="911"/>
      <c r="ER272" s="911"/>
      <c r="ES272" s="911"/>
      <c r="ET272" s="911"/>
      <c r="EU272" s="911"/>
      <c r="EV272" s="911"/>
      <c r="EW272" s="911"/>
      <c r="EX272" s="911"/>
      <c r="EY272" s="911"/>
      <c r="EZ272" s="911"/>
      <c r="FA272" s="911"/>
      <c r="FB272" s="911"/>
      <c r="FC272" s="911"/>
      <c r="FD272" s="911"/>
      <c r="FE272" s="911"/>
      <c r="FF272" s="911"/>
      <c r="FG272" s="911"/>
      <c r="FH272" s="911"/>
      <c r="FI272" s="911"/>
      <c r="FJ272" s="911"/>
      <c r="FK272" s="911"/>
      <c r="FL272" s="911"/>
      <c r="FM272" s="911"/>
      <c r="FN272" s="911"/>
      <c r="FO272" s="911"/>
      <c r="FP272" s="911"/>
      <c r="FQ272" s="911"/>
      <c r="FR272" s="911"/>
      <c r="FS272" s="911"/>
      <c r="FT272" s="911"/>
      <c r="FU272" s="893"/>
      <c r="FV272" s="893"/>
      <c r="FW272" s="893"/>
      <c r="FX272" s="893"/>
      <c r="FY272" s="893"/>
      <c r="FZ272" s="893"/>
      <c r="GA272" s="893"/>
      <c r="GB272" s="893"/>
      <c r="GC272" s="893"/>
      <c r="GD272" s="893"/>
      <c r="GE272" s="893"/>
      <c r="GF272" s="893"/>
      <c r="GG272" s="893"/>
      <c r="GH272" s="893"/>
      <c r="GI272" s="893"/>
      <c r="GJ272" s="893"/>
      <c r="GK272" s="893"/>
      <c r="GL272" s="893"/>
      <c r="GM272" s="893"/>
      <c r="GN272" s="893"/>
      <c r="GO272" s="893"/>
      <c r="GP272" s="893"/>
      <c r="GQ272" s="893"/>
      <c r="GR272" s="893"/>
      <c r="GS272" s="909"/>
      <c r="GT272" s="909"/>
      <c r="GU272" s="909"/>
      <c r="GV272" s="909"/>
      <c r="GW272" s="909"/>
      <c r="GX272" s="893"/>
      <c r="GY272" s="893"/>
      <c r="GZ272" s="909"/>
      <c r="HA272" s="909"/>
      <c r="HB272" s="893"/>
      <c r="HC272" s="893"/>
      <c r="HD272" s="909"/>
      <c r="HE272" s="909"/>
      <c r="HF272" s="893"/>
      <c r="HG272" s="893"/>
      <c r="HH272" s="893"/>
      <c r="HI272" s="893"/>
      <c r="HJ272" s="893"/>
      <c r="HK272" s="893"/>
      <c r="HL272" s="893"/>
      <c r="HM272" s="909"/>
      <c r="HN272" s="909"/>
      <c r="HO272" s="893"/>
      <c r="HP272" s="893"/>
      <c r="HQ272" s="909"/>
      <c r="HR272" s="909"/>
      <c r="HS272" s="893"/>
      <c r="HT272" s="893"/>
      <c r="HU272" s="893"/>
      <c r="HV272" s="893"/>
      <c r="HW272" s="893"/>
      <c r="HX272" s="908"/>
      <c r="HY272" s="910"/>
      <c r="HZ272" s="893"/>
      <c r="IA272" s="893"/>
      <c r="IB272" s="893"/>
      <c r="IC272" s="893"/>
      <c r="ID272" s="893"/>
      <c r="IE272" s="893"/>
      <c r="IF272" s="893"/>
      <c r="IG272" s="911"/>
      <c r="IH272" s="911"/>
      <c r="II272" s="911"/>
      <c r="IJ272" s="911"/>
      <c r="IK272" s="911"/>
      <c r="IL272" s="911"/>
      <c r="IM272" s="911"/>
      <c r="IN272" s="911"/>
      <c r="IO272" s="911"/>
      <c r="IP272" s="911"/>
      <c r="IQ272" s="911"/>
      <c r="IR272" s="911"/>
      <c r="IS272" s="911"/>
      <c r="IT272" s="911"/>
      <c r="IU272" s="911"/>
      <c r="IV272" s="911"/>
      <c r="IW272" s="911"/>
      <c r="IX272" s="911"/>
      <c r="IY272" s="911"/>
      <c r="IZ272" s="911"/>
      <c r="JA272" s="911"/>
      <c r="JB272" s="911"/>
      <c r="JC272" s="911"/>
      <c r="JD272" s="911"/>
      <c r="JE272" s="911"/>
      <c r="JF272" s="911"/>
      <c r="JG272" s="911"/>
      <c r="JH272" s="911"/>
      <c r="JI272" s="911"/>
      <c r="JJ272" s="911"/>
      <c r="JK272" s="911"/>
      <c r="JL272" s="911"/>
      <c r="JM272" s="911"/>
      <c r="JN272" s="911"/>
      <c r="JO272" s="911"/>
      <c r="JP272" s="911"/>
      <c r="JQ272" s="911"/>
      <c r="JR272" s="911"/>
      <c r="JS272" s="911"/>
      <c r="JT272" s="911"/>
      <c r="JU272" s="911"/>
      <c r="JV272" s="911"/>
      <c r="JW272" s="911"/>
      <c r="JX272" s="911"/>
      <c r="JY272" s="893"/>
      <c r="JZ272" s="893"/>
      <c r="KA272" s="893"/>
      <c r="KB272" s="893"/>
      <c r="KC272" s="893"/>
      <c r="KD272" s="893"/>
      <c r="KE272" s="893"/>
      <c r="KF272" s="893"/>
      <c r="KG272" s="893"/>
      <c r="KH272" s="893"/>
      <c r="KI272" s="893"/>
      <c r="KJ272" s="893"/>
      <c r="KK272" s="893"/>
      <c r="KL272" s="893"/>
      <c r="KM272" s="893"/>
      <c r="KN272" s="893"/>
      <c r="KO272" s="893"/>
      <c r="KP272" s="893"/>
      <c r="KQ272" s="893"/>
      <c r="KR272" s="893"/>
      <c r="KS272" s="893"/>
      <c r="KT272" s="893"/>
      <c r="KU272" s="893"/>
      <c r="KV272" s="893"/>
      <c r="KW272" s="909"/>
      <c r="KX272" s="909"/>
      <c r="KY272" s="909"/>
      <c r="KZ272" s="909"/>
      <c r="LA272" s="909"/>
      <c r="LB272" s="893"/>
      <c r="LC272" s="893"/>
      <c r="LD272" s="909"/>
      <c r="LE272" s="909"/>
      <c r="LF272" s="893"/>
      <c r="LG272" s="893"/>
      <c r="LH272" s="909"/>
      <c r="LI272" s="909"/>
      <c r="LJ272" s="893"/>
      <c r="LK272" s="893"/>
      <c r="LL272" s="893"/>
      <c r="LM272" s="893"/>
      <c r="LN272" s="893"/>
      <c r="LO272" s="893"/>
      <c r="LP272" s="893"/>
      <c r="LQ272" s="909"/>
      <c r="LR272" s="909"/>
      <c r="LS272" s="893"/>
      <c r="LT272" s="893"/>
      <c r="LU272" s="909"/>
      <c r="LV272" s="909"/>
      <c r="LW272" s="893"/>
      <c r="LX272" s="893"/>
      <c r="LY272" s="893"/>
      <c r="LZ272" s="893"/>
      <c r="MA272" s="893"/>
      <c r="MB272" s="908"/>
      <c r="MC272" s="910"/>
      <c r="MD272" s="893"/>
      <c r="ME272" s="893"/>
      <c r="MF272" s="893"/>
      <c r="MG272" s="893"/>
      <c r="MH272" s="893"/>
      <c r="MI272" s="893"/>
      <c r="MJ272" s="893"/>
      <c r="MK272" s="911"/>
      <c r="ML272" s="911"/>
      <c r="MM272" s="911"/>
      <c r="MN272" s="911"/>
      <c r="MO272" s="911"/>
      <c r="MP272" s="911"/>
      <c r="MQ272" s="911"/>
      <c r="MR272" s="911"/>
      <c r="MS272" s="911"/>
      <c r="MT272" s="911"/>
      <c r="MU272" s="911"/>
      <c r="MV272" s="911"/>
      <c r="MW272" s="911"/>
      <c r="MX272" s="911"/>
      <c r="MY272" s="911"/>
      <c r="MZ272" s="911"/>
      <c r="NA272" s="911"/>
      <c r="NB272" s="911"/>
      <c r="NC272" s="911"/>
      <c r="ND272" s="911"/>
      <c r="NE272" s="911"/>
      <c r="NF272" s="911"/>
      <c r="NG272" s="911"/>
      <c r="NH272" s="911"/>
      <c r="NI272" s="911"/>
      <c r="NJ272" s="911"/>
      <c r="NK272" s="911"/>
      <c r="NL272" s="911"/>
      <c r="NM272" s="911"/>
      <c r="NN272" s="911"/>
      <c r="NO272" s="911"/>
      <c r="NP272" s="911"/>
      <c r="NQ272" s="911"/>
      <c r="NR272" s="911"/>
      <c r="NS272" s="911"/>
      <c r="NT272" s="911"/>
      <c r="NU272" s="911"/>
      <c r="NV272" s="911"/>
      <c r="NW272" s="911"/>
      <c r="NX272" s="911"/>
      <c r="NY272" s="911"/>
      <c r="NZ272" s="911"/>
      <c r="OA272" s="911"/>
      <c r="OB272" s="911"/>
      <c r="OC272" s="893"/>
      <c r="OD272" s="893"/>
      <c r="OE272" s="893"/>
      <c r="OF272" s="893"/>
      <c r="OG272" s="893"/>
      <c r="OH272" s="893"/>
      <c r="OI272" s="893"/>
      <c r="OJ272" s="893"/>
      <c r="OK272" s="893"/>
      <c r="OL272" s="893"/>
      <c r="OM272" s="893"/>
      <c r="ON272" s="893"/>
      <c r="OO272" s="893"/>
      <c r="OP272" s="893"/>
      <c r="OQ272" s="893"/>
      <c r="OR272" s="893"/>
      <c r="OS272" s="893"/>
      <c r="OT272" s="893"/>
      <c r="OU272" s="893"/>
      <c r="OV272" s="893"/>
      <c r="OW272" s="893"/>
      <c r="OX272" s="893"/>
      <c r="OY272" s="893"/>
      <c r="OZ272" s="893"/>
      <c r="PA272" s="909"/>
      <c r="PB272" s="909"/>
      <c r="PC272" s="909"/>
      <c r="PD272" s="909"/>
      <c r="PE272" s="909"/>
      <c r="PF272" s="893"/>
      <c r="PG272" s="893"/>
      <c r="PH272" s="909"/>
      <c r="PI272" s="909"/>
      <c r="PJ272" s="893"/>
      <c r="PK272" s="893"/>
      <c r="PL272" s="909"/>
      <c r="PM272" s="909"/>
      <c r="PN272" s="893"/>
      <c r="PO272" s="893"/>
      <c r="PP272" s="893"/>
      <c r="PQ272" s="893"/>
      <c r="PR272" s="893"/>
      <c r="PS272" s="893"/>
      <c r="PT272" s="893"/>
      <c r="PU272" s="909"/>
      <c r="PV272" s="909"/>
      <c r="PW272" s="893"/>
      <c r="PX272" s="893"/>
      <c r="PY272" s="909"/>
      <c r="PZ272" s="909"/>
      <c r="QA272" s="893"/>
      <c r="QB272" s="893"/>
      <c r="QC272" s="893"/>
      <c r="QD272" s="893"/>
      <c r="QE272" s="893"/>
      <c r="QF272" s="908"/>
      <c r="QG272" s="910"/>
      <c r="QH272" s="893"/>
      <c r="QI272" s="893"/>
      <c r="QJ272" s="893"/>
      <c r="QK272" s="893"/>
      <c r="QL272" s="893"/>
      <c r="QM272" s="893"/>
      <c r="QN272" s="893"/>
      <c r="QO272" s="911"/>
      <c r="QP272" s="911"/>
      <c r="QQ272" s="911"/>
      <c r="QR272" s="911"/>
      <c r="QS272" s="911"/>
      <c r="QT272" s="911"/>
      <c r="QU272" s="911"/>
      <c r="QV272" s="911"/>
      <c r="QW272" s="911"/>
      <c r="QX272" s="911"/>
      <c r="QY272" s="911"/>
      <c r="QZ272" s="911"/>
      <c r="RA272" s="911"/>
      <c r="RB272" s="911"/>
      <c r="RC272" s="911"/>
      <c r="RD272" s="911"/>
      <c r="RE272" s="911"/>
      <c r="RF272" s="911"/>
      <c r="RG272" s="911"/>
      <c r="RH272" s="911"/>
      <c r="RI272" s="911"/>
      <c r="RJ272" s="911"/>
      <c r="RK272" s="911"/>
      <c r="RL272" s="911"/>
      <c r="RM272" s="911"/>
      <c r="RN272" s="911"/>
      <c r="RO272" s="911"/>
      <c r="RP272" s="911"/>
      <c r="RQ272" s="911"/>
      <c r="RR272" s="911"/>
      <c r="RS272" s="911"/>
      <c r="RT272" s="911"/>
      <c r="RU272" s="911"/>
      <c r="RV272" s="911"/>
      <c r="RW272" s="911"/>
      <c r="RX272" s="911"/>
      <c r="RY272" s="911"/>
      <c r="RZ272" s="911"/>
      <c r="SA272" s="911"/>
      <c r="SB272" s="911"/>
      <c r="SC272" s="911"/>
      <c r="SD272" s="911"/>
      <c r="SE272" s="911"/>
      <c r="SF272" s="911"/>
      <c r="SG272" s="893"/>
      <c r="SH272" s="893"/>
      <c r="SI272" s="893"/>
      <c r="SJ272" s="893"/>
      <c r="SK272" s="893"/>
      <c r="SL272" s="893"/>
      <c r="SM272" s="893"/>
      <c r="SN272" s="893"/>
      <c r="SO272" s="893"/>
      <c r="SP272" s="893"/>
      <c r="SQ272" s="893"/>
      <c r="SR272" s="893"/>
      <c r="SS272" s="893"/>
      <c r="ST272" s="893"/>
      <c r="SU272" s="893"/>
      <c r="SV272" s="893"/>
      <c r="SW272" s="893"/>
      <c r="SX272" s="893"/>
      <c r="SY272" s="893"/>
      <c r="SZ272" s="893"/>
      <c r="TA272" s="893"/>
      <c r="TB272" s="893"/>
      <c r="TC272" s="893"/>
      <c r="TD272" s="893"/>
      <c r="TE272" s="909"/>
      <c r="TF272" s="909"/>
      <c r="TG272" s="909"/>
      <c r="TH272" s="909"/>
      <c r="TI272" s="909"/>
      <c r="TJ272" s="893"/>
      <c r="TK272" s="893"/>
      <c r="TL272" s="909"/>
      <c r="TM272" s="909"/>
      <c r="TN272" s="893"/>
      <c r="TO272" s="893"/>
      <c r="TP272" s="909"/>
      <c r="TQ272" s="909"/>
      <c r="TR272" s="893"/>
      <c r="TS272" s="893"/>
      <c r="TT272" s="893"/>
      <c r="TU272" s="893"/>
      <c r="TV272" s="893"/>
      <c r="TW272" s="893"/>
      <c r="TX272" s="893"/>
      <c r="TY272" s="909"/>
      <c r="TZ272" s="909"/>
      <c r="UA272" s="893"/>
      <c r="UB272" s="893"/>
      <c r="UC272" s="909"/>
      <c r="UD272" s="909"/>
      <c r="UE272" s="893"/>
      <c r="UF272" s="893"/>
      <c r="UG272" s="893"/>
      <c r="UH272" s="893"/>
      <c r="UI272" s="893"/>
      <c r="UJ272" s="908"/>
      <c r="UK272" s="910"/>
      <c r="UL272" s="893"/>
      <c r="UM272" s="893"/>
      <c r="UN272" s="893"/>
      <c r="UO272" s="893"/>
      <c r="UP272" s="893"/>
      <c r="UQ272" s="893"/>
      <c r="UR272" s="893"/>
      <c r="US272" s="911"/>
      <c r="UT272" s="911"/>
      <c r="UU272" s="911"/>
      <c r="UV272" s="911"/>
      <c r="UW272" s="911"/>
      <c r="UX272" s="911"/>
      <c r="UY272" s="911"/>
      <c r="UZ272" s="911"/>
      <c r="VA272" s="911"/>
      <c r="VB272" s="911"/>
      <c r="VC272" s="911"/>
      <c r="VD272" s="911"/>
      <c r="VE272" s="911"/>
      <c r="VF272" s="911"/>
      <c r="VG272" s="911"/>
      <c r="VH272" s="911"/>
      <c r="VI272" s="911"/>
      <c r="VJ272" s="911"/>
      <c r="VK272" s="911"/>
      <c r="VL272" s="911"/>
      <c r="VM272" s="911"/>
      <c r="VN272" s="911"/>
      <c r="VO272" s="911"/>
      <c r="VP272" s="911"/>
      <c r="VQ272" s="911"/>
      <c r="VR272" s="911"/>
      <c r="VS272" s="911"/>
      <c r="VT272" s="911"/>
      <c r="VU272" s="911"/>
      <c r="VV272" s="911"/>
      <c r="VW272" s="911"/>
      <c r="VX272" s="911"/>
      <c r="VY272" s="911"/>
      <c r="VZ272" s="911"/>
      <c r="WA272" s="911"/>
      <c r="WB272" s="911"/>
      <c r="WC272" s="911"/>
      <c r="WD272" s="911"/>
      <c r="WE272" s="911"/>
      <c r="WF272" s="911"/>
      <c r="WG272" s="911"/>
      <c r="WH272" s="911"/>
      <c r="WI272" s="911"/>
      <c r="WJ272" s="911"/>
      <c r="WK272" s="893"/>
      <c r="WL272" s="893"/>
      <c r="WM272" s="893"/>
      <c r="WN272" s="893"/>
      <c r="WO272" s="893"/>
      <c r="WP272" s="893"/>
      <c r="WQ272" s="893"/>
      <c r="WR272" s="893"/>
      <c r="WS272" s="893"/>
      <c r="WT272" s="893"/>
      <c r="WU272" s="893"/>
      <c r="WV272" s="893"/>
      <c r="WW272" s="893"/>
      <c r="WX272" s="893"/>
      <c r="WY272" s="893"/>
      <c r="WZ272" s="893"/>
      <c r="XA272" s="893"/>
      <c r="XB272" s="893"/>
      <c r="XC272" s="893"/>
      <c r="XD272" s="893"/>
      <c r="XE272" s="893"/>
      <c r="XF272" s="893"/>
      <c r="XG272" s="893"/>
      <c r="XH272" s="893"/>
      <c r="XI272" s="909"/>
      <c r="XJ272" s="909"/>
      <c r="XK272" s="909"/>
      <c r="XL272" s="909"/>
      <c r="XM272" s="909"/>
      <c r="XN272" s="893"/>
      <c r="XO272" s="893"/>
      <c r="XP272" s="909"/>
      <c r="XQ272" s="909"/>
      <c r="XR272" s="893"/>
      <c r="XS272" s="893"/>
      <c r="XT272" s="909"/>
      <c r="XU272" s="909"/>
      <c r="XV272" s="893"/>
      <c r="XW272" s="893"/>
      <c r="XX272" s="893"/>
      <c r="XY272" s="893"/>
      <c r="XZ272" s="893"/>
      <c r="YA272" s="893"/>
      <c r="YB272" s="893"/>
      <c r="YC272" s="909"/>
      <c r="YD272" s="909"/>
      <c r="YE272" s="893"/>
      <c r="YF272" s="893"/>
      <c r="YG272" s="909"/>
      <c r="YH272" s="909"/>
      <c r="YI272" s="893"/>
      <c r="YJ272" s="893"/>
      <c r="YK272" s="893"/>
      <c r="YL272" s="893"/>
      <c r="YM272" s="893"/>
      <c r="YN272" s="908"/>
      <c r="YO272" s="910"/>
      <c r="YP272" s="893"/>
      <c r="YQ272" s="893"/>
      <c r="YR272" s="893"/>
      <c r="YS272" s="893"/>
      <c r="YT272" s="893"/>
      <c r="YU272" s="893"/>
      <c r="YV272" s="893"/>
      <c r="YW272" s="911"/>
      <c r="YX272" s="911"/>
      <c r="YY272" s="911"/>
      <c r="YZ272" s="911"/>
      <c r="ZA272" s="911"/>
      <c r="ZB272" s="911"/>
      <c r="ZC272" s="911"/>
      <c r="ZD272" s="911"/>
      <c r="ZE272" s="911"/>
      <c r="ZF272" s="911"/>
      <c r="ZG272" s="911"/>
      <c r="ZH272" s="911"/>
      <c r="ZI272" s="911"/>
      <c r="ZJ272" s="911"/>
      <c r="ZK272" s="911"/>
      <c r="ZL272" s="911"/>
      <c r="ZM272" s="911"/>
      <c r="ZN272" s="911"/>
      <c r="ZO272" s="911"/>
      <c r="ZP272" s="911"/>
      <c r="ZQ272" s="911"/>
      <c r="ZR272" s="911"/>
      <c r="ZS272" s="911"/>
      <c r="ZT272" s="911"/>
      <c r="ZU272" s="911"/>
      <c r="ZV272" s="911"/>
      <c r="ZW272" s="911"/>
      <c r="ZX272" s="911"/>
      <c r="ZY272" s="911"/>
      <c r="ZZ272" s="911"/>
      <c r="AAA272" s="911"/>
      <c r="AAB272" s="911"/>
      <c r="AAC272" s="911"/>
      <c r="AAD272" s="911"/>
      <c r="AAE272" s="911"/>
      <c r="AAF272" s="911"/>
      <c r="AAG272" s="911"/>
      <c r="AAH272" s="911"/>
      <c r="AAI272" s="911"/>
      <c r="AAJ272" s="911"/>
      <c r="AAK272" s="911"/>
      <c r="AAL272" s="911"/>
      <c r="AAM272" s="911"/>
      <c r="AAN272" s="911"/>
      <c r="AAO272" s="893"/>
      <c r="AAP272" s="893"/>
      <c r="AAQ272" s="893"/>
      <c r="AAR272" s="893"/>
      <c r="AAS272" s="893"/>
      <c r="AAT272" s="893"/>
      <c r="AAU272" s="893"/>
      <c r="AAV272" s="893"/>
      <c r="AAW272" s="893"/>
      <c r="AAX272" s="893"/>
      <c r="AAY272" s="893"/>
      <c r="AAZ272" s="893"/>
      <c r="ABA272" s="893"/>
      <c r="ABB272" s="893"/>
      <c r="ABC272" s="893"/>
      <c r="ABD272" s="893"/>
      <c r="ABE272" s="893"/>
      <c r="ABF272" s="893"/>
      <c r="ABG272" s="893"/>
      <c r="ABH272" s="893"/>
      <c r="ABI272" s="893"/>
      <c r="ABJ272" s="893"/>
      <c r="ABK272" s="893"/>
      <c r="ABL272" s="893"/>
      <c r="ABM272" s="909"/>
      <c r="ABN272" s="909"/>
      <c r="ABO272" s="909"/>
      <c r="ABP272" s="909"/>
      <c r="ABQ272" s="909"/>
      <c r="ABR272" s="893"/>
      <c r="ABS272" s="893"/>
      <c r="ABT272" s="909"/>
      <c r="ABU272" s="909"/>
      <c r="ABV272" s="893"/>
      <c r="ABW272" s="893"/>
      <c r="ABX272" s="909"/>
      <c r="ABY272" s="909"/>
      <c r="ABZ272" s="893"/>
      <c r="ACA272" s="893"/>
      <c r="ACB272" s="893"/>
      <c r="ACC272" s="893"/>
      <c r="ACD272" s="893"/>
      <c r="ACE272" s="893"/>
      <c r="ACF272" s="893"/>
      <c r="ACG272" s="909"/>
      <c r="ACH272" s="909"/>
      <c r="ACI272" s="893"/>
      <c r="ACJ272" s="893"/>
      <c r="ACK272" s="909"/>
      <c r="ACL272" s="909"/>
      <c r="ACM272" s="893"/>
      <c r="ACN272" s="893"/>
      <c r="ACO272" s="893"/>
      <c r="ACP272" s="893"/>
      <c r="ACQ272" s="893"/>
      <c r="ACR272" s="908"/>
      <c r="ACS272" s="910"/>
      <c r="ACT272" s="893"/>
      <c r="ACU272" s="893"/>
      <c r="ACV272" s="893"/>
      <c r="ACW272" s="893"/>
      <c r="ACX272" s="893"/>
      <c r="ACY272" s="893"/>
      <c r="ACZ272" s="893"/>
      <c r="ADA272" s="911"/>
      <c r="ADB272" s="911"/>
      <c r="ADC272" s="911"/>
      <c r="ADD272" s="911"/>
      <c r="ADE272" s="911"/>
      <c r="ADF272" s="911"/>
      <c r="ADG272" s="911"/>
      <c r="ADH272" s="911"/>
      <c r="ADI272" s="911"/>
      <c r="ADJ272" s="911"/>
      <c r="ADK272" s="911"/>
      <c r="ADL272" s="911"/>
      <c r="ADM272" s="911"/>
      <c r="ADN272" s="911"/>
      <c r="ADO272" s="911"/>
      <c r="ADP272" s="911"/>
      <c r="ADQ272" s="911"/>
      <c r="ADR272" s="911"/>
      <c r="ADS272" s="911"/>
      <c r="ADT272" s="911"/>
      <c r="ADU272" s="911"/>
      <c r="ADV272" s="911"/>
      <c r="ADW272" s="911"/>
      <c r="ADX272" s="911"/>
      <c r="ADY272" s="911"/>
      <c r="ADZ272" s="911"/>
      <c r="AEA272" s="911"/>
      <c r="AEB272" s="911"/>
      <c r="AEC272" s="911"/>
      <c r="AED272" s="911"/>
      <c r="AEE272" s="911"/>
      <c r="AEF272" s="911"/>
      <c r="AEG272" s="911"/>
      <c r="AEH272" s="911"/>
      <c r="AEI272" s="911"/>
      <c r="AEJ272" s="911"/>
      <c r="AEK272" s="911"/>
      <c r="AEL272" s="911"/>
      <c r="AEM272" s="911"/>
      <c r="AEN272" s="911"/>
      <c r="AEO272" s="911"/>
      <c r="AEP272" s="911"/>
      <c r="AEQ272" s="911"/>
      <c r="AER272" s="911"/>
      <c r="AES272" s="893"/>
      <c r="AET272" s="893"/>
      <c r="AEU272" s="893"/>
      <c r="AEV272" s="893"/>
      <c r="AEW272" s="893"/>
      <c r="AEX272" s="893"/>
      <c r="AEY272" s="893"/>
      <c r="AEZ272" s="893"/>
      <c r="AFA272" s="893"/>
      <c r="AFB272" s="893"/>
      <c r="AFC272" s="893"/>
      <c r="AFD272" s="893"/>
      <c r="AFE272" s="893"/>
      <c r="AFF272" s="893"/>
      <c r="AFG272" s="893"/>
      <c r="AFH272" s="893"/>
      <c r="AFI272" s="893"/>
      <c r="AFJ272" s="893"/>
      <c r="AFK272" s="893"/>
      <c r="AFL272" s="893"/>
      <c r="AFM272" s="893"/>
      <c r="AFN272" s="893"/>
      <c r="AFO272" s="893"/>
      <c r="AFP272" s="893"/>
      <c r="AFQ272" s="909"/>
      <c r="AFR272" s="909"/>
      <c r="AFS272" s="909"/>
      <c r="AFT272" s="909"/>
      <c r="AFU272" s="909"/>
      <c r="AFV272" s="893"/>
      <c r="AFW272" s="893"/>
      <c r="AFX272" s="909"/>
      <c r="AFY272" s="909"/>
      <c r="AFZ272" s="893"/>
      <c r="AGA272" s="893"/>
      <c r="AGB272" s="909"/>
      <c r="AGC272" s="909"/>
      <c r="AGD272" s="893"/>
      <c r="AGE272" s="893"/>
      <c r="AGF272" s="893"/>
      <c r="AGG272" s="893"/>
      <c r="AGH272" s="893"/>
      <c r="AGI272" s="893"/>
      <c r="AGJ272" s="893"/>
      <c r="AGK272" s="909"/>
      <c r="AGL272" s="909"/>
      <c r="AGM272" s="893"/>
      <c r="AGN272" s="893"/>
      <c r="AGO272" s="909"/>
      <c r="AGP272" s="909"/>
      <c r="AGQ272" s="893"/>
      <c r="AGR272" s="893"/>
      <c r="AGS272" s="893"/>
      <c r="AGT272" s="893"/>
      <c r="AGU272" s="893"/>
      <c r="AGV272" s="908"/>
      <c r="AGW272" s="910"/>
      <c r="AGX272" s="893"/>
      <c r="AGY272" s="893"/>
      <c r="AGZ272" s="893"/>
      <c r="AHA272" s="893"/>
      <c r="AHB272" s="893"/>
      <c r="AHC272" s="893"/>
      <c r="AHD272" s="893"/>
      <c r="AHE272" s="911"/>
      <c r="AHF272" s="911"/>
      <c r="AHG272" s="911"/>
      <c r="AHH272" s="911"/>
      <c r="AHI272" s="911"/>
      <c r="AHJ272" s="911"/>
      <c r="AHK272" s="911"/>
      <c r="AHL272" s="911"/>
      <c r="AHM272" s="911"/>
      <c r="AHN272" s="911"/>
      <c r="AHO272" s="911"/>
      <c r="AHP272" s="911"/>
      <c r="AHQ272" s="911"/>
      <c r="AHR272" s="911"/>
      <c r="AHS272" s="911"/>
      <c r="AHT272" s="911"/>
      <c r="AHU272" s="911"/>
      <c r="AHV272" s="911"/>
      <c r="AHW272" s="911"/>
      <c r="AHX272" s="911"/>
      <c r="AHY272" s="911"/>
      <c r="AHZ272" s="911"/>
      <c r="AIA272" s="911"/>
      <c r="AIB272" s="911"/>
      <c r="AIC272" s="911"/>
      <c r="AID272" s="911"/>
      <c r="AIE272" s="911"/>
      <c r="AIF272" s="911"/>
      <c r="AIG272" s="911"/>
      <c r="AIH272" s="911"/>
      <c r="AII272" s="911"/>
      <c r="AIJ272" s="911"/>
      <c r="AIK272" s="911"/>
      <c r="AIL272" s="911"/>
      <c r="AIM272" s="911"/>
      <c r="AIN272" s="911"/>
      <c r="AIO272" s="911"/>
      <c r="AIP272" s="911"/>
      <c r="AIQ272" s="911"/>
      <c r="AIR272" s="911"/>
      <c r="AIS272" s="911"/>
      <c r="AIT272" s="911"/>
      <c r="AIU272" s="911"/>
      <c r="AIV272" s="911"/>
      <c r="AIW272" s="893"/>
      <c r="AIX272" s="893"/>
      <c r="AIY272" s="893"/>
      <c r="AIZ272" s="893"/>
      <c r="AJA272" s="893"/>
      <c r="AJB272" s="893"/>
      <c r="AJC272" s="893"/>
      <c r="AJD272" s="893"/>
      <c r="AJE272" s="893"/>
      <c r="AJF272" s="893"/>
      <c r="AJG272" s="893"/>
      <c r="AJH272" s="893"/>
      <c r="AJI272" s="893"/>
      <c r="AJJ272" s="893"/>
      <c r="AJK272" s="893"/>
      <c r="AJL272" s="893"/>
      <c r="AJM272" s="893"/>
      <c r="AJN272" s="893"/>
      <c r="AJO272" s="893"/>
      <c r="AJP272" s="893"/>
      <c r="AJQ272" s="893"/>
      <c r="AJR272" s="893"/>
      <c r="AJS272" s="893"/>
      <c r="AJT272" s="893"/>
      <c r="AJU272" s="909"/>
      <c r="AJV272" s="909"/>
      <c r="AJW272" s="909"/>
      <c r="AJX272" s="909"/>
      <c r="AJY272" s="909"/>
      <c r="AJZ272" s="893"/>
      <c r="AKA272" s="893"/>
      <c r="AKB272" s="909"/>
      <c r="AKC272" s="909"/>
      <c r="AKD272" s="893"/>
      <c r="AKE272" s="893"/>
      <c r="AKF272" s="909"/>
      <c r="AKG272" s="909"/>
      <c r="AKH272" s="893"/>
      <c r="AKI272" s="893"/>
      <c r="AKJ272" s="893"/>
      <c r="AKK272" s="893"/>
      <c r="AKL272" s="893"/>
      <c r="AKM272" s="893"/>
      <c r="AKN272" s="893"/>
      <c r="AKO272" s="909"/>
      <c r="AKP272" s="909"/>
      <c r="AKQ272" s="893"/>
      <c r="AKR272" s="893"/>
      <c r="AKS272" s="909"/>
      <c r="AKT272" s="909"/>
      <c r="AKU272" s="893"/>
      <c r="AKV272" s="893"/>
      <c r="AKW272" s="893"/>
      <c r="AKX272" s="893"/>
      <c r="AKY272" s="893"/>
      <c r="AKZ272" s="908"/>
      <c r="ALA272" s="910"/>
      <c r="ALB272" s="893"/>
      <c r="ALC272" s="893"/>
      <c r="ALD272" s="893"/>
      <c r="ALE272" s="893"/>
      <c r="ALF272" s="893"/>
      <c r="ALG272" s="893"/>
      <c r="ALH272" s="893"/>
      <c r="ALI272" s="911"/>
      <c r="ALJ272" s="911"/>
      <c r="ALK272" s="911"/>
      <c r="ALL272" s="911"/>
      <c r="ALM272" s="911"/>
      <c r="ALN272" s="911"/>
      <c r="ALO272" s="911"/>
      <c r="ALP272" s="911"/>
      <c r="ALQ272" s="911"/>
      <c r="ALR272" s="911"/>
      <c r="ALS272" s="911"/>
      <c r="ALT272" s="911"/>
      <c r="ALU272" s="911"/>
      <c r="ALV272" s="911"/>
      <c r="ALW272" s="911"/>
      <c r="ALX272" s="911"/>
      <c r="ALY272" s="911"/>
      <c r="ALZ272" s="911"/>
      <c r="AMA272" s="911"/>
      <c r="AMB272" s="911"/>
      <c r="AMC272" s="911"/>
      <c r="AMD272" s="911"/>
      <c r="AME272" s="911"/>
      <c r="AMF272" s="911"/>
      <c r="AMG272" s="911"/>
      <c r="AMH272" s="911"/>
      <c r="AMI272" s="911"/>
      <c r="AMJ272" s="911"/>
      <c r="AMK272" s="911"/>
      <c r="AML272" s="911"/>
      <c r="AMM272" s="911"/>
      <c r="AMN272" s="911"/>
      <c r="AMO272" s="911"/>
      <c r="AMP272" s="911"/>
      <c r="AMQ272" s="911"/>
      <c r="AMR272" s="911"/>
      <c r="AMS272" s="911"/>
      <c r="AMT272" s="911"/>
      <c r="AMU272" s="911"/>
      <c r="AMV272" s="911"/>
      <c r="AMW272" s="911"/>
      <c r="AMX272" s="911"/>
      <c r="AMY272" s="911"/>
      <c r="AMZ272" s="911"/>
      <c r="ANA272" s="893"/>
      <c r="ANB272" s="893"/>
      <c r="ANC272" s="893"/>
      <c r="AND272" s="893"/>
      <c r="ANE272" s="893"/>
      <c r="ANF272" s="893"/>
      <c r="ANG272" s="893"/>
      <c r="ANH272" s="893"/>
      <c r="ANI272" s="893"/>
      <c r="ANJ272" s="893"/>
      <c r="ANK272" s="893"/>
      <c r="ANL272" s="893"/>
      <c r="ANM272" s="893"/>
      <c r="ANN272" s="893"/>
      <c r="ANO272" s="893"/>
      <c r="ANP272" s="893"/>
      <c r="ANQ272" s="893"/>
      <c r="ANR272" s="893"/>
      <c r="ANS272" s="893"/>
      <c r="ANT272" s="893"/>
      <c r="ANU272" s="893"/>
      <c r="ANV272" s="893"/>
      <c r="ANW272" s="893"/>
      <c r="ANX272" s="893"/>
      <c r="ANY272" s="909"/>
      <c r="ANZ272" s="909"/>
      <c r="AOA272" s="909"/>
      <c r="AOB272" s="909"/>
      <c r="AOC272" s="909"/>
      <c r="AOD272" s="893"/>
      <c r="AOE272" s="893"/>
      <c r="AOF272" s="909"/>
      <c r="AOG272" s="909"/>
      <c r="AOH272" s="893"/>
      <c r="AOI272" s="893"/>
      <c r="AOJ272" s="909"/>
      <c r="AOK272" s="909"/>
      <c r="AOL272" s="893"/>
      <c r="AOM272" s="893"/>
      <c r="AON272" s="893"/>
      <c r="AOO272" s="893"/>
      <c r="AOP272" s="893"/>
      <c r="AOQ272" s="893"/>
      <c r="AOR272" s="893"/>
      <c r="AOS272" s="909"/>
      <c r="AOT272" s="909"/>
      <c r="AOU272" s="893"/>
      <c r="AOV272" s="893"/>
      <c r="AOW272" s="909"/>
      <c r="AOX272" s="909"/>
      <c r="AOY272" s="893"/>
      <c r="AOZ272" s="893"/>
      <c r="APA272" s="893"/>
      <c r="APB272" s="893"/>
      <c r="APC272" s="893"/>
      <c r="APD272" s="908"/>
      <c r="APE272" s="910"/>
      <c r="APF272" s="893"/>
      <c r="APG272" s="893"/>
      <c r="APH272" s="893"/>
      <c r="API272" s="893"/>
      <c r="APJ272" s="893"/>
      <c r="APK272" s="893"/>
      <c r="APL272" s="893"/>
      <c r="APM272" s="911"/>
      <c r="APN272" s="911"/>
      <c r="APO272" s="911"/>
      <c r="APP272" s="911"/>
      <c r="APQ272" s="911"/>
      <c r="APR272" s="911"/>
      <c r="APS272" s="911"/>
      <c r="APT272" s="911"/>
      <c r="APU272" s="911"/>
      <c r="APV272" s="911"/>
      <c r="APW272" s="911"/>
      <c r="APX272" s="911"/>
      <c r="APY272" s="911"/>
      <c r="APZ272" s="911"/>
      <c r="AQA272" s="911"/>
      <c r="AQB272" s="911"/>
      <c r="AQC272" s="911"/>
      <c r="AQD272" s="911"/>
      <c r="AQE272" s="911"/>
      <c r="AQF272" s="911"/>
      <c r="AQG272" s="911"/>
      <c r="AQH272" s="911"/>
      <c r="AQI272" s="911"/>
      <c r="AQJ272" s="911"/>
      <c r="AQK272" s="911"/>
      <c r="AQL272" s="911"/>
      <c r="AQM272" s="911"/>
      <c r="AQN272" s="911"/>
      <c r="AQO272" s="911"/>
      <c r="AQP272" s="911"/>
      <c r="AQQ272" s="911"/>
      <c r="AQR272" s="911"/>
      <c r="AQS272" s="911"/>
      <c r="AQT272" s="911"/>
      <c r="AQU272" s="911"/>
      <c r="AQV272" s="911"/>
      <c r="AQW272" s="911"/>
      <c r="AQX272" s="911"/>
      <c r="AQY272" s="911"/>
      <c r="AQZ272" s="911"/>
      <c r="ARA272" s="911"/>
      <c r="ARB272" s="911"/>
      <c r="ARC272" s="911"/>
      <c r="ARD272" s="911"/>
      <c r="ARE272" s="893"/>
      <c r="ARF272" s="893"/>
      <c r="ARG272" s="893"/>
      <c r="ARH272" s="893"/>
      <c r="ARI272" s="893"/>
      <c r="ARJ272" s="893"/>
      <c r="ARK272" s="893"/>
      <c r="ARL272" s="893"/>
      <c r="ARM272" s="893"/>
      <c r="ARN272" s="893"/>
      <c r="ARO272" s="893"/>
      <c r="ARP272" s="893"/>
      <c r="ARQ272" s="893"/>
      <c r="ARR272" s="893"/>
      <c r="ARS272" s="893"/>
      <c r="ART272" s="893"/>
      <c r="ARU272" s="893"/>
      <c r="ARV272" s="893"/>
      <c r="ARW272" s="893"/>
      <c r="ARX272" s="893"/>
      <c r="ARY272" s="893"/>
      <c r="ARZ272" s="893"/>
      <c r="ASA272" s="893"/>
      <c r="ASB272" s="893"/>
      <c r="ASC272" s="909"/>
      <c r="ASD272" s="909"/>
      <c r="ASE272" s="909"/>
      <c r="ASF272" s="909"/>
      <c r="ASG272" s="909"/>
      <c r="ASH272" s="893"/>
      <c r="ASI272" s="893"/>
      <c r="ASJ272" s="909"/>
      <c r="ASK272" s="909"/>
      <c r="ASL272" s="893"/>
      <c r="ASM272" s="893"/>
      <c r="ASN272" s="909"/>
      <c r="ASO272" s="909"/>
      <c r="ASP272" s="893"/>
      <c r="ASQ272" s="893"/>
      <c r="ASR272" s="893"/>
      <c r="ASS272" s="893"/>
      <c r="AST272" s="893"/>
      <c r="ASU272" s="893"/>
      <c r="ASV272" s="893"/>
      <c r="ASW272" s="909"/>
      <c r="ASX272" s="909"/>
      <c r="ASY272" s="893"/>
      <c r="ASZ272" s="893"/>
      <c r="ATA272" s="909"/>
      <c r="ATB272" s="909"/>
      <c r="ATC272" s="893"/>
      <c r="ATD272" s="893"/>
      <c r="ATE272" s="893"/>
      <c r="ATF272" s="893"/>
      <c r="ATG272" s="893"/>
      <c r="ATH272" s="908"/>
      <c r="ATI272" s="910"/>
      <c r="ATJ272" s="893"/>
      <c r="ATK272" s="893"/>
      <c r="ATL272" s="893"/>
      <c r="ATM272" s="893"/>
      <c r="ATN272" s="893"/>
      <c r="ATO272" s="893"/>
      <c r="ATP272" s="893"/>
      <c r="ATQ272" s="911"/>
      <c r="ATR272" s="911"/>
      <c r="ATS272" s="911"/>
      <c r="ATT272" s="911"/>
      <c r="ATU272" s="911"/>
      <c r="ATV272" s="911"/>
      <c r="ATW272" s="911"/>
      <c r="ATX272" s="911"/>
      <c r="ATY272" s="911"/>
      <c r="ATZ272" s="911"/>
      <c r="AUA272" s="911"/>
      <c r="AUB272" s="911"/>
      <c r="AUC272" s="911"/>
      <c r="AUD272" s="911"/>
      <c r="AUE272" s="911"/>
      <c r="AUF272" s="911"/>
      <c r="AUG272" s="911"/>
      <c r="AUH272" s="911"/>
      <c r="AUI272" s="911"/>
      <c r="AUJ272" s="911"/>
      <c r="AUK272" s="911"/>
      <c r="AUL272" s="911"/>
      <c r="AUM272" s="911"/>
      <c r="AUN272" s="911"/>
      <c r="AUO272" s="911"/>
      <c r="AUP272" s="911"/>
      <c r="AUQ272" s="911"/>
      <c r="AUR272" s="911"/>
      <c r="AUS272" s="911"/>
      <c r="AUT272" s="911"/>
      <c r="AUU272" s="911"/>
      <c r="AUV272" s="911"/>
      <c r="AUW272" s="911"/>
      <c r="AUX272" s="911"/>
      <c r="AUY272" s="911"/>
      <c r="AUZ272" s="911"/>
      <c r="AVA272" s="911"/>
      <c r="AVB272" s="911"/>
      <c r="AVC272" s="911"/>
      <c r="AVD272" s="911"/>
      <c r="AVE272" s="911"/>
      <c r="AVF272" s="911"/>
      <c r="AVG272" s="911"/>
      <c r="AVH272" s="911"/>
      <c r="AVI272" s="893"/>
      <c r="AVJ272" s="893"/>
      <c r="AVK272" s="893"/>
      <c r="AVL272" s="893"/>
      <c r="AVM272" s="893"/>
      <c r="AVN272" s="893"/>
      <c r="AVO272" s="893"/>
      <c r="AVP272" s="893"/>
      <c r="AVQ272" s="893"/>
      <c r="AVR272" s="893"/>
      <c r="AVS272" s="893"/>
      <c r="AVT272" s="893"/>
      <c r="AVU272" s="893"/>
      <c r="AVV272" s="893"/>
      <c r="AVW272" s="893"/>
      <c r="AVX272" s="893"/>
      <c r="AVY272" s="893"/>
      <c r="AVZ272" s="893"/>
      <c r="AWA272" s="893"/>
      <c r="AWB272" s="893"/>
      <c r="AWC272" s="893"/>
      <c r="AWD272" s="893"/>
      <c r="AWE272" s="893"/>
      <c r="AWF272" s="893"/>
      <c r="AWG272" s="909"/>
      <c r="AWH272" s="909"/>
      <c r="AWI272" s="909"/>
      <c r="AWJ272" s="909"/>
      <c r="AWK272" s="909"/>
      <c r="AWL272" s="893"/>
      <c r="AWM272" s="893"/>
      <c r="AWN272" s="909"/>
      <c r="AWO272" s="909"/>
      <c r="AWP272" s="893"/>
      <c r="AWQ272" s="893"/>
      <c r="AWR272" s="909"/>
      <c r="AWS272" s="909"/>
      <c r="AWT272" s="893"/>
      <c r="AWU272" s="893"/>
      <c r="AWV272" s="893"/>
      <c r="AWW272" s="893"/>
      <c r="AWX272" s="893"/>
      <c r="AWY272" s="893"/>
      <c r="AWZ272" s="893"/>
      <c r="AXA272" s="909"/>
      <c r="AXB272" s="909"/>
      <c r="AXC272" s="893"/>
      <c r="AXD272" s="893"/>
      <c r="AXE272" s="909"/>
      <c r="AXF272" s="909"/>
      <c r="AXG272" s="893"/>
      <c r="AXH272" s="893"/>
      <c r="AXI272" s="893"/>
      <c r="AXJ272" s="893"/>
      <c r="AXK272" s="893"/>
      <c r="AXL272" s="908"/>
      <c r="AXM272" s="910"/>
      <c r="AXN272" s="893"/>
      <c r="AXO272" s="893"/>
      <c r="AXP272" s="893"/>
      <c r="AXQ272" s="893"/>
      <c r="AXR272" s="893"/>
      <c r="AXS272" s="893"/>
      <c r="AXT272" s="893"/>
      <c r="AXU272" s="911"/>
      <c r="AXV272" s="911"/>
      <c r="AXW272" s="911"/>
      <c r="AXX272" s="911"/>
      <c r="AXY272" s="911"/>
      <c r="AXZ272" s="911"/>
      <c r="AYA272" s="911"/>
      <c r="AYB272" s="911"/>
      <c r="AYC272" s="911"/>
      <c r="AYD272" s="911"/>
      <c r="AYE272" s="911"/>
      <c r="AYF272" s="911"/>
      <c r="AYG272" s="911"/>
      <c r="AYH272" s="911"/>
      <c r="AYI272" s="911"/>
      <c r="AYJ272" s="911"/>
      <c r="AYK272" s="911"/>
      <c r="AYL272" s="911"/>
      <c r="AYM272" s="911"/>
      <c r="AYN272" s="911"/>
      <c r="AYO272" s="911"/>
      <c r="AYP272" s="911"/>
      <c r="AYQ272" s="911"/>
      <c r="AYR272" s="911"/>
      <c r="AYS272" s="911"/>
      <c r="AYT272" s="911"/>
      <c r="AYU272" s="911"/>
      <c r="AYV272" s="911"/>
      <c r="AYW272" s="911"/>
      <c r="AYX272" s="911"/>
      <c r="AYY272" s="911"/>
      <c r="AYZ272" s="911"/>
      <c r="AZA272" s="911"/>
      <c r="AZB272" s="911"/>
      <c r="AZC272" s="911"/>
      <c r="AZD272" s="911"/>
      <c r="AZE272" s="911"/>
      <c r="AZF272" s="911"/>
      <c r="AZG272" s="911"/>
      <c r="AZH272" s="911"/>
      <c r="AZI272" s="911"/>
      <c r="AZJ272" s="911"/>
      <c r="AZK272" s="911"/>
      <c r="AZL272" s="911"/>
      <c r="AZM272" s="893"/>
      <c r="AZN272" s="893"/>
      <c r="AZO272" s="893"/>
      <c r="AZP272" s="893"/>
      <c r="AZQ272" s="893"/>
      <c r="AZR272" s="893"/>
      <c r="AZS272" s="893"/>
      <c r="AZT272" s="893"/>
      <c r="AZU272" s="893"/>
      <c r="AZV272" s="893"/>
      <c r="AZW272" s="893"/>
      <c r="AZX272" s="893"/>
      <c r="AZY272" s="893"/>
      <c r="AZZ272" s="893"/>
      <c r="BAA272" s="893"/>
      <c r="BAB272" s="893"/>
      <c r="BAC272" s="893"/>
      <c r="BAD272" s="893"/>
      <c r="BAE272" s="893"/>
      <c r="BAF272" s="893"/>
      <c r="BAG272" s="893"/>
      <c r="BAH272" s="893"/>
      <c r="BAI272" s="893"/>
      <c r="BAJ272" s="893"/>
      <c r="BAK272" s="909"/>
      <c r="BAL272" s="909"/>
      <c r="BAM272" s="909"/>
      <c r="BAN272" s="909"/>
      <c r="BAO272" s="909"/>
      <c r="BAP272" s="893"/>
      <c r="BAQ272" s="893"/>
      <c r="BAR272" s="909"/>
      <c r="BAS272" s="909"/>
      <c r="BAT272" s="893"/>
      <c r="BAU272" s="893"/>
      <c r="BAV272" s="909"/>
      <c r="BAW272" s="909"/>
      <c r="BAX272" s="893"/>
      <c r="BAY272" s="893"/>
      <c r="BAZ272" s="893"/>
      <c r="BBA272" s="893"/>
      <c r="BBB272" s="893"/>
      <c r="BBC272" s="893"/>
      <c r="BBD272" s="893"/>
      <c r="BBE272" s="909"/>
      <c r="BBF272" s="909"/>
      <c r="BBG272" s="893"/>
      <c r="BBH272" s="893"/>
      <c r="BBI272" s="909"/>
      <c r="BBJ272" s="909"/>
      <c r="BBK272" s="893"/>
      <c r="BBL272" s="893"/>
      <c r="BBM272" s="893"/>
      <c r="BBN272" s="893"/>
      <c r="BBO272" s="893"/>
      <c r="BBP272" s="908"/>
      <c r="BBQ272" s="910"/>
      <c r="BBR272" s="893"/>
      <c r="BBS272" s="893"/>
      <c r="BBT272" s="893"/>
      <c r="BBU272" s="893"/>
      <c r="BBV272" s="893"/>
      <c r="BBW272" s="893"/>
      <c r="BBX272" s="893"/>
      <c r="BBY272" s="911"/>
      <c r="BBZ272" s="911"/>
      <c r="BCA272" s="911"/>
      <c r="BCB272" s="911"/>
      <c r="BCC272" s="911"/>
      <c r="BCD272" s="911"/>
      <c r="BCE272" s="911"/>
      <c r="BCF272" s="911"/>
      <c r="BCG272" s="911"/>
      <c r="BCH272" s="911"/>
      <c r="BCI272" s="911"/>
      <c r="BCJ272" s="911"/>
      <c r="BCK272" s="911"/>
      <c r="BCL272" s="911"/>
      <c r="BCM272" s="911"/>
      <c r="BCN272" s="911"/>
      <c r="BCO272" s="911"/>
      <c r="BCP272" s="911"/>
      <c r="BCQ272" s="911"/>
      <c r="BCR272" s="911"/>
      <c r="BCS272" s="911"/>
      <c r="BCT272" s="911"/>
      <c r="BCU272" s="911"/>
      <c r="BCV272" s="911"/>
      <c r="BCW272" s="911"/>
      <c r="BCX272" s="911"/>
      <c r="BCY272" s="911"/>
      <c r="BCZ272" s="911"/>
      <c r="BDA272" s="911"/>
      <c r="BDB272" s="911"/>
      <c r="BDC272" s="911"/>
      <c r="BDD272" s="911"/>
      <c r="BDE272" s="911"/>
      <c r="BDF272" s="911"/>
      <c r="BDG272" s="911"/>
      <c r="BDH272" s="911"/>
      <c r="BDI272" s="911"/>
      <c r="BDJ272" s="911"/>
      <c r="BDK272" s="911"/>
      <c r="BDL272" s="911"/>
      <c r="BDM272" s="911"/>
      <c r="BDN272" s="911"/>
      <c r="BDO272" s="911"/>
      <c r="BDP272" s="911"/>
      <c r="BDQ272" s="893"/>
      <c r="BDR272" s="893"/>
      <c r="BDS272" s="893"/>
      <c r="BDT272" s="893"/>
      <c r="BDU272" s="893"/>
      <c r="BDV272" s="893"/>
      <c r="BDW272" s="893"/>
      <c r="BDX272" s="893"/>
      <c r="BDY272" s="893"/>
      <c r="BDZ272" s="893"/>
      <c r="BEA272" s="893"/>
      <c r="BEB272" s="893"/>
      <c r="BEC272" s="893"/>
      <c r="BED272" s="893"/>
      <c r="BEE272" s="893"/>
      <c r="BEF272" s="893"/>
      <c r="BEG272" s="893"/>
      <c r="BEH272" s="893"/>
      <c r="BEI272" s="893"/>
      <c r="BEJ272" s="893"/>
      <c r="BEK272" s="893"/>
      <c r="BEL272" s="893"/>
      <c r="BEM272" s="893"/>
      <c r="BEN272" s="893"/>
      <c r="BEO272" s="909"/>
      <c r="BEP272" s="909"/>
      <c r="BEQ272" s="909"/>
      <c r="BER272" s="909"/>
      <c r="BES272" s="909"/>
      <c r="BET272" s="893"/>
      <c r="BEU272" s="893"/>
      <c r="BEV272" s="909"/>
      <c r="BEW272" s="909"/>
      <c r="BEX272" s="893"/>
      <c r="BEY272" s="893"/>
      <c r="BEZ272" s="909"/>
      <c r="BFA272" s="909"/>
      <c r="BFB272" s="893"/>
      <c r="BFC272" s="893"/>
      <c r="BFD272" s="893"/>
      <c r="BFE272" s="893"/>
      <c r="BFF272" s="893"/>
      <c r="BFG272" s="893"/>
      <c r="BFH272" s="893"/>
      <c r="BFI272" s="909"/>
      <c r="BFJ272" s="909"/>
      <c r="BFK272" s="893"/>
      <c r="BFL272" s="893"/>
      <c r="BFM272" s="909"/>
      <c r="BFN272" s="909"/>
      <c r="BFO272" s="893"/>
      <c r="BFP272" s="893"/>
      <c r="BFQ272" s="893"/>
      <c r="BFR272" s="893"/>
      <c r="BFS272" s="893"/>
      <c r="BFT272" s="908"/>
      <c r="BFU272" s="910"/>
      <c r="BFV272" s="893"/>
      <c r="BFW272" s="893"/>
      <c r="BFX272" s="893"/>
      <c r="BFY272" s="893"/>
      <c r="BFZ272" s="893"/>
      <c r="BGA272" s="893"/>
      <c r="BGB272" s="893"/>
      <c r="BGC272" s="911"/>
      <c r="BGD272" s="911"/>
      <c r="BGE272" s="911"/>
      <c r="BGF272" s="911"/>
      <c r="BGG272" s="911"/>
      <c r="BGH272" s="911"/>
      <c r="BGI272" s="911"/>
      <c r="BGJ272" s="911"/>
      <c r="BGK272" s="911"/>
      <c r="BGL272" s="911"/>
      <c r="BGM272" s="911"/>
      <c r="BGN272" s="911"/>
      <c r="BGO272" s="911"/>
      <c r="BGP272" s="911"/>
      <c r="BGQ272" s="911"/>
      <c r="BGR272" s="911"/>
      <c r="BGS272" s="911"/>
      <c r="BGT272" s="911"/>
      <c r="BGU272" s="911"/>
      <c r="BGV272" s="911"/>
      <c r="BGW272" s="911"/>
      <c r="BGX272" s="911"/>
      <c r="BGY272" s="911"/>
      <c r="BGZ272" s="911"/>
      <c r="BHA272" s="911"/>
      <c r="BHB272" s="911"/>
      <c r="BHC272" s="911"/>
      <c r="BHD272" s="911"/>
      <c r="BHE272" s="911"/>
      <c r="BHF272" s="911"/>
      <c r="BHG272" s="911"/>
      <c r="BHH272" s="911"/>
      <c r="BHI272" s="911"/>
      <c r="BHJ272" s="911"/>
      <c r="BHK272" s="911"/>
      <c r="BHL272" s="911"/>
      <c r="BHM272" s="911"/>
      <c r="BHN272" s="911"/>
      <c r="BHO272" s="911"/>
      <c r="BHP272" s="911"/>
      <c r="BHQ272" s="911"/>
      <c r="BHR272" s="911"/>
      <c r="BHS272" s="911"/>
      <c r="BHT272" s="911"/>
      <c r="BHU272" s="893"/>
      <c r="BHV272" s="893"/>
      <c r="BHW272" s="893"/>
      <c r="BHX272" s="893"/>
      <c r="BHY272" s="893"/>
      <c r="BHZ272" s="893"/>
      <c r="BIA272" s="893"/>
      <c r="BIB272" s="893"/>
      <c r="BIC272" s="893"/>
      <c r="BID272" s="893"/>
      <c r="BIE272" s="893"/>
      <c r="BIF272" s="893"/>
      <c r="BIG272" s="893"/>
      <c r="BIH272" s="893"/>
      <c r="BII272" s="893"/>
      <c r="BIJ272" s="893"/>
      <c r="BIK272" s="893"/>
      <c r="BIL272" s="893"/>
      <c r="BIM272" s="893"/>
      <c r="BIN272" s="893"/>
      <c r="BIO272" s="893"/>
      <c r="BIP272" s="893"/>
      <c r="BIQ272" s="893"/>
      <c r="BIR272" s="893"/>
      <c r="BIS272" s="909"/>
      <c r="BIT272" s="909"/>
      <c r="BIU272" s="909"/>
      <c r="BIV272" s="909"/>
      <c r="BIW272" s="909"/>
      <c r="BIX272" s="893"/>
      <c r="BIY272" s="893"/>
      <c r="BIZ272" s="909"/>
      <c r="BJA272" s="909"/>
      <c r="BJB272" s="893"/>
      <c r="BJC272" s="893"/>
      <c r="BJD272" s="909"/>
      <c r="BJE272" s="909"/>
      <c r="BJF272" s="893"/>
      <c r="BJG272" s="893"/>
      <c r="BJH272" s="893"/>
      <c r="BJI272" s="893"/>
      <c r="BJJ272" s="893"/>
      <c r="BJK272" s="893"/>
      <c r="BJL272" s="893"/>
      <c r="BJM272" s="909"/>
      <c r="BJN272" s="909"/>
      <c r="BJO272" s="893"/>
      <c r="BJP272" s="893"/>
      <c r="BJQ272" s="909"/>
      <c r="BJR272" s="909"/>
      <c r="BJS272" s="893"/>
      <c r="BJT272" s="893"/>
      <c r="BJU272" s="893"/>
      <c r="BJV272" s="893"/>
      <c r="BJW272" s="893"/>
      <c r="BJX272" s="908"/>
      <c r="BJY272" s="910"/>
      <c r="BJZ272" s="893"/>
      <c r="BKA272" s="893"/>
      <c r="BKB272" s="893"/>
      <c r="BKC272" s="893"/>
      <c r="BKD272" s="893"/>
      <c r="BKE272" s="893"/>
      <c r="BKF272" s="893"/>
      <c r="BKG272" s="911"/>
      <c r="BKH272" s="911"/>
      <c r="BKI272" s="911"/>
      <c r="BKJ272" s="911"/>
      <c r="BKK272" s="911"/>
      <c r="BKL272" s="911"/>
      <c r="BKM272" s="911"/>
      <c r="BKN272" s="911"/>
      <c r="BKO272" s="911"/>
      <c r="BKP272" s="911"/>
      <c r="BKQ272" s="911"/>
      <c r="BKR272" s="911"/>
      <c r="BKS272" s="911"/>
      <c r="BKT272" s="911"/>
      <c r="BKU272" s="911"/>
      <c r="BKV272" s="911"/>
      <c r="BKW272" s="911"/>
      <c r="BKX272" s="911"/>
      <c r="BKY272" s="911"/>
      <c r="BKZ272" s="911"/>
      <c r="BLA272" s="911"/>
      <c r="BLB272" s="911"/>
      <c r="BLC272" s="911"/>
      <c r="BLD272" s="911"/>
      <c r="BLE272" s="911"/>
      <c r="BLF272" s="911"/>
      <c r="BLG272" s="911"/>
      <c r="BLH272" s="911"/>
      <c r="BLI272" s="911"/>
      <c r="BLJ272" s="911"/>
      <c r="BLK272" s="911"/>
      <c r="BLL272" s="911"/>
      <c r="BLM272" s="911"/>
      <c r="BLN272" s="911"/>
      <c r="BLO272" s="911"/>
      <c r="BLP272" s="911"/>
      <c r="BLQ272" s="911"/>
      <c r="BLR272" s="911"/>
      <c r="BLS272" s="911"/>
      <c r="BLT272" s="911"/>
      <c r="BLU272" s="911"/>
      <c r="BLV272" s="911"/>
      <c r="BLW272" s="911"/>
      <c r="BLX272" s="911"/>
      <c r="BLY272" s="893"/>
      <c r="BLZ272" s="893"/>
      <c r="BMA272" s="893"/>
      <c r="BMB272" s="893"/>
      <c r="BMC272" s="893"/>
      <c r="BMD272" s="893"/>
      <c r="BME272" s="893"/>
      <c r="BMF272" s="893"/>
      <c r="BMG272" s="893"/>
      <c r="BMH272" s="893"/>
      <c r="BMI272" s="893"/>
      <c r="BMJ272" s="893"/>
      <c r="BMK272" s="893"/>
      <c r="BML272" s="893"/>
      <c r="BMM272" s="893"/>
      <c r="BMN272" s="893"/>
      <c r="BMO272" s="893"/>
      <c r="BMP272" s="893"/>
      <c r="BMQ272" s="893"/>
      <c r="BMR272" s="893"/>
      <c r="BMS272" s="893"/>
      <c r="BMT272" s="893"/>
      <c r="BMU272" s="893"/>
      <c r="BMV272" s="893"/>
      <c r="BMW272" s="909"/>
      <c r="BMX272" s="909"/>
      <c r="BMY272" s="909"/>
      <c r="BMZ272" s="909"/>
      <c r="BNA272" s="909"/>
      <c r="BNB272" s="893"/>
      <c r="BNC272" s="893"/>
      <c r="BND272" s="909"/>
      <c r="BNE272" s="909"/>
      <c r="BNF272" s="893"/>
      <c r="BNG272" s="893"/>
      <c r="BNH272" s="909"/>
      <c r="BNI272" s="909"/>
      <c r="BNJ272" s="893"/>
      <c r="BNK272" s="893"/>
      <c r="BNL272" s="893"/>
      <c r="BNM272" s="893"/>
      <c r="BNN272" s="893"/>
      <c r="BNO272" s="893"/>
      <c r="BNP272" s="893"/>
      <c r="BNQ272" s="909"/>
      <c r="BNR272" s="909"/>
      <c r="BNS272" s="893"/>
      <c r="BNT272" s="893"/>
      <c r="BNU272" s="909"/>
      <c r="BNV272" s="909"/>
      <c r="BNW272" s="893"/>
      <c r="BNX272" s="893"/>
      <c r="BNY272" s="893"/>
      <c r="BNZ272" s="893"/>
      <c r="BOA272" s="893"/>
      <c r="BOB272" s="908"/>
      <c r="BOC272" s="910"/>
      <c r="BOD272" s="893"/>
      <c r="BOE272" s="893"/>
      <c r="BOF272" s="893"/>
      <c r="BOG272" s="893"/>
      <c r="BOH272" s="893"/>
      <c r="BOI272" s="893"/>
      <c r="BOJ272" s="893"/>
      <c r="BOK272" s="911"/>
      <c r="BOL272" s="911"/>
      <c r="BOM272" s="911"/>
      <c r="BON272" s="911"/>
      <c r="BOO272" s="911"/>
      <c r="BOP272" s="911"/>
      <c r="BOQ272" s="911"/>
      <c r="BOR272" s="911"/>
      <c r="BOS272" s="911"/>
      <c r="BOT272" s="911"/>
      <c r="BOU272" s="911"/>
      <c r="BOV272" s="911"/>
      <c r="BOW272" s="911"/>
      <c r="BOX272" s="911"/>
      <c r="BOY272" s="911"/>
      <c r="BOZ272" s="911"/>
      <c r="BPA272" s="911"/>
      <c r="BPB272" s="911"/>
      <c r="BPC272" s="911"/>
      <c r="BPD272" s="911"/>
      <c r="BPE272" s="911"/>
      <c r="BPF272" s="911"/>
      <c r="BPG272" s="911"/>
      <c r="BPH272" s="911"/>
      <c r="BPI272" s="911"/>
      <c r="BPJ272" s="911"/>
      <c r="BPK272" s="911"/>
      <c r="BPL272" s="911"/>
      <c r="BPM272" s="911"/>
      <c r="BPN272" s="911"/>
      <c r="BPO272" s="911"/>
      <c r="BPP272" s="911"/>
      <c r="BPQ272" s="911"/>
      <c r="BPR272" s="911"/>
      <c r="BPS272" s="911"/>
      <c r="BPT272" s="911"/>
      <c r="BPU272" s="911"/>
      <c r="BPV272" s="911"/>
      <c r="BPW272" s="911"/>
      <c r="BPX272" s="911"/>
      <c r="BPY272" s="911"/>
      <c r="BPZ272" s="911"/>
      <c r="BQA272" s="911"/>
      <c r="BQB272" s="911"/>
      <c r="BQC272" s="893"/>
      <c r="BQD272" s="893"/>
      <c r="BQE272" s="893"/>
      <c r="BQF272" s="893"/>
      <c r="BQG272" s="893"/>
      <c r="BQH272" s="893"/>
      <c r="BQI272" s="893"/>
      <c r="BQJ272" s="893"/>
      <c r="BQK272" s="893"/>
      <c r="BQL272" s="893"/>
      <c r="BQM272" s="893"/>
      <c r="BQN272" s="893"/>
      <c r="BQO272" s="893"/>
      <c r="BQP272" s="893"/>
      <c r="BQQ272" s="893"/>
      <c r="BQR272" s="893"/>
      <c r="BQS272" s="893"/>
      <c r="BQT272" s="893"/>
      <c r="BQU272" s="893"/>
      <c r="BQV272" s="893"/>
      <c r="BQW272" s="893"/>
      <c r="BQX272" s="893"/>
      <c r="BQY272" s="893"/>
      <c r="BQZ272" s="893"/>
      <c r="BRA272" s="909"/>
      <c r="BRB272" s="909"/>
      <c r="BRC272" s="909"/>
      <c r="BRD272" s="909"/>
      <c r="BRE272" s="909"/>
      <c r="BRF272" s="893"/>
      <c r="BRG272" s="893"/>
      <c r="BRH272" s="909"/>
      <c r="BRI272" s="909"/>
      <c r="BRJ272" s="893"/>
      <c r="BRK272" s="893"/>
      <c r="BRL272" s="909"/>
      <c r="BRM272" s="909"/>
      <c r="BRN272" s="893"/>
      <c r="BRO272" s="893"/>
      <c r="BRP272" s="893"/>
      <c r="BRQ272" s="893"/>
      <c r="BRR272" s="893"/>
      <c r="BRS272" s="893"/>
      <c r="BRT272" s="893"/>
      <c r="BRU272" s="909"/>
      <c r="BRV272" s="909"/>
      <c r="BRW272" s="893"/>
      <c r="BRX272" s="893"/>
      <c r="BRY272" s="909"/>
      <c r="BRZ272" s="909"/>
      <c r="BSA272" s="893"/>
      <c r="BSB272" s="893"/>
      <c r="BSC272" s="893"/>
      <c r="BSD272" s="893"/>
      <c r="BSE272" s="893"/>
      <c r="BSF272" s="908"/>
      <c r="BSG272" s="910"/>
      <c r="BSH272" s="893"/>
      <c r="BSI272" s="893"/>
      <c r="BSJ272" s="893"/>
      <c r="BSK272" s="893"/>
      <c r="BSL272" s="893"/>
      <c r="BSM272" s="893"/>
      <c r="BSN272" s="893"/>
      <c r="BSO272" s="911"/>
      <c r="BSP272" s="911"/>
      <c r="BSQ272" s="911"/>
      <c r="BSR272" s="911"/>
      <c r="BSS272" s="911"/>
      <c r="BST272" s="911"/>
      <c r="BSU272" s="911"/>
      <c r="BSV272" s="911"/>
      <c r="BSW272" s="911"/>
      <c r="BSX272" s="911"/>
      <c r="BSY272" s="911"/>
      <c r="BSZ272" s="911"/>
      <c r="BTA272" s="911"/>
      <c r="BTB272" s="911"/>
      <c r="BTC272" s="911"/>
      <c r="BTD272" s="911"/>
      <c r="BTE272" s="911"/>
      <c r="BTF272" s="911"/>
      <c r="BTG272" s="911"/>
      <c r="BTH272" s="911"/>
      <c r="BTI272" s="911"/>
      <c r="BTJ272" s="911"/>
      <c r="BTK272" s="911"/>
      <c r="BTL272" s="911"/>
      <c r="BTM272" s="911"/>
      <c r="BTN272" s="911"/>
      <c r="BTO272" s="911"/>
      <c r="BTP272" s="911"/>
      <c r="BTQ272" s="911"/>
      <c r="BTR272" s="911"/>
      <c r="BTS272" s="911"/>
      <c r="BTT272" s="911"/>
      <c r="BTU272" s="911"/>
      <c r="BTV272" s="911"/>
      <c r="BTW272" s="911"/>
      <c r="BTX272" s="911"/>
      <c r="BTY272" s="911"/>
      <c r="BTZ272" s="911"/>
      <c r="BUA272" s="911"/>
      <c r="BUB272" s="911"/>
      <c r="BUC272" s="911"/>
      <c r="BUD272" s="911"/>
      <c r="BUE272" s="911"/>
      <c r="BUF272" s="911"/>
      <c r="BUG272" s="893"/>
      <c r="BUH272" s="893"/>
      <c r="BUI272" s="893"/>
      <c r="BUJ272" s="893"/>
      <c r="BUK272" s="893"/>
      <c r="BUL272" s="893"/>
      <c r="BUM272" s="893"/>
      <c r="BUN272" s="893"/>
      <c r="BUO272" s="893"/>
      <c r="BUP272" s="893"/>
      <c r="BUQ272" s="893"/>
      <c r="BUR272" s="893"/>
      <c r="BUS272" s="893"/>
      <c r="BUT272" s="893"/>
      <c r="BUU272" s="893"/>
      <c r="BUV272" s="893"/>
      <c r="BUW272" s="893"/>
      <c r="BUX272" s="893"/>
      <c r="BUY272" s="893"/>
      <c r="BUZ272" s="893"/>
      <c r="BVA272" s="893"/>
      <c r="BVB272" s="893"/>
      <c r="BVC272" s="893"/>
      <c r="BVD272" s="893"/>
      <c r="BVE272" s="909"/>
      <c r="BVF272" s="909"/>
      <c r="BVG272" s="909"/>
      <c r="BVH272" s="909"/>
      <c r="BVI272" s="909"/>
      <c r="BVJ272" s="893"/>
      <c r="BVK272" s="893"/>
      <c r="BVL272" s="909"/>
      <c r="BVM272" s="909"/>
      <c r="BVN272" s="893"/>
      <c r="BVO272" s="893"/>
      <c r="BVP272" s="909"/>
      <c r="BVQ272" s="909"/>
      <c r="BVR272" s="893"/>
      <c r="BVS272" s="893"/>
      <c r="BVT272" s="893"/>
      <c r="BVU272" s="893"/>
      <c r="BVV272" s="893"/>
      <c r="BVW272" s="893"/>
      <c r="BVX272" s="893"/>
      <c r="BVY272" s="909"/>
      <c r="BVZ272" s="909"/>
      <c r="BWA272" s="893"/>
      <c r="BWB272" s="893"/>
      <c r="BWC272" s="909"/>
      <c r="BWD272" s="909"/>
      <c r="BWE272" s="893"/>
      <c r="BWF272" s="893"/>
      <c r="BWG272" s="893"/>
      <c r="BWH272" s="893"/>
      <c r="BWI272" s="893"/>
      <c r="BWJ272" s="908"/>
      <c r="BWK272" s="910"/>
      <c r="BWL272" s="893"/>
      <c r="BWM272" s="893"/>
      <c r="BWN272" s="893"/>
      <c r="BWO272" s="893"/>
      <c r="BWP272" s="893"/>
      <c r="BWQ272" s="893"/>
      <c r="BWR272" s="893"/>
      <c r="BWS272" s="911"/>
      <c r="BWT272" s="911"/>
      <c r="BWU272" s="911"/>
      <c r="BWV272" s="911"/>
      <c r="BWW272" s="911"/>
      <c r="BWX272" s="911"/>
      <c r="BWY272" s="911"/>
      <c r="BWZ272" s="911"/>
      <c r="BXA272" s="911"/>
      <c r="BXB272" s="911"/>
      <c r="BXC272" s="911"/>
      <c r="BXD272" s="911"/>
      <c r="BXE272" s="911"/>
      <c r="BXF272" s="911"/>
      <c r="BXG272" s="911"/>
      <c r="BXH272" s="911"/>
      <c r="BXI272" s="911"/>
      <c r="BXJ272" s="911"/>
      <c r="BXK272" s="911"/>
      <c r="BXL272" s="911"/>
      <c r="BXM272" s="911"/>
      <c r="BXN272" s="911"/>
      <c r="BXO272" s="911"/>
      <c r="BXP272" s="911"/>
      <c r="BXQ272" s="911"/>
      <c r="BXR272" s="911"/>
      <c r="BXS272" s="911"/>
      <c r="BXT272" s="911"/>
      <c r="BXU272" s="911"/>
      <c r="BXV272" s="911"/>
      <c r="BXW272" s="911"/>
      <c r="BXX272" s="911"/>
      <c r="BXY272" s="911"/>
      <c r="BXZ272" s="911"/>
      <c r="BYA272" s="911"/>
      <c r="BYB272" s="911"/>
      <c r="BYC272" s="911"/>
      <c r="BYD272" s="911"/>
      <c r="BYE272" s="911"/>
      <c r="BYF272" s="911"/>
      <c r="BYG272" s="911"/>
      <c r="BYH272" s="911"/>
      <c r="BYI272" s="911"/>
      <c r="BYJ272" s="911"/>
      <c r="BYK272" s="893"/>
      <c r="BYL272" s="893"/>
      <c r="BYM272" s="893"/>
      <c r="BYN272" s="893"/>
      <c r="BYO272" s="893"/>
      <c r="BYP272" s="893"/>
      <c r="BYQ272" s="893"/>
      <c r="BYR272" s="893"/>
      <c r="BYS272" s="893"/>
      <c r="BYT272" s="893"/>
      <c r="BYU272" s="893"/>
      <c r="BYV272" s="893"/>
      <c r="BYW272" s="893"/>
      <c r="BYX272" s="893"/>
      <c r="BYY272" s="893"/>
      <c r="BYZ272" s="893"/>
      <c r="BZA272" s="893"/>
      <c r="BZB272" s="893"/>
      <c r="BZC272" s="893"/>
      <c r="BZD272" s="893"/>
      <c r="BZE272" s="893"/>
      <c r="BZF272" s="893"/>
      <c r="BZG272" s="893"/>
      <c r="BZH272" s="893"/>
      <c r="BZI272" s="909"/>
      <c r="BZJ272" s="909"/>
      <c r="BZK272" s="909"/>
      <c r="BZL272" s="909"/>
      <c r="BZM272" s="909"/>
      <c r="BZN272" s="893"/>
      <c r="BZO272" s="893"/>
      <c r="BZP272" s="909"/>
      <c r="BZQ272" s="909"/>
      <c r="BZR272" s="893"/>
      <c r="BZS272" s="893"/>
      <c r="BZT272" s="909"/>
      <c r="BZU272" s="909"/>
      <c r="BZV272" s="893"/>
      <c r="BZW272" s="893"/>
      <c r="BZX272" s="893"/>
      <c r="BZY272" s="893"/>
      <c r="BZZ272" s="893"/>
      <c r="CAA272" s="893"/>
      <c r="CAB272" s="893"/>
      <c r="CAC272" s="909"/>
      <c r="CAD272" s="909"/>
      <c r="CAE272" s="893"/>
      <c r="CAF272" s="893"/>
      <c r="CAG272" s="909"/>
      <c r="CAH272" s="909"/>
      <c r="CAI272" s="893"/>
      <c r="CAJ272" s="893"/>
      <c r="CAK272" s="893"/>
      <c r="CAL272" s="893"/>
      <c r="CAM272" s="893"/>
      <c r="CAN272" s="908"/>
      <c r="CAO272" s="910"/>
      <c r="CAP272" s="893"/>
      <c r="CAQ272" s="893"/>
      <c r="CAR272" s="893"/>
      <c r="CAS272" s="893"/>
      <c r="CAT272" s="893"/>
      <c r="CAU272" s="893"/>
      <c r="CAV272" s="893"/>
      <c r="CAW272" s="911"/>
      <c r="CAX272" s="911"/>
      <c r="CAY272" s="911"/>
      <c r="CAZ272" s="911"/>
      <c r="CBA272" s="911"/>
      <c r="CBB272" s="911"/>
      <c r="CBC272" s="911"/>
      <c r="CBD272" s="911"/>
      <c r="CBE272" s="911"/>
      <c r="CBF272" s="911"/>
      <c r="CBG272" s="911"/>
      <c r="CBH272" s="911"/>
      <c r="CBI272" s="911"/>
      <c r="CBJ272" s="911"/>
      <c r="CBK272" s="911"/>
      <c r="CBL272" s="911"/>
      <c r="CBM272" s="911"/>
      <c r="CBN272" s="911"/>
      <c r="CBO272" s="911"/>
      <c r="CBP272" s="911"/>
      <c r="CBQ272" s="911"/>
      <c r="CBR272" s="911"/>
      <c r="CBS272" s="911"/>
      <c r="CBT272" s="911"/>
      <c r="CBU272" s="911"/>
      <c r="CBV272" s="911"/>
      <c r="CBW272" s="911"/>
      <c r="CBX272" s="911"/>
      <c r="CBY272" s="911"/>
      <c r="CBZ272" s="911"/>
      <c r="CCA272" s="911"/>
      <c r="CCB272" s="911"/>
      <c r="CCC272" s="911"/>
      <c r="CCD272" s="911"/>
      <c r="CCE272" s="911"/>
      <c r="CCF272" s="911"/>
      <c r="CCG272" s="911"/>
      <c r="CCH272" s="911"/>
      <c r="CCI272" s="911"/>
      <c r="CCJ272" s="911"/>
      <c r="CCK272" s="911"/>
      <c r="CCL272" s="911"/>
      <c r="CCM272" s="911"/>
      <c r="CCN272" s="911"/>
      <c r="CCO272" s="893"/>
      <c r="CCP272" s="893"/>
      <c r="CCQ272" s="893"/>
      <c r="CCR272" s="893"/>
      <c r="CCS272" s="893"/>
      <c r="CCT272" s="893"/>
      <c r="CCU272" s="893"/>
      <c r="CCV272" s="893"/>
      <c r="CCW272" s="893"/>
      <c r="CCX272" s="893"/>
      <c r="CCY272" s="893"/>
      <c r="CCZ272" s="893"/>
      <c r="CDA272" s="893"/>
      <c r="CDB272" s="893"/>
      <c r="CDC272" s="893"/>
      <c r="CDD272" s="893"/>
      <c r="CDE272" s="893"/>
      <c r="CDF272" s="893"/>
      <c r="CDG272" s="893"/>
      <c r="CDH272" s="893"/>
      <c r="CDI272" s="893"/>
      <c r="CDJ272" s="893"/>
      <c r="CDK272" s="893"/>
      <c r="CDL272" s="893"/>
      <c r="CDM272" s="909"/>
      <c r="CDN272" s="909"/>
      <c r="CDO272" s="909"/>
      <c r="CDP272" s="909"/>
      <c r="CDQ272" s="909"/>
      <c r="CDR272" s="893"/>
      <c r="CDS272" s="893"/>
      <c r="CDT272" s="909"/>
      <c r="CDU272" s="909"/>
      <c r="CDV272" s="893"/>
      <c r="CDW272" s="893"/>
      <c r="CDX272" s="909"/>
      <c r="CDY272" s="909"/>
      <c r="CDZ272" s="893"/>
      <c r="CEA272" s="893"/>
      <c r="CEB272" s="893"/>
      <c r="CEC272" s="893"/>
      <c r="CED272" s="893"/>
      <c r="CEE272" s="893"/>
      <c r="CEF272" s="893"/>
      <c r="CEG272" s="909"/>
      <c r="CEH272" s="909"/>
      <c r="CEI272" s="893"/>
      <c r="CEJ272" s="893"/>
      <c r="CEK272" s="909"/>
      <c r="CEL272" s="909"/>
      <c r="CEM272" s="893"/>
      <c r="CEN272" s="893"/>
      <c r="CEO272" s="893"/>
      <c r="CEP272" s="893"/>
      <c r="CEQ272" s="893"/>
      <c r="CER272" s="908"/>
      <c r="CES272" s="910"/>
      <c r="CET272" s="893"/>
      <c r="CEU272" s="893"/>
      <c r="CEV272" s="893"/>
      <c r="CEW272" s="893"/>
      <c r="CEX272" s="893"/>
      <c r="CEY272" s="893"/>
      <c r="CEZ272" s="893"/>
      <c r="CFA272" s="911"/>
      <c r="CFB272" s="911"/>
      <c r="CFC272" s="911"/>
      <c r="CFD272" s="911"/>
      <c r="CFE272" s="911"/>
      <c r="CFF272" s="911"/>
      <c r="CFG272" s="911"/>
      <c r="CFH272" s="911"/>
      <c r="CFI272" s="911"/>
      <c r="CFJ272" s="911"/>
      <c r="CFK272" s="911"/>
      <c r="CFL272" s="911"/>
      <c r="CFM272" s="911"/>
      <c r="CFN272" s="911"/>
      <c r="CFO272" s="911"/>
      <c r="CFP272" s="911"/>
      <c r="CFQ272" s="911"/>
      <c r="CFR272" s="911"/>
      <c r="CFS272" s="911"/>
      <c r="CFT272" s="911"/>
      <c r="CFU272" s="911"/>
      <c r="CFV272" s="911"/>
      <c r="CFW272" s="911"/>
      <c r="CFX272" s="911"/>
      <c r="CFY272" s="911"/>
      <c r="CFZ272" s="911"/>
      <c r="CGA272" s="911"/>
      <c r="CGB272" s="911"/>
      <c r="CGC272" s="911"/>
      <c r="CGD272" s="911"/>
      <c r="CGE272" s="911"/>
      <c r="CGF272" s="911"/>
      <c r="CGG272" s="911"/>
      <c r="CGH272" s="911"/>
      <c r="CGI272" s="911"/>
      <c r="CGJ272" s="911"/>
      <c r="CGK272" s="911"/>
      <c r="CGL272" s="911"/>
      <c r="CGM272" s="911"/>
      <c r="CGN272" s="911"/>
      <c r="CGO272" s="911"/>
      <c r="CGP272" s="911"/>
      <c r="CGQ272" s="911"/>
      <c r="CGR272" s="911"/>
      <c r="CGS272" s="893"/>
      <c r="CGT272" s="893"/>
      <c r="CGU272" s="893"/>
      <c r="CGV272" s="893"/>
      <c r="CGW272" s="893"/>
      <c r="CGX272" s="893"/>
      <c r="CGY272" s="893"/>
      <c r="CGZ272" s="893"/>
      <c r="CHA272" s="893"/>
      <c r="CHB272" s="893"/>
      <c r="CHC272" s="893"/>
      <c r="CHD272" s="893"/>
      <c r="CHE272" s="893"/>
      <c r="CHF272" s="893"/>
      <c r="CHG272" s="893"/>
      <c r="CHH272" s="893"/>
      <c r="CHI272" s="893"/>
      <c r="CHJ272" s="893"/>
      <c r="CHK272" s="893"/>
      <c r="CHL272" s="893"/>
      <c r="CHM272" s="893"/>
      <c r="CHN272" s="893"/>
      <c r="CHO272" s="893"/>
      <c r="CHP272" s="893"/>
      <c r="CHQ272" s="909"/>
      <c r="CHR272" s="909"/>
      <c r="CHS272" s="909"/>
      <c r="CHT272" s="909"/>
      <c r="CHU272" s="909"/>
      <c r="CHV272" s="893"/>
      <c r="CHW272" s="893"/>
      <c r="CHX272" s="909"/>
      <c r="CHY272" s="909"/>
      <c r="CHZ272" s="893"/>
      <c r="CIA272" s="893"/>
      <c r="CIB272" s="909"/>
      <c r="CIC272" s="909"/>
      <c r="CID272" s="893"/>
      <c r="CIE272" s="893"/>
      <c r="CIF272" s="893"/>
      <c r="CIG272" s="893"/>
      <c r="CIH272" s="893"/>
      <c r="CII272" s="893"/>
      <c r="CIJ272" s="893"/>
      <c r="CIK272" s="909"/>
      <c r="CIL272" s="909"/>
      <c r="CIM272" s="893"/>
      <c r="CIN272" s="893"/>
      <c r="CIO272" s="909"/>
      <c r="CIP272" s="909"/>
      <c r="CIQ272" s="893"/>
      <c r="CIR272" s="893"/>
      <c r="CIS272" s="893"/>
      <c r="CIT272" s="893"/>
      <c r="CIU272" s="893"/>
      <c r="CIV272" s="908"/>
      <c r="CIW272" s="910"/>
      <c r="CIX272" s="893"/>
      <c r="CIY272" s="893"/>
      <c r="CIZ272" s="893"/>
      <c r="CJA272" s="893"/>
      <c r="CJB272" s="893"/>
      <c r="CJC272" s="893"/>
      <c r="CJD272" s="893"/>
      <c r="CJE272" s="911"/>
      <c r="CJF272" s="911"/>
      <c r="CJG272" s="911"/>
      <c r="CJH272" s="911"/>
      <c r="CJI272" s="911"/>
      <c r="CJJ272" s="911"/>
      <c r="CJK272" s="911"/>
      <c r="CJL272" s="911"/>
      <c r="CJM272" s="911"/>
      <c r="CJN272" s="911"/>
      <c r="CJO272" s="911"/>
      <c r="CJP272" s="911"/>
      <c r="CJQ272" s="911"/>
      <c r="CJR272" s="911"/>
      <c r="CJS272" s="911"/>
      <c r="CJT272" s="911"/>
      <c r="CJU272" s="911"/>
      <c r="CJV272" s="911"/>
      <c r="CJW272" s="911"/>
      <c r="CJX272" s="911"/>
      <c r="CJY272" s="911"/>
      <c r="CJZ272" s="911"/>
      <c r="CKA272" s="911"/>
      <c r="CKB272" s="911"/>
      <c r="CKC272" s="911"/>
      <c r="CKD272" s="911"/>
      <c r="CKE272" s="911"/>
      <c r="CKF272" s="911"/>
      <c r="CKG272" s="911"/>
      <c r="CKH272" s="911"/>
      <c r="CKI272" s="911"/>
      <c r="CKJ272" s="911"/>
      <c r="CKK272" s="911"/>
      <c r="CKL272" s="911"/>
      <c r="CKM272" s="911"/>
      <c r="CKN272" s="911"/>
      <c r="CKO272" s="911"/>
      <c r="CKP272" s="911"/>
      <c r="CKQ272" s="911"/>
      <c r="CKR272" s="911"/>
      <c r="CKS272" s="911"/>
      <c r="CKT272" s="911"/>
      <c r="CKU272" s="911"/>
      <c r="CKV272" s="911"/>
      <c r="CKW272" s="893"/>
      <c r="CKX272" s="893"/>
      <c r="CKY272" s="893"/>
      <c r="CKZ272" s="893"/>
      <c r="CLA272" s="893"/>
      <c r="CLB272" s="893"/>
      <c r="CLC272" s="893"/>
      <c r="CLD272" s="893"/>
      <c r="CLE272" s="893"/>
      <c r="CLF272" s="893"/>
      <c r="CLG272" s="893"/>
      <c r="CLH272" s="893"/>
      <c r="CLI272" s="893"/>
      <c r="CLJ272" s="893"/>
      <c r="CLK272" s="893"/>
      <c r="CLL272" s="893"/>
      <c r="CLM272" s="893"/>
      <c r="CLN272" s="893"/>
      <c r="CLO272" s="893"/>
      <c r="CLP272" s="893"/>
      <c r="CLQ272" s="893"/>
      <c r="CLR272" s="893"/>
      <c r="CLS272" s="893"/>
      <c r="CLT272" s="893"/>
      <c r="CLU272" s="909"/>
      <c r="CLV272" s="909"/>
      <c r="CLW272" s="909"/>
      <c r="CLX272" s="909"/>
      <c r="CLY272" s="909"/>
      <c r="CLZ272" s="893"/>
      <c r="CMA272" s="893"/>
      <c r="CMB272" s="909"/>
      <c r="CMC272" s="909"/>
      <c r="CMD272" s="893"/>
      <c r="CME272" s="893"/>
      <c r="CMF272" s="909"/>
      <c r="CMG272" s="909"/>
      <c r="CMH272" s="893"/>
      <c r="CMI272" s="893"/>
      <c r="CMJ272" s="893"/>
      <c r="CMK272" s="893"/>
      <c r="CML272" s="893"/>
      <c r="CMM272" s="893"/>
      <c r="CMN272" s="893"/>
      <c r="CMO272" s="909"/>
      <c r="CMP272" s="909"/>
      <c r="CMQ272" s="893"/>
      <c r="CMR272" s="893"/>
      <c r="CMS272" s="909"/>
      <c r="CMT272" s="909"/>
      <c r="CMU272" s="893"/>
      <c r="CMV272" s="893"/>
      <c r="CMW272" s="893"/>
      <c r="CMX272" s="893"/>
      <c r="CMY272" s="893"/>
      <c r="CMZ272" s="908"/>
      <c r="CNA272" s="910"/>
      <c r="CNB272" s="893"/>
      <c r="CNC272" s="893"/>
      <c r="CND272" s="893"/>
      <c r="CNE272" s="893"/>
      <c r="CNF272" s="893"/>
      <c r="CNG272" s="893"/>
      <c r="CNH272" s="893"/>
      <c r="CNI272" s="911"/>
      <c r="CNJ272" s="911"/>
      <c r="CNK272" s="911"/>
      <c r="CNL272" s="911"/>
      <c r="CNM272" s="911"/>
      <c r="CNN272" s="911"/>
      <c r="CNO272" s="911"/>
      <c r="CNP272" s="911"/>
      <c r="CNQ272" s="911"/>
      <c r="CNR272" s="911"/>
      <c r="CNS272" s="911"/>
      <c r="CNT272" s="911"/>
      <c r="CNU272" s="911"/>
      <c r="CNV272" s="911"/>
      <c r="CNW272" s="911"/>
      <c r="CNX272" s="911"/>
      <c r="CNY272" s="911"/>
      <c r="CNZ272" s="911"/>
      <c r="COA272" s="911"/>
      <c r="COB272" s="911"/>
      <c r="COC272" s="911"/>
      <c r="COD272" s="911"/>
      <c r="COE272" s="911"/>
      <c r="COF272" s="911"/>
      <c r="COG272" s="911"/>
      <c r="COH272" s="911"/>
      <c r="COI272" s="911"/>
      <c r="COJ272" s="911"/>
      <c r="COK272" s="911"/>
      <c r="COL272" s="911"/>
      <c r="COM272" s="911"/>
      <c r="CON272" s="911"/>
      <c r="COO272" s="911"/>
      <c r="COP272" s="911"/>
      <c r="COQ272" s="911"/>
      <c r="COR272" s="911"/>
      <c r="COS272" s="911"/>
      <c r="COT272" s="911"/>
      <c r="COU272" s="911"/>
      <c r="COV272" s="911"/>
      <c r="COW272" s="911"/>
      <c r="COX272" s="911"/>
      <c r="COY272" s="911"/>
      <c r="COZ272" s="911"/>
      <c r="CPA272" s="893"/>
      <c r="CPB272" s="893"/>
      <c r="CPC272" s="893"/>
      <c r="CPD272" s="893"/>
      <c r="CPE272" s="893"/>
      <c r="CPF272" s="893"/>
      <c r="CPG272" s="893"/>
      <c r="CPH272" s="893"/>
      <c r="CPI272" s="893"/>
      <c r="CPJ272" s="893"/>
      <c r="CPK272" s="893"/>
      <c r="CPL272" s="893"/>
      <c r="CPM272" s="893"/>
      <c r="CPN272" s="893"/>
      <c r="CPO272" s="893"/>
      <c r="CPP272" s="893"/>
      <c r="CPQ272" s="893"/>
      <c r="CPR272" s="893"/>
      <c r="CPS272" s="893"/>
      <c r="CPT272" s="893"/>
      <c r="CPU272" s="893"/>
      <c r="CPV272" s="893"/>
      <c r="CPW272" s="893"/>
      <c r="CPX272" s="893"/>
      <c r="CPY272" s="909"/>
      <c r="CPZ272" s="909"/>
      <c r="CQA272" s="909"/>
      <c r="CQB272" s="909"/>
      <c r="CQC272" s="909"/>
      <c r="CQD272" s="893"/>
      <c r="CQE272" s="893"/>
      <c r="CQF272" s="909"/>
      <c r="CQG272" s="909"/>
      <c r="CQH272" s="893"/>
      <c r="CQI272" s="893"/>
      <c r="CQJ272" s="909"/>
      <c r="CQK272" s="909"/>
      <c r="CQL272" s="893"/>
      <c r="CQM272" s="893"/>
      <c r="CQN272" s="893"/>
      <c r="CQO272" s="893"/>
      <c r="CQP272" s="893"/>
      <c r="CQQ272" s="893"/>
      <c r="CQR272" s="893"/>
      <c r="CQS272" s="909"/>
      <c r="CQT272" s="909"/>
      <c r="CQU272" s="893"/>
      <c r="CQV272" s="893"/>
      <c r="CQW272" s="909"/>
      <c r="CQX272" s="909"/>
      <c r="CQY272" s="893"/>
      <c r="CQZ272" s="893"/>
      <c r="CRA272" s="893"/>
      <c r="CRB272" s="893"/>
      <c r="CRC272" s="893"/>
      <c r="CRD272" s="908"/>
      <c r="CRE272" s="910"/>
      <c r="CRF272" s="893"/>
      <c r="CRG272" s="893"/>
      <c r="CRH272" s="893"/>
      <c r="CRI272" s="893"/>
      <c r="CRJ272" s="893"/>
      <c r="CRK272" s="893"/>
      <c r="CRL272" s="893"/>
      <c r="CRM272" s="911"/>
      <c r="CRN272" s="911"/>
      <c r="CRO272" s="911"/>
      <c r="CRP272" s="911"/>
      <c r="CRQ272" s="911"/>
      <c r="CRR272" s="911"/>
      <c r="CRS272" s="911"/>
      <c r="CRT272" s="911"/>
      <c r="CRU272" s="911"/>
      <c r="CRV272" s="911"/>
      <c r="CRW272" s="911"/>
      <c r="CRX272" s="911"/>
      <c r="CRY272" s="911"/>
      <c r="CRZ272" s="911"/>
      <c r="CSA272" s="911"/>
      <c r="CSB272" s="911"/>
      <c r="CSC272" s="911"/>
      <c r="CSD272" s="911"/>
      <c r="CSE272" s="911"/>
      <c r="CSF272" s="911"/>
      <c r="CSG272" s="911"/>
      <c r="CSH272" s="911"/>
      <c r="CSI272" s="911"/>
      <c r="CSJ272" s="911"/>
      <c r="CSK272" s="911"/>
      <c r="CSL272" s="911"/>
      <c r="CSM272" s="911"/>
      <c r="CSN272" s="911"/>
      <c r="CSO272" s="911"/>
      <c r="CSP272" s="911"/>
      <c r="CSQ272" s="911"/>
      <c r="CSR272" s="911"/>
      <c r="CSS272" s="911"/>
      <c r="CST272" s="911"/>
      <c r="CSU272" s="911"/>
      <c r="CSV272" s="911"/>
      <c r="CSW272" s="911"/>
      <c r="CSX272" s="911"/>
      <c r="CSY272" s="911"/>
      <c r="CSZ272" s="911"/>
      <c r="CTA272" s="911"/>
      <c r="CTB272" s="911"/>
      <c r="CTC272" s="911"/>
      <c r="CTD272" s="911"/>
      <c r="CTE272" s="893"/>
      <c r="CTF272" s="893"/>
      <c r="CTG272" s="893"/>
      <c r="CTH272" s="893"/>
      <c r="CTI272" s="893"/>
      <c r="CTJ272" s="893"/>
      <c r="CTK272" s="893"/>
      <c r="CTL272" s="893"/>
      <c r="CTM272" s="893"/>
      <c r="CTN272" s="893"/>
      <c r="CTO272" s="893"/>
      <c r="CTP272" s="893"/>
      <c r="CTQ272" s="893"/>
      <c r="CTR272" s="893"/>
      <c r="CTS272" s="893"/>
      <c r="CTT272" s="893"/>
      <c r="CTU272" s="893"/>
      <c r="CTV272" s="893"/>
      <c r="CTW272" s="893"/>
      <c r="CTX272" s="893"/>
      <c r="CTY272" s="893"/>
      <c r="CTZ272" s="893"/>
      <c r="CUA272" s="893"/>
      <c r="CUB272" s="893"/>
      <c r="CUC272" s="909"/>
      <c r="CUD272" s="909"/>
      <c r="CUE272" s="909"/>
      <c r="CUF272" s="909"/>
      <c r="CUG272" s="909"/>
      <c r="CUH272" s="893"/>
      <c r="CUI272" s="893"/>
      <c r="CUJ272" s="909"/>
      <c r="CUK272" s="909"/>
      <c r="CUL272" s="893"/>
      <c r="CUM272" s="893"/>
      <c r="CUN272" s="909"/>
      <c r="CUO272" s="909"/>
      <c r="CUP272" s="893"/>
      <c r="CUQ272" s="893"/>
      <c r="CUR272" s="893"/>
      <c r="CUS272" s="893"/>
      <c r="CUT272" s="893"/>
      <c r="CUU272" s="893"/>
      <c r="CUV272" s="893"/>
      <c r="CUW272" s="909"/>
      <c r="CUX272" s="909"/>
      <c r="CUY272" s="893"/>
      <c r="CUZ272" s="893"/>
      <c r="CVA272" s="909"/>
      <c r="CVB272" s="909"/>
      <c r="CVC272" s="893"/>
      <c r="CVD272" s="893"/>
      <c r="CVE272" s="893"/>
      <c r="CVF272" s="893"/>
      <c r="CVG272" s="893"/>
      <c r="CVH272" s="908"/>
      <c r="CVI272" s="910"/>
      <c r="CVJ272" s="893"/>
      <c r="CVK272" s="893"/>
      <c r="CVL272" s="893"/>
      <c r="CVM272" s="893"/>
      <c r="CVN272" s="893"/>
      <c r="CVO272" s="893"/>
      <c r="CVP272" s="893"/>
      <c r="CVQ272" s="911"/>
      <c r="CVR272" s="911"/>
      <c r="CVS272" s="911"/>
      <c r="CVT272" s="911"/>
      <c r="CVU272" s="911"/>
      <c r="CVV272" s="911"/>
      <c r="CVW272" s="911"/>
      <c r="CVX272" s="911"/>
      <c r="CVY272" s="911"/>
      <c r="CVZ272" s="911"/>
      <c r="CWA272" s="911"/>
      <c r="CWB272" s="911"/>
      <c r="CWC272" s="911"/>
      <c r="CWD272" s="911"/>
      <c r="CWE272" s="911"/>
      <c r="CWF272" s="911"/>
      <c r="CWG272" s="911"/>
      <c r="CWH272" s="911"/>
      <c r="CWI272" s="911"/>
      <c r="CWJ272" s="911"/>
      <c r="CWK272" s="911"/>
      <c r="CWL272" s="911"/>
      <c r="CWM272" s="911"/>
      <c r="CWN272" s="911"/>
      <c r="CWO272" s="911"/>
      <c r="CWP272" s="911"/>
      <c r="CWQ272" s="911"/>
      <c r="CWR272" s="911"/>
      <c r="CWS272" s="911"/>
      <c r="CWT272" s="911"/>
      <c r="CWU272" s="911"/>
      <c r="CWV272" s="911"/>
      <c r="CWW272" s="911"/>
      <c r="CWX272" s="911"/>
      <c r="CWY272" s="911"/>
      <c r="CWZ272" s="911"/>
      <c r="CXA272" s="911"/>
      <c r="CXB272" s="911"/>
      <c r="CXC272" s="911"/>
      <c r="CXD272" s="911"/>
      <c r="CXE272" s="911"/>
      <c r="CXF272" s="911"/>
      <c r="CXG272" s="911"/>
      <c r="CXH272" s="911"/>
      <c r="CXI272" s="893"/>
      <c r="CXJ272" s="893"/>
      <c r="CXK272" s="893"/>
      <c r="CXL272" s="893"/>
      <c r="CXM272" s="893"/>
      <c r="CXN272" s="893"/>
      <c r="CXO272" s="893"/>
      <c r="CXP272" s="893"/>
      <c r="CXQ272" s="893"/>
      <c r="CXR272" s="893"/>
      <c r="CXS272" s="893"/>
      <c r="CXT272" s="893"/>
      <c r="CXU272" s="893"/>
      <c r="CXV272" s="893"/>
      <c r="CXW272" s="893"/>
      <c r="CXX272" s="893"/>
      <c r="CXY272" s="893"/>
      <c r="CXZ272" s="893"/>
      <c r="CYA272" s="893"/>
      <c r="CYB272" s="893"/>
      <c r="CYC272" s="893"/>
      <c r="CYD272" s="893"/>
      <c r="CYE272" s="893"/>
      <c r="CYF272" s="893"/>
      <c r="CYG272" s="909"/>
      <c r="CYH272" s="909"/>
      <c r="CYI272" s="909"/>
      <c r="CYJ272" s="909"/>
      <c r="CYK272" s="909"/>
      <c r="CYL272" s="893"/>
      <c r="CYM272" s="893"/>
      <c r="CYN272" s="909"/>
      <c r="CYO272" s="909"/>
      <c r="CYP272" s="893"/>
      <c r="CYQ272" s="893"/>
      <c r="CYR272" s="909"/>
      <c r="CYS272" s="909"/>
      <c r="CYT272" s="893"/>
      <c r="CYU272" s="893"/>
      <c r="CYV272" s="893"/>
      <c r="CYW272" s="893"/>
      <c r="CYX272" s="893"/>
      <c r="CYY272" s="893"/>
      <c r="CYZ272" s="893"/>
      <c r="CZA272" s="909"/>
      <c r="CZB272" s="909"/>
      <c r="CZC272" s="893"/>
      <c r="CZD272" s="893"/>
      <c r="CZE272" s="909"/>
      <c r="CZF272" s="909"/>
      <c r="CZG272" s="893"/>
      <c r="CZH272" s="893"/>
      <c r="CZI272" s="893"/>
      <c r="CZJ272" s="893"/>
      <c r="CZK272" s="893"/>
      <c r="CZL272" s="908"/>
      <c r="CZM272" s="910"/>
      <c r="CZN272" s="893"/>
      <c r="CZO272" s="893"/>
      <c r="CZP272" s="893"/>
      <c r="CZQ272" s="893"/>
      <c r="CZR272" s="893"/>
      <c r="CZS272" s="893"/>
      <c r="CZT272" s="893"/>
      <c r="CZU272" s="911"/>
      <c r="CZV272" s="911"/>
      <c r="CZW272" s="911"/>
      <c r="CZX272" s="911"/>
      <c r="CZY272" s="911"/>
      <c r="CZZ272" s="911"/>
      <c r="DAA272" s="911"/>
      <c r="DAB272" s="911"/>
      <c r="DAC272" s="911"/>
      <c r="DAD272" s="911"/>
      <c r="DAE272" s="911"/>
      <c r="DAF272" s="911"/>
      <c r="DAG272" s="911"/>
      <c r="DAH272" s="911"/>
      <c r="DAI272" s="911"/>
      <c r="DAJ272" s="911"/>
      <c r="DAK272" s="911"/>
      <c r="DAL272" s="911"/>
      <c r="DAM272" s="911"/>
      <c r="DAN272" s="911"/>
      <c r="DAO272" s="911"/>
      <c r="DAP272" s="911"/>
      <c r="DAQ272" s="911"/>
      <c r="DAR272" s="911"/>
      <c r="DAS272" s="911"/>
      <c r="DAT272" s="911"/>
      <c r="DAU272" s="911"/>
      <c r="DAV272" s="911"/>
      <c r="DAW272" s="911"/>
      <c r="DAX272" s="911"/>
      <c r="DAY272" s="911"/>
      <c r="DAZ272" s="911"/>
      <c r="DBA272" s="911"/>
      <c r="DBB272" s="911"/>
      <c r="DBC272" s="911"/>
      <c r="DBD272" s="911"/>
      <c r="DBE272" s="911"/>
      <c r="DBF272" s="911"/>
      <c r="DBG272" s="911"/>
      <c r="DBH272" s="911"/>
      <c r="DBI272" s="911"/>
      <c r="DBJ272" s="911"/>
      <c r="DBK272" s="911"/>
      <c r="DBL272" s="911"/>
      <c r="DBM272" s="893"/>
      <c r="DBN272" s="893"/>
      <c r="DBO272" s="893"/>
      <c r="DBP272" s="893"/>
      <c r="DBQ272" s="893"/>
      <c r="DBR272" s="893"/>
      <c r="DBS272" s="893"/>
      <c r="DBT272" s="893"/>
      <c r="DBU272" s="893"/>
      <c r="DBV272" s="893"/>
      <c r="DBW272" s="893"/>
      <c r="DBX272" s="893"/>
      <c r="DBY272" s="893"/>
      <c r="DBZ272" s="893"/>
      <c r="DCA272" s="893"/>
      <c r="DCB272" s="893"/>
      <c r="DCC272" s="893"/>
      <c r="DCD272" s="893"/>
      <c r="DCE272" s="893"/>
      <c r="DCF272" s="893"/>
      <c r="DCG272" s="893"/>
      <c r="DCH272" s="893"/>
      <c r="DCI272" s="893"/>
      <c r="DCJ272" s="893"/>
      <c r="DCK272" s="909"/>
      <c r="DCL272" s="909"/>
      <c r="DCM272" s="909"/>
      <c r="DCN272" s="909"/>
      <c r="DCO272" s="909"/>
      <c r="DCP272" s="893"/>
      <c r="DCQ272" s="893"/>
      <c r="DCR272" s="909"/>
      <c r="DCS272" s="909"/>
      <c r="DCT272" s="893"/>
      <c r="DCU272" s="893"/>
      <c r="DCV272" s="909"/>
      <c r="DCW272" s="909"/>
      <c r="DCX272" s="893"/>
      <c r="DCY272" s="893"/>
      <c r="DCZ272" s="893"/>
      <c r="DDA272" s="893"/>
      <c r="DDB272" s="893"/>
      <c r="DDC272" s="893"/>
      <c r="DDD272" s="893"/>
      <c r="DDE272" s="909"/>
      <c r="DDF272" s="909"/>
      <c r="DDG272" s="893"/>
      <c r="DDH272" s="893"/>
      <c r="DDI272" s="909"/>
      <c r="DDJ272" s="909"/>
      <c r="DDK272" s="893"/>
      <c r="DDL272" s="893"/>
      <c r="DDM272" s="893"/>
      <c r="DDN272" s="893"/>
      <c r="DDO272" s="893"/>
      <c r="DDP272" s="908"/>
      <c r="DDQ272" s="910"/>
      <c r="DDR272" s="893"/>
      <c r="DDS272" s="893"/>
      <c r="DDT272" s="893"/>
      <c r="DDU272" s="893"/>
      <c r="DDV272" s="893"/>
      <c r="DDW272" s="893"/>
      <c r="DDX272" s="893"/>
      <c r="DDY272" s="911"/>
      <c r="DDZ272" s="911"/>
      <c r="DEA272" s="911"/>
      <c r="DEB272" s="911"/>
      <c r="DEC272" s="911"/>
      <c r="DED272" s="911"/>
      <c r="DEE272" s="911"/>
      <c r="DEF272" s="911"/>
      <c r="DEG272" s="911"/>
      <c r="DEH272" s="911"/>
      <c r="DEI272" s="911"/>
      <c r="DEJ272" s="911"/>
      <c r="DEK272" s="911"/>
      <c r="DEL272" s="911"/>
      <c r="DEM272" s="911"/>
      <c r="DEN272" s="911"/>
      <c r="DEO272" s="911"/>
      <c r="DEP272" s="911"/>
      <c r="DEQ272" s="911"/>
      <c r="DER272" s="911"/>
      <c r="DES272" s="911"/>
      <c r="DET272" s="911"/>
      <c r="DEU272" s="911"/>
      <c r="DEV272" s="911"/>
      <c r="DEW272" s="911"/>
      <c r="DEX272" s="911"/>
      <c r="DEY272" s="911"/>
      <c r="DEZ272" s="911"/>
      <c r="DFA272" s="911"/>
      <c r="DFB272" s="911"/>
      <c r="DFC272" s="911"/>
      <c r="DFD272" s="911"/>
      <c r="DFE272" s="911"/>
      <c r="DFF272" s="911"/>
      <c r="DFG272" s="911"/>
      <c r="DFH272" s="911"/>
      <c r="DFI272" s="911"/>
      <c r="DFJ272" s="911"/>
      <c r="DFK272" s="911"/>
      <c r="DFL272" s="911"/>
      <c r="DFM272" s="911"/>
      <c r="DFN272" s="911"/>
      <c r="DFO272" s="911"/>
      <c r="DFP272" s="911"/>
      <c r="DFQ272" s="893"/>
      <c r="DFR272" s="893"/>
      <c r="DFS272" s="893"/>
      <c r="DFT272" s="893"/>
      <c r="DFU272" s="893"/>
      <c r="DFV272" s="893"/>
      <c r="DFW272" s="893"/>
      <c r="DFX272" s="893"/>
      <c r="DFY272" s="893"/>
      <c r="DFZ272" s="893"/>
      <c r="DGA272" s="893"/>
      <c r="DGB272" s="893"/>
      <c r="DGC272" s="893"/>
      <c r="DGD272" s="893"/>
      <c r="DGE272" s="893"/>
      <c r="DGF272" s="893"/>
      <c r="DGG272" s="893"/>
      <c r="DGH272" s="893"/>
      <c r="DGI272" s="893"/>
      <c r="DGJ272" s="893"/>
      <c r="DGK272" s="893"/>
      <c r="DGL272" s="893"/>
      <c r="DGM272" s="893"/>
      <c r="DGN272" s="893"/>
      <c r="DGO272" s="909"/>
      <c r="DGP272" s="909"/>
      <c r="DGQ272" s="909"/>
      <c r="DGR272" s="909"/>
      <c r="DGS272" s="909"/>
      <c r="DGT272" s="893"/>
      <c r="DGU272" s="893"/>
      <c r="DGV272" s="909"/>
      <c r="DGW272" s="909"/>
      <c r="DGX272" s="893"/>
      <c r="DGY272" s="893"/>
      <c r="DGZ272" s="909"/>
      <c r="DHA272" s="909"/>
      <c r="DHB272" s="893"/>
      <c r="DHC272" s="893"/>
      <c r="DHD272" s="893"/>
      <c r="DHE272" s="893"/>
      <c r="DHF272" s="893"/>
      <c r="DHG272" s="893"/>
      <c r="DHH272" s="893"/>
      <c r="DHI272" s="909"/>
      <c r="DHJ272" s="909"/>
      <c r="DHK272" s="893"/>
      <c r="DHL272" s="893"/>
      <c r="DHM272" s="909"/>
      <c r="DHN272" s="909"/>
      <c r="DHO272" s="893"/>
      <c r="DHP272" s="893"/>
      <c r="DHQ272" s="893"/>
      <c r="DHR272" s="893"/>
      <c r="DHS272" s="893"/>
      <c r="DHT272" s="908"/>
      <c r="DHU272" s="910"/>
      <c r="DHV272" s="893"/>
      <c r="DHW272" s="893"/>
      <c r="DHX272" s="893"/>
      <c r="DHY272" s="893"/>
      <c r="DHZ272" s="893"/>
      <c r="DIA272" s="893"/>
      <c r="DIB272" s="893"/>
      <c r="DIC272" s="911"/>
      <c r="DID272" s="911"/>
      <c r="DIE272" s="911"/>
      <c r="DIF272" s="911"/>
      <c r="DIG272" s="911"/>
      <c r="DIH272" s="911"/>
      <c r="DII272" s="911"/>
      <c r="DIJ272" s="911"/>
      <c r="DIK272" s="911"/>
      <c r="DIL272" s="911"/>
      <c r="DIM272" s="911"/>
      <c r="DIN272" s="911"/>
      <c r="DIO272" s="911"/>
      <c r="DIP272" s="911"/>
      <c r="DIQ272" s="911"/>
      <c r="DIR272" s="911"/>
      <c r="DIS272" s="911"/>
      <c r="DIT272" s="911"/>
      <c r="DIU272" s="911"/>
      <c r="DIV272" s="911"/>
      <c r="DIW272" s="911"/>
      <c r="DIX272" s="911"/>
      <c r="DIY272" s="911"/>
      <c r="DIZ272" s="911"/>
      <c r="DJA272" s="911"/>
      <c r="DJB272" s="911"/>
      <c r="DJC272" s="911"/>
      <c r="DJD272" s="911"/>
      <c r="DJE272" s="911"/>
      <c r="DJF272" s="911"/>
      <c r="DJG272" s="911"/>
      <c r="DJH272" s="911"/>
      <c r="DJI272" s="911"/>
      <c r="DJJ272" s="911"/>
      <c r="DJK272" s="911"/>
      <c r="DJL272" s="911"/>
      <c r="DJM272" s="911"/>
      <c r="DJN272" s="911"/>
      <c r="DJO272" s="911"/>
      <c r="DJP272" s="911"/>
      <c r="DJQ272" s="911"/>
      <c r="DJR272" s="911"/>
      <c r="DJS272" s="911"/>
      <c r="DJT272" s="911"/>
      <c r="DJU272" s="893"/>
      <c r="DJV272" s="893"/>
      <c r="DJW272" s="893"/>
      <c r="DJX272" s="893"/>
      <c r="DJY272" s="893"/>
      <c r="DJZ272" s="893"/>
      <c r="DKA272" s="893"/>
      <c r="DKB272" s="893"/>
      <c r="DKC272" s="893"/>
      <c r="DKD272" s="893"/>
      <c r="DKE272" s="893"/>
      <c r="DKF272" s="893"/>
      <c r="DKG272" s="893"/>
      <c r="DKH272" s="893"/>
      <c r="DKI272" s="893"/>
      <c r="DKJ272" s="893"/>
      <c r="DKK272" s="893"/>
      <c r="DKL272" s="893"/>
      <c r="DKM272" s="893"/>
      <c r="DKN272" s="893"/>
      <c r="DKO272" s="893"/>
      <c r="DKP272" s="893"/>
      <c r="DKQ272" s="893"/>
      <c r="DKR272" s="893"/>
      <c r="DKS272" s="909"/>
      <c r="DKT272" s="909"/>
      <c r="DKU272" s="909"/>
      <c r="DKV272" s="909"/>
      <c r="DKW272" s="909"/>
      <c r="DKX272" s="893"/>
      <c r="DKY272" s="893"/>
      <c r="DKZ272" s="909"/>
      <c r="DLA272" s="909"/>
      <c r="DLB272" s="893"/>
      <c r="DLC272" s="893"/>
      <c r="DLD272" s="909"/>
      <c r="DLE272" s="909"/>
      <c r="DLF272" s="893"/>
      <c r="DLG272" s="893"/>
      <c r="DLH272" s="893"/>
      <c r="DLI272" s="893"/>
      <c r="DLJ272" s="893"/>
      <c r="DLK272" s="893"/>
      <c r="DLL272" s="893"/>
      <c r="DLM272" s="909"/>
      <c r="DLN272" s="909"/>
      <c r="DLO272" s="893"/>
      <c r="DLP272" s="893"/>
      <c r="DLQ272" s="909"/>
      <c r="DLR272" s="909"/>
      <c r="DLS272" s="893"/>
      <c r="DLT272" s="893"/>
      <c r="DLU272" s="893"/>
      <c r="DLV272" s="893"/>
      <c r="DLW272" s="893"/>
      <c r="DLX272" s="908"/>
      <c r="DLY272" s="910"/>
      <c r="DLZ272" s="893"/>
      <c r="DMA272" s="893"/>
      <c r="DMB272" s="893"/>
      <c r="DMC272" s="893"/>
      <c r="DMD272" s="893"/>
      <c r="DME272" s="893"/>
      <c r="DMF272" s="893"/>
      <c r="DMG272" s="911"/>
      <c r="DMH272" s="911"/>
      <c r="DMI272" s="911"/>
      <c r="DMJ272" s="911"/>
      <c r="DMK272" s="911"/>
      <c r="DML272" s="911"/>
      <c r="DMM272" s="911"/>
      <c r="DMN272" s="911"/>
      <c r="DMO272" s="911"/>
      <c r="DMP272" s="911"/>
      <c r="DMQ272" s="911"/>
      <c r="DMR272" s="911"/>
      <c r="DMS272" s="911"/>
      <c r="DMT272" s="911"/>
      <c r="DMU272" s="911"/>
      <c r="DMV272" s="911"/>
      <c r="DMW272" s="911"/>
      <c r="DMX272" s="911"/>
      <c r="DMY272" s="911"/>
      <c r="DMZ272" s="911"/>
      <c r="DNA272" s="911"/>
      <c r="DNB272" s="911"/>
      <c r="DNC272" s="911"/>
      <c r="DND272" s="911"/>
      <c r="DNE272" s="911"/>
      <c r="DNF272" s="911"/>
      <c r="DNG272" s="911"/>
      <c r="DNH272" s="911"/>
      <c r="DNI272" s="911"/>
      <c r="DNJ272" s="911"/>
      <c r="DNK272" s="911"/>
      <c r="DNL272" s="911"/>
      <c r="DNM272" s="911"/>
      <c r="DNN272" s="911"/>
      <c r="DNO272" s="911"/>
      <c r="DNP272" s="911"/>
      <c r="DNQ272" s="911"/>
      <c r="DNR272" s="911"/>
      <c r="DNS272" s="911"/>
      <c r="DNT272" s="911"/>
      <c r="DNU272" s="911"/>
      <c r="DNV272" s="911"/>
      <c r="DNW272" s="911"/>
      <c r="DNX272" s="911"/>
      <c r="DNY272" s="893"/>
      <c r="DNZ272" s="893"/>
      <c r="DOA272" s="893"/>
      <c r="DOB272" s="893"/>
      <c r="DOC272" s="893"/>
      <c r="DOD272" s="893"/>
      <c r="DOE272" s="893"/>
      <c r="DOF272" s="893"/>
      <c r="DOG272" s="893"/>
      <c r="DOH272" s="893"/>
      <c r="DOI272" s="893"/>
      <c r="DOJ272" s="893"/>
      <c r="DOK272" s="893"/>
      <c r="DOL272" s="893"/>
      <c r="DOM272" s="893"/>
      <c r="DON272" s="893"/>
      <c r="DOO272" s="893"/>
      <c r="DOP272" s="893"/>
      <c r="DOQ272" s="893"/>
      <c r="DOR272" s="893"/>
      <c r="DOS272" s="893"/>
      <c r="DOT272" s="893"/>
      <c r="DOU272" s="893"/>
      <c r="DOV272" s="893"/>
      <c r="DOW272" s="909"/>
      <c r="DOX272" s="909"/>
      <c r="DOY272" s="909"/>
      <c r="DOZ272" s="909"/>
      <c r="DPA272" s="909"/>
      <c r="DPB272" s="893"/>
      <c r="DPC272" s="893"/>
      <c r="DPD272" s="909"/>
      <c r="DPE272" s="909"/>
      <c r="DPF272" s="893"/>
      <c r="DPG272" s="893"/>
      <c r="DPH272" s="909"/>
      <c r="DPI272" s="909"/>
      <c r="DPJ272" s="893"/>
      <c r="DPK272" s="893"/>
      <c r="DPL272" s="893"/>
      <c r="DPM272" s="893"/>
      <c r="DPN272" s="893"/>
      <c r="DPO272" s="893"/>
      <c r="DPP272" s="893"/>
      <c r="DPQ272" s="909"/>
      <c r="DPR272" s="909"/>
      <c r="DPS272" s="893"/>
      <c r="DPT272" s="893"/>
      <c r="DPU272" s="909"/>
      <c r="DPV272" s="909"/>
      <c r="DPW272" s="893"/>
      <c r="DPX272" s="893"/>
      <c r="DPY272" s="893"/>
      <c r="DPZ272" s="893"/>
      <c r="DQA272" s="893"/>
      <c r="DQB272" s="908"/>
      <c r="DQC272" s="910"/>
      <c r="DQD272" s="893"/>
      <c r="DQE272" s="893"/>
      <c r="DQF272" s="893"/>
      <c r="DQG272" s="893"/>
      <c r="DQH272" s="893"/>
      <c r="DQI272" s="893"/>
      <c r="DQJ272" s="893"/>
      <c r="DQK272" s="911"/>
      <c r="DQL272" s="911"/>
      <c r="DQM272" s="911"/>
      <c r="DQN272" s="911"/>
      <c r="DQO272" s="911"/>
      <c r="DQP272" s="911"/>
      <c r="DQQ272" s="911"/>
      <c r="DQR272" s="911"/>
      <c r="DQS272" s="911"/>
      <c r="DQT272" s="911"/>
      <c r="DQU272" s="911"/>
      <c r="DQV272" s="911"/>
      <c r="DQW272" s="911"/>
      <c r="DQX272" s="911"/>
      <c r="DQY272" s="911"/>
      <c r="DQZ272" s="911"/>
      <c r="DRA272" s="911"/>
      <c r="DRB272" s="911"/>
      <c r="DRC272" s="911"/>
      <c r="DRD272" s="911"/>
      <c r="DRE272" s="911"/>
      <c r="DRF272" s="911"/>
      <c r="DRG272" s="911"/>
      <c r="DRH272" s="911"/>
      <c r="DRI272" s="911"/>
      <c r="DRJ272" s="911"/>
      <c r="DRK272" s="911"/>
      <c r="DRL272" s="911"/>
      <c r="DRM272" s="911"/>
      <c r="DRN272" s="911"/>
      <c r="DRO272" s="911"/>
      <c r="DRP272" s="911"/>
      <c r="DRQ272" s="911"/>
      <c r="DRR272" s="911"/>
      <c r="DRS272" s="911"/>
      <c r="DRT272" s="911"/>
      <c r="DRU272" s="911"/>
      <c r="DRV272" s="911"/>
      <c r="DRW272" s="911"/>
      <c r="DRX272" s="911"/>
      <c r="DRY272" s="911"/>
      <c r="DRZ272" s="911"/>
      <c r="DSA272" s="911"/>
      <c r="DSB272" s="911"/>
      <c r="DSC272" s="893"/>
      <c r="DSD272" s="893"/>
      <c r="DSE272" s="893"/>
      <c r="DSF272" s="893"/>
      <c r="DSG272" s="893"/>
      <c r="DSH272" s="893"/>
      <c r="DSI272" s="893"/>
      <c r="DSJ272" s="893"/>
      <c r="DSK272" s="893"/>
      <c r="DSL272" s="893"/>
      <c r="DSM272" s="893"/>
      <c r="DSN272" s="893"/>
      <c r="DSO272" s="893"/>
      <c r="DSP272" s="893"/>
      <c r="DSQ272" s="893"/>
      <c r="DSR272" s="893"/>
      <c r="DSS272" s="893"/>
      <c r="DST272" s="893"/>
      <c r="DSU272" s="893"/>
      <c r="DSV272" s="893"/>
      <c r="DSW272" s="893"/>
      <c r="DSX272" s="893"/>
      <c r="DSY272" s="893"/>
      <c r="DSZ272" s="893"/>
      <c r="DTA272" s="909"/>
      <c r="DTB272" s="909"/>
      <c r="DTC272" s="909"/>
      <c r="DTD272" s="909"/>
      <c r="DTE272" s="909"/>
      <c r="DTF272" s="893"/>
      <c r="DTG272" s="893"/>
      <c r="DTH272" s="909"/>
      <c r="DTI272" s="909"/>
      <c r="DTJ272" s="893"/>
      <c r="DTK272" s="893"/>
      <c r="DTL272" s="909"/>
      <c r="DTM272" s="909"/>
      <c r="DTN272" s="893"/>
      <c r="DTO272" s="893"/>
      <c r="DTP272" s="893"/>
      <c r="DTQ272" s="893"/>
      <c r="DTR272" s="893"/>
      <c r="DTS272" s="893"/>
      <c r="DTT272" s="893"/>
      <c r="DTU272" s="909"/>
      <c r="DTV272" s="909"/>
      <c r="DTW272" s="893"/>
      <c r="DTX272" s="893"/>
      <c r="DTY272" s="909"/>
      <c r="DTZ272" s="909"/>
      <c r="DUA272" s="893"/>
      <c r="DUB272" s="893"/>
      <c r="DUC272" s="893"/>
      <c r="DUD272" s="893"/>
      <c r="DUE272" s="893"/>
      <c r="DUF272" s="908"/>
      <c r="DUG272" s="910"/>
      <c r="DUH272" s="893"/>
      <c r="DUI272" s="893"/>
      <c r="DUJ272" s="893"/>
      <c r="DUK272" s="893"/>
      <c r="DUL272" s="893"/>
      <c r="DUM272" s="893"/>
      <c r="DUN272" s="893"/>
      <c r="DUO272" s="911"/>
      <c r="DUP272" s="911"/>
      <c r="DUQ272" s="911"/>
      <c r="DUR272" s="911"/>
      <c r="DUS272" s="911"/>
      <c r="DUT272" s="911"/>
      <c r="DUU272" s="911"/>
      <c r="DUV272" s="911"/>
      <c r="DUW272" s="911"/>
      <c r="DUX272" s="911"/>
      <c r="DUY272" s="911"/>
      <c r="DUZ272" s="911"/>
      <c r="DVA272" s="911"/>
      <c r="DVB272" s="911"/>
      <c r="DVC272" s="911"/>
      <c r="DVD272" s="911"/>
      <c r="DVE272" s="911"/>
      <c r="DVF272" s="911"/>
      <c r="DVG272" s="911"/>
      <c r="DVH272" s="911"/>
      <c r="DVI272" s="911"/>
      <c r="DVJ272" s="911"/>
      <c r="DVK272" s="911"/>
      <c r="DVL272" s="911"/>
      <c r="DVM272" s="911"/>
      <c r="DVN272" s="911"/>
      <c r="DVO272" s="911"/>
      <c r="DVP272" s="911"/>
      <c r="DVQ272" s="911"/>
      <c r="DVR272" s="911"/>
      <c r="DVS272" s="911"/>
      <c r="DVT272" s="911"/>
      <c r="DVU272" s="911"/>
      <c r="DVV272" s="911"/>
      <c r="DVW272" s="911"/>
      <c r="DVX272" s="911"/>
      <c r="DVY272" s="911"/>
      <c r="DVZ272" s="911"/>
      <c r="DWA272" s="911"/>
      <c r="DWB272" s="911"/>
      <c r="DWC272" s="911"/>
      <c r="DWD272" s="911"/>
      <c r="DWE272" s="911"/>
      <c r="DWF272" s="911"/>
      <c r="DWG272" s="893"/>
      <c r="DWH272" s="893"/>
      <c r="DWI272" s="893"/>
      <c r="DWJ272" s="893"/>
      <c r="DWK272" s="893"/>
      <c r="DWL272" s="893"/>
      <c r="DWM272" s="893"/>
      <c r="DWN272" s="893"/>
      <c r="DWO272" s="893"/>
      <c r="DWP272" s="893"/>
      <c r="DWQ272" s="893"/>
      <c r="DWR272" s="893"/>
      <c r="DWS272" s="893"/>
      <c r="DWT272" s="893"/>
      <c r="DWU272" s="893"/>
      <c r="DWV272" s="893"/>
      <c r="DWW272" s="893"/>
      <c r="DWX272" s="893"/>
      <c r="DWY272" s="893"/>
      <c r="DWZ272" s="893"/>
      <c r="DXA272" s="893"/>
      <c r="DXB272" s="893"/>
      <c r="DXC272" s="893"/>
      <c r="DXD272" s="893"/>
      <c r="DXE272" s="909"/>
      <c r="DXF272" s="909"/>
      <c r="DXG272" s="909"/>
      <c r="DXH272" s="909"/>
      <c r="DXI272" s="909"/>
      <c r="DXJ272" s="893"/>
      <c r="DXK272" s="893"/>
      <c r="DXL272" s="909"/>
      <c r="DXM272" s="909"/>
      <c r="DXN272" s="893"/>
      <c r="DXO272" s="893"/>
      <c r="DXP272" s="909"/>
      <c r="DXQ272" s="909"/>
      <c r="DXR272" s="893"/>
      <c r="DXS272" s="893"/>
      <c r="DXT272" s="893"/>
      <c r="DXU272" s="893"/>
      <c r="DXV272" s="893"/>
      <c r="DXW272" s="893"/>
      <c r="DXX272" s="893"/>
      <c r="DXY272" s="909"/>
      <c r="DXZ272" s="909"/>
      <c r="DYA272" s="893"/>
      <c r="DYB272" s="893"/>
      <c r="DYC272" s="909"/>
      <c r="DYD272" s="909"/>
      <c r="DYE272" s="893"/>
      <c r="DYF272" s="893"/>
      <c r="DYG272" s="893"/>
      <c r="DYH272" s="893"/>
      <c r="DYI272" s="893"/>
      <c r="DYJ272" s="908"/>
      <c r="DYK272" s="910"/>
      <c r="DYL272" s="893"/>
      <c r="DYM272" s="893"/>
      <c r="DYN272" s="893"/>
      <c r="DYO272" s="893"/>
      <c r="DYP272" s="893"/>
      <c r="DYQ272" s="893"/>
      <c r="DYR272" s="893"/>
      <c r="DYS272" s="911"/>
      <c r="DYT272" s="911"/>
      <c r="DYU272" s="911"/>
      <c r="DYV272" s="911"/>
      <c r="DYW272" s="911"/>
      <c r="DYX272" s="911"/>
      <c r="DYY272" s="911"/>
      <c r="DYZ272" s="911"/>
      <c r="DZA272" s="911"/>
      <c r="DZB272" s="911"/>
      <c r="DZC272" s="911"/>
      <c r="DZD272" s="911"/>
      <c r="DZE272" s="911"/>
      <c r="DZF272" s="911"/>
      <c r="DZG272" s="911"/>
      <c r="DZH272" s="911"/>
      <c r="DZI272" s="911"/>
      <c r="DZJ272" s="911"/>
      <c r="DZK272" s="911"/>
      <c r="DZL272" s="911"/>
      <c r="DZM272" s="911"/>
      <c r="DZN272" s="911"/>
      <c r="DZO272" s="911"/>
      <c r="DZP272" s="911"/>
      <c r="DZQ272" s="911"/>
      <c r="DZR272" s="911"/>
      <c r="DZS272" s="911"/>
      <c r="DZT272" s="911"/>
      <c r="DZU272" s="911"/>
      <c r="DZV272" s="911"/>
      <c r="DZW272" s="911"/>
      <c r="DZX272" s="911"/>
      <c r="DZY272" s="911"/>
      <c r="DZZ272" s="911"/>
      <c r="EAA272" s="911"/>
      <c r="EAB272" s="911"/>
      <c r="EAC272" s="911"/>
      <c r="EAD272" s="911"/>
      <c r="EAE272" s="911"/>
      <c r="EAF272" s="911"/>
      <c r="EAG272" s="911"/>
      <c r="EAH272" s="911"/>
      <c r="EAI272" s="911"/>
      <c r="EAJ272" s="911"/>
      <c r="EAK272" s="893"/>
      <c r="EAL272" s="893"/>
      <c r="EAM272" s="893"/>
      <c r="EAN272" s="893"/>
      <c r="EAO272" s="893"/>
      <c r="EAP272" s="893"/>
      <c r="EAQ272" s="893"/>
      <c r="EAR272" s="893"/>
      <c r="EAS272" s="893"/>
      <c r="EAT272" s="893"/>
      <c r="EAU272" s="893"/>
      <c r="EAV272" s="893"/>
      <c r="EAW272" s="893"/>
      <c r="EAX272" s="893"/>
      <c r="EAY272" s="893"/>
      <c r="EAZ272" s="893"/>
      <c r="EBA272" s="893"/>
      <c r="EBB272" s="893"/>
      <c r="EBC272" s="893"/>
      <c r="EBD272" s="893"/>
      <c r="EBE272" s="893"/>
      <c r="EBF272" s="893"/>
      <c r="EBG272" s="893"/>
      <c r="EBH272" s="893"/>
      <c r="EBI272" s="909"/>
      <c r="EBJ272" s="909"/>
      <c r="EBK272" s="909"/>
      <c r="EBL272" s="909"/>
      <c r="EBM272" s="909"/>
      <c r="EBN272" s="893"/>
      <c r="EBO272" s="893"/>
      <c r="EBP272" s="909"/>
      <c r="EBQ272" s="909"/>
      <c r="EBR272" s="893"/>
      <c r="EBS272" s="893"/>
      <c r="EBT272" s="909"/>
      <c r="EBU272" s="909"/>
      <c r="EBV272" s="893"/>
      <c r="EBW272" s="893"/>
      <c r="EBX272" s="893"/>
      <c r="EBY272" s="893"/>
      <c r="EBZ272" s="893"/>
      <c r="ECA272" s="893"/>
      <c r="ECB272" s="893"/>
      <c r="ECC272" s="909"/>
      <c r="ECD272" s="909"/>
      <c r="ECE272" s="893"/>
      <c r="ECF272" s="893"/>
      <c r="ECG272" s="909"/>
      <c r="ECH272" s="909"/>
      <c r="ECI272" s="893"/>
      <c r="ECJ272" s="893"/>
      <c r="ECK272" s="893"/>
      <c r="ECL272" s="893"/>
      <c r="ECM272" s="893"/>
      <c r="ECN272" s="908"/>
      <c r="ECO272" s="910"/>
      <c r="ECP272" s="893"/>
      <c r="ECQ272" s="893"/>
      <c r="ECR272" s="893"/>
      <c r="ECS272" s="893"/>
      <c r="ECT272" s="893"/>
      <c r="ECU272" s="893"/>
      <c r="ECV272" s="893"/>
      <c r="ECW272" s="911"/>
      <c r="ECX272" s="911"/>
      <c r="ECY272" s="911"/>
      <c r="ECZ272" s="911"/>
      <c r="EDA272" s="911"/>
      <c r="EDB272" s="911"/>
      <c r="EDC272" s="911"/>
      <c r="EDD272" s="911"/>
      <c r="EDE272" s="911"/>
      <c r="EDF272" s="911"/>
      <c r="EDG272" s="911"/>
      <c r="EDH272" s="911"/>
      <c r="EDI272" s="911"/>
      <c r="EDJ272" s="911"/>
      <c r="EDK272" s="911"/>
      <c r="EDL272" s="911"/>
      <c r="EDM272" s="911"/>
      <c r="EDN272" s="911"/>
      <c r="EDO272" s="911"/>
      <c r="EDP272" s="911"/>
      <c r="EDQ272" s="911"/>
      <c r="EDR272" s="911"/>
      <c r="EDS272" s="911"/>
      <c r="EDT272" s="911"/>
      <c r="EDU272" s="911"/>
      <c r="EDV272" s="911"/>
      <c r="EDW272" s="911"/>
      <c r="EDX272" s="911"/>
      <c r="EDY272" s="911"/>
      <c r="EDZ272" s="911"/>
      <c r="EEA272" s="911"/>
      <c r="EEB272" s="911"/>
      <c r="EEC272" s="911"/>
      <c r="EED272" s="911"/>
      <c r="EEE272" s="911"/>
      <c r="EEF272" s="911"/>
      <c r="EEG272" s="911"/>
      <c r="EEH272" s="911"/>
      <c r="EEI272" s="911"/>
      <c r="EEJ272" s="911"/>
      <c r="EEK272" s="911"/>
      <c r="EEL272" s="911"/>
      <c r="EEM272" s="911"/>
      <c r="EEN272" s="911"/>
      <c r="EEO272" s="893"/>
      <c r="EEP272" s="893"/>
      <c r="EEQ272" s="893"/>
      <c r="EER272" s="893"/>
      <c r="EES272" s="893"/>
      <c r="EET272" s="893"/>
      <c r="EEU272" s="893"/>
      <c r="EEV272" s="893"/>
      <c r="EEW272" s="893"/>
      <c r="EEX272" s="893"/>
      <c r="EEY272" s="893"/>
      <c r="EEZ272" s="893"/>
      <c r="EFA272" s="893"/>
      <c r="EFB272" s="893"/>
      <c r="EFC272" s="893"/>
      <c r="EFD272" s="893"/>
      <c r="EFE272" s="893"/>
      <c r="EFF272" s="893"/>
      <c r="EFG272" s="893"/>
      <c r="EFH272" s="893"/>
      <c r="EFI272" s="893"/>
      <c r="EFJ272" s="893"/>
      <c r="EFK272" s="893"/>
      <c r="EFL272" s="893"/>
      <c r="EFM272" s="909"/>
      <c r="EFN272" s="909"/>
      <c r="EFO272" s="909"/>
      <c r="EFP272" s="909"/>
      <c r="EFQ272" s="909"/>
      <c r="EFR272" s="893"/>
      <c r="EFS272" s="893"/>
      <c r="EFT272" s="909"/>
      <c r="EFU272" s="909"/>
      <c r="EFV272" s="893"/>
      <c r="EFW272" s="893"/>
      <c r="EFX272" s="909"/>
      <c r="EFY272" s="909"/>
      <c r="EFZ272" s="893"/>
      <c r="EGA272" s="893"/>
      <c r="EGB272" s="893"/>
      <c r="EGC272" s="893"/>
      <c r="EGD272" s="893"/>
      <c r="EGE272" s="893"/>
      <c r="EGF272" s="893"/>
      <c r="EGG272" s="909"/>
      <c r="EGH272" s="909"/>
      <c r="EGI272" s="893"/>
      <c r="EGJ272" s="893"/>
      <c r="EGK272" s="909"/>
      <c r="EGL272" s="909"/>
      <c r="EGM272" s="893"/>
      <c r="EGN272" s="893"/>
      <c r="EGO272" s="893"/>
      <c r="EGP272" s="893"/>
      <c r="EGQ272" s="893"/>
      <c r="EGR272" s="908"/>
      <c r="EGS272" s="910"/>
      <c r="EGT272" s="893"/>
      <c r="EGU272" s="893"/>
      <c r="EGV272" s="893"/>
      <c r="EGW272" s="893"/>
      <c r="EGX272" s="893"/>
      <c r="EGY272" s="893"/>
      <c r="EGZ272" s="893"/>
      <c r="EHA272" s="911"/>
      <c r="EHB272" s="911"/>
      <c r="EHC272" s="911"/>
      <c r="EHD272" s="911"/>
      <c r="EHE272" s="911"/>
      <c r="EHF272" s="911"/>
      <c r="EHG272" s="911"/>
      <c r="EHH272" s="911"/>
      <c r="EHI272" s="911"/>
      <c r="EHJ272" s="911"/>
      <c r="EHK272" s="911"/>
      <c r="EHL272" s="911"/>
      <c r="EHM272" s="911"/>
      <c r="EHN272" s="911"/>
      <c r="EHO272" s="911"/>
      <c r="EHP272" s="911"/>
      <c r="EHQ272" s="911"/>
      <c r="EHR272" s="911"/>
      <c r="EHS272" s="911"/>
      <c r="EHT272" s="911"/>
      <c r="EHU272" s="911"/>
      <c r="EHV272" s="911"/>
      <c r="EHW272" s="911"/>
      <c r="EHX272" s="911"/>
      <c r="EHY272" s="911"/>
      <c r="EHZ272" s="911"/>
      <c r="EIA272" s="911"/>
      <c r="EIB272" s="911"/>
      <c r="EIC272" s="911"/>
      <c r="EID272" s="911"/>
      <c r="EIE272" s="911"/>
      <c r="EIF272" s="911"/>
      <c r="EIG272" s="911"/>
      <c r="EIH272" s="911"/>
      <c r="EII272" s="911"/>
      <c r="EIJ272" s="911"/>
      <c r="EIK272" s="911"/>
      <c r="EIL272" s="911"/>
      <c r="EIM272" s="911"/>
      <c r="EIN272" s="911"/>
      <c r="EIO272" s="911"/>
      <c r="EIP272" s="911"/>
      <c r="EIQ272" s="911"/>
      <c r="EIR272" s="911"/>
      <c r="EIS272" s="893"/>
      <c r="EIT272" s="893"/>
      <c r="EIU272" s="893"/>
      <c r="EIV272" s="893"/>
      <c r="EIW272" s="893"/>
      <c r="EIX272" s="893"/>
      <c r="EIY272" s="893"/>
      <c r="EIZ272" s="893"/>
      <c r="EJA272" s="893"/>
      <c r="EJB272" s="893"/>
      <c r="EJC272" s="893"/>
      <c r="EJD272" s="893"/>
      <c r="EJE272" s="893"/>
      <c r="EJF272" s="893"/>
      <c r="EJG272" s="893"/>
      <c r="EJH272" s="893"/>
      <c r="EJI272" s="893"/>
      <c r="EJJ272" s="893"/>
      <c r="EJK272" s="893"/>
      <c r="EJL272" s="893"/>
      <c r="EJM272" s="893"/>
      <c r="EJN272" s="893"/>
      <c r="EJO272" s="893"/>
      <c r="EJP272" s="893"/>
      <c r="EJQ272" s="909"/>
      <c r="EJR272" s="909"/>
      <c r="EJS272" s="909"/>
      <c r="EJT272" s="909"/>
      <c r="EJU272" s="909"/>
      <c r="EJV272" s="893"/>
      <c r="EJW272" s="893"/>
      <c r="EJX272" s="909"/>
      <c r="EJY272" s="909"/>
      <c r="EJZ272" s="893"/>
      <c r="EKA272" s="893"/>
      <c r="EKB272" s="909"/>
      <c r="EKC272" s="909"/>
      <c r="EKD272" s="893"/>
      <c r="EKE272" s="893"/>
      <c r="EKF272" s="893"/>
      <c r="EKG272" s="893"/>
      <c r="EKH272" s="893"/>
      <c r="EKI272" s="893"/>
      <c r="EKJ272" s="893"/>
      <c r="EKK272" s="909"/>
      <c r="EKL272" s="909"/>
      <c r="EKM272" s="893"/>
      <c r="EKN272" s="893"/>
      <c r="EKO272" s="909"/>
      <c r="EKP272" s="909"/>
      <c r="EKQ272" s="893"/>
      <c r="EKR272" s="893"/>
      <c r="EKS272" s="893"/>
      <c r="EKT272" s="893"/>
      <c r="EKU272" s="893"/>
      <c r="EKV272" s="908"/>
      <c r="EKW272" s="910"/>
      <c r="EKX272" s="893"/>
      <c r="EKY272" s="893"/>
      <c r="EKZ272" s="893"/>
      <c r="ELA272" s="893"/>
      <c r="ELB272" s="893"/>
      <c r="ELC272" s="893"/>
      <c r="ELD272" s="893"/>
      <c r="ELE272" s="911"/>
      <c r="ELF272" s="911"/>
      <c r="ELG272" s="911"/>
      <c r="ELH272" s="911"/>
      <c r="ELI272" s="911"/>
      <c r="ELJ272" s="911"/>
      <c r="ELK272" s="911"/>
      <c r="ELL272" s="911"/>
      <c r="ELM272" s="911"/>
      <c r="ELN272" s="911"/>
      <c r="ELO272" s="911"/>
      <c r="ELP272" s="911"/>
      <c r="ELQ272" s="911"/>
      <c r="ELR272" s="911"/>
      <c r="ELS272" s="911"/>
      <c r="ELT272" s="911"/>
      <c r="ELU272" s="911"/>
      <c r="ELV272" s="911"/>
      <c r="ELW272" s="911"/>
      <c r="ELX272" s="911"/>
      <c r="ELY272" s="911"/>
      <c r="ELZ272" s="911"/>
      <c r="EMA272" s="911"/>
      <c r="EMB272" s="911"/>
      <c r="EMC272" s="911"/>
      <c r="EMD272" s="911"/>
      <c r="EME272" s="911"/>
      <c r="EMF272" s="911"/>
      <c r="EMG272" s="911"/>
      <c r="EMH272" s="911"/>
      <c r="EMI272" s="911"/>
      <c r="EMJ272" s="911"/>
      <c r="EMK272" s="911"/>
      <c r="EML272" s="911"/>
      <c r="EMM272" s="911"/>
      <c r="EMN272" s="911"/>
      <c r="EMO272" s="911"/>
      <c r="EMP272" s="911"/>
      <c r="EMQ272" s="911"/>
      <c r="EMR272" s="911"/>
      <c r="EMS272" s="911"/>
      <c r="EMT272" s="911"/>
      <c r="EMU272" s="911"/>
      <c r="EMV272" s="911"/>
      <c r="EMW272" s="893"/>
      <c r="EMX272" s="893"/>
      <c r="EMY272" s="893"/>
      <c r="EMZ272" s="893"/>
      <c r="ENA272" s="893"/>
      <c r="ENB272" s="893"/>
      <c r="ENC272" s="893"/>
      <c r="END272" s="893"/>
      <c r="ENE272" s="893"/>
      <c r="ENF272" s="893"/>
      <c r="ENG272" s="893"/>
      <c r="ENH272" s="893"/>
      <c r="ENI272" s="893"/>
      <c r="ENJ272" s="893"/>
      <c r="ENK272" s="893"/>
      <c r="ENL272" s="893"/>
      <c r="ENM272" s="893"/>
      <c r="ENN272" s="893"/>
      <c r="ENO272" s="893"/>
      <c r="ENP272" s="893"/>
      <c r="ENQ272" s="893"/>
      <c r="ENR272" s="893"/>
      <c r="ENS272" s="893"/>
      <c r="ENT272" s="893"/>
      <c r="ENU272" s="909"/>
      <c r="ENV272" s="909"/>
      <c r="ENW272" s="909"/>
      <c r="ENX272" s="909"/>
      <c r="ENY272" s="909"/>
      <c r="ENZ272" s="893"/>
      <c r="EOA272" s="893"/>
      <c r="EOB272" s="909"/>
      <c r="EOC272" s="909"/>
      <c r="EOD272" s="893"/>
      <c r="EOE272" s="893"/>
      <c r="EOF272" s="909"/>
      <c r="EOG272" s="909"/>
      <c r="EOH272" s="893"/>
      <c r="EOI272" s="893"/>
      <c r="EOJ272" s="893"/>
      <c r="EOK272" s="893"/>
      <c r="EOL272" s="893"/>
      <c r="EOM272" s="893"/>
      <c r="EON272" s="893"/>
      <c r="EOO272" s="909"/>
      <c r="EOP272" s="909"/>
      <c r="EOQ272" s="893"/>
      <c r="EOR272" s="893"/>
      <c r="EOS272" s="909"/>
      <c r="EOT272" s="909"/>
      <c r="EOU272" s="893"/>
      <c r="EOV272" s="893"/>
      <c r="EOW272" s="893"/>
      <c r="EOX272" s="893"/>
      <c r="EOY272" s="893"/>
      <c r="EOZ272" s="908"/>
      <c r="EPA272" s="910"/>
      <c r="EPB272" s="893"/>
      <c r="EPC272" s="893"/>
      <c r="EPD272" s="893"/>
      <c r="EPE272" s="893"/>
      <c r="EPF272" s="893"/>
      <c r="EPG272" s="893"/>
      <c r="EPH272" s="893"/>
      <c r="EPI272" s="911"/>
      <c r="EPJ272" s="911"/>
      <c r="EPK272" s="911"/>
      <c r="EPL272" s="911"/>
      <c r="EPM272" s="911"/>
      <c r="EPN272" s="911"/>
      <c r="EPO272" s="911"/>
      <c r="EPP272" s="911"/>
      <c r="EPQ272" s="911"/>
      <c r="EPR272" s="911"/>
      <c r="EPS272" s="911"/>
      <c r="EPT272" s="911"/>
      <c r="EPU272" s="911"/>
      <c r="EPV272" s="911"/>
      <c r="EPW272" s="911"/>
      <c r="EPX272" s="911"/>
      <c r="EPY272" s="911"/>
      <c r="EPZ272" s="911"/>
      <c r="EQA272" s="911"/>
      <c r="EQB272" s="911"/>
      <c r="EQC272" s="911"/>
      <c r="EQD272" s="911"/>
      <c r="EQE272" s="911"/>
      <c r="EQF272" s="911"/>
      <c r="EQG272" s="911"/>
      <c r="EQH272" s="911"/>
      <c r="EQI272" s="911"/>
      <c r="EQJ272" s="911"/>
      <c r="EQK272" s="911"/>
      <c r="EQL272" s="911"/>
      <c r="EQM272" s="911"/>
      <c r="EQN272" s="911"/>
      <c r="EQO272" s="911"/>
      <c r="EQP272" s="911"/>
      <c r="EQQ272" s="911"/>
      <c r="EQR272" s="911"/>
      <c r="EQS272" s="911"/>
      <c r="EQT272" s="911"/>
      <c r="EQU272" s="911"/>
      <c r="EQV272" s="911"/>
      <c r="EQW272" s="911"/>
      <c r="EQX272" s="911"/>
      <c r="EQY272" s="911"/>
      <c r="EQZ272" s="911"/>
      <c r="ERA272" s="893"/>
      <c r="ERB272" s="893"/>
      <c r="ERC272" s="893"/>
      <c r="ERD272" s="893"/>
      <c r="ERE272" s="893"/>
      <c r="ERF272" s="893"/>
      <c r="ERG272" s="893"/>
      <c r="ERH272" s="893"/>
      <c r="ERI272" s="893"/>
      <c r="ERJ272" s="893"/>
      <c r="ERK272" s="893"/>
      <c r="ERL272" s="893"/>
      <c r="ERM272" s="893"/>
      <c r="ERN272" s="893"/>
      <c r="ERO272" s="893"/>
      <c r="ERP272" s="893"/>
      <c r="ERQ272" s="893"/>
      <c r="ERR272" s="893"/>
      <c r="ERS272" s="893"/>
      <c r="ERT272" s="893"/>
      <c r="ERU272" s="893"/>
      <c r="ERV272" s="893"/>
      <c r="ERW272" s="893"/>
      <c r="ERX272" s="893"/>
      <c r="ERY272" s="909"/>
      <c r="ERZ272" s="909"/>
      <c r="ESA272" s="909"/>
      <c r="ESB272" s="909"/>
      <c r="ESC272" s="909"/>
      <c r="ESD272" s="893"/>
      <c r="ESE272" s="893"/>
      <c r="ESF272" s="909"/>
      <c r="ESG272" s="909"/>
      <c r="ESH272" s="893"/>
      <c r="ESI272" s="893"/>
      <c r="ESJ272" s="909"/>
      <c r="ESK272" s="909"/>
      <c r="ESL272" s="893"/>
      <c r="ESM272" s="893"/>
      <c r="ESN272" s="893"/>
      <c r="ESO272" s="893"/>
      <c r="ESP272" s="893"/>
      <c r="ESQ272" s="893"/>
      <c r="ESR272" s="893"/>
      <c r="ESS272" s="909"/>
      <c r="EST272" s="909"/>
      <c r="ESU272" s="893"/>
      <c r="ESV272" s="893"/>
      <c r="ESW272" s="909"/>
      <c r="ESX272" s="909"/>
      <c r="ESY272" s="893"/>
      <c r="ESZ272" s="893"/>
      <c r="ETA272" s="893"/>
      <c r="ETB272" s="893"/>
      <c r="ETC272" s="893"/>
      <c r="ETD272" s="908"/>
      <c r="ETE272" s="910"/>
      <c r="ETF272" s="893"/>
      <c r="ETG272" s="893"/>
      <c r="ETH272" s="893"/>
      <c r="ETI272" s="893"/>
      <c r="ETJ272" s="893"/>
      <c r="ETK272" s="893"/>
      <c r="ETL272" s="893"/>
      <c r="ETM272" s="911"/>
      <c r="ETN272" s="911"/>
      <c r="ETO272" s="911"/>
      <c r="ETP272" s="911"/>
      <c r="ETQ272" s="911"/>
      <c r="ETR272" s="911"/>
      <c r="ETS272" s="911"/>
      <c r="ETT272" s="911"/>
      <c r="ETU272" s="911"/>
      <c r="ETV272" s="911"/>
      <c r="ETW272" s="911"/>
      <c r="ETX272" s="911"/>
      <c r="ETY272" s="911"/>
      <c r="ETZ272" s="911"/>
      <c r="EUA272" s="911"/>
      <c r="EUB272" s="911"/>
      <c r="EUC272" s="911"/>
      <c r="EUD272" s="911"/>
      <c r="EUE272" s="911"/>
      <c r="EUF272" s="911"/>
      <c r="EUG272" s="911"/>
      <c r="EUH272" s="911"/>
      <c r="EUI272" s="911"/>
      <c r="EUJ272" s="911"/>
      <c r="EUK272" s="911"/>
      <c r="EUL272" s="911"/>
      <c r="EUM272" s="911"/>
      <c r="EUN272" s="911"/>
      <c r="EUO272" s="911"/>
      <c r="EUP272" s="911"/>
      <c r="EUQ272" s="911"/>
      <c r="EUR272" s="911"/>
      <c r="EUS272" s="911"/>
      <c r="EUT272" s="911"/>
      <c r="EUU272" s="911"/>
      <c r="EUV272" s="911"/>
      <c r="EUW272" s="911"/>
      <c r="EUX272" s="911"/>
      <c r="EUY272" s="911"/>
      <c r="EUZ272" s="911"/>
      <c r="EVA272" s="911"/>
      <c r="EVB272" s="911"/>
      <c r="EVC272" s="911"/>
      <c r="EVD272" s="911"/>
      <c r="EVE272" s="893"/>
      <c r="EVF272" s="893"/>
      <c r="EVG272" s="893"/>
      <c r="EVH272" s="893"/>
      <c r="EVI272" s="893"/>
      <c r="EVJ272" s="893"/>
      <c r="EVK272" s="893"/>
      <c r="EVL272" s="893"/>
      <c r="EVM272" s="893"/>
      <c r="EVN272" s="893"/>
      <c r="EVO272" s="893"/>
      <c r="EVP272" s="893"/>
      <c r="EVQ272" s="893"/>
      <c r="EVR272" s="893"/>
      <c r="EVS272" s="893"/>
      <c r="EVT272" s="893"/>
      <c r="EVU272" s="893"/>
      <c r="EVV272" s="893"/>
      <c r="EVW272" s="893"/>
      <c r="EVX272" s="893"/>
      <c r="EVY272" s="893"/>
      <c r="EVZ272" s="893"/>
      <c r="EWA272" s="893"/>
      <c r="EWB272" s="893"/>
      <c r="EWC272" s="909"/>
      <c r="EWD272" s="909"/>
      <c r="EWE272" s="909"/>
      <c r="EWF272" s="909"/>
      <c r="EWG272" s="909"/>
      <c r="EWH272" s="893"/>
      <c r="EWI272" s="893"/>
      <c r="EWJ272" s="909"/>
      <c r="EWK272" s="909"/>
      <c r="EWL272" s="893"/>
      <c r="EWM272" s="893"/>
      <c r="EWN272" s="909"/>
      <c r="EWO272" s="909"/>
      <c r="EWP272" s="893"/>
      <c r="EWQ272" s="893"/>
      <c r="EWR272" s="893"/>
      <c r="EWS272" s="893"/>
      <c r="EWT272" s="893"/>
      <c r="EWU272" s="893"/>
      <c r="EWV272" s="893"/>
      <c r="EWW272" s="909"/>
      <c r="EWX272" s="909"/>
      <c r="EWY272" s="893"/>
      <c r="EWZ272" s="893"/>
      <c r="EXA272" s="909"/>
      <c r="EXB272" s="909"/>
      <c r="EXC272" s="893"/>
      <c r="EXD272" s="893"/>
      <c r="EXE272" s="893"/>
      <c r="EXF272" s="893"/>
      <c r="EXG272" s="893"/>
      <c r="EXH272" s="908"/>
      <c r="EXI272" s="910"/>
      <c r="EXJ272" s="893"/>
      <c r="EXK272" s="893"/>
      <c r="EXL272" s="893"/>
      <c r="EXM272" s="893"/>
      <c r="EXN272" s="893"/>
      <c r="EXO272" s="893"/>
      <c r="EXP272" s="893"/>
      <c r="EXQ272" s="911"/>
      <c r="EXR272" s="911"/>
      <c r="EXS272" s="911"/>
      <c r="EXT272" s="911"/>
      <c r="EXU272" s="911"/>
      <c r="EXV272" s="911"/>
      <c r="EXW272" s="911"/>
      <c r="EXX272" s="911"/>
      <c r="EXY272" s="911"/>
      <c r="EXZ272" s="911"/>
      <c r="EYA272" s="911"/>
      <c r="EYB272" s="911"/>
      <c r="EYC272" s="911"/>
      <c r="EYD272" s="911"/>
      <c r="EYE272" s="911"/>
      <c r="EYF272" s="911"/>
      <c r="EYG272" s="911"/>
      <c r="EYH272" s="911"/>
      <c r="EYI272" s="911"/>
      <c r="EYJ272" s="911"/>
      <c r="EYK272" s="911"/>
      <c r="EYL272" s="911"/>
      <c r="EYM272" s="911"/>
      <c r="EYN272" s="911"/>
      <c r="EYO272" s="911"/>
      <c r="EYP272" s="911"/>
      <c r="EYQ272" s="911"/>
      <c r="EYR272" s="911"/>
      <c r="EYS272" s="911"/>
      <c r="EYT272" s="911"/>
      <c r="EYU272" s="911"/>
      <c r="EYV272" s="911"/>
      <c r="EYW272" s="911"/>
      <c r="EYX272" s="911"/>
      <c r="EYY272" s="911"/>
      <c r="EYZ272" s="911"/>
      <c r="EZA272" s="911"/>
      <c r="EZB272" s="911"/>
      <c r="EZC272" s="911"/>
      <c r="EZD272" s="911"/>
      <c r="EZE272" s="911"/>
      <c r="EZF272" s="911"/>
      <c r="EZG272" s="911"/>
      <c r="EZH272" s="911"/>
      <c r="EZI272" s="893"/>
      <c r="EZJ272" s="893"/>
      <c r="EZK272" s="893"/>
      <c r="EZL272" s="893"/>
      <c r="EZM272" s="893"/>
      <c r="EZN272" s="893"/>
      <c r="EZO272" s="893"/>
      <c r="EZP272" s="893"/>
      <c r="EZQ272" s="893"/>
      <c r="EZR272" s="893"/>
      <c r="EZS272" s="893"/>
      <c r="EZT272" s="893"/>
      <c r="EZU272" s="893"/>
      <c r="EZV272" s="893"/>
      <c r="EZW272" s="893"/>
      <c r="EZX272" s="893"/>
      <c r="EZY272" s="893"/>
      <c r="EZZ272" s="893"/>
      <c r="FAA272" s="893"/>
      <c r="FAB272" s="893"/>
      <c r="FAC272" s="893"/>
      <c r="FAD272" s="893"/>
      <c r="FAE272" s="893"/>
      <c r="FAF272" s="893"/>
      <c r="FAG272" s="909"/>
      <c r="FAH272" s="909"/>
      <c r="FAI272" s="909"/>
      <c r="FAJ272" s="909"/>
      <c r="FAK272" s="909"/>
      <c r="FAL272" s="893"/>
      <c r="FAM272" s="893"/>
      <c r="FAN272" s="909"/>
      <c r="FAO272" s="909"/>
      <c r="FAP272" s="893"/>
      <c r="FAQ272" s="893"/>
      <c r="FAR272" s="909"/>
      <c r="FAS272" s="909"/>
      <c r="FAT272" s="893"/>
      <c r="FAU272" s="893"/>
      <c r="FAV272" s="893"/>
      <c r="FAW272" s="893"/>
      <c r="FAX272" s="893"/>
      <c r="FAY272" s="893"/>
      <c r="FAZ272" s="893"/>
      <c r="FBA272" s="909"/>
      <c r="FBB272" s="909"/>
      <c r="FBC272" s="893"/>
      <c r="FBD272" s="893"/>
      <c r="FBE272" s="909"/>
      <c r="FBF272" s="909"/>
      <c r="FBG272" s="893"/>
      <c r="FBH272" s="893"/>
      <c r="FBI272" s="893"/>
      <c r="FBJ272" s="893"/>
      <c r="FBK272" s="893"/>
      <c r="FBL272" s="908"/>
      <c r="FBM272" s="910"/>
      <c r="FBN272" s="893"/>
      <c r="FBO272" s="893"/>
      <c r="FBP272" s="893"/>
      <c r="FBQ272" s="893"/>
      <c r="FBR272" s="893"/>
      <c r="FBS272" s="893"/>
      <c r="FBT272" s="893"/>
      <c r="FBU272" s="911"/>
      <c r="FBV272" s="911"/>
      <c r="FBW272" s="911"/>
      <c r="FBX272" s="911"/>
      <c r="FBY272" s="911"/>
      <c r="FBZ272" s="911"/>
      <c r="FCA272" s="911"/>
      <c r="FCB272" s="911"/>
      <c r="FCC272" s="911"/>
      <c r="FCD272" s="911"/>
      <c r="FCE272" s="911"/>
      <c r="FCF272" s="911"/>
      <c r="FCG272" s="911"/>
      <c r="FCH272" s="911"/>
      <c r="FCI272" s="911"/>
      <c r="FCJ272" s="911"/>
      <c r="FCK272" s="911"/>
      <c r="FCL272" s="911"/>
      <c r="FCM272" s="911"/>
      <c r="FCN272" s="911"/>
      <c r="FCO272" s="911"/>
      <c r="FCP272" s="911"/>
      <c r="FCQ272" s="911"/>
      <c r="FCR272" s="911"/>
      <c r="FCS272" s="911"/>
      <c r="FCT272" s="911"/>
      <c r="FCU272" s="911"/>
      <c r="FCV272" s="911"/>
      <c r="FCW272" s="911"/>
      <c r="FCX272" s="911"/>
      <c r="FCY272" s="911"/>
      <c r="FCZ272" s="911"/>
      <c r="FDA272" s="911"/>
      <c r="FDB272" s="911"/>
      <c r="FDC272" s="911"/>
      <c r="FDD272" s="911"/>
      <c r="FDE272" s="911"/>
      <c r="FDF272" s="911"/>
      <c r="FDG272" s="911"/>
      <c r="FDH272" s="911"/>
      <c r="FDI272" s="911"/>
      <c r="FDJ272" s="911"/>
      <c r="FDK272" s="911"/>
      <c r="FDL272" s="911"/>
      <c r="FDM272" s="893"/>
      <c r="FDN272" s="893"/>
      <c r="FDO272" s="893"/>
      <c r="FDP272" s="893"/>
      <c r="FDQ272" s="893"/>
      <c r="FDR272" s="893"/>
      <c r="FDS272" s="893"/>
      <c r="FDT272" s="893"/>
      <c r="FDU272" s="893"/>
      <c r="FDV272" s="893"/>
      <c r="FDW272" s="893"/>
      <c r="FDX272" s="893"/>
      <c r="FDY272" s="893"/>
      <c r="FDZ272" s="893"/>
      <c r="FEA272" s="893"/>
      <c r="FEB272" s="893"/>
      <c r="FEC272" s="893"/>
      <c r="FED272" s="893"/>
      <c r="FEE272" s="893"/>
      <c r="FEF272" s="893"/>
      <c r="FEG272" s="893"/>
      <c r="FEH272" s="893"/>
      <c r="FEI272" s="893"/>
      <c r="FEJ272" s="893"/>
      <c r="FEK272" s="909"/>
      <c r="FEL272" s="909"/>
      <c r="FEM272" s="909"/>
      <c r="FEN272" s="909"/>
      <c r="FEO272" s="909"/>
      <c r="FEP272" s="893"/>
      <c r="FEQ272" s="893"/>
      <c r="FER272" s="909"/>
      <c r="FES272" s="909"/>
      <c r="FET272" s="893"/>
      <c r="FEU272" s="893"/>
      <c r="FEV272" s="909"/>
      <c r="FEW272" s="909"/>
      <c r="FEX272" s="893"/>
      <c r="FEY272" s="893"/>
      <c r="FEZ272" s="893"/>
      <c r="FFA272" s="893"/>
      <c r="FFB272" s="893"/>
      <c r="FFC272" s="893"/>
      <c r="FFD272" s="893"/>
      <c r="FFE272" s="909"/>
      <c r="FFF272" s="909"/>
      <c r="FFG272" s="893"/>
      <c r="FFH272" s="893"/>
      <c r="FFI272" s="909"/>
      <c r="FFJ272" s="909"/>
      <c r="FFK272" s="893"/>
      <c r="FFL272" s="893"/>
      <c r="FFM272" s="893"/>
      <c r="FFN272" s="893"/>
      <c r="FFO272" s="893"/>
      <c r="FFP272" s="908"/>
      <c r="FFQ272" s="910"/>
      <c r="FFR272" s="893"/>
      <c r="FFS272" s="893"/>
      <c r="FFT272" s="893"/>
      <c r="FFU272" s="893"/>
      <c r="FFV272" s="893"/>
      <c r="FFW272" s="893"/>
      <c r="FFX272" s="893"/>
      <c r="FFY272" s="911"/>
      <c r="FFZ272" s="911"/>
      <c r="FGA272" s="911"/>
      <c r="FGB272" s="911"/>
      <c r="FGC272" s="911"/>
      <c r="FGD272" s="911"/>
      <c r="FGE272" s="911"/>
      <c r="FGF272" s="911"/>
      <c r="FGG272" s="911"/>
      <c r="FGH272" s="911"/>
      <c r="FGI272" s="911"/>
      <c r="FGJ272" s="911"/>
      <c r="FGK272" s="911"/>
      <c r="FGL272" s="911"/>
      <c r="FGM272" s="911"/>
      <c r="FGN272" s="911"/>
      <c r="FGO272" s="911"/>
      <c r="FGP272" s="911"/>
      <c r="FGQ272" s="911"/>
      <c r="FGR272" s="911"/>
      <c r="FGS272" s="911"/>
      <c r="FGT272" s="911"/>
      <c r="FGU272" s="911"/>
      <c r="FGV272" s="911"/>
      <c r="FGW272" s="911"/>
      <c r="FGX272" s="911"/>
      <c r="FGY272" s="911"/>
      <c r="FGZ272" s="911"/>
      <c r="FHA272" s="911"/>
      <c r="FHB272" s="911"/>
      <c r="FHC272" s="911"/>
      <c r="FHD272" s="911"/>
      <c r="FHE272" s="911"/>
      <c r="FHF272" s="911"/>
      <c r="FHG272" s="911"/>
      <c r="FHH272" s="911"/>
      <c r="FHI272" s="911"/>
      <c r="FHJ272" s="911"/>
      <c r="FHK272" s="911"/>
      <c r="FHL272" s="911"/>
      <c r="FHM272" s="911"/>
      <c r="FHN272" s="911"/>
      <c r="FHO272" s="911"/>
      <c r="FHP272" s="911"/>
      <c r="FHQ272" s="893"/>
      <c r="FHR272" s="893"/>
      <c r="FHS272" s="893"/>
      <c r="FHT272" s="893"/>
      <c r="FHU272" s="893"/>
      <c r="FHV272" s="893"/>
      <c r="FHW272" s="893"/>
      <c r="FHX272" s="893"/>
      <c r="FHY272" s="893"/>
      <c r="FHZ272" s="893"/>
      <c r="FIA272" s="893"/>
      <c r="FIB272" s="893"/>
      <c r="FIC272" s="893"/>
      <c r="FID272" s="893"/>
      <c r="FIE272" s="893"/>
      <c r="FIF272" s="893"/>
      <c r="FIG272" s="893"/>
      <c r="FIH272" s="893"/>
      <c r="FII272" s="893"/>
      <c r="FIJ272" s="893"/>
      <c r="FIK272" s="893"/>
      <c r="FIL272" s="893"/>
      <c r="FIM272" s="893"/>
      <c r="FIN272" s="893"/>
      <c r="FIO272" s="909"/>
      <c r="FIP272" s="909"/>
      <c r="FIQ272" s="909"/>
      <c r="FIR272" s="909"/>
      <c r="FIS272" s="909"/>
      <c r="FIT272" s="893"/>
      <c r="FIU272" s="893"/>
      <c r="FIV272" s="909"/>
      <c r="FIW272" s="909"/>
      <c r="FIX272" s="893"/>
      <c r="FIY272" s="893"/>
      <c r="FIZ272" s="909"/>
      <c r="FJA272" s="909"/>
      <c r="FJB272" s="893"/>
      <c r="FJC272" s="893"/>
      <c r="FJD272" s="893"/>
      <c r="FJE272" s="893"/>
      <c r="FJF272" s="893"/>
      <c r="FJG272" s="893"/>
      <c r="FJH272" s="893"/>
      <c r="FJI272" s="909"/>
      <c r="FJJ272" s="909"/>
      <c r="FJK272" s="893"/>
      <c r="FJL272" s="893"/>
      <c r="FJM272" s="909"/>
      <c r="FJN272" s="909"/>
      <c r="FJO272" s="893"/>
      <c r="FJP272" s="893"/>
      <c r="FJQ272" s="893"/>
      <c r="FJR272" s="893"/>
      <c r="FJS272" s="893"/>
      <c r="FJT272" s="908"/>
      <c r="FJU272" s="910"/>
      <c r="FJV272" s="893"/>
      <c r="FJW272" s="893"/>
      <c r="FJX272" s="893"/>
      <c r="FJY272" s="893"/>
      <c r="FJZ272" s="893"/>
      <c r="FKA272" s="893"/>
      <c r="FKB272" s="893"/>
      <c r="FKC272" s="911"/>
      <c r="FKD272" s="911"/>
      <c r="FKE272" s="911"/>
      <c r="FKF272" s="911"/>
      <c r="FKG272" s="911"/>
      <c r="FKH272" s="911"/>
      <c r="FKI272" s="911"/>
      <c r="FKJ272" s="911"/>
      <c r="FKK272" s="911"/>
      <c r="FKL272" s="911"/>
      <c r="FKM272" s="911"/>
      <c r="FKN272" s="911"/>
      <c r="FKO272" s="911"/>
      <c r="FKP272" s="911"/>
      <c r="FKQ272" s="911"/>
      <c r="FKR272" s="911"/>
      <c r="FKS272" s="911"/>
      <c r="FKT272" s="911"/>
      <c r="FKU272" s="911"/>
      <c r="FKV272" s="911"/>
      <c r="FKW272" s="911"/>
      <c r="FKX272" s="911"/>
      <c r="FKY272" s="911"/>
      <c r="FKZ272" s="911"/>
      <c r="FLA272" s="911"/>
      <c r="FLB272" s="911"/>
      <c r="FLC272" s="911"/>
      <c r="FLD272" s="911"/>
      <c r="FLE272" s="911"/>
      <c r="FLF272" s="911"/>
      <c r="FLG272" s="911"/>
      <c r="FLH272" s="911"/>
      <c r="FLI272" s="911"/>
      <c r="FLJ272" s="911"/>
      <c r="FLK272" s="911"/>
      <c r="FLL272" s="911"/>
      <c r="FLM272" s="911"/>
      <c r="FLN272" s="911"/>
      <c r="FLO272" s="911"/>
      <c r="FLP272" s="911"/>
      <c r="FLQ272" s="911"/>
      <c r="FLR272" s="911"/>
      <c r="FLS272" s="911"/>
      <c r="FLT272" s="911"/>
      <c r="FLU272" s="893"/>
      <c r="FLV272" s="893"/>
      <c r="FLW272" s="893"/>
      <c r="FLX272" s="893"/>
      <c r="FLY272" s="893"/>
      <c r="FLZ272" s="893"/>
      <c r="FMA272" s="893"/>
      <c r="FMB272" s="893"/>
      <c r="FMC272" s="893"/>
      <c r="FMD272" s="893"/>
      <c r="FME272" s="893"/>
      <c r="FMF272" s="893"/>
      <c r="FMG272" s="893"/>
      <c r="FMH272" s="893"/>
      <c r="FMI272" s="893"/>
      <c r="FMJ272" s="893"/>
      <c r="FMK272" s="893"/>
      <c r="FML272" s="893"/>
      <c r="FMM272" s="893"/>
      <c r="FMN272" s="893"/>
      <c r="FMO272" s="893"/>
      <c r="FMP272" s="893"/>
      <c r="FMQ272" s="893"/>
      <c r="FMR272" s="893"/>
      <c r="FMS272" s="909"/>
      <c r="FMT272" s="909"/>
      <c r="FMU272" s="909"/>
      <c r="FMV272" s="909"/>
      <c r="FMW272" s="909"/>
      <c r="FMX272" s="893"/>
      <c r="FMY272" s="893"/>
      <c r="FMZ272" s="909"/>
      <c r="FNA272" s="909"/>
      <c r="FNB272" s="893"/>
      <c r="FNC272" s="893"/>
      <c r="FND272" s="909"/>
      <c r="FNE272" s="909"/>
      <c r="FNF272" s="893"/>
      <c r="FNG272" s="893"/>
      <c r="FNH272" s="893"/>
      <c r="FNI272" s="893"/>
      <c r="FNJ272" s="893"/>
      <c r="FNK272" s="893"/>
      <c r="FNL272" s="893"/>
      <c r="FNM272" s="909"/>
      <c r="FNN272" s="909"/>
      <c r="FNO272" s="893"/>
      <c r="FNP272" s="893"/>
      <c r="FNQ272" s="909"/>
      <c r="FNR272" s="909"/>
      <c r="FNS272" s="893"/>
      <c r="FNT272" s="893"/>
      <c r="FNU272" s="893"/>
      <c r="FNV272" s="893"/>
      <c r="FNW272" s="893"/>
      <c r="FNX272" s="908"/>
      <c r="FNY272" s="910"/>
      <c r="FNZ272" s="893"/>
      <c r="FOA272" s="893"/>
      <c r="FOB272" s="893"/>
      <c r="FOC272" s="893"/>
      <c r="FOD272" s="893"/>
      <c r="FOE272" s="893"/>
      <c r="FOF272" s="893"/>
      <c r="FOG272" s="911"/>
      <c r="FOH272" s="911"/>
      <c r="FOI272" s="911"/>
      <c r="FOJ272" s="911"/>
      <c r="FOK272" s="911"/>
      <c r="FOL272" s="911"/>
      <c r="FOM272" s="911"/>
      <c r="FON272" s="911"/>
      <c r="FOO272" s="911"/>
      <c r="FOP272" s="911"/>
      <c r="FOQ272" s="911"/>
      <c r="FOR272" s="911"/>
      <c r="FOS272" s="911"/>
      <c r="FOT272" s="911"/>
      <c r="FOU272" s="911"/>
      <c r="FOV272" s="911"/>
      <c r="FOW272" s="911"/>
      <c r="FOX272" s="911"/>
      <c r="FOY272" s="911"/>
      <c r="FOZ272" s="911"/>
      <c r="FPA272" s="911"/>
      <c r="FPB272" s="911"/>
      <c r="FPC272" s="911"/>
      <c r="FPD272" s="911"/>
      <c r="FPE272" s="911"/>
      <c r="FPF272" s="911"/>
      <c r="FPG272" s="911"/>
      <c r="FPH272" s="911"/>
      <c r="FPI272" s="911"/>
      <c r="FPJ272" s="911"/>
      <c r="FPK272" s="911"/>
      <c r="FPL272" s="911"/>
      <c r="FPM272" s="911"/>
      <c r="FPN272" s="911"/>
      <c r="FPO272" s="911"/>
      <c r="FPP272" s="911"/>
      <c r="FPQ272" s="911"/>
      <c r="FPR272" s="911"/>
      <c r="FPS272" s="911"/>
      <c r="FPT272" s="911"/>
      <c r="FPU272" s="911"/>
      <c r="FPV272" s="911"/>
      <c r="FPW272" s="911"/>
      <c r="FPX272" s="911"/>
      <c r="FPY272" s="893"/>
      <c r="FPZ272" s="893"/>
      <c r="FQA272" s="893"/>
      <c r="FQB272" s="893"/>
      <c r="FQC272" s="893"/>
      <c r="FQD272" s="893"/>
      <c r="FQE272" s="893"/>
      <c r="FQF272" s="893"/>
      <c r="FQG272" s="893"/>
      <c r="FQH272" s="893"/>
      <c r="FQI272" s="893"/>
      <c r="FQJ272" s="893"/>
      <c r="FQK272" s="893"/>
      <c r="FQL272" s="893"/>
      <c r="FQM272" s="893"/>
      <c r="FQN272" s="893"/>
      <c r="FQO272" s="893"/>
      <c r="FQP272" s="893"/>
      <c r="FQQ272" s="893"/>
      <c r="FQR272" s="893"/>
      <c r="FQS272" s="893"/>
      <c r="FQT272" s="893"/>
      <c r="FQU272" s="893"/>
      <c r="FQV272" s="893"/>
      <c r="FQW272" s="909"/>
      <c r="FQX272" s="909"/>
      <c r="FQY272" s="909"/>
      <c r="FQZ272" s="909"/>
      <c r="FRA272" s="909"/>
      <c r="FRB272" s="893"/>
      <c r="FRC272" s="893"/>
      <c r="FRD272" s="909"/>
      <c r="FRE272" s="909"/>
      <c r="FRF272" s="893"/>
      <c r="FRG272" s="893"/>
      <c r="FRH272" s="909"/>
      <c r="FRI272" s="909"/>
      <c r="FRJ272" s="893"/>
      <c r="FRK272" s="893"/>
      <c r="FRL272" s="893"/>
      <c r="FRM272" s="893"/>
      <c r="FRN272" s="893"/>
      <c r="FRO272" s="893"/>
      <c r="FRP272" s="893"/>
      <c r="FRQ272" s="909"/>
      <c r="FRR272" s="909"/>
      <c r="FRS272" s="893"/>
      <c r="FRT272" s="893"/>
      <c r="FRU272" s="909"/>
      <c r="FRV272" s="909"/>
      <c r="FRW272" s="893"/>
      <c r="FRX272" s="893"/>
      <c r="FRY272" s="893"/>
      <c r="FRZ272" s="893"/>
      <c r="FSA272" s="893"/>
      <c r="FSB272" s="908"/>
      <c r="FSC272" s="910"/>
      <c r="FSD272" s="893"/>
      <c r="FSE272" s="893"/>
      <c r="FSF272" s="893"/>
      <c r="FSG272" s="893"/>
      <c r="FSH272" s="893"/>
      <c r="FSI272" s="893"/>
      <c r="FSJ272" s="893"/>
      <c r="FSK272" s="911"/>
      <c r="FSL272" s="911"/>
      <c r="FSM272" s="911"/>
      <c r="FSN272" s="911"/>
      <c r="FSO272" s="911"/>
      <c r="FSP272" s="911"/>
      <c r="FSQ272" s="911"/>
      <c r="FSR272" s="911"/>
      <c r="FSS272" s="911"/>
      <c r="FST272" s="911"/>
      <c r="FSU272" s="911"/>
      <c r="FSV272" s="911"/>
      <c r="FSW272" s="911"/>
      <c r="FSX272" s="911"/>
      <c r="FSY272" s="911"/>
      <c r="FSZ272" s="911"/>
      <c r="FTA272" s="911"/>
      <c r="FTB272" s="911"/>
      <c r="FTC272" s="911"/>
      <c r="FTD272" s="911"/>
      <c r="FTE272" s="911"/>
      <c r="FTF272" s="911"/>
      <c r="FTG272" s="911"/>
      <c r="FTH272" s="911"/>
      <c r="FTI272" s="911"/>
      <c r="FTJ272" s="911"/>
      <c r="FTK272" s="911"/>
      <c r="FTL272" s="911"/>
      <c r="FTM272" s="911"/>
      <c r="FTN272" s="911"/>
      <c r="FTO272" s="911"/>
      <c r="FTP272" s="911"/>
      <c r="FTQ272" s="911"/>
      <c r="FTR272" s="911"/>
      <c r="FTS272" s="911"/>
      <c r="FTT272" s="911"/>
      <c r="FTU272" s="911"/>
      <c r="FTV272" s="911"/>
      <c r="FTW272" s="911"/>
      <c r="FTX272" s="911"/>
      <c r="FTY272" s="911"/>
      <c r="FTZ272" s="911"/>
      <c r="FUA272" s="911"/>
      <c r="FUB272" s="911"/>
      <c r="FUC272" s="893"/>
      <c r="FUD272" s="893"/>
      <c r="FUE272" s="893"/>
      <c r="FUF272" s="893"/>
      <c r="FUG272" s="893"/>
      <c r="FUH272" s="893"/>
      <c r="FUI272" s="893"/>
      <c r="FUJ272" s="893"/>
      <c r="FUK272" s="893"/>
      <c r="FUL272" s="893"/>
      <c r="FUM272" s="893"/>
      <c r="FUN272" s="893"/>
      <c r="FUO272" s="893"/>
      <c r="FUP272" s="893"/>
      <c r="FUQ272" s="893"/>
      <c r="FUR272" s="893"/>
      <c r="FUS272" s="893"/>
      <c r="FUT272" s="893"/>
      <c r="FUU272" s="893"/>
      <c r="FUV272" s="893"/>
      <c r="FUW272" s="893"/>
      <c r="FUX272" s="893"/>
      <c r="FUY272" s="893"/>
      <c r="FUZ272" s="893"/>
      <c r="FVA272" s="909"/>
      <c r="FVB272" s="909"/>
      <c r="FVC272" s="909"/>
      <c r="FVD272" s="909"/>
      <c r="FVE272" s="909"/>
      <c r="FVF272" s="893"/>
      <c r="FVG272" s="893"/>
      <c r="FVH272" s="909"/>
      <c r="FVI272" s="909"/>
      <c r="FVJ272" s="893"/>
      <c r="FVK272" s="893"/>
      <c r="FVL272" s="909"/>
      <c r="FVM272" s="909"/>
      <c r="FVN272" s="893"/>
      <c r="FVO272" s="893"/>
      <c r="FVP272" s="893"/>
      <c r="FVQ272" s="893"/>
      <c r="FVR272" s="893"/>
      <c r="FVS272" s="893"/>
      <c r="FVT272" s="893"/>
      <c r="FVU272" s="909"/>
      <c r="FVV272" s="909"/>
      <c r="FVW272" s="893"/>
      <c r="FVX272" s="893"/>
      <c r="FVY272" s="909"/>
      <c r="FVZ272" s="909"/>
      <c r="FWA272" s="893"/>
      <c r="FWB272" s="893"/>
      <c r="FWC272" s="893"/>
      <c r="FWD272" s="893"/>
      <c r="FWE272" s="893"/>
      <c r="FWF272" s="908"/>
      <c r="FWG272" s="910"/>
      <c r="FWH272" s="893"/>
      <c r="FWI272" s="893"/>
      <c r="FWJ272" s="893"/>
      <c r="FWK272" s="893"/>
      <c r="FWL272" s="893"/>
      <c r="FWM272" s="893"/>
      <c r="FWN272" s="893"/>
      <c r="FWO272" s="911"/>
      <c r="FWP272" s="911"/>
      <c r="FWQ272" s="911"/>
      <c r="FWR272" s="911"/>
      <c r="FWS272" s="911"/>
      <c r="FWT272" s="911"/>
      <c r="FWU272" s="911"/>
      <c r="FWV272" s="911"/>
      <c r="FWW272" s="911"/>
      <c r="FWX272" s="911"/>
      <c r="FWY272" s="911"/>
      <c r="FWZ272" s="911"/>
      <c r="FXA272" s="911"/>
      <c r="FXB272" s="911"/>
      <c r="FXC272" s="911"/>
      <c r="FXD272" s="911"/>
      <c r="FXE272" s="911"/>
      <c r="FXF272" s="911"/>
      <c r="FXG272" s="911"/>
      <c r="FXH272" s="911"/>
      <c r="FXI272" s="911"/>
      <c r="FXJ272" s="911"/>
      <c r="FXK272" s="911"/>
      <c r="FXL272" s="911"/>
      <c r="FXM272" s="911"/>
      <c r="FXN272" s="911"/>
      <c r="FXO272" s="911"/>
      <c r="FXP272" s="911"/>
      <c r="FXQ272" s="911"/>
      <c r="FXR272" s="911"/>
      <c r="FXS272" s="911"/>
      <c r="FXT272" s="911"/>
      <c r="FXU272" s="911"/>
      <c r="FXV272" s="911"/>
      <c r="FXW272" s="911"/>
      <c r="FXX272" s="911"/>
      <c r="FXY272" s="911"/>
      <c r="FXZ272" s="911"/>
      <c r="FYA272" s="911"/>
      <c r="FYB272" s="911"/>
      <c r="FYC272" s="911"/>
      <c r="FYD272" s="911"/>
      <c r="FYE272" s="911"/>
      <c r="FYF272" s="911"/>
      <c r="FYG272" s="893"/>
      <c r="FYH272" s="893"/>
      <c r="FYI272" s="893"/>
      <c r="FYJ272" s="893"/>
      <c r="FYK272" s="893"/>
      <c r="FYL272" s="893"/>
      <c r="FYM272" s="893"/>
      <c r="FYN272" s="893"/>
      <c r="FYO272" s="893"/>
      <c r="FYP272" s="893"/>
      <c r="FYQ272" s="893"/>
      <c r="FYR272" s="893"/>
      <c r="FYS272" s="893"/>
      <c r="FYT272" s="893"/>
      <c r="FYU272" s="893"/>
      <c r="FYV272" s="893"/>
      <c r="FYW272" s="893"/>
      <c r="FYX272" s="893"/>
      <c r="FYY272" s="893"/>
      <c r="FYZ272" s="893"/>
      <c r="FZA272" s="893"/>
      <c r="FZB272" s="893"/>
      <c r="FZC272" s="893"/>
      <c r="FZD272" s="893"/>
      <c r="FZE272" s="909"/>
      <c r="FZF272" s="909"/>
      <c r="FZG272" s="909"/>
      <c r="FZH272" s="909"/>
      <c r="FZI272" s="909"/>
      <c r="FZJ272" s="893"/>
      <c r="FZK272" s="893"/>
      <c r="FZL272" s="909"/>
      <c r="FZM272" s="909"/>
      <c r="FZN272" s="893"/>
      <c r="FZO272" s="893"/>
      <c r="FZP272" s="909"/>
      <c r="FZQ272" s="909"/>
      <c r="FZR272" s="893"/>
      <c r="FZS272" s="893"/>
      <c r="FZT272" s="893"/>
      <c r="FZU272" s="893"/>
      <c r="FZV272" s="893"/>
      <c r="FZW272" s="893"/>
      <c r="FZX272" s="893"/>
      <c r="FZY272" s="909"/>
      <c r="FZZ272" s="909"/>
      <c r="GAA272" s="893"/>
      <c r="GAB272" s="893"/>
      <c r="GAC272" s="909"/>
      <c r="GAD272" s="909"/>
      <c r="GAE272" s="893"/>
      <c r="GAF272" s="893"/>
      <c r="GAG272" s="893"/>
      <c r="GAH272" s="893"/>
      <c r="GAI272" s="893"/>
      <c r="GAJ272" s="908"/>
      <c r="GAK272" s="910"/>
      <c r="GAL272" s="893"/>
      <c r="GAM272" s="893"/>
      <c r="GAN272" s="893"/>
      <c r="GAO272" s="893"/>
      <c r="GAP272" s="893"/>
      <c r="GAQ272" s="893"/>
      <c r="GAR272" s="893"/>
      <c r="GAS272" s="911"/>
      <c r="GAT272" s="911"/>
      <c r="GAU272" s="911"/>
      <c r="GAV272" s="911"/>
      <c r="GAW272" s="911"/>
      <c r="GAX272" s="911"/>
      <c r="GAY272" s="911"/>
      <c r="GAZ272" s="911"/>
      <c r="GBA272" s="911"/>
      <c r="GBB272" s="911"/>
      <c r="GBC272" s="911"/>
      <c r="GBD272" s="911"/>
      <c r="GBE272" s="911"/>
      <c r="GBF272" s="911"/>
      <c r="GBG272" s="911"/>
      <c r="GBH272" s="911"/>
      <c r="GBI272" s="911"/>
      <c r="GBJ272" s="911"/>
      <c r="GBK272" s="911"/>
      <c r="GBL272" s="911"/>
      <c r="GBM272" s="911"/>
      <c r="GBN272" s="911"/>
      <c r="GBO272" s="911"/>
      <c r="GBP272" s="911"/>
      <c r="GBQ272" s="911"/>
      <c r="GBR272" s="911"/>
      <c r="GBS272" s="911"/>
      <c r="GBT272" s="911"/>
      <c r="GBU272" s="911"/>
      <c r="GBV272" s="911"/>
      <c r="GBW272" s="911"/>
      <c r="GBX272" s="911"/>
      <c r="GBY272" s="911"/>
      <c r="GBZ272" s="911"/>
      <c r="GCA272" s="911"/>
      <c r="GCB272" s="911"/>
      <c r="GCC272" s="911"/>
      <c r="GCD272" s="911"/>
      <c r="GCE272" s="911"/>
      <c r="GCF272" s="911"/>
      <c r="GCG272" s="911"/>
      <c r="GCH272" s="911"/>
      <c r="GCI272" s="911"/>
      <c r="GCJ272" s="911"/>
      <c r="GCK272" s="893"/>
      <c r="GCL272" s="893"/>
      <c r="GCM272" s="893"/>
      <c r="GCN272" s="893"/>
      <c r="GCO272" s="893"/>
      <c r="GCP272" s="893"/>
      <c r="GCQ272" s="893"/>
      <c r="GCR272" s="893"/>
      <c r="GCS272" s="893"/>
      <c r="GCT272" s="893"/>
      <c r="GCU272" s="893"/>
      <c r="GCV272" s="893"/>
      <c r="GCW272" s="893"/>
      <c r="GCX272" s="893"/>
      <c r="GCY272" s="893"/>
      <c r="GCZ272" s="893"/>
      <c r="GDA272" s="893"/>
      <c r="GDB272" s="893"/>
      <c r="GDC272" s="893"/>
      <c r="GDD272" s="893"/>
      <c r="GDE272" s="893"/>
      <c r="GDF272" s="893"/>
      <c r="GDG272" s="893"/>
      <c r="GDH272" s="893"/>
      <c r="GDI272" s="909"/>
      <c r="GDJ272" s="909"/>
      <c r="GDK272" s="909"/>
      <c r="GDL272" s="909"/>
      <c r="GDM272" s="909"/>
      <c r="GDN272" s="893"/>
      <c r="GDO272" s="893"/>
      <c r="GDP272" s="909"/>
      <c r="GDQ272" s="909"/>
      <c r="GDR272" s="893"/>
      <c r="GDS272" s="893"/>
      <c r="GDT272" s="909"/>
      <c r="GDU272" s="909"/>
      <c r="GDV272" s="893"/>
      <c r="GDW272" s="893"/>
      <c r="GDX272" s="893"/>
      <c r="GDY272" s="893"/>
      <c r="GDZ272" s="893"/>
      <c r="GEA272" s="893"/>
      <c r="GEB272" s="893"/>
      <c r="GEC272" s="909"/>
      <c r="GED272" s="909"/>
      <c r="GEE272" s="893"/>
      <c r="GEF272" s="893"/>
      <c r="GEG272" s="909"/>
      <c r="GEH272" s="909"/>
      <c r="GEI272" s="893"/>
      <c r="GEJ272" s="893"/>
      <c r="GEK272" s="893"/>
      <c r="GEL272" s="893"/>
      <c r="GEM272" s="893"/>
      <c r="GEN272" s="908"/>
      <c r="GEO272" s="910"/>
      <c r="GEP272" s="893"/>
      <c r="GEQ272" s="893"/>
      <c r="GER272" s="893"/>
      <c r="GES272" s="893"/>
      <c r="GET272" s="893"/>
      <c r="GEU272" s="893"/>
      <c r="GEV272" s="893"/>
      <c r="GEW272" s="911"/>
      <c r="GEX272" s="911"/>
      <c r="GEY272" s="911"/>
      <c r="GEZ272" s="911"/>
      <c r="GFA272" s="911"/>
      <c r="GFB272" s="911"/>
      <c r="GFC272" s="911"/>
      <c r="GFD272" s="911"/>
      <c r="GFE272" s="911"/>
      <c r="GFF272" s="911"/>
      <c r="GFG272" s="911"/>
      <c r="GFH272" s="911"/>
      <c r="GFI272" s="911"/>
      <c r="GFJ272" s="911"/>
      <c r="GFK272" s="911"/>
      <c r="GFL272" s="911"/>
      <c r="GFM272" s="911"/>
      <c r="GFN272" s="911"/>
      <c r="GFO272" s="911"/>
      <c r="GFP272" s="911"/>
      <c r="GFQ272" s="911"/>
      <c r="GFR272" s="911"/>
      <c r="GFS272" s="911"/>
      <c r="GFT272" s="911"/>
      <c r="GFU272" s="911"/>
      <c r="GFV272" s="911"/>
      <c r="GFW272" s="911"/>
      <c r="GFX272" s="911"/>
      <c r="GFY272" s="911"/>
      <c r="GFZ272" s="911"/>
      <c r="GGA272" s="911"/>
      <c r="GGB272" s="911"/>
      <c r="GGC272" s="911"/>
      <c r="GGD272" s="911"/>
      <c r="GGE272" s="911"/>
      <c r="GGF272" s="911"/>
      <c r="GGG272" s="911"/>
      <c r="GGH272" s="911"/>
      <c r="GGI272" s="911"/>
      <c r="GGJ272" s="911"/>
      <c r="GGK272" s="911"/>
      <c r="GGL272" s="911"/>
      <c r="GGM272" s="911"/>
      <c r="GGN272" s="911"/>
      <c r="GGO272" s="893"/>
      <c r="GGP272" s="893"/>
      <c r="GGQ272" s="893"/>
      <c r="GGR272" s="893"/>
      <c r="GGS272" s="893"/>
      <c r="GGT272" s="893"/>
      <c r="GGU272" s="893"/>
      <c r="GGV272" s="893"/>
      <c r="GGW272" s="893"/>
      <c r="GGX272" s="893"/>
      <c r="GGY272" s="893"/>
      <c r="GGZ272" s="893"/>
      <c r="GHA272" s="893"/>
      <c r="GHB272" s="893"/>
      <c r="GHC272" s="893"/>
      <c r="GHD272" s="893"/>
      <c r="GHE272" s="893"/>
      <c r="GHF272" s="893"/>
      <c r="GHG272" s="893"/>
      <c r="GHH272" s="893"/>
      <c r="GHI272" s="893"/>
      <c r="GHJ272" s="893"/>
      <c r="GHK272" s="893"/>
      <c r="GHL272" s="893"/>
      <c r="GHM272" s="909"/>
      <c r="GHN272" s="909"/>
      <c r="GHO272" s="909"/>
      <c r="GHP272" s="909"/>
      <c r="GHQ272" s="909"/>
      <c r="GHR272" s="893"/>
      <c r="GHS272" s="893"/>
      <c r="GHT272" s="909"/>
      <c r="GHU272" s="909"/>
      <c r="GHV272" s="893"/>
      <c r="GHW272" s="893"/>
      <c r="GHX272" s="909"/>
      <c r="GHY272" s="909"/>
      <c r="GHZ272" s="893"/>
      <c r="GIA272" s="893"/>
      <c r="GIB272" s="893"/>
      <c r="GIC272" s="893"/>
      <c r="GID272" s="893"/>
      <c r="GIE272" s="893"/>
      <c r="GIF272" s="893"/>
      <c r="GIG272" s="909"/>
      <c r="GIH272" s="909"/>
      <c r="GII272" s="893"/>
      <c r="GIJ272" s="893"/>
      <c r="GIK272" s="909"/>
      <c r="GIL272" s="909"/>
      <c r="GIM272" s="893"/>
      <c r="GIN272" s="893"/>
      <c r="GIO272" s="893"/>
      <c r="GIP272" s="893"/>
      <c r="GIQ272" s="893"/>
      <c r="GIR272" s="908"/>
      <c r="GIS272" s="910"/>
      <c r="GIT272" s="893"/>
      <c r="GIU272" s="893"/>
      <c r="GIV272" s="893"/>
      <c r="GIW272" s="893"/>
      <c r="GIX272" s="893"/>
      <c r="GIY272" s="893"/>
      <c r="GIZ272" s="893"/>
      <c r="GJA272" s="911"/>
      <c r="GJB272" s="911"/>
      <c r="GJC272" s="911"/>
      <c r="GJD272" s="911"/>
      <c r="GJE272" s="911"/>
      <c r="GJF272" s="911"/>
      <c r="GJG272" s="911"/>
      <c r="GJH272" s="911"/>
      <c r="GJI272" s="911"/>
      <c r="GJJ272" s="911"/>
      <c r="GJK272" s="911"/>
      <c r="GJL272" s="911"/>
      <c r="GJM272" s="911"/>
      <c r="GJN272" s="911"/>
      <c r="GJO272" s="911"/>
      <c r="GJP272" s="911"/>
      <c r="GJQ272" s="911"/>
      <c r="GJR272" s="911"/>
      <c r="GJS272" s="911"/>
      <c r="GJT272" s="911"/>
      <c r="GJU272" s="911"/>
      <c r="GJV272" s="911"/>
      <c r="GJW272" s="911"/>
      <c r="GJX272" s="911"/>
      <c r="GJY272" s="911"/>
      <c r="GJZ272" s="911"/>
      <c r="GKA272" s="911"/>
      <c r="GKB272" s="911"/>
      <c r="GKC272" s="911"/>
      <c r="GKD272" s="911"/>
      <c r="GKE272" s="911"/>
      <c r="GKF272" s="911"/>
      <c r="GKG272" s="911"/>
      <c r="GKH272" s="911"/>
      <c r="GKI272" s="911"/>
      <c r="GKJ272" s="911"/>
      <c r="GKK272" s="911"/>
      <c r="GKL272" s="911"/>
      <c r="GKM272" s="911"/>
      <c r="GKN272" s="911"/>
      <c r="GKO272" s="911"/>
      <c r="GKP272" s="911"/>
      <c r="GKQ272" s="911"/>
      <c r="GKR272" s="911"/>
      <c r="GKS272" s="893"/>
      <c r="GKT272" s="893"/>
      <c r="GKU272" s="893"/>
      <c r="GKV272" s="893"/>
      <c r="GKW272" s="893"/>
      <c r="GKX272" s="893"/>
      <c r="GKY272" s="893"/>
      <c r="GKZ272" s="893"/>
      <c r="GLA272" s="893"/>
      <c r="GLB272" s="893"/>
      <c r="GLC272" s="893"/>
      <c r="GLD272" s="893"/>
      <c r="GLE272" s="893"/>
      <c r="GLF272" s="893"/>
      <c r="GLG272" s="893"/>
      <c r="GLH272" s="893"/>
      <c r="GLI272" s="893"/>
      <c r="GLJ272" s="893"/>
      <c r="GLK272" s="893"/>
      <c r="GLL272" s="893"/>
      <c r="GLM272" s="893"/>
      <c r="GLN272" s="893"/>
      <c r="GLO272" s="893"/>
      <c r="GLP272" s="893"/>
      <c r="GLQ272" s="909"/>
      <c r="GLR272" s="909"/>
      <c r="GLS272" s="909"/>
      <c r="GLT272" s="909"/>
      <c r="GLU272" s="909"/>
      <c r="GLV272" s="893"/>
      <c r="GLW272" s="893"/>
      <c r="GLX272" s="909"/>
      <c r="GLY272" s="909"/>
      <c r="GLZ272" s="893"/>
      <c r="GMA272" s="893"/>
      <c r="GMB272" s="909"/>
      <c r="GMC272" s="909"/>
      <c r="GMD272" s="893"/>
      <c r="GME272" s="893"/>
      <c r="GMF272" s="893"/>
      <c r="GMG272" s="893"/>
      <c r="GMH272" s="893"/>
      <c r="GMI272" s="893"/>
      <c r="GMJ272" s="893"/>
      <c r="GMK272" s="909"/>
      <c r="GML272" s="909"/>
      <c r="GMM272" s="893"/>
      <c r="GMN272" s="893"/>
      <c r="GMO272" s="909"/>
      <c r="GMP272" s="909"/>
      <c r="GMQ272" s="893"/>
      <c r="GMR272" s="893"/>
      <c r="GMS272" s="893"/>
      <c r="GMT272" s="893"/>
      <c r="GMU272" s="893"/>
      <c r="GMV272" s="908"/>
      <c r="GMW272" s="910"/>
      <c r="GMX272" s="893"/>
      <c r="GMY272" s="893"/>
      <c r="GMZ272" s="893"/>
      <c r="GNA272" s="893"/>
      <c r="GNB272" s="893"/>
      <c r="GNC272" s="893"/>
      <c r="GND272" s="893"/>
      <c r="GNE272" s="911"/>
      <c r="GNF272" s="911"/>
      <c r="GNG272" s="911"/>
      <c r="GNH272" s="911"/>
      <c r="GNI272" s="911"/>
      <c r="GNJ272" s="911"/>
      <c r="GNK272" s="911"/>
      <c r="GNL272" s="911"/>
      <c r="GNM272" s="911"/>
      <c r="GNN272" s="911"/>
      <c r="GNO272" s="911"/>
      <c r="GNP272" s="911"/>
      <c r="GNQ272" s="911"/>
      <c r="GNR272" s="911"/>
      <c r="GNS272" s="911"/>
      <c r="GNT272" s="911"/>
      <c r="GNU272" s="911"/>
      <c r="GNV272" s="911"/>
      <c r="GNW272" s="911"/>
      <c r="GNX272" s="911"/>
      <c r="GNY272" s="911"/>
      <c r="GNZ272" s="911"/>
      <c r="GOA272" s="911"/>
      <c r="GOB272" s="911"/>
      <c r="GOC272" s="911"/>
      <c r="GOD272" s="911"/>
      <c r="GOE272" s="911"/>
      <c r="GOF272" s="911"/>
      <c r="GOG272" s="911"/>
      <c r="GOH272" s="911"/>
      <c r="GOI272" s="911"/>
      <c r="GOJ272" s="911"/>
      <c r="GOK272" s="911"/>
      <c r="GOL272" s="911"/>
      <c r="GOM272" s="911"/>
      <c r="GON272" s="911"/>
      <c r="GOO272" s="911"/>
      <c r="GOP272" s="911"/>
      <c r="GOQ272" s="911"/>
      <c r="GOR272" s="911"/>
      <c r="GOS272" s="911"/>
      <c r="GOT272" s="911"/>
      <c r="GOU272" s="911"/>
      <c r="GOV272" s="911"/>
      <c r="GOW272" s="893"/>
      <c r="GOX272" s="893"/>
      <c r="GOY272" s="893"/>
      <c r="GOZ272" s="893"/>
      <c r="GPA272" s="893"/>
      <c r="GPB272" s="893"/>
      <c r="GPC272" s="893"/>
      <c r="GPD272" s="893"/>
      <c r="GPE272" s="893"/>
      <c r="GPF272" s="893"/>
      <c r="GPG272" s="893"/>
      <c r="GPH272" s="893"/>
      <c r="GPI272" s="893"/>
      <c r="GPJ272" s="893"/>
      <c r="GPK272" s="893"/>
      <c r="GPL272" s="893"/>
      <c r="GPM272" s="893"/>
      <c r="GPN272" s="893"/>
      <c r="GPO272" s="893"/>
      <c r="GPP272" s="893"/>
      <c r="GPQ272" s="893"/>
      <c r="GPR272" s="893"/>
      <c r="GPS272" s="893"/>
      <c r="GPT272" s="893"/>
      <c r="GPU272" s="909"/>
      <c r="GPV272" s="909"/>
      <c r="GPW272" s="909"/>
      <c r="GPX272" s="909"/>
      <c r="GPY272" s="909"/>
      <c r="GPZ272" s="893"/>
      <c r="GQA272" s="893"/>
      <c r="GQB272" s="909"/>
      <c r="GQC272" s="909"/>
      <c r="GQD272" s="893"/>
      <c r="GQE272" s="893"/>
      <c r="GQF272" s="909"/>
      <c r="GQG272" s="909"/>
      <c r="GQH272" s="893"/>
      <c r="GQI272" s="893"/>
      <c r="GQJ272" s="893"/>
      <c r="GQK272" s="893"/>
      <c r="GQL272" s="893"/>
      <c r="GQM272" s="893"/>
      <c r="GQN272" s="893"/>
      <c r="GQO272" s="909"/>
      <c r="GQP272" s="909"/>
      <c r="GQQ272" s="893"/>
      <c r="GQR272" s="893"/>
      <c r="GQS272" s="909"/>
      <c r="GQT272" s="909"/>
      <c r="GQU272" s="893"/>
      <c r="GQV272" s="893"/>
      <c r="GQW272" s="893"/>
      <c r="GQX272" s="893"/>
      <c r="GQY272" s="893"/>
      <c r="GQZ272" s="908"/>
      <c r="GRA272" s="910"/>
      <c r="GRB272" s="893"/>
      <c r="GRC272" s="893"/>
      <c r="GRD272" s="893"/>
      <c r="GRE272" s="893"/>
      <c r="GRF272" s="893"/>
      <c r="GRG272" s="893"/>
      <c r="GRH272" s="893"/>
      <c r="GRI272" s="911"/>
      <c r="GRJ272" s="911"/>
      <c r="GRK272" s="911"/>
      <c r="GRL272" s="911"/>
      <c r="GRM272" s="911"/>
      <c r="GRN272" s="911"/>
      <c r="GRO272" s="911"/>
      <c r="GRP272" s="911"/>
      <c r="GRQ272" s="911"/>
      <c r="GRR272" s="911"/>
      <c r="GRS272" s="911"/>
      <c r="GRT272" s="911"/>
      <c r="GRU272" s="911"/>
      <c r="GRV272" s="911"/>
      <c r="GRW272" s="911"/>
      <c r="GRX272" s="911"/>
      <c r="GRY272" s="911"/>
      <c r="GRZ272" s="911"/>
      <c r="GSA272" s="911"/>
      <c r="GSB272" s="911"/>
      <c r="GSC272" s="911"/>
      <c r="GSD272" s="911"/>
      <c r="GSE272" s="911"/>
      <c r="GSF272" s="911"/>
      <c r="GSG272" s="911"/>
      <c r="GSH272" s="911"/>
      <c r="GSI272" s="911"/>
      <c r="GSJ272" s="911"/>
      <c r="GSK272" s="911"/>
      <c r="GSL272" s="911"/>
      <c r="GSM272" s="911"/>
      <c r="GSN272" s="911"/>
      <c r="GSO272" s="911"/>
      <c r="GSP272" s="911"/>
      <c r="GSQ272" s="911"/>
      <c r="GSR272" s="911"/>
      <c r="GSS272" s="911"/>
      <c r="GST272" s="911"/>
      <c r="GSU272" s="911"/>
      <c r="GSV272" s="911"/>
      <c r="GSW272" s="911"/>
      <c r="GSX272" s="911"/>
      <c r="GSY272" s="911"/>
      <c r="GSZ272" s="911"/>
      <c r="GTA272" s="893"/>
      <c r="GTB272" s="893"/>
      <c r="GTC272" s="893"/>
      <c r="GTD272" s="893"/>
      <c r="GTE272" s="893"/>
      <c r="GTF272" s="893"/>
      <c r="GTG272" s="893"/>
      <c r="GTH272" s="893"/>
      <c r="GTI272" s="893"/>
      <c r="GTJ272" s="893"/>
      <c r="GTK272" s="893"/>
      <c r="GTL272" s="893"/>
      <c r="GTM272" s="893"/>
      <c r="GTN272" s="893"/>
      <c r="GTO272" s="893"/>
      <c r="GTP272" s="893"/>
      <c r="GTQ272" s="893"/>
      <c r="GTR272" s="893"/>
      <c r="GTS272" s="893"/>
      <c r="GTT272" s="893"/>
      <c r="GTU272" s="893"/>
      <c r="GTV272" s="893"/>
      <c r="GTW272" s="893"/>
      <c r="GTX272" s="893"/>
      <c r="GTY272" s="909"/>
      <c r="GTZ272" s="909"/>
      <c r="GUA272" s="909"/>
      <c r="GUB272" s="909"/>
      <c r="GUC272" s="909"/>
      <c r="GUD272" s="893"/>
      <c r="GUE272" s="893"/>
      <c r="GUF272" s="909"/>
      <c r="GUG272" s="909"/>
      <c r="GUH272" s="893"/>
      <c r="GUI272" s="893"/>
      <c r="GUJ272" s="909"/>
      <c r="GUK272" s="909"/>
      <c r="GUL272" s="893"/>
      <c r="GUM272" s="893"/>
      <c r="GUN272" s="893"/>
      <c r="GUO272" s="893"/>
      <c r="GUP272" s="893"/>
      <c r="GUQ272" s="893"/>
      <c r="GUR272" s="893"/>
      <c r="GUS272" s="909"/>
      <c r="GUT272" s="909"/>
      <c r="GUU272" s="893"/>
      <c r="GUV272" s="893"/>
      <c r="GUW272" s="909"/>
      <c r="GUX272" s="909"/>
      <c r="GUY272" s="893"/>
      <c r="GUZ272" s="893"/>
      <c r="GVA272" s="893"/>
      <c r="GVB272" s="893"/>
      <c r="GVC272" s="893"/>
      <c r="GVD272" s="908"/>
      <c r="GVE272" s="910"/>
      <c r="GVF272" s="893"/>
      <c r="GVG272" s="893"/>
      <c r="GVH272" s="893"/>
      <c r="GVI272" s="893"/>
      <c r="GVJ272" s="893"/>
      <c r="GVK272" s="893"/>
      <c r="GVL272" s="893"/>
      <c r="GVM272" s="911"/>
      <c r="GVN272" s="911"/>
      <c r="GVO272" s="911"/>
      <c r="GVP272" s="911"/>
      <c r="GVQ272" s="911"/>
      <c r="GVR272" s="911"/>
      <c r="GVS272" s="911"/>
      <c r="GVT272" s="911"/>
      <c r="GVU272" s="911"/>
      <c r="GVV272" s="911"/>
      <c r="GVW272" s="911"/>
      <c r="GVX272" s="911"/>
      <c r="GVY272" s="911"/>
      <c r="GVZ272" s="911"/>
      <c r="GWA272" s="911"/>
      <c r="GWB272" s="911"/>
      <c r="GWC272" s="911"/>
      <c r="GWD272" s="911"/>
      <c r="GWE272" s="911"/>
      <c r="GWF272" s="911"/>
      <c r="GWG272" s="911"/>
      <c r="GWH272" s="911"/>
      <c r="GWI272" s="911"/>
      <c r="GWJ272" s="911"/>
      <c r="GWK272" s="911"/>
      <c r="GWL272" s="911"/>
      <c r="GWM272" s="911"/>
      <c r="GWN272" s="911"/>
      <c r="GWO272" s="911"/>
      <c r="GWP272" s="911"/>
      <c r="GWQ272" s="911"/>
      <c r="GWR272" s="911"/>
      <c r="GWS272" s="911"/>
      <c r="GWT272" s="911"/>
      <c r="GWU272" s="911"/>
      <c r="GWV272" s="911"/>
      <c r="GWW272" s="911"/>
      <c r="GWX272" s="911"/>
      <c r="GWY272" s="911"/>
      <c r="GWZ272" s="911"/>
      <c r="GXA272" s="911"/>
      <c r="GXB272" s="911"/>
      <c r="GXC272" s="911"/>
      <c r="GXD272" s="911"/>
      <c r="GXE272" s="893"/>
      <c r="GXF272" s="893"/>
      <c r="GXG272" s="893"/>
      <c r="GXH272" s="893"/>
      <c r="GXI272" s="893"/>
      <c r="GXJ272" s="893"/>
      <c r="GXK272" s="893"/>
      <c r="GXL272" s="893"/>
      <c r="GXM272" s="893"/>
      <c r="GXN272" s="893"/>
      <c r="GXO272" s="893"/>
      <c r="GXP272" s="893"/>
      <c r="GXQ272" s="893"/>
      <c r="GXR272" s="893"/>
      <c r="GXS272" s="893"/>
      <c r="GXT272" s="893"/>
      <c r="GXU272" s="893"/>
      <c r="GXV272" s="893"/>
      <c r="GXW272" s="893"/>
      <c r="GXX272" s="893"/>
      <c r="GXY272" s="893"/>
      <c r="GXZ272" s="893"/>
      <c r="GYA272" s="893"/>
      <c r="GYB272" s="893"/>
      <c r="GYC272" s="909"/>
      <c r="GYD272" s="909"/>
      <c r="GYE272" s="909"/>
      <c r="GYF272" s="909"/>
      <c r="GYG272" s="909"/>
      <c r="GYH272" s="893"/>
      <c r="GYI272" s="893"/>
      <c r="GYJ272" s="909"/>
      <c r="GYK272" s="909"/>
      <c r="GYL272" s="893"/>
      <c r="GYM272" s="893"/>
      <c r="GYN272" s="909"/>
      <c r="GYO272" s="909"/>
      <c r="GYP272" s="893"/>
      <c r="GYQ272" s="893"/>
      <c r="GYR272" s="893"/>
      <c r="GYS272" s="893"/>
      <c r="GYT272" s="893"/>
      <c r="GYU272" s="893"/>
      <c r="GYV272" s="893"/>
      <c r="GYW272" s="909"/>
      <c r="GYX272" s="909"/>
      <c r="GYY272" s="893"/>
      <c r="GYZ272" s="893"/>
      <c r="GZA272" s="909"/>
      <c r="GZB272" s="909"/>
      <c r="GZC272" s="893"/>
      <c r="GZD272" s="893"/>
      <c r="GZE272" s="893"/>
      <c r="GZF272" s="893"/>
      <c r="GZG272" s="893"/>
      <c r="GZH272" s="908"/>
      <c r="GZI272" s="910"/>
      <c r="GZJ272" s="893"/>
      <c r="GZK272" s="893"/>
      <c r="GZL272" s="893"/>
      <c r="GZM272" s="893"/>
      <c r="GZN272" s="893"/>
      <c r="GZO272" s="893"/>
      <c r="GZP272" s="893"/>
      <c r="GZQ272" s="911"/>
      <c r="GZR272" s="911"/>
      <c r="GZS272" s="911"/>
      <c r="GZT272" s="911"/>
      <c r="GZU272" s="911"/>
      <c r="GZV272" s="911"/>
      <c r="GZW272" s="911"/>
      <c r="GZX272" s="911"/>
      <c r="GZY272" s="911"/>
      <c r="GZZ272" s="911"/>
      <c r="HAA272" s="911"/>
      <c r="HAB272" s="911"/>
      <c r="HAC272" s="911"/>
      <c r="HAD272" s="911"/>
      <c r="HAE272" s="911"/>
      <c r="HAF272" s="911"/>
      <c r="HAG272" s="911"/>
      <c r="HAH272" s="911"/>
      <c r="HAI272" s="911"/>
      <c r="HAJ272" s="911"/>
      <c r="HAK272" s="911"/>
      <c r="HAL272" s="911"/>
      <c r="HAM272" s="911"/>
      <c r="HAN272" s="911"/>
      <c r="HAO272" s="911"/>
      <c r="HAP272" s="911"/>
      <c r="HAQ272" s="911"/>
      <c r="HAR272" s="911"/>
      <c r="HAS272" s="911"/>
      <c r="HAT272" s="911"/>
      <c r="HAU272" s="911"/>
      <c r="HAV272" s="911"/>
      <c r="HAW272" s="911"/>
      <c r="HAX272" s="911"/>
      <c r="HAY272" s="911"/>
      <c r="HAZ272" s="911"/>
      <c r="HBA272" s="911"/>
      <c r="HBB272" s="911"/>
      <c r="HBC272" s="911"/>
      <c r="HBD272" s="911"/>
      <c r="HBE272" s="911"/>
      <c r="HBF272" s="911"/>
      <c r="HBG272" s="911"/>
      <c r="HBH272" s="911"/>
      <c r="HBI272" s="893"/>
      <c r="HBJ272" s="893"/>
      <c r="HBK272" s="893"/>
      <c r="HBL272" s="893"/>
      <c r="HBM272" s="893"/>
      <c r="HBN272" s="893"/>
      <c r="HBO272" s="893"/>
      <c r="HBP272" s="893"/>
      <c r="HBQ272" s="893"/>
      <c r="HBR272" s="893"/>
      <c r="HBS272" s="893"/>
      <c r="HBT272" s="893"/>
      <c r="HBU272" s="893"/>
      <c r="HBV272" s="893"/>
      <c r="HBW272" s="893"/>
      <c r="HBX272" s="893"/>
      <c r="HBY272" s="893"/>
      <c r="HBZ272" s="893"/>
      <c r="HCA272" s="893"/>
      <c r="HCB272" s="893"/>
      <c r="HCC272" s="893"/>
      <c r="HCD272" s="893"/>
      <c r="HCE272" s="893"/>
      <c r="HCF272" s="893"/>
      <c r="HCG272" s="909"/>
      <c r="HCH272" s="909"/>
      <c r="HCI272" s="909"/>
      <c r="HCJ272" s="909"/>
      <c r="HCK272" s="909"/>
      <c r="HCL272" s="893"/>
      <c r="HCM272" s="893"/>
      <c r="HCN272" s="909"/>
      <c r="HCO272" s="909"/>
      <c r="HCP272" s="893"/>
      <c r="HCQ272" s="893"/>
      <c r="HCR272" s="909"/>
      <c r="HCS272" s="909"/>
      <c r="HCT272" s="893"/>
      <c r="HCU272" s="893"/>
      <c r="HCV272" s="893"/>
      <c r="HCW272" s="893"/>
      <c r="HCX272" s="893"/>
      <c r="HCY272" s="893"/>
      <c r="HCZ272" s="893"/>
      <c r="HDA272" s="909"/>
      <c r="HDB272" s="909"/>
      <c r="HDC272" s="893"/>
      <c r="HDD272" s="893"/>
      <c r="HDE272" s="909"/>
      <c r="HDF272" s="909"/>
      <c r="HDG272" s="893"/>
      <c r="HDH272" s="893"/>
      <c r="HDI272" s="893"/>
      <c r="HDJ272" s="893"/>
      <c r="HDK272" s="893"/>
      <c r="HDL272" s="908"/>
      <c r="HDM272" s="910"/>
      <c r="HDN272" s="893"/>
      <c r="HDO272" s="893"/>
      <c r="HDP272" s="893"/>
      <c r="HDQ272" s="893"/>
      <c r="HDR272" s="893"/>
      <c r="HDS272" s="893"/>
      <c r="HDT272" s="893"/>
      <c r="HDU272" s="911"/>
      <c r="HDV272" s="911"/>
      <c r="HDW272" s="911"/>
      <c r="HDX272" s="911"/>
      <c r="HDY272" s="911"/>
      <c r="HDZ272" s="911"/>
      <c r="HEA272" s="911"/>
      <c r="HEB272" s="911"/>
      <c r="HEC272" s="911"/>
      <c r="HED272" s="911"/>
      <c r="HEE272" s="911"/>
      <c r="HEF272" s="911"/>
      <c r="HEG272" s="911"/>
      <c r="HEH272" s="911"/>
      <c r="HEI272" s="911"/>
      <c r="HEJ272" s="911"/>
      <c r="HEK272" s="911"/>
      <c r="HEL272" s="911"/>
      <c r="HEM272" s="911"/>
      <c r="HEN272" s="911"/>
      <c r="HEO272" s="911"/>
      <c r="HEP272" s="911"/>
      <c r="HEQ272" s="911"/>
      <c r="HER272" s="911"/>
      <c r="HES272" s="911"/>
      <c r="HET272" s="911"/>
      <c r="HEU272" s="911"/>
      <c r="HEV272" s="911"/>
      <c r="HEW272" s="911"/>
      <c r="HEX272" s="911"/>
      <c r="HEY272" s="911"/>
      <c r="HEZ272" s="911"/>
      <c r="HFA272" s="911"/>
      <c r="HFB272" s="911"/>
      <c r="HFC272" s="911"/>
      <c r="HFD272" s="911"/>
      <c r="HFE272" s="911"/>
      <c r="HFF272" s="911"/>
      <c r="HFG272" s="911"/>
      <c r="HFH272" s="911"/>
      <c r="HFI272" s="911"/>
      <c r="HFJ272" s="911"/>
      <c r="HFK272" s="911"/>
      <c r="HFL272" s="911"/>
      <c r="HFM272" s="893"/>
      <c r="HFN272" s="893"/>
      <c r="HFO272" s="893"/>
      <c r="HFP272" s="893"/>
      <c r="HFQ272" s="893"/>
      <c r="HFR272" s="893"/>
      <c r="HFS272" s="893"/>
      <c r="HFT272" s="893"/>
      <c r="HFU272" s="893"/>
      <c r="HFV272" s="893"/>
      <c r="HFW272" s="893"/>
      <c r="HFX272" s="893"/>
      <c r="HFY272" s="893"/>
      <c r="HFZ272" s="893"/>
      <c r="HGA272" s="893"/>
      <c r="HGB272" s="893"/>
      <c r="HGC272" s="893"/>
      <c r="HGD272" s="893"/>
      <c r="HGE272" s="893"/>
      <c r="HGF272" s="893"/>
      <c r="HGG272" s="893"/>
      <c r="HGH272" s="893"/>
      <c r="HGI272" s="893"/>
      <c r="HGJ272" s="893"/>
      <c r="HGK272" s="909"/>
      <c r="HGL272" s="909"/>
      <c r="HGM272" s="909"/>
      <c r="HGN272" s="909"/>
      <c r="HGO272" s="909"/>
      <c r="HGP272" s="893"/>
      <c r="HGQ272" s="893"/>
      <c r="HGR272" s="909"/>
      <c r="HGS272" s="909"/>
      <c r="HGT272" s="893"/>
      <c r="HGU272" s="893"/>
      <c r="HGV272" s="909"/>
      <c r="HGW272" s="909"/>
      <c r="HGX272" s="893"/>
      <c r="HGY272" s="893"/>
      <c r="HGZ272" s="893"/>
      <c r="HHA272" s="893"/>
      <c r="HHB272" s="893"/>
      <c r="HHC272" s="893"/>
      <c r="HHD272" s="893"/>
      <c r="HHE272" s="909"/>
      <c r="HHF272" s="909"/>
      <c r="HHG272" s="893"/>
      <c r="HHH272" s="893"/>
      <c r="HHI272" s="909"/>
      <c r="HHJ272" s="909"/>
      <c r="HHK272" s="893"/>
      <c r="HHL272" s="893"/>
      <c r="HHM272" s="893"/>
      <c r="HHN272" s="893"/>
      <c r="HHO272" s="893"/>
      <c r="HHP272" s="908"/>
      <c r="HHQ272" s="910"/>
      <c r="HHR272" s="893"/>
      <c r="HHS272" s="893"/>
      <c r="HHT272" s="893"/>
      <c r="HHU272" s="893"/>
      <c r="HHV272" s="893"/>
      <c r="HHW272" s="893"/>
      <c r="HHX272" s="893"/>
      <c r="HHY272" s="911"/>
      <c r="HHZ272" s="911"/>
      <c r="HIA272" s="911"/>
      <c r="HIB272" s="911"/>
      <c r="HIC272" s="911"/>
      <c r="HID272" s="911"/>
      <c r="HIE272" s="911"/>
      <c r="HIF272" s="911"/>
      <c r="HIG272" s="911"/>
      <c r="HIH272" s="911"/>
      <c r="HII272" s="911"/>
      <c r="HIJ272" s="911"/>
      <c r="HIK272" s="911"/>
      <c r="HIL272" s="911"/>
      <c r="HIM272" s="911"/>
      <c r="HIN272" s="911"/>
      <c r="HIO272" s="911"/>
      <c r="HIP272" s="911"/>
      <c r="HIQ272" s="911"/>
      <c r="HIR272" s="911"/>
      <c r="HIS272" s="911"/>
      <c r="HIT272" s="911"/>
      <c r="HIU272" s="911"/>
      <c r="HIV272" s="911"/>
      <c r="HIW272" s="911"/>
      <c r="HIX272" s="911"/>
      <c r="HIY272" s="911"/>
      <c r="HIZ272" s="911"/>
      <c r="HJA272" s="911"/>
      <c r="HJB272" s="911"/>
      <c r="HJC272" s="911"/>
      <c r="HJD272" s="911"/>
      <c r="HJE272" s="911"/>
      <c r="HJF272" s="911"/>
      <c r="HJG272" s="911"/>
      <c r="HJH272" s="911"/>
      <c r="HJI272" s="911"/>
      <c r="HJJ272" s="911"/>
      <c r="HJK272" s="911"/>
      <c r="HJL272" s="911"/>
      <c r="HJM272" s="911"/>
      <c r="HJN272" s="911"/>
      <c r="HJO272" s="911"/>
      <c r="HJP272" s="911"/>
      <c r="HJQ272" s="893"/>
      <c r="HJR272" s="893"/>
      <c r="HJS272" s="893"/>
      <c r="HJT272" s="893"/>
      <c r="HJU272" s="893"/>
      <c r="HJV272" s="893"/>
      <c r="HJW272" s="893"/>
      <c r="HJX272" s="893"/>
      <c r="HJY272" s="893"/>
      <c r="HJZ272" s="893"/>
      <c r="HKA272" s="893"/>
      <c r="HKB272" s="893"/>
      <c r="HKC272" s="893"/>
      <c r="HKD272" s="893"/>
      <c r="HKE272" s="893"/>
      <c r="HKF272" s="893"/>
      <c r="HKG272" s="893"/>
      <c r="HKH272" s="893"/>
      <c r="HKI272" s="893"/>
      <c r="HKJ272" s="893"/>
      <c r="HKK272" s="893"/>
      <c r="HKL272" s="893"/>
      <c r="HKM272" s="893"/>
      <c r="HKN272" s="893"/>
      <c r="HKO272" s="909"/>
      <c r="HKP272" s="909"/>
      <c r="HKQ272" s="909"/>
      <c r="HKR272" s="909"/>
      <c r="HKS272" s="909"/>
      <c r="HKT272" s="893"/>
      <c r="HKU272" s="893"/>
      <c r="HKV272" s="909"/>
      <c r="HKW272" s="909"/>
      <c r="HKX272" s="893"/>
      <c r="HKY272" s="893"/>
      <c r="HKZ272" s="909"/>
      <c r="HLA272" s="909"/>
      <c r="HLB272" s="893"/>
      <c r="HLC272" s="893"/>
      <c r="HLD272" s="893"/>
      <c r="HLE272" s="893"/>
      <c r="HLF272" s="893"/>
      <c r="HLG272" s="893"/>
      <c r="HLH272" s="893"/>
      <c r="HLI272" s="909"/>
      <c r="HLJ272" s="909"/>
      <c r="HLK272" s="893"/>
      <c r="HLL272" s="893"/>
      <c r="HLM272" s="909"/>
      <c r="HLN272" s="909"/>
      <c r="HLO272" s="893"/>
      <c r="HLP272" s="893"/>
      <c r="HLQ272" s="893"/>
      <c r="HLR272" s="893"/>
      <c r="HLS272" s="893"/>
      <c r="HLT272" s="908"/>
      <c r="HLU272" s="910"/>
      <c r="HLV272" s="893"/>
      <c r="HLW272" s="893"/>
      <c r="HLX272" s="893"/>
      <c r="HLY272" s="893"/>
      <c r="HLZ272" s="893"/>
      <c r="HMA272" s="893"/>
      <c r="HMB272" s="893"/>
      <c r="HMC272" s="911"/>
      <c r="HMD272" s="911"/>
      <c r="HME272" s="911"/>
      <c r="HMF272" s="911"/>
      <c r="HMG272" s="911"/>
      <c r="HMH272" s="911"/>
      <c r="HMI272" s="911"/>
      <c r="HMJ272" s="911"/>
      <c r="HMK272" s="911"/>
      <c r="HML272" s="911"/>
      <c r="HMM272" s="911"/>
      <c r="HMN272" s="911"/>
      <c r="HMO272" s="911"/>
      <c r="HMP272" s="911"/>
      <c r="HMQ272" s="911"/>
      <c r="HMR272" s="911"/>
      <c r="HMS272" s="911"/>
      <c r="HMT272" s="911"/>
      <c r="HMU272" s="911"/>
      <c r="HMV272" s="911"/>
      <c r="HMW272" s="911"/>
      <c r="HMX272" s="911"/>
      <c r="HMY272" s="911"/>
      <c r="HMZ272" s="911"/>
      <c r="HNA272" s="911"/>
      <c r="HNB272" s="911"/>
      <c r="HNC272" s="911"/>
      <c r="HND272" s="911"/>
      <c r="HNE272" s="911"/>
      <c r="HNF272" s="911"/>
      <c r="HNG272" s="911"/>
      <c r="HNH272" s="911"/>
      <c r="HNI272" s="911"/>
      <c r="HNJ272" s="911"/>
      <c r="HNK272" s="911"/>
      <c r="HNL272" s="911"/>
      <c r="HNM272" s="911"/>
      <c r="HNN272" s="911"/>
      <c r="HNO272" s="911"/>
      <c r="HNP272" s="911"/>
      <c r="HNQ272" s="911"/>
      <c r="HNR272" s="911"/>
      <c r="HNS272" s="911"/>
      <c r="HNT272" s="911"/>
      <c r="HNU272" s="893"/>
      <c r="HNV272" s="893"/>
      <c r="HNW272" s="893"/>
      <c r="HNX272" s="893"/>
      <c r="HNY272" s="893"/>
      <c r="HNZ272" s="893"/>
      <c r="HOA272" s="893"/>
      <c r="HOB272" s="893"/>
      <c r="HOC272" s="893"/>
      <c r="HOD272" s="893"/>
      <c r="HOE272" s="893"/>
      <c r="HOF272" s="893"/>
      <c r="HOG272" s="893"/>
      <c r="HOH272" s="893"/>
      <c r="HOI272" s="893"/>
      <c r="HOJ272" s="893"/>
      <c r="HOK272" s="893"/>
      <c r="HOL272" s="893"/>
      <c r="HOM272" s="893"/>
      <c r="HON272" s="893"/>
      <c r="HOO272" s="893"/>
      <c r="HOP272" s="893"/>
      <c r="HOQ272" s="893"/>
      <c r="HOR272" s="893"/>
      <c r="HOS272" s="909"/>
      <c r="HOT272" s="909"/>
      <c r="HOU272" s="909"/>
      <c r="HOV272" s="909"/>
      <c r="HOW272" s="909"/>
      <c r="HOX272" s="893"/>
      <c r="HOY272" s="893"/>
      <c r="HOZ272" s="909"/>
      <c r="HPA272" s="909"/>
      <c r="HPB272" s="893"/>
      <c r="HPC272" s="893"/>
      <c r="HPD272" s="909"/>
      <c r="HPE272" s="909"/>
      <c r="HPF272" s="893"/>
      <c r="HPG272" s="893"/>
      <c r="HPH272" s="893"/>
      <c r="HPI272" s="893"/>
      <c r="HPJ272" s="893"/>
      <c r="HPK272" s="893"/>
      <c r="HPL272" s="893"/>
      <c r="HPM272" s="909"/>
      <c r="HPN272" s="909"/>
      <c r="HPO272" s="893"/>
      <c r="HPP272" s="893"/>
      <c r="HPQ272" s="909"/>
      <c r="HPR272" s="909"/>
      <c r="HPS272" s="893"/>
      <c r="HPT272" s="893"/>
      <c r="HPU272" s="893"/>
      <c r="HPV272" s="893"/>
      <c r="HPW272" s="893"/>
      <c r="HPX272" s="908"/>
      <c r="HPY272" s="910"/>
      <c r="HPZ272" s="893"/>
      <c r="HQA272" s="893"/>
      <c r="HQB272" s="893"/>
      <c r="HQC272" s="893"/>
      <c r="HQD272" s="893"/>
      <c r="HQE272" s="893"/>
      <c r="HQF272" s="893"/>
      <c r="HQG272" s="911"/>
      <c r="HQH272" s="911"/>
      <c r="HQI272" s="911"/>
      <c r="HQJ272" s="911"/>
      <c r="HQK272" s="911"/>
      <c r="HQL272" s="911"/>
      <c r="HQM272" s="911"/>
      <c r="HQN272" s="911"/>
      <c r="HQO272" s="911"/>
      <c r="HQP272" s="911"/>
      <c r="HQQ272" s="911"/>
      <c r="HQR272" s="911"/>
      <c r="HQS272" s="911"/>
      <c r="HQT272" s="911"/>
      <c r="HQU272" s="911"/>
      <c r="HQV272" s="911"/>
      <c r="HQW272" s="911"/>
      <c r="HQX272" s="911"/>
      <c r="HQY272" s="911"/>
      <c r="HQZ272" s="911"/>
      <c r="HRA272" s="911"/>
      <c r="HRB272" s="911"/>
      <c r="HRC272" s="911"/>
      <c r="HRD272" s="911"/>
      <c r="HRE272" s="911"/>
      <c r="HRF272" s="911"/>
      <c r="HRG272" s="911"/>
      <c r="HRH272" s="911"/>
      <c r="HRI272" s="911"/>
      <c r="HRJ272" s="911"/>
      <c r="HRK272" s="911"/>
      <c r="HRL272" s="911"/>
      <c r="HRM272" s="911"/>
      <c r="HRN272" s="911"/>
      <c r="HRO272" s="911"/>
      <c r="HRP272" s="911"/>
      <c r="HRQ272" s="911"/>
      <c r="HRR272" s="911"/>
      <c r="HRS272" s="911"/>
      <c r="HRT272" s="911"/>
      <c r="HRU272" s="911"/>
      <c r="HRV272" s="911"/>
      <c r="HRW272" s="911"/>
      <c r="HRX272" s="911"/>
      <c r="HRY272" s="893"/>
      <c r="HRZ272" s="893"/>
      <c r="HSA272" s="893"/>
      <c r="HSB272" s="893"/>
      <c r="HSC272" s="893"/>
      <c r="HSD272" s="893"/>
      <c r="HSE272" s="893"/>
      <c r="HSF272" s="893"/>
      <c r="HSG272" s="893"/>
      <c r="HSH272" s="893"/>
      <c r="HSI272" s="893"/>
      <c r="HSJ272" s="893"/>
      <c r="HSK272" s="893"/>
      <c r="HSL272" s="893"/>
      <c r="HSM272" s="893"/>
      <c r="HSN272" s="893"/>
      <c r="HSO272" s="893"/>
      <c r="HSP272" s="893"/>
      <c r="HSQ272" s="893"/>
      <c r="HSR272" s="893"/>
      <c r="HSS272" s="893"/>
      <c r="HST272" s="893"/>
      <c r="HSU272" s="893"/>
      <c r="HSV272" s="893"/>
      <c r="HSW272" s="909"/>
      <c r="HSX272" s="909"/>
      <c r="HSY272" s="909"/>
      <c r="HSZ272" s="909"/>
      <c r="HTA272" s="909"/>
      <c r="HTB272" s="893"/>
      <c r="HTC272" s="893"/>
      <c r="HTD272" s="909"/>
      <c r="HTE272" s="909"/>
      <c r="HTF272" s="893"/>
      <c r="HTG272" s="893"/>
      <c r="HTH272" s="909"/>
      <c r="HTI272" s="909"/>
      <c r="HTJ272" s="893"/>
      <c r="HTK272" s="893"/>
      <c r="HTL272" s="893"/>
      <c r="HTM272" s="893"/>
      <c r="HTN272" s="893"/>
      <c r="HTO272" s="893"/>
      <c r="HTP272" s="893"/>
      <c r="HTQ272" s="909"/>
      <c r="HTR272" s="909"/>
      <c r="HTS272" s="893"/>
      <c r="HTT272" s="893"/>
      <c r="HTU272" s="909"/>
      <c r="HTV272" s="909"/>
      <c r="HTW272" s="893"/>
      <c r="HTX272" s="893"/>
      <c r="HTY272" s="893"/>
      <c r="HTZ272" s="893"/>
      <c r="HUA272" s="893"/>
      <c r="HUB272" s="908"/>
      <c r="HUC272" s="910"/>
      <c r="HUD272" s="893"/>
      <c r="HUE272" s="893"/>
      <c r="HUF272" s="893"/>
      <c r="HUG272" s="893"/>
      <c r="HUH272" s="893"/>
      <c r="HUI272" s="893"/>
      <c r="HUJ272" s="893"/>
      <c r="HUK272" s="911"/>
      <c r="HUL272" s="911"/>
      <c r="HUM272" s="911"/>
      <c r="HUN272" s="911"/>
      <c r="HUO272" s="911"/>
      <c r="HUP272" s="911"/>
      <c r="HUQ272" s="911"/>
      <c r="HUR272" s="911"/>
      <c r="HUS272" s="911"/>
      <c r="HUT272" s="911"/>
      <c r="HUU272" s="911"/>
      <c r="HUV272" s="911"/>
      <c r="HUW272" s="911"/>
      <c r="HUX272" s="911"/>
      <c r="HUY272" s="911"/>
      <c r="HUZ272" s="911"/>
      <c r="HVA272" s="911"/>
      <c r="HVB272" s="911"/>
      <c r="HVC272" s="911"/>
      <c r="HVD272" s="911"/>
      <c r="HVE272" s="911"/>
      <c r="HVF272" s="911"/>
      <c r="HVG272" s="911"/>
      <c r="HVH272" s="911"/>
      <c r="HVI272" s="911"/>
      <c r="HVJ272" s="911"/>
      <c r="HVK272" s="911"/>
      <c r="HVL272" s="911"/>
      <c r="HVM272" s="911"/>
      <c r="HVN272" s="911"/>
      <c r="HVO272" s="911"/>
      <c r="HVP272" s="911"/>
      <c r="HVQ272" s="911"/>
      <c r="HVR272" s="911"/>
      <c r="HVS272" s="911"/>
      <c r="HVT272" s="911"/>
      <c r="HVU272" s="911"/>
      <c r="HVV272" s="911"/>
      <c r="HVW272" s="911"/>
      <c r="HVX272" s="911"/>
      <c r="HVY272" s="911"/>
      <c r="HVZ272" s="911"/>
      <c r="HWA272" s="911"/>
      <c r="HWB272" s="911"/>
      <c r="HWC272" s="893"/>
      <c r="HWD272" s="893"/>
      <c r="HWE272" s="893"/>
      <c r="HWF272" s="893"/>
      <c r="HWG272" s="893"/>
      <c r="HWH272" s="893"/>
      <c r="HWI272" s="893"/>
      <c r="HWJ272" s="893"/>
      <c r="HWK272" s="893"/>
      <c r="HWL272" s="893"/>
      <c r="HWM272" s="893"/>
      <c r="HWN272" s="893"/>
      <c r="HWO272" s="893"/>
      <c r="HWP272" s="893"/>
      <c r="HWQ272" s="893"/>
      <c r="HWR272" s="893"/>
      <c r="HWS272" s="893"/>
      <c r="HWT272" s="893"/>
      <c r="HWU272" s="893"/>
      <c r="HWV272" s="893"/>
      <c r="HWW272" s="893"/>
      <c r="HWX272" s="893"/>
      <c r="HWY272" s="893"/>
      <c r="HWZ272" s="893"/>
      <c r="HXA272" s="909"/>
      <c r="HXB272" s="909"/>
      <c r="HXC272" s="909"/>
      <c r="HXD272" s="909"/>
      <c r="HXE272" s="909"/>
      <c r="HXF272" s="893"/>
      <c r="HXG272" s="893"/>
      <c r="HXH272" s="909"/>
      <c r="HXI272" s="909"/>
      <c r="HXJ272" s="893"/>
      <c r="HXK272" s="893"/>
      <c r="HXL272" s="909"/>
      <c r="HXM272" s="909"/>
      <c r="HXN272" s="893"/>
      <c r="HXO272" s="893"/>
      <c r="HXP272" s="893"/>
      <c r="HXQ272" s="893"/>
      <c r="HXR272" s="893"/>
      <c r="HXS272" s="893"/>
      <c r="HXT272" s="893"/>
      <c r="HXU272" s="909"/>
      <c r="HXV272" s="909"/>
      <c r="HXW272" s="893"/>
      <c r="HXX272" s="893"/>
      <c r="HXY272" s="909"/>
      <c r="HXZ272" s="909"/>
      <c r="HYA272" s="893"/>
      <c r="HYB272" s="893"/>
      <c r="HYC272" s="893"/>
      <c r="HYD272" s="893"/>
      <c r="HYE272" s="893"/>
      <c r="HYF272" s="908"/>
      <c r="HYG272" s="910"/>
      <c r="HYH272" s="893"/>
      <c r="HYI272" s="893"/>
      <c r="HYJ272" s="893"/>
      <c r="HYK272" s="893"/>
      <c r="HYL272" s="893"/>
      <c r="HYM272" s="893"/>
      <c r="HYN272" s="893"/>
      <c r="HYO272" s="911"/>
      <c r="HYP272" s="911"/>
      <c r="HYQ272" s="911"/>
      <c r="HYR272" s="911"/>
      <c r="HYS272" s="911"/>
      <c r="HYT272" s="911"/>
      <c r="HYU272" s="911"/>
      <c r="HYV272" s="911"/>
      <c r="HYW272" s="911"/>
      <c r="HYX272" s="911"/>
      <c r="HYY272" s="911"/>
      <c r="HYZ272" s="911"/>
      <c r="HZA272" s="911"/>
      <c r="HZB272" s="911"/>
      <c r="HZC272" s="911"/>
      <c r="HZD272" s="911"/>
      <c r="HZE272" s="911"/>
      <c r="HZF272" s="911"/>
      <c r="HZG272" s="911"/>
      <c r="HZH272" s="911"/>
      <c r="HZI272" s="911"/>
      <c r="HZJ272" s="911"/>
      <c r="HZK272" s="911"/>
      <c r="HZL272" s="911"/>
      <c r="HZM272" s="911"/>
      <c r="HZN272" s="911"/>
      <c r="HZO272" s="911"/>
      <c r="HZP272" s="911"/>
      <c r="HZQ272" s="911"/>
      <c r="HZR272" s="911"/>
      <c r="HZS272" s="911"/>
      <c r="HZT272" s="911"/>
      <c r="HZU272" s="911"/>
      <c r="HZV272" s="911"/>
      <c r="HZW272" s="911"/>
      <c r="HZX272" s="911"/>
      <c r="HZY272" s="911"/>
      <c r="HZZ272" s="911"/>
      <c r="IAA272" s="911"/>
      <c r="IAB272" s="911"/>
      <c r="IAC272" s="911"/>
      <c r="IAD272" s="911"/>
      <c r="IAE272" s="911"/>
      <c r="IAF272" s="911"/>
      <c r="IAG272" s="893"/>
      <c r="IAH272" s="893"/>
      <c r="IAI272" s="893"/>
      <c r="IAJ272" s="893"/>
      <c r="IAK272" s="893"/>
      <c r="IAL272" s="893"/>
      <c r="IAM272" s="893"/>
      <c r="IAN272" s="893"/>
      <c r="IAO272" s="893"/>
      <c r="IAP272" s="893"/>
      <c r="IAQ272" s="893"/>
      <c r="IAR272" s="893"/>
      <c r="IAS272" s="893"/>
      <c r="IAT272" s="893"/>
      <c r="IAU272" s="893"/>
      <c r="IAV272" s="893"/>
      <c r="IAW272" s="893"/>
      <c r="IAX272" s="893"/>
      <c r="IAY272" s="893"/>
      <c r="IAZ272" s="893"/>
      <c r="IBA272" s="893"/>
      <c r="IBB272" s="893"/>
      <c r="IBC272" s="893"/>
      <c r="IBD272" s="893"/>
      <c r="IBE272" s="909"/>
      <c r="IBF272" s="909"/>
      <c r="IBG272" s="909"/>
      <c r="IBH272" s="909"/>
      <c r="IBI272" s="909"/>
      <c r="IBJ272" s="893"/>
      <c r="IBK272" s="893"/>
      <c r="IBL272" s="909"/>
      <c r="IBM272" s="909"/>
      <c r="IBN272" s="893"/>
      <c r="IBO272" s="893"/>
      <c r="IBP272" s="909"/>
      <c r="IBQ272" s="909"/>
      <c r="IBR272" s="893"/>
      <c r="IBS272" s="893"/>
      <c r="IBT272" s="893"/>
      <c r="IBU272" s="893"/>
      <c r="IBV272" s="893"/>
      <c r="IBW272" s="893"/>
      <c r="IBX272" s="893"/>
      <c r="IBY272" s="909"/>
      <c r="IBZ272" s="909"/>
      <c r="ICA272" s="893"/>
      <c r="ICB272" s="893"/>
      <c r="ICC272" s="909"/>
      <c r="ICD272" s="909"/>
      <c r="ICE272" s="893"/>
      <c r="ICF272" s="893"/>
      <c r="ICG272" s="893"/>
      <c r="ICH272" s="893"/>
      <c r="ICI272" s="893"/>
      <c r="ICJ272" s="908"/>
      <c r="ICK272" s="910"/>
      <c r="ICL272" s="893"/>
      <c r="ICM272" s="893"/>
      <c r="ICN272" s="893"/>
      <c r="ICO272" s="893"/>
      <c r="ICP272" s="893"/>
      <c r="ICQ272" s="893"/>
      <c r="ICR272" s="893"/>
      <c r="ICS272" s="911"/>
      <c r="ICT272" s="911"/>
      <c r="ICU272" s="911"/>
      <c r="ICV272" s="911"/>
      <c r="ICW272" s="911"/>
      <c r="ICX272" s="911"/>
      <c r="ICY272" s="911"/>
      <c r="ICZ272" s="911"/>
      <c r="IDA272" s="911"/>
      <c r="IDB272" s="911"/>
      <c r="IDC272" s="911"/>
      <c r="IDD272" s="911"/>
      <c r="IDE272" s="911"/>
      <c r="IDF272" s="911"/>
      <c r="IDG272" s="911"/>
      <c r="IDH272" s="911"/>
      <c r="IDI272" s="911"/>
      <c r="IDJ272" s="911"/>
      <c r="IDK272" s="911"/>
      <c r="IDL272" s="911"/>
      <c r="IDM272" s="911"/>
      <c r="IDN272" s="911"/>
      <c r="IDO272" s="911"/>
      <c r="IDP272" s="911"/>
      <c r="IDQ272" s="911"/>
      <c r="IDR272" s="911"/>
      <c r="IDS272" s="911"/>
      <c r="IDT272" s="911"/>
      <c r="IDU272" s="911"/>
      <c r="IDV272" s="911"/>
      <c r="IDW272" s="911"/>
      <c r="IDX272" s="911"/>
      <c r="IDY272" s="911"/>
      <c r="IDZ272" s="911"/>
      <c r="IEA272" s="911"/>
      <c r="IEB272" s="911"/>
      <c r="IEC272" s="911"/>
      <c r="IED272" s="911"/>
      <c r="IEE272" s="911"/>
      <c r="IEF272" s="911"/>
      <c r="IEG272" s="911"/>
      <c r="IEH272" s="911"/>
      <c r="IEI272" s="911"/>
      <c r="IEJ272" s="911"/>
      <c r="IEK272" s="893"/>
      <c r="IEL272" s="893"/>
      <c r="IEM272" s="893"/>
      <c r="IEN272" s="893"/>
      <c r="IEO272" s="893"/>
      <c r="IEP272" s="893"/>
      <c r="IEQ272" s="893"/>
      <c r="IER272" s="893"/>
      <c r="IES272" s="893"/>
      <c r="IET272" s="893"/>
      <c r="IEU272" s="893"/>
      <c r="IEV272" s="893"/>
      <c r="IEW272" s="893"/>
      <c r="IEX272" s="893"/>
      <c r="IEY272" s="893"/>
      <c r="IEZ272" s="893"/>
      <c r="IFA272" s="893"/>
      <c r="IFB272" s="893"/>
      <c r="IFC272" s="893"/>
      <c r="IFD272" s="893"/>
      <c r="IFE272" s="893"/>
      <c r="IFF272" s="893"/>
      <c r="IFG272" s="893"/>
      <c r="IFH272" s="893"/>
      <c r="IFI272" s="909"/>
      <c r="IFJ272" s="909"/>
      <c r="IFK272" s="909"/>
      <c r="IFL272" s="909"/>
      <c r="IFM272" s="909"/>
      <c r="IFN272" s="893"/>
      <c r="IFO272" s="893"/>
      <c r="IFP272" s="909"/>
      <c r="IFQ272" s="909"/>
      <c r="IFR272" s="893"/>
      <c r="IFS272" s="893"/>
      <c r="IFT272" s="909"/>
      <c r="IFU272" s="909"/>
      <c r="IFV272" s="893"/>
      <c r="IFW272" s="893"/>
      <c r="IFX272" s="893"/>
      <c r="IFY272" s="893"/>
      <c r="IFZ272" s="893"/>
      <c r="IGA272" s="893"/>
      <c r="IGB272" s="893"/>
      <c r="IGC272" s="909"/>
      <c r="IGD272" s="909"/>
      <c r="IGE272" s="893"/>
      <c r="IGF272" s="893"/>
      <c r="IGG272" s="909"/>
      <c r="IGH272" s="909"/>
      <c r="IGI272" s="893"/>
      <c r="IGJ272" s="893"/>
      <c r="IGK272" s="893"/>
      <c r="IGL272" s="893"/>
      <c r="IGM272" s="893"/>
      <c r="IGN272" s="908"/>
      <c r="IGO272" s="910"/>
      <c r="IGP272" s="893"/>
      <c r="IGQ272" s="893"/>
      <c r="IGR272" s="893"/>
      <c r="IGS272" s="893"/>
      <c r="IGT272" s="893"/>
      <c r="IGU272" s="893"/>
      <c r="IGV272" s="893"/>
      <c r="IGW272" s="911"/>
      <c r="IGX272" s="911"/>
      <c r="IGY272" s="911"/>
      <c r="IGZ272" s="911"/>
      <c r="IHA272" s="911"/>
      <c r="IHB272" s="911"/>
      <c r="IHC272" s="911"/>
      <c r="IHD272" s="911"/>
      <c r="IHE272" s="911"/>
      <c r="IHF272" s="911"/>
      <c r="IHG272" s="911"/>
      <c r="IHH272" s="911"/>
      <c r="IHI272" s="911"/>
      <c r="IHJ272" s="911"/>
      <c r="IHK272" s="911"/>
      <c r="IHL272" s="911"/>
      <c r="IHM272" s="911"/>
      <c r="IHN272" s="911"/>
      <c r="IHO272" s="911"/>
      <c r="IHP272" s="911"/>
      <c r="IHQ272" s="911"/>
      <c r="IHR272" s="911"/>
      <c r="IHS272" s="911"/>
      <c r="IHT272" s="911"/>
      <c r="IHU272" s="911"/>
      <c r="IHV272" s="911"/>
      <c r="IHW272" s="911"/>
      <c r="IHX272" s="911"/>
      <c r="IHY272" s="911"/>
      <c r="IHZ272" s="911"/>
      <c r="IIA272" s="911"/>
      <c r="IIB272" s="911"/>
      <c r="IIC272" s="911"/>
      <c r="IID272" s="911"/>
      <c r="IIE272" s="911"/>
      <c r="IIF272" s="911"/>
      <c r="IIG272" s="911"/>
      <c r="IIH272" s="911"/>
      <c r="III272" s="911"/>
      <c r="IIJ272" s="911"/>
      <c r="IIK272" s="911"/>
      <c r="IIL272" s="911"/>
      <c r="IIM272" s="911"/>
      <c r="IIN272" s="911"/>
      <c r="IIO272" s="893"/>
      <c r="IIP272" s="893"/>
      <c r="IIQ272" s="893"/>
      <c r="IIR272" s="893"/>
      <c r="IIS272" s="893"/>
      <c r="IIT272" s="893"/>
      <c r="IIU272" s="893"/>
      <c r="IIV272" s="893"/>
      <c r="IIW272" s="893"/>
      <c r="IIX272" s="893"/>
      <c r="IIY272" s="893"/>
      <c r="IIZ272" s="893"/>
      <c r="IJA272" s="893"/>
      <c r="IJB272" s="893"/>
      <c r="IJC272" s="893"/>
      <c r="IJD272" s="893"/>
      <c r="IJE272" s="893"/>
      <c r="IJF272" s="893"/>
      <c r="IJG272" s="893"/>
      <c r="IJH272" s="893"/>
      <c r="IJI272" s="893"/>
      <c r="IJJ272" s="893"/>
      <c r="IJK272" s="893"/>
      <c r="IJL272" s="893"/>
      <c r="IJM272" s="909"/>
      <c r="IJN272" s="909"/>
      <c r="IJO272" s="909"/>
      <c r="IJP272" s="909"/>
      <c r="IJQ272" s="909"/>
      <c r="IJR272" s="893"/>
      <c r="IJS272" s="893"/>
      <c r="IJT272" s="909"/>
      <c r="IJU272" s="909"/>
      <c r="IJV272" s="893"/>
      <c r="IJW272" s="893"/>
      <c r="IJX272" s="909"/>
      <c r="IJY272" s="909"/>
      <c r="IJZ272" s="893"/>
      <c r="IKA272" s="893"/>
      <c r="IKB272" s="893"/>
      <c r="IKC272" s="893"/>
      <c r="IKD272" s="893"/>
      <c r="IKE272" s="893"/>
      <c r="IKF272" s="893"/>
      <c r="IKG272" s="909"/>
      <c r="IKH272" s="909"/>
      <c r="IKI272" s="893"/>
      <c r="IKJ272" s="893"/>
      <c r="IKK272" s="909"/>
      <c r="IKL272" s="909"/>
      <c r="IKM272" s="893"/>
      <c r="IKN272" s="893"/>
      <c r="IKO272" s="893"/>
      <c r="IKP272" s="893"/>
      <c r="IKQ272" s="893"/>
      <c r="IKR272" s="908"/>
      <c r="IKS272" s="910"/>
      <c r="IKT272" s="893"/>
      <c r="IKU272" s="893"/>
      <c r="IKV272" s="893"/>
      <c r="IKW272" s="893"/>
      <c r="IKX272" s="893"/>
      <c r="IKY272" s="893"/>
      <c r="IKZ272" s="893"/>
      <c r="ILA272" s="911"/>
      <c r="ILB272" s="911"/>
      <c r="ILC272" s="911"/>
      <c r="ILD272" s="911"/>
      <c r="ILE272" s="911"/>
      <c r="ILF272" s="911"/>
      <c r="ILG272" s="911"/>
      <c r="ILH272" s="911"/>
      <c r="ILI272" s="911"/>
      <c r="ILJ272" s="911"/>
      <c r="ILK272" s="911"/>
      <c r="ILL272" s="911"/>
      <c r="ILM272" s="911"/>
      <c r="ILN272" s="911"/>
      <c r="ILO272" s="911"/>
      <c r="ILP272" s="911"/>
      <c r="ILQ272" s="911"/>
      <c r="ILR272" s="911"/>
      <c r="ILS272" s="911"/>
      <c r="ILT272" s="911"/>
      <c r="ILU272" s="911"/>
      <c r="ILV272" s="911"/>
      <c r="ILW272" s="911"/>
      <c r="ILX272" s="911"/>
      <c r="ILY272" s="911"/>
      <c r="ILZ272" s="911"/>
      <c r="IMA272" s="911"/>
      <c r="IMB272" s="911"/>
      <c r="IMC272" s="911"/>
      <c r="IMD272" s="911"/>
      <c r="IME272" s="911"/>
      <c r="IMF272" s="911"/>
      <c r="IMG272" s="911"/>
      <c r="IMH272" s="911"/>
      <c r="IMI272" s="911"/>
      <c r="IMJ272" s="911"/>
      <c r="IMK272" s="911"/>
      <c r="IML272" s="911"/>
      <c r="IMM272" s="911"/>
      <c r="IMN272" s="911"/>
      <c r="IMO272" s="911"/>
      <c r="IMP272" s="911"/>
      <c r="IMQ272" s="911"/>
      <c r="IMR272" s="911"/>
      <c r="IMS272" s="893"/>
      <c r="IMT272" s="893"/>
      <c r="IMU272" s="893"/>
      <c r="IMV272" s="893"/>
      <c r="IMW272" s="893"/>
      <c r="IMX272" s="893"/>
      <c r="IMY272" s="893"/>
      <c r="IMZ272" s="893"/>
      <c r="INA272" s="893"/>
      <c r="INB272" s="893"/>
      <c r="INC272" s="893"/>
      <c r="IND272" s="893"/>
      <c r="INE272" s="893"/>
      <c r="INF272" s="893"/>
      <c r="ING272" s="893"/>
      <c r="INH272" s="893"/>
      <c r="INI272" s="893"/>
      <c r="INJ272" s="893"/>
      <c r="INK272" s="893"/>
      <c r="INL272" s="893"/>
      <c r="INM272" s="893"/>
      <c r="INN272" s="893"/>
      <c r="INO272" s="893"/>
      <c r="INP272" s="893"/>
      <c r="INQ272" s="909"/>
      <c r="INR272" s="909"/>
      <c r="INS272" s="909"/>
      <c r="INT272" s="909"/>
      <c r="INU272" s="909"/>
      <c r="INV272" s="893"/>
      <c r="INW272" s="893"/>
      <c r="INX272" s="909"/>
      <c r="INY272" s="909"/>
      <c r="INZ272" s="893"/>
      <c r="IOA272" s="893"/>
      <c r="IOB272" s="909"/>
      <c r="IOC272" s="909"/>
      <c r="IOD272" s="893"/>
      <c r="IOE272" s="893"/>
      <c r="IOF272" s="893"/>
      <c r="IOG272" s="893"/>
      <c r="IOH272" s="893"/>
      <c r="IOI272" s="893"/>
      <c r="IOJ272" s="893"/>
      <c r="IOK272" s="909"/>
      <c r="IOL272" s="909"/>
      <c r="IOM272" s="893"/>
      <c r="ION272" s="893"/>
      <c r="IOO272" s="909"/>
      <c r="IOP272" s="909"/>
      <c r="IOQ272" s="893"/>
      <c r="IOR272" s="893"/>
      <c r="IOS272" s="893"/>
      <c r="IOT272" s="893"/>
      <c r="IOU272" s="893"/>
      <c r="IOV272" s="908"/>
      <c r="IOW272" s="910"/>
      <c r="IOX272" s="893"/>
      <c r="IOY272" s="893"/>
      <c r="IOZ272" s="893"/>
      <c r="IPA272" s="893"/>
      <c r="IPB272" s="893"/>
      <c r="IPC272" s="893"/>
      <c r="IPD272" s="893"/>
      <c r="IPE272" s="911"/>
      <c r="IPF272" s="911"/>
      <c r="IPG272" s="911"/>
      <c r="IPH272" s="911"/>
      <c r="IPI272" s="911"/>
      <c r="IPJ272" s="911"/>
      <c r="IPK272" s="911"/>
      <c r="IPL272" s="911"/>
      <c r="IPM272" s="911"/>
      <c r="IPN272" s="911"/>
      <c r="IPO272" s="911"/>
      <c r="IPP272" s="911"/>
      <c r="IPQ272" s="911"/>
      <c r="IPR272" s="911"/>
      <c r="IPS272" s="911"/>
      <c r="IPT272" s="911"/>
      <c r="IPU272" s="911"/>
      <c r="IPV272" s="911"/>
      <c r="IPW272" s="911"/>
      <c r="IPX272" s="911"/>
      <c r="IPY272" s="911"/>
      <c r="IPZ272" s="911"/>
      <c r="IQA272" s="911"/>
      <c r="IQB272" s="911"/>
      <c r="IQC272" s="911"/>
      <c r="IQD272" s="911"/>
      <c r="IQE272" s="911"/>
      <c r="IQF272" s="911"/>
      <c r="IQG272" s="911"/>
      <c r="IQH272" s="911"/>
      <c r="IQI272" s="911"/>
      <c r="IQJ272" s="911"/>
      <c r="IQK272" s="911"/>
      <c r="IQL272" s="911"/>
      <c r="IQM272" s="911"/>
      <c r="IQN272" s="911"/>
      <c r="IQO272" s="911"/>
      <c r="IQP272" s="911"/>
      <c r="IQQ272" s="911"/>
      <c r="IQR272" s="911"/>
      <c r="IQS272" s="911"/>
      <c r="IQT272" s="911"/>
      <c r="IQU272" s="911"/>
      <c r="IQV272" s="911"/>
      <c r="IQW272" s="893"/>
      <c r="IQX272" s="893"/>
      <c r="IQY272" s="893"/>
      <c r="IQZ272" s="893"/>
      <c r="IRA272" s="893"/>
      <c r="IRB272" s="893"/>
      <c r="IRC272" s="893"/>
      <c r="IRD272" s="893"/>
      <c r="IRE272" s="893"/>
      <c r="IRF272" s="893"/>
      <c r="IRG272" s="893"/>
      <c r="IRH272" s="893"/>
      <c r="IRI272" s="893"/>
      <c r="IRJ272" s="893"/>
      <c r="IRK272" s="893"/>
      <c r="IRL272" s="893"/>
      <c r="IRM272" s="893"/>
      <c r="IRN272" s="893"/>
      <c r="IRO272" s="893"/>
      <c r="IRP272" s="893"/>
      <c r="IRQ272" s="893"/>
      <c r="IRR272" s="893"/>
      <c r="IRS272" s="893"/>
      <c r="IRT272" s="893"/>
      <c r="IRU272" s="909"/>
      <c r="IRV272" s="909"/>
      <c r="IRW272" s="909"/>
      <c r="IRX272" s="909"/>
      <c r="IRY272" s="909"/>
      <c r="IRZ272" s="893"/>
      <c r="ISA272" s="893"/>
      <c r="ISB272" s="909"/>
      <c r="ISC272" s="909"/>
      <c r="ISD272" s="893"/>
      <c r="ISE272" s="893"/>
      <c r="ISF272" s="909"/>
      <c r="ISG272" s="909"/>
      <c r="ISH272" s="893"/>
      <c r="ISI272" s="893"/>
      <c r="ISJ272" s="893"/>
      <c r="ISK272" s="893"/>
      <c r="ISL272" s="893"/>
      <c r="ISM272" s="893"/>
      <c r="ISN272" s="893"/>
      <c r="ISO272" s="909"/>
      <c r="ISP272" s="909"/>
      <c r="ISQ272" s="893"/>
      <c r="ISR272" s="893"/>
      <c r="ISS272" s="909"/>
      <c r="IST272" s="909"/>
      <c r="ISU272" s="893"/>
      <c r="ISV272" s="893"/>
      <c r="ISW272" s="893"/>
      <c r="ISX272" s="893"/>
      <c r="ISY272" s="893"/>
      <c r="ISZ272" s="908"/>
      <c r="ITA272" s="910"/>
      <c r="ITB272" s="893"/>
      <c r="ITC272" s="893"/>
      <c r="ITD272" s="893"/>
      <c r="ITE272" s="893"/>
      <c r="ITF272" s="893"/>
      <c r="ITG272" s="893"/>
      <c r="ITH272" s="893"/>
      <c r="ITI272" s="911"/>
      <c r="ITJ272" s="911"/>
      <c r="ITK272" s="911"/>
      <c r="ITL272" s="911"/>
      <c r="ITM272" s="911"/>
      <c r="ITN272" s="911"/>
      <c r="ITO272" s="911"/>
      <c r="ITP272" s="911"/>
      <c r="ITQ272" s="911"/>
      <c r="ITR272" s="911"/>
      <c r="ITS272" s="911"/>
      <c r="ITT272" s="911"/>
      <c r="ITU272" s="911"/>
      <c r="ITV272" s="911"/>
      <c r="ITW272" s="911"/>
      <c r="ITX272" s="911"/>
      <c r="ITY272" s="911"/>
      <c r="ITZ272" s="911"/>
      <c r="IUA272" s="911"/>
      <c r="IUB272" s="911"/>
      <c r="IUC272" s="911"/>
      <c r="IUD272" s="911"/>
      <c r="IUE272" s="911"/>
      <c r="IUF272" s="911"/>
      <c r="IUG272" s="911"/>
      <c r="IUH272" s="911"/>
      <c r="IUI272" s="911"/>
      <c r="IUJ272" s="911"/>
      <c r="IUK272" s="911"/>
      <c r="IUL272" s="911"/>
      <c r="IUM272" s="911"/>
      <c r="IUN272" s="911"/>
      <c r="IUO272" s="911"/>
      <c r="IUP272" s="911"/>
      <c r="IUQ272" s="911"/>
      <c r="IUR272" s="911"/>
      <c r="IUS272" s="911"/>
      <c r="IUT272" s="911"/>
      <c r="IUU272" s="911"/>
      <c r="IUV272" s="911"/>
      <c r="IUW272" s="911"/>
      <c r="IUX272" s="911"/>
      <c r="IUY272" s="911"/>
      <c r="IUZ272" s="911"/>
      <c r="IVA272" s="893"/>
      <c r="IVB272" s="893"/>
      <c r="IVC272" s="893"/>
      <c r="IVD272" s="893"/>
      <c r="IVE272" s="893"/>
      <c r="IVF272" s="893"/>
      <c r="IVG272" s="893"/>
      <c r="IVH272" s="893"/>
      <c r="IVI272" s="893"/>
      <c r="IVJ272" s="893"/>
      <c r="IVK272" s="893"/>
      <c r="IVL272" s="893"/>
      <c r="IVM272" s="893"/>
      <c r="IVN272" s="893"/>
      <c r="IVO272" s="893"/>
      <c r="IVP272" s="893"/>
      <c r="IVQ272" s="893"/>
      <c r="IVR272" s="893"/>
      <c r="IVS272" s="893"/>
      <c r="IVT272" s="893"/>
      <c r="IVU272" s="893"/>
      <c r="IVV272" s="893"/>
      <c r="IVW272" s="893"/>
      <c r="IVX272" s="893"/>
      <c r="IVY272" s="909"/>
      <c r="IVZ272" s="909"/>
      <c r="IWA272" s="909"/>
      <c r="IWB272" s="909"/>
      <c r="IWC272" s="909"/>
      <c r="IWD272" s="893"/>
      <c r="IWE272" s="893"/>
      <c r="IWF272" s="909"/>
      <c r="IWG272" s="909"/>
      <c r="IWH272" s="893"/>
      <c r="IWI272" s="893"/>
      <c r="IWJ272" s="909"/>
      <c r="IWK272" s="909"/>
      <c r="IWL272" s="893"/>
      <c r="IWM272" s="893"/>
      <c r="IWN272" s="893"/>
      <c r="IWO272" s="893"/>
      <c r="IWP272" s="893"/>
      <c r="IWQ272" s="893"/>
      <c r="IWR272" s="893"/>
      <c r="IWS272" s="909"/>
      <c r="IWT272" s="909"/>
      <c r="IWU272" s="893"/>
      <c r="IWV272" s="893"/>
      <c r="IWW272" s="909"/>
      <c r="IWX272" s="909"/>
      <c r="IWY272" s="893"/>
      <c r="IWZ272" s="893"/>
      <c r="IXA272" s="893"/>
      <c r="IXB272" s="893"/>
      <c r="IXC272" s="893"/>
      <c r="IXD272" s="908"/>
      <c r="IXE272" s="910"/>
      <c r="IXF272" s="893"/>
      <c r="IXG272" s="893"/>
      <c r="IXH272" s="893"/>
      <c r="IXI272" s="893"/>
      <c r="IXJ272" s="893"/>
      <c r="IXK272" s="893"/>
      <c r="IXL272" s="893"/>
      <c r="IXM272" s="911"/>
      <c r="IXN272" s="911"/>
      <c r="IXO272" s="911"/>
      <c r="IXP272" s="911"/>
      <c r="IXQ272" s="911"/>
      <c r="IXR272" s="911"/>
      <c r="IXS272" s="911"/>
      <c r="IXT272" s="911"/>
      <c r="IXU272" s="911"/>
      <c r="IXV272" s="911"/>
      <c r="IXW272" s="911"/>
      <c r="IXX272" s="911"/>
      <c r="IXY272" s="911"/>
      <c r="IXZ272" s="911"/>
      <c r="IYA272" s="911"/>
      <c r="IYB272" s="911"/>
      <c r="IYC272" s="911"/>
      <c r="IYD272" s="911"/>
      <c r="IYE272" s="911"/>
      <c r="IYF272" s="911"/>
      <c r="IYG272" s="911"/>
      <c r="IYH272" s="911"/>
      <c r="IYI272" s="911"/>
      <c r="IYJ272" s="911"/>
      <c r="IYK272" s="911"/>
      <c r="IYL272" s="911"/>
      <c r="IYM272" s="911"/>
      <c r="IYN272" s="911"/>
      <c r="IYO272" s="911"/>
      <c r="IYP272" s="911"/>
      <c r="IYQ272" s="911"/>
      <c r="IYR272" s="911"/>
      <c r="IYS272" s="911"/>
      <c r="IYT272" s="911"/>
      <c r="IYU272" s="911"/>
      <c r="IYV272" s="911"/>
      <c r="IYW272" s="911"/>
      <c r="IYX272" s="911"/>
      <c r="IYY272" s="911"/>
      <c r="IYZ272" s="911"/>
      <c r="IZA272" s="911"/>
      <c r="IZB272" s="911"/>
      <c r="IZC272" s="911"/>
      <c r="IZD272" s="911"/>
      <c r="IZE272" s="893"/>
      <c r="IZF272" s="893"/>
      <c r="IZG272" s="893"/>
      <c r="IZH272" s="893"/>
      <c r="IZI272" s="893"/>
      <c r="IZJ272" s="893"/>
      <c r="IZK272" s="893"/>
      <c r="IZL272" s="893"/>
      <c r="IZM272" s="893"/>
      <c r="IZN272" s="893"/>
      <c r="IZO272" s="893"/>
      <c r="IZP272" s="893"/>
      <c r="IZQ272" s="893"/>
      <c r="IZR272" s="893"/>
      <c r="IZS272" s="893"/>
      <c r="IZT272" s="893"/>
      <c r="IZU272" s="893"/>
      <c r="IZV272" s="893"/>
      <c r="IZW272" s="893"/>
      <c r="IZX272" s="893"/>
      <c r="IZY272" s="893"/>
      <c r="IZZ272" s="893"/>
      <c r="JAA272" s="893"/>
      <c r="JAB272" s="893"/>
      <c r="JAC272" s="909"/>
      <c r="JAD272" s="909"/>
      <c r="JAE272" s="909"/>
      <c r="JAF272" s="909"/>
      <c r="JAG272" s="909"/>
      <c r="JAH272" s="893"/>
      <c r="JAI272" s="893"/>
      <c r="JAJ272" s="909"/>
      <c r="JAK272" s="909"/>
      <c r="JAL272" s="893"/>
      <c r="JAM272" s="893"/>
      <c r="JAN272" s="909"/>
      <c r="JAO272" s="909"/>
      <c r="JAP272" s="893"/>
      <c r="JAQ272" s="893"/>
      <c r="JAR272" s="893"/>
      <c r="JAS272" s="893"/>
      <c r="JAT272" s="893"/>
      <c r="JAU272" s="893"/>
      <c r="JAV272" s="893"/>
      <c r="JAW272" s="909"/>
      <c r="JAX272" s="909"/>
      <c r="JAY272" s="893"/>
      <c r="JAZ272" s="893"/>
      <c r="JBA272" s="909"/>
      <c r="JBB272" s="909"/>
      <c r="JBC272" s="893"/>
      <c r="JBD272" s="893"/>
      <c r="JBE272" s="893"/>
      <c r="JBF272" s="893"/>
      <c r="JBG272" s="893"/>
      <c r="JBH272" s="908"/>
      <c r="JBI272" s="910"/>
      <c r="JBJ272" s="893"/>
      <c r="JBK272" s="893"/>
      <c r="JBL272" s="893"/>
      <c r="JBM272" s="893"/>
      <c r="JBN272" s="893"/>
      <c r="JBO272" s="893"/>
      <c r="JBP272" s="893"/>
      <c r="JBQ272" s="911"/>
      <c r="JBR272" s="911"/>
      <c r="JBS272" s="911"/>
      <c r="JBT272" s="911"/>
      <c r="JBU272" s="911"/>
      <c r="JBV272" s="911"/>
      <c r="JBW272" s="911"/>
      <c r="JBX272" s="911"/>
      <c r="JBY272" s="911"/>
      <c r="JBZ272" s="911"/>
      <c r="JCA272" s="911"/>
      <c r="JCB272" s="911"/>
      <c r="JCC272" s="911"/>
      <c r="JCD272" s="911"/>
      <c r="JCE272" s="911"/>
      <c r="JCF272" s="911"/>
      <c r="JCG272" s="911"/>
      <c r="JCH272" s="911"/>
      <c r="JCI272" s="911"/>
      <c r="JCJ272" s="911"/>
      <c r="JCK272" s="911"/>
      <c r="JCL272" s="911"/>
      <c r="JCM272" s="911"/>
      <c r="JCN272" s="911"/>
      <c r="JCO272" s="911"/>
      <c r="JCP272" s="911"/>
      <c r="JCQ272" s="911"/>
      <c r="JCR272" s="911"/>
      <c r="JCS272" s="911"/>
      <c r="JCT272" s="911"/>
      <c r="JCU272" s="911"/>
      <c r="JCV272" s="911"/>
      <c r="JCW272" s="911"/>
      <c r="JCX272" s="911"/>
      <c r="JCY272" s="911"/>
      <c r="JCZ272" s="911"/>
      <c r="JDA272" s="911"/>
      <c r="JDB272" s="911"/>
      <c r="JDC272" s="911"/>
      <c r="JDD272" s="911"/>
      <c r="JDE272" s="911"/>
      <c r="JDF272" s="911"/>
      <c r="JDG272" s="911"/>
      <c r="JDH272" s="911"/>
      <c r="JDI272" s="893"/>
      <c r="JDJ272" s="893"/>
      <c r="JDK272" s="893"/>
      <c r="JDL272" s="893"/>
      <c r="JDM272" s="893"/>
      <c r="JDN272" s="893"/>
      <c r="JDO272" s="893"/>
      <c r="JDP272" s="893"/>
      <c r="JDQ272" s="893"/>
      <c r="JDR272" s="893"/>
      <c r="JDS272" s="893"/>
      <c r="JDT272" s="893"/>
      <c r="JDU272" s="893"/>
      <c r="JDV272" s="893"/>
      <c r="JDW272" s="893"/>
      <c r="JDX272" s="893"/>
      <c r="JDY272" s="893"/>
      <c r="JDZ272" s="893"/>
      <c r="JEA272" s="893"/>
      <c r="JEB272" s="893"/>
      <c r="JEC272" s="893"/>
      <c r="JED272" s="893"/>
      <c r="JEE272" s="893"/>
      <c r="JEF272" s="893"/>
      <c r="JEG272" s="909"/>
      <c r="JEH272" s="909"/>
      <c r="JEI272" s="909"/>
      <c r="JEJ272" s="909"/>
      <c r="JEK272" s="909"/>
      <c r="JEL272" s="893"/>
      <c r="JEM272" s="893"/>
      <c r="JEN272" s="909"/>
      <c r="JEO272" s="909"/>
      <c r="JEP272" s="893"/>
      <c r="JEQ272" s="893"/>
      <c r="JER272" s="909"/>
      <c r="JES272" s="909"/>
      <c r="JET272" s="893"/>
      <c r="JEU272" s="893"/>
      <c r="JEV272" s="893"/>
      <c r="JEW272" s="893"/>
      <c r="JEX272" s="893"/>
      <c r="JEY272" s="893"/>
      <c r="JEZ272" s="893"/>
      <c r="JFA272" s="909"/>
      <c r="JFB272" s="909"/>
      <c r="JFC272" s="893"/>
      <c r="JFD272" s="893"/>
      <c r="JFE272" s="909"/>
      <c r="JFF272" s="909"/>
      <c r="JFG272" s="893"/>
      <c r="JFH272" s="893"/>
      <c r="JFI272" s="893"/>
      <c r="JFJ272" s="893"/>
      <c r="JFK272" s="893"/>
      <c r="JFL272" s="908"/>
      <c r="JFM272" s="910"/>
      <c r="JFN272" s="893"/>
      <c r="JFO272" s="893"/>
      <c r="JFP272" s="893"/>
      <c r="JFQ272" s="893"/>
      <c r="JFR272" s="893"/>
      <c r="JFS272" s="893"/>
      <c r="JFT272" s="893"/>
      <c r="JFU272" s="911"/>
      <c r="JFV272" s="911"/>
      <c r="JFW272" s="911"/>
      <c r="JFX272" s="911"/>
      <c r="JFY272" s="911"/>
      <c r="JFZ272" s="911"/>
      <c r="JGA272" s="911"/>
      <c r="JGB272" s="911"/>
      <c r="JGC272" s="911"/>
      <c r="JGD272" s="911"/>
      <c r="JGE272" s="911"/>
      <c r="JGF272" s="911"/>
      <c r="JGG272" s="911"/>
      <c r="JGH272" s="911"/>
      <c r="JGI272" s="911"/>
      <c r="JGJ272" s="911"/>
      <c r="JGK272" s="911"/>
      <c r="JGL272" s="911"/>
      <c r="JGM272" s="911"/>
      <c r="JGN272" s="911"/>
      <c r="JGO272" s="911"/>
      <c r="JGP272" s="911"/>
      <c r="JGQ272" s="911"/>
      <c r="JGR272" s="911"/>
      <c r="JGS272" s="911"/>
      <c r="JGT272" s="911"/>
      <c r="JGU272" s="911"/>
      <c r="JGV272" s="911"/>
      <c r="JGW272" s="911"/>
      <c r="JGX272" s="911"/>
      <c r="JGY272" s="911"/>
      <c r="JGZ272" s="911"/>
      <c r="JHA272" s="911"/>
      <c r="JHB272" s="911"/>
      <c r="JHC272" s="911"/>
      <c r="JHD272" s="911"/>
      <c r="JHE272" s="911"/>
      <c r="JHF272" s="911"/>
      <c r="JHG272" s="911"/>
      <c r="JHH272" s="911"/>
      <c r="JHI272" s="911"/>
      <c r="JHJ272" s="911"/>
      <c r="JHK272" s="911"/>
      <c r="JHL272" s="911"/>
      <c r="JHM272" s="893"/>
      <c r="JHN272" s="893"/>
      <c r="JHO272" s="893"/>
      <c r="JHP272" s="893"/>
      <c r="JHQ272" s="893"/>
      <c r="JHR272" s="893"/>
      <c r="JHS272" s="893"/>
      <c r="JHT272" s="893"/>
      <c r="JHU272" s="893"/>
      <c r="JHV272" s="893"/>
      <c r="JHW272" s="893"/>
      <c r="JHX272" s="893"/>
      <c r="JHY272" s="893"/>
      <c r="JHZ272" s="893"/>
      <c r="JIA272" s="893"/>
      <c r="JIB272" s="893"/>
      <c r="JIC272" s="893"/>
      <c r="JID272" s="893"/>
      <c r="JIE272" s="893"/>
      <c r="JIF272" s="893"/>
      <c r="JIG272" s="893"/>
      <c r="JIH272" s="893"/>
      <c r="JII272" s="893"/>
      <c r="JIJ272" s="893"/>
      <c r="JIK272" s="909"/>
      <c r="JIL272" s="909"/>
      <c r="JIM272" s="909"/>
      <c r="JIN272" s="909"/>
      <c r="JIO272" s="909"/>
      <c r="JIP272" s="893"/>
      <c r="JIQ272" s="893"/>
      <c r="JIR272" s="909"/>
      <c r="JIS272" s="909"/>
      <c r="JIT272" s="893"/>
      <c r="JIU272" s="893"/>
      <c r="JIV272" s="909"/>
      <c r="JIW272" s="909"/>
      <c r="JIX272" s="893"/>
      <c r="JIY272" s="893"/>
      <c r="JIZ272" s="893"/>
      <c r="JJA272" s="893"/>
      <c r="JJB272" s="893"/>
      <c r="JJC272" s="893"/>
      <c r="JJD272" s="893"/>
      <c r="JJE272" s="909"/>
      <c r="JJF272" s="909"/>
      <c r="JJG272" s="893"/>
      <c r="JJH272" s="893"/>
      <c r="JJI272" s="909"/>
      <c r="JJJ272" s="909"/>
      <c r="JJK272" s="893"/>
      <c r="JJL272" s="893"/>
      <c r="JJM272" s="893"/>
      <c r="JJN272" s="893"/>
      <c r="JJO272" s="893"/>
      <c r="JJP272" s="908"/>
      <c r="JJQ272" s="910"/>
      <c r="JJR272" s="893"/>
      <c r="JJS272" s="893"/>
      <c r="JJT272" s="893"/>
      <c r="JJU272" s="893"/>
      <c r="JJV272" s="893"/>
      <c r="JJW272" s="893"/>
      <c r="JJX272" s="893"/>
      <c r="JJY272" s="911"/>
      <c r="JJZ272" s="911"/>
      <c r="JKA272" s="911"/>
      <c r="JKB272" s="911"/>
      <c r="JKC272" s="911"/>
      <c r="JKD272" s="911"/>
      <c r="JKE272" s="911"/>
      <c r="JKF272" s="911"/>
      <c r="JKG272" s="911"/>
      <c r="JKH272" s="911"/>
      <c r="JKI272" s="911"/>
      <c r="JKJ272" s="911"/>
      <c r="JKK272" s="911"/>
      <c r="JKL272" s="911"/>
      <c r="JKM272" s="911"/>
      <c r="JKN272" s="911"/>
      <c r="JKO272" s="911"/>
      <c r="JKP272" s="911"/>
      <c r="JKQ272" s="911"/>
      <c r="JKR272" s="911"/>
      <c r="JKS272" s="911"/>
      <c r="JKT272" s="911"/>
      <c r="JKU272" s="911"/>
      <c r="JKV272" s="911"/>
      <c r="JKW272" s="911"/>
      <c r="JKX272" s="911"/>
      <c r="JKY272" s="911"/>
      <c r="JKZ272" s="911"/>
      <c r="JLA272" s="911"/>
      <c r="JLB272" s="911"/>
      <c r="JLC272" s="911"/>
      <c r="JLD272" s="911"/>
      <c r="JLE272" s="911"/>
      <c r="JLF272" s="911"/>
      <c r="JLG272" s="911"/>
      <c r="JLH272" s="911"/>
      <c r="JLI272" s="911"/>
      <c r="JLJ272" s="911"/>
      <c r="JLK272" s="911"/>
      <c r="JLL272" s="911"/>
      <c r="JLM272" s="911"/>
      <c r="JLN272" s="911"/>
      <c r="JLO272" s="911"/>
      <c r="JLP272" s="911"/>
      <c r="JLQ272" s="893"/>
      <c r="JLR272" s="893"/>
      <c r="JLS272" s="893"/>
      <c r="JLT272" s="893"/>
      <c r="JLU272" s="893"/>
      <c r="JLV272" s="893"/>
      <c r="JLW272" s="893"/>
      <c r="JLX272" s="893"/>
      <c r="JLY272" s="893"/>
      <c r="JLZ272" s="893"/>
      <c r="JMA272" s="893"/>
      <c r="JMB272" s="893"/>
      <c r="JMC272" s="893"/>
      <c r="JMD272" s="893"/>
      <c r="JME272" s="893"/>
      <c r="JMF272" s="893"/>
      <c r="JMG272" s="893"/>
      <c r="JMH272" s="893"/>
      <c r="JMI272" s="893"/>
      <c r="JMJ272" s="893"/>
      <c r="JMK272" s="893"/>
      <c r="JML272" s="893"/>
      <c r="JMM272" s="893"/>
      <c r="JMN272" s="893"/>
      <c r="JMO272" s="909"/>
      <c r="JMP272" s="909"/>
      <c r="JMQ272" s="909"/>
      <c r="JMR272" s="909"/>
      <c r="JMS272" s="909"/>
      <c r="JMT272" s="893"/>
      <c r="JMU272" s="893"/>
      <c r="JMV272" s="909"/>
      <c r="JMW272" s="909"/>
      <c r="JMX272" s="893"/>
      <c r="JMY272" s="893"/>
      <c r="JMZ272" s="909"/>
      <c r="JNA272" s="909"/>
      <c r="JNB272" s="893"/>
      <c r="JNC272" s="893"/>
      <c r="JND272" s="893"/>
      <c r="JNE272" s="893"/>
      <c r="JNF272" s="893"/>
      <c r="JNG272" s="893"/>
      <c r="JNH272" s="893"/>
      <c r="JNI272" s="909"/>
      <c r="JNJ272" s="909"/>
      <c r="JNK272" s="893"/>
      <c r="JNL272" s="893"/>
      <c r="JNM272" s="909"/>
      <c r="JNN272" s="909"/>
      <c r="JNO272" s="893"/>
      <c r="JNP272" s="893"/>
      <c r="JNQ272" s="893"/>
      <c r="JNR272" s="893"/>
      <c r="JNS272" s="893"/>
      <c r="JNT272" s="908"/>
      <c r="JNU272" s="910"/>
      <c r="JNV272" s="893"/>
      <c r="JNW272" s="893"/>
      <c r="JNX272" s="893"/>
      <c r="JNY272" s="893"/>
      <c r="JNZ272" s="893"/>
      <c r="JOA272" s="893"/>
      <c r="JOB272" s="893"/>
      <c r="JOC272" s="911"/>
      <c r="JOD272" s="911"/>
      <c r="JOE272" s="911"/>
      <c r="JOF272" s="911"/>
      <c r="JOG272" s="911"/>
      <c r="JOH272" s="911"/>
      <c r="JOI272" s="911"/>
      <c r="JOJ272" s="911"/>
      <c r="JOK272" s="911"/>
      <c r="JOL272" s="911"/>
      <c r="JOM272" s="911"/>
      <c r="JON272" s="911"/>
      <c r="JOO272" s="911"/>
      <c r="JOP272" s="911"/>
      <c r="JOQ272" s="911"/>
      <c r="JOR272" s="911"/>
      <c r="JOS272" s="911"/>
      <c r="JOT272" s="911"/>
      <c r="JOU272" s="911"/>
      <c r="JOV272" s="911"/>
      <c r="JOW272" s="911"/>
      <c r="JOX272" s="911"/>
      <c r="JOY272" s="911"/>
      <c r="JOZ272" s="911"/>
      <c r="JPA272" s="911"/>
      <c r="JPB272" s="911"/>
      <c r="JPC272" s="911"/>
      <c r="JPD272" s="911"/>
      <c r="JPE272" s="911"/>
      <c r="JPF272" s="911"/>
      <c r="JPG272" s="911"/>
      <c r="JPH272" s="911"/>
      <c r="JPI272" s="911"/>
      <c r="JPJ272" s="911"/>
      <c r="JPK272" s="911"/>
      <c r="JPL272" s="911"/>
      <c r="JPM272" s="911"/>
      <c r="JPN272" s="911"/>
      <c r="JPO272" s="911"/>
      <c r="JPP272" s="911"/>
      <c r="JPQ272" s="911"/>
      <c r="JPR272" s="911"/>
      <c r="JPS272" s="911"/>
      <c r="JPT272" s="911"/>
      <c r="JPU272" s="893"/>
      <c r="JPV272" s="893"/>
      <c r="JPW272" s="893"/>
      <c r="JPX272" s="893"/>
      <c r="JPY272" s="893"/>
      <c r="JPZ272" s="893"/>
      <c r="JQA272" s="893"/>
      <c r="JQB272" s="893"/>
      <c r="JQC272" s="893"/>
      <c r="JQD272" s="893"/>
      <c r="JQE272" s="893"/>
      <c r="JQF272" s="893"/>
      <c r="JQG272" s="893"/>
      <c r="JQH272" s="893"/>
      <c r="JQI272" s="893"/>
      <c r="JQJ272" s="893"/>
      <c r="JQK272" s="893"/>
      <c r="JQL272" s="893"/>
      <c r="JQM272" s="893"/>
      <c r="JQN272" s="893"/>
      <c r="JQO272" s="893"/>
      <c r="JQP272" s="893"/>
      <c r="JQQ272" s="893"/>
      <c r="JQR272" s="893"/>
      <c r="JQS272" s="909"/>
      <c r="JQT272" s="909"/>
      <c r="JQU272" s="909"/>
      <c r="JQV272" s="909"/>
      <c r="JQW272" s="909"/>
      <c r="JQX272" s="893"/>
      <c r="JQY272" s="893"/>
      <c r="JQZ272" s="909"/>
      <c r="JRA272" s="909"/>
      <c r="JRB272" s="893"/>
      <c r="JRC272" s="893"/>
      <c r="JRD272" s="909"/>
      <c r="JRE272" s="909"/>
      <c r="JRF272" s="893"/>
      <c r="JRG272" s="893"/>
      <c r="JRH272" s="893"/>
      <c r="JRI272" s="893"/>
      <c r="JRJ272" s="893"/>
      <c r="JRK272" s="893"/>
      <c r="JRL272" s="893"/>
      <c r="JRM272" s="909"/>
      <c r="JRN272" s="909"/>
      <c r="JRO272" s="893"/>
      <c r="JRP272" s="893"/>
      <c r="JRQ272" s="909"/>
      <c r="JRR272" s="909"/>
      <c r="JRS272" s="893"/>
      <c r="JRT272" s="893"/>
      <c r="JRU272" s="893"/>
      <c r="JRV272" s="893"/>
      <c r="JRW272" s="893"/>
      <c r="JRX272" s="908"/>
      <c r="JRY272" s="910"/>
      <c r="JRZ272" s="893"/>
      <c r="JSA272" s="893"/>
      <c r="JSB272" s="893"/>
      <c r="JSC272" s="893"/>
      <c r="JSD272" s="893"/>
      <c r="JSE272" s="893"/>
      <c r="JSF272" s="893"/>
      <c r="JSG272" s="911"/>
      <c r="JSH272" s="911"/>
      <c r="JSI272" s="911"/>
      <c r="JSJ272" s="911"/>
      <c r="JSK272" s="911"/>
      <c r="JSL272" s="911"/>
      <c r="JSM272" s="911"/>
      <c r="JSN272" s="911"/>
      <c r="JSO272" s="911"/>
      <c r="JSP272" s="911"/>
      <c r="JSQ272" s="911"/>
      <c r="JSR272" s="911"/>
      <c r="JSS272" s="911"/>
      <c r="JST272" s="911"/>
      <c r="JSU272" s="911"/>
      <c r="JSV272" s="911"/>
      <c r="JSW272" s="911"/>
      <c r="JSX272" s="911"/>
      <c r="JSY272" s="911"/>
      <c r="JSZ272" s="911"/>
      <c r="JTA272" s="911"/>
      <c r="JTB272" s="911"/>
      <c r="JTC272" s="911"/>
      <c r="JTD272" s="911"/>
      <c r="JTE272" s="911"/>
      <c r="JTF272" s="911"/>
      <c r="JTG272" s="911"/>
      <c r="JTH272" s="911"/>
      <c r="JTI272" s="911"/>
      <c r="JTJ272" s="911"/>
      <c r="JTK272" s="911"/>
      <c r="JTL272" s="911"/>
      <c r="JTM272" s="911"/>
      <c r="JTN272" s="911"/>
      <c r="JTO272" s="911"/>
      <c r="JTP272" s="911"/>
      <c r="JTQ272" s="911"/>
      <c r="JTR272" s="911"/>
      <c r="JTS272" s="911"/>
      <c r="JTT272" s="911"/>
      <c r="JTU272" s="911"/>
      <c r="JTV272" s="911"/>
      <c r="JTW272" s="911"/>
      <c r="JTX272" s="911"/>
      <c r="JTY272" s="893"/>
      <c r="JTZ272" s="893"/>
      <c r="JUA272" s="893"/>
      <c r="JUB272" s="893"/>
      <c r="JUC272" s="893"/>
      <c r="JUD272" s="893"/>
      <c r="JUE272" s="893"/>
      <c r="JUF272" s="893"/>
      <c r="JUG272" s="893"/>
      <c r="JUH272" s="893"/>
      <c r="JUI272" s="893"/>
      <c r="JUJ272" s="893"/>
      <c r="JUK272" s="893"/>
      <c r="JUL272" s="893"/>
      <c r="JUM272" s="893"/>
      <c r="JUN272" s="893"/>
      <c r="JUO272" s="893"/>
      <c r="JUP272" s="893"/>
      <c r="JUQ272" s="893"/>
      <c r="JUR272" s="893"/>
      <c r="JUS272" s="893"/>
      <c r="JUT272" s="893"/>
      <c r="JUU272" s="893"/>
      <c r="JUV272" s="893"/>
      <c r="JUW272" s="909"/>
      <c r="JUX272" s="909"/>
      <c r="JUY272" s="909"/>
      <c r="JUZ272" s="909"/>
      <c r="JVA272" s="909"/>
      <c r="JVB272" s="893"/>
      <c r="JVC272" s="893"/>
      <c r="JVD272" s="909"/>
      <c r="JVE272" s="909"/>
      <c r="JVF272" s="893"/>
      <c r="JVG272" s="893"/>
      <c r="JVH272" s="909"/>
      <c r="JVI272" s="909"/>
      <c r="JVJ272" s="893"/>
      <c r="JVK272" s="893"/>
      <c r="JVL272" s="893"/>
      <c r="JVM272" s="893"/>
      <c r="JVN272" s="893"/>
      <c r="JVO272" s="893"/>
      <c r="JVP272" s="893"/>
      <c r="JVQ272" s="909"/>
      <c r="JVR272" s="909"/>
      <c r="JVS272" s="893"/>
      <c r="JVT272" s="893"/>
      <c r="JVU272" s="909"/>
      <c r="JVV272" s="909"/>
      <c r="JVW272" s="893"/>
      <c r="JVX272" s="893"/>
      <c r="JVY272" s="893"/>
      <c r="JVZ272" s="893"/>
      <c r="JWA272" s="893"/>
      <c r="JWB272" s="908"/>
      <c r="JWC272" s="910"/>
      <c r="JWD272" s="893"/>
      <c r="JWE272" s="893"/>
      <c r="JWF272" s="893"/>
      <c r="JWG272" s="893"/>
      <c r="JWH272" s="893"/>
      <c r="JWI272" s="893"/>
      <c r="JWJ272" s="893"/>
      <c r="JWK272" s="911"/>
      <c r="JWL272" s="911"/>
      <c r="JWM272" s="911"/>
      <c r="JWN272" s="911"/>
      <c r="JWO272" s="911"/>
      <c r="JWP272" s="911"/>
      <c r="JWQ272" s="911"/>
      <c r="JWR272" s="911"/>
      <c r="JWS272" s="911"/>
      <c r="JWT272" s="911"/>
      <c r="JWU272" s="911"/>
      <c r="JWV272" s="911"/>
      <c r="JWW272" s="911"/>
      <c r="JWX272" s="911"/>
      <c r="JWY272" s="911"/>
      <c r="JWZ272" s="911"/>
      <c r="JXA272" s="911"/>
      <c r="JXB272" s="911"/>
      <c r="JXC272" s="911"/>
      <c r="JXD272" s="911"/>
      <c r="JXE272" s="911"/>
      <c r="JXF272" s="911"/>
      <c r="JXG272" s="911"/>
      <c r="JXH272" s="911"/>
      <c r="JXI272" s="911"/>
      <c r="JXJ272" s="911"/>
      <c r="JXK272" s="911"/>
      <c r="JXL272" s="911"/>
      <c r="JXM272" s="911"/>
      <c r="JXN272" s="911"/>
      <c r="JXO272" s="911"/>
      <c r="JXP272" s="911"/>
      <c r="JXQ272" s="911"/>
      <c r="JXR272" s="911"/>
      <c r="JXS272" s="911"/>
      <c r="JXT272" s="911"/>
      <c r="JXU272" s="911"/>
      <c r="JXV272" s="911"/>
      <c r="JXW272" s="911"/>
      <c r="JXX272" s="911"/>
      <c r="JXY272" s="911"/>
      <c r="JXZ272" s="911"/>
      <c r="JYA272" s="911"/>
      <c r="JYB272" s="911"/>
      <c r="JYC272" s="893"/>
      <c r="JYD272" s="893"/>
      <c r="JYE272" s="893"/>
      <c r="JYF272" s="893"/>
      <c r="JYG272" s="893"/>
      <c r="JYH272" s="893"/>
      <c r="JYI272" s="893"/>
      <c r="JYJ272" s="893"/>
      <c r="JYK272" s="893"/>
      <c r="JYL272" s="893"/>
      <c r="JYM272" s="893"/>
      <c r="JYN272" s="893"/>
      <c r="JYO272" s="893"/>
      <c r="JYP272" s="893"/>
      <c r="JYQ272" s="893"/>
      <c r="JYR272" s="893"/>
      <c r="JYS272" s="893"/>
      <c r="JYT272" s="893"/>
      <c r="JYU272" s="893"/>
      <c r="JYV272" s="893"/>
      <c r="JYW272" s="893"/>
      <c r="JYX272" s="893"/>
      <c r="JYY272" s="893"/>
      <c r="JYZ272" s="893"/>
      <c r="JZA272" s="909"/>
      <c r="JZB272" s="909"/>
      <c r="JZC272" s="909"/>
      <c r="JZD272" s="909"/>
      <c r="JZE272" s="909"/>
      <c r="JZF272" s="893"/>
      <c r="JZG272" s="893"/>
      <c r="JZH272" s="909"/>
      <c r="JZI272" s="909"/>
      <c r="JZJ272" s="893"/>
      <c r="JZK272" s="893"/>
      <c r="JZL272" s="909"/>
      <c r="JZM272" s="909"/>
      <c r="JZN272" s="893"/>
      <c r="JZO272" s="893"/>
      <c r="JZP272" s="893"/>
      <c r="JZQ272" s="893"/>
      <c r="JZR272" s="893"/>
      <c r="JZS272" s="893"/>
      <c r="JZT272" s="893"/>
      <c r="JZU272" s="909"/>
      <c r="JZV272" s="909"/>
      <c r="JZW272" s="893"/>
      <c r="JZX272" s="893"/>
      <c r="JZY272" s="909"/>
      <c r="JZZ272" s="909"/>
      <c r="KAA272" s="893"/>
      <c r="KAB272" s="893"/>
      <c r="KAC272" s="893"/>
      <c r="KAD272" s="893"/>
      <c r="KAE272" s="893"/>
      <c r="KAF272" s="908"/>
      <c r="KAG272" s="910"/>
      <c r="KAH272" s="893"/>
      <c r="KAI272" s="893"/>
      <c r="KAJ272" s="893"/>
      <c r="KAK272" s="893"/>
      <c r="KAL272" s="893"/>
      <c r="KAM272" s="893"/>
      <c r="KAN272" s="893"/>
      <c r="KAO272" s="911"/>
      <c r="KAP272" s="911"/>
      <c r="KAQ272" s="911"/>
      <c r="KAR272" s="911"/>
      <c r="KAS272" s="911"/>
      <c r="KAT272" s="911"/>
      <c r="KAU272" s="911"/>
      <c r="KAV272" s="911"/>
      <c r="KAW272" s="911"/>
      <c r="KAX272" s="911"/>
      <c r="KAY272" s="911"/>
      <c r="KAZ272" s="911"/>
      <c r="KBA272" s="911"/>
      <c r="KBB272" s="911"/>
      <c r="KBC272" s="911"/>
      <c r="KBD272" s="911"/>
      <c r="KBE272" s="911"/>
      <c r="KBF272" s="911"/>
      <c r="KBG272" s="911"/>
      <c r="KBH272" s="911"/>
      <c r="KBI272" s="911"/>
      <c r="KBJ272" s="911"/>
      <c r="KBK272" s="911"/>
      <c r="KBL272" s="911"/>
      <c r="KBM272" s="911"/>
      <c r="KBN272" s="911"/>
      <c r="KBO272" s="911"/>
      <c r="KBP272" s="911"/>
      <c r="KBQ272" s="911"/>
      <c r="KBR272" s="911"/>
      <c r="KBS272" s="911"/>
      <c r="KBT272" s="911"/>
      <c r="KBU272" s="911"/>
      <c r="KBV272" s="911"/>
      <c r="KBW272" s="911"/>
      <c r="KBX272" s="911"/>
      <c r="KBY272" s="911"/>
      <c r="KBZ272" s="911"/>
      <c r="KCA272" s="911"/>
      <c r="KCB272" s="911"/>
      <c r="KCC272" s="911"/>
      <c r="KCD272" s="911"/>
      <c r="KCE272" s="911"/>
      <c r="KCF272" s="911"/>
      <c r="KCG272" s="893"/>
      <c r="KCH272" s="893"/>
      <c r="KCI272" s="893"/>
      <c r="KCJ272" s="893"/>
      <c r="KCK272" s="893"/>
      <c r="KCL272" s="893"/>
      <c r="KCM272" s="893"/>
      <c r="KCN272" s="893"/>
      <c r="KCO272" s="893"/>
      <c r="KCP272" s="893"/>
      <c r="KCQ272" s="893"/>
      <c r="KCR272" s="893"/>
      <c r="KCS272" s="893"/>
      <c r="KCT272" s="893"/>
      <c r="KCU272" s="893"/>
      <c r="KCV272" s="893"/>
      <c r="KCW272" s="893"/>
      <c r="KCX272" s="893"/>
      <c r="KCY272" s="893"/>
      <c r="KCZ272" s="893"/>
      <c r="KDA272" s="893"/>
      <c r="KDB272" s="893"/>
      <c r="KDC272" s="893"/>
      <c r="KDD272" s="893"/>
      <c r="KDE272" s="909"/>
      <c r="KDF272" s="909"/>
      <c r="KDG272" s="909"/>
      <c r="KDH272" s="909"/>
      <c r="KDI272" s="909"/>
      <c r="KDJ272" s="893"/>
      <c r="KDK272" s="893"/>
      <c r="KDL272" s="909"/>
      <c r="KDM272" s="909"/>
      <c r="KDN272" s="893"/>
      <c r="KDO272" s="893"/>
      <c r="KDP272" s="909"/>
      <c r="KDQ272" s="909"/>
      <c r="KDR272" s="893"/>
      <c r="KDS272" s="893"/>
      <c r="KDT272" s="893"/>
      <c r="KDU272" s="893"/>
      <c r="KDV272" s="893"/>
      <c r="KDW272" s="893"/>
      <c r="KDX272" s="893"/>
      <c r="KDY272" s="909"/>
      <c r="KDZ272" s="909"/>
      <c r="KEA272" s="893"/>
      <c r="KEB272" s="893"/>
      <c r="KEC272" s="909"/>
      <c r="KED272" s="909"/>
      <c r="KEE272" s="893"/>
      <c r="KEF272" s="893"/>
      <c r="KEG272" s="893"/>
      <c r="KEH272" s="893"/>
      <c r="KEI272" s="893"/>
      <c r="KEJ272" s="908"/>
      <c r="KEK272" s="910"/>
      <c r="KEL272" s="893"/>
      <c r="KEM272" s="893"/>
      <c r="KEN272" s="893"/>
      <c r="KEO272" s="893"/>
      <c r="KEP272" s="893"/>
      <c r="KEQ272" s="893"/>
      <c r="KER272" s="893"/>
      <c r="KES272" s="911"/>
      <c r="KET272" s="911"/>
      <c r="KEU272" s="911"/>
      <c r="KEV272" s="911"/>
      <c r="KEW272" s="911"/>
      <c r="KEX272" s="911"/>
      <c r="KEY272" s="911"/>
      <c r="KEZ272" s="911"/>
      <c r="KFA272" s="911"/>
      <c r="KFB272" s="911"/>
      <c r="KFC272" s="911"/>
      <c r="KFD272" s="911"/>
      <c r="KFE272" s="911"/>
      <c r="KFF272" s="911"/>
      <c r="KFG272" s="911"/>
      <c r="KFH272" s="911"/>
      <c r="KFI272" s="911"/>
      <c r="KFJ272" s="911"/>
      <c r="KFK272" s="911"/>
      <c r="KFL272" s="911"/>
      <c r="KFM272" s="911"/>
      <c r="KFN272" s="911"/>
      <c r="KFO272" s="911"/>
      <c r="KFP272" s="911"/>
      <c r="KFQ272" s="911"/>
      <c r="KFR272" s="911"/>
      <c r="KFS272" s="911"/>
      <c r="KFT272" s="911"/>
      <c r="KFU272" s="911"/>
      <c r="KFV272" s="911"/>
      <c r="KFW272" s="911"/>
      <c r="KFX272" s="911"/>
      <c r="KFY272" s="911"/>
      <c r="KFZ272" s="911"/>
      <c r="KGA272" s="911"/>
      <c r="KGB272" s="911"/>
      <c r="KGC272" s="911"/>
      <c r="KGD272" s="911"/>
      <c r="KGE272" s="911"/>
      <c r="KGF272" s="911"/>
      <c r="KGG272" s="911"/>
      <c r="KGH272" s="911"/>
      <c r="KGI272" s="911"/>
      <c r="KGJ272" s="911"/>
      <c r="KGK272" s="893"/>
      <c r="KGL272" s="893"/>
      <c r="KGM272" s="893"/>
      <c r="KGN272" s="893"/>
      <c r="KGO272" s="893"/>
      <c r="KGP272" s="893"/>
      <c r="KGQ272" s="893"/>
      <c r="KGR272" s="893"/>
      <c r="KGS272" s="893"/>
      <c r="KGT272" s="893"/>
      <c r="KGU272" s="893"/>
      <c r="KGV272" s="893"/>
      <c r="KGW272" s="893"/>
      <c r="KGX272" s="893"/>
      <c r="KGY272" s="893"/>
      <c r="KGZ272" s="893"/>
      <c r="KHA272" s="893"/>
      <c r="KHB272" s="893"/>
      <c r="KHC272" s="893"/>
      <c r="KHD272" s="893"/>
      <c r="KHE272" s="893"/>
      <c r="KHF272" s="893"/>
      <c r="KHG272" s="893"/>
      <c r="KHH272" s="893"/>
      <c r="KHI272" s="909"/>
      <c r="KHJ272" s="909"/>
      <c r="KHK272" s="909"/>
      <c r="KHL272" s="909"/>
      <c r="KHM272" s="909"/>
      <c r="KHN272" s="893"/>
      <c r="KHO272" s="893"/>
      <c r="KHP272" s="909"/>
      <c r="KHQ272" s="909"/>
      <c r="KHR272" s="893"/>
      <c r="KHS272" s="893"/>
      <c r="KHT272" s="909"/>
      <c r="KHU272" s="909"/>
      <c r="KHV272" s="893"/>
      <c r="KHW272" s="893"/>
      <c r="KHX272" s="893"/>
      <c r="KHY272" s="893"/>
      <c r="KHZ272" s="893"/>
      <c r="KIA272" s="893"/>
      <c r="KIB272" s="893"/>
      <c r="KIC272" s="909"/>
      <c r="KID272" s="909"/>
      <c r="KIE272" s="893"/>
      <c r="KIF272" s="893"/>
      <c r="KIG272" s="909"/>
      <c r="KIH272" s="909"/>
      <c r="KII272" s="893"/>
      <c r="KIJ272" s="893"/>
      <c r="KIK272" s="893"/>
      <c r="KIL272" s="893"/>
      <c r="KIM272" s="893"/>
      <c r="KIN272" s="908"/>
      <c r="KIO272" s="910"/>
      <c r="KIP272" s="893"/>
      <c r="KIQ272" s="893"/>
      <c r="KIR272" s="893"/>
      <c r="KIS272" s="893"/>
      <c r="KIT272" s="893"/>
      <c r="KIU272" s="893"/>
      <c r="KIV272" s="893"/>
      <c r="KIW272" s="911"/>
      <c r="KIX272" s="911"/>
      <c r="KIY272" s="911"/>
      <c r="KIZ272" s="911"/>
      <c r="KJA272" s="911"/>
      <c r="KJB272" s="911"/>
      <c r="KJC272" s="911"/>
      <c r="KJD272" s="911"/>
      <c r="KJE272" s="911"/>
      <c r="KJF272" s="911"/>
      <c r="KJG272" s="911"/>
      <c r="KJH272" s="911"/>
      <c r="KJI272" s="911"/>
      <c r="KJJ272" s="911"/>
      <c r="KJK272" s="911"/>
      <c r="KJL272" s="911"/>
      <c r="KJM272" s="911"/>
      <c r="KJN272" s="911"/>
      <c r="KJO272" s="911"/>
      <c r="KJP272" s="911"/>
      <c r="KJQ272" s="911"/>
      <c r="KJR272" s="911"/>
      <c r="KJS272" s="911"/>
      <c r="KJT272" s="911"/>
      <c r="KJU272" s="911"/>
      <c r="KJV272" s="911"/>
      <c r="KJW272" s="911"/>
      <c r="KJX272" s="911"/>
      <c r="KJY272" s="911"/>
      <c r="KJZ272" s="911"/>
      <c r="KKA272" s="911"/>
      <c r="KKB272" s="911"/>
      <c r="KKC272" s="911"/>
      <c r="KKD272" s="911"/>
      <c r="KKE272" s="911"/>
      <c r="KKF272" s="911"/>
      <c r="KKG272" s="911"/>
      <c r="KKH272" s="911"/>
      <c r="KKI272" s="911"/>
      <c r="KKJ272" s="911"/>
      <c r="KKK272" s="911"/>
      <c r="KKL272" s="911"/>
      <c r="KKM272" s="911"/>
      <c r="KKN272" s="911"/>
      <c r="KKO272" s="893"/>
      <c r="KKP272" s="893"/>
      <c r="KKQ272" s="893"/>
      <c r="KKR272" s="893"/>
      <c r="KKS272" s="893"/>
      <c r="KKT272" s="893"/>
      <c r="KKU272" s="893"/>
      <c r="KKV272" s="893"/>
      <c r="KKW272" s="893"/>
      <c r="KKX272" s="893"/>
      <c r="KKY272" s="893"/>
      <c r="KKZ272" s="893"/>
      <c r="KLA272" s="893"/>
      <c r="KLB272" s="893"/>
      <c r="KLC272" s="893"/>
      <c r="KLD272" s="893"/>
      <c r="KLE272" s="893"/>
      <c r="KLF272" s="893"/>
      <c r="KLG272" s="893"/>
      <c r="KLH272" s="893"/>
      <c r="KLI272" s="893"/>
      <c r="KLJ272" s="893"/>
      <c r="KLK272" s="893"/>
      <c r="KLL272" s="893"/>
      <c r="KLM272" s="909"/>
      <c r="KLN272" s="909"/>
      <c r="KLO272" s="909"/>
      <c r="KLP272" s="909"/>
      <c r="KLQ272" s="909"/>
      <c r="KLR272" s="893"/>
      <c r="KLS272" s="893"/>
      <c r="KLT272" s="909"/>
      <c r="KLU272" s="909"/>
      <c r="KLV272" s="893"/>
      <c r="KLW272" s="893"/>
      <c r="KLX272" s="909"/>
      <c r="KLY272" s="909"/>
      <c r="KLZ272" s="893"/>
      <c r="KMA272" s="893"/>
      <c r="KMB272" s="893"/>
      <c r="KMC272" s="893"/>
      <c r="KMD272" s="893"/>
      <c r="KME272" s="893"/>
      <c r="KMF272" s="893"/>
      <c r="KMG272" s="909"/>
      <c r="KMH272" s="909"/>
      <c r="KMI272" s="893"/>
      <c r="KMJ272" s="893"/>
      <c r="KMK272" s="909"/>
      <c r="KML272" s="909"/>
      <c r="KMM272" s="893"/>
      <c r="KMN272" s="893"/>
      <c r="KMO272" s="893"/>
      <c r="KMP272" s="893"/>
      <c r="KMQ272" s="893"/>
      <c r="KMR272" s="908"/>
      <c r="KMS272" s="910"/>
      <c r="KMT272" s="893"/>
      <c r="KMU272" s="893"/>
      <c r="KMV272" s="893"/>
      <c r="KMW272" s="893"/>
      <c r="KMX272" s="893"/>
      <c r="KMY272" s="893"/>
      <c r="KMZ272" s="893"/>
      <c r="KNA272" s="911"/>
      <c r="KNB272" s="911"/>
      <c r="KNC272" s="911"/>
      <c r="KND272" s="911"/>
      <c r="KNE272" s="911"/>
      <c r="KNF272" s="911"/>
      <c r="KNG272" s="911"/>
      <c r="KNH272" s="911"/>
      <c r="KNI272" s="911"/>
      <c r="KNJ272" s="911"/>
      <c r="KNK272" s="911"/>
      <c r="KNL272" s="911"/>
      <c r="KNM272" s="911"/>
      <c r="KNN272" s="911"/>
      <c r="KNO272" s="911"/>
      <c r="KNP272" s="911"/>
      <c r="KNQ272" s="911"/>
      <c r="KNR272" s="911"/>
      <c r="KNS272" s="911"/>
      <c r="KNT272" s="911"/>
      <c r="KNU272" s="911"/>
      <c r="KNV272" s="911"/>
      <c r="KNW272" s="911"/>
      <c r="KNX272" s="911"/>
      <c r="KNY272" s="911"/>
      <c r="KNZ272" s="911"/>
      <c r="KOA272" s="911"/>
      <c r="KOB272" s="911"/>
      <c r="KOC272" s="911"/>
      <c r="KOD272" s="911"/>
      <c r="KOE272" s="911"/>
      <c r="KOF272" s="911"/>
      <c r="KOG272" s="911"/>
      <c r="KOH272" s="911"/>
      <c r="KOI272" s="911"/>
      <c r="KOJ272" s="911"/>
      <c r="KOK272" s="911"/>
      <c r="KOL272" s="911"/>
      <c r="KOM272" s="911"/>
      <c r="KON272" s="911"/>
      <c r="KOO272" s="911"/>
      <c r="KOP272" s="911"/>
      <c r="KOQ272" s="911"/>
      <c r="KOR272" s="911"/>
      <c r="KOS272" s="893"/>
      <c r="KOT272" s="893"/>
      <c r="KOU272" s="893"/>
      <c r="KOV272" s="893"/>
      <c r="KOW272" s="893"/>
      <c r="KOX272" s="893"/>
      <c r="KOY272" s="893"/>
      <c r="KOZ272" s="893"/>
      <c r="KPA272" s="893"/>
      <c r="KPB272" s="893"/>
      <c r="KPC272" s="893"/>
      <c r="KPD272" s="893"/>
      <c r="KPE272" s="893"/>
      <c r="KPF272" s="893"/>
      <c r="KPG272" s="893"/>
      <c r="KPH272" s="893"/>
      <c r="KPI272" s="893"/>
      <c r="KPJ272" s="893"/>
      <c r="KPK272" s="893"/>
      <c r="KPL272" s="893"/>
      <c r="KPM272" s="893"/>
      <c r="KPN272" s="893"/>
      <c r="KPO272" s="893"/>
      <c r="KPP272" s="893"/>
      <c r="KPQ272" s="909"/>
      <c r="KPR272" s="909"/>
      <c r="KPS272" s="909"/>
      <c r="KPT272" s="909"/>
      <c r="KPU272" s="909"/>
      <c r="KPV272" s="893"/>
      <c r="KPW272" s="893"/>
      <c r="KPX272" s="909"/>
      <c r="KPY272" s="909"/>
      <c r="KPZ272" s="893"/>
      <c r="KQA272" s="893"/>
      <c r="KQB272" s="909"/>
      <c r="KQC272" s="909"/>
      <c r="KQD272" s="893"/>
      <c r="KQE272" s="893"/>
      <c r="KQF272" s="893"/>
      <c r="KQG272" s="893"/>
      <c r="KQH272" s="893"/>
      <c r="KQI272" s="893"/>
      <c r="KQJ272" s="893"/>
      <c r="KQK272" s="909"/>
      <c r="KQL272" s="909"/>
      <c r="KQM272" s="893"/>
      <c r="KQN272" s="893"/>
      <c r="KQO272" s="909"/>
      <c r="KQP272" s="909"/>
      <c r="KQQ272" s="893"/>
      <c r="KQR272" s="893"/>
      <c r="KQS272" s="893"/>
      <c r="KQT272" s="893"/>
      <c r="KQU272" s="893"/>
      <c r="KQV272" s="908"/>
      <c r="KQW272" s="910"/>
      <c r="KQX272" s="893"/>
      <c r="KQY272" s="893"/>
      <c r="KQZ272" s="893"/>
      <c r="KRA272" s="893"/>
      <c r="KRB272" s="893"/>
      <c r="KRC272" s="893"/>
      <c r="KRD272" s="893"/>
      <c r="KRE272" s="911"/>
      <c r="KRF272" s="911"/>
      <c r="KRG272" s="911"/>
      <c r="KRH272" s="911"/>
      <c r="KRI272" s="911"/>
      <c r="KRJ272" s="911"/>
      <c r="KRK272" s="911"/>
      <c r="KRL272" s="911"/>
      <c r="KRM272" s="911"/>
      <c r="KRN272" s="911"/>
      <c r="KRO272" s="911"/>
      <c r="KRP272" s="911"/>
      <c r="KRQ272" s="911"/>
      <c r="KRR272" s="911"/>
      <c r="KRS272" s="911"/>
      <c r="KRT272" s="911"/>
      <c r="KRU272" s="911"/>
      <c r="KRV272" s="911"/>
      <c r="KRW272" s="911"/>
      <c r="KRX272" s="911"/>
      <c r="KRY272" s="911"/>
      <c r="KRZ272" s="911"/>
      <c r="KSA272" s="911"/>
      <c r="KSB272" s="911"/>
      <c r="KSC272" s="911"/>
      <c r="KSD272" s="911"/>
      <c r="KSE272" s="911"/>
      <c r="KSF272" s="911"/>
      <c r="KSG272" s="911"/>
      <c r="KSH272" s="911"/>
      <c r="KSI272" s="911"/>
      <c r="KSJ272" s="911"/>
      <c r="KSK272" s="911"/>
      <c r="KSL272" s="911"/>
      <c r="KSM272" s="911"/>
      <c r="KSN272" s="911"/>
      <c r="KSO272" s="911"/>
      <c r="KSP272" s="911"/>
      <c r="KSQ272" s="911"/>
      <c r="KSR272" s="911"/>
      <c r="KSS272" s="911"/>
      <c r="KST272" s="911"/>
      <c r="KSU272" s="911"/>
      <c r="KSV272" s="911"/>
      <c r="KSW272" s="893"/>
      <c r="KSX272" s="893"/>
      <c r="KSY272" s="893"/>
      <c r="KSZ272" s="893"/>
      <c r="KTA272" s="893"/>
      <c r="KTB272" s="893"/>
      <c r="KTC272" s="893"/>
      <c r="KTD272" s="893"/>
      <c r="KTE272" s="893"/>
      <c r="KTF272" s="893"/>
      <c r="KTG272" s="893"/>
      <c r="KTH272" s="893"/>
      <c r="KTI272" s="893"/>
      <c r="KTJ272" s="893"/>
      <c r="KTK272" s="893"/>
      <c r="KTL272" s="893"/>
      <c r="KTM272" s="893"/>
      <c r="KTN272" s="893"/>
      <c r="KTO272" s="893"/>
      <c r="KTP272" s="893"/>
      <c r="KTQ272" s="893"/>
      <c r="KTR272" s="893"/>
      <c r="KTS272" s="893"/>
      <c r="KTT272" s="893"/>
      <c r="KTU272" s="909"/>
      <c r="KTV272" s="909"/>
      <c r="KTW272" s="909"/>
      <c r="KTX272" s="909"/>
      <c r="KTY272" s="909"/>
      <c r="KTZ272" s="893"/>
      <c r="KUA272" s="893"/>
      <c r="KUB272" s="909"/>
      <c r="KUC272" s="909"/>
      <c r="KUD272" s="893"/>
      <c r="KUE272" s="893"/>
      <c r="KUF272" s="909"/>
      <c r="KUG272" s="909"/>
      <c r="KUH272" s="893"/>
      <c r="KUI272" s="893"/>
      <c r="KUJ272" s="893"/>
      <c r="KUK272" s="893"/>
      <c r="KUL272" s="893"/>
      <c r="KUM272" s="893"/>
      <c r="KUN272" s="893"/>
      <c r="KUO272" s="909"/>
      <c r="KUP272" s="909"/>
      <c r="KUQ272" s="893"/>
      <c r="KUR272" s="893"/>
      <c r="KUS272" s="909"/>
      <c r="KUT272" s="909"/>
      <c r="KUU272" s="893"/>
      <c r="KUV272" s="893"/>
      <c r="KUW272" s="893"/>
      <c r="KUX272" s="893"/>
      <c r="KUY272" s="893"/>
      <c r="KUZ272" s="908"/>
      <c r="KVA272" s="910"/>
      <c r="KVB272" s="893"/>
      <c r="KVC272" s="893"/>
      <c r="KVD272" s="893"/>
      <c r="KVE272" s="893"/>
      <c r="KVF272" s="893"/>
      <c r="KVG272" s="893"/>
      <c r="KVH272" s="893"/>
      <c r="KVI272" s="911"/>
      <c r="KVJ272" s="911"/>
      <c r="KVK272" s="911"/>
      <c r="KVL272" s="911"/>
      <c r="KVM272" s="911"/>
      <c r="KVN272" s="911"/>
      <c r="KVO272" s="911"/>
      <c r="KVP272" s="911"/>
      <c r="KVQ272" s="911"/>
      <c r="KVR272" s="911"/>
      <c r="KVS272" s="911"/>
      <c r="KVT272" s="911"/>
      <c r="KVU272" s="911"/>
      <c r="KVV272" s="911"/>
      <c r="KVW272" s="911"/>
      <c r="KVX272" s="911"/>
      <c r="KVY272" s="911"/>
      <c r="KVZ272" s="911"/>
      <c r="KWA272" s="911"/>
      <c r="KWB272" s="911"/>
      <c r="KWC272" s="911"/>
      <c r="KWD272" s="911"/>
      <c r="KWE272" s="911"/>
      <c r="KWF272" s="911"/>
      <c r="KWG272" s="911"/>
      <c r="KWH272" s="911"/>
      <c r="KWI272" s="911"/>
      <c r="KWJ272" s="911"/>
      <c r="KWK272" s="911"/>
      <c r="KWL272" s="911"/>
      <c r="KWM272" s="911"/>
      <c r="KWN272" s="911"/>
      <c r="KWO272" s="911"/>
      <c r="KWP272" s="911"/>
      <c r="KWQ272" s="911"/>
      <c r="KWR272" s="911"/>
      <c r="KWS272" s="911"/>
      <c r="KWT272" s="911"/>
      <c r="KWU272" s="911"/>
      <c r="KWV272" s="911"/>
      <c r="KWW272" s="911"/>
      <c r="KWX272" s="911"/>
      <c r="KWY272" s="911"/>
      <c r="KWZ272" s="911"/>
      <c r="KXA272" s="893"/>
      <c r="KXB272" s="893"/>
      <c r="KXC272" s="893"/>
      <c r="KXD272" s="893"/>
      <c r="KXE272" s="893"/>
      <c r="KXF272" s="893"/>
      <c r="KXG272" s="893"/>
      <c r="KXH272" s="893"/>
      <c r="KXI272" s="893"/>
      <c r="KXJ272" s="893"/>
      <c r="KXK272" s="893"/>
      <c r="KXL272" s="893"/>
      <c r="KXM272" s="893"/>
      <c r="KXN272" s="893"/>
      <c r="KXO272" s="893"/>
      <c r="KXP272" s="893"/>
      <c r="KXQ272" s="893"/>
      <c r="KXR272" s="893"/>
      <c r="KXS272" s="893"/>
      <c r="KXT272" s="893"/>
      <c r="KXU272" s="893"/>
      <c r="KXV272" s="893"/>
      <c r="KXW272" s="893"/>
      <c r="KXX272" s="893"/>
      <c r="KXY272" s="909"/>
      <c r="KXZ272" s="909"/>
      <c r="KYA272" s="909"/>
      <c r="KYB272" s="909"/>
      <c r="KYC272" s="909"/>
      <c r="KYD272" s="893"/>
      <c r="KYE272" s="893"/>
      <c r="KYF272" s="909"/>
      <c r="KYG272" s="909"/>
      <c r="KYH272" s="893"/>
      <c r="KYI272" s="893"/>
      <c r="KYJ272" s="909"/>
      <c r="KYK272" s="909"/>
      <c r="KYL272" s="893"/>
      <c r="KYM272" s="893"/>
      <c r="KYN272" s="893"/>
      <c r="KYO272" s="893"/>
      <c r="KYP272" s="893"/>
      <c r="KYQ272" s="893"/>
      <c r="KYR272" s="893"/>
      <c r="KYS272" s="909"/>
      <c r="KYT272" s="909"/>
      <c r="KYU272" s="893"/>
      <c r="KYV272" s="893"/>
      <c r="KYW272" s="909"/>
      <c r="KYX272" s="909"/>
      <c r="KYY272" s="893"/>
      <c r="KYZ272" s="893"/>
      <c r="KZA272" s="893"/>
      <c r="KZB272" s="893"/>
      <c r="KZC272" s="893"/>
      <c r="KZD272" s="908"/>
      <c r="KZE272" s="910"/>
      <c r="KZF272" s="893"/>
      <c r="KZG272" s="893"/>
      <c r="KZH272" s="893"/>
      <c r="KZI272" s="893"/>
      <c r="KZJ272" s="893"/>
      <c r="KZK272" s="893"/>
      <c r="KZL272" s="893"/>
      <c r="KZM272" s="911"/>
      <c r="KZN272" s="911"/>
      <c r="KZO272" s="911"/>
      <c r="KZP272" s="911"/>
      <c r="KZQ272" s="911"/>
      <c r="KZR272" s="911"/>
      <c r="KZS272" s="911"/>
      <c r="KZT272" s="911"/>
      <c r="KZU272" s="911"/>
      <c r="KZV272" s="911"/>
      <c r="KZW272" s="911"/>
      <c r="KZX272" s="911"/>
      <c r="KZY272" s="911"/>
      <c r="KZZ272" s="911"/>
      <c r="LAA272" s="911"/>
      <c r="LAB272" s="911"/>
      <c r="LAC272" s="911"/>
      <c r="LAD272" s="911"/>
      <c r="LAE272" s="911"/>
      <c r="LAF272" s="911"/>
      <c r="LAG272" s="911"/>
      <c r="LAH272" s="911"/>
      <c r="LAI272" s="911"/>
      <c r="LAJ272" s="911"/>
      <c r="LAK272" s="911"/>
      <c r="LAL272" s="911"/>
      <c r="LAM272" s="911"/>
      <c r="LAN272" s="911"/>
      <c r="LAO272" s="911"/>
      <c r="LAP272" s="911"/>
      <c r="LAQ272" s="911"/>
      <c r="LAR272" s="911"/>
      <c r="LAS272" s="911"/>
      <c r="LAT272" s="911"/>
      <c r="LAU272" s="911"/>
      <c r="LAV272" s="911"/>
      <c r="LAW272" s="911"/>
      <c r="LAX272" s="911"/>
      <c r="LAY272" s="911"/>
      <c r="LAZ272" s="911"/>
      <c r="LBA272" s="911"/>
      <c r="LBB272" s="911"/>
      <c r="LBC272" s="911"/>
      <c r="LBD272" s="911"/>
      <c r="LBE272" s="893"/>
      <c r="LBF272" s="893"/>
      <c r="LBG272" s="893"/>
      <c r="LBH272" s="893"/>
      <c r="LBI272" s="893"/>
      <c r="LBJ272" s="893"/>
      <c r="LBK272" s="893"/>
      <c r="LBL272" s="893"/>
      <c r="LBM272" s="893"/>
      <c r="LBN272" s="893"/>
      <c r="LBO272" s="893"/>
      <c r="LBP272" s="893"/>
      <c r="LBQ272" s="893"/>
      <c r="LBR272" s="893"/>
      <c r="LBS272" s="893"/>
      <c r="LBT272" s="893"/>
      <c r="LBU272" s="893"/>
      <c r="LBV272" s="893"/>
      <c r="LBW272" s="893"/>
      <c r="LBX272" s="893"/>
      <c r="LBY272" s="893"/>
      <c r="LBZ272" s="893"/>
      <c r="LCA272" s="893"/>
      <c r="LCB272" s="893"/>
      <c r="LCC272" s="909"/>
      <c r="LCD272" s="909"/>
      <c r="LCE272" s="909"/>
      <c r="LCF272" s="909"/>
      <c r="LCG272" s="909"/>
      <c r="LCH272" s="893"/>
      <c r="LCI272" s="893"/>
      <c r="LCJ272" s="909"/>
      <c r="LCK272" s="909"/>
      <c r="LCL272" s="893"/>
      <c r="LCM272" s="893"/>
      <c r="LCN272" s="909"/>
      <c r="LCO272" s="909"/>
      <c r="LCP272" s="893"/>
      <c r="LCQ272" s="893"/>
      <c r="LCR272" s="893"/>
      <c r="LCS272" s="893"/>
      <c r="LCT272" s="893"/>
      <c r="LCU272" s="893"/>
      <c r="LCV272" s="893"/>
      <c r="LCW272" s="909"/>
      <c r="LCX272" s="909"/>
      <c r="LCY272" s="893"/>
      <c r="LCZ272" s="893"/>
      <c r="LDA272" s="909"/>
      <c r="LDB272" s="909"/>
      <c r="LDC272" s="893"/>
      <c r="LDD272" s="893"/>
      <c r="LDE272" s="893"/>
      <c r="LDF272" s="893"/>
      <c r="LDG272" s="893"/>
      <c r="LDH272" s="908"/>
      <c r="LDI272" s="910"/>
      <c r="LDJ272" s="893"/>
      <c r="LDK272" s="893"/>
      <c r="LDL272" s="893"/>
      <c r="LDM272" s="893"/>
      <c r="LDN272" s="893"/>
      <c r="LDO272" s="893"/>
      <c r="LDP272" s="893"/>
      <c r="LDQ272" s="911"/>
      <c r="LDR272" s="911"/>
      <c r="LDS272" s="911"/>
      <c r="LDT272" s="911"/>
      <c r="LDU272" s="911"/>
      <c r="LDV272" s="911"/>
      <c r="LDW272" s="911"/>
      <c r="LDX272" s="911"/>
      <c r="LDY272" s="911"/>
      <c r="LDZ272" s="911"/>
      <c r="LEA272" s="911"/>
      <c r="LEB272" s="911"/>
      <c r="LEC272" s="911"/>
      <c r="LED272" s="911"/>
      <c r="LEE272" s="911"/>
      <c r="LEF272" s="911"/>
      <c r="LEG272" s="911"/>
      <c r="LEH272" s="911"/>
      <c r="LEI272" s="911"/>
      <c r="LEJ272" s="911"/>
      <c r="LEK272" s="911"/>
      <c r="LEL272" s="911"/>
      <c r="LEM272" s="911"/>
      <c r="LEN272" s="911"/>
      <c r="LEO272" s="911"/>
      <c r="LEP272" s="911"/>
      <c r="LEQ272" s="911"/>
      <c r="LER272" s="911"/>
      <c r="LES272" s="911"/>
      <c r="LET272" s="911"/>
      <c r="LEU272" s="911"/>
      <c r="LEV272" s="911"/>
      <c r="LEW272" s="911"/>
      <c r="LEX272" s="911"/>
      <c r="LEY272" s="911"/>
      <c r="LEZ272" s="911"/>
      <c r="LFA272" s="911"/>
      <c r="LFB272" s="911"/>
      <c r="LFC272" s="911"/>
      <c r="LFD272" s="911"/>
      <c r="LFE272" s="911"/>
      <c r="LFF272" s="911"/>
      <c r="LFG272" s="911"/>
      <c r="LFH272" s="911"/>
      <c r="LFI272" s="893"/>
      <c r="LFJ272" s="893"/>
      <c r="LFK272" s="893"/>
      <c r="LFL272" s="893"/>
      <c r="LFM272" s="893"/>
      <c r="LFN272" s="893"/>
      <c r="LFO272" s="893"/>
      <c r="LFP272" s="893"/>
      <c r="LFQ272" s="893"/>
      <c r="LFR272" s="893"/>
      <c r="LFS272" s="893"/>
      <c r="LFT272" s="893"/>
      <c r="LFU272" s="893"/>
      <c r="LFV272" s="893"/>
      <c r="LFW272" s="893"/>
      <c r="LFX272" s="893"/>
      <c r="LFY272" s="893"/>
      <c r="LFZ272" s="893"/>
      <c r="LGA272" s="893"/>
      <c r="LGB272" s="893"/>
      <c r="LGC272" s="893"/>
      <c r="LGD272" s="893"/>
      <c r="LGE272" s="893"/>
      <c r="LGF272" s="893"/>
      <c r="LGG272" s="909"/>
      <c r="LGH272" s="909"/>
      <c r="LGI272" s="909"/>
      <c r="LGJ272" s="909"/>
      <c r="LGK272" s="909"/>
      <c r="LGL272" s="893"/>
      <c r="LGM272" s="893"/>
      <c r="LGN272" s="909"/>
      <c r="LGO272" s="909"/>
      <c r="LGP272" s="893"/>
      <c r="LGQ272" s="893"/>
      <c r="LGR272" s="909"/>
      <c r="LGS272" s="909"/>
      <c r="LGT272" s="893"/>
      <c r="LGU272" s="893"/>
      <c r="LGV272" s="893"/>
      <c r="LGW272" s="893"/>
      <c r="LGX272" s="893"/>
      <c r="LGY272" s="893"/>
      <c r="LGZ272" s="893"/>
      <c r="LHA272" s="909"/>
      <c r="LHB272" s="909"/>
      <c r="LHC272" s="893"/>
      <c r="LHD272" s="893"/>
      <c r="LHE272" s="909"/>
      <c r="LHF272" s="909"/>
      <c r="LHG272" s="893"/>
      <c r="LHH272" s="893"/>
      <c r="LHI272" s="893"/>
      <c r="LHJ272" s="893"/>
      <c r="LHK272" s="893"/>
      <c r="LHL272" s="908"/>
      <c r="LHM272" s="910"/>
      <c r="LHN272" s="893"/>
      <c r="LHO272" s="893"/>
      <c r="LHP272" s="893"/>
      <c r="LHQ272" s="893"/>
      <c r="LHR272" s="893"/>
      <c r="LHS272" s="893"/>
      <c r="LHT272" s="893"/>
      <c r="LHU272" s="911"/>
      <c r="LHV272" s="911"/>
      <c r="LHW272" s="911"/>
      <c r="LHX272" s="911"/>
      <c r="LHY272" s="911"/>
      <c r="LHZ272" s="911"/>
      <c r="LIA272" s="911"/>
      <c r="LIB272" s="911"/>
      <c r="LIC272" s="911"/>
      <c r="LID272" s="911"/>
      <c r="LIE272" s="911"/>
      <c r="LIF272" s="911"/>
      <c r="LIG272" s="911"/>
      <c r="LIH272" s="911"/>
      <c r="LII272" s="911"/>
      <c r="LIJ272" s="911"/>
      <c r="LIK272" s="911"/>
      <c r="LIL272" s="911"/>
      <c r="LIM272" s="911"/>
      <c r="LIN272" s="911"/>
      <c r="LIO272" s="911"/>
      <c r="LIP272" s="911"/>
      <c r="LIQ272" s="911"/>
      <c r="LIR272" s="911"/>
      <c r="LIS272" s="911"/>
      <c r="LIT272" s="911"/>
      <c r="LIU272" s="911"/>
      <c r="LIV272" s="911"/>
      <c r="LIW272" s="911"/>
      <c r="LIX272" s="911"/>
      <c r="LIY272" s="911"/>
      <c r="LIZ272" s="911"/>
      <c r="LJA272" s="911"/>
      <c r="LJB272" s="911"/>
      <c r="LJC272" s="911"/>
      <c r="LJD272" s="911"/>
      <c r="LJE272" s="911"/>
      <c r="LJF272" s="911"/>
      <c r="LJG272" s="911"/>
      <c r="LJH272" s="911"/>
      <c r="LJI272" s="911"/>
      <c r="LJJ272" s="911"/>
      <c r="LJK272" s="911"/>
      <c r="LJL272" s="911"/>
      <c r="LJM272" s="893"/>
      <c r="LJN272" s="893"/>
      <c r="LJO272" s="893"/>
      <c r="LJP272" s="893"/>
      <c r="LJQ272" s="893"/>
      <c r="LJR272" s="893"/>
      <c r="LJS272" s="893"/>
      <c r="LJT272" s="893"/>
      <c r="LJU272" s="893"/>
      <c r="LJV272" s="893"/>
      <c r="LJW272" s="893"/>
      <c r="LJX272" s="893"/>
      <c r="LJY272" s="893"/>
      <c r="LJZ272" s="893"/>
      <c r="LKA272" s="893"/>
      <c r="LKB272" s="893"/>
      <c r="LKC272" s="893"/>
      <c r="LKD272" s="893"/>
      <c r="LKE272" s="893"/>
      <c r="LKF272" s="893"/>
      <c r="LKG272" s="893"/>
      <c r="LKH272" s="893"/>
      <c r="LKI272" s="893"/>
      <c r="LKJ272" s="893"/>
      <c r="LKK272" s="909"/>
      <c r="LKL272" s="909"/>
      <c r="LKM272" s="909"/>
      <c r="LKN272" s="909"/>
      <c r="LKO272" s="909"/>
      <c r="LKP272" s="893"/>
      <c r="LKQ272" s="893"/>
      <c r="LKR272" s="909"/>
      <c r="LKS272" s="909"/>
      <c r="LKT272" s="893"/>
      <c r="LKU272" s="893"/>
      <c r="LKV272" s="909"/>
      <c r="LKW272" s="909"/>
      <c r="LKX272" s="893"/>
      <c r="LKY272" s="893"/>
      <c r="LKZ272" s="893"/>
      <c r="LLA272" s="893"/>
      <c r="LLB272" s="893"/>
      <c r="LLC272" s="893"/>
      <c r="LLD272" s="893"/>
      <c r="LLE272" s="909"/>
      <c r="LLF272" s="909"/>
      <c r="LLG272" s="893"/>
      <c r="LLH272" s="893"/>
      <c r="LLI272" s="909"/>
      <c r="LLJ272" s="909"/>
      <c r="LLK272" s="893"/>
      <c r="LLL272" s="893"/>
      <c r="LLM272" s="893"/>
      <c r="LLN272" s="893"/>
      <c r="LLO272" s="893"/>
      <c r="LLP272" s="908"/>
      <c r="LLQ272" s="910"/>
      <c r="LLR272" s="893"/>
      <c r="LLS272" s="893"/>
      <c r="LLT272" s="893"/>
      <c r="LLU272" s="893"/>
      <c r="LLV272" s="893"/>
      <c r="LLW272" s="893"/>
      <c r="LLX272" s="893"/>
      <c r="LLY272" s="911"/>
      <c r="LLZ272" s="911"/>
      <c r="LMA272" s="911"/>
      <c r="LMB272" s="911"/>
      <c r="LMC272" s="911"/>
      <c r="LMD272" s="911"/>
      <c r="LME272" s="911"/>
      <c r="LMF272" s="911"/>
      <c r="LMG272" s="911"/>
      <c r="LMH272" s="911"/>
      <c r="LMI272" s="911"/>
      <c r="LMJ272" s="911"/>
      <c r="LMK272" s="911"/>
      <c r="LML272" s="911"/>
      <c r="LMM272" s="911"/>
      <c r="LMN272" s="911"/>
      <c r="LMO272" s="911"/>
      <c r="LMP272" s="911"/>
      <c r="LMQ272" s="911"/>
      <c r="LMR272" s="911"/>
      <c r="LMS272" s="911"/>
      <c r="LMT272" s="911"/>
      <c r="LMU272" s="911"/>
      <c r="LMV272" s="911"/>
      <c r="LMW272" s="911"/>
      <c r="LMX272" s="911"/>
      <c r="LMY272" s="911"/>
      <c r="LMZ272" s="911"/>
      <c r="LNA272" s="911"/>
      <c r="LNB272" s="911"/>
      <c r="LNC272" s="911"/>
      <c r="LND272" s="911"/>
      <c r="LNE272" s="911"/>
      <c r="LNF272" s="911"/>
      <c r="LNG272" s="911"/>
      <c r="LNH272" s="911"/>
      <c r="LNI272" s="911"/>
      <c r="LNJ272" s="911"/>
      <c r="LNK272" s="911"/>
      <c r="LNL272" s="911"/>
      <c r="LNM272" s="911"/>
      <c r="LNN272" s="911"/>
      <c r="LNO272" s="911"/>
      <c r="LNP272" s="911"/>
      <c r="LNQ272" s="893"/>
      <c r="LNR272" s="893"/>
      <c r="LNS272" s="893"/>
      <c r="LNT272" s="893"/>
      <c r="LNU272" s="893"/>
      <c r="LNV272" s="893"/>
      <c r="LNW272" s="893"/>
      <c r="LNX272" s="893"/>
      <c r="LNY272" s="893"/>
      <c r="LNZ272" s="893"/>
      <c r="LOA272" s="893"/>
      <c r="LOB272" s="893"/>
      <c r="LOC272" s="893"/>
      <c r="LOD272" s="893"/>
      <c r="LOE272" s="893"/>
      <c r="LOF272" s="893"/>
      <c r="LOG272" s="893"/>
      <c r="LOH272" s="893"/>
      <c r="LOI272" s="893"/>
      <c r="LOJ272" s="893"/>
      <c r="LOK272" s="893"/>
      <c r="LOL272" s="893"/>
      <c r="LOM272" s="893"/>
      <c r="LON272" s="893"/>
      <c r="LOO272" s="909"/>
      <c r="LOP272" s="909"/>
      <c r="LOQ272" s="909"/>
      <c r="LOR272" s="909"/>
      <c r="LOS272" s="909"/>
      <c r="LOT272" s="893"/>
      <c r="LOU272" s="893"/>
      <c r="LOV272" s="909"/>
      <c r="LOW272" s="909"/>
      <c r="LOX272" s="893"/>
      <c r="LOY272" s="893"/>
      <c r="LOZ272" s="909"/>
      <c r="LPA272" s="909"/>
      <c r="LPB272" s="893"/>
      <c r="LPC272" s="893"/>
      <c r="LPD272" s="893"/>
      <c r="LPE272" s="893"/>
      <c r="LPF272" s="893"/>
      <c r="LPG272" s="893"/>
      <c r="LPH272" s="893"/>
      <c r="LPI272" s="909"/>
      <c r="LPJ272" s="909"/>
      <c r="LPK272" s="893"/>
      <c r="LPL272" s="893"/>
      <c r="LPM272" s="909"/>
      <c r="LPN272" s="909"/>
      <c r="LPO272" s="893"/>
      <c r="LPP272" s="893"/>
      <c r="LPQ272" s="893"/>
      <c r="LPR272" s="893"/>
      <c r="LPS272" s="893"/>
      <c r="LPT272" s="908"/>
      <c r="LPU272" s="910"/>
      <c r="LPV272" s="893"/>
      <c r="LPW272" s="893"/>
      <c r="LPX272" s="893"/>
      <c r="LPY272" s="893"/>
      <c r="LPZ272" s="893"/>
      <c r="LQA272" s="893"/>
      <c r="LQB272" s="893"/>
      <c r="LQC272" s="911"/>
      <c r="LQD272" s="911"/>
      <c r="LQE272" s="911"/>
      <c r="LQF272" s="911"/>
      <c r="LQG272" s="911"/>
      <c r="LQH272" s="911"/>
      <c r="LQI272" s="911"/>
      <c r="LQJ272" s="911"/>
      <c r="LQK272" s="911"/>
      <c r="LQL272" s="911"/>
      <c r="LQM272" s="911"/>
      <c r="LQN272" s="911"/>
      <c r="LQO272" s="911"/>
      <c r="LQP272" s="911"/>
      <c r="LQQ272" s="911"/>
      <c r="LQR272" s="911"/>
      <c r="LQS272" s="911"/>
      <c r="LQT272" s="911"/>
      <c r="LQU272" s="911"/>
      <c r="LQV272" s="911"/>
      <c r="LQW272" s="911"/>
      <c r="LQX272" s="911"/>
      <c r="LQY272" s="911"/>
      <c r="LQZ272" s="911"/>
      <c r="LRA272" s="911"/>
      <c r="LRB272" s="911"/>
      <c r="LRC272" s="911"/>
      <c r="LRD272" s="911"/>
      <c r="LRE272" s="911"/>
      <c r="LRF272" s="911"/>
      <c r="LRG272" s="911"/>
      <c r="LRH272" s="911"/>
      <c r="LRI272" s="911"/>
      <c r="LRJ272" s="911"/>
      <c r="LRK272" s="911"/>
      <c r="LRL272" s="911"/>
      <c r="LRM272" s="911"/>
      <c r="LRN272" s="911"/>
      <c r="LRO272" s="911"/>
      <c r="LRP272" s="911"/>
      <c r="LRQ272" s="911"/>
      <c r="LRR272" s="911"/>
      <c r="LRS272" s="911"/>
      <c r="LRT272" s="911"/>
      <c r="LRU272" s="893"/>
      <c r="LRV272" s="893"/>
      <c r="LRW272" s="893"/>
      <c r="LRX272" s="893"/>
      <c r="LRY272" s="893"/>
      <c r="LRZ272" s="893"/>
      <c r="LSA272" s="893"/>
      <c r="LSB272" s="893"/>
      <c r="LSC272" s="893"/>
      <c r="LSD272" s="893"/>
      <c r="LSE272" s="893"/>
      <c r="LSF272" s="893"/>
      <c r="LSG272" s="893"/>
      <c r="LSH272" s="893"/>
      <c r="LSI272" s="893"/>
      <c r="LSJ272" s="893"/>
      <c r="LSK272" s="893"/>
      <c r="LSL272" s="893"/>
      <c r="LSM272" s="893"/>
      <c r="LSN272" s="893"/>
      <c r="LSO272" s="893"/>
      <c r="LSP272" s="893"/>
      <c r="LSQ272" s="893"/>
      <c r="LSR272" s="893"/>
      <c r="LSS272" s="909"/>
      <c r="LST272" s="909"/>
      <c r="LSU272" s="909"/>
      <c r="LSV272" s="909"/>
      <c r="LSW272" s="909"/>
      <c r="LSX272" s="893"/>
      <c r="LSY272" s="893"/>
      <c r="LSZ272" s="909"/>
      <c r="LTA272" s="909"/>
      <c r="LTB272" s="893"/>
      <c r="LTC272" s="893"/>
      <c r="LTD272" s="909"/>
      <c r="LTE272" s="909"/>
      <c r="LTF272" s="893"/>
      <c r="LTG272" s="893"/>
      <c r="LTH272" s="893"/>
      <c r="LTI272" s="893"/>
      <c r="LTJ272" s="893"/>
      <c r="LTK272" s="893"/>
      <c r="LTL272" s="893"/>
      <c r="LTM272" s="909"/>
      <c r="LTN272" s="909"/>
      <c r="LTO272" s="893"/>
      <c r="LTP272" s="893"/>
      <c r="LTQ272" s="909"/>
      <c r="LTR272" s="909"/>
      <c r="LTS272" s="893"/>
      <c r="LTT272" s="893"/>
      <c r="LTU272" s="893"/>
      <c r="LTV272" s="893"/>
      <c r="LTW272" s="893"/>
      <c r="LTX272" s="908"/>
      <c r="LTY272" s="910"/>
      <c r="LTZ272" s="893"/>
      <c r="LUA272" s="893"/>
      <c r="LUB272" s="893"/>
      <c r="LUC272" s="893"/>
      <c r="LUD272" s="893"/>
      <c r="LUE272" s="893"/>
      <c r="LUF272" s="893"/>
      <c r="LUG272" s="911"/>
      <c r="LUH272" s="911"/>
      <c r="LUI272" s="911"/>
      <c r="LUJ272" s="911"/>
      <c r="LUK272" s="911"/>
      <c r="LUL272" s="911"/>
      <c r="LUM272" s="911"/>
      <c r="LUN272" s="911"/>
      <c r="LUO272" s="911"/>
      <c r="LUP272" s="911"/>
      <c r="LUQ272" s="911"/>
      <c r="LUR272" s="911"/>
      <c r="LUS272" s="911"/>
      <c r="LUT272" s="911"/>
      <c r="LUU272" s="911"/>
      <c r="LUV272" s="911"/>
      <c r="LUW272" s="911"/>
      <c r="LUX272" s="911"/>
      <c r="LUY272" s="911"/>
      <c r="LUZ272" s="911"/>
      <c r="LVA272" s="911"/>
      <c r="LVB272" s="911"/>
      <c r="LVC272" s="911"/>
      <c r="LVD272" s="911"/>
      <c r="LVE272" s="911"/>
      <c r="LVF272" s="911"/>
      <c r="LVG272" s="911"/>
      <c r="LVH272" s="911"/>
      <c r="LVI272" s="911"/>
      <c r="LVJ272" s="911"/>
      <c r="LVK272" s="911"/>
      <c r="LVL272" s="911"/>
      <c r="LVM272" s="911"/>
      <c r="LVN272" s="911"/>
      <c r="LVO272" s="911"/>
      <c r="LVP272" s="911"/>
      <c r="LVQ272" s="911"/>
      <c r="LVR272" s="911"/>
      <c r="LVS272" s="911"/>
      <c r="LVT272" s="911"/>
      <c r="LVU272" s="911"/>
      <c r="LVV272" s="911"/>
      <c r="LVW272" s="911"/>
      <c r="LVX272" s="911"/>
      <c r="LVY272" s="893"/>
      <c r="LVZ272" s="893"/>
      <c r="LWA272" s="893"/>
      <c r="LWB272" s="893"/>
      <c r="LWC272" s="893"/>
      <c r="LWD272" s="893"/>
      <c r="LWE272" s="893"/>
      <c r="LWF272" s="893"/>
      <c r="LWG272" s="893"/>
      <c r="LWH272" s="893"/>
      <c r="LWI272" s="893"/>
      <c r="LWJ272" s="893"/>
      <c r="LWK272" s="893"/>
      <c r="LWL272" s="893"/>
      <c r="LWM272" s="893"/>
      <c r="LWN272" s="893"/>
      <c r="LWO272" s="893"/>
      <c r="LWP272" s="893"/>
      <c r="LWQ272" s="893"/>
      <c r="LWR272" s="893"/>
      <c r="LWS272" s="893"/>
      <c r="LWT272" s="893"/>
      <c r="LWU272" s="893"/>
      <c r="LWV272" s="893"/>
      <c r="LWW272" s="909"/>
      <c r="LWX272" s="909"/>
      <c r="LWY272" s="909"/>
      <c r="LWZ272" s="909"/>
      <c r="LXA272" s="909"/>
      <c r="LXB272" s="893"/>
      <c r="LXC272" s="893"/>
      <c r="LXD272" s="909"/>
      <c r="LXE272" s="909"/>
      <c r="LXF272" s="893"/>
      <c r="LXG272" s="893"/>
      <c r="LXH272" s="909"/>
      <c r="LXI272" s="909"/>
      <c r="LXJ272" s="893"/>
      <c r="LXK272" s="893"/>
      <c r="LXL272" s="893"/>
      <c r="LXM272" s="893"/>
      <c r="LXN272" s="893"/>
      <c r="LXO272" s="893"/>
      <c r="LXP272" s="893"/>
      <c r="LXQ272" s="909"/>
      <c r="LXR272" s="909"/>
      <c r="LXS272" s="893"/>
      <c r="LXT272" s="893"/>
      <c r="LXU272" s="909"/>
      <c r="LXV272" s="909"/>
      <c r="LXW272" s="893"/>
      <c r="LXX272" s="893"/>
      <c r="LXY272" s="893"/>
      <c r="LXZ272" s="893"/>
      <c r="LYA272" s="893"/>
      <c r="LYB272" s="908"/>
      <c r="LYC272" s="910"/>
      <c r="LYD272" s="893"/>
      <c r="LYE272" s="893"/>
      <c r="LYF272" s="893"/>
      <c r="LYG272" s="893"/>
      <c r="LYH272" s="893"/>
      <c r="LYI272" s="893"/>
      <c r="LYJ272" s="893"/>
      <c r="LYK272" s="911"/>
      <c r="LYL272" s="911"/>
      <c r="LYM272" s="911"/>
      <c r="LYN272" s="911"/>
      <c r="LYO272" s="911"/>
      <c r="LYP272" s="911"/>
      <c r="LYQ272" s="911"/>
      <c r="LYR272" s="911"/>
      <c r="LYS272" s="911"/>
      <c r="LYT272" s="911"/>
      <c r="LYU272" s="911"/>
      <c r="LYV272" s="911"/>
      <c r="LYW272" s="911"/>
      <c r="LYX272" s="911"/>
      <c r="LYY272" s="911"/>
      <c r="LYZ272" s="911"/>
      <c r="LZA272" s="911"/>
      <c r="LZB272" s="911"/>
      <c r="LZC272" s="911"/>
      <c r="LZD272" s="911"/>
      <c r="LZE272" s="911"/>
      <c r="LZF272" s="911"/>
      <c r="LZG272" s="911"/>
      <c r="LZH272" s="911"/>
      <c r="LZI272" s="911"/>
      <c r="LZJ272" s="911"/>
      <c r="LZK272" s="911"/>
      <c r="LZL272" s="911"/>
      <c r="LZM272" s="911"/>
      <c r="LZN272" s="911"/>
      <c r="LZO272" s="911"/>
      <c r="LZP272" s="911"/>
      <c r="LZQ272" s="911"/>
      <c r="LZR272" s="911"/>
      <c r="LZS272" s="911"/>
      <c r="LZT272" s="911"/>
      <c r="LZU272" s="911"/>
      <c r="LZV272" s="911"/>
      <c r="LZW272" s="911"/>
      <c r="LZX272" s="911"/>
      <c r="LZY272" s="911"/>
      <c r="LZZ272" s="911"/>
      <c r="MAA272" s="911"/>
      <c r="MAB272" s="911"/>
      <c r="MAC272" s="893"/>
      <c r="MAD272" s="893"/>
      <c r="MAE272" s="893"/>
      <c r="MAF272" s="893"/>
      <c r="MAG272" s="893"/>
      <c r="MAH272" s="893"/>
      <c r="MAI272" s="893"/>
      <c r="MAJ272" s="893"/>
      <c r="MAK272" s="893"/>
      <c r="MAL272" s="893"/>
      <c r="MAM272" s="893"/>
      <c r="MAN272" s="893"/>
      <c r="MAO272" s="893"/>
      <c r="MAP272" s="893"/>
      <c r="MAQ272" s="893"/>
      <c r="MAR272" s="893"/>
      <c r="MAS272" s="893"/>
      <c r="MAT272" s="893"/>
      <c r="MAU272" s="893"/>
      <c r="MAV272" s="893"/>
      <c r="MAW272" s="893"/>
      <c r="MAX272" s="893"/>
      <c r="MAY272" s="893"/>
      <c r="MAZ272" s="893"/>
      <c r="MBA272" s="909"/>
      <c r="MBB272" s="909"/>
      <c r="MBC272" s="909"/>
      <c r="MBD272" s="909"/>
      <c r="MBE272" s="909"/>
      <c r="MBF272" s="893"/>
      <c r="MBG272" s="893"/>
      <c r="MBH272" s="909"/>
      <c r="MBI272" s="909"/>
      <c r="MBJ272" s="893"/>
      <c r="MBK272" s="893"/>
      <c r="MBL272" s="909"/>
      <c r="MBM272" s="909"/>
      <c r="MBN272" s="893"/>
      <c r="MBO272" s="893"/>
      <c r="MBP272" s="893"/>
      <c r="MBQ272" s="893"/>
      <c r="MBR272" s="893"/>
      <c r="MBS272" s="893"/>
      <c r="MBT272" s="893"/>
      <c r="MBU272" s="909"/>
      <c r="MBV272" s="909"/>
      <c r="MBW272" s="893"/>
      <c r="MBX272" s="893"/>
      <c r="MBY272" s="909"/>
      <c r="MBZ272" s="909"/>
      <c r="MCA272" s="893"/>
      <c r="MCB272" s="893"/>
      <c r="MCC272" s="893"/>
      <c r="MCD272" s="893"/>
      <c r="MCE272" s="893"/>
      <c r="MCF272" s="908"/>
      <c r="MCG272" s="910"/>
      <c r="MCH272" s="893"/>
      <c r="MCI272" s="893"/>
      <c r="MCJ272" s="893"/>
      <c r="MCK272" s="893"/>
      <c r="MCL272" s="893"/>
      <c r="MCM272" s="893"/>
      <c r="MCN272" s="893"/>
      <c r="MCO272" s="911"/>
      <c r="MCP272" s="911"/>
      <c r="MCQ272" s="911"/>
      <c r="MCR272" s="911"/>
      <c r="MCS272" s="911"/>
      <c r="MCT272" s="911"/>
      <c r="MCU272" s="911"/>
      <c r="MCV272" s="911"/>
      <c r="MCW272" s="911"/>
      <c r="MCX272" s="911"/>
      <c r="MCY272" s="911"/>
      <c r="MCZ272" s="911"/>
      <c r="MDA272" s="911"/>
      <c r="MDB272" s="911"/>
      <c r="MDC272" s="911"/>
      <c r="MDD272" s="911"/>
      <c r="MDE272" s="911"/>
      <c r="MDF272" s="911"/>
      <c r="MDG272" s="911"/>
      <c r="MDH272" s="911"/>
      <c r="MDI272" s="911"/>
      <c r="MDJ272" s="911"/>
      <c r="MDK272" s="911"/>
      <c r="MDL272" s="911"/>
      <c r="MDM272" s="911"/>
      <c r="MDN272" s="911"/>
      <c r="MDO272" s="911"/>
      <c r="MDP272" s="911"/>
      <c r="MDQ272" s="911"/>
      <c r="MDR272" s="911"/>
      <c r="MDS272" s="911"/>
      <c r="MDT272" s="911"/>
      <c r="MDU272" s="911"/>
      <c r="MDV272" s="911"/>
      <c r="MDW272" s="911"/>
      <c r="MDX272" s="911"/>
      <c r="MDY272" s="911"/>
      <c r="MDZ272" s="911"/>
      <c r="MEA272" s="911"/>
      <c r="MEB272" s="911"/>
      <c r="MEC272" s="911"/>
      <c r="MED272" s="911"/>
      <c r="MEE272" s="911"/>
      <c r="MEF272" s="911"/>
      <c r="MEG272" s="893"/>
      <c r="MEH272" s="893"/>
      <c r="MEI272" s="893"/>
      <c r="MEJ272" s="893"/>
      <c r="MEK272" s="893"/>
      <c r="MEL272" s="893"/>
      <c r="MEM272" s="893"/>
      <c r="MEN272" s="893"/>
      <c r="MEO272" s="893"/>
      <c r="MEP272" s="893"/>
      <c r="MEQ272" s="893"/>
      <c r="MER272" s="893"/>
      <c r="MES272" s="893"/>
      <c r="MET272" s="893"/>
      <c r="MEU272" s="893"/>
      <c r="MEV272" s="893"/>
      <c r="MEW272" s="893"/>
      <c r="MEX272" s="893"/>
      <c r="MEY272" s="893"/>
      <c r="MEZ272" s="893"/>
      <c r="MFA272" s="893"/>
      <c r="MFB272" s="893"/>
      <c r="MFC272" s="893"/>
      <c r="MFD272" s="893"/>
      <c r="MFE272" s="909"/>
      <c r="MFF272" s="909"/>
      <c r="MFG272" s="909"/>
      <c r="MFH272" s="909"/>
      <c r="MFI272" s="909"/>
      <c r="MFJ272" s="893"/>
      <c r="MFK272" s="893"/>
      <c r="MFL272" s="909"/>
      <c r="MFM272" s="909"/>
      <c r="MFN272" s="893"/>
      <c r="MFO272" s="893"/>
      <c r="MFP272" s="909"/>
      <c r="MFQ272" s="909"/>
      <c r="MFR272" s="893"/>
      <c r="MFS272" s="893"/>
      <c r="MFT272" s="893"/>
      <c r="MFU272" s="893"/>
      <c r="MFV272" s="893"/>
      <c r="MFW272" s="893"/>
      <c r="MFX272" s="893"/>
      <c r="MFY272" s="909"/>
      <c r="MFZ272" s="909"/>
      <c r="MGA272" s="893"/>
      <c r="MGB272" s="893"/>
      <c r="MGC272" s="909"/>
      <c r="MGD272" s="909"/>
      <c r="MGE272" s="893"/>
      <c r="MGF272" s="893"/>
      <c r="MGG272" s="893"/>
      <c r="MGH272" s="893"/>
      <c r="MGI272" s="893"/>
      <c r="MGJ272" s="908"/>
      <c r="MGK272" s="910"/>
      <c r="MGL272" s="893"/>
      <c r="MGM272" s="893"/>
      <c r="MGN272" s="893"/>
      <c r="MGO272" s="893"/>
      <c r="MGP272" s="893"/>
      <c r="MGQ272" s="893"/>
      <c r="MGR272" s="893"/>
      <c r="MGS272" s="911"/>
      <c r="MGT272" s="911"/>
      <c r="MGU272" s="911"/>
      <c r="MGV272" s="911"/>
      <c r="MGW272" s="911"/>
      <c r="MGX272" s="911"/>
      <c r="MGY272" s="911"/>
      <c r="MGZ272" s="911"/>
      <c r="MHA272" s="911"/>
      <c r="MHB272" s="911"/>
      <c r="MHC272" s="911"/>
      <c r="MHD272" s="911"/>
      <c r="MHE272" s="911"/>
      <c r="MHF272" s="911"/>
      <c r="MHG272" s="911"/>
      <c r="MHH272" s="911"/>
      <c r="MHI272" s="911"/>
      <c r="MHJ272" s="911"/>
      <c r="MHK272" s="911"/>
      <c r="MHL272" s="911"/>
      <c r="MHM272" s="911"/>
      <c r="MHN272" s="911"/>
      <c r="MHO272" s="911"/>
      <c r="MHP272" s="911"/>
      <c r="MHQ272" s="911"/>
      <c r="MHR272" s="911"/>
      <c r="MHS272" s="911"/>
      <c r="MHT272" s="911"/>
      <c r="MHU272" s="911"/>
      <c r="MHV272" s="911"/>
      <c r="MHW272" s="911"/>
      <c r="MHX272" s="911"/>
      <c r="MHY272" s="911"/>
      <c r="MHZ272" s="911"/>
      <c r="MIA272" s="911"/>
      <c r="MIB272" s="911"/>
      <c r="MIC272" s="911"/>
      <c r="MID272" s="911"/>
      <c r="MIE272" s="911"/>
      <c r="MIF272" s="911"/>
      <c r="MIG272" s="911"/>
      <c r="MIH272" s="911"/>
      <c r="MII272" s="911"/>
      <c r="MIJ272" s="911"/>
      <c r="MIK272" s="893"/>
      <c r="MIL272" s="893"/>
      <c r="MIM272" s="893"/>
      <c r="MIN272" s="893"/>
      <c r="MIO272" s="893"/>
      <c r="MIP272" s="893"/>
      <c r="MIQ272" s="893"/>
      <c r="MIR272" s="893"/>
      <c r="MIS272" s="893"/>
      <c r="MIT272" s="893"/>
      <c r="MIU272" s="893"/>
      <c r="MIV272" s="893"/>
      <c r="MIW272" s="893"/>
      <c r="MIX272" s="893"/>
      <c r="MIY272" s="893"/>
      <c r="MIZ272" s="893"/>
      <c r="MJA272" s="893"/>
      <c r="MJB272" s="893"/>
      <c r="MJC272" s="893"/>
      <c r="MJD272" s="893"/>
      <c r="MJE272" s="893"/>
      <c r="MJF272" s="893"/>
      <c r="MJG272" s="893"/>
      <c r="MJH272" s="893"/>
      <c r="MJI272" s="909"/>
      <c r="MJJ272" s="909"/>
      <c r="MJK272" s="909"/>
      <c r="MJL272" s="909"/>
      <c r="MJM272" s="909"/>
      <c r="MJN272" s="893"/>
      <c r="MJO272" s="893"/>
      <c r="MJP272" s="909"/>
      <c r="MJQ272" s="909"/>
      <c r="MJR272" s="893"/>
      <c r="MJS272" s="893"/>
      <c r="MJT272" s="909"/>
      <c r="MJU272" s="909"/>
      <c r="MJV272" s="893"/>
      <c r="MJW272" s="893"/>
      <c r="MJX272" s="893"/>
      <c r="MJY272" s="893"/>
      <c r="MJZ272" s="893"/>
      <c r="MKA272" s="893"/>
      <c r="MKB272" s="893"/>
      <c r="MKC272" s="909"/>
      <c r="MKD272" s="909"/>
      <c r="MKE272" s="893"/>
      <c r="MKF272" s="893"/>
      <c r="MKG272" s="909"/>
      <c r="MKH272" s="909"/>
      <c r="MKI272" s="893"/>
      <c r="MKJ272" s="893"/>
      <c r="MKK272" s="893"/>
      <c r="MKL272" s="893"/>
      <c r="MKM272" s="893"/>
      <c r="MKN272" s="908"/>
      <c r="MKO272" s="910"/>
      <c r="MKP272" s="893"/>
      <c r="MKQ272" s="893"/>
      <c r="MKR272" s="893"/>
      <c r="MKS272" s="893"/>
      <c r="MKT272" s="893"/>
      <c r="MKU272" s="893"/>
      <c r="MKV272" s="893"/>
      <c r="MKW272" s="911"/>
      <c r="MKX272" s="911"/>
      <c r="MKY272" s="911"/>
      <c r="MKZ272" s="911"/>
      <c r="MLA272" s="911"/>
      <c r="MLB272" s="911"/>
      <c r="MLC272" s="911"/>
      <c r="MLD272" s="911"/>
      <c r="MLE272" s="911"/>
      <c r="MLF272" s="911"/>
      <c r="MLG272" s="911"/>
      <c r="MLH272" s="911"/>
      <c r="MLI272" s="911"/>
      <c r="MLJ272" s="911"/>
      <c r="MLK272" s="911"/>
      <c r="MLL272" s="911"/>
      <c r="MLM272" s="911"/>
      <c r="MLN272" s="911"/>
      <c r="MLO272" s="911"/>
      <c r="MLP272" s="911"/>
      <c r="MLQ272" s="911"/>
      <c r="MLR272" s="911"/>
      <c r="MLS272" s="911"/>
      <c r="MLT272" s="911"/>
      <c r="MLU272" s="911"/>
      <c r="MLV272" s="911"/>
      <c r="MLW272" s="911"/>
      <c r="MLX272" s="911"/>
      <c r="MLY272" s="911"/>
      <c r="MLZ272" s="911"/>
      <c r="MMA272" s="911"/>
      <c r="MMB272" s="911"/>
      <c r="MMC272" s="911"/>
      <c r="MMD272" s="911"/>
      <c r="MME272" s="911"/>
      <c r="MMF272" s="911"/>
      <c r="MMG272" s="911"/>
      <c r="MMH272" s="911"/>
      <c r="MMI272" s="911"/>
      <c r="MMJ272" s="911"/>
      <c r="MMK272" s="911"/>
      <c r="MML272" s="911"/>
      <c r="MMM272" s="911"/>
      <c r="MMN272" s="911"/>
      <c r="MMO272" s="893"/>
      <c r="MMP272" s="893"/>
      <c r="MMQ272" s="893"/>
      <c r="MMR272" s="893"/>
      <c r="MMS272" s="893"/>
      <c r="MMT272" s="893"/>
      <c r="MMU272" s="893"/>
      <c r="MMV272" s="893"/>
      <c r="MMW272" s="893"/>
      <c r="MMX272" s="893"/>
      <c r="MMY272" s="893"/>
      <c r="MMZ272" s="893"/>
      <c r="MNA272" s="893"/>
      <c r="MNB272" s="893"/>
      <c r="MNC272" s="893"/>
      <c r="MND272" s="893"/>
      <c r="MNE272" s="893"/>
      <c r="MNF272" s="893"/>
      <c r="MNG272" s="893"/>
      <c r="MNH272" s="893"/>
      <c r="MNI272" s="893"/>
      <c r="MNJ272" s="893"/>
      <c r="MNK272" s="893"/>
      <c r="MNL272" s="893"/>
      <c r="MNM272" s="909"/>
      <c r="MNN272" s="909"/>
      <c r="MNO272" s="909"/>
      <c r="MNP272" s="909"/>
      <c r="MNQ272" s="909"/>
      <c r="MNR272" s="893"/>
      <c r="MNS272" s="893"/>
      <c r="MNT272" s="909"/>
      <c r="MNU272" s="909"/>
      <c r="MNV272" s="893"/>
      <c r="MNW272" s="893"/>
      <c r="MNX272" s="909"/>
      <c r="MNY272" s="909"/>
      <c r="MNZ272" s="893"/>
      <c r="MOA272" s="893"/>
      <c r="MOB272" s="893"/>
      <c r="MOC272" s="893"/>
      <c r="MOD272" s="893"/>
      <c r="MOE272" s="893"/>
      <c r="MOF272" s="893"/>
      <c r="MOG272" s="909"/>
      <c r="MOH272" s="909"/>
      <c r="MOI272" s="893"/>
      <c r="MOJ272" s="893"/>
      <c r="MOK272" s="909"/>
      <c r="MOL272" s="909"/>
      <c r="MOM272" s="893"/>
      <c r="MON272" s="893"/>
      <c r="MOO272" s="893"/>
      <c r="MOP272" s="893"/>
      <c r="MOQ272" s="893"/>
      <c r="MOR272" s="908"/>
      <c r="MOS272" s="910"/>
      <c r="MOT272" s="893"/>
      <c r="MOU272" s="893"/>
      <c r="MOV272" s="893"/>
      <c r="MOW272" s="893"/>
      <c r="MOX272" s="893"/>
      <c r="MOY272" s="893"/>
      <c r="MOZ272" s="893"/>
      <c r="MPA272" s="911"/>
      <c r="MPB272" s="911"/>
      <c r="MPC272" s="911"/>
      <c r="MPD272" s="911"/>
      <c r="MPE272" s="911"/>
      <c r="MPF272" s="911"/>
      <c r="MPG272" s="911"/>
      <c r="MPH272" s="911"/>
      <c r="MPI272" s="911"/>
      <c r="MPJ272" s="911"/>
      <c r="MPK272" s="911"/>
      <c r="MPL272" s="911"/>
      <c r="MPM272" s="911"/>
      <c r="MPN272" s="911"/>
      <c r="MPO272" s="911"/>
      <c r="MPP272" s="911"/>
      <c r="MPQ272" s="911"/>
      <c r="MPR272" s="911"/>
      <c r="MPS272" s="911"/>
      <c r="MPT272" s="911"/>
      <c r="MPU272" s="911"/>
      <c r="MPV272" s="911"/>
      <c r="MPW272" s="911"/>
      <c r="MPX272" s="911"/>
      <c r="MPY272" s="911"/>
      <c r="MPZ272" s="911"/>
      <c r="MQA272" s="911"/>
      <c r="MQB272" s="911"/>
      <c r="MQC272" s="911"/>
      <c r="MQD272" s="911"/>
      <c r="MQE272" s="911"/>
      <c r="MQF272" s="911"/>
      <c r="MQG272" s="911"/>
      <c r="MQH272" s="911"/>
      <c r="MQI272" s="911"/>
      <c r="MQJ272" s="911"/>
      <c r="MQK272" s="911"/>
      <c r="MQL272" s="911"/>
      <c r="MQM272" s="911"/>
      <c r="MQN272" s="911"/>
      <c r="MQO272" s="911"/>
      <c r="MQP272" s="911"/>
      <c r="MQQ272" s="911"/>
      <c r="MQR272" s="911"/>
      <c r="MQS272" s="893"/>
      <c r="MQT272" s="893"/>
      <c r="MQU272" s="893"/>
      <c r="MQV272" s="893"/>
      <c r="MQW272" s="893"/>
      <c r="MQX272" s="893"/>
      <c r="MQY272" s="893"/>
      <c r="MQZ272" s="893"/>
      <c r="MRA272" s="893"/>
      <c r="MRB272" s="893"/>
      <c r="MRC272" s="893"/>
      <c r="MRD272" s="893"/>
      <c r="MRE272" s="893"/>
      <c r="MRF272" s="893"/>
      <c r="MRG272" s="893"/>
      <c r="MRH272" s="893"/>
      <c r="MRI272" s="893"/>
      <c r="MRJ272" s="893"/>
      <c r="MRK272" s="893"/>
      <c r="MRL272" s="893"/>
      <c r="MRM272" s="893"/>
      <c r="MRN272" s="893"/>
      <c r="MRO272" s="893"/>
      <c r="MRP272" s="893"/>
      <c r="MRQ272" s="909"/>
      <c r="MRR272" s="909"/>
      <c r="MRS272" s="909"/>
      <c r="MRT272" s="909"/>
      <c r="MRU272" s="909"/>
      <c r="MRV272" s="893"/>
      <c r="MRW272" s="893"/>
      <c r="MRX272" s="909"/>
      <c r="MRY272" s="909"/>
      <c r="MRZ272" s="893"/>
      <c r="MSA272" s="893"/>
      <c r="MSB272" s="909"/>
      <c r="MSC272" s="909"/>
      <c r="MSD272" s="893"/>
      <c r="MSE272" s="893"/>
      <c r="MSF272" s="893"/>
      <c r="MSG272" s="893"/>
      <c r="MSH272" s="893"/>
      <c r="MSI272" s="893"/>
      <c r="MSJ272" s="893"/>
      <c r="MSK272" s="909"/>
      <c r="MSL272" s="909"/>
      <c r="MSM272" s="893"/>
      <c r="MSN272" s="893"/>
      <c r="MSO272" s="909"/>
      <c r="MSP272" s="909"/>
      <c r="MSQ272" s="893"/>
      <c r="MSR272" s="893"/>
      <c r="MSS272" s="893"/>
      <c r="MST272" s="893"/>
      <c r="MSU272" s="893"/>
      <c r="MSV272" s="908"/>
      <c r="MSW272" s="910"/>
      <c r="MSX272" s="893"/>
      <c r="MSY272" s="893"/>
      <c r="MSZ272" s="893"/>
      <c r="MTA272" s="893"/>
      <c r="MTB272" s="893"/>
      <c r="MTC272" s="893"/>
      <c r="MTD272" s="893"/>
      <c r="MTE272" s="911"/>
      <c r="MTF272" s="911"/>
      <c r="MTG272" s="911"/>
      <c r="MTH272" s="911"/>
      <c r="MTI272" s="911"/>
      <c r="MTJ272" s="911"/>
      <c r="MTK272" s="911"/>
      <c r="MTL272" s="911"/>
      <c r="MTM272" s="911"/>
      <c r="MTN272" s="911"/>
      <c r="MTO272" s="911"/>
      <c r="MTP272" s="911"/>
      <c r="MTQ272" s="911"/>
      <c r="MTR272" s="911"/>
      <c r="MTS272" s="911"/>
      <c r="MTT272" s="911"/>
      <c r="MTU272" s="911"/>
      <c r="MTV272" s="911"/>
      <c r="MTW272" s="911"/>
      <c r="MTX272" s="911"/>
      <c r="MTY272" s="911"/>
      <c r="MTZ272" s="911"/>
      <c r="MUA272" s="911"/>
      <c r="MUB272" s="911"/>
      <c r="MUC272" s="911"/>
      <c r="MUD272" s="911"/>
      <c r="MUE272" s="911"/>
      <c r="MUF272" s="911"/>
      <c r="MUG272" s="911"/>
      <c r="MUH272" s="911"/>
      <c r="MUI272" s="911"/>
      <c r="MUJ272" s="911"/>
      <c r="MUK272" s="911"/>
      <c r="MUL272" s="911"/>
      <c r="MUM272" s="911"/>
      <c r="MUN272" s="911"/>
      <c r="MUO272" s="911"/>
      <c r="MUP272" s="911"/>
      <c r="MUQ272" s="911"/>
      <c r="MUR272" s="911"/>
      <c r="MUS272" s="911"/>
      <c r="MUT272" s="911"/>
      <c r="MUU272" s="911"/>
      <c r="MUV272" s="911"/>
      <c r="MUW272" s="893"/>
      <c r="MUX272" s="893"/>
      <c r="MUY272" s="893"/>
      <c r="MUZ272" s="893"/>
      <c r="MVA272" s="893"/>
      <c r="MVB272" s="893"/>
      <c r="MVC272" s="893"/>
      <c r="MVD272" s="893"/>
      <c r="MVE272" s="893"/>
      <c r="MVF272" s="893"/>
      <c r="MVG272" s="893"/>
      <c r="MVH272" s="893"/>
      <c r="MVI272" s="893"/>
      <c r="MVJ272" s="893"/>
      <c r="MVK272" s="893"/>
      <c r="MVL272" s="893"/>
      <c r="MVM272" s="893"/>
      <c r="MVN272" s="893"/>
      <c r="MVO272" s="893"/>
      <c r="MVP272" s="893"/>
      <c r="MVQ272" s="893"/>
      <c r="MVR272" s="893"/>
      <c r="MVS272" s="893"/>
      <c r="MVT272" s="893"/>
      <c r="MVU272" s="909"/>
      <c r="MVV272" s="909"/>
      <c r="MVW272" s="909"/>
      <c r="MVX272" s="909"/>
      <c r="MVY272" s="909"/>
      <c r="MVZ272" s="893"/>
      <c r="MWA272" s="893"/>
      <c r="MWB272" s="909"/>
      <c r="MWC272" s="909"/>
      <c r="MWD272" s="893"/>
      <c r="MWE272" s="893"/>
      <c r="MWF272" s="909"/>
      <c r="MWG272" s="909"/>
      <c r="MWH272" s="893"/>
      <c r="MWI272" s="893"/>
      <c r="MWJ272" s="893"/>
      <c r="MWK272" s="893"/>
      <c r="MWL272" s="893"/>
      <c r="MWM272" s="893"/>
      <c r="MWN272" s="893"/>
      <c r="MWO272" s="909"/>
      <c r="MWP272" s="909"/>
      <c r="MWQ272" s="893"/>
      <c r="MWR272" s="893"/>
      <c r="MWS272" s="909"/>
      <c r="MWT272" s="909"/>
      <c r="MWU272" s="893"/>
      <c r="MWV272" s="893"/>
      <c r="MWW272" s="893"/>
      <c r="MWX272" s="893"/>
      <c r="MWY272" s="893"/>
      <c r="MWZ272" s="908"/>
      <c r="MXA272" s="910"/>
      <c r="MXB272" s="893"/>
      <c r="MXC272" s="893"/>
      <c r="MXD272" s="893"/>
      <c r="MXE272" s="893"/>
      <c r="MXF272" s="893"/>
      <c r="MXG272" s="893"/>
      <c r="MXH272" s="893"/>
      <c r="MXI272" s="911"/>
      <c r="MXJ272" s="911"/>
      <c r="MXK272" s="911"/>
      <c r="MXL272" s="911"/>
      <c r="MXM272" s="911"/>
      <c r="MXN272" s="911"/>
      <c r="MXO272" s="911"/>
      <c r="MXP272" s="911"/>
      <c r="MXQ272" s="911"/>
      <c r="MXR272" s="911"/>
      <c r="MXS272" s="911"/>
      <c r="MXT272" s="911"/>
      <c r="MXU272" s="911"/>
      <c r="MXV272" s="911"/>
      <c r="MXW272" s="911"/>
      <c r="MXX272" s="911"/>
      <c r="MXY272" s="911"/>
      <c r="MXZ272" s="911"/>
      <c r="MYA272" s="911"/>
      <c r="MYB272" s="911"/>
      <c r="MYC272" s="911"/>
      <c r="MYD272" s="911"/>
      <c r="MYE272" s="911"/>
      <c r="MYF272" s="911"/>
      <c r="MYG272" s="911"/>
      <c r="MYH272" s="911"/>
      <c r="MYI272" s="911"/>
      <c r="MYJ272" s="911"/>
      <c r="MYK272" s="911"/>
      <c r="MYL272" s="911"/>
      <c r="MYM272" s="911"/>
      <c r="MYN272" s="911"/>
      <c r="MYO272" s="911"/>
      <c r="MYP272" s="911"/>
      <c r="MYQ272" s="911"/>
      <c r="MYR272" s="911"/>
      <c r="MYS272" s="911"/>
      <c r="MYT272" s="911"/>
      <c r="MYU272" s="911"/>
      <c r="MYV272" s="911"/>
      <c r="MYW272" s="911"/>
      <c r="MYX272" s="911"/>
      <c r="MYY272" s="911"/>
      <c r="MYZ272" s="911"/>
      <c r="MZA272" s="893"/>
      <c r="MZB272" s="893"/>
      <c r="MZC272" s="893"/>
      <c r="MZD272" s="893"/>
      <c r="MZE272" s="893"/>
      <c r="MZF272" s="893"/>
      <c r="MZG272" s="893"/>
      <c r="MZH272" s="893"/>
      <c r="MZI272" s="893"/>
      <c r="MZJ272" s="893"/>
      <c r="MZK272" s="893"/>
      <c r="MZL272" s="893"/>
      <c r="MZM272" s="893"/>
      <c r="MZN272" s="893"/>
      <c r="MZO272" s="893"/>
      <c r="MZP272" s="893"/>
      <c r="MZQ272" s="893"/>
      <c r="MZR272" s="893"/>
      <c r="MZS272" s="893"/>
      <c r="MZT272" s="893"/>
      <c r="MZU272" s="893"/>
      <c r="MZV272" s="893"/>
      <c r="MZW272" s="893"/>
      <c r="MZX272" s="893"/>
      <c r="MZY272" s="909"/>
      <c r="MZZ272" s="909"/>
      <c r="NAA272" s="909"/>
      <c r="NAB272" s="909"/>
      <c r="NAC272" s="909"/>
      <c r="NAD272" s="893"/>
      <c r="NAE272" s="893"/>
      <c r="NAF272" s="909"/>
      <c r="NAG272" s="909"/>
      <c r="NAH272" s="893"/>
      <c r="NAI272" s="893"/>
      <c r="NAJ272" s="909"/>
      <c r="NAK272" s="909"/>
      <c r="NAL272" s="893"/>
      <c r="NAM272" s="893"/>
      <c r="NAN272" s="893"/>
      <c r="NAO272" s="893"/>
      <c r="NAP272" s="893"/>
      <c r="NAQ272" s="893"/>
      <c r="NAR272" s="893"/>
      <c r="NAS272" s="909"/>
      <c r="NAT272" s="909"/>
      <c r="NAU272" s="893"/>
      <c r="NAV272" s="893"/>
      <c r="NAW272" s="909"/>
      <c r="NAX272" s="909"/>
      <c r="NAY272" s="893"/>
      <c r="NAZ272" s="893"/>
      <c r="NBA272" s="893"/>
      <c r="NBB272" s="893"/>
      <c r="NBC272" s="893"/>
      <c r="NBD272" s="908"/>
      <c r="NBE272" s="910"/>
      <c r="NBF272" s="893"/>
      <c r="NBG272" s="893"/>
      <c r="NBH272" s="893"/>
      <c r="NBI272" s="893"/>
      <c r="NBJ272" s="893"/>
      <c r="NBK272" s="893"/>
      <c r="NBL272" s="893"/>
      <c r="NBM272" s="911"/>
      <c r="NBN272" s="911"/>
      <c r="NBO272" s="911"/>
      <c r="NBP272" s="911"/>
      <c r="NBQ272" s="911"/>
      <c r="NBR272" s="911"/>
      <c r="NBS272" s="911"/>
      <c r="NBT272" s="911"/>
      <c r="NBU272" s="911"/>
      <c r="NBV272" s="911"/>
      <c r="NBW272" s="911"/>
      <c r="NBX272" s="911"/>
      <c r="NBY272" s="911"/>
      <c r="NBZ272" s="911"/>
      <c r="NCA272" s="911"/>
      <c r="NCB272" s="911"/>
      <c r="NCC272" s="911"/>
      <c r="NCD272" s="911"/>
      <c r="NCE272" s="911"/>
      <c r="NCF272" s="911"/>
      <c r="NCG272" s="911"/>
      <c r="NCH272" s="911"/>
      <c r="NCI272" s="911"/>
      <c r="NCJ272" s="911"/>
      <c r="NCK272" s="911"/>
      <c r="NCL272" s="911"/>
      <c r="NCM272" s="911"/>
      <c r="NCN272" s="911"/>
      <c r="NCO272" s="911"/>
      <c r="NCP272" s="911"/>
      <c r="NCQ272" s="911"/>
      <c r="NCR272" s="911"/>
      <c r="NCS272" s="911"/>
      <c r="NCT272" s="911"/>
      <c r="NCU272" s="911"/>
      <c r="NCV272" s="911"/>
      <c r="NCW272" s="911"/>
      <c r="NCX272" s="911"/>
      <c r="NCY272" s="911"/>
      <c r="NCZ272" s="911"/>
      <c r="NDA272" s="911"/>
      <c r="NDB272" s="911"/>
      <c r="NDC272" s="911"/>
      <c r="NDD272" s="911"/>
      <c r="NDE272" s="893"/>
      <c r="NDF272" s="893"/>
      <c r="NDG272" s="893"/>
      <c r="NDH272" s="893"/>
      <c r="NDI272" s="893"/>
      <c r="NDJ272" s="893"/>
      <c r="NDK272" s="893"/>
      <c r="NDL272" s="893"/>
      <c r="NDM272" s="893"/>
      <c r="NDN272" s="893"/>
      <c r="NDO272" s="893"/>
      <c r="NDP272" s="893"/>
      <c r="NDQ272" s="893"/>
      <c r="NDR272" s="893"/>
      <c r="NDS272" s="893"/>
      <c r="NDT272" s="893"/>
      <c r="NDU272" s="893"/>
      <c r="NDV272" s="893"/>
      <c r="NDW272" s="893"/>
      <c r="NDX272" s="893"/>
      <c r="NDY272" s="893"/>
      <c r="NDZ272" s="893"/>
      <c r="NEA272" s="893"/>
      <c r="NEB272" s="893"/>
      <c r="NEC272" s="909"/>
      <c r="NED272" s="909"/>
      <c r="NEE272" s="909"/>
      <c r="NEF272" s="909"/>
      <c r="NEG272" s="909"/>
      <c r="NEH272" s="893"/>
      <c r="NEI272" s="893"/>
      <c r="NEJ272" s="909"/>
      <c r="NEK272" s="909"/>
      <c r="NEL272" s="893"/>
      <c r="NEM272" s="893"/>
      <c r="NEN272" s="909"/>
      <c r="NEO272" s="909"/>
      <c r="NEP272" s="893"/>
      <c r="NEQ272" s="893"/>
      <c r="NER272" s="893"/>
      <c r="NES272" s="893"/>
      <c r="NET272" s="893"/>
      <c r="NEU272" s="893"/>
      <c r="NEV272" s="893"/>
      <c r="NEW272" s="909"/>
      <c r="NEX272" s="909"/>
      <c r="NEY272" s="893"/>
      <c r="NEZ272" s="893"/>
      <c r="NFA272" s="909"/>
      <c r="NFB272" s="909"/>
      <c r="NFC272" s="893"/>
      <c r="NFD272" s="893"/>
      <c r="NFE272" s="893"/>
      <c r="NFF272" s="893"/>
      <c r="NFG272" s="893"/>
      <c r="NFH272" s="908"/>
      <c r="NFI272" s="910"/>
      <c r="NFJ272" s="893"/>
      <c r="NFK272" s="893"/>
      <c r="NFL272" s="893"/>
      <c r="NFM272" s="893"/>
      <c r="NFN272" s="893"/>
      <c r="NFO272" s="893"/>
      <c r="NFP272" s="893"/>
      <c r="NFQ272" s="911"/>
      <c r="NFR272" s="911"/>
      <c r="NFS272" s="911"/>
      <c r="NFT272" s="911"/>
      <c r="NFU272" s="911"/>
      <c r="NFV272" s="911"/>
      <c r="NFW272" s="911"/>
      <c r="NFX272" s="911"/>
      <c r="NFY272" s="911"/>
      <c r="NFZ272" s="911"/>
      <c r="NGA272" s="911"/>
      <c r="NGB272" s="911"/>
      <c r="NGC272" s="911"/>
      <c r="NGD272" s="911"/>
      <c r="NGE272" s="911"/>
      <c r="NGF272" s="911"/>
      <c r="NGG272" s="911"/>
      <c r="NGH272" s="911"/>
      <c r="NGI272" s="911"/>
      <c r="NGJ272" s="911"/>
      <c r="NGK272" s="911"/>
      <c r="NGL272" s="911"/>
      <c r="NGM272" s="911"/>
      <c r="NGN272" s="911"/>
      <c r="NGO272" s="911"/>
      <c r="NGP272" s="911"/>
      <c r="NGQ272" s="911"/>
      <c r="NGR272" s="911"/>
      <c r="NGS272" s="911"/>
      <c r="NGT272" s="911"/>
      <c r="NGU272" s="911"/>
      <c r="NGV272" s="911"/>
      <c r="NGW272" s="911"/>
      <c r="NGX272" s="911"/>
      <c r="NGY272" s="911"/>
      <c r="NGZ272" s="911"/>
      <c r="NHA272" s="911"/>
      <c r="NHB272" s="911"/>
      <c r="NHC272" s="911"/>
      <c r="NHD272" s="911"/>
      <c r="NHE272" s="911"/>
      <c r="NHF272" s="911"/>
      <c r="NHG272" s="911"/>
      <c r="NHH272" s="911"/>
      <c r="NHI272" s="893"/>
      <c r="NHJ272" s="893"/>
      <c r="NHK272" s="893"/>
      <c r="NHL272" s="893"/>
      <c r="NHM272" s="893"/>
      <c r="NHN272" s="893"/>
      <c r="NHO272" s="893"/>
      <c r="NHP272" s="893"/>
      <c r="NHQ272" s="893"/>
      <c r="NHR272" s="893"/>
      <c r="NHS272" s="893"/>
      <c r="NHT272" s="893"/>
      <c r="NHU272" s="893"/>
      <c r="NHV272" s="893"/>
      <c r="NHW272" s="893"/>
      <c r="NHX272" s="893"/>
      <c r="NHY272" s="893"/>
      <c r="NHZ272" s="893"/>
      <c r="NIA272" s="893"/>
      <c r="NIB272" s="893"/>
      <c r="NIC272" s="893"/>
      <c r="NID272" s="893"/>
      <c r="NIE272" s="893"/>
      <c r="NIF272" s="893"/>
      <c r="NIG272" s="909"/>
      <c r="NIH272" s="909"/>
      <c r="NII272" s="909"/>
      <c r="NIJ272" s="909"/>
      <c r="NIK272" s="909"/>
      <c r="NIL272" s="893"/>
      <c r="NIM272" s="893"/>
      <c r="NIN272" s="909"/>
      <c r="NIO272" s="909"/>
      <c r="NIP272" s="893"/>
      <c r="NIQ272" s="893"/>
      <c r="NIR272" s="909"/>
      <c r="NIS272" s="909"/>
      <c r="NIT272" s="893"/>
      <c r="NIU272" s="893"/>
      <c r="NIV272" s="893"/>
      <c r="NIW272" s="893"/>
      <c r="NIX272" s="893"/>
      <c r="NIY272" s="893"/>
      <c r="NIZ272" s="893"/>
      <c r="NJA272" s="909"/>
      <c r="NJB272" s="909"/>
      <c r="NJC272" s="893"/>
      <c r="NJD272" s="893"/>
      <c r="NJE272" s="909"/>
      <c r="NJF272" s="909"/>
      <c r="NJG272" s="893"/>
      <c r="NJH272" s="893"/>
      <c r="NJI272" s="893"/>
      <c r="NJJ272" s="893"/>
      <c r="NJK272" s="893"/>
      <c r="NJL272" s="908"/>
      <c r="NJM272" s="910"/>
      <c r="NJN272" s="893"/>
      <c r="NJO272" s="893"/>
      <c r="NJP272" s="893"/>
      <c r="NJQ272" s="893"/>
      <c r="NJR272" s="893"/>
      <c r="NJS272" s="893"/>
      <c r="NJT272" s="893"/>
      <c r="NJU272" s="911"/>
      <c r="NJV272" s="911"/>
      <c r="NJW272" s="911"/>
      <c r="NJX272" s="911"/>
      <c r="NJY272" s="911"/>
      <c r="NJZ272" s="911"/>
      <c r="NKA272" s="911"/>
      <c r="NKB272" s="911"/>
      <c r="NKC272" s="911"/>
      <c r="NKD272" s="911"/>
      <c r="NKE272" s="911"/>
      <c r="NKF272" s="911"/>
      <c r="NKG272" s="911"/>
      <c r="NKH272" s="911"/>
      <c r="NKI272" s="911"/>
      <c r="NKJ272" s="911"/>
      <c r="NKK272" s="911"/>
      <c r="NKL272" s="911"/>
      <c r="NKM272" s="911"/>
      <c r="NKN272" s="911"/>
      <c r="NKO272" s="911"/>
      <c r="NKP272" s="911"/>
      <c r="NKQ272" s="911"/>
      <c r="NKR272" s="911"/>
      <c r="NKS272" s="911"/>
      <c r="NKT272" s="911"/>
      <c r="NKU272" s="911"/>
      <c r="NKV272" s="911"/>
      <c r="NKW272" s="911"/>
      <c r="NKX272" s="911"/>
      <c r="NKY272" s="911"/>
      <c r="NKZ272" s="911"/>
      <c r="NLA272" s="911"/>
      <c r="NLB272" s="911"/>
      <c r="NLC272" s="911"/>
      <c r="NLD272" s="911"/>
      <c r="NLE272" s="911"/>
      <c r="NLF272" s="911"/>
      <c r="NLG272" s="911"/>
      <c r="NLH272" s="911"/>
      <c r="NLI272" s="911"/>
      <c r="NLJ272" s="911"/>
      <c r="NLK272" s="911"/>
      <c r="NLL272" s="911"/>
      <c r="NLM272" s="893"/>
      <c r="NLN272" s="893"/>
      <c r="NLO272" s="893"/>
      <c r="NLP272" s="893"/>
      <c r="NLQ272" s="893"/>
      <c r="NLR272" s="893"/>
      <c r="NLS272" s="893"/>
      <c r="NLT272" s="893"/>
      <c r="NLU272" s="893"/>
      <c r="NLV272" s="893"/>
      <c r="NLW272" s="893"/>
      <c r="NLX272" s="893"/>
      <c r="NLY272" s="893"/>
      <c r="NLZ272" s="893"/>
      <c r="NMA272" s="893"/>
      <c r="NMB272" s="893"/>
      <c r="NMC272" s="893"/>
      <c r="NMD272" s="893"/>
      <c r="NME272" s="893"/>
      <c r="NMF272" s="893"/>
      <c r="NMG272" s="893"/>
      <c r="NMH272" s="893"/>
      <c r="NMI272" s="893"/>
      <c r="NMJ272" s="893"/>
      <c r="NMK272" s="909"/>
      <c r="NML272" s="909"/>
      <c r="NMM272" s="909"/>
      <c r="NMN272" s="909"/>
      <c r="NMO272" s="909"/>
      <c r="NMP272" s="893"/>
      <c r="NMQ272" s="893"/>
      <c r="NMR272" s="909"/>
      <c r="NMS272" s="909"/>
      <c r="NMT272" s="893"/>
      <c r="NMU272" s="893"/>
      <c r="NMV272" s="909"/>
      <c r="NMW272" s="909"/>
      <c r="NMX272" s="893"/>
      <c r="NMY272" s="893"/>
      <c r="NMZ272" s="893"/>
      <c r="NNA272" s="893"/>
      <c r="NNB272" s="893"/>
      <c r="NNC272" s="893"/>
      <c r="NND272" s="893"/>
      <c r="NNE272" s="909"/>
      <c r="NNF272" s="909"/>
      <c r="NNG272" s="893"/>
      <c r="NNH272" s="893"/>
      <c r="NNI272" s="909"/>
      <c r="NNJ272" s="909"/>
      <c r="NNK272" s="893"/>
      <c r="NNL272" s="893"/>
      <c r="NNM272" s="893"/>
      <c r="NNN272" s="893"/>
      <c r="NNO272" s="893"/>
      <c r="NNP272" s="908"/>
      <c r="NNQ272" s="910"/>
      <c r="NNR272" s="893"/>
      <c r="NNS272" s="893"/>
      <c r="NNT272" s="893"/>
      <c r="NNU272" s="893"/>
      <c r="NNV272" s="893"/>
      <c r="NNW272" s="893"/>
      <c r="NNX272" s="893"/>
      <c r="NNY272" s="911"/>
      <c r="NNZ272" s="911"/>
      <c r="NOA272" s="911"/>
      <c r="NOB272" s="911"/>
      <c r="NOC272" s="911"/>
      <c r="NOD272" s="911"/>
      <c r="NOE272" s="911"/>
      <c r="NOF272" s="911"/>
      <c r="NOG272" s="911"/>
      <c r="NOH272" s="911"/>
      <c r="NOI272" s="911"/>
      <c r="NOJ272" s="911"/>
      <c r="NOK272" s="911"/>
      <c r="NOL272" s="911"/>
      <c r="NOM272" s="911"/>
      <c r="NON272" s="911"/>
      <c r="NOO272" s="911"/>
      <c r="NOP272" s="911"/>
      <c r="NOQ272" s="911"/>
      <c r="NOR272" s="911"/>
      <c r="NOS272" s="911"/>
      <c r="NOT272" s="911"/>
      <c r="NOU272" s="911"/>
      <c r="NOV272" s="911"/>
      <c r="NOW272" s="911"/>
      <c r="NOX272" s="911"/>
      <c r="NOY272" s="911"/>
      <c r="NOZ272" s="911"/>
      <c r="NPA272" s="911"/>
      <c r="NPB272" s="911"/>
      <c r="NPC272" s="911"/>
      <c r="NPD272" s="911"/>
      <c r="NPE272" s="911"/>
      <c r="NPF272" s="911"/>
      <c r="NPG272" s="911"/>
      <c r="NPH272" s="911"/>
      <c r="NPI272" s="911"/>
      <c r="NPJ272" s="911"/>
      <c r="NPK272" s="911"/>
      <c r="NPL272" s="911"/>
      <c r="NPM272" s="911"/>
      <c r="NPN272" s="911"/>
      <c r="NPO272" s="911"/>
      <c r="NPP272" s="911"/>
      <c r="NPQ272" s="893"/>
      <c r="NPR272" s="893"/>
      <c r="NPS272" s="893"/>
      <c r="NPT272" s="893"/>
      <c r="NPU272" s="893"/>
      <c r="NPV272" s="893"/>
      <c r="NPW272" s="893"/>
      <c r="NPX272" s="893"/>
      <c r="NPY272" s="893"/>
      <c r="NPZ272" s="893"/>
      <c r="NQA272" s="893"/>
      <c r="NQB272" s="893"/>
      <c r="NQC272" s="893"/>
      <c r="NQD272" s="893"/>
      <c r="NQE272" s="893"/>
      <c r="NQF272" s="893"/>
      <c r="NQG272" s="893"/>
      <c r="NQH272" s="893"/>
      <c r="NQI272" s="893"/>
      <c r="NQJ272" s="893"/>
      <c r="NQK272" s="893"/>
      <c r="NQL272" s="893"/>
      <c r="NQM272" s="893"/>
      <c r="NQN272" s="893"/>
      <c r="NQO272" s="909"/>
      <c r="NQP272" s="909"/>
      <c r="NQQ272" s="909"/>
      <c r="NQR272" s="909"/>
      <c r="NQS272" s="909"/>
      <c r="NQT272" s="893"/>
      <c r="NQU272" s="893"/>
      <c r="NQV272" s="909"/>
      <c r="NQW272" s="909"/>
      <c r="NQX272" s="893"/>
      <c r="NQY272" s="893"/>
      <c r="NQZ272" s="909"/>
      <c r="NRA272" s="909"/>
      <c r="NRB272" s="893"/>
      <c r="NRC272" s="893"/>
      <c r="NRD272" s="893"/>
      <c r="NRE272" s="893"/>
      <c r="NRF272" s="893"/>
      <c r="NRG272" s="893"/>
      <c r="NRH272" s="893"/>
      <c r="NRI272" s="909"/>
      <c r="NRJ272" s="909"/>
      <c r="NRK272" s="893"/>
      <c r="NRL272" s="893"/>
      <c r="NRM272" s="909"/>
      <c r="NRN272" s="909"/>
      <c r="NRO272" s="893"/>
      <c r="NRP272" s="893"/>
      <c r="NRQ272" s="893"/>
      <c r="NRR272" s="893"/>
      <c r="NRS272" s="893"/>
      <c r="NRT272" s="908"/>
      <c r="NRU272" s="910"/>
      <c r="NRV272" s="893"/>
      <c r="NRW272" s="893"/>
      <c r="NRX272" s="893"/>
      <c r="NRY272" s="893"/>
      <c r="NRZ272" s="893"/>
      <c r="NSA272" s="893"/>
      <c r="NSB272" s="893"/>
      <c r="NSC272" s="911"/>
      <c r="NSD272" s="911"/>
      <c r="NSE272" s="911"/>
      <c r="NSF272" s="911"/>
      <c r="NSG272" s="911"/>
      <c r="NSH272" s="911"/>
      <c r="NSI272" s="911"/>
      <c r="NSJ272" s="911"/>
      <c r="NSK272" s="911"/>
      <c r="NSL272" s="911"/>
      <c r="NSM272" s="911"/>
      <c r="NSN272" s="911"/>
      <c r="NSO272" s="911"/>
      <c r="NSP272" s="911"/>
      <c r="NSQ272" s="911"/>
      <c r="NSR272" s="911"/>
      <c r="NSS272" s="911"/>
      <c r="NST272" s="911"/>
      <c r="NSU272" s="911"/>
      <c r="NSV272" s="911"/>
      <c r="NSW272" s="911"/>
      <c r="NSX272" s="911"/>
      <c r="NSY272" s="911"/>
      <c r="NSZ272" s="911"/>
      <c r="NTA272" s="911"/>
      <c r="NTB272" s="911"/>
      <c r="NTC272" s="911"/>
      <c r="NTD272" s="911"/>
      <c r="NTE272" s="911"/>
      <c r="NTF272" s="911"/>
      <c r="NTG272" s="911"/>
      <c r="NTH272" s="911"/>
      <c r="NTI272" s="911"/>
      <c r="NTJ272" s="911"/>
      <c r="NTK272" s="911"/>
      <c r="NTL272" s="911"/>
      <c r="NTM272" s="911"/>
      <c r="NTN272" s="911"/>
      <c r="NTO272" s="911"/>
      <c r="NTP272" s="911"/>
      <c r="NTQ272" s="911"/>
      <c r="NTR272" s="911"/>
      <c r="NTS272" s="911"/>
      <c r="NTT272" s="911"/>
      <c r="NTU272" s="893"/>
      <c r="NTV272" s="893"/>
      <c r="NTW272" s="893"/>
      <c r="NTX272" s="893"/>
      <c r="NTY272" s="893"/>
      <c r="NTZ272" s="893"/>
      <c r="NUA272" s="893"/>
      <c r="NUB272" s="893"/>
      <c r="NUC272" s="893"/>
      <c r="NUD272" s="893"/>
      <c r="NUE272" s="893"/>
      <c r="NUF272" s="893"/>
      <c r="NUG272" s="893"/>
      <c r="NUH272" s="893"/>
      <c r="NUI272" s="893"/>
      <c r="NUJ272" s="893"/>
      <c r="NUK272" s="893"/>
      <c r="NUL272" s="893"/>
      <c r="NUM272" s="893"/>
      <c r="NUN272" s="893"/>
      <c r="NUO272" s="893"/>
      <c r="NUP272" s="893"/>
      <c r="NUQ272" s="893"/>
      <c r="NUR272" s="893"/>
      <c r="NUS272" s="909"/>
      <c r="NUT272" s="909"/>
      <c r="NUU272" s="909"/>
      <c r="NUV272" s="909"/>
      <c r="NUW272" s="909"/>
      <c r="NUX272" s="893"/>
      <c r="NUY272" s="893"/>
      <c r="NUZ272" s="909"/>
      <c r="NVA272" s="909"/>
      <c r="NVB272" s="893"/>
      <c r="NVC272" s="893"/>
      <c r="NVD272" s="909"/>
      <c r="NVE272" s="909"/>
      <c r="NVF272" s="893"/>
      <c r="NVG272" s="893"/>
      <c r="NVH272" s="893"/>
      <c r="NVI272" s="893"/>
      <c r="NVJ272" s="893"/>
      <c r="NVK272" s="893"/>
      <c r="NVL272" s="893"/>
      <c r="NVM272" s="909"/>
      <c r="NVN272" s="909"/>
      <c r="NVO272" s="893"/>
      <c r="NVP272" s="893"/>
      <c r="NVQ272" s="909"/>
      <c r="NVR272" s="909"/>
      <c r="NVS272" s="893"/>
      <c r="NVT272" s="893"/>
      <c r="NVU272" s="893"/>
      <c r="NVV272" s="893"/>
      <c r="NVW272" s="893"/>
      <c r="NVX272" s="908"/>
      <c r="NVY272" s="910"/>
      <c r="NVZ272" s="893"/>
      <c r="NWA272" s="893"/>
      <c r="NWB272" s="893"/>
      <c r="NWC272" s="893"/>
      <c r="NWD272" s="893"/>
      <c r="NWE272" s="893"/>
      <c r="NWF272" s="893"/>
      <c r="NWG272" s="911"/>
      <c r="NWH272" s="911"/>
      <c r="NWI272" s="911"/>
      <c r="NWJ272" s="911"/>
      <c r="NWK272" s="911"/>
      <c r="NWL272" s="911"/>
      <c r="NWM272" s="911"/>
      <c r="NWN272" s="911"/>
      <c r="NWO272" s="911"/>
      <c r="NWP272" s="911"/>
      <c r="NWQ272" s="911"/>
      <c r="NWR272" s="911"/>
      <c r="NWS272" s="911"/>
      <c r="NWT272" s="911"/>
      <c r="NWU272" s="911"/>
      <c r="NWV272" s="911"/>
      <c r="NWW272" s="911"/>
      <c r="NWX272" s="911"/>
      <c r="NWY272" s="911"/>
      <c r="NWZ272" s="911"/>
      <c r="NXA272" s="911"/>
      <c r="NXB272" s="911"/>
      <c r="NXC272" s="911"/>
      <c r="NXD272" s="911"/>
      <c r="NXE272" s="911"/>
      <c r="NXF272" s="911"/>
      <c r="NXG272" s="911"/>
      <c r="NXH272" s="911"/>
      <c r="NXI272" s="911"/>
      <c r="NXJ272" s="911"/>
      <c r="NXK272" s="911"/>
      <c r="NXL272" s="911"/>
      <c r="NXM272" s="911"/>
      <c r="NXN272" s="911"/>
      <c r="NXO272" s="911"/>
      <c r="NXP272" s="911"/>
      <c r="NXQ272" s="911"/>
      <c r="NXR272" s="911"/>
      <c r="NXS272" s="911"/>
      <c r="NXT272" s="911"/>
      <c r="NXU272" s="911"/>
      <c r="NXV272" s="911"/>
      <c r="NXW272" s="911"/>
      <c r="NXX272" s="911"/>
      <c r="NXY272" s="893"/>
      <c r="NXZ272" s="893"/>
      <c r="NYA272" s="893"/>
      <c r="NYB272" s="893"/>
      <c r="NYC272" s="893"/>
      <c r="NYD272" s="893"/>
      <c r="NYE272" s="893"/>
      <c r="NYF272" s="893"/>
      <c r="NYG272" s="893"/>
      <c r="NYH272" s="893"/>
      <c r="NYI272" s="893"/>
      <c r="NYJ272" s="893"/>
      <c r="NYK272" s="893"/>
      <c r="NYL272" s="893"/>
      <c r="NYM272" s="893"/>
      <c r="NYN272" s="893"/>
      <c r="NYO272" s="893"/>
      <c r="NYP272" s="893"/>
      <c r="NYQ272" s="893"/>
      <c r="NYR272" s="893"/>
      <c r="NYS272" s="893"/>
      <c r="NYT272" s="893"/>
      <c r="NYU272" s="893"/>
      <c r="NYV272" s="893"/>
      <c r="NYW272" s="909"/>
      <c r="NYX272" s="909"/>
      <c r="NYY272" s="909"/>
      <c r="NYZ272" s="909"/>
      <c r="NZA272" s="909"/>
      <c r="NZB272" s="893"/>
      <c r="NZC272" s="893"/>
      <c r="NZD272" s="909"/>
      <c r="NZE272" s="909"/>
      <c r="NZF272" s="893"/>
      <c r="NZG272" s="893"/>
      <c r="NZH272" s="909"/>
      <c r="NZI272" s="909"/>
      <c r="NZJ272" s="893"/>
      <c r="NZK272" s="893"/>
      <c r="NZL272" s="893"/>
      <c r="NZM272" s="893"/>
      <c r="NZN272" s="893"/>
      <c r="NZO272" s="893"/>
      <c r="NZP272" s="893"/>
      <c r="NZQ272" s="909"/>
      <c r="NZR272" s="909"/>
      <c r="NZS272" s="893"/>
      <c r="NZT272" s="893"/>
      <c r="NZU272" s="909"/>
      <c r="NZV272" s="909"/>
      <c r="NZW272" s="893"/>
      <c r="NZX272" s="893"/>
      <c r="NZY272" s="893"/>
      <c r="NZZ272" s="893"/>
      <c r="OAA272" s="893"/>
      <c r="OAB272" s="908"/>
      <c r="OAC272" s="910"/>
      <c r="OAD272" s="893"/>
      <c r="OAE272" s="893"/>
      <c r="OAF272" s="893"/>
      <c r="OAG272" s="893"/>
      <c r="OAH272" s="893"/>
      <c r="OAI272" s="893"/>
      <c r="OAJ272" s="893"/>
      <c r="OAK272" s="911"/>
      <c r="OAL272" s="911"/>
      <c r="OAM272" s="911"/>
      <c r="OAN272" s="911"/>
      <c r="OAO272" s="911"/>
      <c r="OAP272" s="911"/>
      <c r="OAQ272" s="911"/>
      <c r="OAR272" s="911"/>
      <c r="OAS272" s="911"/>
      <c r="OAT272" s="911"/>
      <c r="OAU272" s="911"/>
      <c r="OAV272" s="911"/>
      <c r="OAW272" s="911"/>
      <c r="OAX272" s="911"/>
      <c r="OAY272" s="911"/>
      <c r="OAZ272" s="911"/>
      <c r="OBA272" s="911"/>
      <c r="OBB272" s="911"/>
      <c r="OBC272" s="911"/>
      <c r="OBD272" s="911"/>
      <c r="OBE272" s="911"/>
      <c r="OBF272" s="911"/>
      <c r="OBG272" s="911"/>
      <c r="OBH272" s="911"/>
      <c r="OBI272" s="911"/>
      <c r="OBJ272" s="911"/>
      <c r="OBK272" s="911"/>
      <c r="OBL272" s="911"/>
      <c r="OBM272" s="911"/>
      <c r="OBN272" s="911"/>
      <c r="OBO272" s="911"/>
      <c r="OBP272" s="911"/>
      <c r="OBQ272" s="911"/>
      <c r="OBR272" s="911"/>
      <c r="OBS272" s="911"/>
      <c r="OBT272" s="911"/>
      <c r="OBU272" s="911"/>
      <c r="OBV272" s="911"/>
      <c r="OBW272" s="911"/>
      <c r="OBX272" s="911"/>
      <c r="OBY272" s="911"/>
      <c r="OBZ272" s="911"/>
      <c r="OCA272" s="911"/>
      <c r="OCB272" s="911"/>
      <c r="OCC272" s="893"/>
      <c r="OCD272" s="893"/>
      <c r="OCE272" s="893"/>
      <c r="OCF272" s="893"/>
      <c r="OCG272" s="893"/>
      <c r="OCH272" s="893"/>
      <c r="OCI272" s="893"/>
      <c r="OCJ272" s="893"/>
      <c r="OCK272" s="893"/>
      <c r="OCL272" s="893"/>
      <c r="OCM272" s="893"/>
      <c r="OCN272" s="893"/>
      <c r="OCO272" s="893"/>
      <c r="OCP272" s="893"/>
      <c r="OCQ272" s="893"/>
      <c r="OCR272" s="893"/>
      <c r="OCS272" s="893"/>
      <c r="OCT272" s="893"/>
      <c r="OCU272" s="893"/>
      <c r="OCV272" s="893"/>
      <c r="OCW272" s="893"/>
      <c r="OCX272" s="893"/>
      <c r="OCY272" s="893"/>
      <c r="OCZ272" s="893"/>
      <c r="ODA272" s="909"/>
      <c r="ODB272" s="909"/>
      <c r="ODC272" s="909"/>
      <c r="ODD272" s="909"/>
      <c r="ODE272" s="909"/>
      <c r="ODF272" s="893"/>
      <c r="ODG272" s="893"/>
      <c r="ODH272" s="909"/>
      <c r="ODI272" s="909"/>
      <c r="ODJ272" s="893"/>
      <c r="ODK272" s="893"/>
      <c r="ODL272" s="909"/>
      <c r="ODM272" s="909"/>
      <c r="ODN272" s="893"/>
      <c r="ODO272" s="893"/>
      <c r="ODP272" s="893"/>
      <c r="ODQ272" s="893"/>
      <c r="ODR272" s="893"/>
      <c r="ODS272" s="893"/>
      <c r="ODT272" s="893"/>
      <c r="ODU272" s="909"/>
      <c r="ODV272" s="909"/>
      <c r="ODW272" s="893"/>
      <c r="ODX272" s="893"/>
      <c r="ODY272" s="909"/>
      <c r="ODZ272" s="909"/>
      <c r="OEA272" s="893"/>
      <c r="OEB272" s="893"/>
      <c r="OEC272" s="893"/>
      <c r="OED272" s="893"/>
      <c r="OEE272" s="893"/>
      <c r="OEF272" s="908"/>
      <c r="OEG272" s="910"/>
      <c r="OEH272" s="893"/>
      <c r="OEI272" s="893"/>
      <c r="OEJ272" s="893"/>
      <c r="OEK272" s="893"/>
      <c r="OEL272" s="893"/>
      <c r="OEM272" s="893"/>
      <c r="OEN272" s="893"/>
      <c r="OEO272" s="911"/>
      <c r="OEP272" s="911"/>
      <c r="OEQ272" s="911"/>
      <c r="OER272" s="911"/>
      <c r="OES272" s="911"/>
      <c r="OET272" s="911"/>
      <c r="OEU272" s="911"/>
      <c r="OEV272" s="911"/>
      <c r="OEW272" s="911"/>
      <c r="OEX272" s="911"/>
      <c r="OEY272" s="911"/>
      <c r="OEZ272" s="911"/>
      <c r="OFA272" s="911"/>
      <c r="OFB272" s="911"/>
      <c r="OFC272" s="911"/>
      <c r="OFD272" s="911"/>
      <c r="OFE272" s="911"/>
      <c r="OFF272" s="911"/>
      <c r="OFG272" s="911"/>
      <c r="OFH272" s="911"/>
      <c r="OFI272" s="911"/>
      <c r="OFJ272" s="911"/>
      <c r="OFK272" s="911"/>
      <c r="OFL272" s="911"/>
      <c r="OFM272" s="911"/>
      <c r="OFN272" s="911"/>
      <c r="OFO272" s="911"/>
      <c r="OFP272" s="911"/>
      <c r="OFQ272" s="911"/>
      <c r="OFR272" s="911"/>
      <c r="OFS272" s="911"/>
      <c r="OFT272" s="911"/>
      <c r="OFU272" s="911"/>
      <c r="OFV272" s="911"/>
      <c r="OFW272" s="911"/>
      <c r="OFX272" s="911"/>
      <c r="OFY272" s="911"/>
      <c r="OFZ272" s="911"/>
      <c r="OGA272" s="911"/>
      <c r="OGB272" s="911"/>
      <c r="OGC272" s="911"/>
      <c r="OGD272" s="911"/>
      <c r="OGE272" s="911"/>
      <c r="OGF272" s="911"/>
      <c r="OGG272" s="893"/>
      <c r="OGH272" s="893"/>
      <c r="OGI272" s="893"/>
      <c r="OGJ272" s="893"/>
      <c r="OGK272" s="893"/>
      <c r="OGL272" s="893"/>
      <c r="OGM272" s="893"/>
      <c r="OGN272" s="893"/>
      <c r="OGO272" s="893"/>
      <c r="OGP272" s="893"/>
      <c r="OGQ272" s="893"/>
      <c r="OGR272" s="893"/>
      <c r="OGS272" s="893"/>
      <c r="OGT272" s="893"/>
      <c r="OGU272" s="893"/>
      <c r="OGV272" s="893"/>
      <c r="OGW272" s="893"/>
      <c r="OGX272" s="893"/>
      <c r="OGY272" s="893"/>
      <c r="OGZ272" s="893"/>
      <c r="OHA272" s="893"/>
      <c r="OHB272" s="893"/>
      <c r="OHC272" s="893"/>
      <c r="OHD272" s="893"/>
      <c r="OHE272" s="909"/>
      <c r="OHF272" s="909"/>
      <c r="OHG272" s="909"/>
      <c r="OHH272" s="909"/>
      <c r="OHI272" s="909"/>
      <c r="OHJ272" s="893"/>
      <c r="OHK272" s="893"/>
      <c r="OHL272" s="909"/>
      <c r="OHM272" s="909"/>
      <c r="OHN272" s="893"/>
      <c r="OHO272" s="893"/>
      <c r="OHP272" s="909"/>
      <c r="OHQ272" s="909"/>
      <c r="OHR272" s="893"/>
      <c r="OHS272" s="893"/>
      <c r="OHT272" s="893"/>
      <c r="OHU272" s="893"/>
      <c r="OHV272" s="893"/>
      <c r="OHW272" s="893"/>
      <c r="OHX272" s="893"/>
      <c r="OHY272" s="909"/>
      <c r="OHZ272" s="909"/>
      <c r="OIA272" s="893"/>
      <c r="OIB272" s="893"/>
      <c r="OIC272" s="909"/>
      <c r="OID272" s="909"/>
      <c r="OIE272" s="893"/>
      <c r="OIF272" s="893"/>
      <c r="OIG272" s="893"/>
      <c r="OIH272" s="893"/>
      <c r="OII272" s="893"/>
      <c r="OIJ272" s="908"/>
      <c r="OIK272" s="910"/>
      <c r="OIL272" s="893"/>
      <c r="OIM272" s="893"/>
      <c r="OIN272" s="893"/>
      <c r="OIO272" s="893"/>
      <c r="OIP272" s="893"/>
      <c r="OIQ272" s="893"/>
      <c r="OIR272" s="893"/>
      <c r="OIS272" s="911"/>
      <c r="OIT272" s="911"/>
      <c r="OIU272" s="911"/>
      <c r="OIV272" s="911"/>
      <c r="OIW272" s="911"/>
      <c r="OIX272" s="911"/>
      <c r="OIY272" s="911"/>
      <c r="OIZ272" s="911"/>
      <c r="OJA272" s="911"/>
      <c r="OJB272" s="911"/>
      <c r="OJC272" s="911"/>
      <c r="OJD272" s="911"/>
      <c r="OJE272" s="911"/>
      <c r="OJF272" s="911"/>
      <c r="OJG272" s="911"/>
      <c r="OJH272" s="911"/>
      <c r="OJI272" s="911"/>
      <c r="OJJ272" s="911"/>
      <c r="OJK272" s="911"/>
      <c r="OJL272" s="911"/>
      <c r="OJM272" s="911"/>
      <c r="OJN272" s="911"/>
      <c r="OJO272" s="911"/>
      <c r="OJP272" s="911"/>
      <c r="OJQ272" s="911"/>
      <c r="OJR272" s="911"/>
      <c r="OJS272" s="911"/>
      <c r="OJT272" s="911"/>
      <c r="OJU272" s="911"/>
      <c r="OJV272" s="911"/>
      <c r="OJW272" s="911"/>
      <c r="OJX272" s="911"/>
      <c r="OJY272" s="911"/>
      <c r="OJZ272" s="911"/>
      <c r="OKA272" s="911"/>
      <c r="OKB272" s="911"/>
      <c r="OKC272" s="911"/>
      <c r="OKD272" s="911"/>
      <c r="OKE272" s="911"/>
      <c r="OKF272" s="911"/>
      <c r="OKG272" s="911"/>
      <c r="OKH272" s="911"/>
      <c r="OKI272" s="911"/>
      <c r="OKJ272" s="911"/>
      <c r="OKK272" s="893"/>
      <c r="OKL272" s="893"/>
      <c r="OKM272" s="893"/>
      <c r="OKN272" s="893"/>
      <c r="OKO272" s="893"/>
      <c r="OKP272" s="893"/>
      <c r="OKQ272" s="893"/>
      <c r="OKR272" s="893"/>
      <c r="OKS272" s="893"/>
      <c r="OKT272" s="893"/>
      <c r="OKU272" s="893"/>
      <c r="OKV272" s="893"/>
      <c r="OKW272" s="893"/>
      <c r="OKX272" s="893"/>
      <c r="OKY272" s="893"/>
      <c r="OKZ272" s="893"/>
      <c r="OLA272" s="893"/>
      <c r="OLB272" s="893"/>
      <c r="OLC272" s="893"/>
      <c r="OLD272" s="893"/>
      <c r="OLE272" s="893"/>
      <c r="OLF272" s="893"/>
      <c r="OLG272" s="893"/>
      <c r="OLH272" s="893"/>
      <c r="OLI272" s="909"/>
      <c r="OLJ272" s="909"/>
      <c r="OLK272" s="909"/>
      <c r="OLL272" s="909"/>
      <c r="OLM272" s="909"/>
      <c r="OLN272" s="893"/>
      <c r="OLO272" s="893"/>
      <c r="OLP272" s="909"/>
      <c r="OLQ272" s="909"/>
      <c r="OLR272" s="893"/>
      <c r="OLS272" s="893"/>
      <c r="OLT272" s="909"/>
      <c r="OLU272" s="909"/>
      <c r="OLV272" s="893"/>
      <c r="OLW272" s="893"/>
      <c r="OLX272" s="893"/>
      <c r="OLY272" s="893"/>
      <c r="OLZ272" s="893"/>
      <c r="OMA272" s="893"/>
      <c r="OMB272" s="893"/>
      <c r="OMC272" s="909"/>
      <c r="OMD272" s="909"/>
      <c r="OME272" s="893"/>
      <c r="OMF272" s="893"/>
      <c r="OMG272" s="909"/>
      <c r="OMH272" s="909"/>
      <c r="OMI272" s="893"/>
      <c r="OMJ272" s="893"/>
      <c r="OMK272" s="893"/>
      <c r="OML272" s="893"/>
      <c r="OMM272" s="893"/>
      <c r="OMN272" s="908"/>
      <c r="OMO272" s="910"/>
      <c r="OMP272" s="893"/>
      <c r="OMQ272" s="893"/>
      <c r="OMR272" s="893"/>
      <c r="OMS272" s="893"/>
      <c r="OMT272" s="893"/>
      <c r="OMU272" s="893"/>
      <c r="OMV272" s="893"/>
      <c r="OMW272" s="911"/>
      <c r="OMX272" s="911"/>
      <c r="OMY272" s="911"/>
      <c r="OMZ272" s="911"/>
      <c r="ONA272" s="911"/>
      <c r="ONB272" s="911"/>
      <c r="ONC272" s="911"/>
      <c r="OND272" s="911"/>
      <c r="ONE272" s="911"/>
      <c r="ONF272" s="911"/>
      <c r="ONG272" s="911"/>
      <c r="ONH272" s="911"/>
      <c r="ONI272" s="911"/>
      <c r="ONJ272" s="911"/>
      <c r="ONK272" s="911"/>
      <c r="ONL272" s="911"/>
      <c r="ONM272" s="911"/>
      <c r="ONN272" s="911"/>
      <c r="ONO272" s="911"/>
      <c r="ONP272" s="911"/>
      <c r="ONQ272" s="911"/>
      <c r="ONR272" s="911"/>
      <c r="ONS272" s="911"/>
      <c r="ONT272" s="911"/>
      <c r="ONU272" s="911"/>
      <c r="ONV272" s="911"/>
      <c r="ONW272" s="911"/>
      <c r="ONX272" s="911"/>
      <c r="ONY272" s="911"/>
      <c r="ONZ272" s="911"/>
      <c r="OOA272" s="911"/>
      <c r="OOB272" s="911"/>
      <c r="OOC272" s="911"/>
      <c r="OOD272" s="911"/>
      <c r="OOE272" s="911"/>
      <c r="OOF272" s="911"/>
      <c r="OOG272" s="911"/>
      <c r="OOH272" s="911"/>
      <c r="OOI272" s="911"/>
      <c r="OOJ272" s="911"/>
      <c r="OOK272" s="911"/>
      <c r="OOL272" s="911"/>
      <c r="OOM272" s="911"/>
      <c r="OON272" s="911"/>
      <c r="OOO272" s="893"/>
      <c r="OOP272" s="893"/>
      <c r="OOQ272" s="893"/>
      <c r="OOR272" s="893"/>
      <c r="OOS272" s="893"/>
      <c r="OOT272" s="893"/>
      <c r="OOU272" s="893"/>
      <c r="OOV272" s="893"/>
      <c r="OOW272" s="893"/>
      <c r="OOX272" s="893"/>
      <c r="OOY272" s="893"/>
      <c r="OOZ272" s="893"/>
      <c r="OPA272" s="893"/>
      <c r="OPB272" s="893"/>
      <c r="OPC272" s="893"/>
      <c r="OPD272" s="893"/>
      <c r="OPE272" s="893"/>
      <c r="OPF272" s="893"/>
      <c r="OPG272" s="893"/>
      <c r="OPH272" s="893"/>
      <c r="OPI272" s="893"/>
      <c r="OPJ272" s="893"/>
      <c r="OPK272" s="893"/>
      <c r="OPL272" s="893"/>
      <c r="OPM272" s="909"/>
      <c r="OPN272" s="909"/>
      <c r="OPO272" s="909"/>
      <c r="OPP272" s="909"/>
      <c r="OPQ272" s="909"/>
      <c r="OPR272" s="893"/>
      <c r="OPS272" s="893"/>
      <c r="OPT272" s="909"/>
      <c r="OPU272" s="909"/>
      <c r="OPV272" s="893"/>
      <c r="OPW272" s="893"/>
      <c r="OPX272" s="909"/>
      <c r="OPY272" s="909"/>
      <c r="OPZ272" s="893"/>
      <c r="OQA272" s="893"/>
      <c r="OQB272" s="893"/>
      <c r="OQC272" s="893"/>
      <c r="OQD272" s="893"/>
      <c r="OQE272" s="893"/>
      <c r="OQF272" s="893"/>
      <c r="OQG272" s="909"/>
      <c r="OQH272" s="909"/>
      <c r="OQI272" s="893"/>
      <c r="OQJ272" s="893"/>
      <c r="OQK272" s="909"/>
      <c r="OQL272" s="909"/>
      <c r="OQM272" s="893"/>
      <c r="OQN272" s="893"/>
      <c r="OQO272" s="893"/>
      <c r="OQP272" s="893"/>
      <c r="OQQ272" s="893"/>
      <c r="OQR272" s="908"/>
      <c r="OQS272" s="910"/>
      <c r="OQT272" s="893"/>
      <c r="OQU272" s="893"/>
      <c r="OQV272" s="893"/>
      <c r="OQW272" s="893"/>
      <c r="OQX272" s="893"/>
      <c r="OQY272" s="893"/>
      <c r="OQZ272" s="893"/>
      <c r="ORA272" s="911"/>
      <c r="ORB272" s="911"/>
      <c r="ORC272" s="911"/>
      <c r="ORD272" s="911"/>
      <c r="ORE272" s="911"/>
      <c r="ORF272" s="911"/>
      <c r="ORG272" s="911"/>
      <c r="ORH272" s="911"/>
      <c r="ORI272" s="911"/>
      <c r="ORJ272" s="911"/>
      <c r="ORK272" s="911"/>
      <c r="ORL272" s="911"/>
      <c r="ORM272" s="911"/>
      <c r="ORN272" s="911"/>
      <c r="ORO272" s="911"/>
      <c r="ORP272" s="911"/>
      <c r="ORQ272" s="911"/>
      <c r="ORR272" s="911"/>
      <c r="ORS272" s="911"/>
      <c r="ORT272" s="911"/>
      <c r="ORU272" s="911"/>
      <c r="ORV272" s="911"/>
      <c r="ORW272" s="911"/>
      <c r="ORX272" s="911"/>
      <c r="ORY272" s="911"/>
      <c r="ORZ272" s="911"/>
      <c r="OSA272" s="911"/>
      <c r="OSB272" s="911"/>
      <c r="OSC272" s="911"/>
      <c r="OSD272" s="911"/>
      <c r="OSE272" s="911"/>
      <c r="OSF272" s="911"/>
      <c r="OSG272" s="911"/>
      <c r="OSH272" s="911"/>
      <c r="OSI272" s="911"/>
      <c r="OSJ272" s="911"/>
      <c r="OSK272" s="911"/>
      <c r="OSL272" s="911"/>
      <c r="OSM272" s="911"/>
      <c r="OSN272" s="911"/>
      <c r="OSO272" s="911"/>
      <c r="OSP272" s="911"/>
      <c r="OSQ272" s="911"/>
      <c r="OSR272" s="911"/>
      <c r="OSS272" s="893"/>
      <c r="OST272" s="893"/>
      <c r="OSU272" s="893"/>
      <c r="OSV272" s="893"/>
      <c r="OSW272" s="893"/>
      <c r="OSX272" s="893"/>
      <c r="OSY272" s="893"/>
      <c r="OSZ272" s="893"/>
      <c r="OTA272" s="893"/>
      <c r="OTB272" s="893"/>
      <c r="OTC272" s="893"/>
      <c r="OTD272" s="893"/>
      <c r="OTE272" s="893"/>
      <c r="OTF272" s="893"/>
      <c r="OTG272" s="893"/>
      <c r="OTH272" s="893"/>
      <c r="OTI272" s="893"/>
      <c r="OTJ272" s="893"/>
      <c r="OTK272" s="893"/>
      <c r="OTL272" s="893"/>
      <c r="OTM272" s="893"/>
      <c r="OTN272" s="893"/>
      <c r="OTO272" s="893"/>
      <c r="OTP272" s="893"/>
      <c r="OTQ272" s="909"/>
      <c r="OTR272" s="909"/>
      <c r="OTS272" s="909"/>
      <c r="OTT272" s="909"/>
      <c r="OTU272" s="909"/>
      <c r="OTV272" s="893"/>
      <c r="OTW272" s="893"/>
      <c r="OTX272" s="909"/>
      <c r="OTY272" s="909"/>
      <c r="OTZ272" s="893"/>
      <c r="OUA272" s="893"/>
      <c r="OUB272" s="909"/>
      <c r="OUC272" s="909"/>
      <c r="OUD272" s="893"/>
      <c r="OUE272" s="893"/>
      <c r="OUF272" s="893"/>
      <c r="OUG272" s="893"/>
      <c r="OUH272" s="893"/>
      <c r="OUI272" s="893"/>
      <c r="OUJ272" s="893"/>
      <c r="OUK272" s="909"/>
      <c r="OUL272" s="909"/>
      <c r="OUM272" s="893"/>
      <c r="OUN272" s="893"/>
      <c r="OUO272" s="909"/>
      <c r="OUP272" s="909"/>
      <c r="OUQ272" s="893"/>
      <c r="OUR272" s="893"/>
      <c r="OUS272" s="893"/>
      <c r="OUT272" s="893"/>
      <c r="OUU272" s="893"/>
      <c r="OUV272" s="908"/>
      <c r="OUW272" s="910"/>
      <c r="OUX272" s="893"/>
      <c r="OUY272" s="893"/>
      <c r="OUZ272" s="893"/>
      <c r="OVA272" s="893"/>
      <c r="OVB272" s="893"/>
      <c r="OVC272" s="893"/>
      <c r="OVD272" s="893"/>
      <c r="OVE272" s="911"/>
      <c r="OVF272" s="911"/>
      <c r="OVG272" s="911"/>
      <c r="OVH272" s="911"/>
      <c r="OVI272" s="911"/>
      <c r="OVJ272" s="911"/>
      <c r="OVK272" s="911"/>
      <c r="OVL272" s="911"/>
      <c r="OVM272" s="911"/>
      <c r="OVN272" s="911"/>
      <c r="OVO272" s="911"/>
      <c r="OVP272" s="911"/>
      <c r="OVQ272" s="911"/>
      <c r="OVR272" s="911"/>
      <c r="OVS272" s="911"/>
      <c r="OVT272" s="911"/>
      <c r="OVU272" s="911"/>
      <c r="OVV272" s="911"/>
      <c r="OVW272" s="911"/>
      <c r="OVX272" s="911"/>
      <c r="OVY272" s="911"/>
      <c r="OVZ272" s="911"/>
      <c r="OWA272" s="911"/>
      <c r="OWB272" s="911"/>
      <c r="OWC272" s="911"/>
      <c r="OWD272" s="911"/>
      <c r="OWE272" s="911"/>
      <c r="OWF272" s="911"/>
      <c r="OWG272" s="911"/>
      <c r="OWH272" s="911"/>
      <c r="OWI272" s="911"/>
      <c r="OWJ272" s="911"/>
      <c r="OWK272" s="911"/>
      <c r="OWL272" s="911"/>
      <c r="OWM272" s="911"/>
      <c r="OWN272" s="911"/>
      <c r="OWO272" s="911"/>
      <c r="OWP272" s="911"/>
      <c r="OWQ272" s="911"/>
      <c r="OWR272" s="911"/>
      <c r="OWS272" s="911"/>
      <c r="OWT272" s="911"/>
      <c r="OWU272" s="911"/>
      <c r="OWV272" s="911"/>
      <c r="OWW272" s="893"/>
      <c r="OWX272" s="893"/>
      <c r="OWY272" s="893"/>
      <c r="OWZ272" s="893"/>
      <c r="OXA272" s="893"/>
      <c r="OXB272" s="893"/>
      <c r="OXC272" s="893"/>
      <c r="OXD272" s="893"/>
      <c r="OXE272" s="893"/>
      <c r="OXF272" s="893"/>
      <c r="OXG272" s="893"/>
      <c r="OXH272" s="893"/>
      <c r="OXI272" s="893"/>
      <c r="OXJ272" s="893"/>
      <c r="OXK272" s="893"/>
      <c r="OXL272" s="893"/>
      <c r="OXM272" s="893"/>
      <c r="OXN272" s="893"/>
      <c r="OXO272" s="893"/>
      <c r="OXP272" s="893"/>
      <c r="OXQ272" s="893"/>
      <c r="OXR272" s="893"/>
      <c r="OXS272" s="893"/>
      <c r="OXT272" s="893"/>
      <c r="OXU272" s="909"/>
      <c r="OXV272" s="909"/>
      <c r="OXW272" s="909"/>
      <c r="OXX272" s="909"/>
      <c r="OXY272" s="909"/>
      <c r="OXZ272" s="893"/>
      <c r="OYA272" s="893"/>
      <c r="OYB272" s="909"/>
      <c r="OYC272" s="909"/>
      <c r="OYD272" s="893"/>
      <c r="OYE272" s="893"/>
      <c r="OYF272" s="909"/>
      <c r="OYG272" s="909"/>
      <c r="OYH272" s="893"/>
      <c r="OYI272" s="893"/>
      <c r="OYJ272" s="893"/>
      <c r="OYK272" s="893"/>
      <c r="OYL272" s="893"/>
      <c r="OYM272" s="893"/>
      <c r="OYN272" s="893"/>
      <c r="OYO272" s="909"/>
      <c r="OYP272" s="909"/>
      <c r="OYQ272" s="893"/>
      <c r="OYR272" s="893"/>
      <c r="OYS272" s="909"/>
      <c r="OYT272" s="909"/>
      <c r="OYU272" s="893"/>
      <c r="OYV272" s="893"/>
      <c r="OYW272" s="893"/>
      <c r="OYX272" s="893"/>
      <c r="OYY272" s="893"/>
      <c r="OYZ272" s="908"/>
      <c r="OZA272" s="910"/>
      <c r="OZB272" s="893"/>
      <c r="OZC272" s="893"/>
      <c r="OZD272" s="893"/>
      <c r="OZE272" s="893"/>
      <c r="OZF272" s="893"/>
      <c r="OZG272" s="893"/>
      <c r="OZH272" s="893"/>
      <c r="OZI272" s="911"/>
      <c r="OZJ272" s="911"/>
      <c r="OZK272" s="911"/>
      <c r="OZL272" s="911"/>
      <c r="OZM272" s="911"/>
      <c r="OZN272" s="911"/>
      <c r="OZO272" s="911"/>
      <c r="OZP272" s="911"/>
      <c r="OZQ272" s="911"/>
      <c r="OZR272" s="911"/>
      <c r="OZS272" s="911"/>
      <c r="OZT272" s="911"/>
      <c r="OZU272" s="911"/>
      <c r="OZV272" s="911"/>
      <c r="OZW272" s="911"/>
      <c r="OZX272" s="911"/>
      <c r="OZY272" s="911"/>
      <c r="OZZ272" s="911"/>
      <c r="PAA272" s="911"/>
      <c r="PAB272" s="911"/>
      <c r="PAC272" s="911"/>
      <c r="PAD272" s="911"/>
      <c r="PAE272" s="911"/>
      <c r="PAF272" s="911"/>
      <c r="PAG272" s="911"/>
      <c r="PAH272" s="911"/>
      <c r="PAI272" s="911"/>
      <c r="PAJ272" s="911"/>
      <c r="PAK272" s="911"/>
      <c r="PAL272" s="911"/>
      <c r="PAM272" s="911"/>
      <c r="PAN272" s="911"/>
      <c r="PAO272" s="911"/>
      <c r="PAP272" s="911"/>
      <c r="PAQ272" s="911"/>
      <c r="PAR272" s="911"/>
      <c r="PAS272" s="911"/>
      <c r="PAT272" s="911"/>
      <c r="PAU272" s="911"/>
      <c r="PAV272" s="911"/>
      <c r="PAW272" s="911"/>
      <c r="PAX272" s="911"/>
      <c r="PAY272" s="911"/>
      <c r="PAZ272" s="911"/>
      <c r="PBA272" s="893"/>
      <c r="PBB272" s="893"/>
      <c r="PBC272" s="893"/>
      <c r="PBD272" s="893"/>
      <c r="PBE272" s="893"/>
      <c r="PBF272" s="893"/>
      <c r="PBG272" s="893"/>
      <c r="PBH272" s="893"/>
      <c r="PBI272" s="893"/>
      <c r="PBJ272" s="893"/>
      <c r="PBK272" s="893"/>
      <c r="PBL272" s="893"/>
      <c r="PBM272" s="893"/>
      <c r="PBN272" s="893"/>
      <c r="PBO272" s="893"/>
      <c r="PBP272" s="893"/>
      <c r="PBQ272" s="893"/>
      <c r="PBR272" s="893"/>
      <c r="PBS272" s="893"/>
      <c r="PBT272" s="893"/>
      <c r="PBU272" s="893"/>
      <c r="PBV272" s="893"/>
      <c r="PBW272" s="893"/>
      <c r="PBX272" s="893"/>
      <c r="PBY272" s="909"/>
      <c r="PBZ272" s="909"/>
      <c r="PCA272" s="909"/>
      <c r="PCB272" s="909"/>
      <c r="PCC272" s="909"/>
      <c r="PCD272" s="893"/>
      <c r="PCE272" s="893"/>
      <c r="PCF272" s="909"/>
      <c r="PCG272" s="909"/>
      <c r="PCH272" s="893"/>
      <c r="PCI272" s="893"/>
      <c r="PCJ272" s="909"/>
      <c r="PCK272" s="909"/>
      <c r="PCL272" s="893"/>
      <c r="PCM272" s="893"/>
      <c r="PCN272" s="893"/>
      <c r="PCO272" s="893"/>
      <c r="PCP272" s="893"/>
      <c r="PCQ272" s="893"/>
      <c r="PCR272" s="893"/>
      <c r="PCS272" s="909"/>
      <c r="PCT272" s="909"/>
      <c r="PCU272" s="893"/>
      <c r="PCV272" s="893"/>
      <c r="PCW272" s="909"/>
      <c r="PCX272" s="909"/>
      <c r="PCY272" s="893"/>
      <c r="PCZ272" s="893"/>
      <c r="PDA272" s="893"/>
      <c r="PDB272" s="893"/>
      <c r="PDC272" s="893"/>
      <c r="PDD272" s="908"/>
      <c r="PDE272" s="910"/>
      <c r="PDF272" s="893"/>
      <c r="PDG272" s="893"/>
      <c r="PDH272" s="893"/>
      <c r="PDI272" s="893"/>
      <c r="PDJ272" s="893"/>
      <c r="PDK272" s="893"/>
      <c r="PDL272" s="893"/>
      <c r="PDM272" s="911"/>
      <c r="PDN272" s="911"/>
      <c r="PDO272" s="911"/>
      <c r="PDP272" s="911"/>
      <c r="PDQ272" s="911"/>
      <c r="PDR272" s="911"/>
      <c r="PDS272" s="911"/>
      <c r="PDT272" s="911"/>
      <c r="PDU272" s="911"/>
      <c r="PDV272" s="911"/>
      <c r="PDW272" s="911"/>
      <c r="PDX272" s="911"/>
      <c r="PDY272" s="911"/>
      <c r="PDZ272" s="911"/>
      <c r="PEA272" s="911"/>
      <c r="PEB272" s="911"/>
      <c r="PEC272" s="911"/>
      <c r="PED272" s="911"/>
      <c r="PEE272" s="911"/>
      <c r="PEF272" s="911"/>
      <c r="PEG272" s="911"/>
      <c r="PEH272" s="911"/>
      <c r="PEI272" s="911"/>
      <c r="PEJ272" s="911"/>
      <c r="PEK272" s="911"/>
      <c r="PEL272" s="911"/>
      <c r="PEM272" s="911"/>
      <c r="PEN272" s="911"/>
      <c r="PEO272" s="911"/>
      <c r="PEP272" s="911"/>
      <c r="PEQ272" s="911"/>
      <c r="PER272" s="911"/>
      <c r="PES272" s="911"/>
      <c r="PET272" s="911"/>
      <c r="PEU272" s="911"/>
      <c r="PEV272" s="911"/>
      <c r="PEW272" s="911"/>
      <c r="PEX272" s="911"/>
      <c r="PEY272" s="911"/>
      <c r="PEZ272" s="911"/>
      <c r="PFA272" s="911"/>
      <c r="PFB272" s="911"/>
      <c r="PFC272" s="911"/>
      <c r="PFD272" s="911"/>
      <c r="PFE272" s="893"/>
      <c r="PFF272" s="893"/>
      <c r="PFG272" s="893"/>
      <c r="PFH272" s="893"/>
      <c r="PFI272" s="893"/>
      <c r="PFJ272" s="893"/>
      <c r="PFK272" s="893"/>
      <c r="PFL272" s="893"/>
      <c r="PFM272" s="893"/>
      <c r="PFN272" s="893"/>
      <c r="PFO272" s="893"/>
      <c r="PFP272" s="893"/>
      <c r="PFQ272" s="893"/>
      <c r="PFR272" s="893"/>
      <c r="PFS272" s="893"/>
      <c r="PFT272" s="893"/>
      <c r="PFU272" s="893"/>
      <c r="PFV272" s="893"/>
      <c r="PFW272" s="893"/>
      <c r="PFX272" s="893"/>
      <c r="PFY272" s="893"/>
      <c r="PFZ272" s="893"/>
      <c r="PGA272" s="893"/>
      <c r="PGB272" s="893"/>
      <c r="PGC272" s="909"/>
      <c r="PGD272" s="909"/>
      <c r="PGE272" s="909"/>
      <c r="PGF272" s="909"/>
      <c r="PGG272" s="909"/>
      <c r="PGH272" s="893"/>
      <c r="PGI272" s="893"/>
      <c r="PGJ272" s="909"/>
      <c r="PGK272" s="909"/>
      <c r="PGL272" s="893"/>
      <c r="PGM272" s="893"/>
      <c r="PGN272" s="909"/>
      <c r="PGO272" s="909"/>
      <c r="PGP272" s="893"/>
      <c r="PGQ272" s="893"/>
      <c r="PGR272" s="893"/>
      <c r="PGS272" s="893"/>
      <c r="PGT272" s="893"/>
      <c r="PGU272" s="893"/>
      <c r="PGV272" s="893"/>
      <c r="PGW272" s="909"/>
      <c r="PGX272" s="909"/>
      <c r="PGY272" s="893"/>
      <c r="PGZ272" s="893"/>
      <c r="PHA272" s="909"/>
      <c r="PHB272" s="909"/>
      <c r="PHC272" s="893"/>
      <c r="PHD272" s="893"/>
      <c r="PHE272" s="893"/>
      <c r="PHF272" s="893"/>
      <c r="PHG272" s="893"/>
      <c r="PHH272" s="908"/>
      <c r="PHI272" s="910"/>
      <c r="PHJ272" s="893"/>
      <c r="PHK272" s="893"/>
      <c r="PHL272" s="893"/>
      <c r="PHM272" s="893"/>
      <c r="PHN272" s="893"/>
      <c r="PHO272" s="893"/>
      <c r="PHP272" s="893"/>
      <c r="PHQ272" s="911"/>
      <c r="PHR272" s="911"/>
      <c r="PHS272" s="911"/>
      <c r="PHT272" s="911"/>
      <c r="PHU272" s="911"/>
      <c r="PHV272" s="911"/>
      <c r="PHW272" s="911"/>
      <c r="PHX272" s="911"/>
      <c r="PHY272" s="911"/>
      <c r="PHZ272" s="911"/>
      <c r="PIA272" s="911"/>
      <c r="PIB272" s="911"/>
      <c r="PIC272" s="911"/>
      <c r="PID272" s="911"/>
      <c r="PIE272" s="911"/>
      <c r="PIF272" s="911"/>
      <c r="PIG272" s="911"/>
      <c r="PIH272" s="911"/>
      <c r="PII272" s="911"/>
      <c r="PIJ272" s="911"/>
      <c r="PIK272" s="911"/>
      <c r="PIL272" s="911"/>
      <c r="PIM272" s="911"/>
      <c r="PIN272" s="911"/>
      <c r="PIO272" s="911"/>
      <c r="PIP272" s="911"/>
      <c r="PIQ272" s="911"/>
      <c r="PIR272" s="911"/>
      <c r="PIS272" s="911"/>
      <c r="PIT272" s="911"/>
      <c r="PIU272" s="911"/>
      <c r="PIV272" s="911"/>
      <c r="PIW272" s="911"/>
      <c r="PIX272" s="911"/>
      <c r="PIY272" s="911"/>
      <c r="PIZ272" s="911"/>
      <c r="PJA272" s="911"/>
      <c r="PJB272" s="911"/>
      <c r="PJC272" s="911"/>
      <c r="PJD272" s="911"/>
      <c r="PJE272" s="911"/>
      <c r="PJF272" s="911"/>
      <c r="PJG272" s="911"/>
      <c r="PJH272" s="911"/>
      <c r="PJI272" s="893"/>
      <c r="PJJ272" s="893"/>
      <c r="PJK272" s="893"/>
      <c r="PJL272" s="893"/>
      <c r="PJM272" s="893"/>
      <c r="PJN272" s="893"/>
      <c r="PJO272" s="893"/>
      <c r="PJP272" s="893"/>
      <c r="PJQ272" s="893"/>
      <c r="PJR272" s="893"/>
      <c r="PJS272" s="893"/>
      <c r="PJT272" s="893"/>
      <c r="PJU272" s="893"/>
      <c r="PJV272" s="893"/>
      <c r="PJW272" s="893"/>
      <c r="PJX272" s="893"/>
      <c r="PJY272" s="893"/>
      <c r="PJZ272" s="893"/>
      <c r="PKA272" s="893"/>
      <c r="PKB272" s="893"/>
      <c r="PKC272" s="893"/>
      <c r="PKD272" s="893"/>
      <c r="PKE272" s="893"/>
      <c r="PKF272" s="893"/>
      <c r="PKG272" s="909"/>
      <c r="PKH272" s="909"/>
      <c r="PKI272" s="909"/>
      <c r="PKJ272" s="909"/>
      <c r="PKK272" s="909"/>
      <c r="PKL272" s="893"/>
      <c r="PKM272" s="893"/>
      <c r="PKN272" s="909"/>
      <c r="PKO272" s="909"/>
      <c r="PKP272" s="893"/>
      <c r="PKQ272" s="893"/>
      <c r="PKR272" s="909"/>
      <c r="PKS272" s="909"/>
      <c r="PKT272" s="893"/>
      <c r="PKU272" s="893"/>
      <c r="PKV272" s="893"/>
      <c r="PKW272" s="893"/>
      <c r="PKX272" s="893"/>
      <c r="PKY272" s="893"/>
      <c r="PKZ272" s="893"/>
      <c r="PLA272" s="909"/>
      <c r="PLB272" s="909"/>
      <c r="PLC272" s="893"/>
      <c r="PLD272" s="893"/>
      <c r="PLE272" s="909"/>
      <c r="PLF272" s="909"/>
      <c r="PLG272" s="893"/>
      <c r="PLH272" s="893"/>
      <c r="PLI272" s="893"/>
      <c r="PLJ272" s="893"/>
      <c r="PLK272" s="893"/>
      <c r="PLL272" s="908"/>
      <c r="PLM272" s="910"/>
      <c r="PLN272" s="893"/>
      <c r="PLO272" s="893"/>
      <c r="PLP272" s="893"/>
      <c r="PLQ272" s="893"/>
      <c r="PLR272" s="893"/>
      <c r="PLS272" s="893"/>
      <c r="PLT272" s="893"/>
      <c r="PLU272" s="911"/>
      <c r="PLV272" s="911"/>
      <c r="PLW272" s="911"/>
      <c r="PLX272" s="911"/>
      <c r="PLY272" s="911"/>
      <c r="PLZ272" s="911"/>
      <c r="PMA272" s="911"/>
      <c r="PMB272" s="911"/>
      <c r="PMC272" s="911"/>
      <c r="PMD272" s="911"/>
      <c r="PME272" s="911"/>
      <c r="PMF272" s="911"/>
      <c r="PMG272" s="911"/>
      <c r="PMH272" s="911"/>
      <c r="PMI272" s="911"/>
      <c r="PMJ272" s="911"/>
      <c r="PMK272" s="911"/>
      <c r="PML272" s="911"/>
      <c r="PMM272" s="911"/>
      <c r="PMN272" s="911"/>
      <c r="PMO272" s="911"/>
      <c r="PMP272" s="911"/>
      <c r="PMQ272" s="911"/>
      <c r="PMR272" s="911"/>
      <c r="PMS272" s="911"/>
      <c r="PMT272" s="911"/>
      <c r="PMU272" s="911"/>
      <c r="PMV272" s="911"/>
      <c r="PMW272" s="911"/>
      <c r="PMX272" s="911"/>
      <c r="PMY272" s="911"/>
      <c r="PMZ272" s="911"/>
      <c r="PNA272" s="911"/>
      <c r="PNB272" s="911"/>
      <c r="PNC272" s="911"/>
      <c r="PND272" s="911"/>
      <c r="PNE272" s="911"/>
      <c r="PNF272" s="911"/>
      <c r="PNG272" s="911"/>
      <c r="PNH272" s="911"/>
      <c r="PNI272" s="911"/>
      <c r="PNJ272" s="911"/>
      <c r="PNK272" s="911"/>
      <c r="PNL272" s="911"/>
      <c r="PNM272" s="893"/>
      <c r="PNN272" s="893"/>
      <c r="PNO272" s="893"/>
      <c r="PNP272" s="893"/>
      <c r="PNQ272" s="893"/>
      <c r="PNR272" s="893"/>
      <c r="PNS272" s="893"/>
      <c r="PNT272" s="893"/>
      <c r="PNU272" s="893"/>
      <c r="PNV272" s="893"/>
      <c r="PNW272" s="893"/>
      <c r="PNX272" s="893"/>
      <c r="PNY272" s="893"/>
      <c r="PNZ272" s="893"/>
      <c r="POA272" s="893"/>
      <c r="POB272" s="893"/>
      <c r="POC272" s="893"/>
      <c r="POD272" s="893"/>
      <c r="POE272" s="893"/>
      <c r="POF272" s="893"/>
      <c r="POG272" s="893"/>
      <c r="POH272" s="893"/>
      <c r="POI272" s="893"/>
      <c r="POJ272" s="893"/>
      <c r="POK272" s="909"/>
      <c r="POL272" s="909"/>
      <c r="POM272" s="909"/>
      <c r="PON272" s="909"/>
      <c r="POO272" s="909"/>
      <c r="POP272" s="893"/>
      <c r="POQ272" s="893"/>
      <c r="POR272" s="909"/>
      <c r="POS272" s="909"/>
      <c r="POT272" s="893"/>
      <c r="POU272" s="893"/>
      <c r="POV272" s="909"/>
      <c r="POW272" s="909"/>
      <c r="POX272" s="893"/>
      <c r="POY272" s="893"/>
      <c r="POZ272" s="893"/>
      <c r="PPA272" s="893"/>
      <c r="PPB272" s="893"/>
      <c r="PPC272" s="893"/>
      <c r="PPD272" s="893"/>
      <c r="PPE272" s="909"/>
      <c r="PPF272" s="909"/>
      <c r="PPG272" s="893"/>
      <c r="PPH272" s="893"/>
      <c r="PPI272" s="909"/>
      <c r="PPJ272" s="909"/>
      <c r="PPK272" s="893"/>
      <c r="PPL272" s="893"/>
      <c r="PPM272" s="893"/>
      <c r="PPN272" s="893"/>
      <c r="PPO272" s="893"/>
      <c r="PPP272" s="908"/>
      <c r="PPQ272" s="910"/>
      <c r="PPR272" s="893"/>
      <c r="PPS272" s="893"/>
      <c r="PPT272" s="893"/>
      <c r="PPU272" s="893"/>
      <c r="PPV272" s="893"/>
      <c r="PPW272" s="893"/>
      <c r="PPX272" s="893"/>
      <c r="PPY272" s="911"/>
      <c r="PPZ272" s="911"/>
      <c r="PQA272" s="911"/>
      <c r="PQB272" s="911"/>
      <c r="PQC272" s="911"/>
      <c r="PQD272" s="911"/>
      <c r="PQE272" s="911"/>
      <c r="PQF272" s="911"/>
      <c r="PQG272" s="911"/>
      <c r="PQH272" s="911"/>
      <c r="PQI272" s="911"/>
      <c r="PQJ272" s="911"/>
      <c r="PQK272" s="911"/>
      <c r="PQL272" s="911"/>
      <c r="PQM272" s="911"/>
      <c r="PQN272" s="911"/>
      <c r="PQO272" s="911"/>
      <c r="PQP272" s="911"/>
      <c r="PQQ272" s="911"/>
      <c r="PQR272" s="911"/>
      <c r="PQS272" s="911"/>
      <c r="PQT272" s="911"/>
      <c r="PQU272" s="911"/>
      <c r="PQV272" s="911"/>
      <c r="PQW272" s="911"/>
      <c r="PQX272" s="911"/>
      <c r="PQY272" s="911"/>
      <c r="PQZ272" s="911"/>
      <c r="PRA272" s="911"/>
      <c r="PRB272" s="911"/>
      <c r="PRC272" s="911"/>
      <c r="PRD272" s="911"/>
      <c r="PRE272" s="911"/>
      <c r="PRF272" s="911"/>
      <c r="PRG272" s="911"/>
      <c r="PRH272" s="911"/>
      <c r="PRI272" s="911"/>
      <c r="PRJ272" s="911"/>
      <c r="PRK272" s="911"/>
      <c r="PRL272" s="911"/>
      <c r="PRM272" s="911"/>
      <c r="PRN272" s="911"/>
      <c r="PRO272" s="911"/>
      <c r="PRP272" s="911"/>
      <c r="PRQ272" s="893"/>
      <c r="PRR272" s="893"/>
      <c r="PRS272" s="893"/>
      <c r="PRT272" s="893"/>
      <c r="PRU272" s="893"/>
      <c r="PRV272" s="893"/>
      <c r="PRW272" s="893"/>
      <c r="PRX272" s="893"/>
      <c r="PRY272" s="893"/>
      <c r="PRZ272" s="893"/>
      <c r="PSA272" s="893"/>
      <c r="PSB272" s="893"/>
      <c r="PSC272" s="893"/>
      <c r="PSD272" s="893"/>
      <c r="PSE272" s="893"/>
      <c r="PSF272" s="893"/>
      <c r="PSG272" s="893"/>
      <c r="PSH272" s="893"/>
      <c r="PSI272" s="893"/>
      <c r="PSJ272" s="893"/>
      <c r="PSK272" s="893"/>
      <c r="PSL272" s="893"/>
      <c r="PSM272" s="893"/>
      <c r="PSN272" s="893"/>
      <c r="PSO272" s="909"/>
      <c r="PSP272" s="909"/>
      <c r="PSQ272" s="909"/>
      <c r="PSR272" s="909"/>
      <c r="PSS272" s="909"/>
      <c r="PST272" s="893"/>
      <c r="PSU272" s="893"/>
      <c r="PSV272" s="909"/>
      <c r="PSW272" s="909"/>
      <c r="PSX272" s="893"/>
      <c r="PSY272" s="893"/>
      <c r="PSZ272" s="909"/>
      <c r="PTA272" s="909"/>
      <c r="PTB272" s="893"/>
      <c r="PTC272" s="893"/>
      <c r="PTD272" s="893"/>
      <c r="PTE272" s="893"/>
      <c r="PTF272" s="893"/>
      <c r="PTG272" s="893"/>
      <c r="PTH272" s="893"/>
      <c r="PTI272" s="909"/>
      <c r="PTJ272" s="909"/>
      <c r="PTK272" s="893"/>
      <c r="PTL272" s="893"/>
      <c r="PTM272" s="909"/>
      <c r="PTN272" s="909"/>
      <c r="PTO272" s="893"/>
      <c r="PTP272" s="893"/>
      <c r="PTQ272" s="893"/>
      <c r="PTR272" s="893"/>
      <c r="PTS272" s="893"/>
      <c r="PTT272" s="908"/>
      <c r="PTU272" s="910"/>
      <c r="PTV272" s="893"/>
      <c r="PTW272" s="893"/>
      <c r="PTX272" s="893"/>
      <c r="PTY272" s="893"/>
      <c r="PTZ272" s="893"/>
      <c r="PUA272" s="893"/>
      <c r="PUB272" s="893"/>
      <c r="PUC272" s="911"/>
      <c r="PUD272" s="911"/>
      <c r="PUE272" s="911"/>
      <c r="PUF272" s="911"/>
      <c r="PUG272" s="911"/>
      <c r="PUH272" s="911"/>
      <c r="PUI272" s="911"/>
      <c r="PUJ272" s="911"/>
      <c r="PUK272" s="911"/>
      <c r="PUL272" s="911"/>
      <c r="PUM272" s="911"/>
      <c r="PUN272" s="911"/>
      <c r="PUO272" s="911"/>
      <c r="PUP272" s="911"/>
      <c r="PUQ272" s="911"/>
      <c r="PUR272" s="911"/>
      <c r="PUS272" s="911"/>
      <c r="PUT272" s="911"/>
      <c r="PUU272" s="911"/>
      <c r="PUV272" s="911"/>
      <c r="PUW272" s="911"/>
      <c r="PUX272" s="911"/>
      <c r="PUY272" s="911"/>
      <c r="PUZ272" s="911"/>
      <c r="PVA272" s="911"/>
      <c r="PVB272" s="911"/>
      <c r="PVC272" s="911"/>
      <c r="PVD272" s="911"/>
      <c r="PVE272" s="911"/>
      <c r="PVF272" s="911"/>
      <c r="PVG272" s="911"/>
      <c r="PVH272" s="911"/>
      <c r="PVI272" s="911"/>
      <c r="PVJ272" s="911"/>
      <c r="PVK272" s="911"/>
      <c r="PVL272" s="911"/>
      <c r="PVM272" s="911"/>
      <c r="PVN272" s="911"/>
      <c r="PVO272" s="911"/>
      <c r="PVP272" s="911"/>
      <c r="PVQ272" s="911"/>
      <c r="PVR272" s="911"/>
      <c r="PVS272" s="911"/>
      <c r="PVT272" s="911"/>
      <c r="PVU272" s="893"/>
      <c r="PVV272" s="893"/>
      <c r="PVW272" s="893"/>
      <c r="PVX272" s="893"/>
      <c r="PVY272" s="893"/>
      <c r="PVZ272" s="893"/>
      <c r="PWA272" s="893"/>
      <c r="PWB272" s="893"/>
      <c r="PWC272" s="893"/>
      <c r="PWD272" s="893"/>
      <c r="PWE272" s="893"/>
      <c r="PWF272" s="893"/>
      <c r="PWG272" s="893"/>
      <c r="PWH272" s="893"/>
      <c r="PWI272" s="893"/>
      <c r="PWJ272" s="893"/>
      <c r="PWK272" s="893"/>
      <c r="PWL272" s="893"/>
      <c r="PWM272" s="893"/>
      <c r="PWN272" s="893"/>
      <c r="PWO272" s="893"/>
      <c r="PWP272" s="893"/>
      <c r="PWQ272" s="893"/>
      <c r="PWR272" s="893"/>
      <c r="PWS272" s="909"/>
      <c r="PWT272" s="909"/>
      <c r="PWU272" s="909"/>
      <c r="PWV272" s="909"/>
      <c r="PWW272" s="909"/>
      <c r="PWX272" s="893"/>
      <c r="PWY272" s="893"/>
      <c r="PWZ272" s="909"/>
      <c r="PXA272" s="909"/>
      <c r="PXB272" s="893"/>
      <c r="PXC272" s="893"/>
      <c r="PXD272" s="909"/>
      <c r="PXE272" s="909"/>
      <c r="PXF272" s="893"/>
      <c r="PXG272" s="893"/>
      <c r="PXH272" s="893"/>
      <c r="PXI272" s="893"/>
      <c r="PXJ272" s="893"/>
      <c r="PXK272" s="893"/>
      <c r="PXL272" s="893"/>
      <c r="PXM272" s="909"/>
      <c r="PXN272" s="909"/>
      <c r="PXO272" s="893"/>
      <c r="PXP272" s="893"/>
      <c r="PXQ272" s="909"/>
      <c r="PXR272" s="909"/>
      <c r="PXS272" s="893"/>
      <c r="PXT272" s="893"/>
      <c r="PXU272" s="893"/>
      <c r="PXV272" s="893"/>
      <c r="PXW272" s="893"/>
      <c r="PXX272" s="908"/>
      <c r="PXY272" s="910"/>
      <c r="PXZ272" s="893"/>
      <c r="PYA272" s="893"/>
      <c r="PYB272" s="893"/>
      <c r="PYC272" s="893"/>
      <c r="PYD272" s="893"/>
      <c r="PYE272" s="893"/>
      <c r="PYF272" s="893"/>
      <c r="PYG272" s="911"/>
      <c r="PYH272" s="911"/>
      <c r="PYI272" s="911"/>
      <c r="PYJ272" s="911"/>
      <c r="PYK272" s="911"/>
      <c r="PYL272" s="911"/>
      <c r="PYM272" s="911"/>
      <c r="PYN272" s="911"/>
      <c r="PYO272" s="911"/>
      <c r="PYP272" s="911"/>
      <c r="PYQ272" s="911"/>
      <c r="PYR272" s="911"/>
      <c r="PYS272" s="911"/>
      <c r="PYT272" s="911"/>
      <c r="PYU272" s="911"/>
      <c r="PYV272" s="911"/>
      <c r="PYW272" s="911"/>
      <c r="PYX272" s="911"/>
      <c r="PYY272" s="911"/>
      <c r="PYZ272" s="911"/>
      <c r="PZA272" s="911"/>
      <c r="PZB272" s="911"/>
      <c r="PZC272" s="911"/>
      <c r="PZD272" s="911"/>
      <c r="PZE272" s="911"/>
      <c r="PZF272" s="911"/>
      <c r="PZG272" s="911"/>
      <c r="PZH272" s="911"/>
      <c r="PZI272" s="911"/>
      <c r="PZJ272" s="911"/>
      <c r="PZK272" s="911"/>
      <c r="PZL272" s="911"/>
      <c r="PZM272" s="911"/>
      <c r="PZN272" s="911"/>
      <c r="PZO272" s="911"/>
      <c r="PZP272" s="911"/>
      <c r="PZQ272" s="911"/>
      <c r="PZR272" s="911"/>
      <c r="PZS272" s="911"/>
      <c r="PZT272" s="911"/>
      <c r="PZU272" s="911"/>
      <c r="PZV272" s="911"/>
      <c r="PZW272" s="911"/>
      <c r="PZX272" s="911"/>
      <c r="PZY272" s="893"/>
      <c r="PZZ272" s="893"/>
      <c r="QAA272" s="893"/>
      <c r="QAB272" s="893"/>
      <c r="QAC272" s="893"/>
      <c r="QAD272" s="893"/>
      <c r="QAE272" s="893"/>
      <c r="QAF272" s="893"/>
      <c r="QAG272" s="893"/>
      <c r="QAH272" s="893"/>
      <c r="QAI272" s="893"/>
      <c r="QAJ272" s="893"/>
      <c r="QAK272" s="893"/>
      <c r="QAL272" s="893"/>
      <c r="QAM272" s="893"/>
      <c r="QAN272" s="893"/>
      <c r="QAO272" s="893"/>
      <c r="QAP272" s="893"/>
      <c r="QAQ272" s="893"/>
      <c r="QAR272" s="893"/>
      <c r="QAS272" s="893"/>
      <c r="QAT272" s="893"/>
      <c r="QAU272" s="893"/>
      <c r="QAV272" s="893"/>
      <c r="QAW272" s="909"/>
      <c r="QAX272" s="909"/>
      <c r="QAY272" s="909"/>
      <c r="QAZ272" s="909"/>
      <c r="QBA272" s="909"/>
      <c r="QBB272" s="893"/>
      <c r="QBC272" s="893"/>
      <c r="QBD272" s="909"/>
      <c r="QBE272" s="909"/>
      <c r="QBF272" s="893"/>
      <c r="QBG272" s="893"/>
      <c r="QBH272" s="909"/>
      <c r="QBI272" s="909"/>
      <c r="QBJ272" s="893"/>
      <c r="QBK272" s="893"/>
      <c r="QBL272" s="893"/>
      <c r="QBM272" s="893"/>
      <c r="QBN272" s="893"/>
      <c r="QBO272" s="893"/>
      <c r="QBP272" s="893"/>
      <c r="QBQ272" s="909"/>
      <c r="QBR272" s="909"/>
      <c r="QBS272" s="893"/>
      <c r="QBT272" s="893"/>
      <c r="QBU272" s="909"/>
      <c r="QBV272" s="909"/>
      <c r="QBW272" s="893"/>
      <c r="QBX272" s="893"/>
      <c r="QBY272" s="893"/>
      <c r="QBZ272" s="893"/>
      <c r="QCA272" s="893"/>
      <c r="QCB272" s="908"/>
      <c r="QCC272" s="910"/>
      <c r="QCD272" s="893"/>
      <c r="QCE272" s="893"/>
      <c r="QCF272" s="893"/>
      <c r="QCG272" s="893"/>
      <c r="QCH272" s="893"/>
      <c r="QCI272" s="893"/>
      <c r="QCJ272" s="893"/>
      <c r="QCK272" s="911"/>
      <c r="QCL272" s="911"/>
      <c r="QCM272" s="911"/>
      <c r="QCN272" s="911"/>
      <c r="QCO272" s="911"/>
      <c r="QCP272" s="911"/>
      <c r="QCQ272" s="911"/>
      <c r="QCR272" s="911"/>
      <c r="QCS272" s="911"/>
      <c r="QCT272" s="911"/>
      <c r="QCU272" s="911"/>
      <c r="QCV272" s="911"/>
      <c r="QCW272" s="911"/>
      <c r="QCX272" s="911"/>
      <c r="QCY272" s="911"/>
      <c r="QCZ272" s="911"/>
      <c r="QDA272" s="911"/>
      <c r="QDB272" s="911"/>
      <c r="QDC272" s="911"/>
      <c r="QDD272" s="911"/>
      <c r="QDE272" s="911"/>
      <c r="QDF272" s="911"/>
      <c r="QDG272" s="911"/>
      <c r="QDH272" s="911"/>
      <c r="QDI272" s="911"/>
      <c r="QDJ272" s="911"/>
      <c r="QDK272" s="911"/>
      <c r="QDL272" s="911"/>
      <c r="QDM272" s="911"/>
      <c r="QDN272" s="911"/>
      <c r="QDO272" s="911"/>
      <c r="QDP272" s="911"/>
      <c r="QDQ272" s="911"/>
      <c r="QDR272" s="911"/>
      <c r="QDS272" s="911"/>
      <c r="QDT272" s="911"/>
      <c r="QDU272" s="911"/>
      <c r="QDV272" s="911"/>
      <c r="QDW272" s="911"/>
      <c r="QDX272" s="911"/>
      <c r="QDY272" s="911"/>
      <c r="QDZ272" s="911"/>
      <c r="QEA272" s="911"/>
      <c r="QEB272" s="911"/>
      <c r="QEC272" s="893"/>
      <c r="QED272" s="893"/>
      <c r="QEE272" s="893"/>
      <c r="QEF272" s="893"/>
      <c r="QEG272" s="893"/>
      <c r="QEH272" s="893"/>
      <c r="QEI272" s="893"/>
      <c r="QEJ272" s="893"/>
      <c r="QEK272" s="893"/>
      <c r="QEL272" s="893"/>
      <c r="QEM272" s="893"/>
      <c r="QEN272" s="893"/>
      <c r="QEO272" s="893"/>
      <c r="QEP272" s="893"/>
      <c r="QEQ272" s="893"/>
      <c r="QER272" s="893"/>
      <c r="QES272" s="893"/>
      <c r="QET272" s="893"/>
      <c r="QEU272" s="893"/>
      <c r="QEV272" s="893"/>
      <c r="QEW272" s="893"/>
      <c r="QEX272" s="893"/>
      <c r="QEY272" s="893"/>
      <c r="QEZ272" s="893"/>
      <c r="QFA272" s="909"/>
      <c r="QFB272" s="909"/>
      <c r="QFC272" s="909"/>
      <c r="QFD272" s="909"/>
      <c r="QFE272" s="909"/>
      <c r="QFF272" s="893"/>
      <c r="QFG272" s="893"/>
      <c r="QFH272" s="909"/>
      <c r="QFI272" s="909"/>
      <c r="QFJ272" s="893"/>
      <c r="QFK272" s="893"/>
      <c r="QFL272" s="909"/>
      <c r="QFM272" s="909"/>
      <c r="QFN272" s="893"/>
      <c r="QFO272" s="893"/>
      <c r="QFP272" s="893"/>
      <c r="QFQ272" s="893"/>
      <c r="QFR272" s="893"/>
      <c r="QFS272" s="893"/>
      <c r="QFT272" s="893"/>
      <c r="QFU272" s="909"/>
      <c r="QFV272" s="909"/>
      <c r="QFW272" s="893"/>
      <c r="QFX272" s="893"/>
      <c r="QFY272" s="909"/>
      <c r="QFZ272" s="909"/>
      <c r="QGA272" s="893"/>
      <c r="QGB272" s="893"/>
      <c r="QGC272" s="893"/>
      <c r="QGD272" s="893"/>
      <c r="QGE272" s="893"/>
      <c r="QGF272" s="908"/>
      <c r="QGG272" s="910"/>
      <c r="QGH272" s="893"/>
      <c r="QGI272" s="893"/>
      <c r="QGJ272" s="893"/>
      <c r="QGK272" s="893"/>
      <c r="QGL272" s="893"/>
      <c r="QGM272" s="893"/>
      <c r="QGN272" s="893"/>
      <c r="QGO272" s="911"/>
      <c r="QGP272" s="911"/>
      <c r="QGQ272" s="911"/>
      <c r="QGR272" s="911"/>
      <c r="QGS272" s="911"/>
      <c r="QGT272" s="911"/>
      <c r="QGU272" s="911"/>
      <c r="QGV272" s="911"/>
      <c r="QGW272" s="911"/>
      <c r="QGX272" s="911"/>
      <c r="QGY272" s="911"/>
      <c r="QGZ272" s="911"/>
      <c r="QHA272" s="911"/>
      <c r="QHB272" s="911"/>
      <c r="QHC272" s="911"/>
      <c r="QHD272" s="911"/>
      <c r="QHE272" s="911"/>
      <c r="QHF272" s="911"/>
      <c r="QHG272" s="911"/>
      <c r="QHH272" s="911"/>
      <c r="QHI272" s="911"/>
      <c r="QHJ272" s="911"/>
      <c r="QHK272" s="911"/>
      <c r="QHL272" s="911"/>
      <c r="QHM272" s="911"/>
      <c r="QHN272" s="911"/>
      <c r="QHO272" s="911"/>
      <c r="QHP272" s="911"/>
      <c r="QHQ272" s="911"/>
      <c r="QHR272" s="911"/>
      <c r="QHS272" s="911"/>
      <c r="QHT272" s="911"/>
      <c r="QHU272" s="911"/>
      <c r="QHV272" s="911"/>
      <c r="QHW272" s="911"/>
      <c r="QHX272" s="911"/>
      <c r="QHY272" s="911"/>
      <c r="QHZ272" s="911"/>
      <c r="QIA272" s="911"/>
      <c r="QIB272" s="911"/>
      <c r="QIC272" s="911"/>
      <c r="QID272" s="911"/>
      <c r="QIE272" s="911"/>
      <c r="QIF272" s="911"/>
      <c r="QIG272" s="893"/>
      <c r="QIH272" s="893"/>
      <c r="QII272" s="893"/>
      <c r="QIJ272" s="893"/>
      <c r="QIK272" s="893"/>
      <c r="QIL272" s="893"/>
      <c r="QIM272" s="893"/>
      <c r="QIN272" s="893"/>
      <c r="QIO272" s="893"/>
      <c r="QIP272" s="893"/>
      <c r="QIQ272" s="893"/>
      <c r="QIR272" s="893"/>
      <c r="QIS272" s="893"/>
      <c r="QIT272" s="893"/>
      <c r="QIU272" s="893"/>
      <c r="QIV272" s="893"/>
      <c r="QIW272" s="893"/>
      <c r="QIX272" s="893"/>
      <c r="QIY272" s="893"/>
      <c r="QIZ272" s="893"/>
      <c r="QJA272" s="893"/>
      <c r="QJB272" s="893"/>
      <c r="QJC272" s="893"/>
      <c r="QJD272" s="893"/>
      <c r="QJE272" s="909"/>
      <c r="QJF272" s="909"/>
      <c r="QJG272" s="909"/>
      <c r="QJH272" s="909"/>
      <c r="QJI272" s="909"/>
      <c r="QJJ272" s="893"/>
      <c r="QJK272" s="893"/>
      <c r="QJL272" s="909"/>
      <c r="QJM272" s="909"/>
      <c r="QJN272" s="893"/>
      <c r="QJO272" s="893"/>
      <c r="QJP272" s="909"/>
      <c r="QJQ272" s="909"/>
      <c r="QJR272" s="893"/>
      <c r="QJS272" s="893"/>
      <c r="QJT272" s="893"/>
      <c r="QJU272" s="893"/>
      <c r="QJV272" s="893"/>
      <c r="QJW272" s="893"/>
      <c r="QJX272" s="893"/>
      <c r="QJY272" s="909"/>
      <c r="QJZ272" s="909"/>
      <c r="QKA272" s="893"/>
      <c r="QKB272" s="893"/>
      <c r="QKC272" s="909"/>
      <c r="QKD272" s="909"/>
      <c r="QKE272" s="893"/>
      <c r="QKF272" s="893"/>
      <c r="QKG272" s="893"/>
      <c r="QKH272" s="893"/>
      <c r="QKI272" s="893"/>
      <c r="QKJ272" s="908"/>
      <c r="QKK272" s="910"/>
      <c r="QKL272" s="893"/>
      <c r="QKM272" s="893"/>
      <c r="QKN272" s="893"/>
      <c r="QKO272" s="893"/>
      <c r="QKP272" s="893"/>
      <c r="QKQ272" s="893"/>
      <c r="QKR272" s="893"/>
      <c r="QKS272" s="911"/>
      <c r="QKT272" s="911"/>
      <c r="QKU272" s="911"/>
      <c r="QKV272" s="911"/>
      <c r="QKW272" s="911"/>
      <c r="QKX272" s="911"/>
      <c r="QKY272" s="911"/>
      <c r="QKZ272" s="911"/>
      <c r="QLA272" s="911"/>
      <c r="QLB272" s="911"/>
      <c r="QLC272" s="911"/>
      <c r="QLD272" s="911"/>
      <c r="QLE272" s="911"/>
      <c r="QLF272" s="911"/>
      <c r="QLG272" s="911"/>
      <c r="QLH272" s="911"/>
      <c r="QLI272" s="911"/>
      <c r="QLJ272" s="911"/>
      <c r="QLK272" s="911"/>
      <c r="QLL272" s="911"/>
      <c r="QLM272" s="911"/>
      <c r="QLN272" s="911"/>
      <c r="QLO272" s="911"/>
      <c r="QLP272" s="911"/>
      <c r="QLQ272" s="911"/>
      <c r="QLR272" s="911"/>
      <c r="QLS272" s="911"/>
      <c r="QLT272" s="911"/>
      <c r="QLU272" s="911"/>
      <c r="QLV272" s="911"/>
      <c r="QLW272" s="911"/>
      <c r="QLX272" s="911"/>
      <c r="QLY272" s="911"/>
      <c r="QLZ272" s="911"/>
      <c r="QMA272" s="911"/>
      <c r="QMB272" s="911"/>
      <c r="QMC272" s="911"/>
      <c r="QMD272" s="911"/>
      <c r="QME272" s="911"/>
      <c r="QMF272" s="911"/>
      <c r="QMG272" s="911"/>
      <c r="QMH272" s="911"/>
      <c r="QMI272" s="911"/>
      <c r="QMJ272" s="911"/>
      <c r="QMK272" s="893"/>
      <c r="QML272" s="893"/>
      <c r="QMM272" s="893"/>
      <c r="QMN272" s="893"/>
      <c r="QMO272" s="893"/>
      <c r="QMP272" s="893"/>
      <c r="QMQ272" s="893"/>
      <c r="QMR272" s="893"/>
      <c r="QMS272" s="893"/>
      <c r="QMT272" s="893"/>
      <c r="QMU272" s="893"/>
      <c r="QMV272" s="893"/>
      <c r="QMW272" s="893"/>
      <c r="QMX272" s="893"/>
      <c r="QMY272" s="893"/>
      <c r="QMZ272" s="893"/>
      <c r="QNA272" s="893"/>
      <c r="QNB272" s="893"/>
      <c r="QNC272" s="893"/>
      <c r="QND272" s="893"/>
      <c r="QNE272" s="893"/>
      <c r="QNF272" s="893"/>
      <c r="QNG272" s="893"/>
      <c r="QNH272" s="893"/>
      <c r="QNI272" s="909"/>
      <c r="QNJ272" s="909"/>
      <c r="QNK272" s="909"/>
      <c r="QNL272" s="909"/>
      <c r="QNM272" s="909"/>
      <c r="QNN272" s="893"/>
      <c r="QNO272" s="893"/>
      <c r="QNP272" s="909"/>
      <c r="QNQ272" s="909"/>
      <c r="QNR272" s="893"/>
      <c r="QNS272" s="893"/>
      <c r="QNT272" s="909"/>
      <c r="QNU272" s="909"/>
      <c r="QNV272" s="893"/>
      <c r="QNW272" s="893"/>
      <c r="QNX272" s="893"/>
      <c r="QNY272" s="893"/>
      <c r="QNZ272" s="893"/>
      <c r="QOA272" s="893"/>
      <c r="QOB272" s="893"/>
      <c r="QOC272" s="909"/>
      <c r="QOD272" s="909"/>
      <c r="QOE272" s="893"/>
      <c r="QOF272" s="893"/>
      <c r="QOG272" s="909"/>
      <c r="QOH272" s="909"/>
      <c r="QOI272" s="893"/>
      <c r="QOJ272" s="893"/>
      <c r="QOK272" s="893"/>
      <c r="QOL272" s="893"/>
      <c r="QOM272" s="893"/>
      <c r="QON272" s="908"/>
      <c r="QOO272" s="910"/>
      <c r="QOP272" s="893"/>
      <c r="QOQ272" s="893"/>
      <c r="QOR272" s="893"/>
      <c r="QOS272" s="893"/>
      <c r="QOT272" s="893"/>
      <c r="QOU272" s="893"/>
      <c r="QOV272" s="893"/>
      <c r="QOW272" s="911"/>
      <c r="QOX272" s="911"/>
      <c r="QOY272" s="911"/>
      <c r="QOZ272" s="911"/>
      <c r="QPA272" s="911"/>
      <c r="QPB272" s="911"/>
      <c r="QPC272" s="911"/>
      <c r="QPD272" s="911"/>
      <c r="QPE272" s="911"/>
      <c r="QPF272" s="911"/>
      <c r="QPG272" s="911"/>
      <c r="QPH272" s="911"/>
      <c r="QPI272" s="911"/>
      <c r="QPJ272" s="911"/>
      <c r="QPK272" s="911"/>
      <c r="QPL272" s="911"/>
      <c r="QPM272" s="911"/>
      <c r="QPN272" s="911"/>
      <c r="QPO272" s="911"/>
      <c r="QPP272" s="911"/>
      <c r="QPQ272" s="911"/>
      <c r="QPR272" s="911"/>
      <c r="QPS272" s="911"/>
      <c r="QPT272" s="911"/>
      <c r="QPU272" s="911"/>
      <c r="QPV272" s="911"/>
      <c r="QPW272" s="911"/>
      <c r="QPX272" s="911"/>
      <c r="QPY272" s="911"/>
      <c r="QPZ272" s="911"/>
      <c r="QQA272" s="911"/>
      <c r="QQB272" s="911"/>
      <c r="QQC272" s="911"/>
      <c r="QQD272" s="911"/>
      <c r="QQE272" s="911"/>
      <c r="QQF272" s="911"/>
      <c r="QQG272" s="911"/>
      <c r="QQH272" s="911"/>
      <c r="QQI272" s="911"/>
      <c r="QQJ272" s="911"/>
      <c r="QQK272" s="911"/>
      <c r="QQL272" s="911"/>
      <c r="QQM272" s="911"/>
      <c r="QQN272" s="911"/>
      <c r="QQO272" s="893"/>
      <c r="QQP272" s="893"/>
      <c r="QQQ272" s="893"/>
      <c r="QQR272" s="893"/>
      <c r="QQS272" s="893"/>
      <c r="QQT272" s="893"/>
      <c r="QQU272" s="893"/>
      <c r="QQV272" s="893"/>
      <c r="QQW272" s="893"/>
      <c r="QQX272" s="893"/>
      <c r="QQY272" s="893"/>
      <c r="QQZ272" s="893"/>
      <c r="QRA272" s="893"/>
      <c r="QRB272" s="893"/>
      <c r="QRC272" s="893"/>
      <c r="QRD272" s="893"/>
      <c r="QRE272" s="893"/>
      <c r="QRF272" s="893"/>
      <c r="QRG272" s="893"/>
      <c r="QRH272" s="893"/>
      <c r="QRI272" s="893"/>
      <c r="QRJ272" s="893"/>
      <c r="QRK272" s="893"/>
      <c r="QRL272" s="893"/>
      <c r="QRM272" s="909"/>
      <c r="QRN272" s="909"/>
      <c r="QRO272" s="909"/>
      <c r="QRP272" s="909"/>
      <c r="QRQ272" s="909"/>
      <c r="QRR272" s="893"/>
      <c r="QRS272" s="893"/>
      <c r="QRT272" s="909"/>
      <c r="QRU272" s="909"/>
      <c r="QRV272" s="893"/>
      <c r="QRW272" s="893"/>
      <c r="QRX272" s="909"/>
      <c r="QRY272" s="909"/>
      <c r="QRZ272" s="893"/>
      <c r="QSA272" s="893"/>
      <c r="QSB272" s="893"/>
      <c r="QSC272" s="893"/>
      <c r="QSD272" s="893"/>
      <c r="QSE272" s="893"/>
      <c r="QSF272" s="893"/>
      <c r="QSG272" s="909"/>
      <c r="QSH272" s="909"/>
      <c r="QSI272" s="893"/>
      <c r="QSJ272" s="893"/>
      <c r="QSK272" s="909"/>
      <c r="QSL272" s="909"/>
      <c r="QSM272" s="893"/>
      <c r="QSN272" s="893"/>
      <c r="QSO272" s="893"/>
      <c r="QSP272" s="893"/>
      <c r="QSQ272" s="893"/>
      <c r="QSR272" s="908"/>
      <c r="QSS272" s="910"/>
      <c r="QST272" s="893"/>
      <c r="QSU272" s="893"/>
      <c r="QSV272" s="893"/>
      <c r="QSW272" s="893"/>
      <c r="QSX272" s="893"/>
      <c r="QSY272" s="893"/>
      <c r="QSZ272" s="893"/>
      <c r="QTA272" s="911"/>
      <c r="QTB272" s="911"/>
      <c r="QTC272" s="911"/>
      <c r="QTD272" s="911"/>
      <c r="QTE272" s="911"/>
      <c r="QTF272" s="911"/>
      <c r="QTG272" s="911"/>
      <c r="QTH272" s="911"/>
      <c r="QTI272" s="911"/>
      <c r="QTJ272" s="911"/>
      <c r="QTK272" s="911"/>
      <c r="QTL272" s="911"/>
      <c r="QTM272" s="911"/>
      <c r="QTN272" s="911"/>
      <c r="QTO272" s="911"/>
      <c r="QTP272" s="911"/>
      <c r="QTQ272" s="911"/>
      <c r="QTR272" s="911"/>
      <c r="QTS272" s="911"/>
      <c r="QTT272" s="911"/>
      <c r="QTU272" s="911"/>
      <c r="QTV272" s="911"/>
      <c r="QTW272" s="911"/>
      <c r="QTX272" s="911"/>
      <c r="QTY272" s="911"/>
      <c r="QTZ272" s="911"/>
      <c r="QUA272" s="911"/>
      <c r="QUB272" s="911"/>
      <c r="QUC272" s="911"/>
      <c r="QUD272" s="911"/>
      <c r="QUE272" s="911"/>
      <c r="QUF272" s="911"/>
      <c r="QUG272" s="911"/>
      <c r="QUH272" s="911"/>
      <c r="QUI272" s="911"/>
      <c r="QUJ272" s="911"/>
      <c r="QUK272" s="911"/>
      <c r="QUL272" s="911"/>
      <c r="QUM272" s="911"/>
      <c r="QUN272" s="911"/>
      <c r="QUO272" s="911"/>
      <c r="QUP272" s="911"/>
      <c r="QUQ272" s="911"/>
      <c r="QUR272" s="911"/>
      <c r="QUS272" s="893"/>
      <c r="QUT272" s="893"/>
      <c r="QUU272" s="893"/>
      <c r="QUV272" s="893"/>
      <c r="QUW272" s="893"/>
      <c r="QUX272" s="893"/>
      <c r="QUY272" s="893"/>
      <c r="QUZ272" s="893"/>
      <c r="QVA272" s="893"/>
      <c r="QVB272" s="893"/>
      <c r="QVC272" s="893"/>
      <c r="QVD272" s="893"/>
      <c r="QVE272" s="893"/>
      <c r="QVF272" s="893"/>
      <c r="QVG272" s="893"/>
      <c r="QVH272" s="893"/>
      <c r="QVI272" s="893"/>
      <c r="QVJ272" s="893"/>
      <c r="QVK272" s="893"/>
      <c r="QVL272" s="893"/>
      <c r="QVM272" s="893"/>
      <c r="QVN272" s="893"/>
      <c r="QVO272" s="893"/>
      <c r="QVP272" s="893"/>
      <c r="QVQ272" s="909"/>
      <c r="QVR272" s="909"/>
      <c r="QVS272" s="909"/>
      <c r="QVT272" s="909"/>
      <c r="QVU272" s="909"/>
      <c r="QVV272" s="893"/>
      <c r="QVW272" s="893"/>
      <c r="QVX272" s="909"/>
      <c r="QVY272" s="909"/>
      <c r="QVZ272" s="893"/>
      <c r="QWA272" s="893"/>
      <c r="QWB272" s="909"/>
      <c r="QWC272" s="909"/>
      <c r="QWD272" s="893"/>
      <c r="QWE272" s="893"/>
      <c r="QWF272" s="893"/>
      <c r="QWG272" s="893"/>
      <c r="QWH272" s="893"/>
      <c r="QWI272" s="893"/>
      <c r="QWJ272" s="893"/>
      <c r="QWK272" s="909"/>
      <c r="QWL272" s="909"/>
      <c r="QWM272" s="893"/>
      <c r="QWN272" s="893"/>
      <c r="QWO272" s="909"/>
      <c r="QWP272" s="909"/>
      <c r="QWQ272" s="893"/>
      <c r="QWR272" s="893"/>
      <c r="QWS272" s="893"/>
      <c r="QWT272" s="893"/>
      <c r="QWU272" s="893"/>
      <c r="QWV272" s="908"/>
      <c r="QWW272" s="910"/>
      <c r="QWX272" s="893"/>
      <c r="QWY272" s="893"/>
      <c r="QWZ272" s="893"/>
      <c r="QXA272" s="893"/>
      <c r="QXB272" s="893"/>
      <c r="QXC272" s="893"/>
      <c r="QXD272" s="893"/>
      <c r="QXE272" s="911"/>
      <c r="QXF272" s="911"/>
      <c r="QXG272" s="911"/>
      <c r="QXH272" s="911"/>
      <c r="QXI272" s="911"/>
      <c r="QXJ272" s="911"/>
      <c r="QXK272" s="911"/>
      <c r="QXL272" s="911"/>
      <c r="QXM272" s="911"/>
      <c r="QXN272" s="911"/>
      <c r="QXO272" s="911"/>
      <c r="QXP272" s="911"/>
      <c r="QXQ272" s="911"/>
      <c r="QXR272" s="911"/>
      <c r="QXS272" s="911"/>
      <c r="QXT272" s="911"/>
      <c r="QXU272" s="911"/>
      <c r="QXV272" s="911"/>
      <c r="QXW272" s="911"/>
      <c r="QXX272" s="911"/>
      <c r="QXY272" s="911"/>
      <c r="QXZ272" s="911"/>
      <c r="QYA272" s="911"/>
      <c r="QYB272" s="911"/>
      <c r="QYC272" s="911"/>
      <c r="QYD272" s="911"/>
      <c r="QYE272" s="911"/>
      <c r="QYF272" s="911"/>
      <c r="QYG272" s="911"/>
      <c r="QYH272" s="911"/>
      <c r="QYI272" s="911"/>
      <c r="QYJ272" s="911"/>
      <c r="QYK272" s="911"/>
      <c r="QYL272" s="911"/>
      <c r="QYM272" s="911"/>
      <c r="QYN272" s="911"/>
      <c r="QYO272" s="911"/>
      <c r="QYP272" s="911"/>
      <c r="QYQ272" s="911"/>
      <c r="QYR272" s="911"/>
      <c r="QYS272" s="911"/>
      <c r="QYT272" s="911"/>
      <c r="QYU272" s="911"/>
      <c r="QYV272" s="911"/>
      <c r="QYW272" s="893"/>
      <c r="QYX272" s="893"/>
      <c r="QYY272" s="893"/>
      <c r="QYZ272" s="893"/>
      <c r="QZA272" s="893"/>
      <c r="QZB272" s="893"/>
      <c r="QZC272" s="893"/>
      <c r="QZD272" s="893"/>
      <c r="QZE272" s="893"/>
      <c r="QZF272" s="893"/>
      <c r="QZG272" s="893"/>
      <c r="QZH272" s="893"/>
      <c r="QZI272" s="893"/>
      <c r="QZJ272" s="893"/>
      <c r="QZK272" s="893"/>
      <c r="QZL272" s="893"/>
      <c r="QZM272" s="893"/>
      <c r="QZN272" s="893"/>
      <c r="QZO272" s="893"/>
      <c r="QZP272" s="893"/>
      <c r="QZQ272" s="893"/>
      <c r="QZR272" s="893"/>
      <c r="QZS272" s="893"/>
      <c r="QZT272" s="893"/>
      <c r="QZU272" s="909"/>
      <c r="QZV272" s="909"/>
      <c r="QZW272" s="909"/>
      <c r="QZX272" s="909"/>
      <c r="QZY272" s="909"/>
      <c r="QZZ272" s="893"/>
      <c r="RAA272" s="893"/>
      <c r="RAB272" s="909"/>
      <c r="RAC272" s="909"/>
      <c r="RAD272" s="893"/>
      <c r="RAE272" s="893"/>
      <c r="RAF272" s="909"/>
      <c r="RAG272" s="909"/>
      <c r="RAH272" s="893"/>
      <c r="RAI272" s="893"/>
      <c r="RAJ272" s="893"/>
      <c r="RAK272" s="893"/>
      <c r="RAL272" s="893"/>
      <c r="RAM272" s="893"/>
      <c r="RAN272" s="893"/>
      <c r="RAO272" s="909"/>
      <c r="RAP272" s="909"/>
      <c r="RAQ272" s="893"/>
      <c r="RAR272" s="893"/>
      <c r="RAS272" s="909"/>
      <c r="RAT272" s="909"/>
      <c r="RAU272" s="893"/>
      <c r="RAV272" s="893"/>
      <c r="RAW272" s="893"/>
      <c r="RAX272" s="893"/>
      <c r="RAY272" s="893"/>
      <c r="RAZ272" s="908"/>
      <c r="RBA272" s="910"/>
      <c r="RBB272" s="893"/>
      <c r="RBC272" s="893"/>
      <c r="RBD272" s="893"/>
      <c r="RBE272" s="893"/>
      <c r="RBF272" s="893"/>
      <c r="RBG272" s="893"/>
      <c r="RBH272" s="893"/>
      <c r="RBI272" s="911"/>
      <c r="RBJ272" s="911"/>
      <c r="RBK272" s="911"/>
      <c r="RBL272" s="911"/>
      <c r="RBM272" s="911"/>
      <c r="RBN272" s="911"/>
      <c r="RBO272" s="911"/>
      <c r="RBP272" s="911"/>
      <c r="RBQ272" s="911"/>
      <c r="RBR272" s="911"/>
      <c r="RBS272" s="911"/>
      <c r="RBT272" s="911"/>
      <c r="RBU272" s="911"/>
      <c r="RBV272" s="911"/>
      <c r="RBW272" s="911"/>
      <c r="RBX272" s="911"/>
      <c r="RBY272" s="911"/>
      <c r="RBZ272" s="911"/>
      <c r="RCA272" s="911"/>
      <c r="RCB272" s="911"/>
      <c r="RCC272" s="911"/>
      <c r="RCD272" s="911"/>
      <c r="RCE272" s="911"/>
      <c r="RCF272" s="911"/>
      <c r="RCG272" s="911"/>
      <c r="RCH272" s="911"/>
      <c r="RCI272" s="911"/>
      <c r="RCJ272" s="911"/>
      <c r="RCK272" s="911"/>
      <c r="RCL272" s="911"/>
      <c r="RCM272" s="911"/>
      <c r="RCN272" s="911"/>
      <c r="RCO272" s="911"/>
      <c r="RCP272" s="911"/>
      <c r="RCQ272" s="911"/>
      <c r="RCR272" s="911"/>
      <c r="RCS272" s="911"/>
      <c r="RCT272" s="911"/>
      <c r="RCU272" s="911"/>
      <c r="RCV272" s="911"/>
      <c r="RCW272" s="911"/>
      <c r="RCX272" s="911"/>
      <c r="RCY272" s="911"/>
      <c r="RCZ272" s="911"/>
      <c r="RDA272" s="893"/>
      <c r="RDB272" s="893"/>
      <c r="RDC272" s="893"/>
      <c r="RDD272" s="893"/>
      <c r="RDE272" s="893"/>
      <c r="RDF272" s="893"/>
      <c r="RDG272" s="893"/>
      <c r="RDH272" s="893"/>
      <c r="RDI272" s="893"/>
      <c r="RDJ272" s="893"/>
      <c r="RDK272" s="893"/>
      <c r="RDL272" s="893"/>
      <c r="RDM272" s="893"/>
      <c r="RDN272" s="893"/>
      <c r="RDO272" s="893"/>
      <c r="RDP272" s="893"/>
      <c r="RDQ272" s="893"/>
      <c r="RDR272" s="893"/>
      <c r="RDS272" s="893"/>
      <c r="RDT272" s="893"/>
      <c r="RDU272" s="893"/>
      <c r="RDV272" s="893"/>
      <c r="RDW272" s="893"/>
    </row>
    <row r="273" spans="1:12295" s="70" customFormat="1" ht="56.25" customHeight="1" x14ac:dyDescent="0.3">
      <c r="A273" s="908"/>
      <c r="B273" s="127"/>
      <c r="C273" s="102" t="s">
        <v>32</v>
      </c>
      <c r="D273" s="891"/>
      <c r="E273" s="891"/>
      <c r="F273" s="891"/>
      <c r="G273" s="891"/>
      <c r="H273" s="891"/>
      <c r="I273" s="891"/>
      <c r="J273" s="891"/>
      <c r="K273" s="891"/>
      <c r="L273" s="749"/>
      <c r="M273" s="891"/>
      <c r="N273" s="889"/>
      <c r="O273" s="891"/>
      <c r="P273" s="889"/>
      <c r="Q273" s="891"/>
      <c r="R273" s="889"/>
      <c r="S273" s="891"/>
      <c r="T273" s="889"/>
      <c r="U273" s="891"/>
      <c r="V273" s="891"/>
      <c r="W273" s="891"/>
      <c r="X273" s="891"/>
      <c r="Y273" s="891"/>
      <c r="Z273" s="891"/>
      <c r="AA273" s="891"/>
      <c r="AB273" s="891"/>
      <c r="AC273" s="891"/>
      <c r="AD273" s="889"/>
      <c r="AE273" s="891"/>
      <c r="AF273" s="749"/>
      <c r="AG273" s="891"/>
      <c r="AH273" s="749"/>
      <c r="AI273" s="891"/>
      <c r="AJ273" s="889"/>
      <c r="AK273" s="890">
        <f>'[5]2 вариант'!$D$27</f>
        <v>22764.611509999999</v>
      </c>
      <c r="AL273" s="749">
        <v>0</v>
      </c>
      <c r="AM273" s="891"/>
      <c r="AN273" s="889"/>
      <c r="AO273" s="891"/>
      <c r="AP273" s="891"/>
      <c r="AQ273" s="889"/>
      <c r="AR273" s="891"/>
      <c r="AS273" s="749"/>
      <c r="AT273" s="891"/>
      <c r="AU273" s="749"/>
      <c r="AV273" s="891"/>
      <c r="AW273" s="749"/>
      <c r="AX273" s="891"/>
      <c r="AY273" s="749"/>
      <c r="AZ273" s="891"/>
      <c r="BA273" s="749"/>
      <c r="BB273" s="891"/>
      <c r="BC273" s="891"/>
      <c r="BD273" s="891"/>
      <c r="BE273" s="891"/>
      <c r="BF273" s="891"/>
      <c r="BG273" s="891"/>
      <c r="BH273" s="891"/>
      <c r="BI273" s="891"/>
      <c r="BJ273" s="891"/>
      <c r="BK273" s="891"/>
      <c r="BL273" s="891"/>
      <c r="BM273" s="891"/>
      <c r="BN273" s="891"/>
      <c r="BO273" s="891"/>
      <c r="BP273" s="891"/>
      <c r="BQ273" s="891"/>
      <c r="BR273" s="891"/>
      <c r="BS273" s="891"/>
      <c r="BT273" s="891"/>
      <c r="BU273" s="891"/>
      <c r="BV273" s="891"/>
      <c r="BW273" s="891"/>
      <c r="BX273" s="891"/>
      <c r="BY273" s="891"/>
      <c r="BZ273" s="204"/>
      <c r="CA273" s="893"/>
      <c r="CB273" s="893"/>
      <c r="CC273" s="893"/>
      <c r="CD273" s="893"/>
      <c r="CE273" s="749"/>
      <c r="CF273" s="893"/>
      <c r="CG273" s="893"/>
      <c r="CH273" s="893"/>
      <c r="CI273" s="893"/>
      <c r="CJ273" s="893"/>
      <c r="CK273" s="893"/>
      <c r="CL273" s="893"/>
      <c r="CM273" s="893"/>
      <c r="CN273" s="893"/>
      <c r="CO273" s="909"/>
      <c r="CP273" s="909"/>
      <c r="CQ273" s="909"/>
      <c r="CR273" s="909"/>
      <c r="CS273" s="909"/>
      <c r="CT273" s="893"/>
      <c r="CU273" s="893"/>
      <c r="CV273" s="909"/>
      <c r="CW273" s="909"/>
      <c r="CX273" s="893"/>
      <c r="CY273" s="893"/>
      <c r="CZ273" s="909"/>
      <c r="DA273" s="909"/>
      <c r="DB273" s="893"/>
      <c r="DC273" s="893"/>
      <c r="DD273" s="893"/>
      <c r="DE273" s="893"/>
      <c r="DF273" s="893"/>
      <c r="DG273" s="893"/>
      <c r="DH273" s="893"/>
      <c r="DI273" s="909"/>
      <c r="DJ273" s="909"/>
      <c r="DK273" s="893"/>
      <c r="DL273" s="893"/>
      <c r="DM273" s="909"/>
      <c r="DN273" s="909"/>
      <c r="DO273" s="893"/>
      <c r="DP273" s="893"/>
      <c r="DQ273" s="893"/>
      <c r="DR273" s="893"/>
      <c r="DS273" s="893"/>
      <c r="DT273" s="908"/>
      <c r="DU273" s="910"/>
      <c r="DV273" s="893"/>
      <c r="DW273" s="893"/>
      <c r="DX273" s="893"/>
      <c r="DY273" s="893"/>
      <c r="DZ273" s="893"/>
      <c r="EA273" s="893"/>
      <c r="EB273" s="893"/>
      <c r="EC273" s="911"/>
      <c r="ED273" s="911"/>
      <c r="EE273" s="911"/>
      <c r="EF273" s="911"/>
      <c r="EG273" s="911"/>
      <c r="EH273" s="911"/>
      <c r="EI273" s="911"/>
      <c r="EJ273" s="911"/>
      <c r="EK273" s="911"/>
      <c r="EL273" s="911"/>
      <c r="EM273" s="911"/>
      <c r="EN273" s="911"/>
      <c r="EO273" s="911"/>
      <c r="EP273" s="911"/>
      <c r="EQ273" s="911"/>
      <c r="ER273" s="911"/>
      <c r="ES273" s="911"/>
      <c r="ET273" s="911"/>
      <c r="EU273" s="911"/>
      <c r="EV273" s="911"/>
      <c r="EW273" s="911"/>
      <c r="EX273" s="911"/>
      <c r="EY273" s="911"/>
      <c r="EZ273" s="911"/>
      <c r="FA273" s="911"/>
      <c r="FB273" s="911"/>
      <c r="FC273" s="911"/>
      <c r="FD273" s="911"/>
      <c r="FE273" s="911"/>
      <c r="FF273" s="911"/>
      <c r="FG273" s="911"/>
      <c r="FH273" s="911"/>
      <c r="FI273" s="911"/>
      <c r="FJ273" s="911"/>
      <c r="FK273" s="911"/>
      <c r="FL273" s="911"/>
      <c r="FM273" s="911"/>
      <c r="FN273" s="911"/>
      <c r="FO273" s="911"/>
      <c r="FP273" s="911"/>
      <c r="FQ273" s="911"/>
      <c r="FR273" s="911"/>
      <c r="FS273" s="911"/>
      <c r="FT273" s="911"/>
      <c r="FU273" s="893"/>
      <c r="FV273" s="893"/>
      <c r="FW273" s="893"/>
      <c r="FX273" s="893"/>
      <c r="FY273" s="893"/>
      <c r="FZ273" s="893"/>
      <c r="GA273" s="893"/>
      <c r="GB273" s="893"/>
      <c r="GC273" s="893"/>
      <c r="GD273" s="893"/>
      <c r="GE273" s="893"/>
      <c r="GF273" s="893"/>
      <c r="GG273" s="893"/>
      <c r="GH273" s="893"/>
      <c r="GI273" s="893"/>
      <c r="GJ273" s="893"/>
      <c r="GK273" s="893"/>
      <c r="GL273" s="893"/>
      <c r="GM273" s="893"/>
      <c r="GN273" s="893"/>
      <c r="GO273" s="893"/>
      <c r="GP273" s="893"/>
      <c r="GQ273" s="893"/>
      <c r="GR273" s="893"/>
      <c r="GS273" s="909"/>
      <c r="GT273" s="909"/>
      <c r="GU273" s="909"/>
      <c r="GV273" s="909"/>
      <c r="GW273" s="909"/>
      <c r="GX273" s="893"/>
      <c r="GY273" s="893"/>
      <c r="GZ273" s="909"/>
      <c r="HA273" s="909"/>
      <c r="HB273" s="893"/>
      <c r="HC273" s="893"/>
      <c r="HD273" s="909"/>
      <c r="HE273" s="909"/>
      <c r="HF273" s="893"/>
      <c r="HG273" s="893"/>
      <c r="HH273" s="893"/>
      <c r="HI273" s="893"/>
      <c r="HJ273" s="893"/>
      <c r="HK273" s="893"/>
      <c r="HL273" s="893"/>
      <c r="HM273" s="909"/>
      <c r="HN273" s="909"/>
      <c r="HO273" s="893"/>
      <c r="HP273" s="893"/>
      <c r="HQ273" s="909"/>
      <c r="HR273" s="909"/>
      <c r="HS273" s="893"/>
      <c r="HT273" s="893"/>
      <c r="HU273" s="893"/>
      <c r="HV273" s="893"/>
      <c r="HW273" s="893"/>
      <c r="HX273" s="908"/>
      <c r="HY273" s="910"/>
      <c r="HZ273" s="893"/>
      <c r="IA273" s="893"/>
      <c r="IB273" s="893"/>
      <c r="IC273" s="893"/>
      <c r="ID273" s="893"/>
      <c r="IE273" s="893"/>
      <c r="IF273" s="893"/>
      <c r="IG273" s="911"/>
      <c r="IH273" s="911"/>
      <c r="II273" s="911"/>
      <c r="IJ273" s="911"/>
      <c r="IK273" s="911"/>
      <c r="IL273" s="911"/>
      <c r="IM273" s="911"/>
      <c r="IN273" s="911"/>
      <c r="IO273" s="911"/>
      <c r="IP273" s="911"/>
      <c r="IQ273" s="911"/>
      <c r="IR273" s="911"/>
      <c r="IS273" s="911"/>
      <c r="IT273" s="911"/>
      <c r="IU273" s="911"/>
      <c r="IV273" s="911"/>
      <c r="IW273" s="911"/>
      <c r="IX273" s="911"/>
      <c r="IY273" s="911"/>
      <c r="IZ273" s="911"/>
      <c r="JA273" s="911"/>
      <c r="JB273" s="911"/>
      <c r="JC273" s="911"/>
      <c r="JD273" s="911"/>
      <c r="JE273" s="911"/>
      <c r="JF273" s="911"/>
      <c r="JG273" s="911"/>
      <c r="JH273" s="911"/>
      <c r="JI273" s="911"/>
      <c r="JJ273" s="911"/>
      <c r="JK273" s="911"/>
      <c r="JL273" s="911"/>
      <c r="JM273" s="911"/>
      <c r="JN273" s="911"/>
      <c r="JO273" s="911"/>
      <c r="JP273" s="911"/>
      <c r="JQ273" s="911"/>
      <c r="JR273" s="911"/>
      <c r="JS273" s="911"/>
      <c r="JT273" s="911"/>
      <c r="JU273" s="911"/>
      <c r="JV273" s="911"/>
      <c r="JW273" s="911"/>
      <c r="JX273" s="911"/>
      <c r="JY273" s="893"/>
      <c r="JZ273" s="893"/>
      <c r="KA273" s="893"/>
      <c r="KB273" s="893"/>
      <c r="KC273" s="893"/>
      <c r="KD273" s="893"/>
      <c r="KE273" s="893"/>
      <c r="KF273" s="893"/>
      <c r="KG273" s="893"/>
      <c r="KH273" s="893"/>
      <c r="KI273" s="893"/>
      <c r="KJ273" s="893"/>
      <c r="KK273" s="893"/>
      <c r="KL273" s="893"/>
      <c r="KM273" s="893"/>
      <c r="KN273" s="893"/>
      <c r="KO273" s="893"/>
      <c r="KP273" s="893"/>
      <c r="KQ273" s="893"/>
      <c r="KR273" s="893"/>
      <c r="KS273" s="893"/>
      <c r="KT273" s="893"/>
      <c r="KU273" s="893"/>
      <c r="KV273" s="893"/>
      <c r="KW273" s="909"/>
      <c r="KX273" s="909"/>
      <c r="KY273" s="909"/>
      <c r="KZ273" s="909"/>
      <c r="LA273" s="909"/>
      <c r="LB273" s="893"/>
      <c r="LC273" s="893"/>
      <c r="LD273" s="909"/>
      <c r="LE273" s="909"/>
      <c r="LF273" s="893"/>
      <c r="LG273" s="893"/>
      <c r="LH273" s="909"/>
      <c r="LI273" s="909"/>
      <c r="LJ273" s="893"/>
      <c r="LK273" s="893"/>
      <c r="LL273" s="893"/>
      <c r="LM273" s="893"/>
      <c r="LN273" s="893"/>
      <c r="LO273" s="893"/>
      <c r="LP273" s="893"/>
      <c r="LQ273" s="909"/>
      <c r="LR273" s="909"/>
      <c r="LS273" s="893"/>
      <c r="LT273" s="893"/>
      <c r="LU273" s="909"/>
      <c r="LV273" s="909"/>
      <c r="LW273" s="893"/>
      <c r="LX273" s="893"/>
      <c r="LY273" s="893"/>
      <c r="LZ273" s="893"/>
      <c r="MA273" s="893"/>
      <c r="MB273" s="908"/>
      <c r="MC273" s="910"/>
      <c r="MD273" s="893"/>
      <c r="ME273" s="893"/>
      <c r="MF273" s="893"/>
      <c r="MG273" s="893"/>
      <c r="MH273" s="893"/>
      <c r="MI273" s="893"/>
      <c r="MJ273" s="893"/>
      <c r="MK273" s="911"/>
      <c r="ML273" s="911"/>
      <c r="MM273" s="911"/>
      <c r="MN273" s="911"/>
      <c r="MO273" s="911"/>
      <c r="MP273" s="911"/>
      <c r="MQ273" s="911"/>
      <c r="MR273" s="911"/>
      <c r="MS273" s="911"/>
      <c r="MT273" s="911"/>
      <c r="MU273" s="911"/>
      <c r="MV273" s="911"/>
      <c r="MW273" s="911"/>
      <c r="MX273" s="911"/>
      <c r="MY273" s="911"/>
      <c r="MZ273" s="911"/>
      <c r="NA273" s="911"/>
      <c r="NB273" s="911"/>
      <c r="NC273" s="911"/>
      <c r="ND273" s="911"/>
      <c r="NE273" s="911"/>
      <c r="NF273" s="911"/>
      <c r="NG273" s="911"/>
      <c r="NH273" s="911"/>
      <c r="NI273" s="911"/>
      <c r="NJ273" s="911"/>
      <c r="NK273" s="911"/>
      <c r="NL273" s="911"/>
      <c r="NM273" s="911"/>
      <c r="NN273" s="911"/>
      <c r="NO273" s="911"/>
      <c r="NP273" s="911"/>
      <c r="NQ273" s="911"/>
      <c r="NR273" s="911"/>
      <c r="NS273" s="911"/>
      <c r="NT273" s="911"/>
      <c r="NU273" s="911"/>
      <c r="NV273" s="911"/>
      <c r="NW273" s="911"/>
      <c r="NX273" s="911"/>
      <c r="NY273" s="911"/>
      <c r="NZ273" s="911"/>
      <c r="OA273" s="911"/>
      <c r="OB273" s="911"/>
      <c r="OC273" s="893"/>
      <c r="OD273" s="893"/>
      <c r="OE273" s="893"/>
      <c r="OF273" s="893"/>
      <c r="OG273" s="893"/>
      <c r="OH273" s="893"/>
      <c r="OI273" s="893"/>
      <c r="OJ273" s="893"/>
      <c r="OK273" s="893"/>
      <c r="OL273" s="893"/>
      <c r="OM273" s="893"/>
      <c r="ON273" s="893"/>
      <c r="OO273" s="893"/>
      <c r="OP273" s="893"/>
      <c r="OQ273" s="893"/>
      <c r="OR273" s="893"/>
      <c r="OS273" s="893"/>
      <c r="OT273" s="893"/>
      <c r="OU273" s="893"/>
      <c r="OV273" s="893"/>
      <c r="OW273" s="893"/>
      <c r="OX273" s="893"/>
      <c r="OY273" s="893"/>
      <c r="OZ273" s="893"/>
      <c r="PA273" s="909"/>
      <c r="PB273" s="909"/>
      <c r="PC273" s="909"/>
      <c r="PD273" s="909"/>
      <c r="PE273" s="909"/>
      <c r="PF273" s="893"/>
      <c r="PG273" s="893"/>
      <c r="PH273" s="909"/>
      <c r="PI273" s="909"/>
      <c r="PJ273" s="893"/>
      <c r="PK273" s="893"/>
      <c r="PL273" s="909"/>
      <c r="PM273" s="909"/>
      <c r="PN273" s="893"/>
      <c r="PO273" s="893"/>
      <c r="PP273" s="893"/>
      <c r="PQ273" s="893"/>
      <c r="PR273" s="893"/>
      <c r="PS273" s="893"/>
      <c r="PT273" s="893"/>
      <c r="PU273" s="909"/>
      <c r="PV273" s="909"/>
      <c r="PW273" s="893"/>
      <c r="PX273" s="893"/>
      <c r="PY273" s="909"/>
      <c r="PZ273" s="909"/>
      <c r="QA273" s="893"/>
      <c r="QB273" s="893"/>
      <c r="QC273" s="893"/>
      <c r="QD273" s="893"/>
      <c r="QE273" s="893"/>
      <c r="QF273" s="908"/>
      <c r="QG273" s="910"/>
      <c r="QH273" s="893"/>
      <c r="QI273" s="893"/>
      <c r="QJ273" s="893"/>
      <c r="QK273" s="893"/>
      <c r="QL273" s="893"/>
      <c r="QM273" s="893"/>
      <c r="QN273" s="893"/>
      <c r="QO273" s="911"/>
      <c r="QP273" s="911"/>
      <c r="QQ273" s="911"/>
      <c r="QR273" s="911"/>
      <c r="QS273" s="911"/>
      <c r="QT273" s="911"/>
      <c r="QU273" s="911"/>
      <c r="QV273" s="911"/>
      <c r="QW273" s="911"/>
      <c r="QX273" s="911"/>
      <c r="QY273" s="911"/>
      <c r="QZ273" s="911"/>
      <c r="RA273" s="911"/>
      <c r="RB273" s="911"/>
      <c r="RC273" s="911"/>
      <c r="RD273" s="911"/>
      <c r="RE273" s="911"/>
      <c r="RF273" s="911"/>
      <c r="RG273" s="911"/>
      <c r="RH273" s="911"/>
      <c r="RI273" s="911"/>
      <c r="RJ273" s="911"/>
      <c r="RK273" s="911"/>
      <c r="RL273" s="911"/>
      <c r="RM273" s="911"/>
      <c r="RN273" s="911"/>
      <c r="RO273" s="911"/>
      <c r="RP273" s="911"/>
      <c r="RQ273" s="911"/>
      <c r="RR273" s="911"/>
      <c r="RS273" s="911"/>
      <c r="RT273" s="911"/>
      <c r="RU273" s="911"/>
      <c r="RV273" s="911"/>
      <c r="RW273" s="911"/>
      <c r="RX273" s="911"/>
      <c r="RY273" s="911"/>
      <c r="RZ273" s="911"/>
      <c r="SA273" s="911"/>
      <c r="SB273" s="911"/>
      <c r="SC273" s="911"/>
      <c r="SD273" s="911"/>
      <c r="SE273" s="911"/>
      <c r="SF273" s="911"/>
      <c r="SG273" s="893"/>
      <c r="SH273" s="893"/>
      <c r="SI273" s="893"/>
      <c r="SJ273" s="893"/>
      <c r="SK273" s="893"/>
      <c r="SL273" s="893"/>
      <c r="SM273" s="893"/>
      <c r="SN273" s="893"/>
      <c r="SO273" s="893"/>
      <c r="SP273" s="893"/>
      <c r="SQ273" s="893"/>
      <c r="SR273" s="893"/>
      <c r="SS273" s="893"/>
      <c r="ST273" s="893"/>
      <c r="SU273" s="893"/>
      <c r="SV273" s="893"/>
      <c r="SW273" s="893"/>
      <c r="SX273" s="893"/>
      <c r="SY273" s="893"/>
      <c r="SZ273" s="893"/>
      <c r="TA273" s="893"/>
      <c r="TB273" s="893"/>
      <c r="TC273" s="893"/>
      <c r="TD273" s="893"/>
      <c r="TE273" s="909"/>
      <c r="TF273" s="909"/>
      <c r="TG273" s="909"/>
      <c r="TH273" s="909"/>
      <c r="TI273" s="909"/>
      <c r="TJ273" s="893"/>
      <c r="TK273" s="893"/>
      <c r="TL273" s="909"/>
      <c r="TM273" s="909"/>
      <c r="TN273" s="893"/>
      <c r="TO273" s="893"/>
      <c r="TP273" s="909"/>
      <c r="TQ273" s="909"/>
      <c r="TR273" s="893"/>
      <c r="TS273" s="893"/>
      <c r="TT273" s="893"/>
      <c r="TU273" s="893"/>
      <c r="TV273" s="893"/>
      <c r="TW273" s="893"/>
      <c r="TX273" s="893"/>
      <c r="TY273" s="909"/>
      <c r="TZ273" s="909"/>
      <c r="UA273" s="893"/>
      <c r="UB273" s="893"/>
      <c r="UC273" s="909"/>
      <c r="UD273" s="909"/>
      <c r="UE273" s="893"/>
      <c r="UF273" s="893"/>
      <c r="UG273" s="893"/>
      <c r="UH273" s="893"/>
      <c r="UI273" s="893"/>
      <c r="UJ273" s="908"/>
      <c r="UK273" s="910"/>
      <c r="UL273" s="893"/>
      <c r="UM273" s="893"/>
      <c r="UN273" s="893"/>
      <c r="UO273" s="893"/>
      <c r="UP273" s="893"/>
      <c r="UQ273" s="893"/>
      <c r="UR273" s="893"/>
      <c r="US273" s="911"/>
      <c r="UT273" s="911"/>
      <c r="UU273" s="911"/>
      <c r="UV273" s="911"/>
      <c r="UW273" s="911"/>
      <c r="UX273" s="911"/>
      <c r="UY273" s="911"/>
      <c r="UZ273" s="911"/>
      <c r="VA273" s="911"/>
      <c r="VB273" s="911"/>
      <c r="VC273" s="911"/>
      <c r="VD273" s="911"/>
      <c r="VE273" s="911"/>
      <c r="VF273" s="911"/>
      <c r="VG273" s="911"/>
      <c r="VH273" s="911"/>
      <c r="VI273" s="911"/>
      <c r="VJ273" s="911"/>
      <c r="VK273" s="911"/>
      <c r="VL273" s="911"/>
      <c r="VM273" s="911"/>
      <c r="VN273" s="911"/>
      <c r="VO273" s="911"/>
      <c r="VP273" s="911"/>
      <c r="VQ273" s="911"/>
      <c r="VR273" s="911"/>
      <c r="VS273" s="911"/>
      <c r="VT273" s="911"/>
      <c r="VU273" s="911"/>
      <c r="VV273" s="911"/>
      <c r="VW273" s="911"/>
      <c r="VX273" s="911"/>
      <c r="VY273" s="911"/>
      <c r="VZ273" s="911"/>
      <c r="WA273" s="911"/>
      <c r="WB273" s="911"/>
      <c r="WC273" s="911"/>
      <c r="WD273" s="911"/>
      <c r="WE273" s="911"/>
      <c r="WF273" s="911"/>
      <c r="WG273" s="911"/>
      <c r="WH273" s="911"/>
      <c r="WI273" s="911"/>
      <c r="WJ273" s="911"/>
      <c r="WK273" s="893"/>
      <c r="WL273" s="893"/>
      <c r="WM273" s="893"/>
      <c r="WN273" s="893"/>
      <c r="WO273" s="893"/>
      <c r="WP273" s="893"/>
      <c r="WQ273" s="893"/>
      <c r="WR273" s="893"/>
      <c r="WS273" s="893"/>
      <c r="WT273" s="893"/>
      <c r="WU273" s="893"/>
      <c r="WV273" s="893"/>
      <c r="WW273" s="893"/>
      <c r="WX273" s="893"/>
      <c r="WY273" s="893"/>
      <c r="WZ273" s="893"/>
      <c r="XA273" s="893"/>
      <c r="XB273" s="893"/>
      <c r="XC273" s="893"/>
      <c r="XD273" s="893"/>
      <c r="XE273" s="893"/>
      <c r="XF273" s="893"/>
      <c r="XG273" s="893"/>
      <c r="XH273" s="893"/>
      <c r="XI273" s="909"/>
      <c r="XJ273" s="909"/>
      <c r="XK273" s="909"/>
      <c r="XL273" s="909"/>
      <c r="XM273" s="909"/>
      <c r="XN273" s="893"/>
      <c r="XO273" s="893"/>
      <c r="XP273" s="909"/>
      <c r="XQ273" s="909"/>
      <c r="XR273" s="893"/>
      <c r="XS273" s="893"/>
      <c r="XT273" s="909"/>
      <c r="XU273" s="909"/>
      <c r="XV273" s="893"/>
      <c r="XW273" s="893"/>
      <c r="XX273" s="893"/>
      <c r="XY273" s="893"/>
      <c r="XZ273" s="893"/>
      <c r="YA273" s="893"/>
      <c r="YB273" s="893"/>
      <c r="YC273" s="909"/>
      <c r="YD273" s="909"/>
      <c r="YE273" s="893"/>
      <c r="YF273" s="893"/>
      <c r="YG273" s="909"/>
      <c r="YH273" s="909"/>
      <c r="YI273" s="893"/>
      <c r="YJ273" s="893"/>
      <c r="YK273" s="893"/>
      <c r="YL273" s="893"/>
      <c r="YM273" s="893"/>
      <c r="YN273" s="908"/>
      <c r="YO273" s="910"/>
      <c r="YP273" s="893"/>
      <c r="YQ273" s="893"/>
      <c r="YR273" s="893"/>
      <c r="YS273" s="893"/>
      <c r="YT273" s="893"/>
      <c r="YU273" s="893"/>
      <c r="YV273" s="893"/>
      <c r="YW273" s="911"/>
      <c r="YX273" s="911"/>
      <c r="YY273" s="911"/>
      <c r="YZ273" s="911"/>
      <c r="ZA273" s="911"/>
      <c r="ZB273" s="911"/>
      <c r="ZC273" s="911"/>
      <c r="ZD273" s="911"/>
      <c r="ZE273" s="911"/>
      <c r="ZF273" s="911"/>
      <c r="ZG273" s="911"/>
      <c r="ZH273" s="911"/>
      <c r="ZI273" s="911"/>
      <c r="ZJ273" s="911"/>
      <c r="ZK273" s="911"/>
      <c r="ZL273" s="911"/>
      <c r="ZM273" s="911"/>
      <c r="ZN273" s="911"/>
      <c r="ZO273" s="911"/>
      <c r="ZP273" s="911"/>
      <c r="ZQ273" s="911"/>
      <c r="ZR273" s="911"/>
      <c r="ZS273" s="911"/>
      <c r="ZT273" s="911"/>
      <c r="ZU273" s="911"/>
      <c r="ZV273" s="911"/>
      <c r="ZW273" s="911"/>
      <c r="ZX273" s="911"/>
      <c r="ZY273" s="911"/>
      <c r="ZZ273" s="911"/>
      <c r="AAA273" s="911"/>
      <c r="AAB273" s="911"/>
      <c r="AAC273" s="911"/>
      <c r="AAD273" s="911"/>
      <c r="AAE273" s="911"/>
      <c r="AAF273" s="911"/>
      <c r="AAG273" s="911"/>
      <c r="AAH273" s="911"/>
      <c r="AAI273" s="911"/>
      <c r="AAJ273" s="911"/>
      <c r="AAK273" s="911"/>
      <c r="AAL273" s="911"/>
      <c r="AAM273" s="911"/>
      <c r="AAN273" s="911"/>
      <c r="AAO273" s="893"/>
      <c r="AAP273" s="893"/>
      <c r="AAQ273" s="893"/>
      <c r="AAR273" s="893"/>
      <c r="AAS273" s="893"/>
      <c r="AAT273" s="893"/>
      <c r="AAU273" s="893"/>
      <c r="AAV273" s="893"/>
      <c r="AAW273" s="893"/>
      <c r="AAX273" s="893"/>
      <c r="AAY273" s="893"/>
      <c r="AAZ273" s="893"/>
      <c r="ABA273" s="893"/>
      <c r="ABB273" s="893"/>
      <c r="ABC273" s="893"/>
      <c r="ABD273" s="893"/>
      <c r="ABE273" s="893"/>
      <c r="ABF273" s="893"/>
      <c r="ABG273" s="893"/>
      <c r="ABH273" s="893"/>
      <c r="ABI273" s="893"/>
      <c r="ABJ273" s="893"/>
      <c r="ABK273" s="893"/>
      <c r="ABL273" s="893"/>
      <c r="ABM273" s="909"/>
      <c r="ABN273" s="909"/>
      <c r="ABO273" s="909"/>
      <c r="ABP273" s="909"/>
      <c r="ABQ273" s="909"/>
      <c r="ABR273" s="893"/>
      <c r="ABS273" s="893"/>
      <c r="ABT273" s="909"/>
      <c r="ABU273" s="909"/>
      <c r="ABV273" s="893"/>
      <c r="ABW273" s="893"/>
      <c r="ABX273" s="909"/>
      <c r="ABY273" s="909"/>
      <c r="ABZ273" s="893"/>
      <c r="ACA273" s="893"/>
      <c r="ACB273" s="893"/>
      <c r="ACC273" s="893"/>
      <c r="ACD273" s="893"/>
      <c r="ACE273" s="893"/>
      <c r="ACF273" s="893"/>
      <c r="ACG273" s="909"/>
      <c r="ACH273" s="909"/>
      <c r="ACI273" s="893"/>
      <c r="ACJ273" s="893"/>
      <c r="ACK273" s="909"/>
      <c r="ACL273" s="909"/>
      <c r="ACM273" s="893"/>
      <c r="ACN273" s="893"/>
      <c r="ACO273" s="893"/>
      <c r="ACP273" s="893"/>
      <c r="ACQ273" s="893"/>
      <c r="ACR273" s="908"/>
      <c r="ACS273" s="910"/>
      <c r="ACT273" s="893"/>
      <c r="ACU273" s="893"/>
      <c r="ACV273" s="893"/>
      <c r="ACW273" s="893"/>
      <c r="ACX273" s="893"/>
      <c r="ACY273" s="893"/>
      <c r="ACZ273" s="893"/>
      <c r="ADA273" s="911"/>
      <c r="ADB273" s="911"/>
      <c r="ADC273" s="911"/>
      <c r="ADD273" s="911"/>
      <c r="ADE273" s="911"/>
      <c r="ADF273" s="911"/>
      <c r="ADG273" s="911"/>
      <c r="ADH273" s="911"/>
      <c r="ADI273" s="911"/>
      <c r="ADJ273" s="911"/>
      <c r="ADK273" s="911"/>
      <c r="ADL273" s="911"/>
      <c r="ADM273" s="911"/>
      <c r="ADN273" s="911"/>
      <c r="ADO273" s="911"/>
      <c r="ADP273" s="911"/>
      <c r="ADQ273" s="911"/>
      <c r="ADR273" s="911"/>
      <c r="ADS273" s="911"/>
      <c r="ADT273" s="911"/>
      <c r="ADU273" s="911"/>
      <c r="ADV273" s="911"/>
      <c r="ADW273" s="911"/>
      <c r="ADX273" s="911"/>
      <c r="ADY273" s="911"/>
      <c r="ADZ273" s="911"/>
      <c r="AEA273" s="911"/>
      <c r="AEB273" s="911"/>
      <c r="AEC273" s="911"/>
      <c r="AED273" s="911"/>
      <c r="AEE273" s="911"/>
      <c r="AEF273" s="911"/>
      <c r="AEG273" s="911"/>
      <c r="AEH273" s="911"/>
      <c r="AEI273" s="911"/>
      <c r="AEJ273" s="911"/>
      <c r="AEK273" s="911"/>
      <c r="AEL273" s="911"/>
      <c r="AEM273" s="911"/>
      <c r="AEN273" s="911"/>
      <c r="AEO273" s="911"/>
      <c r="AEP273" s="911"/>
      <c r="AEQ273" s="911"/>
      <c r="AER273" s="911"/>
      <c r="AES273" s="893"/>
      <c r="AET273" s="893"/>
      <c r="AEU273" s="893"/>
      <c r="AEV273" s="893"/>
      <c r="AEW273" s="893"/>
      <c r="AEX273" s="893"/>
      <c r="AEY273" s="893"/>
      <c r="AEZ273" s="893"/>
      <c r="AFA273" s="893"/>
      <c r="AFB273" s="893"/>
      <c r="AFC273" s="893"/>
      <c r="AFD273" s="893"/>
      <c r="AFE273" s="893"/>
      <c r="AFF273" s="893"/>
      <c r="AFG273" s="893"/>
      <c r="AFH273" s="893"/>
      <c r="AFI273" s="893"/>
      <c r="AFJ273" s="893"/>
      <c r="AFK273" s="893"/>
      <c r="AFL273" s="893"/>
      <c r="AFM273" s="893"/>
      <c r="AFN273" s="893"/>
      <c r="AFO273" s="893"/>
      <c r="AFP273" s="893"/>
      <c r="AFQ273" s="909"/>
      <c r="AFR273" s="909"/>
      <c r="AFS273" s="909"/>
      <c r="AFT273" s="909"/>
      <c r="AFU273" s="909"/>
      <c r="AFV273" s="893"/>
      <c r="AFW273" s="893"/>
      <c r="AFX273" s="909"/>
      <c r="AFY273" s="909"/>
      <c r="AFZ273" s="893"/>
      <c r="AGA273" s="893"/>
      <c r="AGB273" s="909"/>
      <c r="AGC273" s="909"/>
      <c r="AGD273" s="893"/>
      <c r="AGE273" s="893"/>
      <c r="AGF273" s="893"/>
      <c r="AGG273" s="893"/>
      <c r="AGH273" s="893"/>
      <c r="AGI273" s="893"/>
      <c r="AGJ273" s="893"/>
      <c r="AGK273" s="909"/>
      <c r="AGL273" s="909"/>
      <c r="AGM273" s="893"/>
      <c r="AGN273" s="893"/>
      <c r="AGO273" s="909"/>
      <c r="AGP273" s="909"/>
      <c r="AGQ273" s="893"/>
      <c r="AGR273" s="893"/>
      <c r="AGS273" s="893"/>
      <c r="AGT273" s="893"/>
      <c r="AGU273" s="893"/>
      <c r="AGV273" s="908"/>
      <c r="AGW273" s="910"/>
      <c r="AGX273" s="893"/>
      <c r="AGY273" s="893"/>
      <c r="AGZ273" s="893"/>
      <c r="AHA273" s="893"/>
      <c r="AHB273" s="893"/>
      <c r="AHC273" s="893"/>
      <c r="AHD273" s="893"/>
      <c r="AHE273" s="911"/>
      <c r="AHF273" s="911"/>
      <c r="AHG273" s="911"/>
      <c r="AHH273" s="911"/>
      <c r="AHI273" s="911"/>
      <c r="AHJ273" s="911"/>
      <c r="AHK273" s="911"/>
      <c r="AHL273" s="911"/>
      <c r="AHM273" s="911"/>
      <c r="AHN273" s="911"/>
      <c r="AHO273" s="911"/>
      <c r="AHP273" s="911"/>
      <c r="AHQ273" s="911"/>
      <c r="AHR273" s="911"/>
      <c r="AHS273" s="911"/>
      <c r="AHT273" s="911"/>
      <c r="AHU273" s="911"/>
      <c r="AHV273" s="911"/>
      <c r="AHW273" s="911"/>
      <c r="AHX273" s="911"/>
      <c r="AHY273" s="911"/>
      <c r="AHZ273" s="911"/>
      <c r="AIA273" s="911"/>
      <c r="AIB273" s="911"/>
      <c r="AIC273" s="911"/>
      <c r="AID273" s="911"/>
      <c r="AIE273" s="911"/>
      <c r="AIF273" s="911"/>
      <c r="AIG273" s="911"/>
      <c r="AIH273" s="911"/>
      <c r="AII273" s="911"/>
      <c r="AIJ273" s="911"/>
      <c r="AIK273" s="911"/>
      <c r="AIL273" s="911"/>
      <c r="AIM273" s="911"/>
      <c r="AIN273" s="911"/>
      <c r="AIO273" s="911"/>
      <c r="AIP273" s="911"/>
      <c r="AIQ273" s="911"/>
      <c r="AIR273" s="911"/>
      <c r="AIS273" s="911"/>
      <c r="AIT273" s="911"/>
      <c r="AIU273" s="911"/>
      <c r="AIV273" s="911"/>
      <c r="AIW273" s="893"/>
      <c r="AIX273" s="893"/>
      <c r="AIY273" s="893"/>
      <c r="AIZ273" s="893"/>
      <c r="AJA273" s="893"/>
      <c r="AJB273" s="893"/>
      <c r="AJC273" s="893"/>
      <c r="AJD273" s="893"/>
      <c r="AJE273" s="893"/>
      <c r="AJF273" s="893"/>
      <c r="AJG273" s="893"/>
      <c r="AJH273" s="893"/>
      <c r="AJI273" s="893"/>
      <c r="AJJ273" s="893"/>
      <c r="AJK273" s="893"/>
      <c r="AJL273" s="893"/>
      <c r="AJM273" s="893"/>
      <c r="AJN273" s="893"/>
      <c r="AJO273" s="893"/>
      <c r="AJP273" s="893"/>
      <c r="AJQ273" s="893"/>
      <c r="AJR273" s="893"/>
      <c r="AJS273" s="893"/>
      <c r="AJT273" s="893"/>
      <c r="AJU273" s="909"/>
      <c r="AJV273" s="909"/>
      <c r="AJW273" s="909"/>
      <c r="AJX273" s="909"/>
      <c r="AJY273" s="909"/>
      <c r="AJZ273" s="893"/>
      <c r="AKA273" s="893"/>
      <c r="AKB273" s="909"/>
      <c r="AKC273" s="909"/>
      <c r="AKD273" s="893"/>
      <c r="AKE273" s="893"/>
      <c r="AKF273" s="909"/>
      <c r="AKG273" s="909"/>
      <c r="AKH273" s="893"/>
      <c r="AKI273" s="893"/>
      <c r="AKJ273" s="893"/>
      <c r="AKK273" s="893"/>
      <c r="AKL273" s="893"/>
      <c r="AKM273" s="893"/>
      <c r="AKN273" s="893"/>
      <c r="AKO273" s="909"/>
      <c r="AKP273" s="909"/>
      <c r="AKQ273" s="893"/>
      <c r="AKR273" s="893"/>
      <c r="AKS273" s="909"/>
      <c r="AKT273" s="909"/>
      <c r="AKU273" s="893"/>
      <c r="AKV273" s="893"/>
      <c r="AKW273" s="893"/>
      <c r="AKX273" s="893"/>
      <c r="AKY273" s="893"/>
      <c r="AKZ273" s="908"/>
      <c r="ALA273" s="910"/>
      <c r="ALB273" s="893"/>
      <c r="ALC273" s="893"/>
      <c r="ALD273" s="893"/>
      <c r="ALE273" s="893"/>
      <c r="ALF273" s="893"/>
      <c r="ALG273" s="893"/>
      <c r="ALH273" s="893"/>
      <c r="ALI273" s="911"/>
      <c r="ALJ273" s="911"/>
      <c r="ALK273" s="911"/>
      <c r="ALL273" s="911"/>
      <c r="ALM273" s="911"/>
      <c r="ALN273" s="911"/>
      <c r="ALO273" s="911"/>
      <c r="ALP273" s="911"/>
      <c r="ALQ273" s="911"/>
      <c r="ALR273" s="911"/>
      <c r="ALS273" s="911"/>
      <c r="ALT273" s="911"/>
      <c r="ALU273" s="911"/>
      <c r="ALV273" s="911"/>
      <c r="ALW273" s="911"/>
      <c r="ALX273" s="911"/>
      <c r="ALY273" s="911"/>
      <c r="ALZ273" s="911"/>
      <c r="AMA273" s="911"/>
      <c r="AMB273" s="911"/>
      <c r="AMC273" s="911"/>
      <c r="AMD273" s="911"/>
      <c r="AME273" s="911"/>
      <c r="AMF273" s="911"/>
      <c r="AMG273" s="911"/>
      <c r="AMH273" s="911"/>
      <c r="AMI273" s="911"/>
      <c r="AMJ273" s="911"/>
      <c r="AMK273" s="911"/>
      <c r="AML273" s="911"/>
      <c r="AMM273" s="911"/>
      <c r="AMN273" s="911"/>
      <c r="AMO273" s="911"/>
      <c r="AMP273" s="911"/>
      <c r="AMQ273" s="911"/>
      <c r="AMR273" s="911"/>
      <c r="AMS273" s="911"/>
      <c r="AMT273" s="911"/>
      <c r="AMU273" s="911"/>
      <c r="AMV273" s="911"/>
      <c r="AMW273" s="911"/>
      <c r="AMX273" s="911"/>
      <c r="AMY273" s="911"/>
      <c r="AMZ273" s="911"/>
      <c r="ANA273" s="893"/>
      <c r="ANB273" s="893"/>
      <c r="ANC273" s="893"/>
      <c r="AND273" s="893"/>
      <c r="ANE273" s="893"/>
      <c r="ANF273" s="893"/>
      <c r="ANG273" s="893"/>
      <c r="ANH273" s="893"/>
      <c r="ANI273" s="893"/>
      <c r="ANJ273" s="893"/>
      <c r="ANK273" s="893"/>
      <c r="ANL273" s="893"/>
      <c r="ANM273" s="893"/>
      <c r="ANN273" s="893"/>
      <c r="ANO273" s="893"/>
      <c r="ANP273" s="893"/>
      <c r="ANQ273" s="893"/>
      <c r="ANR273" s="893"/>
      <c r="ANS273" s="893"/>
      <c r="ANT273" s="893"/>
      <c r="ANU273" s="893"/>
      <c r="ANV273" s="893"/>
      <c r="ANW273" s="893"/>
      <c r="ANX273" s="893"/>
      <c r="ANY273" s="909"/>
      <c r="ANZ273" s="909"/>
      <c r="AOA273" s="909"/>
      <c r="AOB273" s="909"/>
      <c r="AOC273" s="909"/>
      <c r="AOD273" s="893"/>
      <c r="AOE273" s="893"/>
      <c r="AOF273" s="909"/>
      <c r="AOG273" s="909"/>
      <c r="AOH273" s="893"/>
      <c r="AOI273" s="893"/>
      <c r="AOJ273" s="909"/>
      <c r="AOK273" s="909"/>
      <c r="AOL273" s="893"/>
      <c r="AOM273" s="893"/>
      <c r="AON273" s="893"/>
      <c r="AOO273" s="893"/>
      <c r="AOP273" s="893"/>
      <c r="AOQ273" s="893"/>
      <c r="AOR273" s="893"/>
      <c r="AOS273" s="909"/>
      <c r="AOT273" s="909"/>
      <c r="AOU273" s="893"/>
      <c r="AOV273" s="893"/>
      <c r="AOW273" s="909"/>
      <c r="AOX273" s="909"/>
      <c r="AOY273" s="893"/>
      <c r="AOZ273" s="893"/>
      <c r="APA273" s="893"/>
      <c r="APB273" s="893"/>
      <c r="APC273" s="893"/>
      <c r="APD273" s="908"/>
      <c r="APE273" s="910"/>
      <c r="APF273" s="893"/>
      <c r="APG273" s="893"/>
      <c r="APH273" s="893"/>
      <c r="API273" s="893"/>
      <c r="APJ273" s="893"/>
      <c r="APK273" s="893"/>
      <c r="APL273" s="893"/>
      <c r="APM273" s="911"/>
      <c r="APN273" s="911"/>
      <c r="APO273" s="911"/>
      <c r="APP273" s="911"/>
      <c r="APQ273" s="911"/>
      <c r="APR273" s="911"/>
      <c r="APS273" s="911"/>
      <c r="APT273" s="911"/>
      <c r="APU273" s="911"/>
      <c r="APV273" s="911"/>
      <c r="APW273" s="911"/>
      <c r="APX273" s="911"/>
      <c r="APY273" s="911"/>
      <c r="APZ273" s="911"/>
      <c r="AQA273" s="911"/>
      <c r="AQB273" s="911"/>
      <c r="AQC273" s="911"/>
      <c r="AQD273" s="911"/>
      <c r="AQE273" s="911"/>
      <c r="AQF273" s="911"/>
      <c r="AQG273" s="911"/>
      <c r="AQH273" s="911"/>
      <c r="AQI273" s="911"/>
      <c r="AQJ273" s="911"/>
      <c r="AQK273" s="911"/>
      <c r="AQL273" s="911"/>
      <c r="AQM273" s="911"/>
      <c r="AQN273" s="911"/>
      <c r="AQO273" s="911"/>
      <c r="AQP273" s="911"/>
      <c r="AQQ273" s="911"/>
      <c r="AQR273" s="911"/>
      <c r="AQS273" s="911"/>
      <c r="AQT273" s="911"/>
      <c r="AQU273" s="911"/>
      <c r="AQV273" s="911"/>
      <c r="AQW273" s="911"/>
      <c r="AQX273" s="911"/>
      <c r="AQY273" s="911"/>
      <c r="AQZ273" s="911"/>
      <c r="ARA273" s="911"/>
      <c r="ARB273" s="911"/>
      <c r="ARC273" s="911"/>
      <c r="ARD273" s="911"/>
      <c r="ARE273" s="893"/>
      <c r="ARF273" s="893"/>
      <c r="ARG273" s="893"/>
      <c r="ARH273" s="893"/>
      <c r="ARI273" s="893"/>
      <c r="ARJ273" s="893"/>
      <c r="ARK273" s="893"/>
      <c r="ARL273" s="893"/>
      <c r="ARM273" s="893"/>
      <c r="ARN273" s="893"/>
      <c r="ARO273" s="893"/>
      <c r="ARP273" s="893"/>
      <c r="ARQ273" s="893"/>
      <c r="ARR273" s="893"/>
      <c r="ARS273" s="893"/>
      <c r="ART273" s="893"/>
      <c r="ARU273" s="893"/>
      <c r="ARV273" s="893"/>
      <c r="ARW273" s="893"/>
      <c r="ARX273" s="893"/>
      <c r="ARY273" s="893"/>
      <c r="ARZ273" s="893"/>
      <c r="ASA273" s="893"/>
      <c r="ASB273" s="893"/>
      <c r="ASC273" s="909"/>
      <c r="ASD273" s="909"/>
      <c r="ASE273" s="909"/>
      <c r="ASF273" s="909"/>
      <c r="ASG273" s="909"/>
      <c r="ASH273" s="893"/>
      <c r="ASI273" s="893"/>
      <c r="ASJ273" s="909"/>
      <c r="ASK273" s="909"/>
      <c r="ASL273" s="893"/>
      <c r="ASM273" s="893"/>
      <c r="ASN273" s="909"/>
      <c r="ASO273" s="909"/>
      <c r="ASP273" s="893"/>
      <c r="ASQ273" s="893"/>
      <c r="ASR273" s="893"/>
      <c r="ASS273" s="893"/>
      <c r="AST273" s="893"/>
      <c r="ASU273" s="893"/>
      <c r="ASV273" s="893"/>
      <c r="ASW273" s="909"/>
      <c r="ASX273" s="909"/>
      <c r="ASY273" s="893"/>
      <c r="ASZ273" s="893"/>
      <c r="ATA273" s="909"/>
      <c r="ATB273" s="909"/>
      <c r="ATC273" s="893"/>
      <c r="ATD273" s="893"/>
      <c r="ATE273" s="893"/>
      <c r="ATF273" s="893"/>
      <c r="ATG273" s="893"/>
      <c r="ATH273" s="908"/>
      <c r="ATI273" s="910"/>
      <c r="ATJ273" s="893"/>
      <c r="ATK273" s="893"/>
      <c r="ATL273" s="893"/>
      <c r="ATM273" s="893"/>
      <c r="ATN273" s="893"/>
      <c r="ATO273" s="893"/>
      <c r="ATP273" s="893"/>
      <c r="ATQ273" s="911"/>
      <c r="ATR273" s="911"/>
      <c r="ATS273" s="911"/>
      <c r="ATT273" s="911"/>
      <c r="ATU273" s="911"/>
      <c r="ATV273" s="911"/>
      <c r="ATW273" s="911"/>
      <c r="ATX273" s="911"/>
      <c r="ATY273" s="911"/>
      <c r="ATZ273" s="911"/>
      <c r="AUA273" s="911"/>
      <c r="AUB273" s="911"/>
      <c r="AUC273" s="911"/>
      <c r="AUD273" s="911"/>
      <c r="AUE273" s="911"/>
      <c r="AUF273" s="911"/>
      <c r="AUG273" s="911"/>
      <c r="AUH273" s="911"/>
      <c r="AUI273" s="911"/>
      <c r="AUJ273" s="911"/>
      <c r="AUK273" s="911"/>
      <c r="AUL273" s="911"/>
      <c r="AUM273" s="911"/>
      <c r="AUN273" s="911"/>
      <c r="AUO273" s="911"/>
      <c r="AUP273" s="911"/>
      <c r="AUQ273" s="911"/>
      <c r="AUR273" s="911"/>
      <c r="AUS273" s="911"/>
      <c r="AUT273" s="911"/>
      <c r="AUU273" s="911"/>
      <c r="AUV273" s="911"/>
      <c r="AUW273" s="911"/>
      <c r="AUX273" s="911"/>
      <c r="AUY273" s="911"/>
      <c r="AUZ273" s="911"/>
      <c r="AVA273" s="911"/>
      <c r="AVB273" s="911"/>
      <c r="AVC273" s="911"/>
      <c r="AVD273" s="911"/>
      <c r="AVE273" s="911"/>
      <c r="AVF273" s="911"/>
      <c r="AVG273" s="911"/>
      <c r="AVH273" s="911"/>
      <c r="AVI273" s="893"/>
      <c r="AVJ273" s="893"/>
      <c r="AVK273" s="893"/>
      <c r="AVL273" s="893"/>
      <c r="AVM273" s="893"/>
      <c r="AVN273" s="893"/>
      <c r="AVO273" s="893"/>
      <c r="AVP273" s="893"/>
      <c r="AVQ273" s="893"/>
      <c r="AVR273" s="893"/>
      <c r="AVS273" s="893"/>
      <c r="AVT273" s="893"/>
      <c r="AVU273" s="893"/>
      <c r="AVV273" s="893"/>
      <c r="AVW273" s="893"/>
      <c r="AVX273" s="893"/>
      <c r="AVY273" s="893"/>
      <c r="AVZ273" s="893"/>
      <c r="AWA273" s="893"/>
      <c r="AWB273" s="893"/>
      <c r="AWC273" s="893"/>
      <c r="AWD273" s="893"/>
      <c r="AWE273" s="893"/>
      <c r="AWF273" s="893"/>
      <c r="AWG273" s="909"/>
      <c r="AWH273" s="909"/>
      <c r="AWI273" s="909"/>
      <c r="AWJ273" s="909"/>
      <c r="AWK273" s="909"/>
      <c r="AWL273" s="893"/>
      <c r="AWM273" s="893"/>
      <c r="AWN273" s="909"/>
      <c r="AWO273" s="909"/>
      <c r="AWP273" s="893"/>
      <c r="AWQ273" s="893"/>
      <c r="AWR273" s="909"/>
      <c r="AWS273" s="909"/>
      <c r="AWT273" s="893"/>
      <c r="AWU273" s="893"/>
      <c r="AWV273" s="893"/>
      <c r="AWW273" s="893"/>
      <c r="AWX273" s="893"/>
      <c r="AWY273" s="893"/>
      <c r="AWZ273" s="893"/>
      <c r="AXA273" s="909"/>
      <c r="AXB273" s="909"/>
      <c r="AXC273" s="893"/>
      <c r="AXD273" s="893"/>
      <c r="AXE273" s="909"/>
      <c r="AXF273" s="909"/>
      <c r="AXG273" s="893"/>
      <c r="AXH273" s="893"/>
      <c r="AXI273" s="893"/>
      <c r="AXJ273" s="893"/>
      <c r="AXK273" s="893"/>
      <c r="AXL273" s="908"/>
      <c r="AXM273" s="910"/>
      <c r="AXN273" s="893"/>
      <c r="AXO273" s="893"/>
      <c r="AXP273" s="893"/>
      <c r="AXQ273" s="893"/>
      <c r="AXR273" s="893"/>
      <c r="AXS273" s="893"/>
      <c r="AXT273" s="893"/>
      <c r="AXU273" s="911"/>
      <c r="AXV273" s="911"/>
      <c r="AXW273" s="911"/>
      <c r="AXX273" s="911"/>
      <c r="AXY273" s="911"/>
      <c r="AXZ273" s="911"/>
      <c r="AYA273" s="911"/>
      <c r="AYB273" s="911"/>
      <c r="AYC273" s="911"/>
      <c r="AYD273" s="911"/>
      <c r="AYE273" s="911"/>
      <c r="AYF273" s="911"/>
      <c r="AYG273" s="911"/>
      <c r="AYH273" s="911"/>
      <c r="AYI273" s="911"/>
      <c r="AYJ273" s="911"/>
      <c r="AYK273" s="911"/>
      <c r="AYL273" s="911"/>
      <c r="AYM273" s="911"/>
      <c r="AYN273" s="911"/>
      <c r="AYO273" s="911"/>
      <c r="AYP273" s="911"/>
      <c r="AYQ273" s="911"/>
      <c r="AYR273" s="911"/>
      <c r="AYS273" s="911"/>
      <c r="AYT273" s="911"/>
      <c r="AYU273" s="911"/>
      <c r="AYV273" s="911"/>
      <c r="AYW273" s="911"/>
      <c r="AYX273" s="911"/>
      <c r="AYY273" s="911"/>
      <c r="AYZ273" s="911"/>
      <c r="AZA273" s="911"/>
      <c r="AZB273" s="911"/>
      <c r="AZC273" s="911"/>
      <c r="AZD273" s="911"/>
      <c r="AZE273" s="911"/>
      <c r="AZF273" s="911"/>
      <c r="AZG273" s="911"/>
      <c r="AZH273" s="911"/>
      <c r="AZI273" s="911"/>
      <c r="AZJ273" s="911"/>
      <c r="AZK273" s="911"/>
      <c r="AZL273" s="911"/>
      <c r="AZM273" s="893"/>
      <c r="AZN273" s="893"/>
      <c r="AZO273" s="893"/>
      <c r="AZP273" s="893"/>
      <c r="AZQ273" s="893"/>
      <c r="AZR273" s="893"/>
      <c r="AZS273" s="893"/>
      <c r="AZT273" s="893"/>
      <c r="AZU273" s="893"/>
      <c r="AZV273" s="893"/>
      <c r="AZW273" s="893"/>
      <c r="AZX273" s="893"/>
      <c r="AZY273" s="893"/>
      <c r="AZZ273" s="893"/>
      <c r="BAA273" s="893"/>
      <c r="BAB273" s="893"/>
      <c r="BAC273" s="893"/>
      <c r="BAD273" s="893"/>
      <c r="BAE273" s="893"/>
      <c r="BAF273" s="893"/>
      <c r="BAG273" s="893"/>
      <c r="BAH273" s="893"/>
      <c r="BAI273" s="893"/>
      <c r="BAJ273" s="893"/>
      <c r="BAK273" s="909"/>
      <c r="BAL273" s="909"/>
      <c r="BAM273" s="909"/>
      <c r="BAN273" s="909"/>
      <c r="BAO273" s="909"/>
      <c r="BAP273" s="893"/>
      <c r="BAQ273" s="893"/>
      <c r="BAR273" s="909"/>
      <c r="BAS273" s="909"/>
      <c r="BAT273" s="893"/>
      <c r="BAU273" s="893"/>
      <c r="BAV273" s="909"/>
      <c r="BAW273" s="909"/>
      <c r="BAX273" s="893"/>
      <c r="BAY273" s="893"/>
      <c r="BAZ273" s="893"/>
      <c r="BBA273" s="893"/>
      <c r="BBB273" s="893"/>
      <c r="BBC273" s="893"/>
      <c r="BBD273" s="893"/>
      <c r="BBE273" s="909"/>
      <c r="BBF273" s="909"/>
      <c r="BBG273" s="893"/>
      <c r="BBH273" s="893"/>
      <c r="BBI273" s="909"/>
      <c r="BBJ273" s="909"/>
      <c r="BBK273" s="893"/>
      <c r="BBL273" s="893"/>
      <c r="BBM273" s="893"/>
      <c r="BBN273" s="893"/>
      <c r="BBO273" s="893"/>
      <c r="BBP273" s="908"/>
      <c r="BBQ273" s="910"/>
      <c r="BBR273" s="893"/>
      <c r="BBS273" s="893"/>
      <c r="BBT273" s="893"/>
      <c r="BBU273" s="893"/>
      <c r="BBV273" s="893"/>
      <c r="BBW273" s="893"/>
      <c r="BBX273" s="893"/>
      <c r="BBY273" s="911"/>
      <c r="BBZ273" s="911"/>
      <c r="BCA273" s="911"/>
      <c r="BCB273" s="911"/>
      <c r="BCC273" s="911"/>
      <c r="BCD273" s="911"/>
      <c r="BCE273" s="911"/>
      <c r="BCF273" s="911"/>
      <c r="BCG273" s="911"/>
      <c r="BCH273" s="911"/>
      <c r="BCI273" s="911"/>
      <c r="BCJ273" s="911"/>
      <c r="BCK273" s="911"/>
      <c r="BCL273" s="911"/>
      <c r="BCM273" s="911"/>
      <c r="BCN273" s="911"/>
      <c r="BCO273" s="911"/>
      <c r="BCP273" s="911"/>
      <c r="BCQ273" s="911"/>
      <c r="BCR273" s="911"/>
      <c r="BCS273" s="911"/>
      <c r="BCT273" s="911"/>
      <c r="BCU273" s="911"/>
      <c r="BCV273" s="911"/>
      <c r="BCW273" s="911"/>
      <c r="BCX273" s="911"/>
      <c r="BCY273" s="911"/>
      <c r="BCZ273" s="911"/>
      <c r="BDA273" s="911"/>
      <c r="BDB273" s="911"/>
      <c r="BDC273" s="911"/>
      <c r="BDD273" s="911"/>
      <c r="BDE273" s="911"/>
      <c r="BDF273" s="911"/>
      <c r="BDG273" s="911"/>
      <c r="BDH273" s="911"/>
      <c r="BDI273" s="911"/>
      <c r="BDJ273" s="911"/>
      <c r="BDK273" s="911"/>
      <c r="BDL273" s="911"/>
      <c r="BDM273" s="911"/>
      <c r="BDN273" s="911"/>
      <c r="BDO273" s="911"/>
      <c r="BDP273" s="911"/>
      <c r="BDQ273" s="893"/>
      <c r="BDR273" s="893"/>
      <c r="BDS273" s="893"/>
      <c r="BDT273" s="893"/>
      <c r="BDU273" s="893"/>
      <c r="BDV273" s="893"/>
      <c r="BDW273" s="893"/>
      <c r="BDX273" s="893"/>
      <c r="BDY273" s="893"/>
      <c r="BDZ273" s="893"/>
      <c r="BEA273" s="893"/>
      <c r="BEB273" s="893"/>
      <c r="BEC273" s="893"/>
      <c r="BED273" s="893"/>
      <c r="BEE273" s="893"/>
      <c r="BEF273" s="893"/>
      <c r="BEG273" s="893"/>
      <c r="BEH273" s="893"/>
      <c r="BEI273" s="893"/>
      <c r="BEJ273" s="893"/>
      <c r="BEK273" s="893"/>
      <c r="BEL273" s="893"/>
      <c r="BEM273" s="893"/>
      <c r="BEN273" s="893"/>
      <c r="BEO273" s="909"/>
      <c r="BEP273" s="909"/>
      <c r="BEQ273" s="909"/>
      <c r="BER273" s="909"/>
      <c r="BES273" s="909"/>
      <c r="BET273" s="893"/>
      <c r="BEU273" s="893"/>
      <c r="BEV273" s="909"/>
      <c r="BEW273" s="909"/>
      <c r="BEX273" s="893"/>
      <c r="BEY273" s="893"/>
      <c r="BEZ273" s="909"/>
      <c r="BFA273" s="909"/>
      <c r="BFB273" s="893"/>
      <c r="BFC273" s="893"/>
      <c r="BFD273" s="893"/>
      <c r="BFE273" s="893"/>
      <c r="BFF273" s="893"/>
      <c r="BFG273" s="893"/>
      <c r="BFH273" s="893"/>
      <c r="BFI273" s="909"/>
      <c r="BFJ273" s="909"/>
      <c r="BFK273" s="893"/>
      <c r="BFL273" s="893"/>
      <c r="BFM273" s="909"/>
      <c r="BFN273" s="909"/>
      <c r="BFO273" s="893"/>
      <c r="BFP273" s="893"/>
      <c r="BFQ273" s="893"/>
      <c r="BFR273" s="893"/>
      <c r="BFS273" s="893"/>
      <c r="BFT273" s="908"/>
      <c r="BFU273" s="910"/>
      <c r="BFV273" s="893"/>
      <c r="BFW273" s="893"/>
      <c r="BFX273" s="893"/>
      <c r="BFY273" s="893"/>
      <c r="BFZ273" s="893"/>
      <c r="BGA273" s="893"/>
      <c r="BGB273" s="893"/>
      <c r="BGC273" s="911"/>
      <c r="BGD273" s="911"/>
      <c r="BGE273" s="911"/>
      <c r="BGF273" s="911"/>
      <c r="BGG273" s="911"/>
      <c r="BGH273" s="911"/>
      <c r="BGI273" s="911"/>
      <c r="BGJ273" s="911"/>
      <c r="BGK273" s="911"/>
      <c r="BGL273" s="911"/>
      <c r="BGM273" s="911"/>
      <c r="BGN273" s="911"/>
      <c r="BGO273" s="911"/>
      <c r="BGP273" s="911"/>
      <c r="BGQ273" s="911"/>
      <c r="BGR273" s="911"/>
      <c r="BGS273" s="911"/>
      <c r="BGT273" s="911"/>
      <c r="BGU273" s="911"/>
      <c r="BGV273" s="911"/>
      <c r="BGW273" s="911"/>
      <c r="BGX273" s="911"/>
      <c r="BGY273" s="911"/>
      <c r="BGZ273" s="911"/>
      <c r="BHA273" s="911"/>
      <c r="BHB273" s="911"/>
      <c r="BHC273" s="911"/>
      <c r="BHD273" s="911"/>
      <c r="BHE273" s="911"/>
      <c r="BHF273" s="911"/>
      <c r="BHG273" s="911"/>
      <c r="BHH273" s="911"/>
      <c r="BHI273" s="911"/>
      <c r="BHJ273" s="911"/>
      <c r="BHK273" s="911"/>
      <c r="BHL273" s="911"/>
      <c r="BHM273" s="911"/>
      <c r="BHN273" s="911"/>
      <c r="BHO273" s="911"/>
      <c r="BHP273" s="911"/>
      <c r="BHQ273" s="911"/>
      <c r="BHR273" s="911"/>
      <c r="BHS273" s="911"/>
      <c r="BHT273" s="911"/>
      <c r="BHU273" s="893"/>
      <c r="BHV273" s="893"/>
      <c r="BHW273" s="893"/>
      <c r="BHX273" s="893"/>
      <c r="BHY273" s="893"/>
      <c r="BHZ273" s="893"/>
      <c r="BIA273" s="893"/>
      <c r="BIB273" s="893"/>
      <c r="BIC273" s="893"/>
      <c r="BID273" s="893"/>
      <c r="BIE273" s="893"/>
      <c r="BIF273" s="893"/>
      <c r="BIG273" s="893"/>
      <c r="BIH273" s="893"/>
      <c r="BII273" s="893"/>
      <c r="BIJ273" s="893"/>
      <c r="BIK273" s="893"/>
      <c r="BIL273" s="893"/>
      <c r="BIM273" s="893"/>
      <c r="BIN273" s="893"/>
      <c r="BIO273" s="893"/>
      <c r="BIP273" s="893"/>
      <c r="BIQ273" s="893"/>
      <c r="BIR273" s="893"/>
      <c r="BIS273" s="909"/>
      <c r="BIT273" s="909"/>
      <c r="BIU273" s="909"/>
      <c r="BIV273" s="909"/>
      <c r="BIW273" s="909"/>
      <c r="BIX273" s="893"/>
      <c r="BIY273" s="893"/>
      <c r="BIZ273" s="909"/>
      <c r="BJA273" s="909"/>
      <c r="BJB273" s="893"/>
      <c r="BJC273" s="893"/>
      <c r="BJD273" s="909"/>
      <c r="BJE273" s="909"/>
      <c r="BJF273" s="893"/>
      <c r="BJG273" s="893"/>
      <c r="BJH273" s="893"/>
      <c r="BJI273" s="893"/>
      <c r="BJJ273" s="893"/>
      <c r="BJK273" s="893"/>
      <c r="BJL273" s="893"/>
      <c r="BJM273" s="909"/>
      <c r="BJN273" s="909"/>
      <c r="BJO273" s="893"/>
      <c r="BJP273" s="893"/>
      <c r="BJQ273" s="909"/>
      <c r="BJR273" s="909"/>
      <c r="BJS273" s="893"/>
      <c r="BJT273" s="893"/>
      <c r="BJU273" s="893"/>
      <c r="BJV273" s="893"/>
      <c r="BJW273" s="893"/>
      <c r="BJX273" s="908"/>
      <c r="BJY273" s="910"/>
      <c r="BJZ273" s="893"/>
      <c r="BKA273" s="893"/>
      <c r="BKB273" s="893"/>
      <c r="BKC273" s="893"/>
      <c r="BKD273" s="893"/>
      <c r="BKE273" s="893"/>
      <c r="BKF273" s="893"/>
      <c r="BKG273" s="911"/>
      <c r="BKH273" s="911"/>
      <c r="BKI273" s="911"/>
      <c r="BKJ273" s="911"/>
      <c r="BKK273" s="911"/>
      <c r="BKL273" s="911"/>
      <c r="BKM273" s="911"/>
      <c r="BKN273" s="911"/>
      <c r="BKO273" s="911"/>
      <c r="BKP273" s="911"/>
      <c r="BKQ273" s="911"/>
      <c r="BKR273" s="911"/>
      <c r="BKS273" s="911"/>
      <c r="BKT273" s="911"/>
      <c r="BKU273" s="911"/>
      <c r="BKV273" s="911"/>
      <c r="BKW273" s="911"/>
      <c r="BKX273" s="911"/>
      <c r="BKY273" s="911"/>
      <c r="BKZ273" s="911"/>
      <c r="BLA273" s="911"/>
      <c r="BLB273" s="911"/>
      <c r="BLC273" s="911"/>
      <c r="BLD273" s="911"/>
      <c r="BLE273" s="911"/>
      <c r="BLF273" s="911"/>
      <c r="BLG273" s="911"/>
      <c r="BLH273" s="911"/>
      <c r="BLI273" s="911"/>
      <c r="BLJ273" s="911"/>
      <c r="BLK273" s="911"/>
      <c r="BLL273" s="911"/>
      <c r="BLM273" s="911"/>
      <c r="BLN273" s="911"/>
      <c r="BLO273" s="911"/>
      <c r="BLP273" s="911"/>
      <c r="BLQ273" s="911"/>
      <c r="BLR273" s="911"/>
      <c r="BLS273" s="911"/>
      <c r="BLT273" s="911"/>
      <c r="BLU273" s="911"/>
      <c r="BLV273" s="911"/>
      <c r="BLW273" s="911"/>
      <c r="BLX273" s="911"/>
      <c r="BLY273" s="893"/>
      <c r="BLZ273" s="893"/>
      <c r="BMA273" s="893"/>
      <c r="BMB273" s="893"/>
      <c r="BMC273" s="893"/>
      <c r="BMD273" s="893"/>
      <c r="BME273" s="893"/>
      <c r="BMF273" s="893"/>
      <c r="BMG273" s="893"/>
      <c r="BMH273" s="893"/>
      <c r="BMI273" s="893"/>
      <c r="BMJ273" s="893"/>
      <c r="BMK273" s="893"/>
      <c r="BML273" s="893"/>
      <c r="BMM273" s="893"/>
      <c r="BMN273" s="893"/>
      <c r="BMO273" s="893"/>
      <c r="BMP273" s="893"/>
      <c r="BMQ273" s="893"/>
      <c r="BMR273" s="893"/>
      <c r="BMS273" s="893"/>
      <c r="BMT273" s="893"/>
      <c r="BMU273" s="893"/>
      <c r="BMV273" s="893"/>
      <c r="BMW273" s="909"/>
      <c r="BMX273" s="909"/>
      <c r="BMY273" s="909"/>
      <c r="BMZ273" s="909"/>
      <c r="BNA273" s="909"/>
      <c r="BNB273" s="893"/>
      <c r="BNC273" s="893"/>
      <c r="BND273" s="909"/>
      <c r="BNE273" s="909"/>
      <c r="BNF273" s="893"/>
      <c r="BNG273" s="893"/>
      <c r="BNH273" s="909"/>
      <c r="BNI273" s="909"/>
      <c r="BNJ273" s="893"/>
      <c r="BNK273" s="893"/>
      <c r="BNL273" s="893"/>
      <c r="BNM273" s="893"/>
      <c r="BNN273" s="893"/>
      <c r="BNO273" s="893"/>
      <c r="BNP273" s="893"/>
      <c r="BNQ273" s="909"/>
      <c r="BNR273" s="909"/>
      <c r="BNS273" s="893"/>
      <c r="BNT273" s="893"/>
      <c r="BNU273" s="909"/>
      <c r="BNV273" s="909"/>
      <c r="BNW273" s="893"/>
      <c r="BNX273" s="893"/>
      <c r="BNY273" s="893"/>
      <c r="BNZ273" s="893"/>
      <c r="BOA273" s="893"/>
      <c r="BOB273" s="908"/>
      <c r="BOC273" s="910"/>
      <c r="BOD273" s="893"/>
      <c r="BOE273" s="893"/>
      <c r="BOF273" s="893"/>
      <c r="BOG273" s="893"/>
      <c r="BOH273" s="893"/>
      <c r="BOI273" s="893"/>
      <c r="BOJ273" s="893"/>
      <c r="BOK273" s="911"/>
      <c r="BOL273" s="911"/>
      <c r="BOM273" s="911"/>
      <c r="BON273" s="911"/>
      <c r="BOO273" s="911"/>
      <c r="BOP273" s="911"/>
      <c r="BOQ273" s="911"/>
      <c r="BOR273" s="911"/>
      <c r="BOS273" s="911"/>
      <c r="BOT273" s="911"/>
      <c r="BOU273" s="911"/>
      <c r="BOV273" s="911"/>
      <c r="BOW273" s="911"/>
      <c r="BOX273" s="911"/>
      <c r="BOY273" s="911"/>
      <c r="BOZ273" s="911"/>
      <c r="BPA273" s="911"/>
      <c r="BPB273" s="911"/>
      <c r="BPC273" s="911"/>
      <c r="BPD273" s="911"/>
      <c r="BPE273" s="911"/>
      <c r="BPF273" s="911"/>
      <c r="BPG273" s="911"/>
      <c r="BPH273" s="911"/>
      <c r="BPI273" s="911"/>
      <c r="BPJ273" s="911"/>
      <c r="BPK273" s="911"/>
      <c r="BPL273" s="911"/>
      <c r="BPM273" s="911"/>
      <c r="BPN273" s="911"/>
      <c r="BPO273" s="911"/>
      <c r="BPP273" s="911"/>
      <c r="BPQ273" s="911"/>
      <c r="BPR273" s="911"/>
      <c r="BPS273" s="911"/>
      <c r="BPT273" s="911"/>
      <c r="BPU273" s="911"/>
      <c r="BPV273" s="911"/>
      <c r="BPW273" s="911"/>
      <c r="BPX273" s="911"/>
      <c r="BPY273" s="911"/>
      <c r="BPZ273" s="911"/>
      <c r="BQA273" s="911"/>
      <c r="BQB273" s="911"/>
      <c r="BQC273" s="893"/>
      <c r="BQD273" s="893"/>
      <c r="BQE273" s="893"/>
      <c r="BQF273" s="893"/>
      <c r="BQG273" s="893"/>
      <c r="BQH273" s="893"/>
      <c r="BQI273" s="893"/>
      <c r="BQJ273" s="893"/>
      <c r="BQK273" s="893"/>
      <c r="BQL273" s="893"/>
      <c r="BQM273" s="893"/>
      <c r="BQN273" s="893"/>
      <c r="BQO273" s="893"/>
      <c r="BQP273" s="893"/>
      <c r="BQQ273" s="893"/>
      <c r="BQR273" s="893"/>
      <c r="BQS273" s="893"/>
      <c r="BQT273" s="893"/>
      <c r="BQU273" s="893"/>
      <c r="BQV273" s="893"/>
      <c r="BQW273" s="893"/>
      <c r="BQX273" s="893"/>
      <c r="BQY273" s="893"/>
      <c r="BQZ273" s="893"/>
      <c r="BRA273" s="909"/>
      <c r="BRB273" s="909"/>
      <c r="BRC273" s="909"/>
      <c r="BRD273" s="909"/>
      <c r="BRE273" s="909"/>
      <c r="BRF273" s="893"/>
      <c r="BRG273" s="893"/>
      <c r="BRH273" s="909"/>
      <c r="BRI273" s="909"/>
      <c r="BRJ273" s="893"/>
      <c r="BRK273" s="893"/>
      <c r="BRL273" s="909"/>
      <c r="BRM273" s="909"/>
      <c r="BRN273" s="893"/>
      <c r="BRO273" s="893"/>
      <c r="BRP273" s="893"/>
      <c r="BRQ273" s="893"/>
      <c r="BRR273" s="893"/>
      <c r="BRS273" s="893"/>
      <c r="BRT273" s="893"/>
      <c r="BRU273" s="909"/>
      <c r="BRV273" s="909"/>
      <c r="BRW273" s="893"/>
      <c r="BRX273" s="893"/>
      <c r="BRY273" s="909"/>
      <c r="BRZ273" s="909"/>
      <c r="BSA273" s="893"/>
      <c r="BSB273" s="893"/>
      <c r="BSC273" s="893"/>
      <c r="BSD273" s="893"/>
      <c r="BSE273" s="893"/>
      <c r="BSF273" s="908"/>
      <c r="BSG273" s="910"/>
      <c r="BSH273" s="893"/>
      <c r="BSI273" s="893"/>
      <c r="BSJ273" s="893"/>
      <c r="BSK273" s="893"/>
      <c r="BSL273" s="893"/>
      <c r="BSM273" s="893"/>
      <c r="BSN273" s="893"/>
      <c r="BSO273" s="911"/>
      <c r="BSP273" s="911"/>
      <c r="BSQ273" s="911"/>
      <c r="BSR273" s="911"/>
      <c r="BSS273" s="911"/>
      <c r="BST273" s="911"/>
      <c r="BSU273" s="911"/>
      <c r="BSV273" s="911"/>
      <c r="BSW273" s="911"/>
      <c r="BSX273" s="911"/>
      <c r="BSY273" s="911"/>
      <c r="BSZ273" s="911"/>
      <c r="BTA273" s="911"/>
      <c r="BTB273" s="911"/>
      <c r="BTC273" s="911"/>
      <c r="BTD273" s="911"/>
      <c r="BTE273" s="911"/>
      <c r="BTF273" s="911"/>
      <c r="BTG273" s="911"/>
      <c r="BTH273" s="911"/>
      <c r="BTI273" s="911"/>
      <c r="BTJ273" s="911"/>
      <c r="BTK273" s="911"/>
      <c r="BTL273" s="911"/>
      <c r="BTM273" s="911"/>
      <c r="BTN273" s="911"/>
      <c r="BTO273" s="911"/>
      <c r="BTP273" s="911"/>
      <c r="BTQ273" s="911"/>
      <c r="BTR273" s="911"/>
      <c r="BTS273" s="911"/>
      <c r="BTT273" s="911"/>
      <c r="BTU273" s="911"/>
      <c r="BTV273" s="911"/>
      <c r="BTW273" s="911"/>
      <c r="BTX273" s="911"/>
      <c r="BTY273" s="911"/>
      <c r="BTZ273" s="911"/>
      <c r="BUA273" s="911"/>
      <c r="BUB273" s="911"/>
      <c r="BUC273" s="911"/>
      <c r="BUD273" s="911"/>
      <c r="BUE273" s="911"/>
      <c r="BUF273" s="911"/>
      <c r="BUG273" s="893"/>
      <c r="BUH273" s="893"/>
      <c r="BUI273" s="893"/>
      <c r="BUJ273" s="893"/>
      <c r="BUK273" s="893"/>
      <c r="BUL273" s="893"/>
      <c r="BUM273" s="893"/>
      <c r="BUN273" s="893"/>
      <c r="BUO273" s="893"/>
      <c r="BUP273" s="893"/>
      <c r="BUQ273" s="893"/>
      <c r="BUR273" s="893"/>
      <c r="BUS273" s="893"/>
      <c r="BUT273" s="893"/>
      <c r="BUU273" s="893"/>
      <c r="BUV273" s="893"/>
      <c r="BUW273" s="893"/>
      <c r="BUX273" s="893"/>
      <c r="BUY273" s="893"/>
      <c r="BUZ273" s="893"/>
      <c r="BVA273" s="893"/>
      <c r="BVB273" s="893"/>
      <c r="BVC273" s="893"/>
      <c r="BVD273" s="893"/>
      <c r="BVE273" s="909"/>
      <c r="BVF273" s="909"/>
      <c r="BVG273" s="909"/>
      <c r="BVH273" s="909"/>
      <c r="BVI273" s="909"/>
      <c r="BVJ273" s="893"/>
      <c r="BVK273" s="893"/>
      <c r="BVL273" s="909"/>
      <c r="BVM273" s="909"/>
      <c r="BVN273" s="893"/>
      <c r="BVO273" s="893"/>
      <c r="BVP273" s="909"/>
      <c r="BVQ273" s="909"/>
      <c r="BVR273" s="893"/>
      <c r="BVS273" s="893"/>
      <c r="BVT273" s="893"/>
      <c r="BVU273" s="893"/>
      <c r="BVV273" s="893"/>
      <c r="BVW273" s="893"/>
      <c r="BVX273" s="893"/>
      <c r="BVY273" s="909"/>
      <c r="BVZ273" s="909"/>
      <c r="BWA273" s="893"/>
      <c r="BWB273" s="893"/>
      <c r="BWC273" s="909"/>
      <c r="BWD273" s="909"/>
      <c r="BWE273" s="893"/>
      <c r="BWF273" s="893"/>
      <c r="BWG273" s="893"/>
      <c r="BWH273" s="893"/>
      <c r="BWI273" s="893"/>
      <c r="BWJ273" s="908"/>
      <c r="BWK273" s="910"/>
      <c r="BWL273" s="893"/>
      <c r="BWM273" s="893"/>
      <c r="BWN273" s="893"/>
      <c r="BWO273" s="893"/>
      <c r="BWP273" s="893"/>
      <c r="BWQ273" s="893"/>
      <c r="BWR273" s="893"/>
      <c r="BWS273" s="911"/>
      <c r="BWT273" s="911"/>
      <c r="BWU273" s="911"/>
      <c r="BWV273" s="911"/>
      <c r="BWW273" s="911"/>
      <c r="BWX273" s="911"/>
      <c r="BWY273" s="911"/>
      <c r="BWZ273" s="911"/>
      <c r="BXA273" s="911"/>
      <c r="BXB273" s="911"/>
      <c r="BXC273" s="911"/>
      <c r="BXD273" s="911"/>
      <c r="BXE273" s="911"/>
      <c r="BXF273" s="911"/>
      <c r="BXG273" s="911"/>
      <c r="BXH273" s="911"/>
      <c r="BXI273" s="911"/>
      <c r="BXJ273" s="911"/>
      <c r="BXK273" s="911"/>
      <c r="BXL273" s="911"/>
      <c r="BXM273" s="911"/>
      <c r="BXN273" s="911"/>
      <c r="BXO273" s="911"/>
      <c r="BXP273" s="911"/>
      <c r="BXQ273" s="911"/>
      <c r="BXR273" s="911"/>
      <c r="BXS273" s="911"/>
      <c r="BXT273" s="911"/>
      <c r="BXU273" s="911"/>
      <c r="BXV273" s="911"/>
      <c r="BXW273" s="911"/>
      <c r="BXX273" s="911"/>
      <c r="BXY273" s="911"/>
      <c r="BXZ273" s="911"/>
      <c r="BYA273" s="911"/>
      <c r="BYB273" s="911"/>
      <c r="BYC273" s="911"/>
      <c r="BYD273" s="911"/>
      <c r="BYE273" s="911"/>
      <c r="BYF273" s="911"/>
      <c r="BYG273" s="911"/>
      <c r="BYH273" s="911"/>
      <c r="BYI273" s="911"/>
      <c r="BYJ273" s="911"/>
      <c r="BYK273" s="893"/>
      <c r="BYL273" s="893"/>
      <c r="BYM273" s="893"/>
      <c r="BYN273" s="893"/>
      <c r="BYO273" s="893"/>
      <c r="BYP273" s="893"/>
      <c r="BYQ273" s="893"/>
      <c r="BYR273" s="893"/>
      <c r="BYS273" s="893"/>
      <c r="BYT273" s="893"/>
      <c r="BYU273" s="893"/>
      <c r="BYV273" s="893"/>
      <c r="BYW273" s="893"/>
      <c r="BYX273" s="893"/>
      <c r="BYY273" s="893"/>
      <c r="BYZ273" s="893"/>
      <c r="BZA273" s="893"/>
      <c r="BZB273" s="893"/>
      <c r="BZC273" s="893"/>
      <c r="BZD273" s="893"/>
      <c r="BZE273" s="893"/>
      <c r="BZF273" s="893"/>
      <c r="BZG273" s="893"/>
      <c r="BZH273" s="893"/>
      <c r="BZI273" s="909"/>
      <c r="BZJ273" s="909"/>
      <c r="BZK273" s="909"/>
      <c r="BZL273" s="909"/>
      <c r="BZM273" s="909"/>
      <c r="BZN273" s="893"/>
      <c r="BZO273" s="893"/>
      <c r="BZP273" s="909"/>
      <c r="BZQ273" s="909"/>
      <c r="BZR273" s="893"/>
      <c r="BZS273" s="893"/>
      <c r="BZT273" s="909"/>
      <c r="BZU273" s="909"/>
      <c r="BZV273" s="893"/>
      <c r="BZW273" s="893"/>
      <c r="BZX273" s="893"/>
      <c r="BZY273" s="893"/>
      <c r="BZZ273" s="893"/>
      <c r="CAA273" s="893"/>
      <c r="CAB273" s="893"/>
      <c r="CAC273" s="909"/>
      <c r="CAD273" s="909"/>
      <c r="CAE273" s="893"/>
      <c r="CAF273" s="893"/>
      <c r="CAG273" s="909"/>
      <c r="CAH273" s="909"/>
      <c r="CAI273" s="893"/>
      <c r="CAJ273" s="893"/>
      <c r="CAK273" s="893"/>
      <c r="CAL273" s="893"/>
      <c r="CAM273" s="893"/>
      <c r="CAN273" s="908"/>
      <c r="CAO273" s="910"/>
      <c r="CAP273" s="893"/>
      <c r="CAQ273" s="893"/>
      <c r="CAR273" s="893"/>
      <c r="CAS273" s="893"/>
      <c r="CAT273" s="893"/>
      <c r="CAU273" s="893"/>
      <c r="CAV273" s="893"/>
      <c r="CAW273" s="911"/>
      <c r="CAX273" s="911"/>
      <c r="CAY273" s="911"/>
      <c r="CAZ273" s="911"/>
      <c r="CBA273" s="911"/>
      <c r="CBB273" s="911"/>
      <c r="CBC273" s="911"/>
      <c r="CBD273" s="911"/>
      <c r="CBE273" s="911"/>
      <c r="CBF273" s="911"/>
      <c r="CBG273" s="911"/>
      <c r="CBH273" s="911"/>
      <c r="CBI273" s="911"/>
      <c r="CBJ273" s="911"/>
      <c r="CBK273" s="911"/>
      <c r="CBL273" s="911"/>
      <c r="CBM273" s="911"/>
      <c r="CBN273" s="911"/>
      <c r="CBO273" s="911"/>
      <c r="CBP273" s="911"/>
      <c r="CBQ273" s="911"/>
      <c r="CBR273" s="911"/>
      <c r="CBS273" s="911"/>
      <c r="CBT273" s="911"/>
      <c r="CBU273" s="911"/>
      <c r="CBV273" s="911"/>
      <c r="CBW273" s="911"/>
      <c r="CBX273" s="911"/>
      <c r="CBY273" s="911"/>
      <c r="CBZ273" s="911"/>
      <c r="CCA273" s="911"/>
      <c r="CCB273" s="911"/>
      <c r="CCC273" s="911"/>
      <c r="CCD273" s="911"/>
      <c r="CCE273" s="911"/>
      <c r="CCF273" s="911"/>
      <c r="CCG273" s="911"/>
      <c r="CCH273" s="911"/>
      <c r="CCI273" s="911"/>
      <c r="CCJ273" s="911"/>
      <c r="CCK273" s="911"/>
      <c r="CCL273" s="911"/>
      <c r="CCM273" s="911"/>
      <c r="CCN273" s="911"/>
      <c r="CCO273" s="893"/>
      <c r="CCP273" s="893"/>
      <c r="CCQ273" s="893"/>
      <c r="CCR273" s="893"/>
      <c r="CCS273" s="893"/>
      <c r="CCT273" s="893"/>
      <c r="CCU273" s="893"/>
      <c r="CCV273" s="893"/>
      <c r="CCW273" s="893"/>
      <c r="CCX273" s="893"/>
      <c r="CCY273" s="893"/>
      <c r="CCZ273" s="893"/>
      <c r="CDA273" s="893"/>
      <c r="CDB273" s="893"/>
      <c r="CDC273" s="893"/>
      <c r="CDD273" s="893"/>
      <c r="CDE273" s="893"/>
      <c r="CDF273" s="893"/>
      <c r="CDG273" s="893"/>
      <c r="CDH273" s="893"/>
      <c r="CDI273" s="893"/>
      <c r="CDJ273" s="893"/>
      <c r="CDK273" s="893"/>
      <c r="CDL273" s="893"/>
      <c r="CDM273" s="909"/>
      <c r="CDN273" s="909"/>
      <c r="CDO273" s="909"/>
      <c r="CDP273" s="909"/>
      <c r="CDQ273" s="909"/>
      <c r="CDR273" s="893"/>
      <c r="CDS273" s="893"/>
      <c r="CDT273" s="909"/>
      <c r="CDU273" s="909"/>
      <c r="CDV273" s="893"/>
      <c r="CDW273" s="893"/>
      <c r="CDX273" s="909"/>
      <c r="CDY273" s="909"/>
      <c r="CDZ273" s="893"/>
      <c r="CEA273" s="893"/>
      <c r="CEB273" s="893"/>
      <c r="CEC273" s="893"/>
      <c r="CED273" s="893"/>
      <c r="CEE273" s="893"/>
      <c r="CEF273" s="893"/>
      <c r="CEG273" s="909"/>
      <c r="CEH273" s="909"/>
      <c r="CEI273" s="893"/>
      <c r="CEJ273" s="893"/>
      <c r="CEK273" s="909"/>
      <c r="CEL273" s="909"/>
      <c r="CEM273" s="893"/>
      <c r="CEN273" s="893"/>
      <c r="CEO273" s="893"/>
      <c r="CEP273" s="893"/>
      <c r="CEQ273" s="893"/>
      <c r="CER273" s="908"/>
      <c r="CES273" s="910"/>
      <c r="CET273" s="893"/>
      <c r="CEU273" s="893"/>
      <c r="CEV273" s="893"/>
      <c r="CEW273" s="893"/>
      <c r="CEX273" s="893"/>
      <c r="CEY273" s="893"/>
      <c r="CEZ273" s="893"/>
      <c r="CFA273" s="911"/>
      <c r="CFB273" s="911"/>
      <c r="CFC273" s="911"/>
      <c r="CFD273" s="911"/>
      <c r="CFE273" s="911"/>
      <c r="CFF273" s="911"/>
      <c r="CFG273" s="911"/>
      <c r="CFH273" s="911"/>
      <c r="CFI273" s="911"/>
      <c r="CFJ273" s="911"/>
      <c r="CFK273" s="911"/>
      <c r="CFL273" s="911"/>
      <c r="CFM273" s="911"/>
      <c r="CFN273" s="911"/>
      <c r="CFO273" s="911"/>
      <c r="CFP273" s="911"/>
      <c r="CFQ273" s="911"/>
      <c r="CFR273" s="911"/>
      <c r="CFS273" s="911"/>
      <c r="CFT273" s="911"/>
      <c r="CFU273" s="911"/>
      <c r="CFV273" s="911"/>
      <c r="CFW273" s="911"/>
      <c r="CFX273" s="911"/>
      <c r="CFY273" s="911"/>
      <c r="CFZ273" s="911"/>
      <c r="CGA273" s="911"/>
      <c r="CGB273" s="911"/>
      <c r="CGC273" s="911"/>
      <c r="CGD273" s="911"/>
      <c r="CGE273" s="911"/>
      <c r="CGF273" s="911"/>
      <c r="CGG273" s="911"/>
      <c r="CGH273" s="911"/>
      <c r="CGI273" s="911"/>
      <c r="CGJ273" s="911"/>
      <c r="CGK273" s="911"/>
      <c r="CGL273" s="911"/>
      <c r="CGM273" s="911"/>
      <c r="CGN273" s="911"/>
      <c r="CGO273" s="911"/>
      <c r="CGP273" s="911"/>
      <c r="CGQ273" s="911"/>
      <c r="CGR273" s="911"/>
      <c r="CGS273" s="893"/>
      <c r="CGT273" s="893"/>
      <c r="CGU273" s="893"/>
      <c r="CGV273" s="893"/>
      <c r="CGW273" s="893"/>
      <c r="CGX273" s="893"/>
      <c r="CGY273" s="893"/>
      <c r="CGZ273" s="893"/>
      <c r="CHA273" s="893"/>
      <c r="CHB273" s="893"/>
      <c r="CHC273" s="893"/>
      <c r="CHD273" s="893"/>
      <c r="CHE273" s="893"/>
      <c r="CHF273" s="893"/>
      <c r="CHG273" s="893"/>
      <c r="CHH273" s="893"/>
      <c r="CHI273" s="893"/>
      <c r="CHJ273" s="893"/>
      <c r="CHK273" s="893"/>
      <c r="CHL273" s="893"/>
      <c r="CHM273" s="893"/>
      <c r="CHN273" s="893"/>
      <c r="CHO273" s="893"/>
      <c r="CHP273" s="893"/>
      <c r="CHQ273" s="909"/>
      <c r="CHR273" s="909"/>
      <c r="CHS273" s="909"/>
      <c r="CHT273" s="909"/>
      <c r="CHU273" s="909"/>
      <c r="CHV273" s="893"/>
      <c r="CHW273" s="893"/>
      <c r="CHX273" s="909"/>
      <c r="CHY273" s="909"/>
      <c r="CHZ273" s="893"/>
      <c r="CIA273" s="893"/>
      <c r="CIB273" s="909"/>
      <c r="CIC273" s="909"/>
      <c r="CID273" s="893"/>
      <c r="CIE273" s="893"/>
      <c r="CIF273" s="893"/>
      <c r="CIG273" s="893"/>
      <c r="CIH273" s="893"/>
      <c r="CII273" s="893"/>
      <c r="CIJ273" s="893"/>
      <c r="CIK273" s="909"/>
      <c r="CIL273" s="909"/>
      <c r="CIM273" s="893"/>
      <c r="CIN273" s="893"/>
      <c r="CIO273" s="909"/>
      <c r="CIP273" s="909"/>
      <c r="CIQ273" s="893"/>
      <c r="CIR273" s="893"/>
      <c r="CIS273" s="893"/>
      <c r="CIT273" s="893"/>
      <c r="CIU273" s="893"/>
      <c r="CIV273" s="908"/>
      <c r="CIW273" s="910"/>
      <c r="CIX273" s="893"/>
      <c r="CIY273" s="893"/>
      <c r="CIZ273" s="893"/>
      <c r="CJA273" s="893"/>
      <c r="CJB273" s="893"/>
      <c r="CJC273" s="893"/>
      <c r="CJD273" s="893"/>
      <c r="CJE273" s="911"/>
      <c r="CJF273" s="911"/>
      <c r="CJG273" s="911"/>
      <c r="CJH273" s="911"/>
      <c r="CJI273" s="911"/>
      <c r="CJJ273" s="911"/>
      <c r="CJK273" s="911"/>
      <c r="CJL273" s="911"/>
      <c r="CJM273" s="911"/>
      <c r="CJN273" s="911"/>
      <c r="CJO273" s="911"/>
      <c r="CJP273" s="911"/>
      <c r="CJQ273" s="911"/>
      <c r="CJR273" s="911"/>
      <c r="CJS273" s="911"/>
      <c r="CJT273" s="911"/>
      <c r="CJU273" s="911"/>
      <c r="CJV273" s="911"/>
      <c r="CJW273" s="911"/>
      <c r="CJX273" s="911"/>
      <c r="CJY273" s="911"/>
      <c r="CJZ273" s="911"/>
      <c r="CKA273" s="911"/>
      <c r="CKB273" s="911"/>
      <c r="CKC273" s="911"/>
      <c r="CKD273" s="911"/>
      <c r="CKE273" s="911"/>
      <c r="CKF273" s="911"/>
      <c r="CKG273" s="911"/>
      <c r="CKH273" s="911"/>
      <c r="CKI273" s="911"/>
      <c r="CKJ273" s="911"/>
      <c r="CKK273" s="911"/>
      <c r="CKL273" s="911"/>
      <c r="CKM273" s="911"/>
      <c r="CKN273" s="911"/>
      <c r="CKO273" s="911"/>
      <c r="CKP273" s="911"/>
      <c r="CKQ273" s="911"/>
      <c r="CKR273" s="911"/>
      <c r="CKS273" s="911"/>
      <c r="CKT273" s="911"/>
      <c r="CKU273" s="911"/>
      <c r="CKV273" s="911"/>
      <c r="CKW273" s="893"/>
      <c r="CKX273" s="893"/>
      <c r="CKY273" s="893"/>
      <c r="CKZ273" s="893"/>
      <c r="CLA273" s="893"/>
      <c r="CLB273" s="893"/>
      <c r="CLC273" s="893"/>
      <c r="CLD273" s="893"/>
      <c r="CLE273" s="893"/>
      <c r="CLF273" s="893"/>
      <c r="CLG273" s="893"/>
      <c r="CLH273" s="893"/>
      <c r="CLI273" s="893"/>
      <c r="CLJ273" s="893"/>
      <c r="CLK273" s="893"/>
      <c r="CLL273" s="893"/>
      <c r="CLM273" s="893"/>
      <c r="CLN273" s="893"/>
      <c r="CLO273" s="893"/>
      <c r="CLP273" s="893"/>
      <c r="CLQ273" s="893"/>
      <c r="CLR273" s="893"/>
      <c r="CLS273" s="893"/>
      <c r="CLT273" s="893"/>
      <c r="CLU273" s="909"/>
      <c r="CLV273" s="909"/>
      <c r="CLW273" s="909"/>
      <c r="CLX273" s="909"/>
      <c r="CLY273" s="909"/>
      <c r="CLZ273" s="893"/>
      <c r="CMA273" s="893"/>
      <c r="CMB273" s="909"/>
      <c r="CMC273" s="909"/>
      <c r="CMD273" s="893"/>
      <c r="CME273" s="893"/>
      <c r="CMF273" s="909"/>
      <c r="CMG273" s="909"/>
      <c r="CMH273" s="893"/>
      <c r="CMI273" s="893"/>
      <c r="CMJ273" s="893"/>
      <c r="CMK273" s="893"/>
      <c r="CML273" s="893"/>
      <c r="CMM273" s="893"/>
      <c r="CMN273" s="893"/>
      <c r="CMO273" s="909"/>
      <c r="CMP273" s="909"/>
      <c r="CMQ273" s="893"/>
      <c r="CMR273" s="893"/>
      <c r="CMS273" s="909"/>
      <c r="CMT273" s="909"/>
      <c r="CMU273" s="893"/>
      <c r="CMV273" s="893"/>
      <c r="CMW273" s="893"/>
      <c r="CMX273" s="893"/>
      <c r="CMY273" s="893"/>
      <c r="CMZ273" s="908"/>
      <c r="CNA273" s="910"/>
      <c r="CNB273" s="893"/>
      <c r="CNC273" s="893"/>
      <c r="CND273" s="893"/>
      <c r="CNE273" s="893"/>
      <c r="CNF273" s="893"/>
      <c r="CNG273" s="893"/>
      <c r="CNH273" s="893"/>
      <c r="CNI273" s="911"/>
      <c r="CNJ273" s="911"/>
      <c r="CNK273" s="911"/>
      <c r="CNL273" s="911"/>
      <c r="CNM273" s="911"/>
      <c r="CNN273" s="911"/>
      <c r="CNO273" s="911"/>
      <c r="CNP273" s="911"/>
      <c r="CNQ273" s="911"/>
      <c r="CNR273" s="911"/>
      <c r="CNS273" s="911"/>
      <c r="CNT273" s="911"/>
      <c r="CNU273" s="911"/>
      <c r="CNV273" s="911"/>
      <c r="CNW273" s="911"/>
      <c r="CNX273" s="911"/>
      <c r="CNY273" s="911"/>
      <c r="CNZ273" s="911"/>
      <c r="COA273" s="911"/>
      <c r="COB273" s="911"/>
      <c r="COC273" s="911"/>
      <c r="COD273" s="911"/>
      <c r="COE273" s="911"/>
      <c r="COF273" s="911"/>
      <c r="COG273" s="911"/>
      <c r="COH273" s="911"/>
      <c r="COI273" s="911"/>
      <c r="COJ273" s="911"/>
      <c r="COK273" s="911"/>
      <c r="COL273" s="911"/>
      <c r="COM273" s="911"/>
      <c r="CON273" s="911"/>
      <c r="COO273" s="911"/>
      <c r="COP273" s="911"/>
      <c r="COQ273" s="911"/>
      <c r="COR273" s="911"/>
      <c r="COS273" s="911"/>
      <c r="COT273" s="911"/>
      <c r="COU273" s="911"/>
      <c r="COV273" s="911"/>
      <c r="COW273" s="911"/>
      <c r="COX273" s="911"/>
      <c r="COY273" s="911"/>
      <c r="COZ273" s="911"/>
      <c r="CPA273" s="893"/>
      <c r="CPB273" s="893"/>
      <c r="CPC273" s="893"/>
      <c r="CPD273" s="893"/>
      <c r="CPE273" s="893"/>
      <c r="CPF273" s="893"/>
      <c r="CPG273" s="893"/>
      <c r="CPH273" s="893"/>
      <c r="CPI273" s="893"/>
      <c r="CPJ273" s="893"/>
      <c r="CPK273" s="893"/>
      <c r="CPL273" s="893"/>
      <c r="CPM273" s="893"/>
      <c r="CPN273" s="893"/>
      <c r="CPO273" s="893"/>
      <c r="CPP273" s="893"/>
      <c r="CPQ273" s="893"/>
      <c r="CPR273" s="893"/>
      <c r="CPS273" s="893"/>
      <c r="CPT273" s="893"/>
      <c r="CPU273" s="893"/>
      <c r="CPV273" s="893"/>
      <c r="CPW273" s="893"/>
      <c r="CPX273" s="893"/>
      <c r="CPY273" s="909"/>
      <c r="CPZ273" s="909"/>
      <c r="CQA273" s="909"/>
      <c r="CQB273" s="909"/>
      <c r="CQC273" s="909"/>
      <c r="CQD273" s="893"/>
      <c r="CQE273" s="893"/>
      <c r="CQF273" s="909"/>
      <c r="CQG273" s="909"/>
      <c r="CQH273" s="893"/>
      <c r="CQI273" s="893"/>
      <c r="CQJ273" s="909"/>
      <c r="CQK273" s="909"/>
      <c r="CQL273" s="893"/>
      <c r="CQM273" s="893"/>
      <c r="CQN273" s="893"/>
      <c r="CQO273" s="893"/>
      <c r="CQP273" s="893"/>
      <c r="CQQ273" s="893"/>
      <c r="CQR273" s="893"/>
      <c r="CQS273" s="909"/>
      <c r="CQT273" s="909"/>
      <c r="CQU273" s="893"/>
      <c r="CQV273" s="893"/>
      <c r="CQW273" s="909"/>
      <c r="CQX273" s="909"/>
      <c r="CQY273" s="893"/>
      <c r="CQZ273" s="893"/>
      <c r="CRA273" s="893"/>
      <c r="CRB273" s="893"/>
      <c r="CRC273" s="893"/>
      <c r="CRD273" s="908"/>
      <c r="CRE273" s="910"/>
      <c r="CRF273" s="893"/>
      <c r="CRG273" s="893"/>
      <c r="CRH273" s="893"/>
      <c r="CRI273" s="893"/>
      <c r="CRJ273" s="893"/>
      <c r="CRK273" s="893"/>
      <c r="CRL273" s="893"/>
      <c r="CRM273" s="911"/>
      <c r="CRN273" s="911"/>
      <c r="CRO273" s="911"/>
      <c r="CRP273" s="911"/>
      <c r="CRQ273" s="911"/>
      <c r="CRR273" s="911"/>
      <c r="CRS273" s="911"/>
      <c r="CRT273" s="911"/>
      <c r="CRU273" s="911"/>
      <c r="CRV273" s="911"/>
      <c r="CRW273" s="911"/>
      <c r="CRX273" s="911"/>
      <c r="CRY273" s="911"/>
      <c r="CRZ273" s="911"/>
      <c r="CSA273" s="911"/>
      <c r="CSB273" s="911"/>
      <c r="CSC273" s="911"/>
      <c r="CSD273" s="911"/>
      <c r="CSE273" s="911"/>
      <c r="CSF273" s="911"/>
      <c r="CSG273" s="911"/>
      <c r="CSH273" s="911"/>
      <c r="CSI273" s="911"/>
      <c r="CSJ273" s="911"/>
      <c r="CSK273" s="911"/>
      <c r="CSL273" s="911"/>
      <c r="CSM273" s="911"/>
      <c r="CSN273" s="911"/>
      <c r="CSO273" s="911"/>
      <c r="CSP273" s="911"/>
      <c r="CSQ273" s="911"/>
      <c r="CSR273" s="911"/>
      <c r="CSS273" s="911"/>
      <c r="CST273" s="911"/>
      <c r="CSU273" s="911"/>
      <c r="CSV273" s="911"/>
      <c r="CSW273" s="911"/>
      <c r="CSX273" s="911"/>
      <c r="CSY273" s="911"/>
      <c r="CSZ273" s="911"/>
      <c r="CTA273" s="911"/>
      <c r="CTB273" s="911"/>
      <c r="CTC273" s="911"/>
      <c r="CTD273" s="911"/>
      <c r="CTE273" s="893"/>
      <c r="CTF273" s="893"/>
      <c r="CTG273" s="893"/>
      <c r="CTH273" s="893"/>
      <c r="CTI273" s="893"/>
      <c r="CTJ273" s="893"/>
      <c r="CTK273" s="893"/>
      <c r="CTL273" s="893"/>
      <c r="CTM273" s="893"/>
      <c r="CTN273" s="893"/>
      <c r="CTO273" s="893"/>
      <c r="CTP273" s="893"/>
      <c r="CTQ273" s="893"/>
      <c r="CTR273" s="893"/>
      <c r="CTS273" s="893"/>
      <c r="CTT273" s="893"/>
      <c r="CTU273" s="893"/>
      <c r="CTV273" s="893"/>
      <c r="CTW273" s="893"/>
      <c r="CTX273" s="893"/>
      <c r="CTY273" s="893"/>
      <c r="CTZ273" s="893"/>
      <c r="CUA273" s="893"/>
      <c r="CUB273" s="893"/>
      <c r="CUC273" s="909"/>
      <c r="CUD273" s="909"/>
      <c r="CUE273" s="909"/>
      <c r="CUF273" s="909"/>
      <c r="CUG273" s="909"/>
      <c r="CUH273" s="893"/>
      <c r="CUI273" s="893"/>
      <c r="CUJ273" s="909"/>
      <c r="CUK273" s="909"/>
      <c r="CUL273" s="893"/>
      <c r="CUM273" s="893"/>
      <c r="CUN273" s="909"/>
      <c r="CUO273" s="909"/>
      <c r="CUP273" s="893"/>
      <c r="CUQ273" s="893"/>
      <c r="CUR273" s="893"/>
      <c r="CUS273" s="893"/>
      <c r="CUT273" s="893"/>
      <c r="CUU273" s="893"/>
      <c r="CUV273" s="893"/>
      <c r="CUW273" s="909"/>
      <c r="CUX273" s="909"/>
      <c r="CUY273" s="893"/>
      <c r="CUZ273" s="893"/>
      <c r="CVA273" s="909"/>
      <c r="CVB273" s="909"/>
      <c r="CVC273" s="893"/>
      <c r="CVD273" s="893"/>
      <c r="CVE273" s="893"/>
      <c r="CVF273" s="893"/>
      <c r="CVG273" s="893"/>
      <c r="CVH273" s="908"/>
      <c r="CVI273" s="910"/>
      <c r="CVJ273" s="893"/>
      <c r="CVK273" s="893"/>
      <c r="CVL273" s="893"/>
      <c r="CVM273" s="893"/>
      <c r="CVN273" s="893"/>
      <c r="CVO273" s="893"/>
      <c r="CVP273" s="893"/>
      <c r="CVQ273" s="911"/>
      <c r="CVR273" s="911"/>
      <c r="CVS273" s="911"/>
      <c r="CVT273" s="911"/>
      <c r="CVU273" s="911"/>
      <c r="CVV273" s="911"/>
      <c r="CVW273" s="911"/>
      <c r="CVX273" s="911"/>
      <c r="CVY273" s="911"/>
      <c r="CVZ273" s="911"/>
      <c r="CWA273" s="911"/>
      <c r="CWB273" s="911"/>
      <c r="CWC273" s="911"/>
      <c r="CWD273" s="911"/>
      <c r="CWE273" s="911"/>
      <c r="CWF273" s="911"/>
      <c r="CWG273" s="911"/>
      <c r="CWH273" s="911"/>
      <c r="CWI273" s="911"/>
      <c r="CWJ273" s="911"/>
      <c r="CWK273" s="911"/>
      <c r="CWL273" s="911"/>
      <c r="CWM273" s="911"/>
      <c r="CWN273" s="911"/>
      <c r="CWO273" s="911"/>
      <c r="CWP273" s="911"/>
      <c r="CWQ273" s="911"/>
      <c r="CWR273" s="911"/>
      <c r="CWS273" s="911"/>
      <c r="CWT273" s="911"/>
      <c r="CWU273" s="911"/>
      <c r="CWV273" s="911"/>
      <c r="CWW273" s="911"/>
      <c r="CWX273" s="911"/>
      <c r="CWY273" s="911"/>
      <c r="CWZ273" s="911"/>
      <c r="CXA273" s="911"/>
      <c r="CXB273" s="911"/>
      <c r="CXC273" s="911"/>
      <c r="CXD273" s="911"/>
      <c r="CXE273" s="911"/>
      <c r="CXF273" s="911"/>
      <c r="CXG273" s="911"/>
      <c r="CXH273" s="911"/>
      <c r="CXI273" s="893"/>
      <c r="CXJ273" s="893"/>
      <c r="CXK273" s="893"/>
      <c r="CXL273" s="893"/>
      <c r="CXM273" s="893"/>
      <c r="CXN273" s="893"/>
      <c r="CXO273" s="893"/>
      <c r="CXP273" s="893"/>
      <c r="CXQ273" s="893"/>
      <c r="CXR273" s="893"/>
      <c r="CXS273" s="893"/>
      <c r="CXT273" s="893"/>
      <c r="CXU273" s="893"/>
      <c r="CXV273" s="893"/>
      <c r="CXW273" s="893"/>
      <c r="CXX273" s="893"/>
      <c r="CXY273" s="893"/>
      <c r="CXZ273" s="893"/>
      <c r="CYA273" s="893"/>
      <c r="CYB273" s="893"/>
      <c r="CYC273" s="893"/>
      <c r="CYD273" s="893"/>
      <c r="CYE273" s="893"/>
      <c r="CYF273" s="893"/>
      <c r="CYG273" s="909"/>
      <c r="CYH273" s="909"/>
      <c r="CYI273" s="909"/>
      <c r="CYJ273" s="909"/>
      <c r="CYK273" s="909"/>
      <c r="CYL273" s="893"/>
      <c r="CYM273" s="893"/>
      <c r="CYN273" s="909"/>
      <c r="CYO273" s="909"/>
      <c r="CYP273" s="893"/>
      <c r="CYQ273" s="893"/>
      <c r="CYR273" s="909"/>
      <c r="CYS273" s="909"/>
      <c r="CYT273" s="893"/>
      <c r="CYU273" s="893"/>
      <c r="CYV273" s="893"/>
      <c r="CYW273" s="893"/>
      <c r="CYX273" s="893"/>
      <c r="CYY273" s="893"/>
      <c r="CYZ273" s="893"/>
      <c r="CZA273" s="909"/>
      <c r="CZB273" s="909"/>
      <c r="CZC273" s="893"/>
      <c r="CZD273" s="893"/>
      <c r="CZE273" s="909"/>
      <c r="CZF273" s="909"/>
      <c r="CZG273" s="893"/>
      <c r="CZH273" s="893"/>
      <c r="CZI273" s="893"/>
      <c r="CZJ273" s="893"/>
      <c r="CZK273" s="893"/>
      <c r="CZL273" s="908"/>
      <c r="CZM273" s="910"/>
      <c r="CZN273" s="893"/>
      <c r="CZO273" s="893"/>
      <c r="CZP273" s="893"/>
      <c r="CZQ273" s="893"/>
      <c r="CZR273" s="893"/>
      <c r="CZS273" s="893"/>
      <c r="CZT273" s="893"/>
      <c r="CZU273" s="911"/>
      <c r="CZV273" s="911"/>
      <c r="CZW273" s="911"/>
      <c r="CZX273" s="911"/>
      <c r="CZY273" s="911"/>
      <c r="CZZ273" s="911"/>
      <c r="DAA273" s="911"/>
      <c r="DAB273" s="911"/>
      <c r="DAC273" s="911"/>
      <c r="DAD273" s="911"/>
      <c r="DAE273" s="911"/>
      <c r="DAF273" s="911"/>
      <c r="DAG273" s="911"/>
      <c r="DAH273" s="911"/>
      <c r="DAI273" s="911"/>
      <c r="DAJ273" s="911"/>
      <c r="DAK273" s="911"/>
      <c r="DAL273" s="911"/>
      <c r="DAM273" s="911"/>
      <c r="DAN273" s="911"/>
      <c r="DAO273" s="911"/>
      <c r="DAP273" s="911"/>
      <c r="DAQ273" s="911"/>
      <c r="DAR273" s="911"/>
      <c r="DAS273" s="911"/>
      <c r="DAT273" s="911"/>
      <c r="DAU273" s="911"/>
      <c r="DAV273" s="911"/>
      <c r="DAW273" s="911"/>
      <c r="DAX273" s="911"/>
      <c r="DAY273" s="911"/>
      <c r="DAZ273" s="911"/>
      <c r="DBA273" s="911"/>
      <c r="DBB273" s="911"/>
      <c r="DBC273" s="911"/>
      <c r="DBD273" s="911"/>
      <c r="DBE273" s="911"/>
      <c r="DBF273" s="911"/>
      <c r="DBG273" s="911"/>
      <c r="DBH273" s="911"/>
      <c r="DBI273" s="911"/>
      <c r="DBJ273" s="911"/>
      <c r="DBK273" s="911"/>
      <c r="DBL273" s="911"/>
      <c r="DBM273" s="893"/>
      <c r="DBN273" s="893"/>
      <c r="DBO273" s="893"/>
      <c r="DBP273" s="893"/>
      <c r="DBQ273" s="893"/>
      <c r="DBR273" s="893"/>
      <c r="DBS273" s="893"/>
      <c r="DBT273" s="893"/>
      <c r="DBU273" s="893"/>
      <c r="DBV273" s="893"/>
      <c r="DBW273" s="893"/>
      <c r="DBX273" s="893"/>
      <c r="DBY273" s="893"/>
      <c r="DBZ273" s="893"/>
      <c r="DCA273" s="893"/>
      <c r="DCB273" s="893"/>
      <c r="DCC273" s="893"/>
      <c r="DCD273" s="893"/>
      <c r="DCE273" s="893"/>
      <c r="DCF273" s="893"/>
      <c r="DCG273" s="893"/>
      <c r="DCH273" s="893"/>
      <c r="DCI273" s="893"/>
      <c r="DCJ273" s="893"/>
      <c r="DCK273" s="909"/>
      <c r="DCL273" s="909"/>
      <c r="DCM273" s="909"/>
      <c r="DCN273" s="909"/>
      <c r="DCO273" s="909"/>
      <c r="DCP273" s="893"/>
      <c r="DCQ273" s="893"/>
      <c r="DCR273" s="909"/>
      <c r="DCS273" s="909"/>
      <c r="DCT273" s="893"/>
      <c r="DCU273" s="893"/>
      <c r="DCV273" s="909"/>
      <c r="DCW273" s="909"/>
      <c r="DCX273" s="893"/>
      <c r="DCY273" s="893"/>
      <c r="DCZ273" s="893"/>
      <c r="DDA273" s="893"/>
      <c r="DDB273" s="893"/>
      <c r="DDC273" s="893"/>
      <c r="DDD273" s="893"/>
      <c r="DDE273" s="909"/>
      <c r="DDF273" s="909"/>
      <c r="DDG273" s="893"/>
      <c r="DDH273" s="893"/>
      <c r="DDI273" s="909"/>
      <c r="DDJ273" s="909"/>
      <c r="DDK273" s="893"/>
      <c r="DDL273" s="893"/>
      <c r="DDM273" s="893"/>
      <c r="DDN273" s="893"/>
      <c r="DDO273" s="893"/>
      <c r="DDP273" s="908"/>
      <c r="DDQ273" s="910"/>
      <c r="DDR273" s="893"/>
      <c r="DDS273" s="893"/>
      <c r="DDT273" s="893"/>
      <c r="DDU273" s="893"/>
      <c r="DDV273" s="893"/>
      <c r="DDW273" s="893"/>
      <c r="DDX273" s="893"/>
      <c r="DDY273" s="911"/>
      <c r="DDZ273" s="911"/>
      <c r="DEA273" s="911"/>
      <c r="DEB273" s="911"/>
      <c r="DEC273" s="911"/>
      <c r="DED273" s="911"/>
      <c r="DEE273" s="911"/>
      <c r="DEF273" s="911"/>
      <c r="DEG273" s="911"/>
      <c r="DEH273" s="911"/>
      <c r="DEI273" s="911"/>
      <c r="DEJ273" s="911"/>
      <c r="DEK273" s="911"/>
      <c r="DEL273" s="911"/>
      <c r="DEM273" s="911"/>
      <c r="DEN273" s="911"/>
      <c r="DEO273" s="911"/>
      <c r="DEP273" s="911"/>
      <c r="DEQ273" s="911"/>
      <c r="DER273" s="911"/>
      <c r="DES273" s="911"/>
      <c r="DET273" s="911"/>
      <c r="DEU273" s="911"/>
      <c r="DEV273" s="911"/>
      <c r="DEW273" s="911"/>
      <c r="DEX273" s="911"/>
      <c r="DEY273" s="911"/>
      <c r="DEZ273" s="911"/>
      <c r="DFA273" s="911"/>
      <c r="DFB273" s="911"/>
      <c r="DFC273" s="911"/>
      <c r="DFD273" s="911"/>
      <c r="DFE273" s="911"/>
      <c r="DFF273" s="911"/>
      <c r="DFG273" s="911"/>
      <c r="DFH273" s="911"/>
      <c r="DFI273" s="911"/>
      <c r="DFJ273" s="911"/>
      <c r="DFK273" s="911"/>
      <c r="DFL273" s="911"/>
      <c r="DFM273" s="911"/>
      <c r="DFN273" s="911"/>
      <c r="DFO273" s="911"/>
      <c r="DFP273" s="911"/>
      <c r="DFQ273" s="893"/>
      <c r="DFR273" s="893"/>
      <c r="DFS273" s="893"/>
      <c r="DFT273" s="893"/>
      <c r="DFU273" s="893"/>
      <c r="DFV273" s="893"/>
      <c r="DFW273" s="893"/>
      <c r="DFX273" s="893"/>
      <c r="DFY273" s="893"/>
      <c r="DFZ273" s="893"/>
      <c r="DGA273" s="893"/>
      <c r="DGB273" s="893"/>
      <c r="DGC273" s="893"/>
      <c r="DGD273" s="893"/>
      <c r="DGE273" s="893"/>
      <c r="DGF273" s="893"/>
      <c r="DGG273" s="893"/>
      <c r="DGH273" s="893"/>
      <c r="DGI273" s="893"/>
      <c r="DGJ273" s="893"/>
      <c r="DGK273" s="893"/>
      <c r="DGL273" s="893"/>
      <c r="DGM273" s="893"/>
      <c r="DGN273" s="893"/>
      <c r="DGO273" s="909"/>
      <c r="DGP273" s="909"/>
      <c r="DGQ273" s="909"/>
      <c r="DGR273" s="909"/>
      <c r="DGS273" s="909"/>
      <c r="DGT273" s="893"/>
      <c r="DGU273" s="893"/>
      <c r="DGV273" s="909"/>
      <c r="DGW273" s="909"/>
      <c r="DGX273" s="893"/>
      <c r="DGY273" s="893"/>
      <c r="DGZ273" s="909"/>
      <c r="DHA273" s="909"/>
      <c r="DHB273" s="893"/>
      <c r="DHC273" s="893"/>
      <c r="DHD273" s="893"/>
      <c r="DHE273" s="893"/>
      <c r="DHF273" s="893"/>
      <c r="DHG273" s="893"/>
      <c r="DHH273" s="893"/>
      <c r="DHI273" s="909"/>
      <c r="DHJ273" s="909"/>
      <c r="DHK273" s="893"/>
      <c r="DHL273" s="893"/>
      <c r="DHM273" s="909"/>
      <c r="DHN273" s="909"/>
      <c r="DHO273" s="893"/>
      <c r="DHP273" s="893"/>
      <c r="DHQ273" s="893"/>
      <c r="DHR273" s="893"/>
      <c r="DHS273" s="893"/>
      <c r="DHT273" s="908"/>
      <c r="DHU273" s="910"/>
      <c r="DHV273" s="893"/>
      <c r="DHW273" s="893"/>
      <c r="DHX273" s="893"/>
      <c r="DHY273" s="893"/>
      <c r="DHZ273" s="893"/>
      <c r="DIA273" s="893"/>
      <c r="DIB273" s="893"/>
      <c r="DIC273" s="911"/>
      <c r="DID273" s="911"/>
      <c r="DIE273" s="911"/>
      <c r="DIF273" s="911"/>
      <c r="DIG273" s="911"/>
      <c r="DIH273" s="911"/>
      <c r="DII273" s="911"/>
      <c r="DIJ273" s="911"/>
      <c r="DIK273" s="911"/>
      <c r="DIL273" s="911"/>
      <c r="DIM273" s="911"/>
      <c r="DIN273" s="911"/>
      <c r="DIO273" s="911"/>
      <c r="DIP273" s="911"/>
      <c r="DIQ273" s="911"/>
      <c r="DIR273" s="911"/>
      <c r="DIS273" s="911"/>
      <c r="DIT273" s="911"/>
      <c r="DIU273" s="911"/>
      <c r="DIV273" s="911"/>
      <c r="DIW273" s="911"/>
      <c r="DIX273" s="911"/>
      <c r="DIY273" s="911"/>
      <c r="DIZ273" s="911"/>
      <c r="DJA273" s="911"/>
      <c r="DJB273" s="911"/>
      <c r="DJC273" s="911"/>
      <c r="DJD273" s="911"/>
      <c r="DJE273" s="911"/>
      <c r="DJF273" s="911"/>
      <c r="DJG273" s="911"/>
      <c r="DJH273" s="911"/>
      <c r="DJI273" s="911"/>
      <c r="DJJ273" s="911"/>
      <c r="DJK273" s="911"/>
      <c r="DJL273" s="911"/>
      <c r="DJM273" s="911"/>
      <c r="DJN273" s="911"/>
      <c r="DJO273" s="911"/>
      <c r="DJP273" s="911"/>
      <c r="DJQ273" s="911"/>
      <c r="DJR273" s="911"/>
      <c r="DJS273" s="911"/>
      <c r="DJT273" s="911"/>
      <c r="DJU273" s="893"/>
      <c r="DJV273" s="893"/>
      <c r="DJW273" s="893"/>
      <c r="DJX273" s="893"/>
      <c r="DJY273" s="893"/>
      <c r="DJZ273" s="893"/>
      <c r="DKA273" s="893"/>
      <c r="DKB273" s="893"/>
      <c r="DKC273" s="893"/>
      <c r="DKD273" s="893"/>
      <c r="DKE273" s="893"/>
      <c r="DKF273" s="893"/>
      <c r="DKG273" s="893"/>
      <c r="DKH273" s="893"/>
      <c r="DKI273" s="893"/>
      <c r="DKJ273" s="893"/>
      <c r="DKK273" s="893"/>
      <c r="DKL273" s="893"/>
      <c r="DKM273" s="893"/>
      <c r="DKN273" s="893"/>
      <c r="DKO273" s="893"/>
      <c r="DKP273" s="893"/>
      <c r="DKQ273" s="893"/>
      <c r="DKR273" s="893"/>
      <c r="DKS273" s="909"/>
      <c r="DKT273" s="909"/>
      <c r="DKU273" s="909"/>
      <c r="DKV273" s="909"/>
      <c r="DKW273" s="909"/>
      <c r="DKX273" s="893"/>
      <c r="DKY273" s="893"/>
      <c r="DKZ273" s="909"/>
      <c r="DLA273" s="909"/>
      <c r="DLB273" s="893"/>
      <c r="DLC273" s="893"/>
      <c r="DLD273" s="909"/>
      <c r="DLE273" s="909"/>
      <c r="DLF273" s="893"/>
      <c r="DLG273" s="893"/>
      <c r="DLH273" s="893"/>
      <c r="DLI273" s="893"/>
      <c r="DLJ273" s="893"/>
      <c r="DLK273" s="893"/>
      <c r="DLL273" s="893"/>
      <c r="DLM273" s="909"/>
      <c r="DLN273" s="909"/>
      <c r="DLO273" s="893"/>
      <c r="DLP273" s="893"/>
      <c r="DLQ273" s="909"/>
      <c r="DLR273" s="909"/>
      <c r="DLS273" s="893"/>
      <c r="DLT273" s="893"/>
      <c r="DLU273" s="893"/>
      <c r="DLV273" s="893"/>
      <c r="DLW273" s="893"/>
      <c r="DLX273" s="908"/>
      <c r="DLY273" s="910"/>
      <c r="DLZ273" s="893"/>
      <c r="DMA273" s="893"/>
      <c r="DMB273" s="893"/>
      <c r="DMC273" s="893"/>
      <c r="DMD273" s="893"/>
      <c r="DME273" s="893"/>
      <c r="DMF273" s="893"/>
      <c r="DMG273" s="911"/>
      <c r="DMH273" s="911"/>
      <c r="DMI273" s="911"/>
      <c r="DMJ273" s="911"/>
      <c r="DMK273" s="911"/>
      <c r="DML273" s="911"/>
      <c r="DMM273" s="911"/>
      <c r="DMN273" s="911"/>
      <c r="DMO273" s="911"/>
      <c r="DMP273" s="911"/>
      <c r="DMQ273" s="911"/>
      <c r="DMR273" s="911"/>
      <c r="DMS273" s="911"/>
      <c r="DMT273" s="911"/>
      <c r="DMU273" s="911"/>
      <c r="DMV273" s="911"/>
      <c r="DMW273" s="911"/>
      <c r="DMX273" s="911"/>
      <c r="DMY273" s="911"/>
      <c r="DMZ273" s="911"/>
      <c r="DNA273" s="911"/>
      <c r="DNB273" s="911"/>
      <c r="DNC273" s="911"/>
      <c r="DND273" s="911"/>
      <c r="DNE273" s="911"/>
      <c r="DNF273" s="911"/>
      <c r="DNG273" s="911"/>
      <c r="DNH273" s="911"/>
      <c r="DNI273" s="911"/>
      <c r="DNJ273" s="911"/>
      <c r="DNK273" s="911"/>
      <c r="DNL273" s="911"/>
      <c r="DNM273" s="911"/>
      <c r="DNN273" s="911"/>
      <c r="DNO273" s="911"/>
      <c r="DNP273" s="911"/>
      <c r="DNQ273" s="911"/>
      <c r="DNR273" s="911"/>
      <c r="DNS273" s="911"/>
      <c r="DNT273" s="911"/>
      <c r="DNU273" s="911"/>
      <c r="DNV273" s="911"/>
      <c r="DNW273" s="911"/>
      <c r="DNX273" s="911"/>
      <c r="DNY273" s="893"/>
      <c r="DNZ273" s="893"/>
      <c r="DOA273" s="893"/>
      <c r="DOB273" s="893"/>
      <c r="DOC273" s="893"/>
      <c r="DOD273" s="893"/>
      <c r="DOE273" s="893"/>
      <c r="DOF273" s="893"/>
      <c r="DOG273" s="893"/>
      <c r="DOH273" s="893"/>
      <c r="DOI273" s="893"/>
      <c r="DOJ273" s="893"/>
      <c r="DOK273" s="893"/>
      <c r="DOL273" s="893"/>
      <c r="DOM273" s="893"/>
      <c r="DON273" s="893"/>
      <c r="DOO273" s="893"/>
      <c r="DOP273" s="893"/>
      <c r="DOQ273" s="893"/>
      <c r="DOR273" s="893"/>
      <c r="DOS273" s="893"/>
      <c r="DOT273" s="893"/>
      <c r="DOU273" s="893"/>
      <c r="DOV273" s="893"/>
      <c r="DOW273" s="909"/>
      <c r="DOX273" s="909"/>
      <c r="DOY273" s="909"/>
      <c r="DOZ273" s="909"/>
      <c r="DPA273" s="909"/>
      <c r="DPB273" s="893"/>
      <c r="DPC273" s="893"/>
      <c r="DPD273" s="909"/>
      <c r="DPE273" s="909"/>
      <c r="DPF273" s="893"/>
      <c r="DPG273" s="893"/>
      <c r="DPH273" s="909"/>
      <c r="DPI273" s="909"/>
      <c r="DPJ273" s="893"/>
      <c r="DPK273" s="893"/>
      <c r="DPL273" s="893"/>
      <c r="DPM273" s="893"/>
      <c r="DPN273" s="893"/>
      <c r="DPO273" s="893"/>
      <c r="DPP273" s="893"/>
      <c r="DPQ273" s="909"/>
      <c r="DPR273" s="909"/>
      <c r="DPS273" s="893"/>
      <c r="DPT273" s="893"/>
      <c r="DPU273" s="909"/>
      <c r="DPV273" s="909"/>
      <c r="DPW273" s="893"/>
      <c r="DPX273" s="893"/>
      <c r="DPY273" s="893"/>
      <c r="DPZ273" s="893"/>
      <c r="DQA273" s="893"/>
      <c r="DQB273" s="908"/>
      <c r="DQC273" s="910"/>
      <c r="DQD273" s="893"/>
      <c r="DQE273" s="893"/>
      <c r="DQF273" s="893"/>
      <c r="DQG273" s="893"/>
      <c r="DQH273" s="893"/>
      <c r="DQI273" s="893"/>
      <c r="DQJ273" s="893"/>
      <c r="DQK273" s="911"/>
      <c r="DQL273" s="911"/>
      <c r="DQM273" s="911"/>
      <c r="DQN273" s="911"/>
      <c r="DQO273" s="911"/>
      <c r="DQP273" s="911"/>
      <c r="DQQ273" s="911"/>
      <c r="DQR273" s="911"/>
      <c r="DQS273" s="911"/>
      <c r="DQT273" s="911"/>
      <c r="DQU273" s="911"/>
      <c r="DQV273" s="911"/>
      <c r="DQW273" s="911"/>
      <c r="DQX273" s="911"/>
      <c r="DQY273" s="911"/>
      <c r="DQZ273" s="911"/>
      <c r="DRA273" s="911"/>
      <c r="DRB273" s="911"/>
      <c r="DRC273" s="911"/>
      <c r="DRD273" s="911"/>
      <c r="DRE273" s="911"/>
      <c r="DRF273" s="911"/>
      <c r="DRG273" s="911"/>
      <c r="DRH273" s="911"/>
      <c r="DRI273" s="911"/>
      <c r="DRJ273" s="911"/>
      <c r="DRK273" s="911"/>
      <c r="DRL273" s="911"/>
      <c r="DRM273" s="911"/>
      <c r="DRN273" s="911"/>
      <c r="DRO273" s="911"/>
      <c r="DRP273" s="911"/>
      <c r="DRQ273" s="911"/>
      <c r="DRR273" s="911"/>
      <c r="DRS273" s="911"/>
      <c r="DRT273" s="911"/>
      <c r="DRU273" s="911"/>
      <c r="DRV273" s="911"/>
      <c r="DRW273" s="911"/>
      <c r="DRX273" s="911"/>
      <c r="DRY273" s="911"/>
      <c r="DRZ273" s="911"/>
      <c r="DSA273" s="911"/>
      <c r="DSB273" s="911"/>
      <c r="DSC273" s="893"/>
      <c r="DSD273" s="893"/>
      <c r="DSE273" s="893"/>
      <c r="DSF273" s="893"/>
      <c r="DSG273" s="893"/>
      <c r="DSH273" s="893"/>
      <c r="DSI273" s="893"/>
      <c r="DSJ273" s="893"/>
      <c r="DSK273" s="893"/>
      <c r="DSL273" s="893"/>
      <c r="DSM273" s="893"/>
      <c r="DSN273" s="893"/>
      <c r="DSO273" s="893"/>
      <c r="DSP273" s="893"/>
      <c r="DSQ273" s="893"/>
      <c r="DSR273" s="893"/>
      <c r="DSS273" s="893"/>
      <c r="DST273" s="893"/>
      <c r="DSU273" s="893"/>
      <c r="DSV273" s="893"/>
      <c r="DSW273" s="893"/>
      <c r="DSX273" s="893"/>
      <c r="DSY273" s="893"/>
      <c r="DSZ273" s="893"/>
      <c r="DTA273" s="909"/>
      <c r="DTB273" s="909"/>
      <c r="DTC273" s="909"/>
      <c r="DTD273" s="909"/>
      <c r="DTE273" s="909"/>
      <c r="DTF273" s="893"/>
      <c r="DTG273" s="893"/>
      <c r="DTH273" s="909"/>
      <c r="DTI273" s="909"/>
      <c r="DTJ273" s="893"/>
      <c r="DTK273" s="893"/>
      <c r="DTL273" s="909"/>
      <c r="DTM273" s="909"/>
      <c r="DTN273" s="893"/>
      <c r="DTO273" s="893"/>
      <c r="DTP273" s="893"/>
      <c r="DTQ273" s="893"/>
      <c r="DTR273" s="893"/>
      <c r="DTS273" s="893"/>
      <c r="DTT273" s="893"/>
      <c r="DTU273" s="909"/>
      <c r="DTV273" s="909"/>
      <c r="DTW273" s="893"/>
      <c r="DTX273" s="893"/>
      <c r="DTY273" s="909"/>
      <c r="DTZ273" s="909"/>
      <c r="DUA273" s="893"/>
      <c r="DUB273" s="893"/>
      <c r="DUC273" s="893"/>
      <c r="DUD273" s="893"/>
      <c r="DUE273" s="893"/>
      <c r="DUF273" s="908"/>
      <c r="DUG273" s="910"/>
      <c r="DUH273" s="893"/>
      <c r="DUI273" s="893"/>
      <c r="DUJ273" s="893"/>
      <c r="DUK273" s="893"/>
      <c r="DUL273" s="893"/>
      <c r="DUM273" s="893"/>
      <c r="DUN273" s="893"/>
      <c r="DUO273" s="911"/>
      <c r="DUP273" s="911"/>
      <c r="DUQ273" s="911"/>
      <c r="DUR273" s="911"/>
      <c r="DUS273" s="911"/>
      <c r="DUT273" s="911"/>
      <c r="DUU273" s="911"/>
      <c r="DUV273" s="911"/>
      <c r="DUW273" s="911"/>
      <c r="DUX273" s="911"/>
      <c r="DUY273" s="911"/>
      <c r="DUZ273" s="911"/>
      <c r="DVA273" s="911"/>
      <c r="DVB273" s="911"/>
      <c r="DVC273" s="911"/>
      <c r="DVD273" s="911"/>
      <c r="DVE273" s="911"/>
      <c r="DVF273" s="911"/>
      <c r="DVG273" s="911"/>
      <c r="DVH273" s="911"/>
      <c r="DVI273" s="911"/>
      <c r="DVJ273" s="911"/>
      <c r="DVK273" s="911"/>
      <c r="DVL273" s="911"/>
      <c r="DVM273" s="911"/>
      <c r="DVN273" s="911"/>
      <c r="DVO273" s="911"/>
      <c r="DVP273" s="911"/>
      <c r="DVQ273" s="911"/>
      <c r="DVR273" s="911"/>
      <c r="DVS273" s="911"/>
      <c r="DVT273" s="911"/>
      <c r="DVU273" s="911"/>
      <c r="DVV273" s="911"/>
      <c r="DVW273" s="911"/>
      <c r="DVX273" s="911"/>
      <c r="DVY273" s="911"/>
      <c r="DVZ273" s="911"/>
      <c r="DWA273" s="911"/>
      <c r="DWB273" s="911"/>
      <c r="DWC273" s="911"/>
      <c r="DWD273" s="911"/>
      <c r="DWE273" s="911"/>
      <c r="DWF273" s="911"/>
      <c r="DWG273" s="893"/>
      <c r="DWH273" s="893"/>
      <c r="DWI273" s="893"/>
      <c r="DWJ273" s="893"/>
      <c r="DWK273" s="893"/>
      <c r="DWL273" s="893"/>
      <c r="DWM273" s="893"/>
      <c r="DWN273" s="893"/>
      <c r="DWO273" s="893"/>
      <c r="DWP273" s="893"/>
      <c r="DWQ273" s="893"/>
      <c r="DWR273" s="893"/>
      <c r="DWS273" s="893"/>
      <c r="DWT273" s="893"/>
      <c r="DWU273" s="893"/>
      <c r="DWV273" s="893"/>
      <c r="DWW273" s="893"/>
      <c r="DWX273" s="893"/>
      <c r="DWY273" s="893"/>
      <c r="DWZ273" s="893"/>
      <c r="DXA273" s="893"/>
      <c r="DXB273" s="893"/>
      <c r="DXC273" s="893"/>
      <c r="DXD273" s="893"/>
      <c r="DXE273" s="909"/>
      <c r="DXF273" s="909"/>
      <c r="DXG273" s="909"/>
      <c r="DXH273" s="909"/>
      <c r="DXI273" s="909"/>
      <c r="DXJ273" s="893"/>
      <c r="DXK273" s="893"/>
      <c r="DXL273" s="909"/>
      <c r="DXM273" s="909"/>
      <c r="DXN273" s="893"/>
      <c r="DXO273" s="893"/>
      <c r="DXP273" s="909"/>
      <c r="DXQ273" s="909"/>
      <c r="DXR273" s="893"/>
      <c r="DXS273" s="893"/>
      <c r="DXT273" s="893"/>
      <c r="DXU273" s="893"/>
      <c r="DXV273" s="893"/>
      <c r="DXW273" s="893"/>
      <c r="DXX273" s="893"/>
      <c r="DXY273" s="909"/>
      <c r="DXZ273" s="909"/>
      <c r="DYA273" s="893"/>
      <c r="DYB273" s="893"/>
      <c r="DYC273" s="909"/>
      <c r="DYD273" s="909"/>
      <c r="DYE273" s="893"/>
      <c r="DYF273" s="893"/>
      <c r="DYG273" s="893"/>
      <c r="DYH273" s="893"/>
      <c r="DYI273" s="893"/>
      <c r="DYJ273" s="908"/>
      <c r="DYK273" s="910"/>
      <c r="DYL273" s="893"/>
      <c r="DYM273" s="893"/>
      <c r="DYN273" s="893"/>
      <c r="DYO273" s="893"/>
      <c r="DYP273" s="893"/>
      <c r="DYQ273" s="893"/>
      <c r="DYR273" s="893"/>
      <c r="DYS273" s="911"/>
      <c r="DYT273" s="911"/>
      <c r="DYU273" s="911"/>
      <c r="DYV273" s="911"/>
      <c r="DYW273" s="911"/>
      <c r="DYX273" s="911"/>
      <c r="DYY273" s="911"/>
      <c r="DYZ273" s="911"/>
      <c r="DZA273" s="911"/>
      <c r="DZB273" s="911"/>
      <c r="DZC273" s="911"/>
      <c r="DZD273" s="911"/>
      <c r="DZE273" s="911"/>
      <c r="DZF273" s="911"/>
      <c r="DZG273" s="911"/>
      <c r="DZH273" s="911"/>
      <c r="DZI273" s="911"/>
      <c r="DZJ273" s="911"/>
      <c r="DZK273" s="911"/>
      <c r="DZL273" s="911"/>
      <c r="DZM273" s="911"/>
      <c r="DZN273" s="911"/>
      <c r="DZO273" s="911"/>
      <c r="DZP273" s="911"/>
      <c r="DZQ273" s="911"/>
      <c r="DZR273" s="911"/>
      <c r="DZS273" s="911"/>
      <c r="DZT273" s="911"/>
      <c r="DZU273" s="911"/>
      <c r="DZV273" s="911"/>
      <c r="DZW273" s="911"/>
      <c r="DZX273" s="911"/>
      <c r="DZY273" s="911"/>
      <c r="DZZ273" s="911"/>
      <c r="EAA273" s="911"/>
      <c r="EAB273" s="911"/>
      <c r="EAC273" s="911"/>
      <c r="EAD273" s="911"/>
      <c r="EAE273" s="911"/>
      <c r="EAF273" s="911"/>
      <c r="EAG273" s="911"/>
      <c r="EAH273" s="911"/>
      <c r="EAI273" s="911"/>
      <c r="EAJ273" s="911"/>
      <c r="EAK273" s="893"/>
      <c r="EAL273" s="893"/>
      <c r="EAM273" s="893"/>
      <c r="EAN273" s="893"/>
      <c r="EAO273" s="893"/>
      <c r="EAP273" s="893"/>
      <c r="EAQ273" s="893"/>
      <c r="EAR273" s="893"/>
      <c r="EAS273" s="893"/>
      <c r="EAT273" s="893"/>
      <c r="EAU273" s="893"/>
      <c r="EAV273" s="893"/>
      <c r="EAW273" s="893"/>
      <c r="EAX273" s="893"/>
      <c r="EAY273" s="893"/>
      <c r="EAZ273" s="893"/>
      <c r="EBA273" s="893"/>
      <c r="EBB273" s="893"/>
      <c r="EBC273" s="893"/>
      <c r="EBD273" s="893"/>
      <c r="EBE273" s="893"/>
      <c r="EBF273" s="893"/>
      <c r="EBG273" s="893"/>
      <c r="EBH273" s="893"/>
      <c r="EBI273" s="909"/>
      <c r="EBJ273" s="909"/>
      <c r="EBK273" s="909"/>
      <c r="EBL273" s="909"/>
      <c r="EBM273" s="909"/>
      <c r="EBN273" s="893"/>
      <c r="EBO273" s="893"/>
      <c r="EBP273" s="909"/>
      <c r="EBQ273" s="909"/>
      <c r="EBR273" s="893"/>
      <c r="EBS273" s="893"/>
      <c r="EBT273" s="909"/>
      <c r="EBU273" s="909"/>
      <c r="EBV273" s="893"/>
      <c r="EBW273" s="893"/>
      <c r="EBX273" s="893"/>
      <c r="EBY273" s="893"/>
      <c r="EBZ273" s="893"/>
      <c r="ECA273" s="893"/>
      <c r="ECB273" s="893"/>
      <c r="ECC273" s="909"/>
      <c r="ECD273" s="909"/>
      <c r="ECE273" s="893"/>
      <c r="ECF273" s="893"/>
      <c r="ECG273" s="909"/>
      <c r="ECH273" s="909"/>
      <c r="ECI273" s="893"/>
      <c r="ECJ273" s="893"/>
      <c r="ECK273" s="893"/>
      <c r="ECL273" s="893"/>
      <c r="ECM273" s="893"/>
      <c r="ECN273" s="908"/>
      <c r="ECO273" s="910"/>
      <c r="ECP273" s="893"/>
      <c r="ECQ273" s="893"/>
      <c r="ECR273" s="893"/>
      <c r="ECS273" s="893"/>
      <c r="ECT273" s="893"/>
      <c r="ECU273" s="893"/>
      <c r="ECV273" s="893"/>
      <c r="ECW273" s="911"/>
      <c r="ECX273" s="911"/>
      <c r="ECY273" s="911"/>
      <c r="ECZ273" s="911"/>
      <c r="EDA273" s="911"/>
      <c r="EDB273" s="911"/>
      <c r="EDC273" s="911"/>
      <c r="EDD273" s="911"/>
      <c r="EDE273" s="911"/>
      <c r="EDF273" s="911"/>
      <c r="EDG273" s="911"/>
      <c r="EDH273" s="911"/>
      <c r="EDI273" s="911"/>
      <c r="EDJ273" s="911"/>
      <c r="EDK273" s="911"/>
      <c r="EDL273" s="911"/>
      <c r="EDM273" s="911"/>
      <c r="EDN273" s="911"/>
      <c r="EDO273" s="911"/>
      <c r="EDP273" s="911"/>
      <c r="EDQ273" s="911"/>
      <c r="EDR273" s="911"/>
      <c r="EDS273" s="911"/>
      <c r="EDT273" s="911"/>
      <c r="EDU273" s="911"/>
      <c r="EDV273" s="911"/>
      <c r="EDW273" s="911"/>
      <c r="EDX273" s="911"/>
      <c r="EDY273" s="911"/>
      <c r="EDZ273" s="911"/>
      <c r="EEA273" s="911"/>
      <c r="EEB273" s="911"/>
      <c r="EEC273" s="911"/>
      <c r="EED273" s="911"/>
      <c r="EEE273" s="911"/>
      <c r="EEF273" s="911"/>
      <c r="EEG273" s="911"/>
      <c r="EEH273" s="911"/>
      <c r="EEI273" s="911"/>
      <c r="EEJ273" s="911"/>
      <c r="EEK273" s="911"/>
      <c r="EEL273" s="911"/>
      <c r="EEM273" s="911"/>
      <c r="EEN273" s="911"/>
      <c r="EEO273" s="893"/>
      <c r="EEP273" s="893"/>
      <c r="EEQ273" s="893"/>
      <c r="EER273" s="893"/>
      <c r="EES273" s="893"/>
      <c r="EET273" s="893"/>
      <c r="EEU273" s="893"/>
      <c r="EEV273" s="893"/>
      <c r="EEW273" s="893"/>
      <c r="EEX273" s="893"/>
      <c r="EEY273" s="893"/>
      <c r="EEZ273" s="893"/>
      <c r="EFA273" s="893"/>
      <c r="EFB273" s="893"/>
      <c r="EFC273" s="893"/>
      <c r="EFD273" s="893"/>
      <c r="EFE273" s="893"/>
      <c r="EFF273" s="893"/>
      <c r="EFG273" s="893"/>
      <c r="EFH273" s="893"/>
      <c r="EFI273" s="893"/>
      <c r="EFJ273" s="893"/>
      <c r="EFK273" s="893"/>
      <c r="EFL273" s="893"/>
      <c r="EFM273" s="909"/>
      <c r="EFN273" s="909"/>
      <c r="EFO273" s="909"/>
      <c r="EFP273" s="909"/>
      <c r="EFQ273" s="909"/>
      <c r="EFR273" s="893"/>
      <c r="EFS273" s="893"/>
      <c r="EFT273" s="909"/>
      <c r="EFU273" s="909"/>
      <c r="EFV273" s="893"/>
      <c r="EFW273" s="893"/>
      <c r="EFX273" s="909"/>
      <c r="EFY273" s="909"/>
      <c r="EFZ273" s="893"/>
      <c r="EGA273" s="893"/>
      <c r="EGB273" s="893"/>
      <c r="EGC273" s="893"/>
      <c r="EGD273" s="893"/>
      <c r="EGE273" s="893"/>
      <c r="EGF273" s="893"/>
      <c r="EGG273" s="909"/>
      <c r="EGH273" s="909"/>
      <c r="EGI273" s="893"/>
      <c r="EGJ273" s="893"/>
      <c r="EGK273" s="909"/>
      <c r="EGL273" s="909"/>
      <c r="EGM273" s="893"/>
      <c r="EGN273" s="893"/>
      <c r="EGO273" s="893"/>
      <c r="EGP273" s="893"/>
      <c r="EGQ273" s="893"/>
      <c r="EGR273" s="908"/>
      <c r="EGS273" s="910"/>
      <c r="EGT273" s="893"/>
      <c r="EGU273" s="893"/>
      <c r="EGV273" s="893"/>
      <c r="EGW273" s="893"/>
      <c r="EGX273" s="893"/>
      <c r="EGY273" s="893"/>
      <c r="EGZ273" s="893"/>
      <c r="EHA273" s="911"/>
      <c r="EHB273" s="911"/>
      <c r="EHC273" s="911"/>
      <c r="EHD273" s="911"/>
      <c r="EHE273" s="911"/>
      <c r="EHF273" s="911"/>
      <c r="EHG273" s="911"/>
      <c r="EHH273" s="911"/>
      <c r="EHI273" s="911"/>
      <c r="EHJ273" s="911"/>
      <c r="EHK273" s="911"/>
      <c r="EHL273" s="911"/>
      <c r="EHM273" s="911"/>
      <c r="EHN273" s="911"/>
      <c r="EHO273" s="911"/>
      <c r="EHP273" s="911"/>
      <c r="EHQ273" s="911"/>
      <c r="EHR273" s="911"/>
      <c r="EHS273" s="911"/>
      <c r="EHT273" s="911"/>
      <c r="EHU273" s="911"/>
      <c r="EHV273" s="911"/>
      <c r="EHW273" s="911"/>
      <c r="EHX273" s="911"/>
      <c r="EHY273" s="911"/>
      <c r="EHZ273" s="911"/>
      <c r="EIA273" s="911"/>
      <c r="EIB273" s="911"/>
      <c r="EIC273" s="911"/>
      <c r="EID273" s="911"/>
      <c r="EIE273" s="911"/>
      <c r="EIF273" s="911"/>
      <c r="EIG273" s="911"/>
      <c r="EIH273" s="911"/>
      <c r="EII273" s="911"/>
      <c r="EIJ273" s="911"/>
      <c r="EIK273" s="911"/>
      <c r="EIL273" s="911"/>
      <c r="EIM273" s="911"/>
      <c r="EIN273" s="911"/>
      <c r="EIO273" s="911"/>
      <c r="EIP273" s="911"/>
      <c r="EIQ273" s="911"/>
      <c r="EIR273" s="911"/>
      <c r="EIS273" s="893"/>
      <c r="EIT273" s="893"/>
      <c r="EIU273" s="893"/>
      <c r="EIV273" s="893"/>
      <c r="EIW273" s="893"/>
      <c r="EIX273" s="893"/>
      <c r="EIY273" s="893"/>
      <c r="EIZ273" s="893"/>
      <c r="EJA273" s="893"/>
      <c r="EJB273" s="893"/>
      <c r="EJC273" s="893"/>
      <c r="EJD273" s="893"/>
      <c r="EJE273" s="893"/>
      <c r="EJF273" s="893"/>
      <c r="EJG273" s="893"/>
      <c r="EJH273" s="893"/>
      <c r="EJI273" s="893"/>
      <c r="EJJ273" s="893"/>
      <c r="EJK273" s="893"/>
      <c r="EJL273" s="893"/>
      <c r="EJM273" s="893"/>
      <c r="EJN273" s="893"/>
      <c r="EJO273" s="893"/>
      <c r="EJP273" s="893"/>
      <c r="EJQ273" s="909"/>
      <c r="EJR273" s="909"/>
      <c r="EJS273" s="909"/>
      <c r="EJT273" s="909"/>
      <c r="EJU273" s="909"/>
      <c r="EJV273" s="893"/>
      <c r="EJW273" s="893"/>
      <c r="EJX273" s="909"/>
      <c r="EJY273" s="909"/>
      <c r="EJZ273" s="893"/>
      <c r="EKA273" s="893"/>
      <c r="EKB273" s="909"/>
      <c r="EKC273" s="909"/>
      <c r="EKD273" s="893"/>
      <c r="EKE273" s="893"/>
      <c r="EKF273" s="893"/>
      <c r="EKG273" s="893"/>
      <c r="EKH273" s="893"/>
      <c r="EKI273" s="893"/>
      <c r="EKJ273" s="893"/>
      <c r="EKK273" s="909"/>
      <c r="EKL273" s="909"/>
      <c r="EKM273" s="893"/>
      <c r="EKN273" s="893"/>
      <c r="EKO273" s="909"/>
      <c r="EKP273" s="909"/>
      <c r="EKQ273" s="893"/>
      <c r="EKR273" s="893"/>
      <c r="EKS273" s="893"/>
      <c r="EKT273" s="893"/>
      <c r="EKU273" s="893"/>
      <c r="EKV273" s="908"/>
      <c r="EKW273" s="910"/>
      <c r="EKX273" s="893"/>
      <c r="EKY273" s="893"/>
      <c r="EKZ273" s="893"/>
      <c r="ELA273" s="893"/>
      <c r="ELB273" s="893"/>
      <c r="ELC273" s="893"/>
      <c r="ELD273" s="893"/>
      <c r="ELE273" s="911"/>
      <c r="ELF273" s="911"/>
      <c r="ELG273" s="911"/>
      <c r="ELH273" s="911"/>
      <c r="ELI273" s="911"/>
      <c r="ELJ273" s="911"/>
      <c r="ELK273" s="911"/>
      <c r="ELL273" s="911"/>
      <c r="ELM273" s="911"/>
      <c r="ELN273" s="911"/>
      <c r="ELO273" s="911"/>
      <c r="ELP273" s="911"/>
      <c r="ELQ273" s="911"/>
      <c r="ELR273" s="911"/>
      <c r="ELS273" s="911"/>
      <c r="ELT273" s="911"/>
      <c r="ELU273" s="911"/>
      <c r="ELV273" s="911"/>
      <c r="ELW273" s="911"/>
      <c r="ELX273" s="911"/>
      <c r="ELY273" s="911"/>
      <c r="ELZ273" s="911"/>
      <c r="EMA273" s="911"/>
      <c r="EMB273" s="911"/>
      <c r="EMC273" s="911"/>
      <c r="EMD273" s="911"/>
      <c r="EME273" s="911"/>
      <c r="EMF273" s="911"/>
      <c r="EMG273" s="911"/>
      <c r="EMH273" s="911"/>
      <c r="EMI273" s="911"/>
      <c r="EMJ273" s="911"/>
      <c r="EMK273" s="911"/>
      <c r="EML273" s="911"/>
      <c r="EMM273" s="911"/>
      <c r="EMN273" s="911"/>
      <c r="EMO273" s="911"/>
      <c r="EMP273" s="911"/>
      <c r="EMQ273" s="911"/>
      <c r="EMR273" s="911"/>
      <c r="EMS273" s="911"/>
      <c r="EMT273" s="911"/>
      <c r="EMU273" s="911"/>
      <c r="EMV273" s="911"/>
      <c r="EMW273" s="893"/>
      <c r="EMX273" s="893"/>
      <c r="EMY273" s="893"/>
      <c r="EMZ273" s="893"/>
      <c r="ENA273" s="893"/>
      <c r="ENB273" s="893"/>
      <c r="ENC273" s="893"/>
      <c r="END273" s="893"/>
      <c r="ENE273" s="893"/>
      <c r="ENF273" s="893"/>
      <c r="ENG273" s="893"/>
      <c r="ENH273" s="893"/>
      <c r="ENI273" s="893"/>
      <c r="ENJ273" s="893"/>
      <c r="ENK273" s="893"/>
      <c r="ENL273" s="893"/>
      <c r="ENM273" s="893"/>
      <c r="ENN273" s="893"/>
      <c r="ENO273" s="893"/>
      <c r="ENP273" s="893"/>
      <c r="ENQ273" s="893"/>
      <c r="ENR273" s="893"/>
      <c r="ENS273" s="893"/>
      <c r="ENT273" s="893"/>
      <c r="ENU273" s="909"/>
      <c r="ENV273" s="909"/>
      <c r="ENW273" s="909"/>
      <c r="ENX273" s="909"/>
      <c r="ENY273" s="909"/>
      <c r="ENZ273" s="893"/>
      <c r="EOA273" s="893"/>
      <c r="EOB273" s="909"/>
      <c r="EOC273" s="909"/>
      <c r="EOD273" s="893"/>
      <c r="EOE273" s="893"/>
      <c r="EOF273" s="909"/>
      <c r="EOG273" s="909"/>
      <c r="EOH273" s="893"/>
      <c r="EOI273" s="893"/>
      <c r="EOJ273" s="893"/>
      <c r="EOK273" s="893"/>
      <c r="EOL273" s="893"/>
      <c r="EOM273" s="893"/>
      <c r="EON273" s="893"/>
      <c r="EOO273" s="909"/>
      <c r="EOP273" s="909"/>
      <c r="EOQ273" s="893"/>
      <c r="EOR273" s="893"/>
      <c r="EOS273" s="909"/>
      <c r="EOT273" s="909"/>
      <c r="EOU273" s="893"/>
      <c r="EOV273" s="893"/>
      <c r="EOW273" s="893"/>
      <c r="EOX273" s="893"/>
      <c r="EOY273" s="893"/>
      <c r="EOZ273" s="908"/>
      <c r="EPA273" s="910"/>
      <c r="EPB273" s="893"/>
      <c r="EPC273" s="893"/>
      <c r="EPD273" s="893"/>
      <c r="EPE273" s="893"/>
      <c r="EPF273" s="893"/>
      <c r="EPG273" s="893"/>
      <c r="EPH273" s="893"/>
      <c r="EPI273" s="911"/>
      <c r="EPJ273" s="911"/>
      <c r="EPK273" s="911"/>
      <c r="EPL273" s="911"/>
      <c r="EPM273" s="911"/>
      <c r="EPN273" s="911"/>
      <c r="EPO273" s="911"/>
      <c r="EPP273" s="911"/>
      <c r="EPQ273" s="911"/>
      <c r="EPR273" s="911"/>
      <c r="EPS273" s="911"/>
      <c r="EPT273" s="911"/>
      <c r="EPU273" s="911"/>
      <c r="EPV273" s="911"/>
      <c r="EPW273" s="911"/>
      <c r="EPX273" s="911"/>
      <c r="EPY273" s="911"/>
      <c r="EPZ273" s="911"/>
      <c r="EQA273" s="911"/>
      <c r="EQB273" s="911"/>
      <c r="EQC273" s="911"/>
      <c r="EQD273" s="911"/>
      <c r="EQE273" s="911"/>
      <c r="EQF273" s="911"/>
      <c r="EQG273" s="911"/>
      <c r="EQH273" s="911"/>
      <c r="EQI273" s="911"/>
      <c r="EQJ273" s="911"/>
      <c r="EQK273" s="911"/>
      <c r="EQL273" s="911"/>
      <c r="EQM273" s="911"/>
      <c r="EQN273" s="911"/>
      <c r="EQO273" s="911"/>
      <c r="EQP273" s="911"/>
      <c r="EQQ273" s="911"/>
      <c r="EQR273" s="911"/>
      <c r="EQS273" s="911"/>
      <c r="EQT273" s="911"/>
      <c r="EQU273" s="911"/>
      <c r="EQV273" s="911"/>
      <c r="EQW273" s="911"/>
      <c r="EQX273" s="911"/>
      <c r="EQY273" s="911"/>
      <c r="EQZ273" s="911"/>
      <c r="ERA273" s="893"/>
      <c r="ERB273" s="893"/>
      <c r="ERC273" s="893"/>
      <c r="ERD273" s="893"/>
      <c r="ERE273" s="893"/>
      <c r="ERF273" s="893"/>
      <c r="ERG273" s="893"/>
      <c r="ERH273" s="893"/>
      <c r="ERI273" s="893"/>
      <c r="ERJ273" s="893"/>
      <c r="ERK273" s="893"/>
      <c r="ERL273" s="893"/>
      <c r="ERM273" s="893"/>
      <c r="ERN273" s="893"/>
      <c r="ERO273" s="893"/>
      <c r="ERP273" s="893"/>
      <c r="ERQ273" s="893"/>
      <c r="ERR273" s="893"/>
      <c r="ERS273" s="893"/>
      <c r="ERT273" s="893"/>
      <c r="ERU273" s="893"/>
      <c r="ERV273" s="893"/>
      <c r="ERW273" s="893"/>
      <c r="ERX273" s="893"/>
      <c r="ERY273" s="909"/>
      <c r="ERZ273" s="909"/>
      <c r="ESA273" s="909"/>
      <c r="ESB273" s="909"/>
      <c r="ESC273" s="909"/>
      <c r="ESD273" s="893"/>
      <c r="ESE273" s="893"/>
      <c r="ESF273" s="909"/>
      <c r="ESG273" s="909"/>
      <c r="ESH273" s="893"/>
      <c r="ESI273" s="893"/>
      <c r="ESJ273" s="909"/>
      <c r="ESK273" s="909"/>
      <c r="ESL273" s="893"/>
      <c r="ESM273" s="893"/>
      <c r="ESN273" s="893"/>
      <c r="ESO273" s="893"/>
      <c r="ESP273" s="893"/>
      <c r="ESQ273" s="893"/>
      <c r="ESR273" s="893"/>
      <c r="ESS273" s="909"/>
      <c r="EST273" s="909"/>
      <c r="ESU273" s="893"/>
      <c r="ESV273" s="893"/>
      <c r="ESW273" s="909"/>
      <c r="ESX273" s="909"/>
      <c r="ESY273" s="893"/>
      <c r="ESZ273" s="893"/>
      <c r="ETA273" s="893"/>
      <c r="ETB273" s="893"/>
      <c r="ETC273" s="893"/>
      <c r="ETD273" s="908"/>
      <c r="ETE273" s="910"/>
      <c r="ETF273" s="893"/>
      <c r="ETG273" s="893"/>
      <c r="ETH273" s="893"/>
      <c r="ETI273" s="893"/>
      <c r="ETJ273" s="893"/>
      <c r="ETK273" s="893"/>
      <c r="ETL273" s="893"/>
      <c r="ETM273" s="911"/>
      <c r="ETN273" s="911"/>
      <c r="ETO273" s="911"/>
      <c r="ETP273" s="911"/>
      <c r="ETQ273" s="911"/>
      <c r="ETR273" s="911"/>
      <c r="ETS273" s="911"/>
      <c r="ETT273" s="911"/>
      <c r="ETU273" s="911"/>
      <c r="ETV273" s="911"/>
      <c r="ETW273" s="911"/>
      <c r="ETX273" s="911"/>
      <c r="ETY273" s="911"/>
      <c r="ETZ273" s="911"/>
      <c r="EUA273" s="911"/>
      <c r="EUB273" s="911"/>
      <c r="EUC273" s="911"/>
      <c r="EUD273" s="911"/>
      <c r="EUE273" s="911"/>
      <c r="EUF273" s="911"/>
      <c r="EUG273" s="911"/>
      <c r="EUH273" s="911"/>
      <c r="EUI273" s="911"/>
      <c r="EUJ273" s="911"/>
      <c r="EUK273" s="911"/>
      <c r="EUL273" s="911"/>
      <c r="EUM273" s="911"/>
      <c r="EUN273" s="911"/>
      <c r="EUO273" s="911"/>
      <c r="EUP273" s="911"/>
      <c r="EUQ273" s="911"/>
      <c r="EUR273" s="911"/>
      <c r="EUS273" s="911"/>
      <c r="EUT273" s="911"/>
      <c r="EUU273" s="911"/>
      <c r="EUV273" s="911"/>
      <c r="EUW273" s="911"/>
      <c r="EUX273" s="911"/>
      <c r="EUY273" s="911"/>
      <c r="EUZ273" s="911"/>
      <c r="EVA273" s="911"/>
      <c r="EVB273" s="911"/>
      <c r="EVC273" s="911"/>
      <c r="EVD273" s="911"/>
      <c r="EVE273" s="893"/>
      <c r="EVF273" s="893"/>
      <c r="EVG273" s="893"/>
      <c r="EVH273" s="893"/>
      <c r="EVI273" s="893"/>
      <c r="EVJ273" s="893"/>
      <c r="EVK273" s="893"/>
      <c r="EVL273" s="893"/>
      <c r="EVM273" s="893"/>
      <c r="EVN273" s="893"/>
      <c r="EVO273" s="893"/>
      <c r="EVP273" s="893"/>
      <c r="EVQ273" s="893"/>
      <c r="EVR273" s="893"/>
      <c r="EVS273" s="893"/>
      <c r="EVT273" s="893"/>
      <c r="EVU273" s="893"/>
      <c r="EVV273" s="893"/>
      <c r="EVW273" s="893"/>
      <c r="EVX273" s="893"/>
      <c r="EVY273" s="893"/>
      <c r="EVZ273" s="893"/>
      <c r="EWA273" s="893"/>
      <c r="EWB273" s="893"/>
      <c r="EWC273" s="909"/>
      <c r="EWD273" s="909"/>
      <c r="EWE273" s="909"/>
      <c r="EWF273" s="909"/>
      <c r="EWG273" s="909"/>
      <c r="EWH273" s="893"/>
      <c r="EWI273" s="893"/>
      <c r="EWJ273" s="909"/>
      <c r="EWK273" s="909"/>
      <c r="EWL273" s="893"/>
      <c r="EWM273" s="893"/>
      <c r="EWN273" s="909"/>
      <c r="EWO273" s="909"/>
      <c r="EWP273" s="893"/>
      <c r="EWQ273" s="893"/>
      <c r="EWR273" s="893"/>
      <c r="EWS273" s="893"/>
      <c r="EWT273" s="893"/>
      <c r="EWU273" s="893"/>
      <c r="EWV273" s="893"/>
      <c r="EWW273" s="909"/>
      <c r="EWX273" s="909"/>
      <c r="EWY273" s="893"/>
      <c r="EWZ273" s="893"/>
      <c r="EXA273" s="909"/>
      <c r="EXB273" s="909"/>
      <c r="EXC273" s="893"/>
      <c r="EXD273" s="893"/>
      <c r="EXE273" s="893"/>
      <c r="EXF273" s="893"/>
      <c r="EXG273" s="893"/>
      <c r="EXH273" s="908"/>
      <c r="EXI273" s="910"/>
      <c r="EXJ273" s="893"/>
      <c r="EXK273" s="893"/>
      <c r="EXL273" s="893"/>
      <c r="EXM273" s="893"/>
      <c r="EXN273" s="893"/>
      <c r="EXO273" s="893"/>
      <c r="EXP273" s="893"/>
      <c r="EXQ273" s="911"/>
      <c r="EXR273" s="911"/>
      <c r="EXS273" s="911"/>
      <c r="EXT273" s="911"/>
      <c r="EXU273" s="911"/>
      <c r="EXV273" s="911"/>
      <c r="EXW273" s="911"/>
      <c r="EXX273" s="911"/>
      <c r="EXY273" s="911"/>
      <c r="EXZ273" s="911"/>
      <c r="EYA273" s="911"/>
      <c r="EYB273" s="911"/>
      <c r="EYC273" s="911"/>
      <c r="EYD273" s="911"/>
      <c r="EYE273" s="911"/>
      <c r="EYF273" s="911"/>
      <c r="EYG273" s="911"/>
      <c r="EYH273" s="911"/>
      <c r="EYI273" s="911"/>
      <c r="EYJ273" s="911"/>
      <c r="EYK273" s="911"/>
      <c r="EYL273" s="911"/>
      <c r="EYM273" s="911"/>
      <c r="EYN273" s="911"/>
      <c r="EYO273" s="911"/>
      <c r="EYP273" s="911"/>
      <c r="EYQ273" s="911"/>
      <c r="EYR273" s="911"/>
      <c r="EYS273" s="911"/>
      <c r="EYT273" s="911"/>
      <c r="EYU273" s="911"/>
      <c r="EYV273" s="911"/>
      <c r="EYW273" s="911"/>
      <c r="EYX273" s="911"/>
      <c r="EYY273" s="911"/>
      <c r="EYZ273" s="911"/>
      <c r="EZA273" s="911"/>
      <c r="EZB273" s="911"/>
      <c r="EZC273" s="911"/>
      <c r="EZD273" s="911"/>
      <c r="EZE273" s="911"/>
      <c r="EZF273" s="911"/>
      <c r="EZG273" s="911"/>
      <c r="EZH273" s="911"/>
      <c r="EZI273" s="893"/>
      <c r="EZJ273" s="893"/>
      <c r="EZK273" s="893"/>
      <c r="EZL273" s="893"/>
      <c r="EZM273" s="893"/>
      <c r="EZN273" s="893"/>
      <c r="EZO273" s="893"/>
      <c r="EZP273" s="893"/>
      <c r="EZQ273" s="893"/>
      <c r="EZR273" s="893"/>
      <c r="EZS273" s="893"/>
      <c r="EZT273" s="893"/>
      <c r="EZU273" s="893"/>
      <c r="EZV273" s="893"/>
      <c r="EZW273" s="893"/>
      <c r="EZX273" s="893"/>
      <c r="EZY273" s="893"/>
      <c r="EZZ273" s="893"/>
      <c r="FAA273" s="893"/>
      <c r="FAB273" s="893"/>
      <c r="FAC273" s="893"/>
      <c r="FAD273" s="893"/>
      <c r="FAE273" s="893"/>
      <c r="FAF273" s="893"/>
      <c r="FAG273" s="909"/>
      <c r="FAH273" s="909"/>
      <c r="FAI273" s="909"/>
      <c r="FAJ273" s="909"/>
      <c r="FAK273" s="909"/>
      <c r="FAL273" s="893"/>
      <c r="FAM273" s="893"/>
      <c r="FAN273" s="909"/>
      <c r="FAO273" s="909"/>
      <c r="FAP273" s="893"/>
      <c r="FAQ273" s="893"/>
      <c r="FAR273" s="909"/>
      <c r="FAS273" s="909"/>
      <c r="FAT273" s="893"/>
      <c r="FAU273" s="893"/>
      <c r="FAV273" s="893"/>
      <c r="FAW273" s="893"/>
      <c r="FAX273" s="893"/>
      <c r="FAY273" s="893"/>
      <c r="FAZ273" s="893"/>
      <c r="FBA273" s="909"/>
      <c r="FBB273" s="909"/>
      <c r="FBC273" s="893"/>
      <c r="FBD273" s="893"/>
      <c r="FBE273" s="909"/>
      <c r="FBF273" s="909"/>
      <c r="FBG273" s="893"/>
      <c r="FBH273" s="893"/>
      <c r="FBI273" s="893"/>
      <c r="FBJ273" s="893"/>
      <c r="FBK273" s="893"/>
      <c r="FBL273" s="908"/>
      <c r="FBM273" s="910"/>
      <c r="FBN273" s="893"/>
      <c r="FBO273" s="893"/>
      <c r="FBP273" s="893"/>
      <c r="FBQ273" s="893"/>
      <c r="FBR273" s="893"/>
      <c r="FBS273" s="893"/>
      <c r="FBT273" s="893"/>
      <c r="FBU273" s="911"/>
      <c r="FBV273" s="911"/>
      <c r="FBW273" s="911"/>
      <c r="FBX273" s="911"/>
      <c r="FBY273" s="911"/>
      <c r="FBZ273" s="911"/>
      <c r="FCA273" s="911"/>
      <c r="FCB273" s="911"/>
      <c r="FCC273" s="911"/>
      <c r="FCD273" s="911"/>
      <c r="FCE273" s="911"/>
      <c r="FCF273" s="911"/>
      <c r="FCG273" s="911"/>
      <c r="FCH273" s="911"/>
      <c r="FCI273" s="911"/>
      <c r="FCJ273" s="911"/>
      <c r="FCK273" s="911"/>
      <c r="FCL273" s="911"/>
      <c r="FCM273" s="911"/>
      <c r="FCN273" s="911"/>
      <c r="FCO273" s="911"/>
      <c r="FCP273" s="911"/>
      <c r="FCQ273" s="911"/>
      <c r="FCR273" s="911"/>
      <c r="FCS273" s="911"/>
      <c r="FCT273" s="911"/>
      <c r="FCU273" s="911"/>
      <c r="FCV273" s="911"/>
      <c r="FCW273" s="911"/>
      <c r="FCX273" s="911"/>
      <c r="FCY273" s="911"/>
      <c r="FCZ273" s="911"/>
      <c r="FDA273" s="911"/>
      <c r="FDB273" s="911"/>
      <c r="FDC273" s="911"/>
      <c r="FDD273" s="911"/>
      <c r="FDE273" s="911"/>
      <c r="FDF273" s="911"/>
      <c r="FDG273" s="911"/>
      <c r="FDH273" s="911"/>
      <c r="FDI273" s="911"/>
      <c r="FDJ273" s="911"/>
      <c r="FDK273" s="911"/>
      <c r="FDL273" s="911"/>
      <c r="FDM273" s="893"/>
      <c r="FDN273" s="893"/>
      <c r="FDO273" s="893"/>
      <c r="FDP273" s="893"/>
      <c r="FDQ273" s="893"/>
      <c r="FDR273" s="893"/>
      <c r="FDS273" s="893"/>
      <c r="FDT273" s="893"/>
      <c r="FDU273" s="893"/>
      <c r="FDV273" s="893"/>
      <c r="FDW273" s="893"/>
      <c r="FDX273" s="893"/>
      <c r="FDY273" s="893"/>
      <c r="FDZ273" s="893"/>
      <c r="FEA273" s="893"/>
      <c r="FEB273" s="893"/>
      <c r="FEC273" s="893"/>
      <c r="FED273" s="893"/>
      <c r="FEE273" s="893"/>
      <c r="FEF273" s="893"/>
      <c r="FEG273" s="893"/>
      <c r="FEH273" s="893"/>
      <c r="FEI273" s="893"/>
      <c r="FEJ273" s="893"/>
      <c r="FEK273" s="909"/>
      <c r="FEL273" s="909"/>
      <c r="FEM273" s="909"/>
      <c r="FEN273" s="909"/>
      <c r="FEO273" s="909"/>
      <c r="FEP273" s="893"/>
      <c r="FEQ273" s="893"/>
      <c r="FER273" s="909"/>
      <c r="FES273" s="909"/>
      <c r="FET273" s="893"/>
      <c r="FEU273" s="893"/>
      <c r="FEV273" s="909"/>
      <c r="FEW273" s="909"/>
      <c r="FEX273" s="893"/>
      <c r="FEY273" s="893"/>
      <c r="FEZ273" s="893"/>
      <c r="FFA273" s="893"/>
      <c r="FFB273" s="893"/>
      <c r="FFC273" s="893"/>
      <c r="FFD273" s="893"/>
      <c r="FFE273" s="909"/>
      <c r="FFF273" s="909"/>
      <c r="FFG273" s="893"/>
      <c r="FFH273" s="893"/>
      <c r="FFI273" s="909"/>
      <c r="FFJ273" s="909"/>
      <c r="FFK273" s="893"/>
      <c r="FFL273" s="893"/>
      <c r="FFM273" s="893"/>
      <c r="FFN273" s="893"/>
      <c r="FFO273" s="893"/>
      <c r="FFP273" s="908"/>
      <c r="FFQ273" s="910"/>
      <c r="FFR273" s="893"/>
      <c r="FFS273" s="893"/>
      <c r="FFT273" s="893"/>
      <c r="FFU273" s="893"/>
      <c r="FFV273" s="893"/>
      <c r="FFW273" s="893"/>
      <c r="FFX273" s="893"/>
      <c r="FFY273" s="911"/>
      <c r="FFZ273" s="911"/>
      <c r="FGA273" s="911"/>
      <c r="FGB273" s="911"/>
      <c r="FGC273" s="911"/>
      <c r="FGD273" s="911"/>
      <c r="FGE273" s="911"/>
      <c r="FGF273" s="911"/>
      <c r="FGG273" s="911"/>
      <c r="FGH273" s="911"/>
      <c r="FGI273" s="911"/>
      <c r="FGJ273" s="911"/>
      <c r="FGK273" s="911"/>
      <c r="FGL273" s="911"/>
      <c r="FGM273" s="911"/>
      <c r="FGN273" s="911"/>
      <c r="FGO273" s="911"/>
      <c r="FGP273" s="911"/>
      <c r="FGQ273" s="911"/>
      <c r="FGR273" s="911"/>
      <c r="FGS273" s="911"/>
      <c r="FGT273" s="911"/>
      <c r="FGU273" s="911"/>
      <c r="FGV273" s="911"/>
      <c r="FGW273" s="911"/>
      <c r="FGX273" s="911"/>
      <c r="FGY273" s="911"/>
      <c r="FGZ273" s="911"/>
      <c r="FHA273" s="911"/>
      <c r="FHB273" s="911"/>
      <c r="FHC273" s="911"/>
      <c r="FHD273" s="911"/>
      <c r="FHE273" s="911"/>
      <c r="FHF273" s="911"/>
      <c r="FHG273" s="911"/>
      <c r="FHH273" s="911"/>
      <c r="FHI273" s="911"/>
      <c r="FHJ273" s="911"/>
      <c r="FHK273" s="911"/>
      <c r="FHL273" s="911"/>
      <c r="FHM273" s="911"/>
      <c r="FHN273" s="911"/>
      <c r="FHO273" s="911"/>
      <c r="FHP273" s="911"/>
      <c r="FHQ273" s="893"/>
      <c r="FHR273" s="893"/>
      <c r="FHS273" s="893"/>
      <c r="FHT273" s="893"/>
      <c r="FHU273" s="893"/>
      <c r="FHV273" s="893"/>
      <c r="FHW273" s="893"/>
      <c r="FHX273" s="893"/>
      <c r="FHY273" s="893"/>
      <c r="FHZ273" s="893"/>
      <c r="FIA273" s="893"/>
      <c r="FIB273" s="893"/>
      <c r="FIC273" s="893"/>
      <c r="FID273" s="893"/>
      <c r="FIE273" s="893"/>
      <c r="FIF273" s="893"/>
      <c r="FIG273" s="893"/>
      <c r="FIH273" s="893"/>
      <c r="FII273" s="893"/>
      <c r="FIJ273" s="893"/>
      <c r="FIK273" s="893"/>
      <c r="FIL273" s="893"/>
      <c r="FIM273" s="893"/>
      <c r="FIN273" s="893"/>
      <c r="FIO273" s="909"/>
      <c r="FIP273" s="909"/>
      <c r="FIQ273" s="909"/>
      <c r="FIR273" s="909"/>
      <c r="FIS273" s="909"/>
      <c r="FIT273" s="893"/>
      <c r="FIU273" s="893"/>
      <c r="FIV273" s="909"/>
      <c r="FIW273" s="909"/>
      <c r="FIX273" s="893"/>
      <c r="FIY273" s="893"/>
      <c r="FIZ273" s="909"/>
      <c r="FJA273" s="909"/>
      <c r="FJB273" s="893"/>
      <c r="FJC273" s="893"/>
      <c r="FJD273" s="893"/>
      <c r="FJE273" s="893"/>
      <c r="FJF273" s="893"/>
      <c r="FJG273" s="893"/>
      <c r="FJH273" s="893"/>
      <c r="FJI273" s="909"/>
      <c r="FJJ273" s="909"/>
      <c r="FJK273" s="893"/>
      <c r="FJL273" s="893"/>
      <c r="FJM273" s="909"/>
      <c r="FJN273" s="909"/>
      <c r="FJO273" s="893"/>
      <c r="FJP273" s="893"/>
      <c r="FJQ273" s="893"/>
      <c r="FJR273" s="893"/>
      <c r="FJS273" s="893"/>
      <c r="FJT273" s="908"/>
      <c r="FJU273" s="910"/>
      <c r="FJV273" s="893"/>
      <c r="FJW273" s="893"/>
      <c r="FJX273" s="893"/>
      <c r="FJY273" s="893"/>
      <c r="FJZ273" s="893"/>
      <c r="FKA273" s="893"/>
      <c r="FKB273" s="893"/>
      <c r="FKC273" s="911"/>
      <c r="FKD273" s="911"/>
      <c r="FKE273" s="911"/>
      <c r="FKF273" s="911"/>
      <c r="FKG273" s="911"/>
      <c r="FKH273" s="911"/>
      <c r="FKI273" s="911"/>
      <c r="FKJ273" s="911"/>
      <c r="FKK273" s="911"/>
      <c r="FKL273" s="911"/>
      <c r="FKM273" s="911"/>
      <c r="FKN273" s="911"/>
      <c r="FKO273" s="911"/>
      <c r="FKP273" s="911"/>
      <c r="FKQ273" s="911"/>
      <c r="FKR273" s="911"/>
      <c r="FKS273" s="911"/>
      <c r="FKT273" s="911"/>
      <c r="FKU273" s="911"/>
      <c r="FKV273" s="911"/>
      <c r="FKW273" s="911"/>
      <c r="FKX273" s="911"/>
      <c r="FKY273" s="911"/>
      <c r="FKZ273" s="911"/>
      <c r="FLA273" s="911"/>
      <c r="FLB273" s="911"/>
      <c r="FLC273" s="911"/>
      <c r="FLD273" s="911"/>
      <c r="FLE273" s="911"/>
      <c r="FLF273" s="911"/>
      <c r="FLG273" s="911"/>
      <c r="FLH273" s="911"/>
      <c r="FLI273" s="911"/>
      <c r="FLJ273" s="911"/>
      <c r="FLK273" s="911"/>
      <c r="FLL273" s="911"/>
      <c r="FLM273" s="911"/>
      <c r="FLN273" s="911"/>
      <c r="FLO273" s="911"/>
      <c r="FLP273" s="911"/>
      <c r="FLQ273" s="911"/>
      <c r="FLR273" s="911"/>
      <c r="FLS273" s="911"/>
      <c r="FLT273" s="911"/>
      <c r="FLU273" s="893"/>
      <c r="FLV273" s="893"/>
      <c r="FLW273" s="893"/>
      <c r="FLX273" s="893"/>
      <c r="FLY273" s="893"/>
      <c r="FLZ273" s="893"/>
      <c r="FMA273" s="893"/>
      <c r="FMB273" s="893"/>
      <c r="FMC273" s="893"/>
      <c r="FMD273" s="893"/>
      <c r="FME273" s="893"/>
      <c r="FMF273" s="893"/>
      <c r="FMG273" s="893"/>
      <c r="FMH273" s="893"/>
      <c r="FMI273" s="893"/>
      <c r="FMJ273" s="893"/>
      <c r="FMK273" s="893"/>
      <c r="FML273" s="893"/>
      <c r="FMM273" s="893"/>
      <c r="FMN273" s="893"/>
      <c r="FMO273" s="893"/>
      <c r="FMP273" s="893"/>
      <c r="FMQ273" s="893"/>
      <c r="FMR273" s="893"/>
      <c r="FMS273" s="909"/>
      <c r="FMT273" s="909"/>
      <c r="FMU273" s="909"/>
      <c r="FMV273" s="909"/>
      <c r="FMW273" s="909"/>
      <c r="FMX273" s="893"/>
      <c r="FMY273" s="893"/>
      <c r="FMZ273" s="909"/>
      <c r="FNA273" s="909"/>
      <c r="FNB273" s="893"/>
      <c r="FNC273" s="893"/>
      <c r="FND273" s="909"/>
      <c r="FNE273" s="909"/>
      <c r="FNF273" s="893"/>
      <c r="FNG273" s="893"/>
      <c r="FNH273" s="893"/>
      <c r="FNI273" s="893"/>
      <c r="FNJ273" s="893"/>
      <c r="FNK273" s="893"/>
      <c r="FNL273" s="893"/>
      <c r="FNM273" s="909"/>
      <c r="FNN273" s="909"/>
      <c r="FNO273" s="893"/>
      <c r="FNP273" s="893"/>
      <c r="FNQ273" s="909"/>
      <c r="FNR273" s="909"/>
      <c r="FNS273" s="893"/>
      <c r="FNT273" s="893"/>
      <c r="FNU273" s="893"/>
      <c r="FNV273" s="893"/>
      <c r="FNW273" s="893"/>
      <c r="FNX273" s="908"/>
      <c r="FNY273" s="910"/>
      <c r="FNZ273" s="893"/>
      <c r="FOA273" s="893"/>
      <c r="FOB273" s="893"/>
      <c r="FOC273" s="893"/>
      <c r="FOD273" s="893"/>
      <c r="FOE273" s="893"/>
      <c r="FOF273" s="893"/>
      <c r="FOG273" s="911"/>
      <c r="FOH273" s="911"/>
      <c r="FOI273" s="911"/>
      <c r="FOJ273" s="911"/>
      <c r="FOK273" s="911"/>
      <c r="FOL273" s="911"/>
      <c r="FOM273" s="911"/>
      <c r="FON273" s="911"/>
      <c r="FOO273" s="911"/>
      <c r="FOP273" s="911"/>
      <c r="FOQ273" s="911"/>
      <c r="FOR273" s="911"/>
      <c r="FOS273" s="911"/>
      <c r="FOT273" s="911"/>
      <c r="FOU273" s="911"/>
      <c r="FOV273" s="911"/>
      <c r="FOW273" s="911"/>
      <c r="FOX273" s="911"/>
      <c r="FOY273" s="911"/>
      <c r="FOZ273" s="911"/>
      <c r="FPA273" s="911"/>
      <c r="FPB273" s="911"/>
      <c r="FPC273" s="911"/>
      <c r="FPD273" s="911"/>
      <c r="FPE273" s="911"/>
      <c r="FPF273" s="911"/>
      <c r="FPG273" s="911"/>
      <c r="FPH273" s="911"/>
      <c r="FPI273" s="911"/>
      <c r="FPJ273" s="911"/>
      <c r="FPK273" s="911"/>
      <c r="FPL273" s="911"/>
      <c r="FPM273" s="911"/>
      <c r="FPN273" s="911"/>
      <c r="FPO273" s="911"/>
      <c r="FPP273" s="911"/>
      <c r="FPQ273" s="911"/>
      <c r="FPR273" s="911"/>
      <c r="FPS273" s="911"/>
      <c r="FPT273" s="911"/>
      <c r="FPU273" s="911"/>
      <c r="FPV273" s="911"/>
      <c r="FPW273" s="911"/>
      <c r="FPX273" s="911"/>
      <c r="FPY273" s="893"/>
      <c r="FPZ273" s="893"/>
      <c r="FQA273" s="893"/>
      <c r="FQB273" s="893"/>
      <c r="FQC273" s="893"/>
      <c r="FQD273" s="893"/>
      <c r="FQE273" s="893"/>
      <c r="FQF273" s="893"/>
      <c r="FQG273" s="893"/>
      <c r="FQH273" s="893"/>
      <c r="FQI273" s="893"/>
      <c r="FQJ273" s="893"/>
      <c r="FQK273" s="893"/>
      <c r="FQL273" s="893"/>
      <c r="FQM273" s="893"/>
      <c r="FQN273" s="893"/>
      <c r="FQO273" s="893"/>
      <c r="FQP273" s="893"/>
      <c r="FQQ273" s="893"/>
      <c r="FQR273" s="893"/>
      <c r="FQS273" s="893"/>
      <c r="FQT273" s="893"/>
      <c r="FQU273" s="893"/>
      <c r="FQV273" s="893"/>
      <c r="FQW273" s="909"/>
      <c r="FQX273" s="909"/>
      <c r="FQY273" s="909"/>
      <c r="FQZ273" s="909"/>
      <c r="FRA273" s="909"/>
      <c r="FRB273" s="893"/>
      <c r="FRC273" s="893"/>
      <c r="FRD273" s="909"/>
      <c r="FRE273" s="909"/>
      <c r="FRF273" s="893"/>
      <c r="FRG273" s="893"/>
      <c r="FRH273" s="909"/>
      <c r="FRI273" s="909"/>
      <c r="FRJ273" s="893"/>
      <c r="FRK273" s="893"/>
      <c r="FRL273" s="893"/>
      <c r="FRM273" s="893"/>
      <c r="FRN273" s="893"/>
      <c r="FRO273" s="893"/>
      <c r="FRP273" s="893"/>
      <c r="FRQ273" s="909"/>
      <c r="FRR273" s="909"/>
      <c r="FRS273" s="893"/>
      <c r="FRT273" s="893"/>
      <c r="FRU273" s="909"/>
      <c r="FRV273" s="909"/>
      <c r="FRW273" s="893"/>
      <c r="FRX273" s="893"/>
      <c r="FRY273" s="893"/>
      <c r="FRZ273" s="893"/>
      <c r="FSA273" s="893"/>
      <c r="FSB273" s="908"/>
      <c r="FSC273" s="910"/>
      <c r="FSD273" s="893"/>
      <c r="FSE273" s="893"/>
      <c r="FSF273" s="893"/>
      <c r="FSG273" s="893"/>
      <c r="FSH273" s="893"/>
      <c r="FSI273" s="893"/>
      <c r="FSJ273" s="893"/>
      <c r="FSK273" s="911"/>
      <c r="FSL273" s="911"/>
      <c r="FSM273" s="911"/>
      <c r="FSN273" s="911"/>
      <c r="FSO273" s="911"/>
      <c r="FSP273" s="911"/>
      <c r="FSQ273" s="911"/>
      <c r="FSR273" s="911"/>
      <c r="FSS273" s="911"/>
      <c r="FST273" s="911"/>
      <c r="FSU273" s="911"/>
      <c r="FSV273" s="911"/>
      <c r="FSW273" s="911"/>
      <c r="FSX273" s="911"/>
      <c r="FSY273" s="911"/>
      <c r="FSZ273" s="911"/>
      <c r="FTA273" s="911"/>
      <c r="FTB273" s="911"/>
      <c r="FTC273" s="911"/>
      <c r="FTD273" s="911"/>
      <c r="FTE273" s="911"/>
      <c r="FTF273" s="911"/>
      <c r="FTG273" s="911"/>
      <c r="FTH273" s="911"/>
      <c r="FTI273" s="911"/>
      <c r="FTJ273" s="911"/>
      <c r="FTK273" s="911"/>
      <c r="FTL273" s="911"/>
      <c r="FTM273" s="911"/>
      <c r="FTN273" s="911"/>
      <c r="FTO273" s="911"/>
      <c r="FTP273" s="911"/>
      <c r="FTQ273" s="911"/>
      <c r="FTR273" s="911"/>
      <c r="FTS273" s="911"/>
      <c r="FTT273" s="911"/>
      <c r="FTU273" s="911"/>
      <c r="FTV273" s="911"/>
      <c r="FTW273" s="911"/>
      <c r="FTX273" s="911"/>
      <c r="FTY273" s="911"/>
      <c r="FTZ273" s="911"/>
      <c r="FUA273" s="911"/>
      <c r="FUB273" s="911"/>
      <c r="FUC273" s="893"/>
      <c r="FUD273" s="893"/>
      <c r="FUE273" s="893"/>
      <c r="FUF273" s="893"/>
      <c r="FUG273" s="893"/>
      <c r="FUH273" s="893"/>
      <c r="FUI273" s="893"/>
      <c r="FUJ273" s="893"/>
      <c r="FUK273" s="893"/>
      <c r="FUL273" s="893"/>
      <c r="FUM273" s="893"/>
      <c r="FUN273" s="893"/>
      <c r="FUO273" s="893"/>
      <c r="FUP273" s="893"/>
      <c r="FUQ273" s="893"/>
      <c r="FUR273" s="893"/>
      <c r="FUS273" s="893"/>
      <c r="FUT273" s="893"/>
      <c r="FUU273" s="893"/>
      <c r="FUV273" s="893"/>
      <c r="FUW273" s="893"/>
      <c r="FUX273" s="893"/>
      <c r="FUY273" s="893"/>
      <c r="FUZ273" s="893"/>
      <c r="FVA273" s="909"/>
      <c r="FVB273" s="909"/>
      <c r="FVC273" s="909"/>
      <c r="FVD273" s="909"/>
      <c r="FVE273" s="909"/>
      <c r="FVF273" s="893"/>
      <c r="FVG273" s="893"/>
      <c r="FVH273" s="909"/>
      <c r="FVI273" s="909"/>
      <c r="FVJ273" s="893"/>
      <c r="FVK273" s="893"/>
      <c r="FVL273" s="909"/>
      <c r="FVM273" s="909"/>
      <c r="FVN273" s="893"/>
      <c r="FVO273" s="893"/>
      <c r="FVP273" s="893"/>
      <c r="FVQ273" s="893"/>
      <c r="FVR273" s="893"/>
      <c r="FVS273" s="893"/>
      <c r="FVT273" s="893"/>
      <c r="FVU273" s="909"/>
      <c r="FVV273" s="909"/>
      <c r="FVW273" s="893"/>
      <c r="FVX273" s="893"/>
      <c r="FVY273" s="909"/>
      <c r="FVZ273" s="909"/>
      <c r="FWA273" s="893"/>
      <c r="FWB273" s="893"/>
      <c r="FWC273" s="893"/>
      <c r="FWD273" s="893"/>
      <c r="FWE273" s="893"/>
      <c r="FWF273" s="908"/>
      <c r="FWG273" s="910"/>
      <c r="FWH273" s="893"/>
      <c r="FWI273" s="893"/>
      <c r="FWJ273" s="893"/>
      <c r="FWK273" s="893"/>
      <c r="FWL273" s="893"/>
      <c r="FWM273" s="893"/>
      <c r="FWN273" s="893"/>
      <c r="FWO273" s="911"/>
      <c r="FWP273" s="911"/>
      <c r="FWQ273" s="911"/>
      <c r="FWR273" s="911"/>
      <c r="FWS273" s="911"/>
      <c r="FWT273" s="911"/>
      <c r="FWU273" s="911"/>
      <c r="FWV273" s="911"/>
      <c r="FWW273" s="911"/>
      <c r="FWX273" s="911"/>
      <c r="FWY273" s="911"/>
      <c r="FWZ273" s="911"/>
      <c r="FXA273" s="911"/>
      <c r="FXB273" s="911"/>
      <c r="FXC273" s="911"/>
      <c r="FXD273" s="911"/>
      <c r="FXE273" s="911"/>
      <c r="FXF273" s="911"/>
      <c r="FXG273" s="911"/>
      <c r="FXH273" s="911"/>
      <c r="FXI273" s="911"/>
      <c r="FXJ273" s="911"/>
      <c r="FXK273" s="911"/>
      <c r="FXL273" s="911"/>
      <c r="FXM273" s="911"/>
      <c r="FXN273" s="911"/>
      <c r="FXO273" s="911"/>
      <c r="FXP273" s="911"/>
      <c r="FXQ273" s="911"/>
      <c r="FXR273" s="911"/>
      <c r="FXS273" s="911"/>
      <c r="FXT273" s="911"/>
      <c r="FXU273" s="911"/>
      <c r="FXV273" s="911"/>
      <c r="FXW273" s="911"/>
      <c r="FXX273" s="911"/>
      <c r="FXY273" s="911"/>
      <c r="FXZ273" s="911"/>
      <c r="FYA273" s="911"/>
      <c r="FYB273" s="911"/>
      <c r="FYC273" s="911"/>
      <c r="FYD273" s="911"/>
      <c r="FYE273" s="911"/>
      <c r="FYF273" s="911"/>
      <c r="FYG273" s="893"/>
      <c r="FYH273" s="893"/>
      <c r="FYI273" s="893"/>
      <c r="FYJ273" s="893"/>
      <c r="FYK273" s="893"/>
      <c r="FYL273" s="893"/>
      <c r="FYM273" s="893"/>
      <c r="FYN273" s="893"/>
      <c r="FYO273" s="893"/>
      <c r="FYP273" s="893"/>
      <c r="FYQ273" s="893"/>
      <c r="FYR273" s="893"/>
      <c r="FYS273" s="893"/>
      <c r="FYT273" s="893"/>
      <c r="FYU273" s="893"/>
      <c r="FYV273" s="893"/>
      <c r="FYW273" s="893"/>
      <c r="FYX273" s="893"/>
      <c r="FYY273" s="893"/>
      <c r="FYZ273" s="893"/>
      <c r="FZA273" s="893"/>
      <c r="FZB273" s="893"/>
      <c r="FZC273" s="893"/>
      <c r="FZD273" s="893"/>
      <c r="FZE273" s="909"/>
      <c r="FZF273" s="909"/>
      <c r="FZG273" s="909"/>
      <c r="FZH273" s="909"/>
      <c r="FZI273" s="909"/>
      <c r="FZJ273" s="893"/>
      <c r="FZK273" s="893"/>
      <c r="FZL273" s="909"/>
      <c r="FZM273" s="909"/>
      <c r="FZN273" s="893"/>
      <c r="FZO273" s="893"/>
      <c r="FZP273" s="909"/>
      <c r="FZQ273" s="909"/>
      <c r="FZR273" s="893"/>
      <c r="FZS273" s="893"/>
      <c r="FZT273" s="893"/>
      <c r="FZU273" s="893"/>
      <c r="FZV273" s="893"/>
      <c r="FZW273" s="893"/>
      <c r="FZX273" s="893"/>
      <c r="FZY273" s="909"/>
      <c r="FZZ273" s="909"/>
      <c r="GAA273" s="893"/>
      <c r="GAB273" s="893"/>
      <c r="GAC273" s="909"/>
      <c r="GAD273" s="909"/>
      <c r="GAE273" s="893"/>
      <c r="GAF273" s="893"/>
      <c r="GAG273" s="893"/>
      <c r="GAH273" s="893"/>
      <c r="GAI273" s="893"/>
      <c r="GAJ273" s="908"/>
      <c r="GAK273" s="910"/>
      <c r="GAL273" s="893"/>
      <c r="GAM273" s="893"/>
      <c r="GAN273" s="893"/>
      <c r="GAO273" s="893"/>
      <c r="GAP273" s="893"/>
      <c r="GAQ273" s="893"/>
      <c r="GAR273" s="893"/>
      <c r="GAS273" s="911"/>
      <c r="GAT273" s="911"/>
      <c r="GAU273" s="911"/>
      <c r="GAV273" s="911"/>
      <c r="GAW273" s="911"/>
      <c r="GAX273" s="911"/>
      <c r="GAY273" s="911"/>
      <c r="GAZ273" s="911"/>
      <c r="GBA273" s="911"/>
      <c r="GBB273" s="911"/>
      <c r="GBC273" s="911"/>
      <c r="GBD273" s="911"/>
      <c r="GBE273" s="911"/>
      <c r="GBF273" s="911"/>
      <c r="GBG273" s="911"/>
      <c r="GBH273" s="911"/>
      <c r="GBI273" s="911"/>
      <c r="GBJ273" s="911"/>
      <c r="GBK273" s="911"/>
      <c r="GBL273" s="911"/>
      <c r="GBM273" s="911"/>
      <c r="GBN273" s="911"/>
      <c r="GBO273" s="911"/>
      <c r="GBP273" s="911"/>
      <c r="GBQ273" s="911"/>
      <c r="GBR273" s="911"/>
      <c r="GBS273" s="911"/>
      <c r="GBT273" s="911"/>
      <c r="GBU273" s="911"/>
      <c r="GBV273" s="911"/>
      <c r="GBW273" s="911"/>
      <c r="GBX273" s="911"/>
      <c r="GBY273" s="911"/>
      <c r="GBZ273" s="911"/>
      <c r="GCA273" s="911"/>
      <c r="GCB273" s="911"/>
      <c r="GCC273" s="911"/>
      <c r="GCD273" s="911"/>
      <c r="GCE273" s="911"/>
      <c r="GCF273" s="911"/>
      <c r="GCG273" s="911"/>
      <c r="GCH273" s="911"/>
      <c r="GCI273" s="911"/>
      <c r="GCJ273" s="911"/>
      <c r="GCK273" s="893"/>
      <c r="GCL273" s="893"/>
      <c r="GCM273" s="893"/>
      <c r="GCN273" s="893"/>
      <c r="GCO273" s="893"/>
      <c r="GCP273" s="893"/>
      <c r="GCQ273" s="893"/>
      <c r="GCR273" s="893"/>
      <c r="GCS273" s="893"/>
      <c r="GCT273" s="893"/>
      <c r="GCU273" s="893"/>
      <c r="GCV273" s="893"/>
      <c r="GCW273" s="893"/>
      <c r="GCX273" s="893"/>
      <c r="GCY273" s="893"/>
      <c r="GCZ273" s="893"/>
      <c r="GDA273" s="893"/>
      <c r="GDB273" s="893"/>
      <c r="GDC273" s="893"/>
      <c r="GDD273" s="893"/>
      <c r="GDE273" s="893"/>
      <c r="GDF273" s="893"/>
      <c r="GDG273" s="893"/>
      <c r="GDH273" s="893"/>
      <c r="GDI273" s="909"/>
      <c r="GDJ273" s="909"/>
      <c r="GDK273" s="909"/>
      <c r="GDL273" s="909"/>
      <c r="GDM273" s="909"/>
      <c r="GDN273" s="893"/>
      <c r="GDO273" s="893"/>
      <c r="GDP273" s="909"/>
      <c r="GDQ273" s="909"/>
      <c r="GDR273" s="893"/>
      <c r="GDS273" s="893"/>
      <c r="GDT273" s="909"/>
      <c r="GDU273" s="909"/>
      <c r="GDV273" s="893"/>
      <c r="GDW273" s="893"/>
      <c r="GDX273" s="893"/>
      <c r="GDY273" s="893"/>
      <c r="GDZ273" s="893"/>
      <c r="GEA273" s="893"/>
      <c r="GEB273" s="893"/>
      <c r="GEC273" s="909"/>
      <c r="GED273" s="909"/>
      <c r="GEE273" s="893"/>
      <c r="GEF273" s="893"/>
      <c r="GEG273" s="909"/>
      <c r="GEH273" s="909"/>
      <c r="GEI273" s="893"/>
      <c r="GEJ273" s="893"/>
      <c r="GEK273" s="893"/>
      <c r="GEL273" s="893"/>
      <c r="GEM273" s="893"/>
      <c r="GEN273" s="908"/>
      <c r="GEO273" s="910"/>
      <c r="GEP273" s="893"/>
      <c r="GEQ273" s="893"/>
      <c r="GER273" s="893"/>
      <c r="GES273" s="893"/>
      <c r="GET273" s="893"/>
      <c r="GEU273" s="893"/>
      <c r="GEV273" s="893"/>
      <c r="GEW273" s="911"/>
      <c r="GEX273" s="911"/>
      <c r="GEY273" s="911"/>
      <c r="GEZ273" s="911"/>
      <c r="GFA273" s="911"/>
      <c r="GFB273" s="911"/>
      <c r="GFC273" s="911"/>
      <c r="GFD273" s="911"/>
      <c r="GFE273" s="911"/>
      <c r="GFF273" s="911"/>
      <c r="GFG273" s="911"/>
      <c r="GFH273" s="911"/>
      <c r="GFI273" s="911"/>
      <c r="GFJ273" s="911"/>
      <c r="GFK273" s="911"/>
      <c r="GFL273" s="911"/>
      <c r="GFM273" s="911"/>
      <c r="GFN273" s="911"/>
      <c r="GFO273" s="911"/>
      <c r="GFP273" s="911"/>
      <c r="GFQ273" s="911"/>
      <c r="GFR273" s="911"/>
      <c r="GFS273" s="911"/>
      <c r="GFT273" s="911"/>
      <c r="GFU273" s="911"/>
      <c r="GFV273" s="911"/>
      <c r="GFW273" s="911"/>
      <c r="GFX273" s="911"/>
      <c r="GFY273" s="911"/>
      <c r="GFZ273" s="911"/>
      <c r="GGA273" s="911"/>
      <c r="GGB273" s="911"/>
      <c r="GGC273" s="911"/>
      <c r="GGD273" s="911"/>
      <c r="GGE273" s="911"/>
      <c r="GGF273" s="911"/>
      <c r="GGG273" s="911"/>
      <c r="GGH273" s="911"/>
      <c r="GGI273" s="911"/>
      <c r="GGJ273" s="911"/>
      <c r="GGK273" s="911"/>
      <c r="GGL273" s="911"/>
      <c r="GGM273" s="911"/>
      <c r="GGN273" s="911"/>
      <c r="GGO273" s="893"/>
      <c r="GGP273" s="893"/>
      <c r="GGQ273" s="893"/>
      <c r="GGR273" s="893"/>
      <c r="GGS273" s="893"/>
      <c r="GGT273" s="893"/>
      <c r="GGU273" s="893"/>
      <c r="GGV273" s="893"/>
      <c r="GGW273" s="893"/>
      <c r="GGX273" s="893"/>
      <c r="GGY273" s="893"/>
      <c r="GGZ273" s="893"/>
      <c r="GHA273" s="893"/>
      <c r="GHB273" s="893"/>
      <c r="GHC273" s="893"/>
      <c r="GHD273" s="893"/>
      <c r="GHE273" s="893"/>
      <c r="GHF273" s="893"/>
      <c r="GHG273" s="893"/>
      <c r="GHH273" s="893"/>
      <c r="GHI273" s="893"/>
      <c r="GHJ273" s="893"/>
      <c r="GHK273" s="893"/>
      <c r="GHL273" s="893"/>
      <c r="GHM273" s="909"/>
      <c r="GHN273" s="909"/>
      <c r="GHO273" s="909"/>
      <c r="GHP273" s="909"/>
      <c r="GHQ273" s="909"/>
      <c r="GHR273" s="893"/>
      <c r="GHS273" s="893"/>
      <c r="GHT273" s="909"/>
      <c r="GHU273" s="909"/>
      <c r="GHV273" s="893"/>
      <c r="GHW273" s="893"/>
      <c r="GHX273" s="909"/>
      <c r="GHY273" s="909"/>
      <c r="GHZ273" s="893"/>
      <c r="GIA273" s="893"/>
      <c r="GIB273" s="893"/>
      <c r="GIC273" s="893"/>
      <c r="GID273" s="893"/>
      <c r="GIE273" s="893"/>
      <c r="GIF273" s="893"/>
      <c r="GIG273" s="909"/>
      <c r="GIH273" s="909"/>
      <c r="GII273" s="893"/>
      <c r="GIJ273" s="893"/>
      <c r="GIK273" s="909"/>
      <c r="GIL273" s="909"/>
      <c r="GIM273" s="893"/>
      <c r="GIN273" s="893"/>
      <c r="GIO273" s="893"/>
      <c r="GIP273" s="893"/>
      <c r="GIQ273" s="893"/>
      <c r="GIR273" s="908"/>
      <c r="GIS273" s="910"/>
      <c r="GIT273" s="893"/>
      <c r="GIU273" s="893"/>
      <c r="GIV273" s="893"/>
      <c r="GIW273" s="893"/>
      <c r="GIX273" s="893"/>
      <c r="GIY273" s="893"/>
      <c r="GIZ273" s="893"/>
      <c r="GJA273" s="911"/>
      <c r="GJB273" s="911"/>
      <c r="GJC273" s="911"/>
      <c r="GJD273" s="911"/>
      <c r="GJE273" s="911"/>
      <c r="GJF273" s="911"/>
      <c r="GJG273" s="911"/>
      <c r="GJH273" s="911"/>
      <c r="GJI273" s="911"/>
      <c r="GJJ273" s="911"/>
      <c r="GJK273" s="911"/>
      <c r="GJL273" s="911"/>
      <c r="GJM273" s="911"/>
      <c r="GJN273" s="911"/>
      <c r="GJO273" s="911"/>
      <c r="GJP273" s="911"/>
      <c r="GJQ273" s="911"/>
      <c r="GJR273" s="911"/>
      <c r="GJS273" s="911"/>
      <c r="GJT273" s="911"/>
      <c r="GJU273" s="911"/>
      <c r="GJV273" s="911"/>
      <c r="GJW273" s="911"/>
      <c r="GJX273" s="911"/>
      <c r="GJY273" s="911"/>
      <c r="GJZ273" s="911"/>
      <c r="GKA273" s="911"/>
      <c r="GKB273" s="911"/>
      <c r="GKC273" s="911"/>
      <c r="GKD273" s="911"/>
      <c r="GKE273" s="911"/>
      <c r="GKF273" s="911"/>
      <c r="GKG273" s="911"/>
      <c r="GKH273" s="911"/>
      <c r="GKI273" s="911"/>
      <c r="GKJ273" s="911"/>
      <c r="GKK273" s="911"/>
      <c r="GKL273" s="911"/>
      <c r="GKM273" s="911"/>
      <c r="GKN273" s="911"/>
      <c r="GKO273" s="911"/>
      <c r="GKP273" s="911"/>
      <c r="GKQ273" s="911"/>
      <c r="GKR273" s="911"/>
      <c r="GKS273" s="893"/>
      <c r="GKT273" s="893"/>
      <c r="GKU273" s="893"/>
      <c r="GKV273" s="893"/>
      <c r="GKW273" s="893"/>
      <c r="GKX273" s="893"/>
      <c r="GKY273" s="893"/>
      <c r="GKZ273" s="893"/>
      <c r="GLA273" s="893"/>
      <c r="GLB273" s="893"/>
      <c r="GLC273" s="893"/>
      <c r="GLD273" s="893"/>
      <c r="GLE273" s="893"/>
      <c r="GLF273" s="893"/>
      <c r="GLG273" s="893"/>
      <c r="GLH273" s="893"/>
      <c r="GLI273" s="893"/>
      <c r="GLJ273" s="893"/>
      <c r="GLK273" s="893"/>
      <c r="GLL273" s="893"/>
      <c r="GLM273" s="893"/>
      <c r="GLN273" s="893"/>
      <c r="GLO273" s="893"/>
      <c r="GLP273" s="893"/>
      <c r="GLQ273" s="909"/>
      <c r="GLR273" s="909"/>
      <c r="GLS273" s="909"/>
      <c r="GLT273" s="909"/>
      <c r="GLU273" s="909"/>
      <c r="GLV273" s="893"/>
      <c r="GLW273" s="893"/>
      <c r="GLX273" s="909"/>
      <c r="GLY273" s="909"/>
      <c r="GLZ273" s="893"/>
      <c r="GMA273" s="893"/>
      <c r="GMB273" s="909"/>
      <c r="GMC273" s="909"/>
      <c r="GMD273" s="893"/>
      <c r="GME273" s="893"/>
      <c r="GMF273" s="893"/>
      <c r="GMG273" s="893"/>
      <c r="GMH273" s="893"/>
      <c r="GMI273" s="893"/>
      <c r="GMJ273" s="893"/>
      <c r="GMK273" s="909"/>
      <c r="GML273" s="909"/>
      <c r="GMM273" s="893"/>
      <c r="GMN273" s="893"/>
      <c r="GMO273" s="909"/>
      <c r="GMP273" s="909"/>
      <c r="GMQ273" s="893"/>
      <c r="GMR273" s="893"/>
      <c r="GMS273" s="893"/>
      <c r="GMT273" s="893"/>
      <c r="GMU273" s="893"/>
      <c r="GMV273" s="908"/>
      <c r="GMW273" s="910"/>
      <c r="GMX273" s="893"/>
      <c r="GMY273" s="893"/>
      <c r="GMZ273" s="893"/>
      <c r="GNA273" s="893"/>
      <c r="GNB273" s="893"/>
      <c r="GNC273" s="893"/>
      <c r="GND273" s="893"/>
      <c r="GNE273" s="911"/>
      <c r="GNF273" s="911"/>
      <c r="GNG273" s="911"/>
      <c r="GNH273" s="911"/>
      <c r="GNI273" s="911"/>
      <c r="GNJ273" s="911"/>
      <c r="GNK273" s="911"/>
      <c r="GNL273" s="911"/>
      <c r="GNM273" s="911"/>
      <c r="GNN273" s="911"/>
      <c r="GNO273" s="911"/>
      <c r="GNP273" s="911"/>
      <c r="GNQ273" s="911"/>
      <c r="GNR273" s="911"/>
      <c r="GNS273" s="911"/>
      <c r="GNT273" s="911"/>
      <c r="GNU273" s="911"/>
      <c r="GNV273" s="911"/>
      <c r="GNW273" s="911"/>
      <c r="GNX273" s="911"/>
      <c r="GNY273" s="911"/>
      <c r="GNZ273" s="911"/>
      <c r="GOA273" s="911"/>
      <c r="GOB273" s="911"/>
      <c r="GOC273" s="911"/>
      <c r="GOD273" s="911"/>
      <c r="GOE273" s="911"/>
      <c r="GOF273" s="911"/>
      <c r="GOG273" s="911"/>
      <c r="GOH273" s="911"/>
      <c r="GOI273" s="911"/>
      <c r="GOJ273" s="911"/>
      <c r="GOK273" s="911"/>
      <c r="GOL273" s="911"/>
      <c r="GOM273" s="911"/>
      <c r="GON273" s="911"/>
      <c r="GOO273" s="911"/>
      <c r="GOP273" s="911"/>
      <c r="GOQ273" s="911"/>
      <c r="GOR273" s="911"/>
      <c r="GOS273" s="911"/>
      <c r="GOT273" s="911"/>
      <c r="GOU273" s="911"/>
      <c r="GOV273" s="911"/>
      <c r="GOW273" s="893"/>
      <c r="GOX273" s="893"/>
      <c r="GOY273" s="893"/>
      <c r="GOZ273" s="893"/>
      <c r="GPA273" s="893"/>
      <c r="GPB273" s="893"/>
      <c r="GPC273" s="893"/>
      <c r="GPD273" s="893"/>
      <c r="GPE273" s="893"/>
      <c r="GPF273" s="893"/>
      <c r="GPG273" s="893"/>
      <c r="GPH273" s="893"/>
      <c r="GPI273" s="893"/>
      <c r="GPJ273" s="893"/>
      <c r="GPK273" s="893"/>
      <c r="GPL273" s="893"/>
      <c r="GPM273" s="893"/>
      <c r="GPN273" s="893"/>
      <c r="GPO273" s="893"/>
      <c r="GPP273" s="893"/>
      <c r="GPQ273" s="893"/>
      <c r="GPR273" s="893"/>
      <c r="GPS273" s="893"/>
      <c r="GPT273" s="893"/>
      <c r="GPU273" s="909"/>
      <c r="GPV273" s="909"/>
      <c r="GPW273" s="909"/>
      <c r="GPX273" s="909"/>
      <c r="GPY273" s="909"/>
      <c r="GPZ273" s="893"/>
      <c r="GQA273" s="893"/>
      <c r="GQB273" s="909"/>
      <c r="GQC273" s="909"/>
      <c r="GQD273" s="893"/>
      <c r="GQE273" s="893"/>
      <c r="GQF273" s="909"/>
      <c r="GQG273" s="909"/>
      <c r="GQH273" s="893"/>
      <c r="GQI273" s="893"/>
      <c r="GQJ273" s="893"/>
      <c r="GQK273" s="893"/>
      <c r="GQL273" s="893"/>
      <c r="GQM273" s="893"/>
      <c r="GQN273" s="893"/>
      <c r="GQO273" s="909"/>
      <c r="GQP273" s="909"/>
      <c r="GQQ273" s="893"/>
      <c r="GQR273" s="893"/>
      <c r="GQS273" s="909"/>
      <c r="GQT273" s="909"/>
      <c r="GQU273" s="893"/>
      <c r="GQV273" s="893"/>
      <c r="GQW273" s="893"/>
      <c r="GQX273" s="893"/>
      <c r="GQY273" s="893"/>
      <c r="GQZ273" s="908"/>
      <c r="GRA273" s="910"/>
      <c r="GRB273" s="893"/>
      <c r="GRC273" s="893"/>
      <c r="GRD273" s="893"/>
      <c r="GRE273" s="893"/>
      <c r="GRF273" s="893"/>
      <c r="GRG273" s="893"/>
      <c r="GRH273" s="893"/>
      <c r="GRI273" s="911"/>
      <c r="GRJ273" s="911"/>
      <c r="GRK273" s="911"/>
      <c r="GRL273" s="911"/>
      <c r="GRM273" s="911"/>
      <c r="GRN273" s="911"/>
      <c r="GRO273" s="911"/>
      <c r="GRP273" s="911"/>
      <c r="GRQ273" s="911"/>
      <c r="GRR273" s="911"/>
      <c r="GRS273" s="911"/>
      <c r="GRT273" s="911"/>
      <c r="GRU273" s="911"/>
      <c r="GRV273" s="911"/>
      <c r="GRW273" s="911"/>
      <c r="GRX273" s="911"/>
      <c r="GRY273" s="911"/>
      <c r="GRZ273" s="911"/>
      <c r="GSA273" s="911"/>
      <c r="GSB273" s="911"/>
      <c r="GSC273" s="911"/>
      <c r="GSD273" s="911"/>
      <c r="GSE273" s="911"/>
      <c r="GSF273" s="911"/>
      <c r="GSG273" s="911"/>
      <c r="GSH273" s="911"/>
      <c r="GSI273" s="911"/>
      <c r="GSJ273" s="911"/>
      <c r="GSK273" s="911"/>
      <c r="GSL273" s="911"/>
      <c r="GSM273" s="911"/>
      <c r="GSN273" s="911"/>
      <c r="GSO273" s="911"/>
      <c r="GSP273" s="911"/>
      <c r="GSQ273" s="911"/>
      <c r="GSR273" s="911"/>
      <c r="GSS273" s="911"/>
      <c r="GST273" s="911"/>
      <c r="GSU273" s="911"/>
      <c r="GSV273" s="911"/>
      <c r="GSW273" s="911"/>
      <c r="GSX273" s="911"/>
      <c r="GSY273" s="911"/>
      <c r="GSZ273" s="911"/>
      <c r="GTA273" s="893"/>
      <c r="GTB273" s="893"/>
      <c r="GTC273" s="893"/>
      <c r="GTD273" s="893"/>
      <c r="GTE273" s="893"/>
      <c r="GTF273" s="893"/>
      <c r="GTG273" s="893"/>
      <c r="GTH273" s="893"/>
      <c r="GTI273" s="893"/>
      <c r="GTJ273" s="893"/>
      <c r="GTK273" s="893"/>
      <c r="GTL273" s="893"/>
      <c r="GTM273" s="893"/>
      <c r="GTN273" s="893"/>
      <c r="GTO273" s="893"/>
      <c r="GTP273" s="893"/>
      <c r="GTQ273" s="893"/>
      <c r="GTR273" s="893"/>
      <c r="GTS273" s="893"/>
      <c r="GTT273" s="893"/>
      <c r="GTU273" s="893"/>
      <c r="GTV273" s="893"/>
      <c r="GTW273" s="893"/>
      <c r="GTX273" s="893"/>
      <c r="GTY273" s="909"/>
      <c r="GTZ273" s="909"/>
      <c r="GUA273" s="909"/>
      <c r="GUB273" s="909"/>
      <c r="GUC273" s="909"/>
      <c r="GUD273" s="893"/>
      <c r="GUE273" s="893"/>
      <c r="GUF273" s="909"/>
      <c r="GUG273" s="909"/>
      <c r="GUH273" s="893"/>
      <c r="GUI273" s="893"/>
      <c r="GUJ273" s="909"/>
      <c r="GUK273" s="909"/>
      <c r="GUL273" s="893"/>
      <c r="GUM273" s="893"/>
      <c r="GUN273" s="893"/>
      <c r="GUO273" s="893"/>
      <c r="GUP273" s="893"/>
      <c r="GUQ273" s="893"/>
      <c r="GUR273" s="893"/>
      <c r="GUS273" s="909"/>
      <c r="GUT273" s="909"/>
      <c r="GUU273" s="893"/>
      <c r="GUV273" s="893"/>
      <c r="GUW273" s="909"/>
      <c r="GUX273" s="909"/>
      <c r="GUY273" s="893"/>
      <c r="GUZ273" s="893"/>
      <c r="GVA273" s="893"/>
      <c r="GVB273" s="893"/>
      <c r="GVC273" s="893"/>
      <c r="GVD273" s="908"/>
      <c r="GVE273" s="910"/>
      <c r="GVF273" s="893"/>
      <c r="GVG273" s="893"/>
      <c r="GVH273" s="893"/>
      <c r="GVI273" s="893"/>
      <c r="GVJ273" s="893"/>
      <c r="GVK273" s="893"/>
      <c r="GVL273" s="893"/>
      <c r="GVM273" s="911"/>
      <c r="GVN273" s="911"/>
      <c r="GVO273" s="911"/>
      <c r="GVP273" s="911"/>
      <c r="GVQ273" s="911"/>
      <c r="GVR273" s="911"/>
      <c r="GVS273" s="911"/>
      <c r="GVT273" s="911"/>
      <c r="GVU273" s="911"/>
      <c r="GVV273" s="911"/>
      <c r="GVW273" s="911"/>
      <c r="GVX273" s="911"/>
      <c r="GVY273" s="911"/>
      <c r="GVZ273" s="911"/>
      <c r="GWA273" s="911"/>
      <c r="GWB273" s="911"/>
      <c r="GWC273" s="911"/>
      <c r="GWD273" s="911"/>
      <c r="GWE273" s="911"/>
      <c r="GWF273" s="911"/>
      <c r="GWG273" s="911"/>
      <c r="GWH273" s="911"/>
      <c r="GWI273" s="911"/>
      <c r="GWJ273" s="911"/>
      <c r="GWK273" s="911"/>
      <c r="GWL273" s="911"/>
      <c r="GWM273" s="911"/>
      <c r="GWN273" s="911"/>
      <c r="GWO273" s="911"/>
      <c r="GWP273" s="911"/>
      <c r="GWQ273" s="911"/>
      <c r="GWR273" s="911"/>
      <c r="GWS273" s="911"/>
      <c r="GWT273" s="911"/>
      <c r="GWU273" s="911"/>
      <c r="GWV273" s="911"/>
      <c r="GWW273" s="911"/>
      <c r="GWX273" s="911"/>
      <c r="GWY273" s="911"/>
      <c r="GWZ273" s="911"/>
      <c r="GXA273" s="911"/>
      <c r="GXB273" s="911"/>
      <c r="GXC273" s="911"/>
      <c r="GXD273" s="911"/>
      <c r="GXE273" s="893"/>
      <c r="GXF273" s="893"/>
      <c r="GXG273" s="893"/>
      <c r="GXH273" s="893"/>
      <c r="GXI273" s="893"/>
      <c r="GXJ273" s="893"/>
      <c r="GXK273" s="893"/>
      <c r="GXL273" s="893"/>
      <c r="GXM273" s="893"/>
      <c r="GXN273" s="893"/>
      <c r="GXO273" s="893"/>
      <c r="GXP273" s="893"/>
      <c r="GXQ273" s="893"/>
      <c r="GXR273" s="893"/>
      <c r="GXS273" s="893"/>
      <c r="GXT273" s="893"/>
      <c r="GXU273" s="893"/>
      <c r="GXV273" s="893"/>
      <c r="GXW273" s="893"/>
      <c r="GXX273" s="893"/>
      <c r="GXY273" s="893"/>
      <c r="GXZ273" s="893"/>
      <c r="GYA273" s="893"/>
      <c r="GYB273" s="893"/>
      <c r="GYC273" s="909"/>
      <c r="GYD273" s="909"/>
      <c r="GYE273" s="909"/>
      <c r="GYF273" s="909"/>
      <c r="GYG273" s="909"/>
      <c r="GYH273" s="893"/>
      <c r="GYI273" s="893"/>
      <c r="GYJ273" s="909"/>
      <c r="GYK273" s="909"/>
      <c r="GYL273" s="893"/>
      <c r="GYM273" s="893"/>
      <c r="GYN273" s="909"/>
      <c r="GYO273" s="909"/>
      <c r="GYP273" s="893"/>
      <c r="GYQ273" s="893"/>
      <c r="GYR273" s="893"/>
      <c r="GYS273" s="893"/>
      <c r="GYT273" s="893"/>
      <c r="GYU273" s="893"/>
      <c r="GYV273" s="893"/>
      <c r="GYW273" s="909"/>
      <c r="GYX273" s="909"/>
      <c r="GYY273" s="893"/>
      <c r="GYZ273" s="893"/>
      <c r="GZA273" s="909"/>
      <c r="GZB273" s="909"/>
      <c r="GZC273" s="893"/>
      <c r="GZD273" s="893"/>
      <c r="GZE273" s="893"/>
      <c r="GZF273" s="893"/>
      <c r="GZG273" s="893"/>
      <c r="GZH273" s="908"/>
      <c r="GZI273" s="910"/>
      <c r="GZJ273" s="893"/>
      <c r="GZK273" s="893"/>
      <c r="GZL273" s="893"/>
      <c r="GZM273" s="893"/>
      <c r="GZN273" s="893"/>
      <c r="GZO273" s="893"/>
      <c r="GZP273" s="893"/>
      <c r="GZQ273" s="911"/>
      <c r="GZR273" s="911"/>
      <c r="GZS273" s="911"/>
      <c r="GZT273" s="911"/>
      <c r="GZU273" s="911"/>
      <c r="GZV273" s="911"/>
      <c r="GZW273" s="911"/>
      <c r="GZX273" s="911"/>
      <c r="GZY273" s="911"/>
      <c r="GZZ273" s="911"/>
      <c r="HAA273" s="911"/>
      <c r="HAB273" s="911"/>
      <c r="HAC273" s="911"/>
      <c r="HAD273" s="911"/>
      <c r="HAE273" s="911"/>
      <c r="HAF273" s="911"/>
      <c r="HAG273" s="911"/>
      <c r="HAH273" s="911"/>
      <c r="HAI273" s="911"/>
      <c r="HAJ273" s="911"/>
      <c r="HAK273" s="911"/>
      <c r="HAL273" s="911"/>
      <c r="HAM273" s="911"/>
      <c r="HAN273" s="911"/>
      <c r="HAO273" s="911"/>
      <c r="HAP273" s="911"/>
      <c r="HAQ273" s="911"/>
      <c r="HAR273" s="911"/>
      <c r="HAS273" s="911"/>
      <c r="HAT273" s="911"/>
      <c r="HAU273" s="911"/>
      <c r="HAV273" s="911"/>
      <c r="HAW273" s="911"/>
      <c r="HAX273" s="911"/>
      <c r="HAY273" s="911"/>
      <c r="HAZ273" s="911"/>
      <c r="HBA273" s="911"/>
      <c r="HBB273" s="911"/>
      <c r="HBC273" s="911"/>
      <c r="HBD273" s="911"/>
      <c r="HBE273" s="911"/>
      <c r="HBF273" s="911"/>
      <c r="HBG273" s="911"/>
      <c r="HBH273" s="911"/>
      <c r="HBI273" s="893"/>
      <c r="HBJ273" s="893"/>
      <c r="HBK273" s="893"/>
      <c r="HBL273" s="893"/>
      <c r="HBM273" s="893"/>
      <c r="HBN273" s="893"/>
      <c r="HBO273" s="893"/>
      <c r="HBP273" s="893"/>
      <c r="HBQ273" s="893"/>
      <c r="HBR273" s="893"/>
      <c r="HBS273" s="893"/>
      <c r="HBT273" s="893"/>
      <c r="HBU273" s="893"/>
      <c r="HBV273" s="893"/>
      <c r="HBW273" s="893"/>
      <c r="HBX273" s="893"/>
      <c r="HBY273" s="893"/>
      <c r="HBZ273" s="893"/>
      <c r="HCA273" s="893"/>
      <c r="HCB273" s="893"/>
      <c r="HCC273" s="893"/>
      <c r="HCD273" s="893"/>
      <c r="HCE273" s="893"/>
      <c r="HCF273" s="893"/>
      <c r="HCG273" s="909"/>
      <c r="HCH273" s="909"/>
      <c r="HCI273" s="909"/>
      <c r="HCJ273" s="909"/>
      <c r="HCK273" s="909"/>
      <c r="HCL273" s="893"/>
      <c r="HCM273" s="893"/>
      <c r="HCN273" s="909"/>
      <c r="HCO273" s="909"/>
      <c r="HCP273" s="893"/>
      <c r="HCQ273" s="893"/>
      <c r="HCR273" s="909"/>
      <c r="HCS273" s="909"/>
      <c r="HCT273" s="893"/>
      <c r="HCU273" s="893"/>
      <c r="HCV273" s="893"/>
      <c r="HCW273" s="893"/>
      <c r="HCX273" s="893"/>
      <c r="HCY273" s="893"/>
      <c r="HCZ273" s="893"/>
      <c r="HDA273" s="909"/>
      <c r="HDB273" s="909"/>
      <c r="HDC273" s="893"/>
      <c r="HDD273" s="893"/>
      <c r="HDE273" s="909"/>
      <c r="HDF273" s="909"/>
      <c r="HDG273" s="893"/>
      <c r="HDH273" s="893"/>
      <c r="HDI273" s="893"/>
      <c r="HDJ273" s="893"/>
      <c r="HDK273" s="893"/>
      <c r="HDL273" s="908"/>
      <c r="HDM273" s="910"/>
      <c r="HDN273" s="893"/>
      <c r="HDO273" s="893"/>
      <c r="HDP273" s="893"/>
      <c r="HDQ273" s="893"/>
      <c r="HDR273" s="893"/>
      <c r="HDS273" s="893"/>
      <c r="HDT273" s="893"/>
      <c r="HDU273" s="911"/>
      <c r="HDV273" s="911"/>
      <c r="HDW273" s="911"/>
      <c r="HDX273" s="911"/>
      <c r="HDY273" s="911"/>
      <c r="HDZ273" s="911"/>
      <c r="HEA273" s="911"/>
      <c r="HEB273" s="911"/>
      <c r="HEC273" s="911"/>
      <c r="HED273" s="911"/>
      <c r="HEE273" s="911"/>
      <c r="HEF273" s="911"/>
      <c r="HEG273" s="911"/>
      <c r="HEH273" s="911"/>
      <c r="HEI273" s="911"/>
      <c r="HEJ273" s="911"/>
      <c r="HEK273" s="911"/>
      <c r="HEL273" s="911"/>
      <c r="HEM273" s="911"/>
      <c r="HEN273" s="911"/>
      <c r="HEO273" s="911"/>
      <c r="HEP273" s="911"/>
      <c r="HEQ273" s="911"/>
      <c r="HER273" s="911"/>
      <c r="HES273" s="911"/>
      <c r="HET273" s="911"/>
      <c r="HEU273" s="911"/>
      <c r="HEV273" s="911"/>
      <c r="HEW273" s="911"/>
      <c r="HEX273" s="911"/>
      <c r="HEY273" s="911"/>
      <c r="HEZ273" s="911"/>
      <c r="HFA273" s="911"/>
      <c r="HFB273" s="911"/>
      <c r="HFC273" s="911"/>
      <c r="HFD273" s="911"/>
      <c r="HFE273" s="911"/>
      <c r="HFF273" s="911"/>
      <c r="HFG273" s="911"/>
      <c r="HFH273" s="911"/>
      <c r="HFI273" s="911"/>
      <c r="HFJ273" s="911"/>
      <c r="HFK273" s="911"/>
      <c r="HFL273" s="911"/>
      <c r="HFM273" s="893"/>
      <c r="HFN273" s="893"/>
      <c r="HFO273" s="893"/>
      <c r="HFP273" s="893"/>
      <c r="HFQ273" s="893"/>
      <c r="HFR273" s="893"/>
      <c r="HFS273" s="893"/>
      <c r="HFT273" s="893"/>
      <c r="HFU273" s="893"/>
      <c r="HFV273" s="893"/>
      <c r="HFW273" s="893"/>
      <c r="HFX273" s="893"/>
      <c r="HFY273" s="893"/>
      <c r="HFZ273" s="893"/>
      <c r="HGA273" s="893"/>
      <c r="HGB273" s="893"/>
      <c r="HGC273" s="893"/>
      <c r="HGD273" s="893"/>
      <c r="HGE273" s="893"/>
      <c r="HGF273" s="893"/>
      <c r="HGG273" s="893"/>
      <c r="HGH273" s="893"/>
      <c r="HGI273" s="893"/>
      <c r="HGJ273" s="893"/>
      <c r="HGK273" s="909"/>
      <c r="HGL273" s="909"/>
      <c r="HGM273" s="909"/>
      <c r="HGN273" s="909"/>
      <c r="HGO273" s="909"/>
      <c r="HGP273" s="893"/>
      <c r="HGQ273" s="893"/>
      <c r="HGR273" s="909"/>
      <c r="HGS273" s="909"/>
      <c r="HGT273" s="893"/>
      <c r="HGU273" s="893"/>
      <c r="HGV273" s="909"/>
      <c r="HGW273" s="909"/>
      <c r="HGX273" s="893"/>
      <c r="HGY273" s="893"/>
      <c r="HGZ273" s="893"/>
      <c r="HHA273" s="893"/>
      <c r="HHB273" s="893"/>
      <c r="HHC273" s="893"/>
      <c r="HHD273" s="893"/>
      <c r="HHE273" s="909"/>
      <c r="HHF273" s="909"/>
      <c r="HHG273" s="893"/>
      <c r="HHH273" s="893"/>
      <c r="HHI273" s="909"/>
      <c r="HHJ273" s="909"/>
      <c r="HHK273" s="893"/>
      <c r="HHL273" s="893"/>
      <c r="HHM273" s="893"/>
      <c r="HHN273" s="893"/>
      <c r="HHO273" s="893"/>
      <c r="HHP273" s="908"/>
      <c r="HHQ273" s="910"/>
      <c r="HHR273" s="893"/>
      <c r="HHS273" s="893"/>
      <c r="HHT273" s="893"/>
      <c r="HHU273" s="893"/>
      <c r="HHV273" s="893"/>
      <c r="HHW273" s="893"/>
      <c r="HHX273" s="893"/>
      <c r="HHY273" s="911"/>
      <c r="HHZ273" s="911"/>
      <c r="HIA273" s="911"/>
      <c r="HIB273" s="911"/>
      <c r="HIC273" s="911"/>
      <c r="HID273" s="911"/>
      <c r="HIE273" s="911"/>
      <c r="HIF273" s="911"/>
      <c r="HIG273" s="911"/>
      <c r="HIH273" s="911"/>
      <c r="HII273" s="911"/>
      <c r="HIJ273" s="911"/>
      <c r="HIK273" s="911"/>
      <c r="HIL273" s="911"/>
      <c r="HIM273" s="911"/>
      <c r="HIN273" s="911"/>
      <c r="HIO273" s="911"/>
      <c r="HIP273" s="911"/>
      <c r="HIQ273" s="911"/>
      <c r="HIR273" s="911"/>
      <c r="HIS273" s="911"/>
      <c r="HIT273" s="911"/>
      <c r="HIU273" s="911"/>
      <c r="HIV273" s="911"/>
      <c r="HIW273" s="911"/>
      <c r="HIX273" s="911"/>
      <c r="HIY273" s="911"/>
      <c r="HIZ273" s="911"/>
      <c r="HJA273" s="911"/>
      <c r="HJB273" s="911"/>
      <c r="HJC273" s="911"/>
      <c r="HJD273" s="911"/>
      <c r="HJE273" s="911"/>
      <c r="HJF273" s="911"/>
      <c r="HJG273" s="911"/>
      <c r="HJH273" s="911"/>
      <c r="HJI273" s="911"/>
      <c r="HJJ273" s="911"/>
      <c r="HJK273" s="911"/>
      <c r="HJL273" s="911"/>
      <c r="HJM273" s="911"/>
      <c r="HJN273" s="911"/>
      <c r="HJO273" s="911"/>
      <c r="HJP273" s="911"/>
      <c r="HJQ273" s="893"/>
      <c r="HJR273" s="893"/>
      <c r="HJS273" s="893"/>
      <c r="HJT273" s="893"/>
      <c r="HJU273" s="893"/>
      <c r="HJV273" s="893"/>
      <c r="HJW273" s="893"/>
      <c r="HJX273" s="893"/>
      <c r="HJY273" s="893"/>
      <c r="HJZ273" s="893"/>
      <c r="HKA273" s="893"/>
      <c r="HKB273" s="893"/>
      <c r="HKC273" s="893"/>
      <c r="HKD273" s="893"/>
      <c r="HKE273" s="893"/>
      <c r="HKF273" s="893"/>
      <c r="HKG273" s="893"/>
      <c r="HKH273" s="893"/>
      <c r="HKI273" s="893"/>
      <c r="HKJ273" s="893"/>
      <c r="HKK273" s="893"/>
      <c r="HKL273" s="893"/>
      <c r="HKM273" s="893"/>
      <c r="HKN273" s="893"/>
      <c r="HKO273" s="909"/>
      <c r="HKP273" s="909"/>
      <c r="HKQ273" s="909"/>
      <c r="HKR273" s="909"/>
      <c r="HKS273" s="909"/>
      <c r="HKT273" s="893"/>
      <c r="HKU273" s="893"/>
      <c r="HKV273" s="909"/>
      <c r="HKW273" s="909"/>
      <c r="HKX273" s="893"/>
      <c r="HKY273" s="893"/>
      <c r="HKZ273" s="909"/>
      <c r="HLA273" s="909"/>
      <c r="HLB273" s="893"/>
      <c r="HLC273" s="893"/>
      <c r="HLD273" s="893"/>
      <c r="HLE273" s="893"/>
      <c r="HLF273" s="893"/>
      <c r="HLG273" s="893"/>
      <c r="HLH273" s="893"/>
      <c r="HLI273" s="909"/>
      <c r="HLJ273" s="909"/>
      <c r="HLK273" s="893"/>
      <c r="HLL273" s="893"/>
      <c r="HLM273" s="909"/>
      <c r="HLN273" s="909"/>
      <c r="HLO273" s="893"/>
      <c r="HLP273" s="893"/>
      <c r="HLQ273" s="893"/>
      <c r="HLR273" s="893"/>
      <c r="HLS273" s="893"/>
      <c r="HLT273" s="908"/>
      <c r="HLU273" s="910"/>
      <c r="HLV273" s="893"/>
      <c r="HLW273" s="893"/>
      <c r="HLX273" s="893"/>
      <c r="HLY273" s="893"/>
      <c r="HLZ273" s="893"/>
      <c r="HMA273" s="893"/>
      <c r="HMB273" s="893"/>
      <c r="HMC273" s="911"/>
      <c r="HMD273" s="911"/>
      <c r="HME273" s="911"/>
      <c r="HMF273" s="911"/>
      <c r="HMG273" s="911"/>
      <c r="HMH273" s="911"/>
      <c r="HMI273" s="911"/>
      <c r="HMJ273" s="911"/>
      <c r="HMK273" s="911"/>
      <c r="HML273" s="911"/>
      <c r="HMM273" s="911"/>
      <c r="HMN273" s="911"/>
      <c r="HMO273" s="911"/>
      <c r="HMP273" s="911"/>
      <c r="HMQ273" s="911"/>
      <c r="HMR273" s="911"/>
      <c r="HMS273" s="911"/>
      <c r="HMT273" s="911"/>
      <c r="HMU273" s="911"/>
      <c r="HMV273" s="911"/>
      <c r="HMW273" s="911"/>
      <c r="HMX273" s="911"/>
      <c r="HMY273" s="911"/>
      <c r="HMZ273" s="911"/>
      <c r="HNA273" s="911"/>
      <c r="HNB273" s="911"/>
      <c r="HNC273" s="911"/>
      <c r="HND273" s="911"/>
      <c r="HNE273" s="911"/>
      <c r="HNF273" s="911"/>
      <c r="HNG273" s="911"/>
      <c r="HNH273" s="911"/>
      <c r="HNI273" s="911"/>
      <c r="HNJ273" s="911"/>
      <c r="HNK273" s="911"/>
      <c r="HNL273" s="911"/>
      <c r="HNM273" s="911"/>
      <c r="HNN273" s="911"/>
      <c r="HNO273" s="911"/>
      <c r="HNP273" s="911"/>
      <c r="HNQ273" s="911"/>
      <c r="HNR273" s="911"/>
      <c r="HNS273" s="911"/>
      <c r="HNT273" s="911"/>
      <c r="HNU273" s="893"/>
      <c r="HNV273" s="893"/>
      <c r="HNW273" s="893"/>
      <c r="HNX273" s="893"/>
      <c r="HNY273" s="893"/>
      <c r="HNZ273" s="893"/>
      <c r="HOA273" s="893"/>
      <c r="HOB273" s="893"/>
      <c r="HOC273" s="893"/>
      <c r="HOD273" s="893"/>
      <c r="HOE273" s="893"/>
      <c r="HOF273" s="893"/>
      <c r="HOG273" s="893"/>
      <c r="HOH273" s="893"/>
      <c r="HOI273" s="893"/>
      <c r="HOJ273" s="893"/>
      <c r="HOK273" s="893"/>
      <c r="HOL273" s="893"/>
      <c r="HOM273" s="893"/>
      <c r="HON273" s="893"/>
      <c r="HOO273" s="893"/>
      <c r="HOP273" s="893"/>
      <c r="HOQ273" s="893"/>
      <c r="HOR273" s="893"/>
      <c r="HOS273" s="909"/>
      <c r="HOT273" s="909"/>
      <c r="HOU273" s="909"/>
      <c r="HOV273" s="909"/>
      <c r="HOW273" s="909"/>
      <c r="HOX273" s="893"/>
      <c r="HOY273" s="893"/>
      <c r="HOZ273" s="909"/>
      <c r="HPA273" s="909"/>
      <c r="HPB273" s="893"/>
      <c r="HPC273" s="893"/>
      <c r="HPD273" s="909"/>
      <c r="HPE273" s="909"/>
      <c r="HPF273" s="893"/>
      <c r="HPG273" s="893"/>
      <c r="HPH273" s="893"/>
      <c r="HPI273" s="893"/>
      <c r="HPJ273" s="893"/>
      <c r="HPK273" s="893"/>
      <c r="HPL273" s="893"/>
      <c r="HPM273" s="909"/>
      <c r="HPN273" s="909"/>
      <c r="HPO273" s="893"/>
      <c r="HPP273" s="893"/>
      <c r="HPQ273" s="909"/>
      <c r="HPR273" s="909"/>
      <c r="HPS273" s="893"/>
      <c r="HPT273" s="893"/>
      <c r="HPU273" s="893"/>
      <c r="HPV273" s="893"/>
      <c r="HPW273" s="893"/>
      <c r="HPX273" s="908"/>
      <c r="HPY273" s="910"/>
      <c r="HPZ273" s="893"/>
      <c r="HQA273" s="893"/>
      <c r="HQB273" s="893"/>
      <c r="HQC273" s="893"/>
      <c r="HQD273" s="893"/>
      <c r="HQE273" s="893"/>
      <c r="HQF273" s="893"/>
      <c r="HQG273" s="911"/>
      <c r="HQH273" s="911"/>
      <c r="HQI273" s="911"/>
      <c r="HQJ273" s="911"/>
      <c r="HQK273" s="911"/>
      <c r="HQL273" s="911"/>
      <c r="HQM273" s="911"/>
      <c r="HQN273" s="911"/>
      <c r="HQO273" s="911"/>
      <c r="HQP273" s="911"/>
      <c r="HQQ273" s="911"/>
      <c r="HQR273" s="911"/>
      <c r="HQS273" s="911"/>
      <c r="HQT273" s="911"/>
      <c r="HQU273" s="911"/>
      <c r="HQV273" s="911"/>
      <c r="HQW273" s="911"/>
      <c r="HQX273" s="911"/>
      <c r="HQY273" s="911"/>
      <c r="HQZ273" s="911"/>
      <c r="HRA273" s="911"/>
      <c r="HRB273" s="911"/>
      <c r="HRC273" s="911"/>
      <c r="HRD273" s="911"/>
      <c r="HRE273" s="911"/>
      <c r="HRF273" s="911"/>
      <c r="HRG273" s="911"/>
      <c r="HRH273" s="911"/>
      <c r="HRI273" s="911"/>
      <c r="HRJ273" s="911"/>
      <c r="HRK273" s="911"/>
      <c r="HRL273" s="911"/>
      <c r="HRM273" s="911"/>
      <c r="HRN273" s="911"/>
      <c r="HRO273" s="911"/>
      <c r="HRP273" s="911"/>
      <c r="HRQ273" s="911"/>
      <c r="HRR273" s="911"/>
      <c r="HRS273" s="911"/>
      <c r="HRT273" s="911"/>
      <c r="HRU273" s="911"/>
      <c r="HRV273" s="911"/>
      <c r="HRW273" s="911"/>
      <c r="HRX273" s="911"/>
      <c r="HRY273" s="893"/>
      <c r="HRZ273" s="893"/>
      <c r="HSA273" s="893"/>
      <c r="HSB273" s="893"/>
      <c r="HSC273" s="893"/>
      <c r="HSD273" s="893"/>
      <c r="HSE273" s="893"/>
      <c r="HSF273" s="893"/>
      <c r="HSG273" s="893"/>
      <c r="HSH273" s="893"/>
      <c r="HSI273" s="893"/>
      <c r="HSJ273" s="893"/>
      <c r="HSK273" s="893"/>
      <c r="HSL273" s="893"/>
      <c r="HSM273" s="893"/>
      <c r="HSN273" s="893"/>
      <c r="HSO273" s="893"/>
      <c r="HSP273" s="893"/>
      <c r="HSQ273" s="893"/>
      <c r="HSR273" s="893"/>
      <c r="HSS273" s="893"/>
      <c r="HST273" s="893"/>
      <c r="HSU273" s="893"/>
      <c r="HSV273" s="893"/>
      <c r="HSW273" s="909"/>
      <c r="HSX273" s="909"/>
      <c r="HSY273" s="909"/>
      <c r="HSZ273" s="909"/>
      <c r="HTA273" s="909"/>
      <c r="HTB273" s="893"/>
      <c r="HTC273" s="893"/>
      <c r="HTD273" s="909"/>
      <c r="HTE273" s="909"/>
      <c r="HTF273" s="893"/>
      <c r="HTG273" s="893"/>
      <c r="HTH273" s="909"/>
      <c r="HTI273" s="909"/>
      <c r="HTJ273" s="893"/>
      <c r="HTK273" s="893"/>
      <c r="HTL273" s="893"/>
      <c r="HTM273" s="893"/>
      <c r="HTN273" s="893"/>
      <c r="HTO273" s="893"/>
      <c r="HTP273" s="893"/>
      <c r="HTQ273" s="909"/>
      <c r="HTR273" s="909"/>
      <c r="HTS273" s="893"/>
      <c r="HTT273" s="893"/>
      <c r="HTU273" s="909"/>
      <c r="HTV273" s="909"/>
      <c r="HTW273" s="893"/>
      <c r="HTX273" s="893"/>
      <c r="HTY273" s="893"/>
      <c r="HTZ273" s="893"/>
      <c r="HUA273" s="893"/>
      <c r="HUB273" s="908"/>
      <c r="HUC273" s="910"/>
      <c r="HUD273" s="893"/>
      <c r="HUE273" s="893"/>
      <c r="HUF273" s="893"/>
      <c r="HUG273" s="893"/>
      <c r="HUH273" s="893"/>
      <c r="HUI273" s="893"/>
      <c r="HUJ273" s="893"/>
      <c r="HUK273" s="911"/>
      <c r="HUL273" s="911"/>
      <c r="HUM273" s="911"/>
      <c r="HUN273" s="911"/>
      <c r="HUO273" s="911"/>
      <c r="HUP273" s="911"/>
      <c r="HUQ273" s="911"/>
      <c r="HUR273" s="911"/>
      <c r="HUS273" s="911"/>
      <c r="HUT273" s="911"/>
      <c r="HUU273" s="911"/>
      <c r="HUV273" s="911"/>
      <c r="HUW273" s="911"/>
      <c r="HUX273" s="911"/>
      <c r="HUY273" s="911"/>
      <c r="HUZ273" s="911"/>
      <c r="HVA273" s="911"/>
      <c r="HVB273" s="911"/>
      <c r="HVC273" s="911"/>
      <c r="HVD273" s="911"/>
      <c r="HVE273" s="911"/>
      <c r="HVF273" s="911"/>
      <c r="HVG273" s="911"/>
      <c r="HVH273" s="911"/>
      <c r="HVI273" s="911"/>
      <c r="HVJ273" s="911"/>
      <c r="HVK273" s="911"/>
      <c r="HVL273" s="911"/>
      <c r="HVM273" s="911"/>
      <c r="HVN273" s="911"/>
      <c r="HVO273" s="911"/>
      <c r="HVP273" s="911"/>
      <c r="HVQ273" s="911"/>
      <c r="HVR273" s="911"/>
      <c r="HVS273" s="911"/>
      <c r="HVT273" s="911"/>
      <c r="HVU273" s="911"/>
      <c r="HVV273" s="911"/>
      <c r="HVW273" s="911"/>
      <c r="HVX273" s="911"/>
      <c r="HVY273" s="911"/>
      <c r="HVZ273" s="911"/>
      <c r="HWA273" s="911"/>
      <c r="HWB273" s="911"/>
      <c r="HWC273" s="893"/>
      <c r="HWD273" s="893"/>
      <c r="HWE273" s="893"/>
      <c r="HWF273" s="893"/>
      <c r="HWG273" s="893"/>
      <c r="HWH273" s="893"/>
      <c r="HWI273" s="893"/>
      <c r="HWJ273" s="893"/>
      <c r="HWK273" s="893"/>
      <c r="HWL273" s="893"/>
      <c r="HWM273" s="893"/>
      <c r="HWN273" s="893"/>
      <c r="HWO273" s="893"/>
      <c r="HWP273" s="893"/>
      <c r="HWQ273" s="893"/>
      <c r="HWR273" s="893"/>
      <c r="HWS273" s="893"/>
      <c r="HWT273" s="893"/>
      <c r="HWU273" s="893"/>
      <c r="HWV273" s="893"/>
      <c r="HWW273" s="893"/>
      <c r="HWX273" s="893"/>
      <c r="HWY273" s="893"/>
      <c r="HWZ273" s="893"/>
      <c r="HXA273" s="909"/>
      <c r="HXB273" s="909"/>
      <c r="HXC273" s="909"/>
      <c r="HXD273" s="909"/>
      <c r="HXE273" s="909"/>
      <c r="HXF273" s="893"/>
      <c r="HXG273" s="893"/>
      <c r="HXH273" s="909"/>
      <c r="HXI273" s="909"/>
      <c r="HXJ273" s="893"/>
      <c r="HXK273" s="893"/>
      <c r="HXL273" s="909"/>
      <c r="HXM273" s="909"/>
      <c r="HXN273" s="893"/>
      <c r="HXO273" s="893"/>
      <c r="HXP273" s="893"/>
      <c r="HXQ273" s="893"/>
      <c r="HXR273" s="893"/>
      <c r="HXS273" s="893"/>
      <c r="HXT273" s="893"/>
      <c r="HXU273" s="909"/>
      <c r="HXV273" s="909"/>
      <c r="HXW273" s="893"/>
      <c r="HXX273" s="893"/>
      <c r="HXY273" s="909"/>
      <c r="HXZ273" s="909"/>
      <c r="HYA273" s="893"/>
      <c r="HYB273" s="893"/>
      <c r="HYC273" s="893"/>
      <c r="HYD273" s="893"/>
      <c r="HYE273" s="893"/>
      <c r="HYF273" s="908"/>
      <c r="HYG273" s="910"/>
      <c r="HYH273" s="893"/>
      <c r="HYI273" s="893"/>
      <c r="HYJ273" s="893"/>
      <c r="HYK273" s="893"/>
      <c r="HYL273" s="893"/>
      <c r="HYM273" s="893"/>
      <c r="HYN273" s="893"/>
      <c r="HYO273" s="911"/>
      <c r="HYP273" s="911"/>
      <c r="HYQ273" s="911"/>
      <c r="HYR273" s="911"/>
      <c r="HYS273" s="911"/>
      <c r="HYT273" s="911"/>
      <c r="HYU273" s="911"/>
      <c r="HYV273" s="911"/>
      <c r="HYW273" s="911"/>
      <c r="HYX273" s="911"/>
      <c r="HYY273" s="911"/>
      <c r="HYZ273" s="911"/>
      <c r="HZA273" s="911"/>
      <c r="HZB273" s="911"/>
      <c r="HZC273" s="911"/>
      <c r="HZD273" s="911"/>
      <c r="HZE273" s="911"/>
      <c r="HZF273" s="911"/>
      <c r="HZG273" s="911"/>
      <c r="HZH273" s="911"/>
      <c r="HZI273" s="911"/>
      <c r="HZJ273" s="911"/>
      <c r="HZK273" s="911"/>
      <c r="HZL273" s="911"/>
      <c r="HZM273" s="911"/>
      <c r="HZN273" s="911"/>
      <c r="HZO273" s="911"/>
      <c r="HZP273" s="911"/>
      <c r="HZQ273" s="911"/>
      <c r="HZR273" s="911"/>
      <c r="HZS273" s="911"/>
      <c r="HZT273" s="911"/>
      <c r="HZU273" s="911"/>
      <c r="HZV273" s="911"/>
      <c r="HZW273" s="911"/>
      <c r="HZX273" s="911"/>
      <c r="HZY273" s="911"/>
      <c r="HZZ273" s="911"/>
      <c r="IAA273" s="911"/>
      <c r="IAB273" s="911"/>
      <c r="IAC273" s="911"/>
      <c r="IAD273" s="911"/>
      <c r="IAE273" s="911"/>
      <c r="IAF273" s="911"/>
      <c r="IAG273" s="893"/>
      <c r="IAH273" s="893"/>
      <c r="IAI273" s="893"/>
      <c r="IAJ273" s="893"/>
      <c r="IAK273" s="893"/>
      <c r="IAL273" s="893"/>
      <c r="IAM273" s="893"/>
      <c r="IAN273" s="893"/>
      <c r="IAO273" s="893"/>
      <c r="IAP273" s="893"/>
      <c r="IAQ273" s="893"/>
      <c r="IAR273" s="893"/>
      <c r="IAS273" s="893"/>
      <c r="IAT273" s="893"/>
      <c r="IAU273" s="893"/>
      <c r="IAV273" s="893"/>
      <c r="IAW273" s="893"/>
      <c r="IAX273" s="893"/>
      <c r="IAY273" s="893"/>
      <c r="IAZ273" s="893"/>
      <c r="IBA273" s="893"/>
      <c r="IBB273" s="893"/>
      <c r="IBC273" s="893"/>
      <c r="IBD273" s="893"/>
      <c r="IBE273" s="909"/>
      <c r="IBF273" s="909"/>
      <c r="IBG273" s="909"/>
      <c r="IBH273" s="909"/>
      <c r="IBI273" s="909"/>
      <c r="IBJ273" s="893"/>
      <c r="IBK273" s="893"/>
      <c r="IBL273" s="909"/>
      <c r="IBM273" s="909"/>
      <c r="IBN273" s="893"/>
      <c r="IBO273" s="893"/>
      <c r="IBP273" s="909"/>
      <c r="IBQ273" s="909"/>
      <c r="IBR273" s="893"/>
      <c r="IBS273" s="893"/>
      <c r="IBT273" s="893"/>
      <c r="IBU273" s="893"/>
      <c r="IBV273" s="893"/>
      <c r="IBW273" s="893"/>
      <c r="IBX273" s="893"/>
      <c r="IBY273" s="909"/>
      <c r="IBZ273" s="909"/>
      <c r="ICA273" s="893"/>
      <c r="ICB273" s="893"/>
      <c r="ICC273" s="909"/>
      <c r="ICD273" s="909"/>
      <c r="ICE273" s="893"/>
      <c r="ICF273" s="893"/>
      <c r="ICG273" s="893"/>
      <c r="ICH273" s="893"/>
      <c r="ICI273" s="893"/>
      <c r="ICJ273" s="908"/>
      <c r="ICK273" s="910"/>
      <c r="ICL273" s="893"/>
      <c r="ICM273" s="893"/>
      <c r="ICN273" s="893"/>
      <c r="ICO273" s="893"/>
      <c r="ICP273" s="893"/>
      <c r="ICQ273" s="893"/>
      <c r="ICR273" s="893"/>
      <c r="ICS273" s="911"/>
      <c r="ICT273" s="911"/>
      <c r="ICU273" s="911"/>
      <c r="ICV273" s="911"/>
      <c r="ICW273" s="911"/>
      <c r="ICX273" s="911"/>
      <c r="ICY273" s="911"/>
      <c r="ICZ273" s="911"/>
      <c r="IDA273" s="911"/>
      <c r="IDB273" s="911"/>
      <c r="IDC273" s="911"/>
      <c r="IDD273" s="911"/>
      <c r="IDE273" s="911"/>
      <c r="IDF273" s="911"/>
      <c r="IDG273" s="911"/>
      <c r="IDH273" s="911"/>
      <c r="IDI273" s="911"/>
      <c r="IDJ273" s="911"/>
      <c r="IDK273" s="911"/>
      <c r="IDL273" s="911"/>
      <c r="IDM273" s="911"/>
      <c r="IDN273" s="911"/>
      <c r="IDO273" s="911"/>
      <c r="IDP273" s="911"/>
      <c r="IDQ273" s="911"/>
      <c r="IDR273" s="911"/>
      <c r="IDS273" s="911"/>
      <c r="IDT273" s="911"/>
      <c r="IDU273" s="911"/>
      <c r="IDV273" s="911"/>
      <c r="IDW273" s="911"/>
      <c r="IDX273" s="911"/>
      <c r="IDY273" s="911"/>
      <c r="IDZ273" s="911"/>
      <c r="IEA273" s="911"/>
      <c r="IEB273" s="911"/>
      <c r="IEC273" s="911"/>
      <c r="IED273" s="911"/>
      <c r="IEE273" s="911"/>
      <c r="IEF273" s="911"/>
      <c r="IEG273" s="911"/>
      <c r="IEH273" s="911"/>
      <c r="IEI273" s="911"/>
      <c r="IEJ273" s="911"/>
      <c r="IEK273" s="893"/>
      <c r="IEL273" s="893"/>
      <c r="IEM273" s="893"/>
      <c r="IEN273" s="893"/>
      <c r="IEO273" s="893"/>
      <c r="IEP273" s="893"/>
      <c r="IEQ273" s="893"/>
      <c r="IER273" s="893"/>
      <c r="IES273" s="893"/>
      <c r="IET273" s="893"/>
      <c r="IEU273" s="893"/>
      <c r="IEV273" s="893"/>
      <c r="IEW273" s="893"/>
      <c r="IEX273" s="893"/>
      <c r="IEY273" s="893"/>
      <c r="IEZ273" s="893"/>
      <c r="IFA273" s="893"/>
      <c r="IFB273" s="893"/>
      <c r="IFC273" s="893"/>
      <c r="IFD273" s="893"/>
      <c r="IFE273" s="893"/>
      <c r="IFF273" s="893"/>
      <c r="IFG273" s="893"/>
      <c r="IFH273" s="893"/>
      <c r="IFI273" s="909"/>
      <c r="IFJ273" s="909"/>
      <c r="IFK273" s="909"/>
      <c r="IFL273" s="909"/>
      <c r="IFM273" s="909"/>
      <c r="IFN273" s="893"/>
      <c r="IFO273" s="893"/>
      <c r="IFP273" s="909"/>
      <c r="IFQ273" s="909"/>
      <c r="IFR273" s="893"/>
      <c r="IFS273" s="893"/>
      <c r="IFT273" s="909"/>
      <c r="IFU273" s="909"/>
      <c r="IFV273" s="893"/>
      <c r="IFW273" s="893"/>
      <c r="IFX273" s="893"/>
      <c r="IFY273" s="893"/>
      <c r="IFZ273" s="893"/>
      <c r="IGA273" s="893"/>
      <c r="IGB273" s="893"/>
      <c r="IGC273" s="909"/>
      <c r="IGD273" s="909"/>
      <c r="IGE273" s="893"/>
      <c r="IGF273" s="893"/>
      <c r="IGG273" s="909"/>
      <c r="IGH273" s="909"/>
      <c r="IGI273" s="893"/>
      <c r="IGJ273" s="893"/>
      <c r="IGK273" s="893"/>
      <c r="IGL273" s="893"/>
      <c r="IGM273" s="893"/>
      <c r="IGN273" s="908"/>
      <c r="IGO273" s="910"/>
      <c r="IGP273" s="893"/>
      <c r="IGQ273" s="893"/>
      <c r="IGR273" s="893"/>
      <c r="IGS273" s="893"/>
      <c r="IGT273" s="893"/>
      <c r="IGU273" s="893"/>
      <c r="IGV273" s="893"/>
      <c r="IGW273" s="911"/>
      <c r="IGX273" s="911"/>
      <c r="IGY273" s="911"/>
      <c r="IGZ273" s="911"/>
      <c r="IHA273" s="911"/>
      <c r="IHB273" s="911"/>
      <c r="IHC273" s="911"/>
      <c r="IHD273" s="911"/>
      <c r="IHE273" s="911"/>
      <c r="IHF273" s="911"/>
      <c r="IHG273" s="911"/>
      <c r="IHH273" s="911"/>
      <c r="IHI273" s="911"/>
      <c r="IHJ273" s="911"/>
      <c r="IHK273" s="911"/>
      <c r="IHL273" s="911"/>
      <c r="IHM273" s="911"/>
      <c r="IHN273" s="911"/>
      <c r="IHO273" s="911"/>
      <c r="IHP273" s="911"/>
      <c r="IHQ273" s="911"/>
      <c r="IHR273" s="911"/>
      <c r="IHS273" s="911"/>
      <c r="IHT273" s="911"/>
      <c r="IHU273" s="911"/>
      <c r="IHV273" s="911"/>
      <c r="IHW273" s="911"/>
      <c r="IHX273" s="911"/>
      <c r="IHY273" s="911"/>
      <c r="IHZ273" s="911"/>
      <c r="IIA273" s="911"/>
      <c r="IIB273" s="911"/>
      <c r="IIC273" s="911"/>
      <c r="IID273" s="911"/>
      <c r="IIE273" s="911"/>
      <c r="IIF273" s="911"/>
      <c r="IIG273" s="911"/>
      <c r="IIH273" s="911"/>
      <c r="III273" s="911"/>
      <c r="IIJ273" s="911"/>
      <c r="IIK273" s="911"/>
      <c r="IIL273" s="911"/>
      <c r="IIM273" s="911"/>
      <c r="IIN273" s="911"/>
      <c r="IIO273" s="893"/>
      <c r="IIP273" s="893"/>
      <c r="IIQ273" s="893"/>
      <c r="IIR273" s="893"/>
      <c r="IIS273" s="893"/>
      <c r="IIT273" s="893"/>
      <c r="IIU273" s="893"/>
      <c r="IIV273" s="893"/>
      <c r="IIW273" s="893"/>
      <c r="IIX273" s="893"/>
      <c r="IIY273" s="893"/>
      <c r="IIZ273" s="893"/>
      <c r="IJA273" s="893"/>
      <c r="IJB273" s="893"/>
      <c r="IJC273" s="893"/>
      <c r="IJD273" s="893"/>
      <c r="IJE273" s="893"/>
      <c r="IJF273" s="893"/>
      <c r="IJG273" s="893"/>
      <c r="IJH273" s="893"/>
      <c r="IJI273" s="893"/>
      <c r="IJJ273" s="893"/>
      <c r="IJK273" s="893"/>
      <c r="IJL273" s="893"/>
      <c r="IJM273" s="909"/>
      <c r="IJN273" s="909"/>
      <c r="IJO273" s="909"/>
      <c r="IJP273" s="909"/>
      <c r="IJQ273" s="909"/>
      <c r="IJR273" s="893"/>
      <c r="IJS273" s="893"/>
      <c r="IJT273" s="909"/>
      <c r="IJU273" s="909"/>
      <c r="IJV273" s="893"/>
      <c r="IJW273" s="893"/>
      <c r="IJX273" s="909"/>
      <c r="IJY273" s="909"/>
      <c r="IJZ273" s="893"/>
      <c r="IKA273" s="893"/>
      <c r="IKB273" s="893"/>
      <c r="IKC273" s="893"/>
      <c r="IKD273" s="893"/>
      <c r="IKE273" s="893"/>
      <c r="IKF273" s="893"/>
      <c r="IKG273" s="909"/>
      <c r="IKH273" s="909"/>
      <c r="IKI273" s="893"/>
      <c r="IKJ273" s="893"/>
      <c r="IKK273" s="909"/>
      <c r="IKL273" s="909"/>
      <c r="IKM273" s="893"/>
      <c r="IKN273" s="893"/>
      <c r="IKO273" s="893"/>
      <c r="IKP273" s="893"/>
      <c r="IKQ273" s="893"/>
      <c r="IKR273" s="908"/>
      <c r="IKS273" s="910"/>
      <c r="IKT273" s="893"/>
      <c r="IKU273" s="893"/>
      <c r="IKV273" s="893"/>
      <c r="IKW273" s="893"/>
      <c r="IKX273" s="893"/>
      <c r="IKY273" s="893"/>
      <c r="IKZ273" s="893"/>
      <c r="ILA273" s="911"/>
      <c r="ILB273" s="911"/>
      <c r="ILC273" s="911"/>
      <c r="ILD273" s="911"/>
      <c r="ILE273" s="911"/>
      <c r="ILF273" s="911"/>
      <c r="ILG273" s="911"/>
      <c r="ILH273" s="911"/>
      <c r="ILI273" s="911"/>
      <c r="ILJ273" s="911"/>
      <c r="ILK273" s="911"/>
      <c r="ILL273" s="911"/>
      <c r="ILM273" s="911"/>
      <c r="ILN273" s="911"/>
      <c r="ILO273" s="911"/>
      <c r="ILP273" s="911"/>
      <c r="ILQ273" s="911"/>
      <c r="ILR273" s="911"/>
      <c r="ILS273" s="911"/>
      <c r="ILT273" s="911"/>
      <c r="ILU273" s="911"/>
      <c r="ILV273" s="911"/>
      <c r="ILW273" s="911"/>
      <c r="ILX273" s="911"/>
      <c r="ILY273" s="911"/>
      <c r="ILZ273" s="911"/>
      <c r="IMA273" s="911"/>
      <c r="IMB273" s="911"/>
      <c r="IMC273" s="911"/>
      <c r="IMD273" s="911"/>
      <c r="IME273" s="911"/>
      <c r="IMF273" s="911"/>
      <c r="IMG273" s="911"/>
      <c r="IMH273" s="911"/>
      <c r="IMI273" s="911"/>
      <c r="IMJ273" s="911"/>
      <c r="IMK273" s="911"/>
      <c r="IML273" s="911"/>
      <c r="IMM273" s="911"/>
      <c r="IMN273" s="911"/>
      <c r="IMO273" s="911"/>
      <c r="IMP273" s="911"/>
      <c r="IMQ273" s="911"/>
      <c r="IMR273" s="911"/>
      <c r="IMS273" s="893"/>
      <c r="IMT273" s="893"/>
      <c r="IMU273" s="893"/>
      <c r="IMV273" s="893"/>
      <c r="IMW273" s="893"/>
      <c r="IMX273" s="893"/>
      <c r="IMY273" s="893"/>
      <c r="IMZ273" s="893"/>
      <c r="INA273" s="893"/>
      <c r="INB273" s="893"/>
      <c r="INC273" s="893"/>
      <c r="IND273" s="893"/>
      <c r="INE273" s="893"/>
      <c r="INF273" s="893"/>
      <c r="ING273" s="893"/>
      <c r="INH273" s="893"/>
      <c r="INI273" s="893"/>
      <c r="INJ273" s="893"/>
      <c r="INK273" s="893"/>
      <c r="INL273" s="893"/>
      <c r="INM273" s="893"/>
      <c r="INN273" s="893"/>
      <c r="INO273" s="893"/>
      <c r="INP273" s="893"/>
      <c r="INQ273" s="909"/>
      <c r="INR273" s="909"/>
      <c r="INS273" s="909"/>
      <c r="INT273" s="909"/>
      <c r="INU273" s="909"/>
      <c r="INV273" s="893"/>
      <c r="INW273" s="893"/>
      <c r="INX273" s="909"/>
      <c r="INY273" s="909"/>
      <c r="INZ273" s="893"/>
      <c r="IOA273" s="893"/>
      <c r="IOB273" s="909"/>
      <c r="IOC273" s="909"/>
      <c r="IOD273" s="893"/>
      <c r="IOE273" s="893"/>
      <c r="IOF273" s="893"/>
      <c r="IOG273" s="893"/>
      <c r="IOH273" s="893"/>
      <c r="IOI273" s="893"/>
      <c r="IOJ273" s="893"/>
      <c r="IOK273" s="909"/>
      <c r="IOL273" s="909"/>
      <c r="IOM273" s="893"/>
      <c r="ION273" s="893"/>
      <c r="IOO273" s="909"/>
      <c r="IOP273" s="909"/>
      <c r="IOQ273" s="893"/>
      <c r="IOR273" s="893"/>
      <c r="IOS273" s="893"/>
      <c r="IOT273" s="893"/>
      <c r="IOU273" s="893"/>
      <c r="IOV273" s="908"/>
      <c r="IOW273" s="910"/>
      <c r="IOX273" s="893"/>
      <c r="IOY273" s="893"/>
      <c r="IOZ273" s="893"/>
      <c r="IPA273" s="893"/>
      <c r="IPB273" s="893"/>
      <c r="IPC273" s="893"/>
      <c r="IPD273" s="893"/>
      <c r="IPE273" s="911"/>
      <c r="IPF273" s="911"/>
      <c r="IPG273" s="911"/>
      <c r="IPH273" s="911"/>
      <c r="IPI273" s="911"/>
      <c r="IPJ273" s="911"/>
      <c r="IPK273" s="911"/>
      <c r="IPL273" s="911"/>
      <c r="IPM273" s="911"/>
      <c r="IPN273" s="911"/>
      <c r="IPO273" s="911"/>
      <c r="IPP273" s="911"/>
      <c r="IPQ273" s="911"/>
      <c r="IPR273" s="911"/>
      <c r="IPS273" s="911"/>
      <c r="IPT273" s="911"/>
      <c r="IPU273" s="911"/>
      <c r="IPV273" s="911"/>
      <c r="IPW273" s="911"/>
      <c r="IPX273" s="911"/>
      <c r="IPY273" s="911"/>
      <c r="IPZ273" s="911"/>
      <c r="IQA273" s="911"/>
      <c r="IQB273" s="911"/>
      <c r="IQC273" s="911"/>
      <c r="IQD273" s="911"/>
      <c r="IQE273" s="911"/>
      <c r="IQF273" s="911"/>
      <c r="IQG273" s="911"/>
      <c r="IQH273" s="911"/>
      <c r="IQI273" s="911"/>
      <c r="IQJ273" s="911"/>
      <c r="IQK273" s="911"/>
      <c r="IQL273" s="911"/>
      <c r="IQM273" s="911"/>
      <c r="IQN273" s="911"/>
      <c r="IQO273" s="911"/>
      <c r="IQP273" s="911"/>
      <c r="IQQ273" s="911"/>
      <c r="IQR273" s="911"/>
      <c r="IQS273" s="911"/>
      <c r="IQT273" s="911"/>
      <c r="IQU273" s="911"/>
      <c r="IQV273" s="911"/>
      <c r="IQW273" s="893"/>
      <c r="IQX273" s="893"/>
      <c r="IQY273" s="893"/>
      <c r="IQZ273" s="893"/>
      <c r="IRA273" s="893"/>
      <c r="IRB273" s="893"/>
      <c r="IRC273" s="893"/>
      <c r="IRD273" s="893"/>
      <c r="IRE273" s="893"/>
      <c r="IRF273" s="893"/>
      <c r="IRG273" s="893"/>
      <c r="IRH273" s="893"/>
      <c r="IRI273" s="893"/>
      <c r="IRJ273" s="893"/>
      <c r="IRK273" s="893"/>
      <c r="IRL273" s="893"/>
      <c r="IRM273" s="893"/>
      <c r="IRN273" s="893"/>
      <c r="IRO273" s="893"/>
      <c r="IRP273" s="893"/>
      <c r="IRQ273" s="893"/>
      <c r="IRR273" s="893"/>
      <c r="IRS273" s="893"/>
      <c r="IRT273" s="893"/>
      <c r="IRU273" s="909"/>
      <c r="IRV273" s="909"/>
      <c r="IRW273" s="909"/>
      <c r="IRX273" s="909"/>
      <c r="IRY273" s="909"/>
      <c r="IRZ273" s="893"/>
      <c r="ISA273" s="893"/>
      <c r="ISB273" s="909"/>
      <c r="ISC273" s="909"/>
      <c r="ISD273" s="893"/>
      <c r="ISE273" s="893"/>
      <c r="ISF273" s="909"/>
      <c r="ISG273" s="909"/>
      <c r="ISH273" s="893"/>
      <c r="ISI273" s="893"/>
      <c r="ISJ273" s="893"/>
      <c r="ISK273" s="893"/>
      <c r="ISL273" s="893"/>
      <c r="ISM273" s="893"/>
      <c r="ISN273" s="893"/>
      <c r="ISO273" s="909"/>
      <c r="ISP273" s="909"/>
      <c r="ISQ273" s="893"/>
      <c r="ISR273" s="893"/>
      <c r="ISS273" s="909"/>
      <c r="IST273" s="909"/>
      <c r="ISU273" s="893"/>
      <c r="ISV273" s="893"/>
      <c r="ISW273" s="893"/>
      <c r="ISX273" s="893"/>
      <c r="ISY273" s="893"/>
      <c r="ISZ273" s="908"/>
      <c r="ITA273" s="910"/>
      <c r="ITB273" s="893"/>
      <c r="ITC273" s="893"/>
      <c r="ITD273" s="893"/>
      <c r="ITE273" s="893"/>
      <c r="ITF273" s="893"/>
      <c r="ITG273" s="893"/>
      <c r="ITH273" s="893"/>
      <c r="ITI273" s="911"/>
      <c r="ITJ273" s="911"/>
      <c r="ITK273" s="911"/>
      <c r="ITL273" s="911"/>
      <c r="ITM273" s="911"/>
      <c r="ITN273" s="911"/>
      <c r="ITO273" s="911"/>
      <c r="ITP273" s="911"/>
      <c r="ITQ273" s="911"/>
      <c r="ITR273" s="911"/>
      <c r="ITS273" s="911"/>
      <c r="ITT273" s="911"/>
      <c r="ITU273" s="911"/>
      <c r="ITV273" s="911"/>
      <c r="ITW273" s="911"/>
      <c r="ITX273" s="911"/>
      <c r="ITY273" s="911"/>
      <c r="ITZ273" s="911"/>
      <c r="IUA273" s="911"/>
      <c r="IUB273" s="911"/>
      <c r="IUC273" s="911"/>
      <c r="IUD273" s="911"/>
      <c r="IUE273" s="911"/>
      <c r="IUF273" s="911"/>
      <c r="IUG273" s="911"/>
      <c r="IUH273" s="911"/>
      <c r="IUI273" s="911"/>
      <c r="IUJ273" s="911"/>
      <c r="IUK273" s="911"/>
      <c r="IUL273" s="911"/>
      <c r="IUM273" s="911"/>
      <c r="IUN273" s="911"/>
      <c r="IUO273" s="911"/>
      <c r="IUP273" s="911"/>
      <c r="IUQ273" s="911"/>
      <c r="IUR273" s="911"/>
      <c r="IUS273" s="911"/>
      <c r="IUT273" s="911"/>
      <c r="IUU273" s="911"/>
      <c r="IUV273" s="911"/>
      <c r="IUW273" s="911"/>
      <c r="IUX273" s="911"/>
      <c r="IUY273" s="911"/>
      <c r="IUZ273" s="911"/>
      <c r="IVA273" s="893"/>
      <c r="IVB273" s="893"/>
      <c r="IVC273" s="893"/>
      <c r="IVD273" s="893"/>
      <c r="IVE273" s="893"/>
      <c r="IVF273" s="893"/>
      <c r="IVG273" s="893"/>
      <c r="IVH273" s="893"/>
      <c r="IVI273" s="893"/>
      <c r="IVJ273" s="893"/>
      <c r="IVK273" s="893"/>
      <c r="IVL273" s="893"/>
      <c r="IVM273" s="893"/>
      <c r="IVN273" s="893"/>
      <c r="IVO273" s="893"/>
      <c r="IVP273" s="893"/>
      <c r="IVQ273" s="893"/>
      <c r="IVR273" s="893"/>
      <c r="IVS273" s="893"/>
      <c r="IVT273" s="893"/>
      <c r="IVU273" s="893"/>
      <c r="IVV273" s="893"/>
      <c r="IVW273" s="893"/>
      <c r="IVX273" s="893"/>
      <c r="IVY273" s="909"/>
      <c r="IVZ273" s="909"/>
      <c r="IWA273" s="909"/>
      <c r="IWB273" s="909"/>
      <c r="IWC273" s="909"/>
      <c r="IWD273" s="893"/>
      <c r="IWE273" s="893"/>
      <c r="IWF273" s="909"/>
      <c r="IWG273" s="909"/>
      <c r="IWH273" s="893"/>
      <c r="IWI273" s="893"/>
      <c r="IWJ273" s="909"/>
      <c r="IWK273" s="909"/>
      <c r="IWL273" s="893"/>
      <c r="IWM273" s="893"/>
      <c r="IWN273" s="893"/>
      <c r="IWO273" s="893"/>
      <c r="IWP273" s="893"/>
      <c r="IWQ273" s="893"/>
      <c r="IWR273" s="893"/>
      <c r="IWS273" s="909"/>
      <c r="IWT273" s="909"/>
      <c r="IWU273" s="893"/>
      <c r="IWV273" s="893"/>
      <c r="IWW273" s="909"/>
      <c r="IWX273" s="909"/>
      <c r="IWY273" s="893"/>
      <c r="IWZ273" s="893"/>
      <c r="IXA273" s="893"/>
      <c r="IXB273" s="893"/>
      <c r="IXC273" s="893"/>
      <c r="IXD273" s="908"/>
      <c r="IXE273" s="910"/>
      <c r="IXF273" s="893"/>
      <c r="IXG273" s="893"/>
      <c r="IXH273" s="893"/>
      <c r="IXI273" s="893"/>
      <c r="IXJ273" s="893"/>
      <c r="IXK273" s="893"/>
      <c r="IXL273" s="893"/>
      <c r="IXM273" s="911"/>
      <c r="IXN273" s="911"/>
      <c r="IXO273" s="911"/>
      <c r="IXP273" s="911"/>
      <c r="IXQ273" s="911"/>
      <c r="IXR273" s="911"/>
      <c r="IXS273" s="911"/>
      <c r="IXT273" s="911"/>
      <c r="IXU273" s="911"/>
      <c r="IXV273" s="911"/>
      <c r="IXW273" s="911"/>
      <c r="IXX273" s="911"/>
      <c r="IXY273" s="911"/>
      <c r="IXZ273" s="911"/>
      <c r="IYA273" s="911"/>
      <c r="IYB273" s="911"/>
      <c r="IYC273" s="911"/>
      <c r="IYD273" s="911"/>
      <c r="IYE273" s="911"/>
      <c r="IYF273" s="911"/>
      <c r="IYG273" s="911"/>
      <c r="IYH273" s="911"/>
      <c r="IYI273" s="911"/>
      <c r="IYJ273" s="911"/>
      <c r="IYK273" s="911"/>
      <c r="IYL273" s="911"/>
      <c r="IYM273" s="911"/>
      <c r="IYN273" s="911"/>
      <c r="IYO273" s="911"/>
      <c r="IYP273" s="911"/>
      <c r="IYQ273" s="911"/>
      <c r="IYR273" s="911"/>
      <c r="IYS273" s="911"/>
      <c r="IYT273" s="911"/>
      <c r="IYU273" s="911"/>
      <c r="IYV273" s="911"/>
      <c r="IYW273" s="911"/>
      <c r="IYX273" s="911"/>
      <c r="IYY273" s="911"/>
      <c r="IYZ273" s="911"/>
      <c r="IZA273" s="911"/>
      <c r="IZB273" s="911"/>
      <c r="IZC273" s="911"/>
      <c r="IZD273" s="911"/>
      <c r="IZE273" s="893"/>
      <c r="IZF273" s="893"/>
      <c r="IZG273" s="893"/>
      <c r="IZH273" s="893"/>
      <c r="IZI273" s="893"/>
      <c r="IZJ273" s="893"/>
      <c r="IZK273" s="893"/>
      <c r="IZL273" s="893"/>
      <c r="IZM273" s="893"/>
      <c r="IZN273" s="893"/>
      <c r="IZO273" s="893"/>
      <c r="IZP273" s="893"/>
      <c r="IZQ273" s="893"/>
      <c r="IZR273" s="893"/>
      <c r="IZS273" s="893"/>
      <c r="IZT273" s="893"/>
      <c r="IZU273" s="893"/>
      <c r="IZV273" s="893"/>
      <c r="IZW273" s="893"/>
      <c r="IZX273" s="893"/>
      <c r="IZY273" s="893"/>
      <c r="IZZ273" s="893"/>
      <c r="JAA273" s="893"/>
      <c r="JAB273" s="893"/>
      <c r="JAC273" s="909"/>
      <c r="JAD273" s="909"/>
      <c r="JAE273" s="909"/>
      <c r="JAF273" s="909"/>
      <c r="JAG273" s="909"/>
      <c r="JAH273" s="893"/>
      <c r="JAI273" s="893"/>
      <c r="JAJ273" s="909"/>
      <c r="JAK273" s="909"/>
      <c r="JAL273" s="893"/>
      <c r="JAM273" s="893"/>
      <c r="JAN273" s="909"/>
      <c r="JAO273" s="909"/>
      <c r="JAP273" s="893"/>
      <c r="JAQ273" s="893"/>
      <c r="JAR273" s="893"/>
      <c r="JAS273" s="893"/>
      <c r="JAT273" s="893"/>
      <c r="JAU273" s="893"/>
      <c r="JAV273" s="893"/>
      <c r="JAW273" s="909"/>
      <c r="JAX273" s="909"/>
      <c r="JAY273" s="893"/>
      <c r="JAZ273" s="893"/>
      <c r="JBA273" s="909"/>
      <c r="JBB273" s="909"/>
      <c r="JBC273" s="893"/>
      <c r="JBD273" s="893"/>
      <c r="JBE273" s="893"/>
      <c r="JBF273" s="893"/>
      <c r="JBG273" s="893"/>
      <c r="JBH273" s="908"/>
      <c r="JBI273" s="910"/>
      <c r="JBJ273" s="893"/>
      <c r="JBK273" s="893"/>
      <c r="JBL273" s="893"/>
      <c r="JBM273" s="893"/>
      <c r="JBN273" s="893"/>
      <c r="JBO273" s="893"/>
      <c r="JBP273" s="893"/>
      <c r="JBQ273" s="911"/>
      <c r="JBR273" s="911"/>
      <c r="JBS273" s="911"/>
      <c r="JBT273" s="911"/>
      <c r="JBU273" s="911"/>
      <c r="JBV273" s="911"/>
      <c r="JBW273" s="911"/>
      <c r="JBX273" s="911"/>
      <c r="JBY273" s="911"/>
      <c r="JBZ273" s="911"/>
      <c r="JCA273" s="911"/>
      <c r="JCB273" s="911"/>
      <c r="JCC273" s="911"/>
      <c r="JCD273" s="911"/>
      <c r="JCE273" s="911"/>
      <c r="JCF273" s="911"/>
      <c r="JCG273" s="911"/>
      <c r="JCH273" s="911"/>
      <c r="JCI273" s="911"/>
      <c r="JCJ273" s="911"/>
      <c r="JCK273" s="911"/>
      <c r="JCL273" s="911"/>
      <c r="JCM273" s="911"/>
      <c r="JCN273" s="911"/>
      <c r="JCO273" s="911"/>
      <c r="JCP273" s="911"/>
      <c r="JCQ273" s="911"/>
      <c r="JCR273" s="911"/>
      <c r="JCS273" s="911"/>
      <c r="JCT273" s="911"/>
      <c r="JCU273" s="911"/>
      <c r="JCV273" s="911"/>
      <c r="JCW273" s="911"/>
      <c r="JCX273" s="911"/>
      <c r="JCY273" s="911"/>
      <c r="JCZ273" s="911"/>
      <c r="JDA273" s="911"/>
      <c r="JDB273" s="911"/>
      <c r="JDC273" s="911"/>
      <c r="JDD273" s="911"/>
      <c r="JDE273" s="911"/>
      <c r="JDF273" s="911"/>
      <c r="JDG273" s="911"/>
      <c r="JDH273" s="911"/>
      <c r="JDI273" s="893"/>
      <c r="JDJ273" s="893"/>
      <c r="JDK273" s="893"/>
      <c r="JDL273" s="893"/>
      <c r="JDM273" s="893"/>
      <c r="JDN273" s="893"/>
      <c r="JDO273" s="893"/>
      <c r="JDP273" s="893"/>
      <c r="JDQ273" s="893"/>
      <c r="JDR273" s="893"/>
      <c r="JDS273" s="893"/>
      <c r="JDT273" s="893"/>
      <c r="JDU273" s="893"/>
      <c r="JDV273" s="893"/>
      <c r="JDW273" s="893"/>
      <c r="JDX273" s="893"/>
      <c r="JDY273" s="893"/>
      <c r="JDZ273" s="893"/>
      <c r="JEA273" s="893"/>
      <c r="JEB273" s="893"/>
      <c r="JEC273" s="893"/>
      <c r="JED273" s="893"/>
      <c r="JEE273" s="893"/>
      <c r="JEF273" s="893"/>
      <c r="JEG273" s="909"/>
      <c r="JEH273" s="909"/>
      <c r="JEI273" s="909"/>
      <c r="JEJ273" s="909"/>
      <c r="JEK273" s="909"/>
      <c r="JEL273" s="893"/>
      <c r="JEM273" s="893"/>
      <c r="JEN273" s="909"/>
      <c r="JEO273" s="909"/>
      <c r="JEP273" s="893"/>
      <c r="JEQ273" s="893"/>
      <c r="JER273" s="909"/>
      <c r="JES273" s="909"/>
      <c r="JET273" s="893"/>
      <c r="JEU273" s="893"/>
      <c r="JEV273" s="893"/>
      <c r="JEW273" s="893"/>
      <c r="JEX273" s="893"/>
      <c r="JEY273" s="893"/>
      <c r="JEZ273" s="893"/>
      <c r="JFA273" s="909"/>
      <c r="JFB273" s="909"/>
      <c r="JFC273" s="893"/>
      <c r="JFD273" s="893"/>
      <c r="JFE273" s="909"/>
      <c r="JFF273" s="909"/>
      <c r="JFG273" s="893"/>
      <c r="JFH273" s="893"/>
      <c r="JFI273" s="893"/>
      <c r="JFJ273" s="893"/>
      <c r="JFK273" s="893"/>
      <c r="JFL273" s="908"/>
      <c r="JFM273" s="910"/>
      <c r="JFN273" s="893"/>
      <c r="JFO273" s="893"/>
      <c r="JFP273" s="893"/>
      <c r="JFQ273" s="893"/>
      <c r="JFR273" s="893"/>
      <c r="JFS273" s="893"/>
      <c r="JFT273" s="893"/>
      <c r="JFU273" s="911"/>
      <c r="JFV273" s="911"/>
      <c r="JFW273" s="911"/>
      <c r="JFX273" s="911"/>
      <c r="JFY273" s="911"/>
      <c r="JFZ273" s="911"/>
      <c r="JGA273" s="911"/>
      <c r="JGB273" s="911"/>
      <c r="JGC273" s="911"/>
      <c r="JGD273" s="911"/>
      <c r="JGE273" s="911"/>
      <c r="JGF273" s="911"/>
      <c r="JGG273" s="911"/>
      <c r="JGH273" s="911"/>
      <c r="JGI273" s="911"/>
      <c r="JGJ273" s="911"/>
      <c r="JGK273" s="911"/>
      <c r="JGL273" s="911"/>
      <c r="JGM273" s="911"/>
      <c r="JGN273" s="911"/>
      <c r="JGO273" s="911"/>
      <c r="JGP273" s="911"/>
      <c r="JGQ273" s="911"/>
      <c r="JGR273" s="911"/>
      <c r="JGS273" s="911"/>
      <c r="JGT273" s="911"/>
      <c r="JGU273" s="911"/>
      <c r="JGV273" s="911"/>
      <c r="JGW273" s="911"/>
      <c r="JGX273" s="911"/>
      <c r="JGY273" s="911"/>
      <c r="JGZ273" s="911"/>
      <c r="JHA273" s="911"/>
      <c r="JHB273" s="911"/>
      <c r="JHC273" s="911"/>
      <c r="JHD273" s="911"/>
      <c r="JHE273" s="911"/>
      <c r="JHF273" s="911"/>
      <c r="JHG273" s="911"/>
      <c r="JHH273" s="911"/>
      <c r="JHI273" s="911"/>
      <c r="JHJ273" s="911"/>
      <c r="JHK273" s="911"/>
      <c r="JHL273" s="911"/>
      <c r="JHM273" s="893"/>
      <c r="JHN273" s="893"/>
      <c r="JHO273" s="893"/>
      <c r="JHP273" s="893"/>
      <c r="JHQ273" s="893"/>
      <c r="JHR273" s="893"/>
      <c r="JHS273" s="893"/>
      <c r="JHT273" s="893"/>
      <c r="JHU273" s="893"/>
      <c r="JHV273" s="893"/>
      <c r="JHW273" s="893"/>
      <c r="JHX273" s="893"/>
      <c r="JHY273" s="893"/>
      <c r="JHZ273" s="893"/>
      <c r="JIA273" s="893"/>
      <c r="JIB273" s="893"/>
      <c r="JIC273" s="893"/>
      <c r="JID273" s="893"/>
      <c r="JIE273" s="893"/>
      <c r="JIF273" s="893"/>
      <c r="JIG273" s="893"/>
      <c r="JIH273" s="893"/>
      <c r="JII273" s="893"/>
      <c r="JIJ273" s="893"/>
      <c r="JIK273" s="909"/>
      <c r="JIL273" s="909"/>
      <c r="JIM273" s="909"/>
      <c r="JIN273" s="909"/>
      <c r="JIO273" s="909"/>
      <c r="JIP273" s="893"/>
      <c r="JIQ273" s="893"/>
      <c r="JIR273" s="909"/>
      <c r="JIS273" s="909"/>
      <c r="JIT273" s="893"/>
      <c r="JIU273" s="893"/>
      <c r="JIV273" s="909"/>
      <c r="JIW273" s="909"/>
      <c r="JIX273" s="893"/>
      <c r="JIY273" s="893"/>
      <c r="JIZ273" s="893"/>
      <c r="JJA273" s="893"/>
      <c r="JJB273" s="893"/>
      <c r="JJC273" s="893"/>
      <c r="JJD273" s="893"/>
      <c r="JJE273" s="909"/>
      <c r="JJF273" s="909"/>
      <c r="JJG273" s="893"/>
      <c r="JJH273" s="893"/>
      <c r="JJI273" s="909"/>
      <c r="JJJ273" s="909"/>
      <c r="JJK273" s="893"/>
      <c r="JJL273" s="893"/>
      <c r="JJM273" s="893"/>
      <c r="JJN273" s="893"/>
      <c r="JJO273" s="893"/>
      <c r="JJP273" s="908"/>
      <c r="JJQ273" s="910"/>
      <c r="JJR273" s="893"/>
      <c r="JJS273" s="893"/>
      <c r="JJT273" s="893"/>
      <c r="JJU273" s="893"/>
      <c r="JJV273" s="893"/>
      <c r="JJW273" s="893"/>
      <c r="JJX273" s="893"/>
      <c r="JJY273" s="911"/>
      <c r="JJZ273" s="911"/>
      <c r="JKA273" s="911"/>
      <c r="JKB273" s="911"/>
      <c r="JKC273" s="911"/>
      <c r="JKD273" s="911"/>
      <c r="JKE273" s="911"/>
      <c r="JKF273" s="911"/>
      <c r="JKG273" s="911"/>
      <c r="JKH273" s="911"/>
      <c r="JKI273" s="911"/>
      <c r="JKJ273" s="911"/>
      <c r="JKK273" s="911"/>
      <c r="JKL273" s="911"/>
      <c r="JKM273" s="911"/>
      <c r="JKN273" s="911"/>
      <c r="JKO273" s="911"/>
      <c r="JKP273" s="911"/>
      <c r="JKQ273" s="911"/>
      <c r="JKR273" s="911"/>
      <c r="JKS273" s="911"/>
      <c r="JKT273" s="911"/>
      <c r="JKU273" s="911"/>
      <c r="JKV273" s="911"/>
      <c r="JKW273" s="911"/>
      <c r="JKX273" s="911"/>
      <c r="JKY273" s="911"/>
      <c r="JKZ273" s="911"/>
      <c r="JLA273" s="911"/>
      <c r="JLB273" s="911"/>
      <c r="JLC273" s="911"/>
      <c r="JLD273" s="911"/>
      <c r="JLE273" s="911"/>
      <c r="JLF273" s="911"/>
      <c r="JLG273" s="911"/>
      <c r="JLH273" s="911"/>
      <c r="JLI273" s="911"/>
      <c r="JLJ273" s="911"/>
      <c r="JLK273" s="911"/>
      <c r="JLL273" s="911"/>
      <c r="JLM273" s="911"/>
      <c r="JLN273" s="911"/>
      <c r="JLO273" s="911"/>
      <c r="JLP273" s="911"/>
      <c r="JLQ273" s="893"/>
      <c r="JLR273" s="893"/>
      <c r="JLS273" s="893"/>
      <c r="JLT273" s="893"/>
      <c r="JLU273" s="893"/>
      <c r="JLV273" s="893"/>
      <c r="JLW273" s="893"/>
      <c r="JLX273" s="893"/>
      <c r="JLY273" s="893"/>
      <c r="JLZ273" s="893"/>
      <c r="JMA273" s="893"/>
      <c r="JMB273" s="893"/>
      <c r="JMC273" s="893"/>
      <c r="JMD273" s="893"/>
      <c r="JME273" s="893"/>
      <c r="JMF273" s="893"/>
      <c r="JMG273" s="893"/>
      <c r="JMH273" s="893"/>
      <c r="JMI273" s="893"/>
      <c r="JMJ273" s="893"/>
      <c r="JMK273" s="893"/>
      <c r="JML273" s="893"/>
      <c r="JMM273" s="893"/>
      <c r="JMN273" s="893"/>
      <c r="JMO273" s="909"/>
      <c r="JMP273" s="909"/>
      <c r="JMQ273" s="909"/>
      <c r="JMR273" s="909"/>
      <c r="JMS273" s="909"/>
      <c r="JMT273" s="893"/>
      <c r="JMU273" s="893"/>
      <c r="JMV273" s="909"/>
      <c r="JMW273" s="909"/>
      <c r="JMX273" s="893"/>
      <c r="JMY273" s="893"/>
      <c r="JMZ273" s="909"/>
      <c r="JNA273" s="909"/>
      <c r="JNB273" s="893"/>
      <c r="JNC273" s="893"/>
      <c r="JND273" s="893"/>
      <c r="JNE273" s="893"/>
      <c r="JNF273" s="893"/>
      <c r="JNG273" s="893"/>
      <c r="JNH273" s="893"/>
      <c r="JNI273" s="909"/>
      <c r="JNJ273" s="909"/>
      <c r="JNK273" s="893"/>
      <c r="JNL273" s="893"/>
      <c r="JNM273" s="909"/>
      <c r="JNN273" s="909"/>
      <c r="JNO273" s="893"/>
      <c r="JNP273" s="893"/>
      <c r="JNQ273" s="893"/>
      <c r="JNR273" s="893"/>
      <c r="JNS273" s="893"/>
      <c r="JNT273" s="908"/>
      <c r="JNU273" s="910"/>
      <c r="JNV273" s="893"/>
      <c r="JNW273" s="893"/>
      <c r="JNX273" s="893"/>
      <c r="JNY273" s="893"/>
      <c r="JNZ273" s="893"/>
      <c r="JOA273" s="893"/>
      <c r="JOB273" s="893"/>
      <c r="JOC273" s="911"/>
      <c r="JOD273" s="911"/>
      <c r="JOE273" s="911"/>
      <c r="JOF273" s="911"/>
      <c r="JOG273" s="911"/>
      <c r="JOH273" s="911"/>
      <c r="JOI273" s="911"/>
      <c r="JOJ273" s="911"/>
      <c r="JOK273" s="911"/>
      <c r="JOL273" s="911"/>
      <c r="JOM273" s="911"/>
      <c r="JON273" s="911"/>
      <c r="JOO273" s="911"/>
      <c r="JOP273" s="911"/>
      <c r="JOQ273" s="911"/>
      <c r="JOR273" s="911"/>
      <c r="JOS273" s="911"/>
      <c r="JOT273" s="911"/>
      <c r="JOU273" s="911"/>
      <c r="JOV273" s="911"/>
      <c r="JOW273" s="911"/>
      <c r="JOX273" s="911"/>
      <c r="JOY273" s="911"/>
      <c r="JOZ273" s="911"/>
      <c r="JPA273" s="911"/>
      <c r="JPB273" s="911"/>
      <c r="JPC273" s="911"/>
      <c r="JPD273" s="911"/>
      <c r="JPE273" s="911"/>
      <c r="JPF273" s="911"/>
      <c r="JPG273" s="911"/>
      <c r="JPH273" s="911"/>
      <c r="JPI273" s="911"/>
      <c r="JPJ273" s="911"/>
      <c r="JPK273" s="911"/>
      <c r="JPL273" s="911"/>
      <c r="JPM273" s="911"/>
      <c r="JPN273" s="911"/>
      <c r="JPO273" s="911"/>
      <c r="JPP273" s="911"/>
      <c r="JPQ273" s="911"/>
      <c r="JPR273" s="911"/>
      <c r="JPS273" s="911"/>
      <c r="JPT273" s="911"/>
      <c r="JPU273" s="893"/>
      <c r="JPV273" s="893"/>
      <c r="JPW273" s="893"/>
      <c r="JPX273" s="893"/>
      <c r="JPY273" s="893"/>
      <c r="JPZ273" s="893"/>
      <c r="JQA273" s="893"/>
      <c r="JQB273" s="893"/>
      <c r="JQC273" s="893"/>
      <c r="JQD273" s="893"/>
      <c r="JQE273" s="893"/>
      <c r="JQF273" s="893"/>
      <c r="JQG273" s="893"/>
      <c r="JQH273" s="893"/>
      <c r="JQI273" s="893"/>
      <c r="JQJ273" s="893"/>
      <c r="JQK273" s="893"/>
      <c r="JQL273" s="893"/>
      <c r="JQM273" s="893"/>
      <c r="JQN273" s="893"/>
      <c r="JQO273" s="893"/>
      <c r="JQP273" s="893"/>
      <c r="JQQ273" s="893"/>
      <c r="JQR273" s="893"/>
      <c r="JQS273" s="909"/>
      <c r="JQT273" s="909"/>
      <c r="JQU273" s="909"/>
      <c r="JQV273" s="909"/>
      <c r="JQW273" s="909"/>
      <c r="JQX273" s="893"/>
      <c r="JQY273" s="893"/>
      <c r="JQZ273" s="909"/>
      <c r="JRA273" s="909"/>
      <c r="JRB273" s="893"/>
      <c r="JRC273" s="893"/>
      <c r="JRD273" s="909"/>
      <c r="JRE273" s="909"/>
      <c r="JRF273" s="893"/>
      <c r="JRG273" s="893"/>
      <c r="JRH273" s="893"/>
      <c r="JRI273" s="893"/>
      <c r="JRJ273" s="893"/>
      <c r="JRK273" s="893"/>
      <c r="JRL273" s="893"/>
      <c r="JRM273" s="909"/>
      <c r="JRN273" s="909"/>
      <c r="JRO273" s="893"/>
      <c r="JRP273" s="893"/>
      <c r="JRQ273" s="909"/>
      <c r="JRR273" s="909"/>
      <c r="JRS273" s="893"/>
      <c r="JRT273" s="893"/>
      <c r="JRU273" s="893"/>
      <c r="JRV273" s="893"/>
      <c r="JRW273" s="893"/>
      <c r="JRX273" s="908"/>
      <c r="JRY273" s="910"/>
      <c r="JRZ273" s="893"/>
      <c r="JSA273" s="893"/>
      <c r="JSB273" s="893"/>
      <c r="JSC273" s="893"/>
      <c r="JSD273" s="893"/>
      <c r="JSE273" s="893"/>
      <c r="JSF273" s="893"/>
      <c r="JSG273" s="911"/>
      <c r="JSH273" s="911"/>
      <c r="JSI273" s="911"/>
      <c r="JSJ273" s="911"/>
      <c r="JSK273" s="911"/>
      <c r="JSL273" s="911"/>
      <c r="JSM273" s="911"/>
      <c r="JSN273" s="911"/>
      <c r="JSO273" s="911"/>
      <c r="JSP273" s="911"/>
      <c r="JSQ273" s="911"/>
      <c r="JSR273" s="911"/>
      <c r="JSS273" s="911"/>
      <c r="JST273" s="911"/>
      <c r="JSU273" s="911"/>
      <c r="JSV273" s="911"/>
      <c r="JSW273" s="911"/>
      <c r="JSX273" s="911"/>
      <c r="JSY273" s="911"/>
      <c r="JSZ273" s="911"/>
      <c r="JTA273" s="911"/>
      <c r="JTB273" s="911"/>
      <c r="JTC273" s="911"/>
      <c r="JTD273" s="911"/>
      <c r="JTE273" s="911"/>
      <c r="JTF273" s="911"/>
      <c r="JTG273" s="911"/>
      <c r="JTH273" s="911"/>
      <c r="JTI273" s="911"/>
      <c r="JTJ273" s="911"/>
      <c r="JTK273" s="911"/>
      <c r="JTL273" s="911"/>
      <c r="JTM273" s="911"/>
      <c r="JTN273" s="911"/>
      <c r="JTO273" s="911"/>
      <c r="JTP273" s="911"/>
      <c r="JTQ273" s="911"/>
      <c r="JTR273" s="911"/>
      <c r="JTS273" s="911"/>
      <c r="JTT273" s="911"/>
      <c r="JTU273" s="911"/>
      <c r="JTV273" s="911"/>
      <c r="JTW273" s="911"/>
      <c r="JTX273" s="911"/>
      <c r="JTY273" s="893"/>
      <c r="JTZ273" s="893"/>
      <c r="JUA273" s="893"/>
      <c r="JUB273" s="893"/>
      <c r="JUC273" s="893"/>
      <c r="JUD273" s="893"/>
      <c r="JUE273" s="893"/>
      <c r="JUF273" s="893"/>
      <c r="JUG273" s="893"/>
      <c r="JUH273" s="893"/>
      <c r="JUI273" s="893"/>
      <c r="JUJ273" s="893"/>
      <c r="JUK273" s="893"/>
      <c r="JUL273" s="893"/>
      <c r="JUM273" s="893"/>
      <c r="JUN273" s="893"/>
      <c r="JUO273" s="893"/>
      <c r="JUP273" s="893"/>
      <c r="JUQ273" s="893"/>
      <c r="JUR273" s="893"/>
      <c r="JUS273" s="893"/>
      <c r="JUT273" s="893"/>
      <c r="JUU273" s="893"/>
      <c r="JUV273" s="893"/>
      <c r="JUW273" s="909"/>
      <c r="JUX273" s="909"/>
      <c r="JUY273" s="909"/>
      <c r="JUZ273" s="909"/>
      <c r="JVA273" s="909"/>
      <c r="JVB273" s="893"/>
      <c r="JVC273" s="893"/>
      <c r="JVD273" s="909"/>
      <c r="JVE273" s="909"/>
      <c r="JVF273" s="893"/>
      <c r="JVG273" s="893"/>
      <c r="JVH273" s="909"/>
      <c r="JVI273" s="909"/>
      <c r="JVJ273" s="893"/>
      <c r="JVK273" s="893"/>
      <c r="JVL273" s="893"/>
      <c r="JVM273" s="893"/>
      <c r="JVN273" s="893"/>
      <c r="JVO273" s="893"/>
      <c r="JVP273" s="893"/>
      <c r="JVQ273" s="909"/>
      <c r="JVR273" s="909"/>
      <c r="JVS273" s="893"/>
      <c r="JVT273" s="893"/>
      <c r="JVU273" s="909"/>
      <c r="JVV273" s="909"/>
      <c r="JVW273" s="893"/>
      <c r="JVX273" s="893"/>
      <c r="JVY273" s="893"/>
      <c r="JVZ273" s="893"/>
      <c r="JWA273" s="893"/>
      <c r="JWB273" s="908"/>
      <c r="JWC273" s="910"/>
      <c r="JWD273" s="893"/>
      <c r="JWE273" s="893"/>
      <c r="JWF273" s="893"/>
      <c r="JWG273" s="893"/>
      <c r="JWH273" s="893"/>
      <c r="JWI273" s="893"/>
      <c r="JWJ273" s="893"/>
      <c r="JWK273" s="911"/>
      <c r="JWL273" s="911"/>
      <c r="JWM273" s="911"/>
      <c r="JWN273" s="911"/>
      <c r="JWO273" s="911"/>
      <c r="JWP273" s="911"/>
      <c r="JWQ273" s="911"/>
      <c r="JWR273" s="911"/>
      <c r="JWS273" s="911"/>
      <c r="JWT273" s="911"/>
      <c r="JWU273" s="911"/>
      <c r="JWV273" s="911"/>
      <c r="JWW273" s="911"/>
      <c r="JWX273" s="911"/>
      <c r="JWY273" s="911"/>
      <c r="JWZ273" s="911"/>
      <c r="JXA273" s="911"/>
      <c r="JXB273" s="911"/>
      <c r="JXC273" s="911"/>
      <c r="JXD273" s="911"/>
      <c r="JXE273" s="911"/>
      <c r="JXF273" s="911"/>
      <c r="JXG273" s="911"/>
      <c r="JXH273" s="911"/>
      <c r="JXI273" s="911"/>
      <c r="JXJ273" s="911"/>
      <c r="JXK273" s="911"/>
      <c r="JXL273" s="911"/>
      <c r="JXM273" s="911"/>
      <c r="JXN273" s="911"/>
      <c r="JXO273" s="911"/>
      <c r="JXP273" s="911"/>
      <c r="JXQ273" s="911"/>
      <c r="JXR273" s="911"/>
      <c r="JXS273" s="911"/>
      <c r="JXT273" s="911"/>
      <c r="JXU273" s="911"/>
      <c r="JXV273" s="911"/>
      <c r="JXW273" s="911"/>
      <c r="JXX273" s="911"/>
      <c r="JXY273" s="911"/>
      <c r="JXZ273" s="911"/>
      <c r="JYA273" s="911"/>
      <c r="JYB273" s="911"/>
      <c r="JYC273" s="893"/>
      <c r="JYD273" s="893"/>
      <c r="JYE273" s="893"/>
      <c r="JYF273" s="893"/>
      <c r="JYG273" s="893"/>
      <c r="JYH273" s="893"/>
      <c r="JYI273" s="893"/>
      <c r="JYJ273" s="893"/>
      <c r="JYK273" s="893"/>
      <c r="JYL273" s="893"/>
      <c r="JYM273" s="893"/>
      <c r="JYN273" s="893"/>
      <c r="JYO273" s="893"/>
      <c r="JYP273" s="893"/>
      <c r="JYQ273" s="893"/>
      <c r="JYR273" s="893"/>
      <c r="JYS273" s="893"/>
      <c r="JYT273" s="893"/>
      <c r="JYU273" s="893"/>
      <c r="JYV273" s="893"/>
      <c r="JYW273" s="893"/>
      <c r="JYX273" s="893"/>
      <c r="JYY273" s="893"/>
      <c r="JYZ273" s="893"/>
      <c r="JZA273" s="909"/>
      <c r="JZB273" s="909"/>
      <c r="JZC273" s="909"/>
      <c r="JZD273" s="909"/>
      <c r="JZE273" s="909"/>
      <c r="JZF273" s="893"/>
      <c r="JZG273" s="893"/>
      <c r="JZH273" s="909"/>
      <c r="JZI273" s="909"/>
      <c r="JZJ273" s="893"/>
      <c r="JZK273" s="893"/>
      <c r="JZL273" s="909"/>
      <c r="JZM273" s="909"/>
      <c r="JZN273" s="893"/>
      <c r="JZO273" s="893"/>
      <c r="JZP273" s="893"/>
      <c r="JZQ273" s="893"/>
      <c r="JZR273" s="893"/>
      <c r="JZS273" s="893"/>
      <c r="JZT273" s="893"/>
      <c r="JZU273" s="909"/>
      <c r="JZV273" s="909"/>
      <c r="JZW273" s="893"/>
      <c r="JZX273" s="893"/>
      <c r="JZY273" s="909"/>
      <c r="JZZ273" s="909"/>
      <c r="KAA273" s="893"/>
      <c r="KAB273" s="893"/>
      <c r="KAC273" s="893"/>
      <c r="KAD273" s="893"/>
      <c r="KAE273" s="893"/>
      <c r="KAF273" s="908"/>
      <c r="KAG273" s="910"/>
      <c r="KAH273" s="893"/>
      <c r="KAI273" s="893"/>
      <c r="KAJ273" s="893"/>
      <c r="KAK273" s="893"/>
      <c r="KAL273" s="893"/>
      <c r="KAM273" s="893"/>
      <c r="KAN273" s="893"/>
      <c r="KAO273" s="911"/>
      <c r="KAP273" s="911"/>
      <c r="KAQ273" s="911"/>
      <c r="KAR273" s="911"/>
      <c r="KAS273" s="911"/>
      <c r="KAT273" s="911"/>
      <c r="KAU273" s="911"/>
      <c r="KAV273" s="911"/>
      <c r="KAW273" s="911"/>
      <c r="KAX273" s="911"/>
      <c r="KAY273" s="911"/>
      <c r="KAZ273" s="911"/>
      <c r="KBA273" s="911"/>
      <c r="KBB273" s="911"/>
      <c r="KBC273" s="911"/>
      <c r="KBD273" s="911"/>
      <c r="KBE273" s="911"/>
      <c r="KBF273" s="911"/>
      <c r="KBG273" s="911"/>
      <c r="KBH273" s="911"/>
      <c r="KBI273" s="911"/>
      <c r="KBJ273" s="911"/>
      <c r="KBK273" s="911"/>
      <c r="KBL273" s="911"/>
      <c r="KBM273" s="911"/>
      <c r="KBN273" s="911"/>
      <c r="KBO273" s="911"/>
      <c r="KBP273" s="911"/>
      <c r="KBQ273" s="911"/>
      <c r="KBR273" s="911"/>
      <c r="KBS273" s="911"/>
      <c r="KBT273" s="911"/>
      <c r="KBU273" s="911"/>
      <c r="KBV273" s="911"/>
      <c r="KBW273" s="911"/>
      <c r="KBX273" s="911"/>
      <c r="KBY273" s="911"/>
      <c r="KBZ273" s="911"/>
      <c r="KCA273" s="911"/>
      <c r="KCB273" s="911"/>
      <c r="KCC273" s="911"/>
      <c r="KCD273" s="911"/>
      <c r="KCE273" s="911"/>
      <c r="KCF273" s="911"/>
      <c r="KCG273" s="893"/>
      <c r="KCH273" s="893"/>
      <c r="KCI273" s="893"/>
      <c r="KCJ273" s="893"/>
      <c r="KCK273" s="893"/>
      <c r="KCL273" s="893"/>
      <c r="KCM273" s="893"/>
      <c r="KCN273" s="893"/>
      <c r="KCO273" s="893"/>
      <c r="KCP273" s="893"/>
      <c r="KCQ273" s="893"/>
      <c r="KCR273" s="893"/>
      <c r="KCS273" s="893"/>
      <c r="KCT273" s="893"/>
      <c r="KCU273" s="893"/>
      <c r="KCV273" s="893"/>
      <c r="KCW273" s="893"/>
      <c r="KCX273" s="893"/>
      <c r="KCY273" s="893"/>
      <c r="KCZ273" s="893"/>
      <c r="KDA273" s="893"/>
      <c r="KDB273" s="893"/>
      <c r="KDC273" s="893"/>
      <c r="KDD273" s="893"/>
      <c r="KDE273" s="909"/>
      <c r="KDF273" s="909"/>
      <c r="KDG273" s="909"/>
      <c r="KDH273" s="909"/>
      <c r="KDI273" s="909"/>
      <c r="KDJ273" s="893"/>
      <c r="KDK273" s="893"/>
      <c r="KDL273" s="909"/>
      <c r="KDM273" s="909"/>
      <c r="KDN273" s="893"/>
      <c r="KDO273" s="893"/>
      <c r="KDP273" s="909"/>
      <c r="KDQ273" s="909"/>
      <c r="KDR273" s="893"/>
      <c r="KDS273" s="893"/>
      <c r="KDT273" s="893"/>
      <c r="KDU273" s="893"/>
      <c r="KDV273" s="893"/>
      <c r="KDW273" s="893"/>
      <c r="KDX273" s="893"/>
      <c r="KDY273" s="909"/>
      <c r="KDZ273" s="909"/>
      <c r="KEA273" s="893"/>
      <c r="KEB273" s="893"/>
      <c r="KEC273" s="909"/>
      <c r="KED273" s="909"/>
      <c r="KEE273" s="893"/>
      <c r="KEF273" s="893"/>
      <c r="KEG273" s="893"/>
      <c r="KEH273" s="893"/>
      <c r="KEI273" s="893"/>
      <c r="KEJ273" s="908"/>
      <c r="KEK273" s="910"/>
      <c r="KEL273" s="893"/>
      <c r="KEM273" s="893"/>
      <c r="KEN273" s="893"/>
      <c r="KEO273" s="893"/>
      <c r="KEP273" s="893"/>
      <c r="KEQ273" s="893"/>
      <c r="KER273" s="893"/>
      <c r="KES273" s="911"/>
      <c r="KET273" s="911"/>
      <c r="KEU273" s="911"/>
      <c r="KEV273" s="911"/>
      <c r="KEW273" s="911"/>
      <c r="KEX273" s="911"/>
      <c r="KEY273" s="911"/>
      <c r="KEZ273" s="911"/>
      <c r="KFA273" s="911"/>
      <c r="KFB273" s="911"/>
      <c r="KFC273" s="911"/>
      <c r="KFD273" s="911"/>
      <c r="KFE273" s="911"/>
      <c r="KFF273" s="911"/>
      <c r="KFG273" s="911"/>
      <c r="KFH273" s="911"/>
      <c r="KFI273" s="911"/>
      <c r="KFJ273" s="911"/>
      <c r="KFK273" s="911"/>
      <c r="KFL273" s="911"/>
      <c r="KFM273" s="911"/>
      <c r="KFN273" s="911"/>
      <c r="KFO273" s="911"/>
      <c r="KFP273" s="911"/>
      <c r="KFQ273" s="911"/>
      <c r="KFR273" s="911"/>
      <c r="KFS273" s="911"/>
      <c r="KFT273" s="911"/>
      <c r="KFU273" s="911"/>
      <c r="KFV273" s="911"/>
      <c r="KFW273" s="911"/>
      <c r="KFX273" s="911"/>
      <c r="KFY273" s="911"/>
      <c r="KFZ273" s="911"/>
      <c r="KGA273" s="911"/>
      <c r="KGB273" s="911"/>
      <c r="KGC273" s="911"/>
      <c r="KGD273" s="911"/>
      <c r="KGE273" s="911"/>
      <c r="KGF273" s="911"/>
      <c r="KGG273" s="911"/>
      <c r="KGH273" s="911"/>
      <c r="KGI273" s="911"/>
      <c r="KGJ273" s="911"/>
      <c r="KGK273" s="893"/>
      <c r="KGL273" s="893"/>
      <c r="KGM273" s="893"/>
      <c r="KGN273" s="893"/>
      <c r="KGO273" s="893"/>
      <c r="KGP273" s="893"/>
      <c r="KGQ273" s="893"/>
      <c r="KGR273" s="893"/>
      <c r="KGS273" s="893"/>
      <c r="KGT273" s="893"/>
      <c r="KGU273" s="893"/>
      <c r="KGV273" s="893"/>
      <c r="KGW273" s="893"/>
      <c r="KGX273" s="893"/>
      <c r="KGY273" s="893"/>
      <c r="KGZ273" s="893"/>
      <c r="KHA273" s="893"/>
      <c r="KHB273" s="893"/>
      <c r="KHC273" s="893"/>
      <c r="KHD273" s="893"/>
      <c r="KHE273" s="893"/>
      <c r="KHF273" s="893"/>
      <c r="KHG273" s="893"/>
      <c r="KHH273" s="893"/>
      <c r="KHI273" s="909"/>
      <c r="KHJ273" s="909"/>
      <c r="KHK273" s="909"/>
      <c r="KHL273" s="909"/>
      <c r="KHM273" s="909"/>
      <c r="KHN273" s="893"/>
      <c r="KHO273" s="893"/>
      <c r="KHP273" s="909"/>
      <c r="KHQ273" s="909"/>
      <c r="KHR273" s="893"/>
      <c r="KHS273" s="893"/>
      <c r="KHT273" s="909"/>
      <c r="KHU273" s="909"/>
      <c r="KHV273" s="893"/>
      <c r="KHW273" s="893"/>
      <c r="KHX273" s="893"/>
      <c r="KHY273" s="893"/>
      <c r="KHZ273" s="893"/>
      <c r="KIA273" s="893"/>
      <c r="KIB273" s="893"/>
      <c r="KIC273" s="909"/>
      <c r="KID273" s="909"/>
      <c r="KIE273" s="893"/>
      <c r="KIF273" s="893"/>
      <c r="KIG273" s="909"/>
      <c r="KIH273" s="909"/>
      <c r="KII273" s="893"/>
      <c r="KIJ273" s="893"/>
      <c r="KIK273" s="893"/>
      <c r="KIL273" s="893"/>
      <c r="KIM273" s="893"/>
      <c r="KIN273" s="908"/>
      <c r="KIO273" s="910"/>
      <c r="KIP273" s="893"/>
      <c r="KIQ273" s="893"/>
      <c r="KIR273" s="893"/>
      <c r="KIS273" s="893"/>
      <c r="KIT273" s="893"/>
      <c r="KIU273" s="893"/>
      <c r="KIV273" s="893"/>
      <c r="KIW273" s="911"/>
      <c r="KIX273" s="911"/>
      <c r="KIY273" s="911"/>
      <c r="KIZ273" s="911"/>
      <c r="KJA273" s="911"/>
      <c r="KJB273" s="911"/>
      <c r="KJC273" s="911"/>
      <c r="KJD273" s="911"/>
      <c r="KJE273" s="911"/>
      <c r="KJF273" s="911"/>
      <c r="KJG273" s="911"/>
      <c r="KJH273" s="911"/>
      <c r="KJI273" s="911"/>
      <c r="KJJ273" s="911"/>
      <c r="KJK273" s="911"/>
      <c r="KJL273" s="911"/>
      <c r="KJM273" s="911"/>
      <c r="KJN273" s="911"/>
      <c r="KJO273" s="911"/>
      <c r="KJP273" s="911"/>
      <c r="KJQ273" s="911"/>
      <c r="KJR273" s="911"/>
      <c r="KJS273" s="911"/>
      <c r="KJT273" s="911"/>
      <c r="KJU273" s="911"/>
      <c r="KJV273" s="911"/>
      <c r="KJW273" s="911"/>
      <c r="KJX273" s="911"/>
      <c r="KJY273" s="911"/>
      <c r="KJZ273" s="911"/>
      <c r="KKA273" s="911"/>
      <c r="KKB273" s="911"/>
      <c r="KKC273" s="911"/>
      <c r="KKD273" s="911"/>
      <c r="KKE273" s="911"/>
      <c r="KKF273" s="911"/>
      <c r="KKG273" s="911"/>
      <c r="KKH273" s="911"/>
      <c r="KKI273" s="911"/>
      <c r="KKJ273" s="911"/>
      <c r="KKK273" s="911"/>
      <c r="KKL273" s="911"/>
      <c r="KKM273" s="911"/>
      <c r="KKN273" s="911"/>
      <c r="KKO273" s="893"/>
      <c r="KKP273" s="893"/>
      <c r="KKQ273" s="893"/>
      <c r="KKR273" s="893"/>
      <c r="KKS273" s="893"/>
      <c r="KKT273" s="893"/>
      <c r="KKU273" s="893"/>
      <c r="KKV273" s="893"/>
      <c r="KKW273" s="893"/>
      <c r="KKX273" s="893"/>
      <c r="KKY273" s="893"/>
      <c r="KKZ273" s="893"/>
      <c r="KLA273" s="893"/>
      <c r="KLB273" s="893"/>
      <c r="KLC273" s="893"/>
      <c r="KLD273" s="893"/>
      <c r="KLE273" s="893"/>
      <c r="KLF273" s="893"/>
      <c r="KLG273" s="893"/>
      <c r="KLH273" s="893"/>
      <c r="KLI273" s="893"/>
      <c r="KLJ273" s="893"/>
      <c r="KLK273" s="893"/>
      <c r="KLL273" s="893"/>
      <c r="KLM273" s="909"/>
      <c r="KLN273" s="909"/>
      <c r="KLO273" s="909"/>
      <c r="KLP273" s="909"/>
      <c r="KLQ273" s="909"/>
      <c r="KLR273" s="893"/>
      <c r="KLS273" s="893"/>
      <c r="KLT273" s="909"/>
      <c r="KLU273" s="909"/>
      <c r="KLV273" s="893"/>
      <c r="KLW273" s="893"/>
      <c r="KLX273" s="909"/>
      <c r="KLY273" s="909"/>
      <c r="KLZ273" s="893"/>
      <c r="KMA273" s="893"/>
      <c r="KMB273" s="893"/>
      <c r="KMC273" s="893"/>
      <c r="KMD273" s="893"/>
      <c r="KME273" s="893"/>
      <c r="KMF273" s="893"/>
      <c r="KMG273" s="909"/>
      <c r="KMH273" s="909"/>
      <c r="KMI273" s="893"/>
      <c r="KMJ273" s="893"/>
      <c r="KMK273" s="909"/>
      <c r="KML273" s="909"/>
      <c r="KMM273" s="893"/>
      <c r="KMN273" s="893"/>
      <c r="KMO273" s="893"/>
      <c r="KMP273" s="893"/>
      <c r="KMQ273" s="893"/>
      <c r="KMR273" s="908"/>
      <c r="KMS273" s="910"/>
      <c r="KMT273" s="893"/>
      <c r="KMU273" s="893"/>
      <c r="KMV273" s="893"/>
      <c r="KMW273" s="893"/>
      <c r="KMX273" s="893"/>
      <c r="KMY273" s="893"/>
      <c r="KMZ273" s="893"/>
      <c r="KNA273" s="911"/>
      <c r="KNB273" s="911"/>
      <c r="KNC273" s="911"/>
      <c r="KND273" s="911"/>
      <c r="KNE273" s="911"/>
      <c r="KNF273" s="911"/>
      <c r="KNG273" s="911"/>
      <c r="KNH273" s="911"/>
      <c r="KNI273" s="911"/>
      <c r="KNJ273" s="911"/>
      <c r="KNK273" s="911"/>
      <c r="KNL273" s="911"/>
      <c r="KNM273" s="911"/>
      <c r="KNN273" s="911"/>
      <c r="KNO273" s="911"/>
      <c r="KNP273" s="911"/>
      <c r="KNQ273" s="911"/>
      <c r="KNR273" s="911"/>
      <c r="KNS273" s="911"/>
      <c r="KNT273" s="911"/>
      <c r="KNU273" s="911"/>
      <c r="KNV273" s="911"/>
      <c r="KNW273" s="911"/>
      <c r="KNX273" s="911"/>
      <c r="KNY273" s="911"/>
      <c r="KNZ273" s="911"/>
      <c r="KOA273" s="911"/>
      <c r="KOB273" s="911"/>
      <c r="KOC273" s="911"/>
      <c r="KOD273" s="911"/>
      <c r="KOE273" s="911"/>
      <c r="KOF273" s="911"/>
      <c r="KOG273" s="911"/>
      <c r="KOH273" s="911"/>
      <c r="KOI273" s="911"/>
      <c r="KOJ273" s="911"/>
      <c r="KOK273" s="911"/>
      <c r="KOL273" s="911"/>
      <c r="KOM273" s="911"/>
      <c r="KON273" s="911"/>
      <c r="KOO273" s="911"/>
      <c r="KOP273" s="911"/>
      <c r="KOQ273" s="911"/>
      <c r="KOR273" s="911"/>
      <c r="KOS273" s="893"/>
      <c r="KOT273" s="893"/>
      <c r="KOU273" s="893"/>
      <c r="KOV273" s="893"/>
      <c r="KOW273" s="893"/>
      <c r="KOX273" s="893"/>
      <c r="KOY273" s="893"/>
      <c r="KOZ273" s="893"/>
      <c r="KPA273" s="893"/>
      <c r="KPB273" s="893"/>
      <c r="KPC273" s="893"/>
      <c r="KPD273" s="893"/>
      <c r="KPE273" s="893"/>
      <c r="KPF273" s="893"/>
      <c r="KPG273" s="893"/>
      <c r="KPH273" s="893"/>
      <c r="KPI273" s="893"/>
      <c r="KPJ273" s="893"/>
      <c r="KPK273" s="893"/>
      <c r="KPL273" s="893"/>
      <c r="KPM273" s="893"/>
      <c r="KPN273" s="893"/>
      <c r="KPO273" s="893"/>
      <c r="KPP273" s="893"/>
      <c r="KPQ273" s="909"/>
      <c r="KPR273" s="909"/>
      <c r="KPS273" s="909"/>
      <c r="KPT273" s="909"/>
      <c r="KPU273" s="909"/>
      <c r="KPV273" s="893"/>
      <c r="KPW273" s="893"/>
      <c r="KPX273" s="909"/>
      <c r="KPY273" s="909"/>
      <c r="KPZ273" s="893"/>
      <c r="KQA273" s="893"/>
      <c r="KQB273" s="909"/>
      <c r="KQC273" s="909"/>
      <c r="KQD273" s="893"/>
      <c r="KQE273" s="893"/>
      <c r="KQF273" s="893"/>
      <c r="KQG273" s="893"/>
      <c r="KQH273" s="893"/>
      <c r="KQI273" s="893"/>
      <c r="KQJ273" s="893"/>
      <c r="KQK273" s="909"/>
      <c r="KQL273" s="909"/>
      <c r="KQM273" s="893"/>
      <c r="KQN273" s="893"/>
      <c r="KQO273" s="909"/>
      <c r="KQP273" s="909"/>
      <c r="KQQ273" s="893"/>
      <c r="KQR273" s="893"/>
      <c r="KQS273" s="893"/>
      <c r="KQT273" s="893"/>
      <c r="KQU273" s="893"/>
      <c r="KQV273" s="908"/>
      <c r="KQW273" s="910"/>
      <c r="KQX273" s="893"/>
      <c r="KQY273" s="893"/>
      <c r="KQZ273" s="893"/>
      <c r="KRA273" s="893"/>
      <c r="KRB273" s="893"/>
      <c r="KRC273" s="893"/>
      <c r="KRD273" s="893"/>
      <c r="KRE273" s="911"/>
      <c r="KRF273" s="911"/>
      <c r="KRG273" s="911"/>
      <c r="KRH273" s="911"/>
      <c r="KRI273" s="911"/>
      <c r="KRJ273" s="911"/>
      <c r="KRK273" s="911"/>
      <c r="KRL273" s="911"/>
      <c r="KRM273" s="911"/>
      <c r="KRN273" s="911"/>
      <c r="KRO273" s="911"/>
      <c r="KRP273" s="911"/>
      <c r="KRQ273" s="911"/>
      <c r="KRR273" s="911"/>
      <c r="KRS273" s="911"/>
      <c r="KRT273" s="911"/>
      <c r="KRU273" s="911"/>
      <c r="KRV273" s="911"/>
      <c r="KRW273" s="911"/>
      <c r="KRX273" s="911"/>
      <c r="KRY273" s="911"/>
      <c r="KRZ273" s="911"/>
      <c r="KSA273" s="911"/>
      <c r="KSB273" s="911"/>
      <c r="KSC273" s="911"/>
      <c r="KSD273" s="911"/>
      <c r="KSE273" s="911"/>
      <c r="KSF273" s="911"/>
      <c r="KSG273" s="911"/>
      <c r="KSH273" s="911"/>
      <c r="KSI273" s="911"/>
      <c r="KSJ273" s="911"/>
      <c r="KSK273" s="911"/>
      <c r="KSL273" s="911"/>
      <c r="KSM273" s="911"/>
      <c r="KSN273" s="911"/>
      <c r="KSO273" s="911"/>
      <c r="KSP273" s="911"/>
      <c r="KSQ273" s="911"/>
      <c r="KSR273" s="911"/>
      <c r="KSS273" s="911"/>
      <c r="KST273" s="911"/>
      <c r="KSU273" s="911"/>
      <c r="KSV273" s="911"/>
      <c r="KSW273" s="893"/>
      <c r="KSX273" s="893"/>
      <c r="KSY273" s="893"/>
      <c r="KSZ273" s="893"/>
      <c r="KTA273" s="893"/>
      <c r="KTB273" s="893"/>
      <c r="KTC273" s="893"/>
      <c r="KTD273" s="893"/>
      <c r="KTE273" s="893"/>
      <c r="KTF273" s="893"/>
      <c r="KTG273" s="893"/>
      <c r="KTH273" s="893"/>
      <c r="KTI273" s="893"/>
      <c r="KTJ273" s="893"/>
      <c r="KTK273" s="893"/>
      <c r="KTL273" s="893"/>
      <c r="KTM273" s="893"/>
      <c r="KTN273" s="893"/>
      <c r="KTO273" s="893"/>
      <c r="KTP273" s="893"/>
      <c r="KTQ273" s="893"/>
      <c r="KTR273" s="893"/>
      <c r="KTS273" s="893"/>
      <c r="KTT273" s="893"/>
      <c r="KTU273" s="909"/>
      <c r="KTV273" s="909"/>
      <c r="KTW273" s="909"/>
      <c r="KTX273" s="909"/>
      <c r="KTY273" s="909"/>
      <c r="KTZ273" s="893"/>
      <c r="KUA273" s="893"/>
      <c r="KUB273" s="909"/>
      <c r="KUC273" s="909"/>
      <c r="KUD273" s="893"/>
      <c r="KUE273" s="893"/>
      <c r="KUF273" s="909"/>
      <c r="KUG273" s="909"/>
      <c r="KUH273" s="893"/>
      <c r="KUI273" s="893"/>
      <c r="KUJ273" s="893"/>
      <c r="KUK273" s="893"/>
      <c r="KUL273" s="893"/>
      <c r="KUM273" s="893"/>
      <c r="KUN273" s="893"/>
      <c r="KUO273" s="909"/>
      <c r="KUP273" s="909"/>
      <c r="KUQ273" s="893"/>
      <c r="KUR273" s="893"/>
      <c r="KUS273" s="909"/>
      <c r="KUT273" s="909"/>
      <c r="KUU273" s="893"/>
      <c r="KUV273" s="893"/>
      <c r="KUW273" s="893"/>
      <c r="KUX273" s="893"/>
      <c r="KUY273" s="893"/>
      <c r="KUZ273" s="908"/>
      <c r="KVA273" s="910"/>
      <c r="KVB273" s="893"/>
      <c r="KVC273" s="893"/>
      <c r="KVD273" s="893"/>
      <c r="KVE273" s="893"/>
      <c r="KVF273" s="893"/>
      <c r="KVG273" s="893"/>
      <c r="KVH273" s="893"/>
      <c r="KVI273" s="911"/>
      <c r="KVJ273" s="911"/>
      <c r="KVK273" s="911"/>
      <c r="KVL273" s="911"/>
      <c r="KVM273" s="911"/>
      <c r="KVN273" s="911"/>
      <c r="KVO273" s="911"/>
      <c r="KVP273" s="911"/>
      <c r="KVQ273" s="911"/>
      <c r="KVR273" s="911"/>
      <c r="KVS273" s="911"/>
      <c r="KVT273" s="911"/>
      <c r="KVU273" s="911"/>
      <c r="KVV273" s="911"/>
      <c r="KVW273" s="911"/>
      <c r="KVX273" s="911"/>
      <c r="KVY273" s="911"/>
      <c r="KVZ273" s="911"/>
      <c r="KWA273" s="911"/>
      <c r="KWB273" s="911"/>
      <c r="KWC273" s="911"/>
      <c r="KWD273" s="911"/>
      <c r="KWE273" s="911"/>
      <c r="KWF273" s="911"/>
      <c r="KWG273" s="911"/>
      <c r="KWH273" s="911"/>
      <c r="KWI273" s="911"/>
      <c r="KWJ273" s="911"/>
      <c r="KWK273" s="911"/>
      <c r="KWL273" s="911"/>
      <c r="KWM273" s="911"/>
      <c r="KWN273" s="911"/>
      <c r="KWO273" s="911"/>
      <c r="KWP273" s="911"/>
      <c r="KWQ273" s="911"/>
      <c r="KWR273" s="911"/>
      <c r="KWS273" s="911"/>
      <c r="KWT273" s="911"/>
      <c r="KWU273" s="911"/>
      <c r="KWV273" s="911"/>
      <c r="KWW273" s="911"/>
      <c r="KWX273" s="911"/>
      <c r="KWY273" s="911"/>
      <c r="KWZ273" s="911"/>
      <c r="KXA273" s="893"/>
      <c r="KXB273" s="893"/>
      <c r="KXC273" s="893"/>
      <c r="KXD273" s="893"/>
      <c r="KXE273" s="893"/>
      <c r="KXF273" s="893"/>
      <c r="KXG273" s="893"/>
      <c r="KXH273" s="893"/>
      <c r="KXI273" s="893"/>
      <c r="KXJ273" s="893"/>
      <c r="KXK273" s="893"/>
      <c r="KXL273" s="893"/>
      <c r="KXM273" s="893"/>
      <c r="KXN273" s="893"/>
      <c r="KXO273" s="893"/>
      <c r="KXP273" s="893"/>
      <c r="KXQ273" s="893"/>
      <c r="KXR273" s="893"/>
      <c r="KXS273" s="893"/>
      <c r="KXT273" s="893"/>
      <c r="KXU273" s="893"/>
      <c r="KXV273" s="893"/>
      <c r="KXW273" s="893"/>
      <c r="KXX273" s="893"/>
      <c r="KXY273" s="909"/>
      <c r="KXZ273" s="909"/>
      <c r="KYA273" s="909"/>
      <c r="KYB273" s="909"/>
      <c r="KYC273" s="909"/>
      <c r="KYD273" s="893"/>
      <c r="KYE273" s="893"/>
      <c r="KYF273" s="909"/>
      <c r="KYG273" s="909"/>
      <c r="KYH273" s="893"/>
      <c r="KYI273" s="893"/>
      <c r="KYJ273" s="909"/>
      <c r="KYK273" s="909"/>
      <c r="KYL273" s="893"/>
      <c r="KYM273" s="893"/>
      <c r="KYN273" s="893"/>
      <c r="KYO273" s="893"/>
      <c r="KYP273" s="893"/>
      <c r="KYQ273" s="893"/>
      <c r="KYR273" s="893"/>
      <c r="KYS273" s="909"/>
      <c r="KYT273" s="909"/>
      <c r="KYU273" s="893"/>
      <c r="KYV273" s="893"/>
      <c r="KYW273" s="909"/>
      <c r="KYX273" s="909"/>
      <c r="KYY273" s="893"/>
      <c r="KYZ273" s="893"/>
      <c r="KZA273" s="893"/>
      <c r="KZB273" s="893"/>
      <c r="KZC273" s="893"/>
      <c r="KZD273" s="908"/>
      <c r="KZE273" s="910"/>
      <c r="KZF273" s="893"/>
      <c r="KZG273" s="893"/>
      <c r="KZH273" s="893"/>
      <c r="KZI273" s="893"/>
      <c r="KZJ273" s="893"/>
      <c r="KZK273" s="893"/>
      <c r="KZL273" s="893"/>
      <c r="KZM273" s="911"/>
      <c r="KZN273" s="911"/>
      <c r="KZO273" s="911"/>
      <c r="KZP273" s="911"/>
      <c r="KZQ273" s="911"/>
      <c r="KZR273" s="911"/>
      <c r="KZS273" s="911"/>
      <c r="KZT273" s="911"/>
      <c r="KZU273" s="911"/>
      <c r="KZV273" s="911"/>
      <c r="KZW273" s="911"/>
      <c r="KZX273" s="911"/>
      <c r="KZY273" s="911"/>
      <c r="KZZ273" s="911"/>
      <c r="LAA273" s="911"/>
      <c r="LAB273" s="911"/>
      <c r="LAC273" s="911"/>
      <c r="LAD273" s="911"/>
      <c r="LAE273" s="911"/>
      <c r="LAF273" s="911"/>
      <c r="LAG273" s="911"/>
      <c r="LAH273" s="911"/>
      <c r="LAI273" s="911"/>
      <c r="LAJ273" s="911"/>
      <c r="LAK273" s="911"/>
      <c r="LAL273" s="911"/>
      <c r="LAM273" s="911"/>
      <c r="LAN273" s="911"/>
      <c r="LAO273" s="911"/>
      <c r="LAP273" s="911"/>
      <c r="LAQ273" s="911"/>
      <c r="LAR273" s="911"/>
      <c r="LAS273" s="911"/>
      <c r="LAT273" s="911"/>
      <c r="LAU273" s="911"/>
      <c r="LAV273" s="911"/>
      <c r="LAW273" s="911"/>
      <c r="LAX273" s="911"/>
      <c r="LAY273" s="911"/>
      <c r="LAZ273" s="911"/>
      <c r="LBA273" s="911"/>
      <c r="LBB273" s="911"/>
      <c r="LBC273" s="911"/>
      <c r="LBD273" s="911"/>
      <c r="LBE273" s="893"/>
      <c r="LBF273" s="893"/>
      <c r="LBG273" s="893"/>
      <c r="LBH273" s="893"/>
      <c r="LBI273" s="893"/>
      <c r="LBJ273" s="893"/>
      <c r="LBK273" s="893"/>
      <c r="LBL273" s="893"/>
      <c r="LBM273" s="893"/>
      <c r="LBN273" s="893"/>
      <c r="LBO273" s="893"/>
      <c r="LBP273" s="893"/>
      <c r="LBQ273" s="893"/>
      <c r="LBR273" s="893"/>
      <c r="LBS273" s="893"/>
      <c r="LBT273" s="893"/>
      <c r="LBU273" s="893"/>
      <c r="LBV273" s="893"/>
      <c r="LBW273" s="893"/>
      <c r="LBX273" s="893"/>
      <c r="LBY273" s="893"/>
      <c r="LBZ273" s="893"/>
      <c r="LCA273" s="893"/>
      <c r="LCB273" s="893"/>
      <c r="LCC273" s="909"/>
      <c r="LCD273" s="909"/>
      <c r="LCE273" s="909"/>
      <c r="LCF273" s="909"/>
      <c r="LCG273" s="909"/>
      <c r="LCH273" s="893"/>
      <c r="LCI273" s="893"/>
      <c r="LCJ273" s="909"/>
      <c r="LCK273" s="909"/>
      <c r="LCL273" s="893"/>
      <c r="LCM273" s="893"/>
      <c r="LCN273" s="909"/>
      <c r="LCO273" s="909"/>
      <c r="LCP273" s="893"/>
      <c r="LCQ273" s="893"/>
      <c r="LCR273" s="893"/>
      <c r="LCS273" s="893"/>
      <c r="LCT273" s="893"/>
      <c r="LCU273" s="893"/>
      <c r="LCV273" s="893"/>
      <c r="LCW273" s="909"/>
      <c r="LCX273" s="909"/>
      <c r="LCY273" s="893"/>
      <c r="LCZ273" s="893"/>
      <c r="LDA273" s="909"/>
      <c r="LDB273" s="909"/>
      <c r="LDC273" s="893"/>
      <c r="LDD273" s="893"/>
      <c r="LDE273" s="893"/>
      <c r="LDF273" s="893"/>
      <c r="LDG273" s="893"/>
      <c r="LDH273" s="908"/>
      <c r="LDI273" s="910"/>
      <c r="LDJ273" s="893"/>
      <c r="LDK273" s="893"/>
      <c r="LDL273" s="893"/>
      <c r="LDM273" s="893"/>
      <c r="LDN273" s="893"/>
      <c r="LDO273" s="893"/>
      <c r="LDP273" s="893"/>
      <c r="LDQ273" s="911"/>
      <c r="LDR273" s="911"/>
      <c r="LDS273" s="911"/>
      <c r="LDT273" s="911"/>
      <c r="LDU273" s="911"/>
      <c r="LDV273" s="911"/>
      <c r="LDW273" s="911"/>
      <c r="LDX273" s="911"/>
      <c r="LDY273" s="911"/>
      <c r="LDZ273" s="911"/>
      <c r="LEA273" s="911"/>
      <c r="LEB273" s="911"/>
      <c r="LEC273" s="911"/>
      <c r="LED273" s="911"/>
      <c r="LEE273" s="911"/>
      <c r="LEF273" s="911"/>
      <c r="LEG273" s="911"/>
      <c r="LEH273" s="911"/>
      <c r="LEI273" s="911"/>
      <c r="LEJ273" s="911"/>
      <c r="LEK273" s="911"/>
      <c r="LEL273" s="911"/>
      <c r="LEM273" s="911"/>
      <c r="LEN273" s="911"/>
      <c r="LEO273" s="911"/>
      <c r="LEP273" s="911"/>
      <c r="LEQ273" s="911"/>
      <c r="LER273" s="911"/>
      <c r="LES273" s="911"/>
      <c r="LET273" s="911"/>
      <c r="LEU273" s="911"/>
      <c r="LEV273" s="911"/>
      <c r="LEW273" s="911"/>
      <c r="LEX273" s="911"/>
      <c r="LEY273" s="911"/>
      <c r="LEZ273" s="911"/>
      <c r="LFA273" s="911"/>
      <c r="LFB273" s="911"/>
      <c r="LFC273" s="911"/>
      <c r="LFD273" s="911"/>
      <c r="LFE273" s="911"/>
      <c r="LFF273" s="911"/>
      <c r="LFG273" s="911"/>
      <c r="LFH273" s="911"/>
      <c r="LFI273" s="893"/>
      <c r="LFJ273" s="893"/>
      <c r="LFK273" s="893"/>
      <c r="LFL273" s="893"/>
      <c r="LFM273" s="893"/>
      <c r="LFN273" s="893"/>
      <c r="LFO273" s="893"/>
      <c r="LFP273" s="893"/>
      <c r="LFQ273" s="893"/>
      <c r="LFR273" s="893"/>
      <c r="LFS273" s="893"/>
      <c r="LFT273" s="893"/>
      <c r="LFU273" s="893"/>
      <c r="LFV273" s="893"/>
      <c r="LFW273" s="893"/>
      <c r="LFX273" s="893"/>
      <c r="LFY273" s="893"/>
      <c r="LFZ273" s="893"/>
      <c r="LGA273" s="893"/>
      <c r="LGB273" s="893"/>
      <c r="LGC273" s="893"/>
      <c r="LGD273" s="893"/>
      <c r="LGE273" s="893"/>
      <c r="LGF273" s="893"/>
      <c r="LGG273" s="909"/>
      <c r="LGH273" s="909"/>
      <c r="LGI273" s="909"/>
      <c r="LGJ273" s="909"/>
      <c r="LGK273" s="909"/>
      <c r="LGL273" s="893"/>
      <c r="LGM273" s="893"/>
      <c r="LGN273" s="909"/>
      <c r="LGO273" s="909"/>
      <c r="LGP273" s="893"/>
      <c r="LGQ273" s="893"/>
      <c r="LGR273" s="909"/>
      <c r="LGS273" s="909"/>
      <c r="LGT273" s="893"/>
      <c r="LGU273" s="893"/>
      <c r="LGV273" s="893"/>
      <c r="LGW273" s="893"/>
      <c r="LGX273" s="893"/>
      <c r="LGY273" s="893"/>
      <c r="LGZ273" s="893"/>
      <c r="LHA273" s="909"/>
      <c r="LHB273" s="909"/>
      <c r="LHC273" s="893"/>
      <c r="LHD273" s="893"/>
      <c r="LHE273" s="909"/>
      <c r="LHF273" s="909"/>
      <c r="LHG273" s="893"/>
      <c r="LHH273" s="893"/>
      <c r="LHI273" s="893"/>
      <c r="LHJ273" s="893"/>
      <c r="LHK273" s="893"/>
      <c r="LHL273" s="908"/>
      <c r="LHM273" s="910"/>
      <c r="LHN273" s="893"/>
      <c r="LHO273" s="893"/>
      <c r="LHP273" s="893"/>
      <c r="LHQ273" s="893"/>
      <c r="LHR273" s="893"/>
      <c r="LHS273" s="893"/>
      <c r="LHT273" s="893"/>
      <c r="LHU273" s="911"/>
      <c r="LHV273" s="911"/>
      <c r="LHW273" s="911"/>
      <c r="LHX273" s="911"/>
      <c r="LHY273" s="911"/>
      <c r="LHZ273" s="911"/>
      <c r="LIA273" s="911"/>
      <c r="LIB273" s="911"/>
      <c r="LIC273" s="911"/>
      <c r="LID273" s="911"/>
      <c r="LIE273" s="911"/>
      <c r="LIF273" s="911"/>
      <c r="LIG273" s="911"/>
      <c r="LIH273" s="911"/>
      <c r="LII273" s="911"/>
      <c r="LIJ273" s="911"/>
      <c r="LIK273" s="911"/>
      <c r="LIL273" s="911"/>
      <c r="LIM273" s="911"/>
      <c r="LIN273" s="911"/>
      <c r="LIO273" s="911"/>
      <c r="LIP273" s="911"/>
      <c r="LIQ273" s="911"/>
      <c r="LIR273" s="911"/>
      <c r="LIS273" s="911"/>
      <c r="LIT273" s="911"/>
      <c r="LIU273" s="911"/>
      <c r="LIV273" s="911"/>
      <c r="LIW273" s="911"/>
      <c r="LIX273" s="911"/>
      <c r="LIY273" s="911"/>
      <c r="LIZ273" s="911"/>
      <c r="LJA273" s="911"/>
      <c r="LJB273" s="911"/>
      <c r="LJC273" s="911"/>
      <c r="LJD273" s="911"/>
      <c r="LJE273" s="911"/>
      <c r="LJF273" s="911"/>
      <c r="LJG273" s="911"/>
      <c r="LJH273" s="911"/>
      <c r="LJI273" s="911"/>
      <c r="LJJ273" s="911"/>
      <c r="LJK273" s="911"/>
      <c r="LJL273" s="911"/>
      <c r="LJM273" s="893"/>
      <c r="LJN273" s="893"/>
      <c r="LJO273" s="893"/>
      <c r="LJP273" s="893"/>
      <c r="LJQ273" s="893"/>
      <c r="LJR273" s="893"/>
      <c r="LJS273" s="893"/>
      <c r="LJT273" s="893"/>
      <c r="LJU273" s="893"/>
      <c r="LJV273" s="893"/>
      <c r="LJW273" s="893"/>
      <c r="LJX273" s="893"/>
      <c r="LJY273" s="893"/>
      <c r="LJZ273" s="893"/>
      <c r="LKA273" s="893"/>
      <c r="LKB273" s="893"/>
      <c r="LKC273" s="893"/>
      <c r="LKD273" s="893"/>
      <c r="LKE273" s="893"/>
      <c r="LKF273" s="893"/>
      <c r="LKG273" s="893"/>
      <c r="LKH273" s="893"/>
      <c r="LKI273" s="893"/>
      <c r="LKJ273" s="893"/>
      <c r="LKK273" s="909"/>
      <c r="LKL273" s="909"/>
      <c r="LKM273" s="909"/>
      <c r="LKN273" s="909"/>
      <c r="LKO273" s="909"/>
      <c r="LKP273" s="893"/>
      <c r="LKQ273" s="893"/>
      <c r="LKR273" s="909"/>
      <c r="LKS273" s="909"/>
      <c r="LKT273" s="893"/>
      <c r="LKU273" s="893"/>
      <c r="LKV273" s="909"/>
      <c r="LKW273" s="909"/>
      <c r="LKX273" s="893"/>
      <c r="LKY273" s="893"/>
      <c r="LKZ273" s="893"/>
      <c r="LLA273" s="893"/>
      <c r="LLB273" s="893"/>
      <c r="LLC273" s="893"/>
      <c r="LLD273" s="893"/>
      <c r="LLE273" s="909"/>
      <c r="LLF273" s="909"/>
      <c r="LLG273" s="893"/>
      <c r="LLH273" s="893"/>
      <c r="LLI273" s="909"/>
      <c r="LLJ273" s="909"/>
      <c r="LLK273" s="893"/>
      <c r="LLL273" s="893"/>
      <c r="LLM273" s="893"/>
      <c r="LLN273" s="893"/>
      <c r="LLO273" s="893"/>
      <c r="LLP273" s="908"/>
      <c r="LLQ273" s="910"/>
      <c r="LLR273" s="893"/>
      <c r="LLS273" s="893"/>
      <c r="LLT273" s="893"/>
      <c r="LLU273" s="893"/>
      <c r="LLV273" s="893"/>
      <c r="LLW273" s="893"/>
      <c r="LLX273" s="893"/>
      <c r="LLY273" s="911"/>
      <c r="LLZ273" s="911"/>
      <c r="LMA273" s="911"/>
      <c r="LMB273" s="911"/>
      <c r="LMC273" s="911"/>
      <c r="LMD273" s="911"/>
      <c r="LME273" s="911"/>
      <c r="LMF273" s="911"/>
      <c r="LMG273" s="911"/>
      <c r="LMH273" s="911"/>
      <c r="LMI273" s="911"/>
      <c r="LMJ273" s="911"/>
      <c r="LMK273" s="911"/>
      <c r="LML273" s="911"/>
      <c r="LMM273" s="911"/>
      <c r="LMN273" s="911"/>
      <c r="LMO273" s="911"/>
      <c r="LMP273" s="911"/>
      <c r="LMQ273" s="911"/>
      <c r="LMR273" s="911"/>
      <c r="LMS273" s="911"/>
      <c r="LMT273" s="911"/>
      <c r="LMU273" s="911"/>
      <c r="LMV273" s="911"/>
      <c r="LMW273" s="911"/>
      <c r="LMX273" s="911"/>
      <c r="LMY273" s="911"/>
      <c r="LMZ273" s="911"/>
      <c r="LNA273" s="911"/>
      <c r="LNB273" s="911"/>
      <c r="LNC273" s="911"/>
      <c r="LND273" s="911"/>
      <c r="LNE273" s="911"/>
      <c r="LNF273" s="911"/>
      <c r="LNG273" s="911"/>
      <c r="LNH273" s="911"/>
      <c r="LNI273" s="911"/>
      <c r="LNJ273" s="911"/>
      <c r="LNK273" s="911"/>
      <c r="LNL273" s="911"/>
      <c r="LNM273" s="911"/>
      <c r="LNN273" s="911"/>
      <c r="LNO273" s="911"/>
      <c r="LNP273" s="911"/>
      <c r="LNQ273" s="893"/>
      <c r="LNR273" s="893"/>
      <c r="LNS273" s="893"/>
      <c r="LNT273" s="893"/>
      <c r="LNU273" s="893"/>
      <c r="LNV273" s="893"/>
      <c r="LNW273" s="893"/>
      <c r="LNX273" s="893"/>
      <c r="LNY273" s="893"/>
      <c r="LNZ273" s="893"/>
      <c r="LOA273" s="893"/>
      <c r="LOB273" s="893"/>
      <c r="LOC273" s="893"/>
      <c r="LOD273" s="893"/>
      <c r="LOE273" s="893"/>
      <c r="LOF273" s="893"/>
      <c r="LOG273" s="893"/>
      <c r="LOH273" s="893"/>
      <c r="LOI273" s="893"/>
      <c r="LOJ273" s="893"/>
      <c r="LOK273" s="893"/>
      <c r="LOL273" s="893"/>
      <c r="LOM273" s="893"/>
      <c r="LON273" s="893"/>
      <c r="LOO273" s="909"/>
      <c r="LOP273" s="909"/>
      <c r="LOQ273" s="909"/>
      <c r="LOR273" s="909"/>
      <c r="LOS273" s="909"/>
      <c r="LOT273" s="893"/>
      <c r="LOU273" s="893"/>
      <c r="LOV273" s="909"/>
      <c r="LOW273" s="909"/>
      <c r="LOX273" s="893"/>
      <c r="LOY273" s="893"/>
      <c r="LOZ273" s="909"/>
      <c r="LPA273" s="909"/>
      <c r="LPB273" s="893"/>
      <c r="LPC273" s="893"/>
      <c r="LPD273" s="893"/>
      <c r="LPE273" s="893"/>
      <c r="LPF273" s="893"/>
      <c r="LPG273" s="893"/>
      <c r="LPH273" s="893"/>
      <c r="LPI273" s="909"/>
      <c r="LPJ273" s="909"/>
      <c r="LPK273" s="893"/>
      <c r="LPL273" s="893"/>
      <c r="LPM273" s="909"/>
      <c r="LPN273" s="909"/>
      <c r="LPO273" s="893"/>
      <c r="LPP273" s="893"/>
      <c r="LPQ273" s="893"/>
      <c r="LPR273" s="893"/>
      <c r="LPS273" s="893"/>
      <c r="LPT273" s="908"/>
      <c r="LPU273" s="910"/>
      <c r="LPV273" s="893"/>
      <c r="LPW273" s="893"/>
      <c r="LPX273" s="893"/>
      <c r="LPY273" s="893"/>
      <c r="LPZ273" s="893"/>
      <c r="LQA273" s="893"/>
      <c r="LQB273" s="893"/>
      <c r="LQC273" s="911"/>
      <c r="LQD273" s="911"/>
      <c r="LQE273" s="911"/>
      <c r="LQF273" s="911"/>
      <c r="LQG273" s="911"/>
      <c r="LQH273" s="911"/>
      <c r="LQI273" s="911"/>
      <c r="LQJ273" s="911"/>
      <c r="LQK273" s="911"/>
      <c r="LQL273" s="911"/>
      <c r="LQM273" s="911"/>
      <c r="LQN273" s="911"/>
      <c r="LQO273" s="911"/>
      <c r="LQP273" s="911"/>
      <c r="LQQ273" s="911"/>
      <c r="LQR273" s="911"/>
      <c r="LQS273" s="911"/>
      <c r="LQT273" s="911"/>
      <c r="LQU273" s="911"/>
      <c r="LQV273" s="911"/>
      <c r="LQW273" s="911"/>
      <c r="LQX273" s="911"/>
      <c r="LQY273" s="911"/>
      <c r="LQZ273" s="911"/>
      <c r="LRA273" s="911"/>
      <c r="LRB273" s="911"/>
      <c r="LRC273" s="911"/>
      <c r="LRD273" s="911"/>
      <c r="LRE273" s="911"/>
      <c r="LRF273" s="911"/>
      <c r="LRG273" s="911"/>
      <c r="LRH273" s="911"/>
      <c r="LRI273" s="911"/>
      <c r="LRJ273" s="911"/>
      <c r="LRK273" s="911"/>
      <c r="LRL273" s="911"/>
      <c r="LRM273" s="911"/>
      <c r="LRN273" s="911"/>
      <c r="LRO273" s="911"/>
      <c r="LRP273" s="911"/>
      <c r="LRQ273" s="911"/>
      <c r="LRR273" s="911"/>
      <c r="LRS273" s="911"/>
      <c r="LRT273" s="911"/>
      <c r="LRU273" s="893"/>
      <c r="LRV273" s="893"/>
      <c r="LRW273" s="893"/>
      <c r="LRX273" s="893"/>
      <c r="LRY273" s="893"/>
      <c r="LRZ273" s="893"/>
      <c r="LSA273" s="893"/>
      <c r="LSB273" s="893"/>
      <c r="LSC273" s="893"/>
      <c r="LSD273" s="893"/>
      <c r="LSE273" s="893"/>
      <c r="LSF273" s="893"/>
      <c r="LSG273" s="893"/>
      <c r="LSH273" s="893"/>
      <c r="LSI273" s="893"/>
      <c r="LSJ273" s="893"/>
      <c r="LSK273" s="893"/>
      <c r="LSL273" s="893"/>
      <c r="LSM273" s="893"/>
      <c r="LSN273" s="893"/>
      <c r="LSO273" s="893"/>
      <c r="LSP273" s="893"/>
      <c r="LSQ273" s="893"/>
      <c r="LSR273" s="893"/>
      <c r="LSS273" s="909"/>
      <c r="LST273" s="909"/>
      <c r="LSU273" s="909"/>
      <c r="LSV273" s="909"/>
      <c r="LSW273" s="909"/>
      <c r="LSX273" s="893"/>
      <c r="LSY273" s="893"/>
      <c r="LSZ273" s="909"/>
      <c r="LTA273" s="909"/>
      <c r="LTB273" s="893"/>
      <c r="LTC273" s="893"/>
      <c r="LTD273" s="909"/>
      <c r="LTE273" s="909"/>
      <c r="LTF273" s="893"/>
      <c r="LTG273" s="893"/>
      <c r="LTH273" s="893"/>
      <c r="LTI273" s="893"/>
      <c r="LTJ273" s="893"/>
      <c r="LTK273" s="893"/>
      <c r="LTL273" s="893"/>
      <c r="LTM273" s="909"/>
      <c r="LTN273" s="909"/>
      <c r="LTO273" s="893"/>
      <c r="LTP273" s="893"/>
      <c r="LTQ273" s="909"/>
      <c r="LTR273" s="909"/>
      <c r="LTS273" s="893"/>
      <c r="LTT273" s="893"/>
      <c r="LTU273" s="893"/>
      <c r="LTV273" s="893"/>
      <c r="LTW273" s="893"/>
      <c r="LTX273" s="908"/>
      <c r="LTY273" s="910"/>
      <c r="LTZ273" s="893"/>
      <c r="LUA273" s="893"/>
      <c r="LUB273" s="893"/>
      <c r="LUC273" s="893"/>
      <c r="LUD273" s="893"/>
      <c r="LUE273" s="893"/>
      <c r="LUF273" s="893"/>
      <c r="LUG273" s="911"/>
      <c r="LUH273" s="911"/>
      <c r="LUI273" s="911"/>
      <c r="LUJ273" s="911"/>
      <c r="LUK273" s="911"/>
      <c r="LUL273" s="911"/>
      <c r="LUM273" s="911"/>
      <c r="LUN273" s="911"/>
      <c r="LUO273" s="911"/>
      <c r="LUP273" s="911"/>
      <c r="LUQ273" s="911"/>
      <c r="LUR273" s="911"/>
      <c r="LUS273" s="911"/>
      <c r="LUT273" s="911"/>
      <c r="LUU273" s="911"/>
      <c r="LUV273" s="911"/>
      <c r="LUW273" s="911"/>
      <c r="LUX273" s="911"/>
      <c r="LUY273" s="911"/>
      <c r="LUZ273" s="911"/>
      <c r="LVA273" s="911"/>
      <c r="LVB273" s="911"/>
      <c r="LVC273" s="911"/>
      <c r="LVD273" s="911"/>
      <c r="LVE273" s="911"/>
      <c r="LVF273" s="911"/>
      <c r="LVG273" s="911"/>
      <c r="LVH273" s="911"/>
      <c r="LVI273" s="911"/>
      <c r="LVJ273" s="911"/>
      <c r="LVK273" s="911"/>
      <c r="LVL273" s="911"/>
      <c r="LVM273" s="911"/>
      <c r="LVN273" s="911"/>
      <c r="LVO273" s="911"/>
      <c r="LVP273" s="911"/>
      <c r="LVQ273" s="911"/>
      <c r="LVR273" s="911"/>
      <c r="LVS273" s="911"/>
      <c r="LVT273" s="911"/>
      <c r="LVU273" s="911"/>
      <c r="LVV273" s="911"/>
      <c r="LVW273" s="911"/>
      <c r="LVX273" s="911"/>
      <c r="LVY273" s="893"/>
      <c r="LVZ273" s="893"/>
      <c r="LWA273" s="893"/>
      <c r="LWB273" s="893"/>
      <c r="LWC273" s="893"/>
      <c r="LWD273" s="893"/>
      <c r="LWE273" s="893"/>
      <c r="LWF273" s="893"/>
      <c r="LWG273" s="893"/>
      <c r="LWH273" s="893"/>
      <c r="LWI273" s="893"/>
      <c r="LWJ273" s="893"/>
      <c r="LWK273" s="893"/>
      <c r="LWL273" s="893"/>
      <c r="LWM273" s="893"/>
      <c r="LWN273" s="893"/>
      <c r="LWO273" s="893"/>
      <c r="LWP273" s="893"/>
      <c r="LWQ273" s="893"/>
      <c r="LWR273" s="893"/>
      <c r="LWS273" s="893"/>
      <c r="LWT273" s="893"/>
      <c r="LWU273" s="893"/>
      <c r="LWV273" s="893"/>
      <c r="LWW273" s="909"/>
      <c r="LWX273" s="909"/>
      <c r="LWY273" s="909"/>
      <c r="LWZ273" s="909"/>
      <c r="LXA273" s="909"/>
      <c r="LXB273" s="893"/>
      <c r="LXC273" s="893"/>
      <c r="LXD273" s="909"/>
      <c r="LXE273" s="909"/>
      <c r="LXF273" s="893"/>
      <c r="LXG273" s="893"/>
      <c r="LXH273" s="909"/>
      <c r="LXI273" s="909"/>
      <c r="LXJ273" s="893"/>
      <c r="LXK273" s="893"/>
      <c r="LXL273" s="893"/>
      <c r="LXM273" s="893"/>
      <c r="LXN273" s="893"/>
      <c r="LXO273" s="893"/>
      <c r="LXP273" s="893"/>
      <c r="LXQ273" s="909"/>
      <c r="LXR273" s="909"/>
      <c r="LXS273" s="893"/>
      <c r="LXT273" s="893"/>
      <c r="LXU273" s="909"/>
      <c r="LXV273" s="909"/>
      <c r="LXW273" s="893"/>
      <c r="LXX273" s="893"/>
      <c r="LXY273" s="893"/>
      <c r="LXZ273" s="893"/>
      <c r="LYA273" s="893"/>
      <c r="LYB273" s="908"/>
      <c r="LYC273" s="910"/>
      <c r="LYD273" s="893"/>
      <c r="LYE273" s="893"/>
      <c r="LYF273" s="893"/>
      <c r="LYG273" s="893"/>
      <c r="LYH273" s="893"/>
      <c r="LYI273" s="893"/>
      <c r="LYJ273" s="893"/>
      <c r="LYK273" s="911"/>
      <c r="LYL273" s="911"/>
      <c r="LYM273" s="911"/>
      <c r="LYN273" s="911"/>
      <c r="LYO273" s="911"/>
      <c r="LYP273" s="911"/>
      <c r="LYQ273" s="911"/>
      <c r="LYR273" s="911"/>
      <c r="LYS273" s="911"/>
      <c r="LYT273" s="911"/>
      <c r="LYU273" s="911"/>
      <c r="LYV273" s="911"/>
      <c r="LYW273" s="911"/>
      <c r="LYX273" s="911"/>
      <c r="LYY273" s="911"/>
      <c r="LYZ273" s="911"/>
      <c r="LZA273" s="911"/>
      <c r="LZB273" s="911"/>
      <c r="LZC273" s="911"/>
      <c r="LZD273" s="911"/>
      <c r="LZE273" s="911"/>
      <c r="LZF273" s="911"/>
      <c r="LZG273" s="911"/>
      <c r="LZH273" s="911"/>
      <c r="LZI273" s="911"/>
      <c r="LZJ273" s="911"/>
      <c r="LZK273" s="911"/>
      <c r="LZL273" s="911"/>
      <c r="LZM273" s="911"/>
      <c r="LZN273" s="911"/>
      <c r="LZO273" s="911"/>
      <c r="LZP273" s="911"/>
      <c r="LZQ273" s="911"/>
      <c r="LZR273" s="911"/>
      <c r="LZS273" s="911"/>
      <c r="LZT273" s="911"/>
      <c r="LZU273" s="911"/>
      <c r="LZV273" s="911"/>
      <c r="LZW273" s="911"/>
      <c r="LZX273" s="911"/>
      <c r="LZY273" s="911"/>
      <c r="LZZ273" s="911"/>
      <c r="MAA273" s="911"/>
      <c r="MAB273" s="911"/>
      <c r="MAC273" s="893"/>
      <c r="MAD273" s="893"/>
      <c r="MAE273" s="893"/>
      <c r="MAF273" s="893"/>
      <c r="MAG273" s="893"/>
      <c r="MAH273" s="893"/>
      <c r="MAI273" s="893"/>
      <c r="MAJ273" s="893"/>
      <c r="MAK273" s="893"/>
      <c r="MAL273" s="893"/>
      <c r="MAM273" s="893"/>
      <c r="MAN273" s="893"/>
      <c r="MAO273" s="893"/>
      <c r="MAP273" s="893"/>
      <c r="MAQ273" s="893"/>
      <c r="MAR273" s="893"/>
      <c r="MAS273" s="893"/>
      <c r="MAT273" s="893"/>
      <c r="MAU273" s="893"/>
      <c r="MAV273" s="893"/>
      <c r="MAW273" s="893"/>
      <c r="MAX273" s="893"/>
      <c r="MAY273" s="893"/>
      <c r="MAZ273" s="893"/>
      <c r="MBA273" s="909"/>
      <c r="MBB273" s="909"/>
      <c r="MBC273" s="909"/>
      <c r="MBD273" s="909"/>
      <c r="MBE273" s="909"/>
      <c r="MBF273" s="893"/>
      <c r="MBG273" s="893"/>
      <c r="MBH273" s="909"/>
      <c r="MBI273" s="909"/>
      <c r="MBJ273" s="893"/>
      <c r="MBK273" s="893"/>
      <c r="MBL273" s="909"/>
      <c r="MBM273" s="909"/>
      <c r="MBN273" s="893"/>
      <c r="MBO273" s="893"/>
      <c r="MBP273" s="893"/>
      <c r="MBQ273" s="893"/>
      <c r="MBR273" s="893"/>
      <c r="MBS273" s="893"/>
      <c r="MBT273" s="893"/>
      <c r="MBU273" s="909"/>
      <c r="MBV273" s="909"/>
      <c r="MBW273" s="893"/>
      <c r="MBX273" s="893"/>
      <c r="MBY273" s="909"/>
      <c r="MBZ273" s="909"/>
      <c r="MCA273" s="893"/>
      <c r="MCB273" s="893"/>
      <c r="MCC273" s="893"/>
      <c r="MCD273" s="893"/>
      <c r="MCE273" s="893"/>
      <c r="MCF273" s="908"/>
      <c r="MCG273" s="910"/>
      <c r="MCH273" s="893"/>
      <c r="MCI273" s="893"/>
      <c r="MCJ273" s="893"/>
      <c r="MCK273" s="893"/>
      <c r="MCL273" s="893"/>
      <c r="MCM273" s="893"/>
      <c r="MCN273" s="893"/>
      <c r="MCO273" s="911"/>
      <c r="MCP273" s="911"/>
      <c r="MCQ273" s="911"/>
      <c r="MCR273" s="911"/>
      <c r="MCS273" s="911"/>
      <c r="MCT273" s="911"/>
      <c r="MCU273" s="911"/>
      <c r="MCV273" s="911"/>
      <c r="MCW273" s="911"/>
      <c r="MCX273" s="911"/>
      <c r="MCY273" s="911"/>
      <c r="MCZ273" s="911"/>
      <c r="MDA273" s="911"/>
      <c r="MDB273" s="911"/>
      <c r="MDC273" s="911"/>
      <c r="MDD273" s="911"/>
      <c r="MDE273" s="911"/>
      <c r="MDF273" s="911"/>
      <c r="MDG273" s="911"/>
      <c r="MDH273" s="911"/>
      <c r="MDI273" s="911"/>
      <c r="MDJ273" s="911"/>
      <c r="MDK273" s="911"/>
      <c r="MDL273" s="911"/>
      <c r="MDM273" s="911"/>
      <c r="MDN273" s="911"/>
      <c r="MDO273" s="911"/>
      <c r="MDP273" s="911"/>
      <c r="MDQ273" s="911"/>
      <c r="MDR273" s="911"/>
      <c r="MDS273" s="911"/>
      <c r="MDT273" s="911"/>
      <c r="MDU273" s="911"/>
      <c r="MDV273" s="911"/>
      <c r="MDW273" s="911"/>
      <c r="MDX273" s="911"/>
      <c r="MDY273" s="911"/>
      <c r="MDZ273" s="911"/>
      <c r="MEA273" s="911"/>
      <c r="MEB273" s="911"/>
      <c r="MEC273" s="911"/>
      <c r="MED273" s="911"/>
      <c r="MEE273" s="911"/>
      <c r="MEF273" s="911"/>
      <c r="MEG273" s="893"/>
      <c r="MEH273" s="893"/>
      <c r="MEI273" s="893"/>
      <c r="MEJ273" s="893"/>
      <c r="MEK273" s="893"/>
      <c r="MEL273" s="893"/>
      <c r="MEM273" s="893"/>
      <c r="MEN273" s="893"/>
      <c r="MEO273" s="893"/>
      <c r="MEP273" s="893"/>
      <c r="MEQ273" s="893"/>
      <c r="MER273" s="893"/>
      <c r="MES273" s="893"/>
      <c r="MET273" s="893"/>
      <c r="MEU273" s="893"/>
      <c r="MEV273" s="893"/>
      <c r="MEW273" s="893"/>
      <c r="MEX273" s="893"/>
      <c r="MEY273" s="893"/>
      <c r="MEZ273" s="893"/>
      <c r="MFA273" s="893"/>
      <c r="MFB273" s="893"/>
      <c r="MFC273" s="893"/>
      <c r="MFD273" s="893"/>
      <c r="MFE273" s="909"/>
      <c r="MFF273" s="909"/>
      <c r="MFG273" s="909"/>
      <c r="MFH273" s="909"/>
      <c r="MFI273" s="909"/>
      <c r="MFJ273" s="893"/>
      <c r="MFK273" s="893"/>
      <c r="MFL273" s="909"/>
      <c r="MFM273" s="909"/>
      <c r="MFN273" s="893"/>
      <c r="MFO273" s="893"/>
      <c r="MFP273" s="909"/>
      <c r="MFQ273" s="909"/>
      <c r="MFR273" s="893"/>
      <c r="MFS273" s="893"/>
      <c r="MFT273" s="893"/>
      <c r="MFU273" s="893"/>
      <c r="MFV273" s="893"/>
      <c r="MFW273" s="893"/>
      <c r="MFX273" s="893"/>
      <c r="MFY273" s="909"/>
      <c r="MFZ273" s="909"/>
      <c r="MGA273" s="893"/>
      <c r="MGB273" s="893"/>
      <c r="MGC273" s="909"/>
      <c r="MGD273" s="909"/>
      <c r="MGE273" s="893"/>
      <c r="MGF273" s="893"/>
      <c r="MGG273" s="893"/>
      <c r="MGH273" s="893"/>
      <c r="MGI273" s="893"/>
      <c r="MGJ273" s="908"/>
      <c r="MGK273" s="910"/>
      <c r="MGL273" s="893"/>
      <c r="MGM273" s="893"/>
      <c r="MGN273" s="893"/>
      <c r="MGO273" s="893"/>
      <c r="MGP273" s="893"/>
      <c r="MGQ273" s="893"/>
      <c r="MGR273" s="893"/>
      <c r="MGS273" s="911"/>
      <c r="MGT273" s="911"/>
      <c r="MGU273" s="911"/>
      <c r="MGV273" s="911"/>
      <c r="MGW273" s="911"/>
      <c r="MGX273" s="911"/>
      <c r="MGY273" s="911"/>
      <c r="MGZ273" s="911"/>
      <c r="MHA273" s="911"/>
      <c r="MHB273" s="911"/>
      <c r="MHC273" s="911"/>
      <c r="MHD273" s="911"/>
      <c r="MHE273" s="911"/>
      <c r="MHF273" s="911"/>
      <c r="MHG273" s="911"/>
      <c r="MHH273" s="911"/>
      <c r="MHI273" s="911"/>
      <c r="MHJ273" s="911"/>
      <c r="MHK273" s="911"/>
      <c r="MHL273" s="911"/>
      <c r="MHM273" s="911"/>
      <c r="MHN273" s="911"/>
      <c r="MHO273" s="911"/>
      <c r="MHP273" s="911"/>
      <c r="MHQ273" s="911"/>
      <c r="MHR273" s="911"/>
      <c r="MHS273" s="911"/>
      <c r="MHT273" s="911"/>
      <c r="MHU273" s="911"/>
      <c r="MHV273" s="911"/>
      <c r="MHW273" s="911"/>
      <c r="MHX273" s="911"/>
      <c r="MHY273" s="911"/>
      <c r="MHZ273" s="911"/>
      <c r="MIA273" s="911"/>
      <c r="MIB273" s="911"/>
      <c r="MIC273" s="911"/>
      <c r="MID273" s="911"/>
      <c r="MIE273" s="911"/>
      <c r="MIF273" s="911"/>
      <c r="MIG273" s="911"/>
      <c r="MIH273" s="911"/>
      <c r="MII273" s="911"/>
      <c r="MIJ273" s="911"/>
      <c r="MIK273" s="893"/>
      <c r="MIL273" s="893"/>
      <c r="MIM273" s="893"/>
      <c r="MIN273" s="893"/>
      <c r="MIO273" s="893"/>
      <c r="MIP273" s="893"/>
      <c r="MIQ273" s="893"/>
      <c r="MIR273" s="893"/>
      <c r="MIS273" s="893"/>
      <c r="MIT273" s="893"/>
      <c r="MIU273" s="893"/>
      <c r="MIV273" s="893"/>
      <c r="MIW273" s="893"/>
      <c r="MIX273" s="893"/>
      <c r="MIY273" s="893"/>
      <c r="MIZ273" s="893"/>
      <c r="MJA273" s="893"/>
      <c r="MJB273" s="893"/>
      <c r="MJC273" s="893"/>
      <c r="MJD273" s="893"/>
      <c r="MJE273" s="893"/>
      <c r="MJF273" s="893"/>
      <c r="MJG273" s="893"/>
      <c r="MJH273" s="893"/>
      <c r="MJI273" s="909"/>
      <c r="MJJ273" s="909"/>
      <c r="MJK273" s="909"/>
      <c r="MJL273" s="909"/>
      <c r="MJM273" s="909"/>
      <c r="MJN273" s="893"/>
      <c r="MJO273" s="893"/>
      <c r="MJP273" s="909"/>
      <c r="MJQ273" s="909"/>
      <c r="MJR273" s="893"/>
      <c r="MJS273" s="893"/>
      <c r="MJT273" s="909"/>
      <c r="MJU273" s="909"/>
      <c r="MJV273" s="893"/>
      <c r="MJW273" s="893"/>
      <c r="MJX273" s="893"/>
      <c r="MJY273" s="893"/>
      <c r="MJZ273" s="893"/>
      <c r="MKA273" s="893"/>
      <c r="MKB273" s="893"/>
      <c r="MKC273" s="909"/>
      <c r="MKD273" s="909"/>
      <c r="MKE273" s="893"/>
      <c r="MKF273" s="893"/>
      <c r="MKG273" s="909"/>
      <c r="MKH273" s="909"/>
      <c r="MKI273" s="893"/>
      <c r="MKJ273" s="893"/>
      <c r="MKK273" s="893"/>
      <c r="MKL273" s="893"/>
      <c r="MKM273" s="893"/>
      <c r="MKN273" s="908"/>
      <c r="MKO273" s="910"/>
      <c r="MKP273" s="893"/>
      <c r="MKQ273" s="893"/>
      <c r="MKR273" s="893"/>
      <c r="MKS273" s="893"/>
      <c r="MKT273" s="893"/>
      <c r="MKU273" s="893"/>
      <c r="MKV273" s="893"/>
      <c r="MKW273" s="911"/>
      <c r="MKX273" s="911"/>
      <c r="MKY273" s="911"/>
      <c r="MKZ273" s="911"/>
      <c r="MLA273" s="911"/>
      <c r="MLB273" s="911"/>
      <c r="MLC273" s="911"/>
      <c r="MLD273" s="911"/>
      <c r="MLE273" s="911"/>
      <c r="MLF273" s="911"/>
      <c r="MLG273" s="911"/>
      <c r="MLH273" s="911"/>
      <c r="MLI273" s="911"/>
      <c r="MLJ273" s="911"/>
      <c r="MLK273" s="911"/>
      <c r="MLL273" s="911"/>
      <c r="MLM273" s="911"/>
      <c r="MLN273" s="911"/>
      <c r="MLO273" s="911"/>
      <c r="MLP273" s="911"/>
      <c r="MLQ273" s="911"/>
      <c r="MLR273" s="911"/>
      <c r="MLS273" s="911"/>
      <c r="MLT273" s="911"/>
      <c r="MLU273" s="911"/>
      <c r="MLV273" s="911"/>
      <c r="MLW273" s="911"/>
      <c r="MLX273" s="911"/>
      <c r="MLY273" s="911"/>
      <c r="MLZ273" s="911"/>
      <c r="MMA273" s="911"/>
      <c r="MMB273" s="911"/>
      <c r="MMC273" s="911"/>
      <c r="MMD273" s="911"/>
      <c r="MME273" s="911"/>
      <c r="MMF273" s="911"/>
      <c r="MMG273" s="911"/>
      <c r="MMH273" s="911"/>
      <c r="MMI273" s="911"/>
      <c r="MMJ273" s="911"/>
      <c r="MMK273" s="911"/>
      <c r="MML273" s="911"/>
      <c r="MMM273" s="911"/>
      <c r="MMN273" s="911"/>
      <c r="MMO273" s="893"/>
      <c r="MMP273" s="893"/>
      <c r="MMQ273" s="893"/>
      <c r="MMR273" s="893"/>
      <c r="MMS273" s="893"/>
      <c r="MMT273" s="893"/>
      <c r="MMU273" s="893"/>
      <c r="MMV273" s="893"/>
      <c r="MMW273" s="893"/>
      <c r="MMX273" s="893"/>
      <c r="MMY273" s="893"/>
      <c r="MMZ273" s="893"/>
      <c r="MNA273" s="893"/>
      <c r="MNB273" s="893"/>
      <c r="MNC273" s="893"/>
      <c r="MND273" s="893"/>
      <c r="MNE273" s="893"/>
      <c r="MNF273" s="893"/>
      <c r="MNG273" s="893"/>
      <c r="MNH273" s="893"/>
      <c r="MNI273" s="893"/>
      <c r="MNJ273" s="893"/>
      <c r="MNK273" s="893"/>
      <c r="MNL273" s="893"/>
      <c r="MNM273" s="909"/>
      <c r="MNN273" s="909"/>
      <c r="MNO273" s="909"/>
      <c r="MNP273" s="909"/>
      <c r="MNQ273" s="909"/>
      <c r="MNR273" s="893"/>
      <c r="MNS273" s="893"/>
      <c r="MNT273" s="909"/>
      <c r="MNU273" s="909"/>
      <c r="MNV273" s="893"/>
      <c r="MNW273" s="893"/>
      <c r="MNX273" s="909"/>
      <c r="MNY273" s="909"/>
      <c r="MNZ273" s="893"/>
      <c r="MOA273" s="893"/>
      <c r="MOB273" s="893"/>
      <c r="MOC273" s="893"/>
      <c r="MOD273" s="893"/>
      <c r="MOE273" s="893"/>
      <c r="MOF273" s="893"/>
      <c r="MOG273" s="909"/>
      <c r="MOH273" s="909"/>
      <c r="MOI273" s="893"/>
      <c r="MOJ273" s="893"/>
      <c r="MOK273" s="909"/>
      <c r="MOL273" s="909"/>
      <c r="MOM273" s="893"/>
      <c r="MON273" s="893"/>
      <c r="MOO273" s="893"/>
      <c r="MOP273" s="893"/>
      <c r="MOQ273" s="893"/>
      <c r="MOR273" s="908"/>
      <c r="MOS273" s="910"/>
      <c r="MOT273" s="893"/>
      <c r="MOU273" s="893"/>
      <c r="MOV273" s="893"/>
      <c r="MOW273" s="893"/>
      <c r="MOX273" s="893"/>
      <c r="MOY273" s="893"/>
      <c r="MOZ273" s="893"/>
      <c r="MPA273" s="911"/>
      <c r="MPB273" s="911"/>
      <c r="MPC273" s="911"/>
      <c r="MPD273" s="911"/>
      <c r="MPE273" s="911"/>
      <c r="MPF273" s="911"/>
      <c r="MPG273" s="911"/>
      <c r="MPH273" s="911"/>
      <c r="MPI273" s="911"/>
      <c r="MPJ273" s="911"/>
      <c r="MPK273" s="911"/>
      <c r="MPL273" s="911"/>
      <c r="MPM273" s="911"/>
      <c r="MPN273" s="911"/>
      <c r="MPO273" s="911"/>
      <c r="MPP273" s="911"/>
      <c r="MPQ273" s="911"/>
      <c r="MPR273" s="911"/>
      <c r="MPS273" s="911"/>
      <c r="MPT273" s="911"/>
      <c r="MPU273" s="911"/>
      <c r="MPV273" s="911"/>
      <c r="MPW273" s="911"/>
      <c r="MPX273" s="911"/>
      <c r="MPY273" s="911"/>
      <c r="MPZ273" s="911"/>
      <c r="MQA273" s="911"/>
      <c r="MQB273" s="911"/>
      <c r="MQC273" s="911"/>
      <c r="MQD273" s="911"/>
      <c r="MQE273" s="911"/>
      <c r="MQF273" s="911"/>
      <c r="MQG273" s="911"/>
      <c r="MQH273" s="911"/>
      <c r="MQI273" s="911"/>
      <c r="MQJ273" s="911"/>
      <c r="MQK273" s="911"/>
      <c r="MQL273" s="911"/>
      <c r="MQM273" s="911"/>
      <c r="MQN273" s="911"/>
      <c r="MQO273" s="911"/>
      <c r="MQP273" s="911"/>
      <c r="MQQ273" s="911"/>
      <c r="MQR273" s="911"/>
      <c r="MQS273" s="893"/>
      <c r="MQT273" s="893"/>
      <c r="MQU273" s="893"/>
      <c r="MQV273" s="893"/>
      <c r="MQW273" s="893"/>
      <c r="MQX273" s="893"/>
      <c r="MQY273" s="893"/>
      <c r="MQZ273" s="893"/>
      <c r="MRA273" s="893"/>
      <c r="MRB273" s="893"/>
      <c r="MRC273" s="893"/>
      <c r="MRD273" s="893"/>
      <c r="MRE273" s="893"/>
      <c r="MRF273" s="893"/>
      <c r="MRG273" s="893"/>
      <c r="MRH273" s="893"/>
      <c r="MRI273" s="893"/>
      <c r="MRJ273" s="893"/>
      <c r="MRK273" s="893"/>
      <c r="MRL273" s="893"/>
      <c r="MRM273" s="893"/>
      <c r="MRN273" s="893"/>
      <c r="MRO273" s="893"/>
      <c r="MRP273" s="893"/>
      <c r="MRQ273" s="909"/>
      <c r="MRR273" s="909"/>
      <c r="MRS273" s="909"/>
      <c r="MRT273" s="909"/>
      <c r="MRU273" s="909"/>
      <c r="MRV273" s="893"/>
      <c r="MRW273" s="893"/>
      <c r="MRX273" s="909"/>
      <c r="MRY273" s="909"/>
      <c r="MRZ273" s="893"/>
      <c r="MSA273" s="893"/>
      <c r="MSB273" s="909"/>
      <c r="MSC273" s="909"/>
      <c r="MSD273" s="893"/>
      <c r="MSE273" s="893"/>
      <c r="MSF273" s="893"/>
      <c r="MSG273" s="893"/>
      <c r="MSH273" s="893"/>
      <c r="MSI273" s="893"/>
      <c r="MSJ273" s="893"/>
      <c r="MSK273" s="909"/>
      <c r="MSL273" s="909"/>
      <c r="MSM273" s="893"/>
      <c r="MSN273" s="893"/>
      <c r="MSO273" s="909"/>
      <c r="MSP273" s="909"/>
      <c r="MSQ273" s="893"/>
      <c r="MSR273" s="893"/>
      <c r="MSS273" s="893"/>
      <c r="MST273" s="893"/>
      <c r="MSU273" s="893"/>
      <c r="MSV273" s="908"/>
      <c r="MSW273" s="910"/>
      <c r="MSX273" s="893"/>
      <c r="MSY273" s="893"/>
      <c r="MSZ273" s="893"/>
      <c r="MTA273" s="893"/>
      <c r="MTB273" s="893"/>
      <c r="MTC273" s="893"/>
      <c r="MTD273" s="893"/>
      <c r="MTE273" s="911"/>
      <c r="MTF273" s="911"/>
      <c r="MTG273" s="911"/>
      <c r="MTH273" s="911"/>
      <c r="MTI273" s="911"/>
      <c r="MTJ273" s="911"/>
      <c r="MTK273" s="911"/>
      <c r="MTL273" s="911"/>
      <c r="MTM273" s="911"/>
      <c r="MTN273" s="911"/>
      <c r="MTO273" s="911"/>
      <c r="MTP273" s="911"/>
      <c r="MTQ273" s="911"/>
      <c r="MTR273" s="911"/>
      <c r="MTS273" s="911"/>
      <c r="MTT273" s="911"/>
      <c r="MTU273" s="911"/>
      <c r="MTV273" s="911"/>
      <c r="MTW273" s="911"/>
      <c r="MTX273" s="911"/>
      <c r="MTY273" s="911"/>
      <c r="MTZ273" s="911"/>
      <c r="MUA273" s="911"/>
      <c r="MUB273" s="911"/>
      <c r="MUC273" s="911"/>
      <c r="MUD273" s="911"/>
      <c r="MUE273" s="911"/>
      <c r="MUF273" s="911"/>
      <c r="MUG273" s="911"/>
      <c r="MUH273" s="911"/>
      <c r="MUI273" s="911"/>
      <c r="MUJ273" s="911"/>
      <c r="MUK273" s="911"/>
      <c r="MUL273" s="911"/>
      <c r="MUM273" s="911"/>
      <c r="MUN273" s="911"/>
      <c r="MUO273" s="911"/>
      <c r="MUP273" s="911"/>
      <c r="MUQ273" s="911"/>
      <c r="MUR273" s="911"/>
      <c r="MUS273" s="911"/>
      <c r="MUT273" s="911"/>
      <c r="MUU273" s="911"/>
      <c r="MUV273" s="911"/>
      <c r="MUW273" s="893"/>
      <c r="MUX273" s="893"/>
      <c r="MUY273" s="893"/>
      <c r="MUZ273" s="893"/>
      <c r="MVA273" s="893"/>
      <c r="MVB273" s="893"/>
      <c r="MVC273" s="893"/>
      <c r="MVD273" s="893"/>
      <c r="MVE273" s="893"/>
      <c r="MVF273" s="893"/>
      <c r="MVG273" s="893"/>
      <c r="MVH273" s="893"/>
      <c r="MVI273" s="893"/>
      <c r="MVJ273" s="893"/>
      <c r="MVK273" s="893"/>
      <c r="MVL273" s="893"/>
      <c r="MVM273" s="893"/>
      <c r="MVN273" s="893"/>
      <c r="MVO273" s="893"/>
      <c r="MVP273" s="893"/>
      <c r="MVQ273" s="893"/>
      <c r="MVR273" s="893"/>
      <c r="MVS273" s="893"/>
      <c r="MVT273" s="893"/>
      <c r="MVU273" s="909"/>
      <c r="MVV273" s="909"/>
      <c r="MVW273" s="909"/>
      <c r="MVX273" s="909"/>
      <c r="MVY273" s="909"/>
      <c r="MVZ273" s="893"/>
      <c r="MWA273" s="893"/>
      <c r="MWB273" s="909"/>
      <c r="MWC273" s="909"/>
      <c r="MWD273" s="893"/>
      <c r="MWE273" s="893"/>
      <c r="MWF273" s="909"/>
      <c r="MWG273" s="909"/>
      <c r="MWH273" s="893"/>
      <c r="MWI273" s="893"/>
      <c r="MWJ273" s="893"/>
      <c r="MWK273" s="893"/>
      <c r="MWL273" s="893"/>
      <c r="MWM273" s="893"/>
      <c r="MWN273" s="893"/>
      <c r="MWO273" s="909"/>
      <c r="MWP273" s="909"/>
      <c r="MWQ273" s="893"/>
      <c r="MWR273" s="893"/>
      <c r="MWS273" s="909"/>
      <c r="MWT273" s="909"/>
      <c r="MWU273" s="893"/>
      <c r="MWV273" s="893"/>
      <c r="MWW273" s="893"/>
      <c r="MWX273" s="893"/>
      <c r="MWY273" s="893"/>
      <c r="MWZ273" s="908"/>
      <c r="MXA273" s="910"/>
      <c r="MXB273" s="893"/>
      <c r="MXC273" s="893"/>
      <c r="MXD273" s="893"/>
      <c r="MXE273" s="893"/>
      <c r="MXF273" s="893"/>
      <c r="MXG273" s="893"/>
      <c r="MXH273" s="893"/>
      <c r="MXI273" s="911"/>
      <c r="MXJ273" s="911"/>
      <c r="MXK273" s="911"/>
      <c r="MXL273" s="911"/>
      <c r="MXM273" s="911"/>
      <c r="MXN273" s="911"/>
      <c r="MXO273" s="911"/>
      <c r="MXP273" s="911"/>
      <c r="MXQ273" s="911"/>
      <c r="MXR273" s="911"/>
      <c r="MXS273" s="911"/>
      <c r="MXT273" s="911"/>
      <c r="MXU273" s="911"/>
      <c r="MXV273" s="911"/>
      <c r="MXW273" s="911"/>
      <c r="MXX273" s="911"/>
      <c r="MXY273" s="911"/>
      <c r="MXZ273" s="911"/>
      <c r="MYA273" s="911"/>
      <c r="MYB273" s="911"/>
      <c r="MYC273" s="911"/>
      <c r="MYD273" s="911"/>
      <c r="MYE273" s="911"/>
      <c r="MYF273" s="911"/>
      <c r="MYG273" s="911"/>
      <c r="MYH273" s="911"/>
      <c r="MYI273" s="911"/>
      <c r="MYJ273" s="911"/>
      <c r="MYK273" s="911"/>
      <c r="MYL273" s="911"/>
      <c r="MYM273" s="911"/>
      <c r="MYN273" s="911"/>
      <c r="MYO273" s="911"/>
      <c r="MYP273" s="911"/>
      <c r="MYQ273" s="911"/>
      <c r="MYR273" s="911"/>
      <c r="MYS273" s="911"/>
      <c r="MYT273" s="911"/>
      <c r="MYU273" s="911"/>
      <c r="MYV273" s="911"/>
      <c r="MYW273" s="911"/>
      <c r="MYX273" s="911"/>
      <c r="MYY273" s="911"/>
      <c r="MYZ273" s="911"/>
      <c r="MZA273" s="893"/>
      <c r="MZB273" s="893"/>
      <c r="MZC273" s="893"/>
      <c r="MZD273" s="893"/>
      <c r="MZE273" s="893"/>
      <c r="MZF273" s="893"/>
      <c r="MZG273" s="893"/>
      <c r="MZH273" s="893"/>
      <c r="MZI273" s="893"/>
      <c r="MZJ273" s="893"/>
      <c r="MZK273" s="893"/>
      <c r="MZL273" s="893"/>
      <c r="MZM273" s="893"/>
      <c r="MZN273" s="893"/>
      <c r="MZO273" s="893"/>
      <c r="MZP273" s="893"/>
      <c r="MZQ273" s="893"/>
      <c r="MZR273" s="893"/>
      <c r="MZS273" s="893"/>
      <c r="MZT273" s="893"/>
      <c r="MZU273" s="893"/>
      <c r="MZV273" s="893"/>
      <c r="MZW273" s="893"/>
      <c r="MZX273" s="893"/>
      <c r="MZY273" s="909"/>
      <c r="MZZ273" s="909"/>
      <c r="NAA273" s="909"/>
      <c r="NAB273" s="909"/>
      <c r="NAC273" s="909"/>
      <c r="NAD273" s="893"/>
      <c r="NAE273" s="893"/>
      <c r="NAF273" s="909"/>
      <c r="NAG273" s="909"/>
      <c r="NAH273" s="893"/>
      <c r="NAI273" s="893"/>
      <c r="NAJ273" s="909"/>
      <c r="NAK273" s="909"/>
      <c r="NAL273" s="893"/>
      <c r="NAM273" s="893"/>
      <c r="NAN273" s="893"/>
      <c r="NAO273" s="893"/>
      <c r="NAP273" s="893"/>
      <c r="NAQ273" s="893"/>
      <c r="NAR273" s="893"/>
      <c r="NAS273" s="909"/>
      <c r="NAT273" s="909"/>
      <c r="NAU273" s="893"/>
      <c r="NAV273" s="893"/>
      <c r="NAW273" s="909"/>
      <c r="NAX273" s="909"/>
      <c r="NAY273" s="893"/>
      <c r="NAZ273" s="893"/>
      <c r="NBA273" s="893"/>
      <c r="NBB273" s="893"/>
      <c r="NBC273" s="893"/>
      <c r="NBD273" s="908"/>
      <c r="NBE273" s="910"/>
      <c r="NBF273" s="893"/>
      <c r="NBG273" s="893"/>
      <c r="NBH273" s="893"/>
      <c r="NBI273" s="893"/>
      <c r="NBJ273" s="893"/>
      <c r="NBK273" s="893"/>
      <c r="NBL273" s="893"/>
      <c r="NBM273" s="911"/>
      <c r="NBN273" s="911"/>
      <c r="NBO273" s="911"/>
      <c r="NBP273" s="911"/>
      <c r="NBQ273" s="911"/>
      <c r="NBR273" s="911"/>
      <c r="NBS273" s="911"/>
      <c r="NBT273" s="911"/>
      <c r="NBU273" s="911"/>
      <c r="NBV273" s="911"/>
      <c r="NBW273" s="911"/>
      <c r="NBX273" s="911"/>
      <c r="NBY273" s="911"/>
      <c r="NBZ273" s="911"/>
      <c r="NCA273" s="911"/>
      <c r="NCB273" s="911"/>
      <c r="NCC273" s="911"/>
      <c r="NCD273" s="911"/>
      <c r="NCE273" s="911"/>
      <c r="NCF273" s="911"/>
      <c r="NCG273" s="911"/>
      <c r="NCH273" s="911"/>
      <c r="NCI273" s="911"/>
      <c r="NCJ273" s="911"/>
      <c r="NCK273" s="911"/>
      <c r="NCL273" s="911"/>
      <c r="NCM273" s="911"/>
      <c r="NCN273" s="911"/>
      <c r="NCO273" s="911"/>
      <c r="NCP273" s="911"/>
      <c r="NCQ273" s="911"/>
      <c r="NCR273" s="911"/>
      <c r="NCS273" s="911"/>
      <c r="NCT273" s="911"/>
      <c r="NCU273" s="911"/>
      <c r="NCV273" s="911"/>
      <c r="NCW273" s="911"/>
      <c r="NCX273" s="911"/>
      <c r="NCY273" s="911"/>
      <c r="NCZ273" s="911"/>
      <c r="NDA273" s="911"/>
      <c r="NDB273" s="911"/>
      <c r="NDC273" s="911"/>
      <c r="NDD273" s="911"/>
      <c r="NDE273" s="893"/>
      <c r="NDF273" s="893"/>
      <c r="NDG273" s="893"/>
      <c r="NDH273" s="893"/>
      <c r="NDI273" s="893"/>
      <c r="NDJ273" s="893"/>
      <c r="NDK273" s="893"/>
      <c r="NDL273" s="893"/>
      <c r="NDM273" s="893"/>
      <c r="NDN273" s="893"/>
      <c r="NDO273" s="893"/>
      <c r="NDP273" s="893"/>
      <c r="NDQ273" s="893"/>
      <c r="NDR273" s="893"/>
      <c r="NDS273" s="893"/>
      <c r="NDT273" s="893"/>
      <c r="NDU273" s="893"/>
      <c r="NDV273" s="893"/>
      <c r="NDW273" s="893"/>
      <c r="NDX273" s="893"/>
      <c r="NDY273" s="893"/>
      <c r="NDZ273" s="893"/>
      <c r="NEA273" s="893"/>
      <c r="NEB273" s="893"/>
      <c r="NEC273" s="909"/>
      <c r="NED273" s="909"/>
      <c r="NEE273" s="909"/>
      <c r="NEF273" s="909"/>
      <c r="NEG273" s="909"/>
      <c r="NEH273" s="893"/>
      <c r="NEI273" s="893"/>
      <c r="NEJ273" s="909"/>
      <c r="NEK273" s="909"/>
      <c r="NEL273" s="893"/>
      <c r="NEM273" s="893"/>
      <c r="NEN273" s="909"/>
      <c r="NEO273" s="909"/>
      <c r="NEP273" s="893"/>
      <c r="NEQ273" s="893"/>
      <c r="NER273" s="893"/>
      <c r="NES273" s="893"/>
      <c r="NET273" s="893"/>
      <c r="NEU273" s="893"/>
      <c r="NEV273" s="893"/>
      <c r="NEW273" s="909"/>
      <c r="NEX273" s="909"/>
      <c r="NEY273" s="893"/>
      <c r="NEZ273" s="893"/>
      <c r="NFA273" s="909"/>
      <c r="NFB273" s="909"/>
      <c r="NFC273" s="893"/>
      <c r="NFD273" s="893"/>
      <c r="NFE273" s="893"/>
      <c r="NFF273" s="893"/>
      <c r="NFG273" s="893"/>
      <c r="NFH273" s="908"/>
      <c r="NFI273" s="910"/>
      <c r="NFJ273" s="893"/>
      <c r="NFK273" s="893"/>
      <c r="NFL273" s="893"/>
      <c r="NFM273" s="893"/>
      <c r="NFN273" s="893"/>
      <c r="NFO273" s="893"/>
      <c r="NFP273" s="893"/>
      <c r="NFQ273" s="911"/>
      <c r="NFR273" s="911"/>
      <c r="NFS273" s="911"/>
      <c r="NFT273" s="911"/>
      <c r="NFU273" s="911"/>
      <c r="NFV273" s="911"/>
      <c r="NFW273" s="911"/>
      <c r="NFX273" s="911"/>
      <c r="NFY273" s="911"/>
      <c r="NFZ273" s="911"/>
      <c r="NGA273" s="911"/>
      <c r="NGB273" s="911"/>
      <c r="NGC273" s="911"/>
      <c r="NGD273" s="911"/>
      <c r="NGE273" s="911"/>
      <c r="NGF273" s="911"/>
      <c r="NGG273" s="911"/>
      <c r="NGH273" s="911"/>
      <c r="NGI273" s="911"/>
      <c r="NGJ273" s="911"/>
      <c r="NGK273" s="911"/>
      <c r="NGL273" s="911"/>
      <c r="NGM273" s="911"/>
      <c r="NGN273" s="911"/>
      <c r="NGO273" s="911"/>
      <c r="NGP273" s="911"/>
      <c r="NGQ273" s="911"/>
      <c r="NGR273" s="911"/>
      <c r="NGS273" s="911"/>
      <c r="NGT273" s="911"/>
      <c r="NGU273" s="911"/>
      <c r="NGV273" s="911"/>
      <c r="NGW273" s="911"/>
      <c r="NGX273" s="911"/>
      <c r="NGY273" s="911"/>
      <c r="NGZ273" s="911"/>
      <c r="NHA273" s="911"/>
      <c r="NHB273" s="911"/>
      <c r="NHC273" s="911"/>
      <c r="NHD273" s="911"/>
      <c r="NHE273" s="911"/>
      <c r="NHF273" s="911"/>
      <c r="NHG273" s="911"/>
      <c r="NHH273" s="911"/>
      <c r="NHI273" s="893"/>
      <c r="NHJ273" s="893"/>
      <c r="NHK273" s="893"/>
      <c r="NHL273" s="893"/>
      <c r="NHM273" s="893"/>
      <c r="NHN273" s="893"/>
      <c r="NHO273" s="893"/>
      <c r="NHP273" s="893"/>
      <c r="NHQ273" s="893"/>
      <c r="NHR273" s="893"/>
      <c r="NHS273" s="893"/>
      <c r="NHT273" s="893"/>
      <c r="NHU273" s="893"/>
      <c r="NHV273" s="893"/>
      <c r="NHW273" s="893"/>
      <c r="NHX273" s="893"/>
      <c r="NHY273" s="893"/>
      <c r="NHZ273" s="893"/>
      <c r="NIA273" s="893"/>
      <c r="NIB273" s="893"/>
      <c r="NIC273" s="893"/>
      <c r="NID273" s="893"/>
      <c r="NIE273" s="893"/>
      <c r="NIF273" s="893"/>
      <c r="NIG273" s="909"/>
      <c r="NIH273" s="909"/>
      <c r="NII273" s="909"/>
      <c r="NIJ273" s="909"/>
      <c r="NIK273" s="909"/>
      <c r="NIL273" s="893"/>
      <c r="NIM273" s="893"/>
      <c r="NIN273" s="909"/>
      <c r="NIO273" s="909"/>
      <c r="NIP273" s="893"/>
      <c r="NIQ273" s="893"/>
      <c r="NIR273" s="909"/>
      <c r="NIS273" s="909"/>
      <c r="NIT273" s="893"/>
      <c r="NIU273" s="893"/>
      <c r="NIV273" s="893"/>
      <c r="NIW273" s="893"/>
      <c r="NIX273" s="893"/>
      <c r="NIY273" s="893"/>
      <c r="NIZ273" s="893"/>
      <c r="NJA273" s="909"/>
      <c r="NJB273" s="909"/>
      <c r="NJC273" s="893"/>
      <c r="NJD273" s="893"/>
      <c r="NJE273" s="909"/>
      <c r="NJF273" s="909"/>
      <c r="NJG273" s="893"/>
      <c r="NJH273" s="893"/>
      <c r="NJI273" s="893"/>
      <c r="NJJ273" s="893"/>
      <c r="NJK273" s="893"/>
      <c r="NJL273" s="908"/>
      <c r="NJM273" s="910"/>
      <c r="NJN273" s="893"/>
      <c r="NJO273" s="893"/>
      <c r="NJP273" s="893"/>
      <c r="NJQ273" s="893"/>
      <c r="NJR273" s="893"/>
      <c r="NJS273" s="893"/>
      <c r="NJT273" s="893"/>
      <c r="NJU273" s="911"/>
      <c r="NJV273" s="911"/>
      <c r="NJW273" s="911"/>
      <c r="NJX273" s="911"/>
      <c r="NJY273" s="911"/>
      <c r="NJZ273" s="911"/>
      <c r="NKA273" s="911"/>
      <c r="NKB273" s="911"/>
      <c r="NKC273" s="911"/>
      <c r="NKD273" s="911"/>
      <c r="NKE273" s="911"/>
      <c r="NKF273" s="911"/>
      <c r="NKG273" s="911"/>
      <c r="NKH273" s="911"/>
      <c r="NKI273" s="911"/>
      <c r="NKJ273" s="911"/>
      <c r="NKK273" s="911"/>
      <c r="NKL273" s="911"/>
      <c r="NKM273" s="911"/>
      <c r="NKN273" s="911"/>
      <c r="NKO273" s="911"/>
      <c r="NKP273" s="911"/>
      <c r="NKQ273" s="911"/>
      <c r="NKR273" s="911"/>
      <c r="NKS273" s="911"/>
      <c r="NKT273" s="911"/>
      <c r="NKU273" s="911"/>
      <c r="NKV273" s="911"/>
      <c r="NKW273" s="911"/>
      <c r="NKX273" s="911"/>
      <c r="NKY273" s="911"/>
      <c r="NKZ273" s="911"/>
      <c r="NLA273" s="911"/>
      <c r="NLB273" s="911"/>
      <c r="NLC273" s="911"/>
      <c r="NLD273" s="911"/>
      <c r="NLE273" s="911"/>
      <c r="NLF273" s="911"/>
      <c r="NLG273" s="911"/>
      <c r="NLH273" s="911"/>
      <c r="NLI273" s="911"/>
      <c r="NLJ273" s="911"/>
      <c r="NLK273" s="911"/>
      <c r="NLL273" s="911"/>
      <c r="NLM273" s="893"/>
      <c r="NLN273" s="893"/>
      <c r="NLO273" s="893"/>
      <c r="NLP273" s="893"/>
      <c r="NLQ273" s="893"/>
      <c r="NLR273" s="893"/>
      <c r="NLS273" s="893"/>
      <c r="NLT273" s="893"/>
      <c r="NLU273" s="893"/>
      <c r="NLV273" s="893"/>
      <c r="NLW273" s="893"/>
      <c r="NLX273" s="893"/>
      <c r="NLY273" s="893"/>
      <c r="NLZ273" s="893"/>
      <c r="NMA273" s="893"/>
      <c r="NMB273" s="893"/>
      <c r="NMC273" s="893"/>
      <c r="NMD273" s="893"/>
      <c r="NME273" s="893"/>
      <c r="NMF273" s="893"/>
      <c r="NMG273" s="893"/>
      <c r="NMH273" s="893"/>
      <c r="NMI273" s="893"/>
      <c r="NMJ273" s="893"/>
      <c r="NMK273" s="909"/>
      <c r="NML273" s="909"/>
      <c r="NMM273" s="909"/>
      <c r="NMN273" s="909"/>
      <c r="NMO273" s="909"/>
      <c r="NMP273" s="893"/>
      <c r="NMQ273" s="893"/>
      <c r="NMR273" s="909"/>
      <c r="NMS273" s="909"/>
      <c r="NMT273" s="893"/>
      <c r="NMU273" s="893"/>
      <c r="NMV273" s="909"/>
      <c r="NMW273" s="909"/>
      <c r="NMX273" s="893"/>
      <c r="NMY273" s="893"/>
      <c r="NMZ273" s="893"/>
      <c r="NNA273" s="893"/>
      <c r="NNB273" s="893"/>
      <c r="NNC273" s="893"/>
      <c r="NND273" s="893"/>
      <c r="NNE273" s="909"/>
      <c r="NNF273" s="909"/>
      <c r="NNG273" s="893"/>
      <c r="NNH273" s="893"/>
      <c r="NNI273" s="909"/>
      <c r="NNJ273" s="909"/>
      <c r="NNK273" s="893"/>
      <c r="NNL273" s="893"/>
      <c r="NNM273" s="893"/>
      <c r="NNN273" s="893"/>
      <c r="NNO273" s="893"/>
      <c r="NNP273" s="908"/>
      <c r="NNQ273" s="910"/>
      <c r="NNR273" s="893"/>
      <c r="NNS273" s="893"/>
      <c r="NNT273" s="893"/>
      <c r="NNU273" s="893"/>
      <c r="NNV273" s="893"/>
      <c r="NNW273" s="893"/>
      <c r="NNX273" s="893"/>
      <c r="NNY273" s="911"/>
      <c r="NNZ273" s="911"/>
      <c r="NOA273" s="911"/>
      <c r="NOB273" s="911"/>
      <c r="NOC273" s="911"/>
      <c r="NOD273" s="911"/>
      <c r="NOE273" s="911"/>
      <c r="NOF273" s="911"/>
      <c r="NOG273" s="911"/>
      <c r="NOH273" s="911"/>
      <c r="NOI273" s="911"/>
      <c r="NOJ273" s="911"/>
      <c r="NOK273" s="911"/>
      <c r="NOL273" s="911"/>
      <c r="NOM273" s="911"/>
      <c r="NON273" s="911"/>
      <c r="NOO273" s="911"/>
      <c r="NOP273" s="911"/>
      <c r="NOQ273" s="911"/>
      <c r="NOR273" s="911"/>
      <c r="NOS273" s="911"/>
      <c r="NOT273" s="911"/>
      <c r="NOU273" s="911"/>
      <c r="NOV273" s="911"/>
      <c r="NOW273" s="911"/>
      <c r="NOX273" s="911"/>
      <c r="NOY273" s="911"/>
      <c r="NOZ273" s="911"/>
      <c r="NPA273" s="911"/>
      <c r="NPB273" s="911"/>
      <c r="NPC273" s="911"/>
      <c r="NPD273" s="911"/>
      <c r="NPE273" s="911"/>
      <c r="NPF273" s="911"/>
      <c r="NPG273" s="911"/>
      <c r="NPH273" s="911"/>
      <c r="NPI273" s="911"/>
      <c r="NPJ273" s="911"/>
      <c r="NPK273" s="911"/>
      <c r="NPL273" s="911"/>
      <c r="NPM273" s="911"/>
      <c r="NPN273" s="911"/>
      <c r="NPO273" s="911"/>
      <c r="NPP273" s="911"/>
      <c r="NPQ273" s="893"/>
      <c r="NPR273" s="893"/>
      <c r="NPS273" s="893"/>
      <c r="NPT273" s="893"/>
      <c r="NPU273" s="893"/>
      <c r="NPV273" s="893"/>
      <c r="NPW273" s="893"/>
      <c r="NPX273" s="893"/>
      <c r="NPY273" s="893"/>
      <c r="NPZ273" s="893"/>
      <c r="NQA273" s="893"/>
      <c r="NQB273" s="893"/>
      <c r="NQC273" s="893"/>
      <c r="NQD273" s="893"/>
      <c r="NQE273" s="893"/>
      <c r="NQF273" s="893"/>
      <c r="NQG273" s="893"/>
      <c r="NQH273" s="893"/>
      <c r="NQI273" s="893"/>
      <c r="NQJ273" s="893"/>
      <c r="NQK273" s="893"/>
      <c r="NQL273" s="893"/>
      <c r="NQM273" s="893"/>
      <c r="NQN273" s="893"/>
      <c r="NQO273" s="909"/>
      <c r="NQP273" s="909"/>
      <c r="NQQ273" s="909"/>
      <c r="NQR273" s="909"/>
      <c r="NQS273" s="909"/>
      <c r="NQT273" s="893"/>
      <c r="NQU273" s="893"/>
      <c r="NQV273" s="909"/>
      <c r="NQW273" s="909"/>
      <c r="NQX273" s="893"/>
      <c r="NQY273" s="893"/>
      <c r="NQZ273" s="909"/>
      <c r="NRA273" s="909"/>
      <c r="NRB273" s="893"/>
      <c r="NRC273" s="893"/>
      <c r="NRD273" s="893"/>
      <c r="NRE273" s="893"/>
      <c r="NRF273" s="893"/>
      <c r="NRG273" s="893"/>
      <c r="NRH273" s="893"/>
      <c r="NRI273" s="909"/>
      <c r="NRJ273" s="909"/>
      <c r="NRK273" s="893"/>
      <c r="NRL273" s="893"/>
      <c r="NRM273" s="909"/>
      <c r="NRN273" s="909"/>
      <c r="NRO273" s="893"/>
      <c r="NRP273" s="893"/>
      <c r="NRQ273" s="893"/>
      <c r="NRR273" s="893"/>
      <c r="NRS273" s="893"/>
      <c r="NRT273" s="908"/>
      <c r="NRU273" s="910"/>
      <c r="NRV273" s="893"/>
      <c r="NRW273" s="893"/>
      <c r="NRX273" s="893"/>
      <c r="NRY273" s="893"/>
      <c r="NRZ273" s="893"/>
      <c r="NSA273" s="893"/>
      <c r="NSB273" s="893"/>
      <c r="NSC273" s="911"/>
      <c r="NSD273" s="911"/>
      <c r="NSE273" s="911"/>
      <c r="NSF273" s="911"/>
      <c r="NSG273" s="911"/>
      <c r="NSH273" s="911"/>
      <c r="NSI273" s="911"/>
      <c r="NSJ273" s="911"/>
      <c r="NSK273" s="911"/>
      <c r="NSL273" s="911"/>
      <c r="NSM273" s="911"/>
      <c r="NSN273" s="911"/>
      <c r="NSO273" s="911"/>
      <c r="NSP273" s="911"/>
      <c r="NSQ273" s="911"/>
      <c r="NSR273" s="911"/>
      <c r="NSS273" s="911"/>
      <c r="NST273" s="911"/>
      <c r="NSU273" s="911"/>
      <c r="NSV273" s="911"/>
      <c r="NSW273" s="911"/>
      <c r="NSX273" s="911"/>
      <c r="NSY273" s="911"/>
      <c r="NSZ273" s="911"/>
      <c r="NTA273" s="911"/>
      <c r="NTB273" s="911"/>
      <c r="NTC273" s="911"/>
      <c r="NTD273" s="911"/>
      <c r="NTE273" s="911"/>
      <c r="NTF273" s="911"/>
      <c r="NTG273" s="911"/>
      <c r="NTH273" s="911"/>
      <c r="NTI273" s="911"/>
      <c r="NTJ273" s="911"/>
      <c r="NTK273" s="911"/>
      <c r="NTL273" s="911"/>
      <c r="NTM273" s="911"/>
      <c r="NTN273" s="911"/>
      <c r="NTO273" s="911"/>
      <c r="NTP273" s="911"/>
      <c r="NTQ273" s="911"/>
      <c r="NTR273" s="911"/>
      <c r="NTS273" s="911"/>
      <c r="NTT273" s="911"/>
      <c r="NTU273" s="893"/>
      <c r="NTV273" s="893"/>
      <c r="NTW273" s="893"/>
      <c r="NTX273" s="893"/>
      <c r="NTY273" s="893"/>
      <c r="NTZ273" s="893"/>
      <c r="NUA273" s="893"/>
      <c r="NUB273" s="893"/>
      <c r="NUC273" s="893"/>
      <c r="NUD273" s="893"/>
      <c r="NUE273" s="893"/>
      <c r="NUF273" s="893"/>
      <c r="NUG273" s="893"/>
      <c r="NUH273" s="893"/>
      <c r="NUI273" s="893"/>
      <c r="NUJ273" s="893"/>
      <c r="NUK273" s="893"/>
      <c r="NUL273" s="893"/>
      <c r="NUM273" s="893"/>
      <c r="NUN273" s="893"/>
      <c r="NUO273" s="893"/>
      <c r="NUP273" s="893"/>
      <c r="NUQ273" s="893"/>
      <c r="NUR273" s="893"/>
      <c r="NUS273" s="909"/>
      <c r="NUT273" s="909"/>
      <c r="NUU273" s="909"/>
      <c r="NUV273" s="909"/>
      <c r="NUW273" s="909"/>
      <c r="NUX273" s="893"/>
      <c r="NUY273" s="893"/>
      <c r="NUZ273" s="909"/>
      <c r="NVA273" s="909"/>
      <c r="NVB273" s="893"/>
      <c r="NVC273" s="893"/>
      <c r="NVD273" s="909"/>
      <c r="NVE273" s="909"/>
      <c r="NVF273" s="893"/>
      <c r="NVG273" s="893"/>
      <c r="NVH273" s="893"/>
      <c r="NVI273" s="893"/>
      <c r="NVJ273" s="893"/>
      <c r="NVK273" s="893"/>
      <c r="NVL273" s="893"/>
      <c r="NVM273" s="909"/>
      <c r="NVN273" s="909"/>
      <c r="NVO273" s="893"/>
      <c r="NVP273" s="893"/>
      <c r="NVQ273" s="909"/>
      <c r="NVR273" s="909"/>
      <c r="NVS273" s="893"/>
      <c r="NVT273" s="893"/>
      <c r="NVU273" s="893"/>
      <c r="NVV273" s="893"/>
      <c r="NVW273" s="893"/>
      <c r="NVX273" s="908"/>
      <c r="NVY273" s="910"/>
      <c r="NVZ273" s="893"/>
      <c r="NWA273" s="893"/>
      <c r="NWB273" s="893"/>
      <c r="NWC273" s="893"/>
      <c r="NWD273" s="893"/>
      <c r="NWE273" s="893"/>
      <c r="NWF273" s="893"/>
      <c r="NWG273" s="911"/>
      <c r="NWH273" s="911"/>
      <c r="NWI273" s="911"/>
      <c r="NWJ273" s="911"/>
      <c r="NWK273" s="911"/>
      <c r="NWL273" s="911"/>
      <c r="NWM273" s="911"/>
      <c r="NWN273" s="911"/>
      <c r="NWO273" s="911"/>
      <c r="NWP273" s="911"/>
      <c r="NWQ273" s="911"/>
      <c r="NWR273" s="911"/>
      <c r="NWS273" s="911"/>
      <c r="NWT273" s="911"/>
      <c r="NWU273" s="911"/>
      <c r="NWV273" s="911"/>
      <c r="NWW273" s="911"/>
      <c r="NWX273" s="911"/>
      <c r="NWY273" s="911"/>
      <c r="NWZ273" s="911"/>
      <c r="NXA273" s="911"/>
      <c r="NXB273" s="911"/>
      <c r="NXC273" s="911"/>
      <c r="NXD273" s="911"/>
      <c r="NXE273" s="911"/>
      <c r="NXF273" s="911"/>
      <c r="NXG273" s="911"/>
      <c r="NXH273" s="911"/>
      <c r="NXI273" s="911"/>
      <c r="NXJ273" s="911"/>
      <c r="NXK273" s="911"/>
      <c r="NXL273" s="911"/>
      <c r="NXM273" s="911"/>
      <c r="NXN273" s="911"/>
      <c r="NXO273" s="911"/>
      <c r="NXP273" s="911"/>
      <c r="NXQ273" s="911"/>
      <c r="NXR273" s="911"/>
      <c r="NXS273" s="911"/>
      <c r="NXT273" s="911"/>
      <c r="NXU273" s="911"/>
      <c r="NXV273" s="911"/>
      <c r="NXW273" s="911"/>
      <c r="NXX273" s="911"/>
      <c r="NXY273" s="893"/>
      <c r="NXZ273" s="893"/>
      <c r="NYA273" s="893"/>
      <c r="NYB273" s="893"/>
      <c r="NYC273" s="893"/>
      <c r="NYD273" s="893"/>
      <c r="NYE273" s="893"/>
      <c r="NYF273" s="893"/>
      <c r="NYG273" s="893"/>
      <c r="NYH273" s="893"/>
      <c r="NYI273" s="893"/>
      <c r="NYJ273" s="893"/>
      <c r="NYK273" s="893"/>
      <c r="NYL273" s="893"/>
      <c r="NYM273" s="893"/>
      <c r="NYN273" s="893"/>
      <c r="NYO273" s="893"/>
      <c r="NYP273" s="893"/>
      <c r="NYQ273" s="893"/>
      <c r="NYR273" s="893"/>
      <c r="NYS273" s="893"/>
      <c r="NYT273" s="893"/>
      <c r="NYU273" s="893"/>
      <c r="NYV273" s="893"/>
      <c r="NYW273" s="909"/>
      <c r="NYX273" s="909"/>
      <c r="NYY273" s="909"/>
      <c r="NYZ273" s="909"/>
      <c r="NZA273" s="909"/>
      <c r="NZB273" s="893"/>
      <c r="NZC273" s="893"/>
      <c r="NZD273" s="909"/>
      <c r="NZE273" s="909"/>
      <c r="NZF273" s="893"/>
      <c r="NZG273" s="893"/>
      <c r="NZH273" s="909"/>
      <c r="NZI273" s="909"/>
      <c r="NZJ273" s="893"/>
      <c r="NZK273" s="893"/>
      <c r="NZL273" s="893"/>
      <c r="NZM273" s="893"/>
      <c r="NZN273" s="893"/>
      <c r="NZO273" s="893"/>
      <c r="NZP273" s="893"/>
      <c r="NZQ273" s="909"/>
      <c r="NZR273" s="909"/>
      <c r="NZS273" s="893"/>
      <c r="NZT273" s="893"/>
      <c r="NZU273" s="909"/>
      <c r="NZV273" s="909"/>
      <c r="NZW273" s="893"/>
      <c r="NZX273" s="893"/>
      <c r="NZY273" s="893"/>
      <c r="NZZ273" s="893"/>
      <c r="OAA273" s="893"/>
      <c r="OAB273" s="908"/>
      <c r="OAC273" s="910"/>
      <c r="OAD273" s="893"/>
      <c r="OAE273" s="893"/>
      <c r="OAF273" s="893"/>
      <c r="OAG273" s="893"/>
      <c r="OAH273" s="893"/>
      <c r="OAI273" s="893"/>
      <c r="OAJ273" s="893"/>
      <c r="OAK273" s="911"/>
      <c r="OAL273" s="911"/>
      <c r="OAM273" s="911"/>
      <c r="OAN273" s="911"/>
      <c r="OAO273" s="911"/>
      <c r="OAP273" s="911"/>
      <c r="OAQ273" s="911"/>
      <c r="OAR273" s="911"/>
      <c r="OAS273" s="911"/>
      <c r="OAT273" s="911"/>
      <c r="OAU273" s="911"/>
      <c r="OAV273" s="911"/>
      <c r="OAW273" s="911"/>
      <c r="OAX273" s="911"/>
      <c r="OAY273" s="911"/>
      <c r="OAZ273" s="911"/>
      <c r="OBA273" s="911"/>
      <c r="OBB273" s="911"/>
      <c r="OBC273" s="911"/>
      <c r="OBD273" s="911"/>
      <c r="OBE273" s="911"/>
      <c r="OBF273" s="911"/>
      <c r="OBG273" s="911"/>
      <c r="OBH273" s="911"/>
      <c r="OBI273" s="911"/>
      <c r="OBJ273" s="911"/>
      <c r="OBK273" s="911"/>
      <c r="OBL273" s="911"/>
      <c r="OBM273" s="911"/>
      <c r="OBN273" s="911"/>
      <c r="OBO273" s="911"/>
      <c r="OBP273" s="911"/>
      <c r="OBQ273" s="911"/>
      <c r="OBR273" s="911"/>
      <c r="OBS273" s="911"/>
      <c r="OBT273" s="911"/>
      <c r="OBU273" s="911"/>
      <c r="OBV273" s="911"/>
      <c r="OBW273" s="911"/>
      <c r="OBX273" s="911"/>
      <c r="OBY273" s="911"/>
      <c r="OBZ273" s="911"/>
      <c r="OCA273" s="911"/>
      <c r="OCB273" s="911"/>
      <c r="OCC273" s="893"/>
      <c r="OCD273" s="893"/>
      <c r="OCE273" s="893"/>
      <c r="OCF273" s="893"/>
      <c r="OCG273" s="893"/>
      <c r="OCH273" s="893"/>
      <c r="OCI273" s="893"/>
      <c r="OCJ273" s="893"/>
      <c r="OCK273" s="893"/>
      <c r="OCL273" s="893"/>
      <c r="OCM273" s="893"/>
      <c r="OCN273" s="893"/>
      <c r="OCO273" s="893"/>
      <c r="OCP273" s="893"/>
      <c r="OCQ273" s="893"/>
      <c r="OCR273" s="893"/>
      <c r="OCS273" s="893"/>
      <c r="OCT273" s="893"/>
      <c r="OCU273" s="893"/>
      <c r="OCV273" s="893"/>
      <c r="OCW273" s="893"/>
      <c r="OCX273" s="893"/>
      <c r="OCY273" s="893"/>
      <c r="OCZ273" s="893"/>
      <c r="ODA273" s="909"/>
      <c r="ODB273" s="909"/>
      <c r="ODC273" s="909"/>
      <c r="ODD273" s="909"/>
      <c r="ODE273" s="909"/>
      <c r="ODF273" s="893"/>
      <c r="ODG273" s="893"/>
      <c r="ODH273" s="909"/>
      <c r="ODI273" s="909"/>
      <c r="ODJ273" s="893"/>
      <c r="ODK273" s="893"/>
      <c r="ODL273" s="909"/>
      <c r="ODM273" s="909"/>
      <c r="ODN273" s="893"/>
      <c r="ODO273" s="893"/>
      <c r="ODP273" s="893"/>
      <c r="ODQ273" s="893"/>
      <c r="ODR273" s="893"/>
      <c r="ODS273" s="893"/>
      <c r="ODT273" s="893"/>
      <c r="ODU273" s="909"/>
      <c r="ODV273" s="909"/>
      <c r="ODW273" s="893"/>
      <c r="ODX273" s="893"/>
      <c r="ODY273" s="909"/>
      <c r="ODZ273" s="909"/>
      <c r="OEA273" s="893"/>
      <c r="OEB273" s="893"/>
      <c r="OEC273" s="893"/>
      <c r="OED273" s="893"/>
      <c r="OEE273" s="893"/>
      <c r="OEF273" s="908"/>
      <c r="OEG273" s="910"/>
      <c r="OEH273" s="893"/>
      <c r="OEI273" s="893"/>
      <c r="OEJ273" s="893"/>
      <c r="OEK273" s="893"/>
      <c r="OEL273" s="893"/>
      <c r="OEM273" s="893"/>
      <c r="OEN273" s="893"/>
      <c r="OEO273" s="911"/>
      <c r="OEP273" s="911"/>
      <c r="OEQ273" s="911"/>
      <c r="OER273" s="911"/>
      <c r="OES273" s="911"/>
      <c r="OET273" s="911"/>
      <c r="OEU273" s="911"/>
      <c r="OEV273" s="911"/>
      <c r="OEW273" s="911"/>
      <c r="OEX273" s="911"/>
      <c r="OEY273" s="911"/>
      <c r="OEZ273" s="911"/>
      <c r="OFA273" s="911"/>
      <c r="OFB273" s="911"/>
      <c r="OFC273" s="911"/>
      <c r="OFD273" s="911"/>
      <c r="OFE273" s="911"/>
      <c r="OFF273" s="911"/>
      <c r="OFG273" s="911"/>
      <c r="OFH273" s="911"/>
      <c r="OFI273" s="911"/>
      <c r="OFJ273" s="911"/>
      <c r="OFK273" s="911"/>
      <c r="OFL273" s="911"/>
      <c r="OFM273" s="911"/>
      <c r="OFN273" s="911"/>
      <c r="OFO273" s="911"/>
      <c r="OFP273" s="911"/>
      <c r="OFQ273" s="911"/>
      <c r="OFR273" s="911"/>
      <c r="OFS273" s="911"/>
      <c r="OFT273" s="911"/>
      <c r="OFU273" s="911"/>
      <c r="OFV273" s="911"/>
      <c r="OFW273" s="911"/>
      <c r="OFX273" s="911"/>
      <c r="OFY273" s="911"/>
      <c r="OFZ273" s="911"/>
      <c r="OGA273" s="911"/>
      <c r="OGB273" s="911"/>
      <c r="OGC273" s="911"/>
      <c r="OGD273" s="911"/>
      <c r="OGE273" s="911"/>
      <c r="OGF273" s="911"/>
      <c r="OGG273" s="893"/>
      <c r="OGH273" s="893"/>
      <c r="OGI273" s="893"/>
      <c r="OGJ273" s="893"/>
      <c r="OGK273" s="893"/>
      <c r="OGL273" s="893"/>
      <c r="OGM273" s="893"/>
      <c r="OGN273" s="893"/>
      <c r="OGO273" s="893"/>
      <c r="OGP273" s="893"/>
      <c r="OGQ273" s="893"/>
      <c r="OGR273" s="893"/>
      <c r="OGS273" s="893"/>
      <c r="OGT273" s="893"/>
      <c r="OGU273" s="893"/>
      <c r="OGV273" s="893"/>
      <c r="OGW273" s="893"/>
      <c r="OGX273" s="893"/>
      <c r="OGY273" s="893"/>
      <c r="OGZ273" s="893"/>
      <c r="OHA273" s="893"/>
      <c r="OHB273" s="893"/>
      <c r="OHC273" s="893"/>
      <c r="OHD273" s="893"/>
      <c r="OHE273" s="909"/>
      <c r="OHF273" s="909"/>
      <c r="OHG273" s="909"/>
      <c r="OHH273" s="909"/>
      <c r="OHI273" s="909"/>
      <c r="OHJ273" s="893"/>
      <c r="OHK273" s="893"/>
      <c r="OHL273" s="909"/>
      <c r="OHM273" s="909"/>
      <c r="OHN273" s="893"/>
      <c r="OHO273" s="893"/>
      <c r="OHP273" s="909"/>
      <c r="OHQ273" s="909"/>
      <c r="OHR273" s="893"/>
      <c r="OHS273" s="893"/>
      <c r="OHT273" s="893"/>
      <c r="OHU273" s="893"/>
      <c r="OHV273" s="893"/>
      <c r="OHW273" s="893"/>
      <c r="OHX273" s="893"/>
      <c r="OHY273" s="909"/>
      <c r="OHZ273" s="909"/>
      <c r="OIA273" s="893"/>
      <c r="OIB273" s="893"/>
      <c r="OIC273" s="909"/>
      <c r="OID273" s="909"/>
      <c r="OIE273" s="893"/>
      <c r="OIF273" s="893"/>
      <c r="OIG273" s="893"/>
      <c r="OIH273" s="893"/>
      <c r="OII273" s="893"/>
      <c r="OIJ273" s="908"/>
      <c r="OIK273" s="910"/>
      <c r="OIL273" s="893"/>
      <c r="OIM273" s="893"/>
      <c r="OIN273" s="893"/>
      <c r="OIO273" s="893"/>
      <c r="OIP273" s="893"/>
      <c r="OIQ273" s="893"/>
      <c r="OIR273" s="893"/>
      <c r="OIS273" s="911"/>
      <c r="OIT273" s="911"/>
      <c r="OIU273" s="911"/>
      <c r="OIV273" s="911"/>
      <c r="OIW273" s="911"/>
      <c r="OIX273" s="911"/>
      <c r="OIY273" s="911"/>
      <c r="OIZ273" s="911"/>
      <c r="OJA273" s="911"/>
      <c r="OJB273" s="911"/>
      <c r="OJC273" s="911"/>
      <c r="OJD273" s="911"/>
      <c r="OJE273" s="911"/>
      <c r="OJF273" s="911"/>
      <c r="OJG273" s="911"/>
      <c r="OJH273" s="911"/>
      <c r="OJI273" s="911"/>
      <c r="OJJ273" s="911"/>
      <c r="OJK273" s="911"/>
      <c r="OJL273" s="911"/>
      <c r="OJM273" s="911"/>
      <c r="OJN273" s="911"/>
      <c r="OJO273" s="911"/>
      <c r="OJP273" s="911"/>
      <c r="OJQ273" s="911"/>
      <c r="OJR273" s="911"/>
      <c r="OJS273" s="911"/>
      <c r="OJT273" s="911"/>
      <c r="OJU273" s="911"/>
      <c r="OJV273" s="911"/>
      <c r="OJW273" s="911"/>
      <c r="OJX273" s="911"/>
      <c r="OJY273" s="911"/>
      <c r="OJZ273" s="911"/>
      <c r="OKA273" s="911"/>
      <c r="OKB273" s="911"/>
      <c r="OKC273" s="911"/>
      <c r="OKD273" s="911"/>
      <c r="OKE273" s="911"/>
      <c r="OKF273" s="911"/>
      <c r="OKG273" s="911"/>
      <c r="OKH273" s="911"/>
      <c r="OKI273" s="911"/>
      <c r="OKJ273" s="911"/>
      <c r="OKK273" s="893"/>
      <c r="OKL273" s="893"/>
      <c r="OKM273" s="893"/>
      <c r="OKN273" s="893"/>
      <c r="OKO273" s="893"/>
      <c r="OKP273" s="893"/>
      <c r="OKQ273" s="893"/>
      <c r="OKR273" s="893"/>
      <c r="OKS273" s="893"/>
      <c r="OKT273" s="893"/>
      <c r="OKU273" s="893"/>
      <c r="OKV273" s="893"/>
      <c r="OKW273" s="893"/>
      <c r="OKX273" s="893"/>
      <c r="OKY273" s="893"/>
      <c r="OKZ273" s="893"/>
      <c r="OLA273" s="893"/>
      <c r="OLB273" s="893"/>
      <c r="OLC273" s="893"/>
      <c r="OLD273" s="893"/>
      <c r="OLE273" s="893"/>
      <c r="OLF273" s="893"/>
      <c r="OLG273" s="893"/>
      <c r="OLH273" s="893"/>
      <c r="OLI273" s="909"/>
      <c r="OLJ273" s="909"/>
      <c r="OLK273" s="909"/>
      <c r="OLL273" s="909"/>
      <c r="OLM273" s="909"/>
      <c r="OLN273" s="893"/>
      <c r="OLO273" s="893"/>
      <c r="OLP273" s="909"/>
      <c r="OLQ273" s="909"/>
      <c r="OLR273" s="893"/>
      <c r="OLS273" s="893"/>
      <c r="OLT273" s="909"/>
      <c r="OLU273" s="909"/>
      <c r="OLV273" s="893"/>
      <c r="OLW273" s="893"/>
      <c r="OLX273" s="893"/>
      <c r="OLY273" s="893"/>
      <c r="OLZ273" s="893"/>
      <c r="OMA273" s="893"/>
      <c r="OMB273" s="893"/>
      <c r="OMC273" s="909"/>
      <c r="OMD273" s="909"/>
      <c r="OME273" s="893"/>
      <c r="OMF273" s="893"/>
      <c r="OMG273" s="909"/>
      <c r="OMH273" s="909"/>
      <c r="OMI273" s="893"/>
      <c r="OMJ273" s="893"/>
      <c r="OMK273" s="893"/>
      <c r="OML273" s="893"/>
      <c r="OMM273" s="893"/>
      <c r="OMN273" s="908"/>
      <c r="OMO273" s="910"/>
      <c r="OMP273" s="893"/>
      <c r="OMQ273" s="893"/>
      <c r="OMR273" s="893"/>
      <c r="OMS273" s="893"/>
      <c r="OMT273" s="893"/>
      <c r="OMU273" s="893"/>
      <c r="OMV273" s="893"/>
      <c r="OMW273" s="911"/>
      <c r="OMX273" s="911"/>
      <c r="OMY273" s="911"/>
      <c r="OMZ273" s="911"/>
      <c r="ONA273" s="911"/>
      <c r="ONB273" s="911"/>
      <c r="ONC273" s="911"/>
      <c r="OND273" s="911"/>
      <c r="ONE273" s="911"/>
      <c r="ONF273" s="911"/>
      <c r="ONG273" s="911"/>
      <c r="ONH273" s="911"/>
      <c r="ONI273" s="911"/>
      <c r="ONJ273" s="911"/>
      <c r="ONK273" s="911"/>
      <c r="ONL273" s="911"/>
      <c r="ONM273" s="911"/>
      <c r="ONN273" s="911"/>
      <c r="ONO273" s="911"/>
      <c r="ONP273" s="911"/>
      <c r="ONQ273" s="911"/>
      <c r="ONR273" s="911"/>
      <c r="ONS273" s="911"/>
      <c r="ONT273" s="911"/>
      <c r="ONU273" s="911"/>
      <c r="ONV273" s="911"/>
      <c r="ONW273" s="911"/>
      <c r="ONX273" s="911"/>
      <c r="ONY273" s="911"/>
      <c r="ONZ273" s="911"/>
      <c r="OOA273" s="911"/>
      <c r="OOB273" s="911"/>
      <c r="OOC273" s="911"/>
      <c r="OOD273" s="911"/>
      <c r="OOE273" s="911"/>
      <c r="OOF273" s="911"/>
      <c r="OOG273" s="911"/>
      <c r="OOH273" s="911"/>
      <c r="OOI273" s="911"/>
      <c r="OOJ273" s="911"/>
      <c r="OOK273" s="911"/>
      <c r="OOL273" s="911"/>
      <c r="OOM273" s="911"/>
      <c r="OON273" s="911"/>
      <c r="OOO273" s="893"/>
      <c r="OOP273" s="893"/>
      <c r="OOQ273" s="893"/>
      <c r="OOR273" s="893"/>
      <c r="OOS273" s="893"/>
      <c r="OOT273" s="893"/>
      <c r="OOU273" s="893"/>
      <c r="OOV273" s="893"/>
      <c r="OOW273" s="893"/>
      <c r="OOX273" s="893"/>
      <c r="OOY273" s="893"/>
      <c r="OOZ273" s="893"/>
      <c r="OPA273" s="893"/>
      <c r="OPB273" s="893"/>
      <c r="OPC273" s="893"/>
      <c r="OPD273" s="893"/>
      <c r="OPE273" s="893"/>
      <c r="OPF273" s="893"/>
      <c r="OPG273" s="893"/>
      <c r="OPH273" s="893"/>
      <c r="OPI273" s="893"/>
      <c r="OPJ273" s="893"/>
      <c r="OPK273" s="893"/>
      <c r="OPL273" s="893"/>
      <c r="OPM273" s="909"/>
      <c r="OPN273" s="909"/>
      <c r="OPO273" s="909"/>
      <c r="OPP273" s="909"/>
      <c r="OPQ273" s="909"/>
      <c r="OPR273" s="893"/>
      <c r="OPS273" s="893"/>
      <c r="OPT273" s="909"/>
      <c r="OPU273" s="909"/>
      <c r="OPV273" s="893"/>
      <c r="OPW273" s="893"/>
      <c r="OPX273" s="909"/>
      <c r="OPY273" s="909"/>
      <c r="OPZ273" s="893"/>
      <c r="OQA273" s="893"/>
      <c r="OQB273" s="893"/>
      <c r="OQC273" s="893"/>
      <c r="OQD273" s="893"/>
      <c r="OQE273" s="893"/>
      <c r="OQF273" s="893"/>
      <c r="OQG273" s="909"/>
      <c r="OQH273" s="909"/>
      <c r="OQI273" s="893"/>
      <c r="OQJ273" s="893"/>
      <c r="OQK273" s="909"/>
      <c r="OQL273" s="909"/>
      <c r="OQM273" s="893"/>
      <c r="OQN273" s="893"/>
      <c r="OQO273" s="893"/>
      <c r="OQP273" s="893"/>
      <c r="OQQ273" s="893"/>
      <c r="OQR273" s="908"/>
      <c r="OQS273" s="910"/>
      <c r="OQT273" s="893"/>
      <c r="OQU273" s="893"/>
      <c r="OQV273" s="893"/>
      <c r="OQW273" s="893"/>
      <c r="OQX273" s="893"/>
      <c r="OQY273" s="893"/>
      <c r="OQZ273" s="893"/>
      <c r="ORA273" s="911"/>
      <c r="ORB273" s="911"/>
      <c r="ORC273" s="911"/>
      <c r="ORD273" s="911"/>
      <c r="ORE273" s="911"/>
      <c r="ORF273" s="911"/>
      <c r="ORG273" s="911"/>
      <c r="ORH273" s="911"/>
      <c r="ORI273" s="911"/>
      <c r="ORJ273" s="911"/>
      <c r="ORK273" s="911"/>
      <c r="ORL273" s="911"/>
      <c r="ORM273" s="911"/>
      <c r="ORN273" s="911"/>
      <c r="ORO273" s="911"/>
      <c r="ORP273" s="911"/>
      <c r="ORQ273" s="911"/>
      <c r="ORR273" s="911"/>
      <c r="ORS273" s="911"/>
      <c r="ORT273" s="911"/>
      <c r="ORU273" s="911"/>
      <c r="ORV273" s="911"/>
      <c r="ORW273" s="911"/>
      <c r="ORX273" s="911"/>
      <c r="ORY273" s="911"/>
      <c r="ORZ273" s="911"/>
      <c r="OSA273" s="911"/>
      <c r="OSB273" s="911"/>
      <c r="OSC273" s="911"/>
      <c r="OSD273" s="911"/>
      <c r="OSE273" s="911"/>
      <c r="OSF273" s="911"/>
      <c r="OSG273" s="911"/>
      <c r="OSH273" s="911"/>
      <c r="OSI273" s="911"/>
      <c r="OSJ273" s="911"/>
      <c r="OSK273" s="911"/>
      <c r="OSL273" s="911"/>
      <c r="OSM273" s="911"/>
      <c r="OSN273" s="911"/>
      <c r="OSO273" s="911"/>
      <c r="OSP273" s="911"/>
      <c r="OSQ273" s="911"/>
      <c r="OSR273" s="911"/>
      <c r="OSS273" s="893"/>
      <c r="OST273" s="893"/>
      <c r="OSU273" s="893"/>
      <c r="OSV273" s="893"/>
      <c r="OSW273" s="893"/>
      <c r="OSX273" s="893"/>
      <c r="OSY273" s="893"/>
      <c r="OSZ273" s="893"/>
      <c r="OTA273" s="893"/>
      <c r="OTB273" s="893"/>
      <c r="OTC273" s="893"/>
      <c r="OTD273" s="893"/>
      <c r="OTE273" s="893"/>
      <c r="OTF273" s="893"/>
      <c r="OTG273" s="893"/>
      <c r="OTH273" s="893"/>
      <c r="OTI273" s="893"/>
      <c r="OTJ273" s="893"/>
      <c r="OTK273" s="893"/>
      <c r="OTL273" s="893"/>
      <c r="OTM273" s="893"/>
      <c r="OTN273" s="893"/>
      <c r="OTO273" s="893"/>
      <c r="OTP273" s="893"/>
      <c r="OTQ273" s="909"/>
      <c r="OTR273" s="909"/>
      <c r="OTS273" s="909"/>
      <c r="OTT273" s="909"/>
      <c r="OTU273" s="909"/>
      <c r="OTV273" s="893"/>
      <c r="OTW273" s="893"/>
      <c r="OTX273" s="909"/>
      <c r="OTY273" s="909"/>
      <c r="OTZ273" s="893"/>
      <c r="OUA273" s="893"/>
      <c r="OUB273" s="909"/>
      <c r="OUC273" s="909"/>
      <c r="OUD273" s="893"/>
      <c r="OUE273" s="893"/>
      <c r="OUF273" s="893"/>
      <c r="OUG273" s="893"/>
      <c r="OUH273" s="893"/>
      <c r="OUI273" s="893"/>
      <c r="OUJ273" s="893"/>
      <c r="OUK273" s="909"/>
      <c r="OUL273" s="909"/>
      <c r="OUM273" s="893"/>
      <c r="OUN273" s="893"/>
      <c r="OUO273" s="909"/>
      <c r="OUP273" s="909"/>
      <c r="OUQ273" s="893"/>
      <c r="OUR273" s="893"/>
      <c r="OUS273" s="893"/>
      <c r="OUT273" s="893"/>
      <c r="OUU273" s="893"/>
      <c r="OUV273" s="908"/>
      <c r="OUW273" s="910"/>
      <c r="OUX273" s="893"/>
      <c r="OUY273" s="893"/>
      <c r="OUZ273" s="893"/>
      <c r="OVA273" s="893"/>
      <c r="OVB273" s="893"/>
      <c r="OVC273" s="893"/>
      <c r="OVD273" s="893"/>
      <c r="OVE273" s="911"/>
      <c r="OVF273" s="911"/>
      <c r="OVG273" s="911"/>
      <c r="OVH273" s="911"/>
      <c r="OVI273" s="911"/>
      <c r="OVJ273" s="911"/>
      <c r="OVK273" s="911"/>
      <c r="OVL273" s="911"/>
      <c r="OVM273" s="911"/>
      <c r="OVN273" s="911"/>
      <c r="OVO273" s="911"/>
      <c r="OVP273" s="911"/>
      <c r="OVQ273" s="911"/>
      <c r="OVR273" s="911"/>
      <c r="OVS273" s="911"/>
      <c r="OVT273" s="911"/>
      <c r="OVU273" s="911"/>
      <c r="OVV273" s="911"/>
      <c r="OVW273" s="911"/>
      <c r="OVX273" s="911"/>
      <c r="OVY273" s="911"/>
      <c r="OVZ273" s="911"/>
      <c r="OWA273" s="911"/>
      <c r="OWB273" s="911"/>
      <c r="OWC273" s="911"/>
      <c r="OWD273" s="911"/>
      <c r="OWE273" s="911"/>
      <c r="OWF273" s="911"/>
      <c r="OWG273" s="911"/>
      <c r="OWH273" s="911"/>
      <c r="OWI273" s="911"/>
      <c r="OWJ273" s="911"/>
      <c r="OWK273" s="911"/>
      <c r="OWL273" s="911"/>
      <c r="OWM273" s="911"/>
      <c r="OWN273" s="911"/>
      <c r="OWO273" s="911"/>
      <c r="OWP273" s="911"/>
      <c r="OWQ273" s="911"/>
      <c r="OWR273" s="911"/>
      <c r="OWS273" s="911"/>
      <c r="OWT273" s="911"/>
      <c r="OWU273" s="911"/>
      <c r="OWV273" s="911"/>
      <c r="OWW273" s="893"/>
      <c r="OWX273" s="893"/>
      <c r="OWY273" s="893"/>
      <c r="OWZ273" s="893"/>
      <c r="OXA273" s="893"/>
      <c r="OXB273" s="893"/>
      <c r="OXC273" s="893"/>
      <c r="OXD273" s="893"/>
      <c r="OXE273" s="893"/>
      <c r="OXF273" s="893"/>
      <c r="OXG273" s="893"/>
      <c r="OXH273" s="893"/>
      <c r="OXI273" s="893"/>
      <c r="OXJ273" s="893"/>
      <c r="OXK273" s="893"/>
      <c r="OXL273" s="893"/>
      <c r="OXM273" s="893"/>
      <c r="OXN273" s="893"/>
      <c r="OXO273" s="893"/>
      <c r="OXP273" s="893"/>
      <c r="OXQ273" s="893"/>
      <c r="OXR273" s="893"/>
      <c r="OXS273" s="893"/>
      <c r="OXT273" s="893"/>
      <c r="OXU273" s="909"/>
      <c r="OXV273" s="909"/>
      <c r="OXW273" s="909"/>
      <c r="OXX273" s="909"/>
      <c r="OXY273" s="909"/>
      <c r="OXZ273" s="893"/>
      <c r="OYA273" s="893"/>
      <c r="OYB273" s="909"/>
      <c r="OYC273" s="909"/>
      <c r="OYD273" s="893"/>
      <c r="OYE273" s="893"/>
      <c r="OYF273" s="909"/>
      <c r="OYG273" s="909"/>
      <c r="OYH273" s="893"/>
      <c r="OYI273" s="893"/>
      <c r="OYJ273" s="893"/>
      <c r="OYK273" s="893"/>
      <c r="OYL273" s="893"/>
      <c r="OYM273" s="893"/>
      <c r="OYN273" s="893"/>
      <c r="OYO273" s="909"/>
      <c r="OYP273" s="909"/>
      <c r="OYQ273" s="893"/>
      <c r="OYR273" s="893"/>
      <c r="OYS273" s="909"/>
      <c r="OYT273" s="909"/>
      <c r="OYU273" s="893"/>
      <c r="OYV273" s="893"/>
      <c r="OYW273" s="893"/>
      <c r="OYX273" s="893"/>
      <c r="OYY273" s="893"/>
      <c r="OYZ273" s="908"/>
      <c r="OZA273" s="910"/>
      <c r="OZB273" s="893"/>
      <c r="OZC273" s="893"/>
      <c r="OZD273" s="893"/>
      <c r="OZE273" s="893"/>
      <c r="OZF273" s="893"/>
      <c r="OZG273" s="893"/>
      <c r="OZH273" s="893"/>
      <c r="OZI273" s="911"/>
      <c r="OZJ273" s="911"/>
      <c r="OZK273" s="911"/>
      <c r="OZL273" s="911"/>
      <c r="OZM273" s="911"/>
      <c r="OZN273" s="911"/>
      <c r="OZO273" s="911"/>
      <c r="OZP273" s="911"/>
      <c r="OZQ273" s="911"/>
      <c r="OZR273" s="911"/>
      <c r="OZS273" s="911"/>
      <c r="OZT273" s="911"/>
      <c r="OZU273" s="911"/>
      <c r="OZV273" s="911"/>
      <c r="OZW273" s="911"/>
      <c r="OZX273" s="911"/>
      <c r="OZY273" s="911"/>
      <c r="OZZ273" s="911"/>
      <c r="PAA273" s="911"/>
      <c r="PAB273" s="911"/>
      <c r="PAC273" s="911"/>
      <c r="PAD273" s="911"/>
      <c r="PAE273" s="911"/>
      <c r="PAF273" s="911"/>
      <c r="PAG273" s="911"/>
      <c r="PAH273" s="911"/>
      <c r="PAI273" s="911"/>
      <c r="PAJ273" s="911"/>
      <c r="PAK273" s="911"/>
      <c r="PAL273" s="911"/>
      <c r="PAM273" s="911"/>
      <c r="PAN273" s="911"/>
      <c r="PAO273" s="911"/>
      <c r="PAP273" s="911"/>
      <c r="PAQ273" s="911"/>
      <c r="PAR273" s="911"/>
      <c r="PAS273" s="911"/>
      <c r="PAT273" s="911"/>
      <c r="PAU273" s="911"/>
      <c r="PAV273" s="911"/>
      <c r="PAW273" s="911"/>
      <c r="PAX273" s="911"/>
      <c r="PAY273" s="911"/>
      <c r="PAZ273" s="911"/>
      <c r="PBA273" s="893"/>
      <c r="PBB273" s="893"/>
      <c r="PBC273" s="893"/>
      <c r="PBD273" s="893"/>
      <c r="PBE273" s="893"/>
      <c r="PBF273" s="893"/>
      <c r="PBG273" s="893"/>
      <c r="PBH273" s="893"/>
      <c r="PBI273" s="893"/>
      <c r="PBJ273" s="893"/>
      <c r="PBK273" s="893"/>
      <c r="PBL273" s="893"/>
      <c r="PBM273" s="893"/>
      <c r="PBN273" s="893"/>
      <c r="PBO273" s="893"/>
      <c r="PBP273" s="893"/>
      <c r="PBQ273" s="893"/>
      <c r="PBR273" s="893"/>
      <c r="PBS273" s="893"/>
      <c r="PBT273" s="893"/>
      <c r="PBU273" s="893"/>
      <c r="PBV273" s="893"/>
      <c r="PBW273" s="893"/>
      <c r="PBX273" s="893"/>
      <c r="PBY273" s="909"/>
      <c r="PBZ273" s="909"/>
      <c r="PCA273" s="909"/>
      <c r="PCB273" s="909"/>
      <c r="PCC273" s="909"/>
      <c r="PCD273" s="893"/>
      <c r="PCE273" s="893"/>
      <c r="PCF273" s="909"/>
      <c r="PCG273" s="909"/>
      <c r="PCH273" s="893"/>
      <c r="PCI273" s="893"/>
      <c r="PCJ273" s="909"/>
      <c r="PCK273" s="909"/>
      <c r="PCL273" s="893"/>
      <c r="PCM273" s="893"/>
      <c r="PCN273" s="893"/>
      <c r="PCO273" s="893"/>
      <c r="PCP273" s="893"/>
      <c r="PCQ273" s="893"/>
      <c r="PCR273" s="893"/>
      <c r="PCS273" s="909"/>
      <c r="PCT273" s="909"/>
      <c r="PCU273" s="893"/>
      <c r="PCV273" s="893"/>
      <c r="PCW273" s="909"/>
      <c r="PCX273" s="909"/>
      <c r="PCY273" s="893"/>
      <c r="PCZ273" s="893"/>
      <c r="PDA273" s="893"/>
      <c r="PDB273" s="893"/>
      <c r="PDC273" s="893"/>
      <c r="PDD273" s="908"/>
      <c r="PDE273" s="910"/>
      <c r="PDF273" s="893"/>
      <c r="PDG273" s="893"/>
      <c r="PDH273" s="893"/>
      <c r="PDI273" s="893"/>
      <c r="PDJ273" s="893"/>
      <c r="PDK273" s="893"/>
      <c r="PDL273" s="893"/>
      <c r="PDM273" s="911"/>
      <c r="PDN273" s="911"/>
      <c r="PDO273" s="911"/>
      <c r="PDP273" s="911"/>
      <c r="PDQ273" s="911"/>
      <c r="PDR273" s="911"/>
      <c r="PDS273" s="911"/>
      <c r="PDT273" s="911"/>
      <c r="PDU273" s="911"/>
      <c r="PDV273" s="911"/>
      <c r="PDW273" s="911"/>
      <c r="PDX273" s="911"/>
      <c r="PDY273" s="911"/>
      <c r="PDZ273" s="911"/>
      <c r="PEA273" s="911"/>
      <c r="PEB273" s="911"/>
      <c r="PEC273" s="911"/>
      <c r="PED273" s="911"/>
      <c r="PEE273" s="911"/>
      <c r="PEF273" s="911"/>
      <c r="PEG273" s="911"/>
      <c r="PEH273" s="911"/>
      <c r="PEI273" s="911"/>
      <c r="PEJ273" s="911"/>
      <c r="PEK273" s="911"/>
      <c r="PEL273" s="911"/>
      <c r="PEM273" s="911"/>
      <c r="PEN273" s="911"/>
      <c r="PEO273" s="911"/>
      <c r="PEP273" s="911"/>
      <c r="PEQ273" s="911"/>
      <c r="PER273" s="911"/>
      <c r="PES273" s="911"/>
      <c r="PET273" s="911"/>
      <c r="PEU273" s="911"/>
      <c r="PEV273" s="911"/>
      <c r="PEW273" s="911"/>
      <c r="PEX273" s="911"/>
      <c r="PEY273" s="911"/>
      <c r="PEZ273" s="911"/>
      <c r="PFA273" s="911"/>
      <c r="PFB273" s="911"/>
      <c r="PFC273" s="911"/>
      <c r="PFD273" s="911"/>
      <c r="PFE273" s="893"/>
      <c r="PFF273" s="893"/>
      <c r="PFG273" s="893"/>
      <c r="PFH273" s="893"/>
      <c r="PFI273" s="893"/>
      <c r="PFJ273" s="893"/>
      <c r="PFK273" s="893"/>
      <c r="PFL273" s="893"/>
      <c r="PFM273" s="893"/>
      <c r="PFN273" s="893"/>
      <c r="PFO273" s="893"/>
      <c r="PFP273" s="893"/>
      <c r="PFQ273" s="893"/>
      <c r="PFR273" s="893"/>
      <c r="PFS273" s="893"/>
      <c r="PFT273" s="893"/>
      <c r="PFU273" s="893"/>
      <c r="PFV273" s="893"/>
      <c r="PFW273" s="893"/>
      <c r="PFX273" s="893"/>
      <c r="PFY273" s="893"/>
      <c r="PFZ273" s="893"/>
      <c r="PGA273" s="893"/>
      <c r="PGB273" s="893"/>
      <c r="PGC273" s="909"/>
      <c r="PGD273" s="909"/>
      <c r="PGE273" s="909"/>
      <c r="PGF273" s="909"/>
      <c r="PGG273" s="909"/>
      <c r="PGH273" s="893"/>
      <c r="PGI273" s="893"/>
      <c r="PGJ273" s="909"/>
      <c r="PGK273" s="909"/>
      <c r="PGL273" s="893"/>
      <c r="PGM273" s="893"/>
      <c r="PGN273" s="909"/>
      <c r="PGO273" s="909"/>
      <c r="PGP273" s="893"/>
      <c r="PGQ273" s="893"/>
      <c r="PGR273" s="893"/>
      <c r="PGS273" s="893"/>
      <c r="PGT273" s="893"/>
      <c r="PGU273" s="893"/>
      <c r="PGV273" s="893"/>
      <c r="PGW273" s="909"/>
      <c r="PGX273" s="909"/>
      <c r="PGY273" s="893"/>
      <c r="PGZ273" s="893"/>
      <c r="PHA273" s="909"/>
      <c r="PHB273" s="909"/>
      <c r="PHC273" s="893"/>
      <c r="PHD273" s="893"/>
      <c r="PHE273" s="893"/>
      <c r="PHF273" s="893"/>
      <c r="PHG273" s="893"/>
      <c r="PHH273" s="908"/>
      <c r="PHI273" s="910"/>
      <c r="PHJ273" s="893"/>
      <c r="PHK273" s="893"/>
      <c r="PHL273" s="893"/>
      <c r="PHM273" s="893"/>
      <c r="PHN273" s="893"/>
      <c r="PHO273" s="893"/>
      <c r="PHP273" s="893"/>
      <c r="PHQ273" s="911"/>
      <c r="PHR273" s="911"/>
      <c r="PHS273" s="911"/>
      <c r="PHT273" s="911"/>
      <c r="PHU273" s="911"/>
      <c r="PHV273" s="911"/>
      <c r="PHW273" s="911"/>
      <c r="PHX273" s="911"/>
      <c r="PHY273" s="911"/>
      <c r="PHZ273" s="911"/>
      <c r="PIA273" s="911"/>
      <c r="PIB273" s="911"/>
      <c r="PIC273" s="911"/>
      <c r="PID273" s="911"/>
      <c r="PIE273" s="911"/>
      <c r="PIF273" s="911"/>
      <c r="PIG273" s="911"/>
      <c r="PIH273" s="911"/>
      <c r="PII273" s="911"/>
      <c r="PIJ273" s="911"/>
      <c r="PIK273" s="911"/>
      <c r="PIL273" s="911"/>
      <c r="PIM273" s="911"/>
      <c r="PIN273" s="911"/>
      <c r="PIO273" s="911"/>
      <c r="PIP273" s="911"/>
      <c r="PIQ273" s="911"/>
      <c r="PIR273" s="911"/>
      <c r="PIS273" s="911"/>
      <c r="PIT273" s="911"/>
      <c r="PIU273" s="911"/>
      <c r="PIV273" s="911"/>
      <c r="PIW273" s="911"/>
      <c r="PIX273" s="911"/>
      <c r="PIY273" s="911"/>
      <c r="PIZ273" s="911"/>
      <c r="PJA273" s="911"/>
      <c r="PJB273" s="911"/>
      <c r="PJC273" s="911"/>
      <c r="PJD273" s="911"/>
      <c r="PJE273" s="911"/>
      <c r="PJF273" s="911"/>
      <c r="PJG273" s="911"/>
      <c r="PJH273" s="911"/>
      <c r="PJI273" s="893"/>
      <c r="PJJ273" s="893"/>
      <c r="PJK273" s="893"/>
      <c r="PJL273" s="893"/>
      <c r="PJM273" s="893"/>
      <c r="PJN273" s="893"/>
      <c r="PJO273" s="893"/>
      <c r="PJP273" s="893"/>
      <c r="PJQ273" s="893"/>
      <c r="PJR273" s="893"/>
      <c r="PJS273" s="893"/>
      <c r="PJT273" s="893"/>
      <c r="PJU273" s="893"/>
      <c r="PJV273" s="893"/>
      <c r="PJW273" s="893"/>
      <c r="PJX273" s="893"/>
      <c r="PJY273" s="893"/>
      <c r="PJZ273" s="893"/>
      <c r="PKA273" s="893"/>
      <c r="PKB273" s="893"/>
      <c r="PKC273" s="893"/>
      <c r="PKD273" s="893"/>
      <c r="PKE273" s="893"/>
      <c r="PKF273" s="893"/>
      <c r="PKG273" s="909"/>
      <c r="PKH273" s="909"/>
      <c r="PKI273" s="909"/>
      <c r="PKJ273" s="909"/>
      <c r="PKK273" s="909"/>
      <c r="PKL273" s="893"/>
      <c r="PKM273" s="893"/>
      <c r="PKN273" s="909"/>
      <c r="PKO273" s="909"/>
      <c r="PKP273" s="893"/>
      <c r="PKQ273" s="893"/>
      <c r="PKR273" s="909"/>
      <c r="PKS273" s="909"/>
      <c r="PKT273" s="893"/>
      <c r="PKU273" s="893"/>
      <c r="PKV273" s="893"/>
      <c r="PKW273" s="893"/>
      <c r="PKX273" s="893"/>
      <c r="PKY273" s="893"/>
      <c r="PKZ273" s="893"/>
      <c r="PLA273" s="909"/>
      <c r="PLB273" s="909"/>
      <c r="PLC273" s="893"/>
      <c r="PLD273" s="893"/>
      <c r="PLE273" s="909"/>
      <c r="PLF273" s="909"/>
      <c r="PLG273" s="893"/>
      <c r="PLH273" s="893"/>
      <c r="PLI273" s="893"/>
      <c r="PLJ273" s="893"/>
      <c r="PLK273" s="893"/>
      <c r="PLL273" s="908"/>
      <c r="PLM273" s="910"/>
      <c r="PLN273" s="893"/>
      <c r="PLO273" s="893"/>
      <c r="PLP273" s="893"/>
      <c r="PLQ273" s="893"/>
      <c r="PLR273" s="893"/>
      <c r="PLS273" s="893"/>
      <c r="PLT273" s="893"/>
      <c r="PLU273" s="911"/>
      <c r="PLV273" s="911"/>
      <c r="PLW273" s="911"/>
      <c r="PLX273" s="911"/>
      <c r="PLY273" s="911"/>
      <c r="PLZ273" s="911"/>
      <c r="PMA273" s="911"/>
      <c r="PMB273" s="911"/>
      <c r="PMC273" s="911"/>
      <c r="PMD273" s="911"/>
      <c r="PME273" s="911"/>
      <c r="PMF273" s="911"/>
      <c r="PMG273" s="911"/>
      <c r="PMH273" s="911"/>
      <c r="PMI273" s="911"/>
      <c r="PMJ273" s="911"/>
      <c r="PMK273" s="911"/>
      <c r="PML273" s="911"/>
      <c r="PMM273" s="911"/>
      <c r="PMN273" s="911"/>
      <c r="PMO273" s="911"/>
      <c r="PMP273" s="911"/>
      <c r="PMQ273" s="911"/>
      <c r="PMR273" s="911"/>
      <c r="PMS273" s="911"/>
      <c r="PMT273" s="911"/>
      <c r="PMU273" s="911"/>
      <c r="PMV273" s="911"/>
      <c r="PMW273" s="911"/>
      <c r="PMX273" s="911"/>
      <c r="PMY273" s="911"/>
      <c r="PMZ273" s="911"/>
      <c r="PNA273" s="911"/>
      <c r="PNB273" s="911"/>
      <c r="PNC273" s="911"/>
      <c r="PND273" s="911"/>
      <c r="PNE273" s="911"/>
      <c r="PNF273" s="911"/>
      <c r="PNG273" s="911"/>
      <c r="PNH273" s="911"/>
      <c r="PNI273" s="911"/>
      <c r="PNJ273" s="911"/>
      <c r="PNK273" s="911"/>
      <c r="PNL273" s="911"/>
      <c r="PNM273" s="893"/>
      <c r="PNN273" s="893"/>
      <c r="PNO273" s="893"/>
      <c r="PNP273" s="893"/>
      <c r="PNQ273" s="893"/>
      <c r="PNR273" s="893"/>
      <c r="PNS273" s="893"/>
      <c r="PNT273" s="893"/>
      <c r="PNU273" s="893"/>
      <c r="PNV273" s="893"/>
      <c r="PNW273" s="893"/>
      <c r="PNX273" s="893"/>
      <c r="PNY273" s="893"/>
      <c r="PNZ273" s="893"/>
      <c r="POA273" s="893"/>
      <c r="POB273" s="893"/>
      <c r="POC273" s="893"/>
      <c r="POD273" s="893"/>
      <c r="POE273" s="893"/>
      <c r="POF273" s="893"/>
      <c r="POG273" s="893"/>
      <c r="POH273" s="893"/>
      <c r="POI273" s="893"/>
      <c r="POJ273" s="893"/>
      <c r="POK273" s="909"/>
      <c r="POL273" s="909"/>
      <c r="POM273" s="909"/>
      <c r="PON273" s="909"/>
      <c r="POO273" s="909"/>
      <c r="POP273" s="893"/>
      <c r="POQ273" s="893"/>
      <c r="POR273" s="909"/>
      <c r="POS273" s="909"/>
      <c r="POT273" s="893"/>
      <c r="POU273" s="893"/>
      <c r="POV273" s="909"/>
      <c r="POW273" s="909"/>
      <c r="POX273" s="893"/>
      <c r="POY273" s="893"/>
      <c r="POZ273" s="893"/>
      <c r="PPA273" s="893"/>
      <c r="PPB273" s="893"/>
      <c r="PPC273" s="893"/>
      <c r="PPD273" s="893"/>
      <c r="PPE273" s="909"/>
      <c r="PPF273" s="909"/>
      <c r="PPG273" s="893"/>
      <c r="PPH273" s="893"/>
      <c r="PPI273" s="909"/>
      <c r="PPJ273" s="909"/>
      <c r="PPK273" s="893"/>
      <c r="PPL273" s="893"/>
      <c r="PPM273" s="893"/>
      <c r="PPN273" s="893"/>
      <c r="PPO273" s="893"/>
      <c r="PPP273" s="908"/>
      <c r="PPQ273" s="910"/>
      <c r="PPR273" s="893"/>
      <c r="PPS273" s="893"/>
      <c r="PPT273" s="893"/>
      <c r="PPU273" s="893"/>
      <c r="PPV273" s="893"/>
      <c r="PPW273" s="893"/>
      <c r="PPX273" s="893"/>
      <c r="PPY273" s="911"/>
      <c r="PPZ273" s="911"/>
      <c r="PQA273" s="911"/>
      <c r="PQB273" s="911"/>
      <c r="PQC273" s="911"/>
      <c r="PQD273" s="911"/>
      <c r="PQE273" s="911"/>
      <c r="PQF273" s="911"/>
      <c r="PQG273" s="911"/>
      <c r="PQH273" s="911"/>
      <c r="PQI273" s="911"/>
      <c r="PQJ273" s="911"/>
      <c r="PQK273" s="911"/>
      <c r="PQL273" s="911"/>
      <c r="PQM273" s="911"/>
      <c r="PQN273" s="911"/>
      <c r="PQO273" s="911"/>
      <c r="PQP273" s="911"/>
      <c r="PQQ273" s="911"/>
      <c r="PQR273" s="911"/>
      <c r="PQS273" s="911"/>
      <c r="PQT273" s="911"/>
      <c r="PQU273" s="911"/>
      <c r="PQV273" s="911"/>
      <c r="PQW273" s="911"/>
      <c r="PQX273" s="911"/>
      <c r="PQY273" s="911"/>
      <c r="PQZ273" s="911"/>
      <c r="PRA273" s="911"/>
      <c r="PRB273" s="911"/>
      <c r="PRC273" s="911"/>
      <c r="PRD273" s="911"/>
      <c r="PRE273" s="911"/>
      <c r="PRF273" s="911"/>
      <c r="PRG273" s="911"/>
      <c r="PRH273" s="911"/>
      <c r="PRI273" s="911"/>
      <c r="PRJ273" s="911"/>
      <c r="PRK273" s="911"/>
      <c r="PRL273" s="911"/>
      <c r="PRM273" s="911"/>
      <c r="PRN273" s="911"/>
      <c r="PRO273" s="911"/>
      <c r="PRP273" s="911"/>
      <c r="PRQ273" s="893"/>
      <c r="PRR273" s="893"/>
      <c r="PRS273" s="893"/>
      <c r="PRT273" s="893"/>
      <c r="PRU273" s="893"/>
      <c r="PRV273" s="893"/>
      <c r="PRW273" s="893"/>
      <c r="PRX273" s="893"/>
      <c r="PRY273" s="893"/>
      <c r="PRZ273" s="893"/>
      <c r="PSA273" s="893"/>
      <c r="PSB273" s="893"/>
      <c r="PSC273" s="893"/>
      <c r="PSD273" s="893"/>
      <c r="PSE273" s="893"/>
      <c r="PSF273" s="893"/>
      <c r="PSG273" s="893"/>
      <c r="PSH273" s="893"/>
      <c r="PSI273" s="893"/>
      <c r="PSJ273" s="893"/>
      <c r="PSK273" s="893"/>
      <c r="PSL273" s="893"/>
      <c r="PSM273" s="893"/>
      <c r="PSN273" s="893"/>
      <c r="PSO273" s="909"/>
      <c r="PSP273" s="909"/>
      <c r="PSQ273" s="909"/>
      <c r="PSR273" s="909"/>
      <c r="PSS273" s="909"/>
      <c r="PST273" s="893"/>
      <c r="PSU273" s="893"/>
      <c r="PSV273" s="909"/>
      <c r="PSW273" s="909"/>
      <c r="PSX273" s="893"/>
      <c r="PSY273" s="893"/>
      <c r="PSZ273" s="909"/>
      <c r="PTA273" s="909"/>
      <c r="PTB273" s="893"/>
      <c r="PTC273" s="893"/>
      <c r="PTD273" s="893"/>
      <c r="PTE273" s="893"/>
      <c r="PTF273" s="893"/>
      <c r="PTG273" s="893"/>
      <c r="PTH273" s="893"/>
      <c r="PTI273" s="909"/>
      <c r="PTJ273" s="909"/>
      <c r="PTK273" s="893"/>
      <c r="PTL273" s="893"/>
      <c r="PTM273" s="909"/>
      <c r="PTN273" s="909"/>
      <c r="PTO273" s="893"/>
      <c r="PTP273" s="893"/>
      <c r="PTQ273" s="893"/>
      <c r="PTR273" s="893"/>
      <c r="PTS273" s="893"/>
      <c r="PTT273" s="908"/>
      <c r="PTU273" s="910"/>
      <c r="PTV273" s="893"/>
      <c r="PTW273" s="893"/>
      <c r="PTX273" s="893"/>
      <c r="PTY273" s="893"/>
      <c r="PTZ273" s="893"/>
      <c r="PUA273" s="893"/>
      <c r="PUB273" s="893"/>
      <c r="PUC273" s="911"/>
      <c r="PUD273" s="911"/>
      <c r="PUE273" s="911"/>
      <c r="PUF273" s="911"/>
      <c r="PUG273" s="911"/>
      <c r="PUH273" s="911"/>
      <c r="PUI273" s="911"/>
      <c r="PUJ273" s="911"/>
      <c r="PUK273" s="911"/>
      <c r="PUL273" s="911"/>
      <c r="PUM273" s="911"/>
      <c r="PUN273" s="911"/>
      <c r="PUO273" s="911"/>
      <c r="PUP273" s="911"/>
      <c r="PUQ273" s="911"/>
      <c r="PUR273" s="911"/>
      <c r="PUS273" s="911"/>
      <c r="PUT273" s="911"/>
      <c r="PUU273" s="911"/>
      <c r="PUV273" s="911"/>
      <c r="PUW273" s="911"/>
      <c r="PUX273" s="911"/>
      <c r="PUY273" s="911"/>
      <c r="PUZ273" s="911"/>
      <c r="PVA273" s="911"/>
      <c r="PVB273" s="911"/>
      <c r="PVC273" s="911"/>
      <c r="PVD273" s="911"/>
      <c r="PVE273" s="911"/>
      <c r="PVF273" s="911"/>
      <c r="PVG273" s="911"/>
      <c r="PVH273" s="911"/>
      <c r="PVI273" s="911"/>
      <c r="PVJ273" s="911"/>
      <c r="PVK273" s="911"/>
      <c r="PVL273" s="911"/>
      <c r="PVM273" s="911"/>
      <c r="PVN273" s="911"/>
      <c r="PVO273" s="911"/>
      <c r="PVP273" s="911"/>
      <c r="PVQ273" s="911"/>
      <c r="PVR273" s="911"/>
      <c r="PVS273" s="911"/>
      <c r="PVT273" s="911"/>
      <c r="PVU273" s="893"/>
      <c r="PVV273" s="893"/>
      <c r="PVW273" s="893"/>
      <c r="PVX273" s="893"/>
      <c r="PVY273" s="893"/>
      <c r="PVZ273" s="893"/>
      <c r="PWA273" s="893"/>
      <c r="PWB273" s="893"/>
      <c r="PWC273" s="893"/>
      <c r="PWD273" s="893"/>
      <c r="PWE273" s="893"/>
      <c r="PWF273" s="893"/>
      <c r="PWG273" s="893"/>
      <c r="PWH273" s="893"/>
      <c r="PWI273" s="893"/>
      <c r="PWJ273" s="893"/>
      <c r="PWK273" s="893"/>
      <c r="PWL273" s="893"/>
      <c r="PWM273" s="893"/>
      <c r="PWN273" s="893"/>
      <c r="PWO273" s="893"/>
      <c r="PWP273" s="893"/>
      <c r="PWQ273" s="893"/>
      <c r="PWR273" s="893"/>
      <c r="PWS273" s="909"/>
      <c r="PWT273" s="909"/>
      <c r="PWU273" s="909"/>
      <c r="PWV273" s="909"/>
      <c r="PWW273" s="909"/>
      <c r="PWX273" s="893"/>
      <c r="PWY273" s="893"/>
      <c r="PWZ273" s="909"/>
      <c r="PXA273" s="909"/>
      <c r="PXB273" s="893"/>
      <c r="PXC273" s="893"/>
      <c r="PXD273" s="909"/>
      <c r="PXE273" s="909"/>
      <c r="PXF273" s="893"/>
      <c r="PXG273" s="893"/>
      <c r="PXH273" s="893"/>
      <c r="PXI273" s="893"/>
      <c r="PXJ273" s="893"/>
      <c r="PXK273" s="893"/>
      <c r="PXL273" s="893"/>
      <c r="PXM273" s="909"/>
      <c r="PXN273" s="909"/>
      <c r="PXO273" s="893"/>
      <c r="PXP273" s="893"/>
      <c r="PXQ273" s="909"/>
      <c r="PXR273" s="909"/>
      <c r="PXS273" s="893"/>
      <c r="PXT273" s="893"/>
      <c r="PXU273" s="893"/>
      <c r="PXV273" s="893"/>
      <c r="PXW273" s="893"/>
      <c r="PXX273" s="908"/>
      <c r="PXY273" s="910"/>
      <c r="PXZ273" s="893"/>
      <c r="PYA273" s="893"/>
      <c r="PYB273" s="893"/>
      <c r="PYC273" s="893"/>
      <c r="PYD273" s="893"/>
      <c r="PYE273" s="893"/>
      <c r="PYF273" s="893"/>
      <c r="PYG273" s="911"/>
      <c r="PYH273" s="911"/>
      <c r="PYI273" s="911"/>
      <c r="PYJ273" s="911"/>
      <c r="PYK273" s="911"/>
      <c r="PYL273" s="911"/>
      <c r="PYM273" s="911"/>
      <c r="PYN273" s="911"/>
      <c r="PYO273" s="911"/>
      <c r="PYP273" s="911"/>
      <c r="PYQ273" s="911"/>
      <c r="PYR273" s="911"/>
      <c r="PYS273" s="911"/>
      <c r="PYT273" s="911"/>
      <c r="PYU273" s="911"/>
      <c r="PYV273" s="911"/>
      <c r="PYW273" s="911"/>
      <c r="PYX273" s="911"/>
      <c r="PYY273" s="911"/>
      <c r="PYZ273" s="911"/>
      <c r="PZA273" s="911"/>
      <c r="PZB273" s="911"/>
      <c r="PZC273" s="911"/>
      <c r="PZD273" s="911"/>
      <c r="PZE273" s="911"/>
      <c r="PZF273" s="911"/>
      <c r="PZG273" s="911"/>
      <c r="PZH273" s="911"/>
      <c r="PZI273" s="911"/>
      <c r="PZJ273" s="911"/>
      <c r="PZK273" s="911"/>
      <c r="PZL273" s="911"/>
      <c r="PZM273" s="911"/>
      <c r="PZN273" s="911"/>
      <c r="PZO273" s="911"/>
      <c r="PZP273" s="911"/>
      <c r="PZQ273" s="911"/>
      <c r="PZR273" s="911"/>
      <c r="PZS273" s="911"/>
      <c r="PZT273" s="911"/>
      <c r="PZU273" s="911"/>
      <c r="PZV273" s="911"/>
      <c r="PZW273" s="911"/>
      <c r="PZX273" s="911"/>
      <c r="PZY273" s="893"/>
      <c r="PZZ273" s="893"/>
      <c r="QAA273" s="893"/>
      <c r="QAB273" s="893"/>
      <c r="QAC273" s="893"/>
      <c r="QAD273" s="893"/>
      <c r="QAE273" s="893"/>
      <c r="QAF273" s="893"/>
      <c r="QAG273" s="893"/>
      <c r="QAH273" s="893"/>
      <c r="QAI273" s="893"/>
      <c r="QAJ273" s="893"/>
      <c r="QAK273" s="893"/>
      <c r="QAL273" s="893"/>
      <c r="QAM273" s="893"/>
      <c r="QAN273" s="893"/>
      <c r="QAO273" s="893"/>
      <c r="QAP273" s="893"/>
      <c r="QAQ273" s="893"/>
      <c r="QAR273" s="893"/>
      <c r="QAS273" s="893"/>
      <c r="QAT273" s="893"/>
      <c r="QAU273" s="893"/>
      <c r="QAV273" s="893"/>
      <c r="QAW273" s="909"/>
      <c r="QAX273" s="909"/>
      <c r="QAY273" s="909"/>
      <c r="QAZ273" s="909"/>
      <c r="QBA273" s="909"/>
      <c r="QBB273" s="893"/>
      <c r="QBC273" s="893"/>
      <c r="QBD273" s="909"/>
      <c r="QBE273" s="909"/>
      <c r="QBF273" s="893"/>
      <c r="QBG273" s="893"/>
      <c r="QBH273" s="909"/>
      <c r="QBI273" s="909"/>
      <c r="QBJ273" s="893"/>
      <c r="QBK273" s="893"/>
      <c r="QBL273" s="893"/>
      <c r="QBM273" s="893"/>
      <c r="QBN273" s="893"/>
      <c r="QBO273" s="893"/>
      <c r="QBP273" s="893"/>
      <c r="QBQ273" s="909"/>
      <c r="QBR273" s="909"/>
      <c r="QBS273" s="893"/>
      <c r="QBT273" s="893"/>
      <c r="QBU273" s="909"/>
      <c r="QBV273" s="909"/>
      <c r="QBW273" s="893"/>
      <c r="QBX273" s="893"/>
      <c r="QBY273" s="893"/>
      <c r="QBZ273" s="893"/>
      <c r="QCA273" s="893"/>
      <c r="QCB273" s="908"/>
      <c r="QCC273" s="910"/>
      <c r="QCD273" s="893"/>
      <c r="QCE273" s="893"/>
      <c r="QCF273" s="893"/>
      <c r="QCG273" s="893"/>
      <c r="QCH273" s="893"/>
      <c r="QCI273" s="893"/>
      <c r="QCJ273" s="893"/>
      <c r="QCK273" s="911"/>
      <c r="QCL273" s="911"/>
      <c r="QCM273" s="911"/>
      <c r="QCN273" s="911"/>
      <c r="QCO273" s="911"/>
      <c r="QCP273" s="911"/>
      <c r="QCQ273" s="911"/>
      <c r="QCR273" s="911"/>
      <c r="QCS273" s="911"/>
      <c r="QCT273" s="911"/>
      <c r="QCU273" s="911"/>
      <c r="QCV273" s="911"/>
      <c r="QCW273" s="911"/>
      <c r="QCX273" s="911"/>
      <c r="QCY273" s="911"/>
      <c r="QCZ273" s="911"/>
      <c r="QDA273" s="911"/>
      <c r="QDB273" s="911"/>
      <c r="QDC273" s="911"/>
      <c r="QDD273" s="911"/>
      <c r="QDE273" s="911"/>
      <c r="QDF273" s="911"/>
      <c r="QDG273" s="911"/>
      <c r="QDH273" s="911"/>
      <c r="QDI273" s="911"/>
      <c r="QDJ273" s="911"/>
      <c r="QDK273" s="911"/>
      <c r="QDL273" s="911"/>
      <c r="QDM273" s="911"/>
      <c r="QDN273" s="911"/>
      <c r="QDO273" s="911"/>
      <c r="QDP273" s="911"/>
      <c r="QDQ273" s="911"/>
      <c r="QDR273" s="911"/>
      <c r="QDS273" s="911"/>
      <c r="QDT273" s="911"/>
      <c r="QDU273" s="911"/>
      <c r="QDV273" s="911"/>
      <c r="QDW273" s="911"/>
      <c r="QDX273" s="911"/>
      <c r="QDY273" s="911"/>
      <c r="QDZ273" s="911"/>
      <c r="QEA273" s="911"/>
      <c r="QEB273" s="911"/>
      <c r="QEC273" s="893"/>
      <c r="QED273" s="893"/>
      <c r="QEE273" s="893"/>
      <c r="QEF273" s="893"/>
      <c r="QEG273" s="893"/>
      <c r="QEH273" s="893"/>
      <c r="QEI273" s="893"/>
      <c r="QEJ273" s="893"/>
      <c r="QEK273" s="893"/>
      <c r="QEL273" s="893"/>
      <c r="QEM273" s="893"/>
      <c r="QEN273" s="893"/>
      <c r="QEO273" s="893"/>
      <c r="QEP273" s="893"/>
      <c r="QEQ273" s="893"/>
      <c r="QER273" s="893"/>
      <c r="QES273" s="893"/>
      <c r="QET273" s="893"/>
      <c r="QEU273" s="893"/>
      <c r="QEV273" s="893"/>
      <c r="QEW273" s="893"/>
      <c r="QEX273" s="893"/>
      <c r="QEY273" s="893"/>
      <c r="QEZ273" s="893"/>
      <c r="QFA273" s="909"/>
      <c r="QFB273" s="909"/>
      <c r="QFC273" s="909"/>
      <c r="QFD273" s="909"/>
      <c r="QFE273" s="909"/>
      <c r="QFF273" s="893"/>
      <c r="QFG273" s="893"/>
      <c r="QFH273" s="909"/>
      <c r="QFI273" s="909"/>
      <c r="QFJ273" s="893"/>
      <c r="QFK273" s="893"/>
      <c r="QFL273" s="909"/>
      <c r="QFM273" s="909"/>
      <c r="QFN273" s="893"/>
      <c r="QFO273" s="893"/>
      <c r="QFP273" s="893"/>
      <c r="QFQ273" s="893"/>
      <c r="QFR273" s="893"/>
      <c r="QFS273" s="893"/>
      <c r="QFT273" s="893"/>
      <c r="QFU273" s="909"/>
      <c r="QFV273" s="909"/>
      <c r="QFW273" s="893"/>
      <c r="QFX273" s="893"/>
      <c r="QFY273" s="909"/>
      <c r="QFZ273" s="909"/>
      <c r="QGA273" s="893"/>
      <c r="QGB273" s="893"/>
      <c r="QGC273" s="893"/>
      <c r="QGD273" s="893"/>
      <c r="QGE273" s="893"/>
      <c r="QGF273" s="908"/>
      <c r="QGG273" s="910"/>
      <c r="QGH273" s="893"/>
      <c r="QGI273" s="893"/>
      <c r="QGJ273" s="893"/>
      <c r="QGK273" s="893"/>
      <c r="QGL273" s="893"/>
      <c r="QGM273" s="893"/>
      <c r="QGN273" s="893"/>
      <c r="QGO273" s="911"/>
      <c r="QGP273" s="911"/>
      <c r="QGQ273" s="911"/>
      <c r="QGR273" s="911"/>
      <c r="QGS273" s="911"/>
      <c r="QGT273" s="911"/>
      <c r="QGU273" s="911"/>
      <c r="QGV273" s="911"/>
      <c r="QGW273" s="911"/>
      <c r="QGX273" s="911"/>
      <c r="QGY273" s="911"/>
      <c r="QGZ273" s="911"/>
      <c r="QHA273" s="911"/>
      <c r="QHB273" s="911"/>
      <c r="QHC273" s="911"/>
      <c r="QHD273" s="911"/>
      <c r="QHE273" s="911"/>
      <c r="QHF273" s="911"/>
      <c r="QHG273" s="911"/>
      <c r="QHH273" s="911"/>
      <c r="QHI273" s="911"/>
      <c r="QHJ273" s="911"/>
      <c r="QHK273" s="911"/>
      <c r="QHL273" s="911"/>
      <c r="QHM273" s="911"/>
      <c r="QHN273" s="911"/>
      <c r="QHO273" s="911"/>
      <c r="QHP273" s="911"/>
      <c r="QHQ273" s="911"/>
      <c r="QHR273" s="911"/>
      <c r="QHS273" s="911"/>
      <c r="QHT273" s="911"/>
      <c r="QHU273" s="911"/>
      <c r="QHV273" s="911"/>
      <c r="QHW273" s="911"/>
      <c r="QHX273" s="911"/>
      <c r="QHY273" s="911"/>
      <c r="QHZ273" s="911"/>
      <c r="QIA273" s="911"/>
      <c r="QIB273" s="911"/>
      <c r="QIC273" s="911"/>
      <c r="QID273" s="911"/>
      <c r="QIE273" s="911"/>
      <c r="QIF273" s="911"/>
      <c r="QIG273" s="893"/>
      <c r="QIH273" s="893"/>
      <c r="QII273" s="893"/>
      <c r="QIJ273" s="893"/>
      <c r="QIK273" s="893"/>
      <c r="QIL273" s="893"/>
      <c r="QIM273" s="893"/>
      <c r="QIN273" s="893"/>
      <c r="QIO273" s="893"/>
      <c r="QIP273" s="893"/>
      <c r="QIQ273" s="893"/>
      <c r="QIR273" s="893"/>
      <c r="QIS273" s="893"/>
      <c r="QIT273" s="893"/>
      <c r="QIU273" s="893"/>
      <c r="QIV273" s="893"/>
      <c r="QIW273" s="893"/>
      <c r="QIX273" s="893"/>
      <c r="QIY273" s="893"/>
      <c r="QIZ273" s="893"/>
      <c r="QJA273" s="893"/>
      <c r="QJB273" s="893"/>
      <c r="QJC273" s="893"/>
      <c r="QJD273" s="893"/>
      <c r="QJE273" s="909"/>
      <c r="QJF273" s="909"/>
      <c r="QJG273" s="909"/>
      <c r="QJH273" s="909"/>
      <c r="QJI273" s="909"/>
      <c r="QJJ273" s="893"/>
      <c r="QJK273" s="893"/>
      <c r="QJL273" s="909"/>
      <c r="QJM273" s="909"/>
      <c r="QJN273" s="893"/>
      <c r="QJO273" s="893"/>
      <c r="QJP273" s="909"/>
      <c r="QJQ273" s="909"/>
      <c r="QJR273" s="893"/>
      <c r="QJS273" s="893"/>
      <c r="QJT273" s="893"/>
      <c r="QJU273" s="893"/>
      <c r="QJV273" s="893"/>
      <c r="QJW273" s="893"/>
      <c r="QJX273" s="893"/>
      <c r="QJY273" s="909"/>
      <c r="QJZ273" s="909"/>
      <c r="QKA273" s="893"/>
      <c r="QKB273" s="893"/>
      <c r="QKC273" s="909"/>
      <c r="QKD273" s="909"/>
      <c r="QKE273" s="893"/>
      <c r="QKF273" s="893"/>
      <c r="QKG273" s="893"/>
      <c r="QKH273" s="893"/>
      <c r="QKI273" s="893"/>
      <c r="QKJ273" s="908"/>
      <c r="QKK273" s="910"/>
      <c r="QKL273" s="893"/>
      <c r="QKM273" s="893"/>
      <c r="QKN273" s="893"/>
      <c r="QKO273" s="893"/>
      <c r="QKP273" s="893"/>
      <c r="QKQ273" s="893"/>
      <c r="QKR273" s="893"/>
      <c r="QKS273" s="911"/>
      <c r="QKT273" s="911"/>
      <c r="QKU273" s="911"/>
      <c r="QKV273" s="911"/>
      <c r="QKW273" s="911"/>
      <c r="QKX273" s="911"/>
      <c r="QKY273" s="911"/>
      <c r="QKZ273" s="911"/>
      <c r="QLA273" s="911"/>
      <c r="QLB273" s="911"/>
      <c r="QLC273" s="911"/>
      <c r="QLD273" s="911"/>
      <c r="QLE273" s="911"/>
      <c r="QLF273" s="911"/>
      <c r="QLG273" s="911"/>
      <c r="QLH273" s="911"/>
      <c r="QLI273" s="911"/>
      <c r="QLJ273" s="911"/>
      <c r="QLK273" s="911"/>
      <c r="QLL273" s="911"/>
      <c r="QLM273" s="911"/>
      <c r="QLN273" s="911"/>
      <c r="QLO273" s="911"/>
      <c r="QLP273" s="911"/>
      <c r="QLQ273" s="911"/>
      <c r="QLR273" s="911"/>
      <c r="QLS273" s="911"/>
      <c r="QLT273" s="911"/>
      <c r="QLU273" s="911"/>
      <c r="QLV273" s="911"/>
      <c r="QLW273" s="911"/>
      <c r="QLX273" s="911"/>
      <c r="QLY273" s="911"/>
      <c r="QLZ273" s="911"/>
      <c r="QMA273" s="911"/>
      <c r="QMB273" s="911"/>
      <c r="QMC273" s="911"/>
      <c r="QMD273" s="911"/>
      <c r="QME273" s="911"/>
      <c r="QMF273" s="911"/>
      <c r="QMG273" s="911"/>
      <c r="QMH273" s="911"/>
      <c r="QMI273" s="911"/>
      <c r="QMJ273" s="911"/>
      <c r="QMK273" s="893"/>
      <c r="QML273" s="893"/>
      <c r="QMM273" s="893"/>
      <c r="QMN273" s="893"/>
      <c r="QMO273" s="893"/>
      <c r="QMP273" s="893"/>
      <c r="QMQ273" s="893"/>
      <c r="QMR273" s="893"/>
      <c r="QMS273" s="893"/>
      <c r="QMT273" s="893"/>
      <c r="QMU273" s="893"/>
      <c r="QMV273" s="893"/>
      <c r="QMW273" s="893"/>
      <c r="QMX273" s="893"/>
      <c r="QMY273" s="893"/>
      <c r="QMZ273" s="893"/>
      <c r="QNA273" s="893"/>
      <c r="QNB273" s="893"/>
      <c r="QNC273" s="893"/>
      <c r="QND273" s="893"/>
      <c r="QNE273" s="893"/>
      <c r="QNF273" s="893"/>
      <c r="QNG273" s="893"/>
      <c r="QNH273" s="893"/>
      <c r="QNI273" s="909"/>
      <c r="QNJ273" s="909"/>
      <c r="QNK273" s="909"/>
      <c r="QNL273" s="909"/>
      <c r="QNM273" s="909"/>
      <c r="QNN273" s="893"/>
      <c r="QNO273" s="893"/>
      <c r="QNP273" s="909"/>
      <c r="QNQ273" s="909"/>
      <c r="QNR273" s="893"/>
      <c r="QNS273" s="893"/>
      <c r="QNT273" s="909"/>
      <c r="QNU273" s="909"/>
      <c r="QNV273" s="893"/>
      <c r="QNW273" s="893"/>
      <c r="QNX273" s="893"/>
      <c r="QNY273" s="893"/>
      <c r="QNZ273" s="893"/>
      <c r="QOA273" s="893"/>
      <c r="QOB273" s="893"/>
      <c r="QOC273" s="909"/>
      <c r="QOD273" s="909"/>
      <c r="QOE273" s="893"/>
      <c r="QOF273" s="893"/>
      <c r="QOG273" s="909"/>
      <c r="QOH273" s="909"/>
      <c r="QOI273" s="893"/>
      <c r="QOJ273" s="893"/>
      <c r="QOK273" s="893"/>
      <c r="QOL273" s="893"/>
      <c r="QOM273" s="893"/>
      <c r="QON273" s="908"/>
      <c r="QOO273" s="910"/>
      <c r="QOP273" s="893"/>
      <c r="QOQ273" s="893"/>
      <c r="QOR273" s="893"/>
      <c r="QOS273" s="893"/>
      <c r="QOT273" s="893"/>
      <c r="QOU273" s="893"/>
      <c r="QOV273" s="893"/>
      <c r="QOW273" s="911"/>
      <c r="QOX273" s="911"/>
      <c r="QOY273" s="911"/>
      <c r="QOZ273" s="911"/>
      <c r="QPA273" s="911"/>
      <c r="QPB273" s="911"/>
      <c r="QPC273" s="911"/>
      <c r="QPD273" s="911"/>
      <c r="QPE273" s="911"/>
      <c r="QPF273" s="911"/>
      <c r="QPG273" s="911"/>
      <c r="QPH273" s="911"/>
      <c r="QPI273" s="911"/>
      <c r="QPJ273" s="911"/>
      <c r="QPK273" s="911"/>
      <c r="QPL273" s="911"/>
      <c r="QPM273" s="911"/>
      <c r="QPN273" s="911"/>
      <c r="QPO273" s="911"/>
      <c r="QPP273" s="911"/>
      <c r="QPQ273" s="911"/>
      <c r="QPR273" s="911"/>
      <c r="QPS273" s="911"/>
      <c r="QPT273" s="911"/>
      <c r="QPU273" s="911"/>
      <c r="QPV273" s="911"/>
      <c r="QPW273" s="911"/>
      <c r="QPX273" s="911"/>
      <c r="QPY273" s="911"/>
      <c r="QPZ273" s="911"/>
      <c r="QQA273" s="911"/>
      <c r="QQB273" s="911"/>
      <c r="QQC273" s="911"/>
      <c r="QQD273" s="911"/>
      <c r="QQE273" s="911"/>
      <c r="QQF273" s="911"/>
      <c r="QQG273" s="911"/>
      <c r="QQH273" s="911"/>
      <c r="QQI273" s="911"/>
      <c r="QQJ273" s="911"/>
      <c r="QQK273" s="911"/>
      <c r="QQL273" s="911"/>
      <c r="QQM273" s="911"/>
      <c r="QQN273" s="911"/>
      <c r="QQO273" s="893"/>
      <c r="QQP273" s="893"/>
      <c r="QQQ273" s="893"/>
      <c r="QQR273" s="893"/>
      <c r="QQS273" s="893"/>
      <c r="QQT273" s="893"/>
      <c r="QQU273" s="893"/>
      <c r="QQV273" s="893"/>
      <c r="QQW273" s="893"/>
      <c r="QQX273" s="893"/>
      <c r="QQY273" s="893"/>
      <c r="QQZ273" s="893"/>
      <c r="QRA273" s="893"/>
      <c r="QRB273" s="893"/>
      <c r="QRC273" s="893"/>
      <c r="QRD273" s="893"/>
      <c r="QRE273" s="893"/>
      <c r="QRF273" s="893"/>
      <c r="QRG273" s="893"/>
      <c r="QRH273" s="893"/>
      <c r="QRI273" s="893"/>
      <c r="QRJ273" s="893"/>
      <c r="QRK273" s="893"/>
      <c r="QRL273" s="893"/>
      <c r="QRM273" s="909"/>
      <c r="QRN273" s="909"/>
      <c r="QRO273" s="909"/>
      <c r="QRP273" s="909"/>
      <c r="QRQ273" s="909"/>
      <c r="QRR273" s="893"/>
      <c r="QRS273" s="893"/>
      <c r="QRT273" s="909"/>
      <c r="QRU273" s="909"/>
      <c r="QRV273" s="893"/>
      <c r="QRW273" s="893"/>
      <c r="QRX273" s="909"/>
      <c r="QRY273" s="909"/>
      <c r="QRZ273" s="893"/>
      <c r="QSA273" s="893"/>
      <c r="QSB273" s="893"/>
      <c r="QSC273" s="893"/>
      <c r="QSD273" s="893"/>
      <c r="QSE273" s="893"/>
      <c r="QSF273" s="893"/>
      <c r="QSG273" s="909"/>
      <c r="QSH273" s="909"/>
      <c r="QSI273" s="893"/>
      <c r="QSJ273" s="893"/>
      <c r="QSK273" s="909"/>
      <c r="QSL273" s="909"/>
      <c r="QSM273" s="893"/>
      <c r="QSN273" s="893"/>
      <c r="QSO273" s="893"/>
      <c r="QSP273" s="893"/>
      <c r="QSQ273" s="893"/>
      <c r="QSR273" s="908"/>
      <c r="QSS273" s="910"/>
      <c r="QST273" s="893"/>
      <c r="QSU273" s="893"/>
      <c r="QSV273" s="893"/>
      <c r="QSW273" s="893"/>
      <c r="QSX273" s="893"/>
      <c r="QSY273" s="893"/>
      <c r="QSZ273" s="893"/>
      <c r="QTA273" s="911"/>
      <c r="QTB273" s="911"/>
      <c r="QTC273" s="911"/>
      <c r="QTD273" s="911"/>
      <c r="QTE273" s="911"/>
      <c r="QTF273" s="911"/>
      <c r="QTG273" s="911"/>
      <c r="QTH273" s="911"/>
      <c r="QTI273" s="911"/>
      <c r="QTJ273" s="911"/>
      <c r="QTK273" s="911"/>
      <c r="QTL273" s="911"/>
      <c r="QTM273" s="911"/>
      <c r="QTN273" s="911"/>
      <c r="QTO273" s="911"/>
      <c r="QTP273" s="911"/>
      <c r="QTQ273" s="911"/>
      <c r="QTR273" s="911"/>
      <c r="QTS273" s="911"/>
      <c r="QTT273" s="911"/>
      <c r="QTU273" s="911"/>
      <c r="QTV273" s="911"/>
      <c r="QTW273" s="911"/>
      <c r="QTX273" s="911"/>
      <c r="QTY273" s="911"/>
      <c r="QTZ273" s="911"/>
      <c r="QUA273" s="911"/>
      <c r="QUB273" s="911"/>
      <c r="QUC273" s="911"/>
      <c r="QUD273" s="911"/>
      <c r="QUE273" s="911"/>
      <c r="QUF273" s="911"/>
      <c r="QUG273" s="911"/>
      <c r="QUH273" s="911"/>
      <c r="QUI273" s="911"/>
      <c r="QUJ273" s="911"/>
      <c r="QUK273" s="911"/>
      <c r="QUL273" s="911"/>
      <c r="QUM273" s="911"/>
      <c r="QUN273" s="911"/>
      <c r="QUO273" s="911"/>
      <c r="QUP273" s="911"/>
      <c r="QUQ273" s="911"/>
      <c r="QUR273" s="911"/>
      <c r="QUS273" s="893"/>
      <c r="QUT273" s="893"/>
      <c r="QUU273" s="893"/>
      <c r="QUV273" s="893"/>
      <c r="QUW273" s="893"/>
      <c r="QUX273" s="893"/>
      <c r="QUY273" s="893"/>
      <c r="QUZ273" s="893"/>
      <c r="QVA273" s="893"/>
      <c r="QVB273" s="893"/>
      <c r="QVC273" s="893"/>
      <c r="QVD273" s="893"/>
      <c r="QVE273" s="893"/>
      <c r="QVF273" s="893"/>
      <c r="QVG273" s="893"/>
      <c r="QVH273" s="893"/>
      <c r="QVI273" s="893"/>
      <c r="QVJ273" s="893"/>
      <c r="QVK273" s="893"/>
      <c r="QVL273" s="893"/>
      <c r="QVM273" s="893"/>
      <c r="QVN273" s="893"/>
      <c r="QVO273" s="893"/>
      <c r="QVP273" s="893"/>
      <c r="QVQ273" s="909"/>
      <c r="QVR273" s="909"/>
      <c r="QVS273" s="909"/>
      <c r="QVT273" s="909"/>
      <c r="QVU273" s="909"/>
      <c r="QVV273" s="893"/>
      <c r="QVW273" s="893"/>
      <c r="QVX273" s="909"/>
      <c r="QVY273" s="909"/>
      <c r="QVZ273" s="893"/>
      <c r="QWA273" s="893"/>
      <c r="QWB273" s="909"/>
      <c r="QWC273" s="909"/>
      <c r="QWD273" s="893"/>
      <c r="QWE273" s="893"/>
      <c r="QWF273" s="893"/>
      <c r="QWG273" s="893"/>
      <c r="QWH273" s="893"/>
      <c r="QWI273" s="893"/>
      <c r="QWJ273" s="893"/>
      <c r="QWK273" s="909"/>
      <c r="QWL273" s="909"/>
      <c r="QWM273" s="893"/>
      <c r="QWN273" s="893"/>
      <c r="QWO273" s="909"/>
      <c r="QWP273" s="909"/>
      <c r="QWQ273" s="893"/>
      <c r="QWR273" s="893"/>
      <c r="QWS273" s="893"/>
      <c r="QWT273" s="893"/>
      <c r="QWU273" s="893"/>
      <c r="QWV273" s="908"/>
      <c r="QWW273" s="910"/>
      <c r="QWX273" s="893"/>
      <c r="QWY273" s="893"/>
      <c r="QWZ273" s="893"/>
      <c r="QXA273" s="893"/>
      <c r="QXB273" s="893"/>
      <c r="QXC273" s="893"/>
      <c r="QXD273" s="893"/>
      <c r="QXE273" s="911"/>
      <c r="QXF273" s="911"/>
      <c r="QXG273" s="911"/>
      <c r="QXH273" s="911"/>
      <c r="QXI273" s="911"/>
      <c r="QXJ273" s="911"/>
      <c r="QXK273" s="911"/>
      <c r="QXL273" s="911"/>
      <c r="QXM273" s="911"/>
      <c r="QXN273" s="911"/>
      <c r="QXO273" s="911"/>
      <c r="QXP273" s="911"/>
      <c r="QXQ273" s="911"/>
      <c r="QXR273" s="911"/>
      <c r="QXS273" s="911"/>
      <c r="QXT273" s="911"/>
      <c r="QXU273" s="911"/>
      <c r="QXV273" s="911"/>
      <c r="QXW273" s="911"/>
      <c r="QXX273" s="911"/>
      <c r="QXY273" s="911"/>
      <c r="QXZ273" s="911"/>
      <c r="QYA273" s="911"/>
      <c r="QYB273" s="911"/>
      <c r="QYC273" s="911"/>
      <c r="QYD273" s="911"/>
      <c r="QYE273" s="911"/>
      <c r="QYF273" s="911"/>
      <c r="QYG273" s="911"/>
      <c r="QYH273" s="911"/>
      <c r="QYI273" s="911"/>
      <c r="QYJ273" s="911"/>
      <c r="QYK273" s="911"/>
      <c r="QYL273" s="911"/>
      <c r="QYM273" s="911"/>
      <c r="QYN273" s="911"/>
      <c r="QYO273" s="911"/>
      <c r="QYP273" s="911"/>
      <c r="QYQ273" s="911"/>
      <c r="QYR273" s="911"/>
      <c r="QYS273" s="911"/>
      <c r="QYT273" s="911"/>
      <c r="QYU273" s="911"/>
      <c r="QYV273" s="911"/>
      <c r="QYW273" s="893"/>
      <c r="QYX273" s="893"/>
      <c r="QYY273" s="893"/>
      <c r="QYZ273" s="893"/>
      <c r="QZA273" s="893"/>
      <c r="QZB273" s="893"/>
      <c r="QZC273" s="893"/>
      <c r="QZD273" s="893"/>
      <c r="QZE273" s="893"/>
      <c r="QZF273" s="893"/>
      <c r="QZG273" s="893"/>
      <c r="QZH273" s="893"/>
      <c r="QZI273" s="893"/>
      <c r="QZJ273" s="893"/>
      <c r="QZK273" s="893"/>
      <c r="QZL273" s="893"/>
      <c r="QZM273" s="893"/>
      <c r="QZN273" s="893"/>
      <c r="QZO273" s="893"/>
      <c r="QZP273" s="893"/>
      <c r="QZQ273" s="893"/>
      <c r="QZR273" s="893"/>
      <c r="QZS273" s="893"/>
      <c r="QZT273" s="893"/>
      <c r="QZU273" s="909"/>
      <c r="QZV273" s="909"/>
      <c r="QZW273" s="909"/>
      <c r="QZX273" s="909"/>
      <c r="QZY273" s="909"/>
      <c r="QZZ273" s="893"/>
      <c r="RAA273" s="893"/>
      <c r="RAB273" s="909"/>
      <c r="RAC273" s="909"/>
      <c r="RAD273" s="893"/>
      <c r="RAE273" s="893"/>
      <c r="RAF273" s="909"/>
      <c r="RAG273" s="909"/>
      <c r="RAH273" s="893"/>
      <c r="RAI273" s="893"/>
      <c r="RAJ273" s="893"/>
      <c r="RAK273" s="893"/>
      <c r="RAL273" s="893"/>
      <c r="RAM273" s="893"/>
      <c r="RAN273" s="893"/>
      <c r="RAO273" s="909"/>
      <c r="RAP273" s="909"/>
      <c r="RAQ273" s="893"/>
      <c r="RAR273" s="893"/>
      <c r="RAS273" s="909"/>
      <c r="RAT273" s="909"/>
      <c r="RAU273" s="893"/>
      <c r="RAV273" s="893"/>
      <c r="RAW273" s="893"/>
      <c r="RAX273" s="893"/>
      <c r="RAY273" s="893"/>
      <c r="RAZ273" s="908"/>
      <c r="RBA273" s="910"/>
      <c r="RBB273" s="893"/>
      <c r="RBC273" s="893"/>
      <c r="RBD273" s="893"/>
      <c r="RBE273" s="893"/>
      <c r="RBF273" s="893"/>
      <c r="RBG273" s="893"/>
      <c r="RBH273" s="893"/>
      <c r="RBI273" s="911"/>
      <c r="RBJ273" s="911"/>
      <c r="RBK273" s="911"/>
      <c r="RBL273" s="911"/>
      <c r="RBM273" s="911"/>
      <c r="RBN273" s="911"/>
      <c r="RBO273" s="911"/>
      <c r="RBP273" s="911"/>
      <c r="RBQ273" s="911"/>
      <c r="RBR273" s="911"/>
      <c r="RBS273" s="911"/>
      <c r="RBT273" s="911"/>
      <c r="RBU273" s="911"/>
      <c r="RBV273" s="911"/>
      <c r="RBW273" s="911"/>
      <c r="RBX273" s="911"/>
      <c r="RBY273" s="911"/>
      <c r="RBZ273" s="911"/>
      <c r="RCA273" s="911"/>
      <c r="RCB273" s="911"/>
      <c r="RCC273" s="911"/>
      <c r="RCD273" s="911"/>
      <c r="RCE273" s="911"/>
      <c r="RCF273" s="911"/>
      <c r="RCG273" s="911"/>
      <c r="RCH273" s="911"/>
      <c r="RCI273" s="911"/>
      <c r="RCJ273" s="911"/>
      <c r="RCK273" s="911"/>
      <c r="RCL273" s="911"/>
      <c r="RCM273" s="911"/>
      <c r="RCN273" s="911"/>
      <c r="RCO273" s="911"/>
      <c r="RCP273" s="911"/>
      <c r="RCQ273" s="911"/>
      <c r="RCR273" s="911"/>
      <c r="RCS273" s="911"/>
      <c r="RCT273" s="911"/>
      <c r="RCU273" s="911"/>
      <c r="RCV273" s="911"/>
      <c r="RCW273" s="911"/>
      <c r="RCX273" s="911"/>
      <c r="RCY273" s="911"/>
      <c r="RCZ273" s="911"/>
      <c r="RDA273" s="893"/>
      <c r="RDB273" s="893"/>
      <c r="RDC273" s="893"/>
      <c r="RDD273" s="893"/>
      <c r="RDE273" s="893"/>
      <c r="RDF273" s="893"/>
      <c r="RDG273" s="893"/>
      <c r="RDH273" s="893"/>
      <c r="RDI273" s="893"/>
      <c r="RDJ273" s="893"/>
      <c r="RDK273" s="893"/>
      <c r="RDL273" s="893"/>
      <c r="RDM273" s="893"/>
      <c r="RDN273" s="893"/>
      <c r="RDO273" s="893"/>
      <c r="RDP273" s="893"/>
      <c r="RDQ273" s="893"/>
      <c r="RDR273" s="893"/>
      <c r="RDS273" s="893"/>
      <c r="RDT273" s="893"/>
      <c r="RDU273" s="893"/>
      <c r="RDV273" s="893"/>
      <c r="RDW273" s="893"/>
    </row>
    <row r="274" spans="1:12295" s="70" customFormat="1" ht="69" customHeight="1" x14ac:dyDescent="0.3">
      <c r="A274" s="908"/>
      <c r="B274" s="127"/>
      <c r="C274" s="98" t="s">
        <v>422</v>
      </c>
      <c r="D274" s="891"/>
      <c r="E274" s="891"/>
      <c r="F274" s="891"/>
      <c r="G274" s="891"/>
      <c r="H274" s="891"/>
      <c r="I274" s="891"/>
      <c r="J274" s="891"/>
      <c r="K274" s="891"/>
      <c r="L274" s="749"/>
      <c r="M274" s="891"/>
      <c r="N274" s="889"/>
      <c r="O274" s="891"/>
      <c r="P274" s="889"/>
      <c r="Q274" s="891"/>
      <c r="R274" s="889"/>
      <c r="S274" s="891"/>
      <c r="T274" s="889"/>
      <c r="U274" s="891"/>
      <c r="V274" s="891"/>
      <c r="W274" s="891"/>
      <c r="X274" s="891"/>
      <c r="Y274" s="891"/>
      <c r="Z274" s="891"/>
      <c r="AA274" s="891"/>
      <c r="AB274" s="891"/>
      <c r="AC274" s="891"/>
      <c r="AD274" s="889"/>
      <c r="AE274" s="891"/>
      <c r="AF274" s="749"/>
      <c r="AG274" s="891"/>
      <c r="AH274" s="749"/>
      <c r="AI274" s="891"/>
      <c r="AJ274" s="889"/>
      <c r="AK274" s="889">
        <f>'[5]2 вариант'!$D$28</f>
        <v>11212.420630000001</v>
      </c>
      <c r="AL274" s="749">
        <v>0</v>
      </c>
      <c r="AM274" s="891"/>
      <c r="AN274" s="889"/>
      <c r="AO274" s="891"/>
      <c r="AP274" s="891"/>
      <c r="AQ274" s="889"/>
      <c r="AR274" s="891"/>
      <c r="AS274" s="749"/>
      <c r="AT274" s="891"/>
      <c r="AU274" s="749"/>
      <c r="AV274" s="891"/>
      <c r="AW274" s="749"/>
      <c r="AX274" s="891"/>
      <c r="AY274" s="749"/>
      <c r="AZ274" s="891"/>
      <c r="BA274" s="749"/>
      <c r="BB274" s="891"/>
      <c r="BC274" s="891"/>
      <c r="BD274" s="891"/>
      <c r="BE274" s="891"/>
      <c r="BF274" s="891"/>
      <c r="BG274" s="891"/>
      <c r="BH274" s="891"/>
      <c r="BI274" s="891"/>
      <c r="BJ274" s="891"/>
      <c r="BK274" s="891"/>
      <c r="BL274" s="891"/>
      <c r="BM274" s="891"/>
      <c r="BN274" s="891"/>
      <c r="BO274" s="891"/>
      <c r="BP274" s="891"/>
      <c r="BQ274" s="891"/>
      <c r="BR274" s="891"/>
      <c r="BS274" s="891"/>
      <c r="BT274" s="891"/>
      <c r="BU274" s="891"/>
      <c r="BV274" s="891"/>
      <c r="BW274" s="891"/>
      <c r="BX274" s="891"/>
      <c r="BY274" s="891"/>
      <c r="BZ274" s="204"/>
      <c r="CA274" s="893"/>
      <c r="CB274" s="893"/>
      <c r="CC274" s="893"/>
      <c r="CD274" s="893"/>
      <c r="CE274" s="749"/>
      <c r="CF274" s="893"/>
      <c r="CG274" s="893"/>
      <c r="CH274" s="893"/>
      <c r="CI274" s="893"/>
      <c r="CJ274" s="893"/>
      <c r="CK274" s="893"/>
      <c r="CL274" s="893"/>
      <c r="CM274" s="893"/>
      <c r="CN274" s="893"/>
      <c r="CO274" s="909"/>
      <c r="CP274" s="909"/>
      <c r="CQ274" s="909"/>
      <c r="CR274" s="909"/>
      <c r="CS274" s="909"/>
      <c r="CT274" s="893"/>
      <c r="CU274" s="893"/>
      <c r="CV274" s="909"/>
      <c r="CW274" s="909"/>
      <c r="CX274" s="893"/>
      <c r="CY274" s="893"/>
      <c r="CZ274" s="909"/>
      <c r="DA274" s="909"/>
      <c r="DB274" s="893"/>
      <c r="DC274" s="893"/>
      <c r="DD274" s="893"/>
      <c r="DE274" s="893"/>
      <c r="DF274" s="893"/>
      <c r="DG274" s="893"/>
      <c r="DH274" s="893"/>
      <c r="DI274" s="909"/>
      <c r="DJ274" s="909"/>
      <c r="DK274" s="893"/>
      <c r="DL274" s="893"/>
      <c r="DM274" s="909"/>
      <c r="DN274" s="909"/>
      <c r="DO274" s="893"/>
      <c r="DP274" s="893"/>
      <c r="DQ274" s="893"/>
      <c r="DR274" s="893"/>
      <c r="DS274" s="893"/>
      <c r="DT274" s="908"/>
      <c r="DU274" s="910"/>
      <c r="DV274" s="893"/>
      <c r="DW274" s="893"/>
      <c r="DX274" s="893"/>
      <c r="DY274" s="893"/>
      <c r="DZ274" s="893"/>
      <c r="EA274" s="893"/>
      <c r="EB274" s="893"/>
      <c r="EC274" s="911"/>
      <c r="ED274" s="911"/>
      <c r="EE274" s="911"/>
      <c r="EF274" s="911"/>
      <c r="EG274" s="911"/>
      <c r="EH274" s="911"/>
      <c r="EI274" s="911"/>
      <c r="EJ274" s="911"/>
      <c r="EK274" s="911"/>
      <c r="EL274" s="911"/>
      <c r="EM274" s="911"/>
      <c r="EN274" s="911"/>
      <c r="EO274" s="911"/>
      <c r="EP274" s="911"/>
      <c r="EQ274" s="911"/>
      <c r="ER274" s="911"/>
      <c r="ES274" s="911"/>
      <c r="ET274" s="911"/>
      <c r="EU274" s="911"/>
      <c r="EV274" s="911"/>
      <c r="EW274" s="911"/>
      <c r="EX274" s="911"/>
      <c r="EY274" s="911"/>
      <c r="EZ274" s="911"/>
      <c r="FA274" s="911"/>
      <c r="FB274" s="911"/>
      <c r="FC274" s="911"/>
      <c r="FD274" s="911"/>
      <c r="FE274" s="911"/>
      <c r="FF274" s="911"/>
      <c r="FG274" s="911"/>
      <c r="FH274" s="911"/>
      <c r="FI274" s="911"/>
      <c r="FJ274" s="911"/>
      <c r="FK274" s="911"/>
      <c r="FL274" s="911"/>
      <c r="FM274" s="911"/>
      <c r="FN274" s="911"/>
      <c r="FO274" s="911"/>
      <c r="FP274" s="911"/>
      <c r="FQ274" s="911"/>
      <c r="FR274" s="911"/>
      <c r="FS274" s="911"/>
      <c r="FT274" s="911"/>
      <c r="FU274" s="893"/>
      <c r="FV274" s="893"/>
      <c r="FW274" s="893"/>
      <c r="FX274" s="893"/>
      <c r="FY274" s="893"/>
      <c r="FZ274" s="893"/>
      <c r="GA274" s="893"/>
      <c r="GB274" s="893"/>
      <c r="GC274" s="893"/>
      <c r="GD274" s="893"/>
      <c r="GE274" s="893"/>
      <c r="GF274" s="893"/>
      <c r="GG274" s="893"/>
      <c r="GH274" s="893"/>
      <c r="GI274" s="893"/>
      <c r="GJ274" s="893"/>
      <c r="GK274" s="893"/>
      <c r="GL274" s="893"/>
      <c r="GM274" s="893"/>
      <c r="GN274" s="893"/>
      <c r="GO274" s="893"/>
      <c r="GP274" s="893"/>
      <c r="GQ274" s="893"/>
      <c r="GR274" s="893"/>
      <c r="GS274" s="909"/>
      <c r="GT274" s="909"/>
      <c r="GU274" s="909"/>
      <c r="GV274" s="909"/>
      <c r="GW274" s="909"/>
      <c r="GX274" s="893"/>
      <c r="GY274" s="893"/>
      <c r="GZ274" s="909"/>
      <c r="HA274" s="909"/>
      <c r="HB274" s="893"/>
      <c r="HC274" s="893"/>
      <c r="HD274" s="909"/>
      <c r="HE274" s="909"/>
      <c r="HF274" s="893"/>
      <c r="HG274" s="893"/>
      <c r="HH274" s="893"/>
      <c r="HI274" s="893"/>
      <c r="HJ274" s="893"/>
      <c r="HK274" s="893"/>
      <c r="HL274" s="893"/>
      <c r="HM274" s="909"/>
      <c r="HN274" s="909"/>
      <c r="HO274" s="893"/>
      <c r="HP274" s="893"/>
      <c r="HQ274" s="909"/>
      <c r="HR274" s="909"/>
      <c r="HS274" s="893"/>
      <c r="HT274" s="893"/>
      <c r="HU274" s="893"/>
      <c r="HV274" s="893"/>
      <c r="HW274" s="893"/>
      <c r="HX274" s="908"/>
      <c r="HY274" s="910"/>
      <c r="HZ274" s="893"/>
      <c r="IA274" s="893"/>
      <c r="IB274" s="893"/>
      <c r="IC274" s="893"/>
      <c r="ID274" s="893"/>
      <c r="IE274" s="893"/>
      <c r="IF274" s="893"/>
      <c r="IG274" s="911"/>
      <c r="IH274" s="911"/>
      <c r="II274" s="911"/>
      <c r="IJ274" s="911"/>
      <c r="IK274" s="911"/>
      <c r="IL274" s="911"/>
      <c r="IM274" s="911"/>
      <c r="IN274" s="911"/>
      <c r="IO274" s="911"/>
      <c r="IP274" s="911"/>
      <c r="IQ274" s="911"/>
      <c r="IR274" s="911"/>
      <c r="IS274" s="911"/>
      <c r="IT274" s="911"/>
      <c r="IU274" s="911"/>
      <c r="IV274" s="911"/>
      <c r="IW274" s="911"/>
      <c r="IX274" s="911"/>
      <c r="IY274" s="911"/>
      <c r="IZ274" s="911"/>
      <c r="JA274" s="911"/>
      <c r="JB274" s="911"/>
      <c r="JC274" s="911"/>
      <c r="JD274" s="911"/>
      <c r="JE274" s="911"/>
      <c r="JF274" s="911"/>
      <c r="JG274" s="911"/>
      <c r="JH274" s="911"/>
      <c r="JI274" s="911"/>
      <c r="JJ274" s="911"/>
      <c r="JK274" s="911"/>
      <c r="JL274" s="911"/>
      <c r="JM274" s="911"/>
      <c r="JN274" s="911"/>
      <c r="JO274" s="911"/>
      <c r="JP274" s="911"/>
      <c r="JQ274" s="911"/>
      <c r="JR274" s="911"/>
      <c r="JS274" s="911"/>
      <c r="JT274" s="911"/>
      <c r="JU274" s="911"/>
      <c r="JV274" s="911"/>
      <c r="JW274" s="911"/>
      <c r="JX274" s="911"/>
      <c r="JY274" s="893"/>
      <c r="JZ274" s="893"/>
      <c r="KA274" s="893"/>
      <c r="KB274" s="893"/>
      <c r="KC274" s="893"/>
      <c r="KD274" s="893"/>
      <c r="KE274" s="893"/>
      <c r="KF274" s="893"/>
      <c r="KG274" s="893"/>
      <c r="KH274" s="893"/>
      <c r="KI274" s="893"/>
      <c r="KJ274" s="893"/>
      <c r="KK274" s="893"/>
      <c r="KL274" s="893"/>
      <c r="KM274" s="893"/>
      <c r="KN274" s="893"/>
      <c r="KO274" s="893"/>
      <c r="KP274" s="893"/>
      <c r="KQ274" s="893"/>
      <c r="KR274" s="893"/>
      <c r="KS274" s="893"/>
      <c r="KT274" s="893"/>
      <c r="KU274" s="893"/>
      <c r="KV274" s="893"/>
      <c r="KW274" s="909"/>
      <c r="KX274" s="909"/>
      <c r="KY274" s="909"/>
      <c r="KZ274" s="909"/>
      <c r="LA274" s="909"/>
      <c r="LB274" s="893"/>
      <c r="LC274" s="893"/>
      <c r="LD274" s="909"/>
      <c r="LE274" s="909"/>
      <c r="LF274" s="893"/>
      <c r="LG274" s="893"/>
      <c r="LH274" s="909"/>
      <c r="LI274" s="909"/>
      <c r="LJ274" s="893"/>
      <c r="LK274" s="893"/>
      <c r="LL274" s="893"/>
      <c r="LM274" s="893"/>
      <c r="LN274" s="893"/>
      <c r="LO274" s="893"/>
      <c r="LP274" s="893"/>
      <c r="LQ274" s="909"/>
      <c r="LR274" s="909"/>
      <c r="LS274" s="893"/>
      <c r="LT274" s="893"/>
      <c r="LU274" s="909"/>
      <c r="LV274" s="909"/>
      <c r="LW274" s="893"/>
      <c r="LX274" s="893"/>
      <c r="LY274" s="893"/>
      <c r="LZ274" s="893"/>
      <c r="MA274" s="893"/>
      <c r="MB274" s="908"/>
      <c r="MC274" s="910"/>
      <c r="MD274" s="893"/>
      <c r="ME274" s="893"/>
      <c r="MF274" s="893"/>
      <c r="MG274" s="893"/>
      <c r="MH274" s="893"/>
      <c r="MI274" s="893"/>
      <c r="MJ274" s="893"/>
      <c r="MK274" s="911"/>
      <c r="ML274" s="911"/>
      <c r="MM274" s="911"/>
      <c r="MN274" s="911"/>
      <c r="MO274" s="911"/>
      <c r="MP274" s="911"/>
      <c r="MQ274" s="911"/>
      <c r="MR274" s="911"/>
      <c r="MS274" s="911"/>
      <c r="MT274" s="911"/>
      <c r="MU274" s="911"/>
      <c r="MV274" s="911"/>
      <c r="MW274" s="911"/>
      <c r="MX274" s="911"/>
      <c r="MY274" s="911"/>
      <c r="MZ274" s="911"/>
      <c r="NA274" s="911"/>
      <c r="NB274" s="911"/>
      <c r="NC274" s="911"/>
      <c r="ND274" s="911"/>
      <c r="NE274" s="911"/>
      <c r="NF274" s="911"/>
      <c r="NG274" s="911"/>
      <c r="NH274" s="911"/>
      <c r="NI274" s="911"/>
      <c r="NJ274" s="911"/>
      <c r="NK274" s="911"/>
      <c r="NL274" s="911"/>
      <c r="NM274" s="911"/>
      <c r="NN274" s="911"/>
      <c r="NO274" s="911"/>
      <c r="NP274" s="911"/>
      <c r="NQ274" s="911"/>
      <c r="NR274" s="911"/>
      <c r="NS274" s="911"/>
      <c r="NT274" s="911"/>
      <c r="NU274" s="911"/>
      <c r="NV274" s="911"/>
      <c r="NW274" s="911"/>
      <c r="NX274" s="911"/>
      <c r="NY274" s="911"/>
      <c r="NZ274" s="911"/>
      <c r="OA274" s="911"/>
      <c r="OB274" s="911"/>
      <c r="OC274" s="893"/>
      <c r="OD274" s="893"/>
      <c r="OE274" s="893"/>
      <c r="OF274" s="893"/>
      <c r="OG274" s="893"/>
      <c r="OH274" s="893"/>
      <c r="OI274" s="893"/>
      <c r="OJ274" s="893"/>
      <c r="OK274" s="893"/>
      <c r="OL274" s="893"/>
      <c r="OM274" s="893"/>
      <c r="ON274" s="893"/>
      <c r="OO274" s="893"/>
      <c r="OP274" s="893"/>
      <c r="OQ274" s="893"/>
      <c r="OR274" s="893"/>
      <c r="OS274" s="893"/>
      <c r="OT274" s="893"/>
      <c r="OU274" s="893"/>
      <c r="OV274" s="893"/>
      <c r="OW274" s="893"/>
      <c r="OX274" s="893"/>
      <c r="OY274" s="893"/>
      <c r="OZ274" s="893"/>
      <c r="PA274" s="909"/>
      <c r="PB274" s="909"/>
      <c r="PC274" s="909"/>
      <c r="PD274" s="909"/>
      <c r="PE274" s="909"/>
      <c r="PF274" s="893"/>
      <c r="PG274" s="893"/>
      <c r="PH274" s="909"/>
      <c r="PI274" s="909"/>
      <c r="PJ274" s="893"/>
      <c r="PK274" s="893"/>
      <c r="PL274" s="909"/>
      <c r="PM274" s="909"/>
      <c r="PN274" s="893"/>
      <c r="PO274" s="893"/>
      <c r="PP274" s="893"/>
      <c r="PQ274" s="893"/>
      <c r="PR274" s="893"/>
      <c r="PS274" s="893"/>
      <c r="PT274" s="893"/>
      <c r="PU274" s="909"/>
      <c r="PV274" s="909"/>
      <c r="PW274" s="893"/>
      <c r="PX274" s="893"/>
      <c r="PY274" s="909"/>
      <c r="PZ274" s="909"/>
      <c r="QA274" s="893"/>
      <c r="QB274" s="893"/>
      <c r="QC274" s="893"/>
      <c r="QD274" s="893"/>
      <c r="QE274" s="893"/>
      <c r="QF274" s="908"/>
      <c r="QG274" s="910"/>
      <c r="QH274" s="893"/>
      <c r="QI274" s="893"/>
      <c r="QJ274" s="893"/>
      <c r="QK274" s="893"/>
      <c r="QL274" s="893"/>
      <c r="QM274" s="893"/>
      <c r="QN274" s="893"/>
      <c r="QO274" s="911"/>
      <c r="QP274" s="911"/>
      <c r="QQ274" s="911"/>
      <c r="QR274" s="911"/>
      <c r="QS274" s="911"/>
      <c r="QT274" s="911"/>
      <c r="QU274" s="911"/>
      <c r="QV274" s="911"/>
      <c r="QW274" s="911"/>
      <c r="QX274" s="911"/>
      <c r="QY274" s="911"/>
      <c r="QZ274" s="911"/>
      <c r="RA274" s="911"/>
      <c r="RB274" s="911"/>
      <c r="RC274" s="911"/>
      <c r="RD274" s="911"/>
      <c r="RE274" s="911"/>
      <c r="RF274" s="911"/>
      <c r="RG274" s="911"/>
      <c r="RH274" s="911"/>
      <c r="RI274" s="911"/>
      <c r="RJ274" s="911"/>
      <c r="RK274" s="911"/>
      <c r="RL274" s="911"/>
      <c r="RM274" s="911"/>
      <c r="RN274" s="911"/>
      <c r="RO274" s="911"/>
      <c r="RP274" s="911"/>
      <c r="RQ274" s="911"/>
      <c r="RR274" s="911"/>
      <c r="RS274" s="911"/>
      <c r="RT274" s="911"/>
      <c r="RU274" s="911"/>
      <c r="RV274" s="911"/>
      <c r="RW274" s="911"/>
      <c r="RX274" s="911"/>
      <c r="RY274" s="911"/>
      <c r="RZ274" s="911"/>
      <c r="SA274" s="911"/>
      <c r="SB274" s="911"/>
      <c r="SC274" s="911"/>
      <c r="SD274" s="911"/>
      <c r="SE274" s="911"/>
      <c r="SF274" s="911"/>
      <c r="SG274" s="893"/>
      <c r="SH274" s="893"/>
      <c r="SI274" s="893"/>
      <c r="SJ274" s="893"/>
      <c r="SK274" s="893"/>
      <c r="SL274" s="893"/>
      <c r="SM274" s="893"/>
      <c r="SN274" s="893"/>
      <c r="SO274" s="893"/>
      <c r="SP274" s="893"/>
      <c r="SQ274" s="893"/>
      <c r="SR274" s="893"/>
      <c r="SS274" s="893"/>
      <c r="ST274" s="893"/>
      <c r="SU274" s="893"/>
      <c r="SV274" s="893"/>
      <c r="SW274" s="893"/>
      <c r="SX274" s="893"/>
      <c r="SY274" s="893"/>
      <c r="SZ274" s="893"/>
      <c r="TA274" s="893"/>
      <c r="TB274" s="893"/>
      <c r="TC274" s="893"/>
      <c r="TD274" s="893"/>
      <c r="TE274" s="909"/>
      <c r="TF274" s="909"/>
      <c r="TG274" s="909"/>
      <c r="TH274" s="909"/>
      <c r="TI274" s="909"/>
      <c r="TJ274" s="893"/>
      <c r="TK274" s="893"/>
      <c r="TL274" s="909"/>
      <c r="TM274" s="909"/>
      <c r="TN274" s="893"/>
      <c r="TO274" s="893"/>
      <c r="TP274" s="909"/>
      <c r="TQ274" s="909"/>
      <c r="TR274" s="893"/>
      <c r="TS274" s="893"/>
      <c r="TT274" s="893"/>
      <c r="TU274" s="893"/>
      <c r="TV274" s="893"/>
      <c r="TW274" s="893"/>
      <c r="TX274" s="893"/>
      <c r="TY274" s="909"/>
      <c r="TZ274" s="909"/>
      <c r="UA274" s="893"/>
      <c r="UB274" s="893"/>
      <c r="UC274" s="909"/>
      <c r="UD274" s="909"/>
      <c r="UE274" s="893"/>
      <c r="UF274" s="893"/>
      <c r="UG274" s="893"/>
      <c r="UH274" s="893"/>
      <c r="UI274" s="893"/>
      <c r="UJ274" s="908"/>
      <c r="UK274" s="910"/>
      <c r="UL274" s="893"/>
      <c r="UM274" s="893"/>
      <c r="UN274" s="893"/>
      <c r="UO274" s="893"/>
      <c r="UP274" s="893"/>
      <c r="UQ274" s="893"/>
      <c r="UR274" s="893"/>
      <c r="US274" s="911"/>
      <c r="UT274" s="911"/>
      <c r="UU274" s="911"/>
      <c r="UV274" s="911"/>
      <c r="UW274" s="911"/>
      <c r="UX274" s="911"/>
      <c r="UY274" s="911"/>
      <c r="UZ274" s="911"/>
      <c r="VA274" s="911"/>
      <c r="VB274" s="911"/>
      <c r="VC274" s="911"/>
      <c r="VD274" s="911"/>
      <c r="VE274" s="911"/>
      <c r="VF274" s="911"/>
      <c r="VG274" s="911"/>
      <c r="VH274" s="911"/>
      <c r="VI274" s="911"/>
      <c r="VJ274" s="911"/>
      <c r="VK274" s="911"/>
      <c r="VL274" s="911"/>
      <c r="VM274" s="911"/>
      <c r="VN274" s="911"/>
      <c r="VO274" s="911"/>
      <c r="VP274" s="911"/>
      <c r="VQ274" s="911"/>
      <c r="VR274" s="911"/>
      <c r="VS274" s="911"/>
      <c r="VT274" s="911"/>
      <c r="VU274" s="911"/>
      <c r="VV274" s="911"/>
      <c r="VW274" s="911"/>
      <c r="VX274" s="911"/>
      <c r="VY274" s="911"/>
      <c r="VZ274" s="911"/>
      <c r="WA274" s="911"/>
      <c r="WB274" s="911"/>
      <c r="WC274" s="911"/>
      <c r="WD274" s="911"/>
      <c r="WE274" s="911"/>
      <c r="WF274" s="911"/>
      <c r="WG274" s="911"/>
      <c r="WH274" s="911"/>
      <c r="WI274" s="911"/>
      <c r="WJ274" s="911"/>
      <c r="WK274" s="893"/>
      <c r="WL274" s="893"/>
      <c r="WM274" s="893"/>
      <c r="WN274" s="893"/>
      <c r="WO274" s="893"/>
      <c r="WP274" s="893"/>
      <c r="WQ274" s="893"/>
      <c r="WR274" s="893"/>
      <c r="WS274" s="893"/>
      <c r="WT274" s="893"/>
      <c r="WU274" s="893"/>
      <c r="WV274" s="893"/>
      <c r="WW274" s="893"/>
      <c r="WX274" s="893"/>
      <c r="WY274" s="893"/>
      <c r="WZ274" s="893"/>
      <c r="XA274" s="893"/>
      <c r="XB274" s="893"/>
      <c r="XC274" s="893"/>
      <c r="XD274" s="893"/>
      <c r="XE274" s="893"/>
      <c r="XF274" s="893"/>
      <c r="XG274" s="893"/>
      <c r="XH274" s="893"/>
      <c r="XI274" s="909"/>
      <c r="XJ274" s="909"/>
      <c r="XK274" s="909"/>
      <c r="XL274" s="909"/>
      <c r="XM274" s="909"/>
      <c r="XN274" s="893"/>
      <c r="XO274" s="893"/>
      <c r="XP274" s="909"/>
      <c r="XQ274" s="909"/>
      <c r="XR274" s="893"/>
      <c r="XS274" s="893"/>
      <c r="XT274" s="909"/>
      <c r="XU274" s="909"/>
      <c r="XV274" s="893"/>
      <c r="XW274" s="893"/>
      <c r="XX274" s="893"/>
      <c r="XY274" s="893"/>
      <c r="XZ274" s="893"/>
      <c r="YA274" s="893"/>
      <c r="YB274" s="893"/>
      <c r="YC274" s="909"/>
      <c r="YD274" s="909"/>
      <c r="YE274" s="893"/>
      <c r="YF274" s="893"/>
      <c r="YG274" s="909"/>
      <c r="YH274" s="909"/>
      <c r="YI274" s="893"/>
      <c r="YJ274" s="893"/>
      <c r="YK274" s="893"/>
      <c r="YL274" s="893"/>
      <c r="YM274" s="893"/>
      <c r="YN274" s="908"/>
      <c r="YO274" s="910"/>
      <c r="YP274" s="893"/>
      <c r="YQ274" s="893"/>
      <c r="YR274" s="893"/>
      <c r="YS274" s="893"/>
      <c r="YT274" s="893"/>
      <c r="YU274" s="893"/>
      <c r="YV274" s="893"/>
      <c r="YW274" s="911"/>
      <c r="YX274" s="911"/>
      <c r="YY274" s="911"/>
      <c r="YZ274" s="911"/>
      <c r="ZA274" s="911"/>
      <c r="ZB274" s="911"/>
      <c r="ZC274" s="911"/>
      <c r="ZD274" s="911"/>
      <c r="ZE274" s="911"/>
      <c r="ZF274" s="911"/>
      <c r="ZG274" s="911"/>
      <c r="ZH274" s="911"/>
      <c r="ZI274" s="911"/>
      <c r="ZJ274" s="911"/>
      <c r="ZK274" s="911"/>
      <c r="ZL274" s="911"/>
      <c r="ZM274" s="911"/>
      <c r="ZN274" s="911"/>
      <c r="ZO274" s="911"/>
      <c r="ZP274" s="911"/>
      <c r="ZQ274" s="911"/>
      <c r="ZR274" s="911"/>
      <c r="ZS274" s="911"/>
      <c r="ZT274" s="911"/>
      <c r="ZU274" s="911"/>
      <c r="ZV274" s="911"/>
      <c r="ZW274" s="911"/>
      <c r="ZX274" s="911"/>
      <c r="ZY274" s="911"/>
      <c r="ZZ274" s="911"/>
      <c r="AAA274" s="911"/>
      <c r="AAB274" s="911"/>
      <c r="AAC274" s="911"/>
      <c r="AAD274" s="911"/>
      <c r="AAE274" s="911"/>
      <c r="AAF274" s="911"/>
      <c r="AAG274" s="911"/>
      <c r="AAH274" s="911"/>
      <c r="AAI274" s="911"/>
      <c r="AAJ274" s="911"/>
      <c r="AAK274" s="911"/>
      <c r="AAL274" s="911"/>
      <c r="AAM274" s="911"/>
      <c r="AAN274" s="911"/>
      <c r="AAO274" s="893"/>
      <c r="AAP274" s="893"/>
      <c r="AAQ274" s="893"/>
      <c r="AAR274" s="893"/>
      <c r="AAS274" s="893"/>
      <c r="AAT274" s="893"/>
      <c r="AAU274" s="893"/>
      <c r="AAV274" s="893"/>
      <c r="AAW274" s="893"/>
      <c r="AAX274" s="893"/>
      <c r="AAY274" s="893"/>
      <c r="AAZ274" s="893"/>
      <c r="ABA274" s="893"/>
      <c r="ABB274" s="893"/>
      <c r="ABC274" s="893"/>
      <c r="ABD274" s="893"/>
      <c r="ABE274" s="893"/>
      <c r="ABF274" s="893"/>
      <c r="ABG274" s="893"/>
      <c r="ABH274" s="893"/>
      <c r="ABI274" s="893"/>
      <c r="ABJ274" s="893"/>
      <c r="ABK274" s="893"/>
      <c r="ABL274" s="893"/>
      <c r="ABM274" s="909"/>
      <c r="ABN274" s="909"/>
      <c r="ABO274" s="909"/>
      <c r="ABP274" s="909"/>
      <c r="ABQ274" s="909"/>
      <c r="ABR274" s="893"/>
      <c r="ABS274" s="893"/>
      <c r="ABT274" s="909"/>
      <c r="ABU274" s="909"/>
      <c r="ABV274" s="893"/>
      <c r="ABW274" s="893"/>
      <c r="ABX274" s="909"/>
      <c r="ABY274" s="909"/>
      <c r="ABZ274" s="893"/>
      <c r="ACA274" s="893"/>
      <c r="ACB274" s="893"/>
      <c r="ACC274" s="893"/>
      <c r="ACD274" s="893"/>
      <c r="ACE274" s="893"/>
      <c r="ACF274" s="893"/>
      <c r="ACG274" s="909"/>
      <c r="ACH274" s="909"/>
      <c r="ACI274" s="893"/>
      <c r="ACJ274" s="893"/>
      <c r="ACK274" s="909"/>
      <c r="ACL274" s="909"/>
      <c r="ACM274" s="893"/>
      <c r="ACN274" s="893"/>
      <c r="ACO274" s="893"/>
      <c r="ACP274" s="893"/>
      <c r="ACQ274" s="893"/>
      <c r="ACR274" s="908"/>
      <c r="ACS274" s="910"/>
      <c r="ACT274" s="893"/>
      <c r="ACU274" s="893"/>
      <c r="ACV274" s="893"/>
      <c r="ACW274" s="893"/>
      <c r="ACX274" s="893"/>
      <c r="ACY274" s="893"/>
      <c r="ACZ274" s="893"/>
      <c r="ADA274" s="911"/>
      <c r="ADB274" s="911"/>
      <c r="ADC274" s="911"/>
      <c r="ADD274" s="911"/>
      <c r="ADE274" s="911"/>
      <c r="ADF274" s="911"/>
      <c r="ADG274" s="911"/>
      <c r="ADH274" s="911"/>
      <c r="ADI274" s="911"/>
      <c r="ADJ274" s="911"/>
      <c r="ADK274" s="911"/>
      <c r="ADL274" s="911"/>
      <c r="ADM274" s="911"/>
      <c r="ADN274" s="911"/>
      <c r="ADO274" s="911"/>
      <c r="ADP274" s="911"/>
      <c r="ADQ274" s="911"/>
      <c r="ADR274" s="911"/>
      <c r="ADS274" s="911"/>
      <c r="ADT274" s="911"/>
      <c r="ADU274" s="911"/>
      <c r="ADV274" s="911"/>
      <c r="ADW274" s="911"/>
      <c r="ADX274" s="911"/>
      <c r="ADY274" s="911"/>
      <c r="ADZ274" s="911"/>
      <c r="AEA274" s="911"/>
      <c r="AEB274" s="911"/>
      <c r="AEC274" s="911"/>
      <c r="AED274" s="911"/>
      <c r="AEE274" s="911"/>
      <c r="AEF274" s="911"/>
      <c r="AEG274" s="911"/>
      <c r="AEH274" s="911"/>
      <c r="AEI274" s="911"/>
      <c r="AEJ274" s="911"/>
      <c r="AEK274" s="911"/>
      <c r="AEL274" s="911"/>
      <c r="AEM274" s="911"/>
      <c r="AEN274" s="911"/>
      <c r="AEO274" s="911"/>
      <c r="AEP274" s="911"/>
      <c r="AEQ274" s="911"/>
      <c r="AER274" s="911"/>
      <c r="AES274" s="893"/>
      <c r="AET274" s="893"/>
      <c r="AEU274" s="893"/>
      <c r="AEV274" s="893"/>
      <c r="AEW274" s="893"/>
      <c r="AEX274" s="893"/>
      <c r="AEY274" s="893"/>
      <c r="AEZ274" s="893"/>
      <c r="AFA274" s="893"/>
      <c r="AFB274" s="893"/>
      <c r="AFC274" s="893"/>
      <c r="AFD274" s="893"/>
      <c r="AFE274" s="893"/>
      <c r="AFF274" s="893"/>
      <c r="AFG274" s="893"/>
      <c r="AFH274" s="893"/>
      <c r="AFI274" s="893"/>
      <c r="AFJ274" s="893"/>
      <c r="AFK274" s="893"/>
      <c r="AFL274" s="893"/>
      <c r="AFM274" s="893"/>
      <c r="AFN274" s="893"/>
      <c r="AFO274" s="893"/>
      <c r="AFP274" s="893"/>
      <c r="AFQ274" s="909"/>
      <c r="AFR274" s="909"/>
      <c r="AFS274" s="909"/>
      <c r="AFT274" s="909"/>
      <c r="AFU274" s="909"/>
      <c r="AFV274" s="893"/>
      <c r="AFW274" s="893"/>
      <c r="AFX274" s="909"/>
      <c r="AFY274" s="909"/>
      <c r="AFZ274" s="893"/>
      <c r="AGA274" s="893"/>
      <c r="AGB274" s="909"/>
      <c r="AGC274" s="909"/>
      <c r="AGD274" s="893"/>
      <c r="AGE274" s="893"/>
      <c r="AGF274" s="893"/>
      <c r="AGG274" s="893"/>
      <c r="AGH274" s="893"/>
      <c r="AGI274" s="893"/>
      <c r="AGJ274" s="893"/>
      <c r="AGK274" s="909"/>
      <c r="AGL274" s="909"/>
      <c r="AGM274" s="893"/>
      <c r="AGN274" s="893"/>
      <c r="AGO274" s="909"/>
      <c r="AGP274" s="909"/>
      <c r="AGQ274" s="893"/>
      <c r="AGR274" s="893"/>
      <c r="AGS274" s="893"/>
      <c r="AGT274" s="893"/>
      <c r="AGU274" s="893"/>
      <c r="AGV274" s="908"/>
      <c r="AGW274" s="910"/>
      <c r="AGX274" s="893"/>
      <c r="AGY274" s="893"/>
      <c r="AGZ274" s="893"/>
      <c r="AHA274" s="893"/>
      <c r="AHB274" s="893"/>
      <c r="AHC274" s="893"/>
      <c r="AHD274" s="893"/>
      <c r="AHE274" s="911"/>
      <c r="AHF274" s="911"/>
      <c r="AHG274" s="911"/>
      <c r="AHH274" s="911"/>
      <c r="AHI274" s="911"/>
      <c r="AHJ274" s="911"/>
      <c r="AHK274" s="911"/>
      <c r="AHL274" s="911"/>
      <c r="AHM274" s="911"/>
      <c r="AHN274" s="911"/>
      <c r="AHO274" s="911"/>
      <c r="AHP274" s="911"/>
      <c r="AHQ274" s="911"/>
      <c r="AHR274" s="911"/>
      <c r="AHS274" s="911"/>
      <c r="AHT274" s="911"/>
      <c r="AHU274" s="911"/>
      <c r="AHV274" s="911"/>
      <c r="AHW274" s="911"/>
      <c r="AHX274" s="911"/>
      <c r="AHY274" s="911"/>
      <c r="AHZ274" s="911"/>
      <c r="AIA274" s="911"/>
      <c r="AIB274" s="911"/>
      <c r="AIC274" s="911"/>
      <c r="AID274" s="911"/>
      <c r="AIE274" s="911"/>
      <c r="AIF274" s="911"/>
      <c r="AIG274" s="911"/>
      <c r="AIH274" s="911"/>
      <c r="AII274" s="911"/>
      <c r="AIJ274" s="911"/>
      <c r="AIK274" s="911"/>
      <c r="AIL274" s="911"/>
      <c r="AIM274" s="911"/>
      <c r="AIN274" s="911"/>
      <c r="AIO274" s="911"/>
      <c r="AIP274" s="911"/>
      <c r="AIQ274" s="911"/>
      <c r="AIR274" s="911"/>
      <c r="AIS274" s="911"/>
      <c r="AIT274" s="911"/>
      <c r="AIU274" s="911"/>
      <c r="AIV274" s="911"/>
      <c r="AIW274" s="893"/>
      <c r="AIX274" s="893"/>
      <c r="AIY274" s="893"/>
      <c r="AIZ274" s="893"/>
      <c r="AJA274" s="893"/>
      <c r="AJB274" s="893"/>
      <c r="AJC274" s="893"/>
      <c r="AJD274" s="893"/>
      <c r="AJE274" s="893"/>
      <c r="AJF274" s="893"/>
      <c r="AJG274" s="893"/>
      <c r="AJH274" s="893"/>
      <c r="AJI274" s="893"/>
      <c r="AJJ274" s="893"/>
      <c r="AJK274" s="893"/>
      <c r="AJL274" s="893"/>
      <c r="AJM274" s="893"/>
      <c r="AJN274" s="893"/>
      <c r="AJO274" s="893"/>
      <c r="AJP274" s="893"/>
      <c r="AJQ274" s="893"/>
      <c r="AJR274" s="893"/>
      <c r="AJS274" s="893"/>
      <c r="AJT274" s="893"/>
      <c r="AJU274" s="909"/>
      <c r="AJV274" s="909"/>
      <c r="AJW274" s="909"/>
      <c r="AJX274" s="909"/>
      <c r="AJY274" s="909"/>
      <c r="AJZ274" s="893"/>
      <c r="AKA274" s="893"/>
      <c r="AKB274" s="909"/>
      <c r="AKC274" s="909"/>
      <c r="AKD274" s="893"/>
      <c r="AKE274" s="893"/>
      <c r="AKF274" s="909"/>
      <c r="AKG274" s="909"/>
      <c r="AKH274" s="893"/>
      <c r="AKI274" s="893"/>
      <c r="AKJ274" s="893"/>
      <c r="AKK274" s="893"/>
      <c r="AKL274" s="893"/>
      <c r="AKM274" s="893"/>
      <c r="AKN274" s="893"/>
      <c r="AKO274" s="909"/>
      <c r="AKP274" s="909"/>
      <c r="AKQ274" s="893"/>
      <c r="AKR274" s="893"/>
      <c r="AKS274" s="909"/>
      <c r="AKT274" s="909"/>
      <c r="AKU274" s="893"/>
      <c r="AKV274" s="893"/>
      <c r="AKW274" s="893"/>
      <c r="AKX274" s="893"/>
      <c r="AKY274" s="893"/>
      <c r="AKZ274" s="908"/>
      <c r="ALA274" s="910"/>
      <c r="ALB274" s="893"/>
      <c r="ALC274" s="893"/>
      <c r="ALD274" s="893"/>
      <c r="ALE274" s="893"/>
      <c r="ALF274" s="893"/>
      <c r="ALG274" s="893"/>
      <c r="ALH274" s="893"/>
      <c r="ALI274" s="911"/>
      <c r="ALJ274" s="911"/>
      <c r="ALK274" s="911"/>
      <c r="ALL274" s="911"/>
      <c r="ALM274" s="911"/>
      <c r="ALN274" s="911"/>
      <c r="ALO274" s="911"/>
      <c r="ALP274" s="911"/>
      <c r="ALQ274" s="911"/>
      <c r="ALR274" s="911"/>
      <c r="ALS274" s="911"/>
      <c r="ALT274" s="911"/>
      <c r="ALU274" s="911"/>
      <c r="ALV274" s="911"/>
      <c r="ALW274" s="911"/>
      <c r="ALX274" s="911"/>
      <c r="ALY274" s="911"/>
      <c r="ALZ274" s="911"/>
      <c r="AMA274" s="911"/>
      <c r="AMB274" s="911"/>
      <c r="AMC274" s="911"/>
      <c r="AMD274" s="911"/>
      <c r="AME274" s="911"/>
      <c r="AMF274" s="911"/>
      <c r="AMG274" s="911"/>
      <c r="AMH274" s="911"/>
      <c r="AMI274" s="911"/>
      <c r="AMJ274" s="911"/>
      <c r="AMK274" s="911"/>
      <c r="AML274" s="911"/>
      <c r="AMM274" s="911"/>
      <c r="AMN274" s="911"/>
      <c r="AMO274" s="911"/>
      <c r="AMP274" s="911"/>
      <c r="AMQ274" s="911"/>
      <c r="AMR274" s="911"/>
      <c r="AMS274" s="911"/>
      <c r="AMT274" s="911"/>
      <c r="AMU274" s="911"/>
      <c r="AMV274" s="911"/>
      <c r="AMW274" s="911"/>
      <c r="AMX274" s="911"/>
      <c r="AMY274" s="911"/>
      <c r="AMZ274" s="911"/>
      <c r="ANA274" s="893"/>
      <c r="ANB274" s="893"/>
      <c r="ANC274" s="893"/>
      <c r="AND274" s="893"/>
      <c r="ANE274" s="893"/>
      <c r="ANF274" s="893"/>
      <c r="ANG274" s="893"/>
      <c r="ANH274" s="893"/>
      <c r="ANI274" s="893"/>
      <c r="ANJ274" s="893"/>
      <c r="ANK274" s="893"/>
      <c r="ANL274" s="893"/>
      <c r="ANM274" s="893"/>
      <c r="ANN274" s="893"/>
      <c r="ANO274" s="893"/>
      <c r="ANP274" s="893"/>
      <c r="ANQ274" s="893"/>
      <c r="ANR274" s="893"/>
      <c r="ANS274" s="893"/>
      <c r="ANT274" s="893"/>
      <c r="ANU274" s="893"/>
      <c r="ANV274" s="893"/>
      <c r="ANW274" s="893"/>
      <c r="ANX274" s="893"/>
      <c r="ANY274" s="909"/>
      <c r="ANZ274" s="909"/>
      <c r="AOA274" s="909"/>
      <c r="AOB274" s="909"/>
      <c r="AOC274" s="909"/>
      <c r="AOD274" s="893"/>
      <c r="AOE274" s="893"/>
      <c r="AOF274" s="909"/>
      <c r="AOG274" s="909"/>
      <c r="AOH274" s="893"/>
      <c r="AOI274" s="893"/>
      <c r="AOJ274" s="909"/>
      <c r="AOK274" s="909"/>
      <c r="AOL274" s="893"/>
      <c r="AOM274" s="893"/>
      <c r="AON274" s="893"/>
      <c r="AOO274" s="893"/>
      <c r="AOP274" s="893"/>
      <c r="AOQ274" s="893"/>
      <c r="AOR274" s="893"/>
      <c r="AOS274" s="909"/>
      <c r="AOT274" s="909"/>
      <c r="AOU274" s="893"/>
      <c r="AOV274" s="893"/>
      <c r="AOW274" s="909"/>
      <c r="AOX274" s="909"/>
      <c r="AOY274" s="893"/>
      <c r="AOZ274" s="893"/>
      <c r="APA274" s="893"/>
      <c r="APB274" s="893"/>
      <c r="APC274" s="893"/>
      <c r="APD274" s="908"/>
      <c r="APE274" s="910"/>
      <c r="APF274" s="893"/>
      <c r="APG274" s="893"/>
      <c r="APH274" s="893"/>
      <c r="API274" s="893"/>
      <c r="APJ274" s="893"/>
      <c r="APK274" s="893"/>
      <c r="APL274" s="893"/>
      <c r="APM274" s="911"/>
      <c r="APN274" s="911"/>
      <c r="APO274" s="911"/>
      <c r="APP274" s="911"/>
      <c r="APQ274" s="911"/>
      <c r="APR274" s="911"/>
      <c r="APS274" s="911"/>
      <c r="APT274" s="911"/>
      <c r="APU274" s="911"/>
      <c r="APV274" s="911"/>
      <c r="APW274" s="911"/>
      <c r="APX274" s="911"/>
      <c r="APY274" s="911"/>
      <c r="APZ274" s="911"/>
      <c r="AQA274" s="911"/>
      <c r="AQB274" s="911"/>
      <c r="AQC274" s="911"/>
      <c r="AQD274" s="911"/>
      <c r="AQE274" s="911"/>
      <c r="AQF274" s="911"/>
      <c r="AQG274" s="911"/>
      <c r="AQH274" s="911"/>
      <c r="AQI274" s="911"/>
      <c r="AQJ274" s="911"/>
      <c r="AQK274" s="911"/>
      <c r="AQL274" s="911"/>
      <c r="AQM274" s="911"/>
      <c r="AQN274" s="911"/>
      <c r="AQO274" s="911"/>
      <c r="AQP274" s="911"/>
      <c r="AQQ274" s="911"/>
      <c r="AQR274" s="911"/>
      <c r="AQS274" s="911"/>
      <c r="AQT274" s="911"/>
      <c r="AQU274" s="911"/>
      <c r="AQV274" s="911"/>
      <c r="AQW274" s="911"/>
      <c r="AQX274" s="911"/>
      <c r="AQY274" s="911"/>
      <c r="AQZ274" s="911"/>
      <c r="ARA274" s="911"/>
      <c r="ARB274" s="911"/>
      <c r="ARC274" s="911"/>
      <c r="ARD274" s="911"/>
      <c r="ARE274" s="893"/>
      <c r="ARF274" s="893"/>
      <c r="ARG274" s="893"/>
      <c r="ARH274" s="893"/>
      <c r="ARI274" s="893"/>
      <c r="ARJ274" s="893"/>
      <c r="ARK274" s="893"/>
      <c r="ARL274" s="893"/>
      <c r="ARM274" s="893"/>
      <c r="ARN274" s="893"/>
      <c r="ARO274" s="893"/>
      <c r="ARP274" s="893"/>
      <c r="ARQ274" s="893"/>
      <c r="ARR274" s="893"/>
      <c r="ARS274" s="893"/>
      <c r="ART274" s="893"/>
      <c r="ARU274" s="893"/>
      <c r="ARV274" s="893"/>
      <c r="ARW274" s="893"/>
      <c r="ARX274" s="893"/>
      <c r="ARY274" s="893"/>
      <c r="ARZ274" s="893"/>
      <c r="ASA274" s="893"/>
      <c r="ASB274" s="893"/>
      <c r="ASC274" s="909"/>
      <c r="ASD274" s="909"/>
      <c r="ASE274" s="909"/>
      <c r="ASF274" s="909"/>
      <c r="ASG274" s="909"/>
      <c r="ASH274" s="893"/>
      <c r="ASI274" s="893"/>
      <c r="ASJ274" s="909"/>
      <c r="ASK274" s="909"/>
      <c r="ASL274" s="893"/>
      <c r="ASM274" s="893"/>
      <c r="ASN274" s="909"/>
      <c r="ASO274" s="909"/>
      <c r="ASP274" s="893"/>
      <c r="ASQ274" s="893"/>
      <c r="ASR274" s="893"/>
      <c r="ASS274" s="893"/>
      <c r="AST274" s="893"/>
      <c r="ASU274" s="893"/>
      <c r="ASV274" s="893"/>
      <c r="ASW274" s="909"/>
      <c r="ASX274" s="909"/>
      <c r="ASY274" s="893"/>
      <c r="ASZ274" s="893"/>
      <c r="ATA274" s="909"/>
      <c r="ATB274" s="909"/>
      <c r="ATC274" s="893"/>
      <c r="ATD274" s="893"/>
      <c r="ATE274" s="893"/>
      <c r="ATF274" s="893"/>
      <c r="ATG274" s="893"/>
      <c r="ATH274" s="908"/>
      <c r="ATI274" s="910"/>
      <c r="ATJ274" s="893"/>
      <c r="ATK274" s="893"/>
      <c r="ATL274" s="893"/>
      <c r="ATM274" s="893"/>
      <c r="ATN274" s="893"/>
      <c r="ATO274" s="893"/>
      <c r="ATP274" s="893"/>
      <c r="ATQ274" s="911"/>
      <c r="ATR274" s="911"/>
      <c r="ATS274" s="911"/>
      <c r="ATT274" s="911"/>
      <c r="ATU274" s="911"/>
      <c r="ATV274" s="911"/>
      <c r="ATW274" s="911"/>
      <c r="ATX274" s="911"/>
      <c r="ATY274" s="911"/>
      <c r="ATZ274" s="911"/>
      <c r="AUA274" s="911"/>
      <c r="AUB274" s="911"/>
      <c r="AUC274" s="911"/>
      <c r="AUD274" s="911"/>
      <c r="AUE274" s="911"/>
      <c r="AUF274" s="911"/>
      <c r="AUG274" s="911"/>
      <c r="AUH274" s="911"/>
      <c r="AUI274" s="911"/>
      <c r="AUJ274" s="911"/>
      <c r="AUK274" s="911"/>
      <c r="AUL274" s="911"/>
      <c r="AUM274" s="911"/>
      <c r="AUN274" s="911"/>
      <c r="AUO274" s="911"/>
      <c r="AUP274" s="911"/>
      <c r="AUQ274" s="911"/>
      <c r="AUR274" s="911"/>
      <c r="AUS274" s="911"/>
      <c r="AUT274" s="911"/>
      <c r="AUU274" s="911"/>
      <c r="AUV274" s="911"/>
      <c r="AUW274" s="911"/>
      <c r="AUX274" s="911"/>
      <c r="AUY274" s="911"/>
      <c r="AUZ274" s="911"/>
      <c r="AVA274" s="911"/>
      <c r="AVB274" s="911"/>
      <c r="AVC274" s="911"/>
      <c r="AVD274" s="911"/>
      <c r="AVE274" s="911"/>
      <c r="AVF274" s="911"/>
      <c r="AVG274" s="911"/>
      <c r="AVH274" s="911"/>
      <c r="AVI274" s="893"/>
      <c r="AVJ274" s="893"/>
      <c r="AVK274" s="893"/>
      <c r="AVL274" s="893"/>
      <c r="AVM274" s="893"/>
      <c r="AVN274" s="893"/>
      <c r="AVO274" s="893"/>
      <c r="AVP274" s="893"/>
      <c r="AVQ274" s="893"/>
      <c r="AVR274" s="893"/>
      <c r="AVS274" s="893"/>
      <c r="AVT274" s="893"/>
      <c r="AVU274" s="893"/>
      <c r="AVV274" s="893"/>
      <c r="AVW274" s="893"/>
      <c r="AVX274" s="893"/>
      <c r="AVY274" s="893"/>
      <c r="AVZ274" s="893"/>
      <c r="AWA274" s="893"/>
      <c r="AWB274" s="893"/>
      <c r="AWC274" s="893"/>
      <c r="AWD274" s="893"/>
      <c r="AWE274" s="893"/>
      <c r="AWF274" s="893"/>
      <c r="AWG274" s="909"/>
      <c r="AWH274" s="909"/>
      <c r="AWI274" s="909"/>
      <c r="AWJ274" s="909"/>
      <c r="AWK274" s="909"/>
      <c r="AWL274" s="893"/>
      <c r="AWM274" s="893"/>
      <c r="AWN274" s="909"/>
      <c r="AWO274" s="909"/>
      <c r="AWP274" s="893"/>
      <c r="AWQ274" s="893"/>
      <c r="AWR274" s="909"/>
      <c r="AWS274" s="909"/>
      <c r="AWT274" s="893"/>
      <c r="AWU274" s="893"/>
      <c r="AWV274" s="893"/>
      <c r="AWW274" s="893"/>
      <c r="AWX274" s="893"/>
      <c r="AWY274" s="893"/>
      <c r="AWZ274" s="893"/>
      <c r="AXA274" s="909"/>
      <c r="AXB274" s="909"/>
      <c r="AXC274" s="893"/>
      <c r="AXD274" s="893"/>
      <c r="AXE274" s="909"/>
      <c r="AXF274" s="909"/>
      <c r="AXG274" s="893"/>
      <c r="AXH274" s="893"/>
      <c r="AXI274" s="893"/>
      <c r="AXJ274" s="893"/>
      <c r="AXK274" s="893"/>
      <c r="AXL274" s="908"/>
      <c r="AXM274" s="910"/>
      <c r="AXN274" s="893"/>
      <c r="AXO274" s="893"/>
      <c r="AXP274" s="893"/>
      <c r="AXQ274" s="893"/>
      <c r="AXR274" s="893"/>
      <c r="AXS274" s="893"/>
      <c r="AXT274" s="893"/>
      <c r="AXU274" s="911"/>
      <c r="AXV274" s="911"/>
      <c r="AXW274" s="911"/>
      <c r="AXX274" s="911"/>
      <c r="AXY274" s="911"/>
      <c r="AXZ274" s="911"/>
      <c r="AYA274" s="911"/>
      <c r="AYB274" s="911"/>
      <c r="AYC274" s="911"/>
      <c r="AYD274" s="911"/>
      <c r="AYE274" s="911"/>
      <c r="AYF274" s="911"/>
      <c r="AYG274" s="911"/>
      <c r="AYH274" s="911"/>
      <c r="AYI274" s="911"/>
      <c r="AYJ274" s="911"/>
      <c r="AYK274" s="911"/>
      <c r="AYL274" s="911"/>
      <c r="AYM274" s="911"/>
      <c r="AYN274" s="911"/>
      <c r="AYO274" s="911"/>
      <c r="AYP274" s="911"/>
      <c r="AYQ274" s="911"/>
      <c r="AYR274" s="911"/>
      <c r="AYS274" s="911"/>
      <c r="AYT274" s="911"/>
      <c r="AYU274" s="911"/>
      <c r="AYV274" s="911"/>
      <c r="AYW274" s="911"/>
      <c r="AYX274" s="911"/>
      <c r="AYY274" s="911"/>
      <c r="AYZ274" s="911"/>
      <c r="AZA274" s="911"/>
      <c r="AZB274" s="911"/>
      <c r="AZC274" s="911"/>
      <c r="AZD274" s="911"/>
      <c r="AZE274" s="911"/>
      <c r="AZF274" s="911"/>
      <c r="AZG274" s="911"/>
      <c r="AZH274" s="911"/>
      <c r="AZI274" s="911"/>
      <c r="AZJ274" s="911"/>
      <c r="AZK274" s="911"/>
      <c r="AZL274" s="911"/>
      <c r="AZM274" s="893"/>
      <c r="AZN274" s="893"/>
      <c r="AZO274" s="893"/>
      <c r="AZP274" s="893"/>
      <c r="AZQ274" s="893"/>
      <c r="AZR274" s="893"/>
      <c r="AZS274" s="893"/>
      <c r="AZT274" s="893"/>
      <c r="AZU274" s="893"/>
      <c r="AZV274" s="893"/>
      <c r="AZW274" s="893"/>
      <c r="AZX274" s="893"/>
      <c r="AZY274" s="893"/>
      <c r="AZZ274" s="893"/>
      <c r="BAA274" s="893"/>
      <c r="BAB274" s="893"/>
      <c r="BAC274" s="893"/>
      <c r="BAD274" s="893"/>
      <c r="BAE274" s="893"/>
      <c r="BAF274" s="893"/>
      <c r="BAG274" s="893"/>
      <c r="BAH274" s="893"/>
      <c r="BAI274" s="893"/>
      <c r="BAJ274" s="893"/>
      <c r="BAK274" s="909"/>
      <c r="BAL274" s="909"/>
      <c r="BAM274" s="909"/>
      <c r="BAN274" s="909"/>
      <c r="BAO274" s="909"/>
      <c r="BAP274" s="893"/>
      <c r="BAQ274" s="893"/>
      <c r="BAR274" s="909"/>
      <c r="BAS274" s="909"/>
      <c r="BAT274" s="893"/>
      <c r="BAU274" s="893"/>
      <c r="BAV274" s="909"/>
      <c r="BAW274" s="909"/>
      <c r="BAX274" s="893"/>
      <c r="BAY274" s="893"/>
      <c r="BAZ274" s="893"/>
      <c r="BBA274" s="893"/>
      <c r="BBB274" s="893"/>
      <c r="BBC274" s="893"/>
      <c r="BBD274" s="893"/>
      <c r="BBE274" s="909"/>
      <c r="BBF274" s="909"/>
      <c r="BBG274" s="893"/>
      <c r="BBH274" s="893"/>
      <c r="BBI274" s="909"/>
      <c r="BBJ274" s="909"/>
      <c r="BBK274" s="893"/>
      <c r="BBL274" s="893"/>
      <c r="BBM274" s="893"/>
      <c r="BBN274" s="893"/>
      <c r="BBO274" s="893"/>
      <c r="BBP274" s="908"/>
      <c r="BBQ274" s="910"/>
      <c r="BBR274" s="893"/>
      <c r="BBS274" s="893"/>
      <c r="BBT274" s="893"/>
      <c r="BBU274" s="893"/>
      <c r="BBV274" s="893"/>
      <c r="BBW274" s="893"/>
      <c r="BBX274" s="893"/>
      <c r="BBY274" s="911"/>
      <c r="BBZ274" s="911"/>
      <c r="BCA274" s="911"/>
      <c r="BCB274" s="911"/>
      <c r="BCC274" s="911"/>
      <c r="BCD274" s="911"/>
      <c r="BCE274" s="911"/>
      <c r="BCF274" s="911"/>
      <c r="BCG274" s="911"/>
      <c r="BCH274" s="911"/>
      <c r="BCI274" s="911"/>
      <c r="BCJ274" s="911"/>
      <c r="BCK274" s="911"/>
      <c r="BCL274" s="911"/>
      <c r="BCM274" s="911"/>
      <c r="BCN274" s="911"/>
      <c r="BCO274" s="911"/>
      <c r="BCP274" s="911"/>
      <c r="BCQ274" s="911"/>
      <c r="BCR274" s="911"/>
      <c r="BCS274" s="911"/>
      <c r="BCT274" s="911"/>
      <c r="BCU274" s="911"/>
      <c r="BCV274" s="911"/>
      <c r="BCW274" s="911"/>
      <c r="BCX274" s="911"/>
      <c r="BCY274" s="911"/>
      <c r="BCZ274" s="911"/>
      <c r="BDA274" s="911"/>
      <c r="BDB274" s="911"/>
      <c r="BDC274" s="911"/>
      <c r="BDD274" s="911"/>
      <c r="BDE274" s="911"/>
      <c r="BDF274" s="911"/>
      <c r="BDG274" s="911"/>
      <c r="BDH274" s="911"/>
      <c r="BDI274" s="911"/>
      <c r="BDJ274" s="911"/>
      <c r="BDK274" s="911"/>
      <c r="BDL274" s="911"/>
      <c r="BDM274" s="911"/>
      <c r="BDN274" s="911"/>
      <c r="BDO274" s="911"/>
      <c r="BDP274" s="911"/>
      <c r="BDQ274" s="893"/>
      <c r="BDR274" s="893"/>
      <c r="BDS274" s="893"/>
      <c r="BDT274" s="893"/>
      <c r="BDU274" s="893"/>
      <c r="BDV274" s="893"/>
      <c r="BDW274" s="893"/>
      <c r="BDX274" s="893"/>
      <c r="BDY274" s="893"/>
      <c r="BDZ274" s="893"/>
      <c r="BEA274" s="893"/>
      <c r="BEB274" s="893"/>
      <c r="BEC274" s="893"/>
      <c r="BED274" s="893"/>
      <c r="BEE274" s="893"/>
      <c r="BEF274" s="893"/>
      <c r="BEG274" s="893"/>
      <c r="BEH274" s="893"/>
      <c r="BEI274" s="893"/>
      <c r="BEJ274" s="893"/>
      <c r="BEK274" s="893"/>
      <c r="BEL274" s="893"/>
      <c r="BEM274" s="893"/>
      <c r="BEN274" s="893"/>
      <c r="BEO274" s="909"/>
      <c r="BEP274" s="909"/>
      <c r="BEQ274" s="909"/>
      <c r="BER274" s="909"/>
      <c r="BES274" s="909"/>
      <c r="BET274" s="893"/>
      <c r="BEU274" s="893"/>
      <c r="BEV274" s="909"/>
      <c r="BEW274" s="909"/>
      <c r="BEX274" s="893"/>
      <c r="BEY274" s="893"/>
      <c r="BEZ274" s="909"/>
      <c r="BFA274" s="909"/>
      <c r="BFB274" s="893"/>
      <c r="BFC274" s="893"/>
      <c r="BFD274" s="893"/>
      <c r="BFE274" s="893"/>
      <c r="BFF274" s="893"/>
      <c r="BFG274" s="893"/>
      <c r="BFH274" s="893"/>
      <c r="BFI274" s="909"/>
      <c r="BFJ274" s="909"/>
      <c r="BFK274" s="893"/>
      <c r="BFL274" s="893"/>
      <c r="BFM274" s="909"/>
      <c r="BFN274" s="909"/>
      <c r="BFO274" s="893"/>
      <c r="BFP274" s="893"/>
      <c r="BFQ274" s="893"/>
      <c r="BFR274" s="893"/>
      <c r="BFS274" s="893"/>
      <c r="BFT274" s="908"/>
      <c r="BFU274" s="910"/>
      <c r="BFV274" s="893"/>
      <c r="BFW274" s="893"/>
      <c r="BFX274" s="893"/>
      <c r="BFY274" s="893"/>
      <c r="BFZ274" s="893"/>
      <c r="BGA274" s="893"/>
      <c r="BGB274" s="893"/>
      <c r="BGC274" s="911"/>
      <c r="BGD274" s="911"/>
      <c r="BGE274" s="911"/>
      <c r="BGF274" s="911"/>
      <c r="BGG274" s="911"/>
      <c r="BGH274" s="911"/>
      <c r="BGI274" s="911"/>
      <c r="BGJ274" s="911"/>
      <c r="BGK274" s="911"/>
      <c r="BGL274" s="911"/>
      <c r="BGM274" s="911"/>
      <c r="BGN274" s="911"/>
      <c r="BGO274" s="911"/>
      <c r="BGP274" s="911"/>
      <c r="BGQ274" s="911"/>
      <c r="BGR274" s="911"/>
      <c r="BGS274" s="911"/>
      <c r="BGT274" s="911"/>
      <c r="BGU274" s="911"/>
      <c r="BGV274" s="911"/>
      <c r="BGW274" s="911"/>
      <c r="BGX274" s="911"/>
      <c r="BGY274" s="911"/>
      <c r="BGZ274" s="911"/>
      <c r="BHA274" s="911"/>
      <c r="BHB274" s="911"/>
      <c r="BHC274" s="911"/>
      <c r="BHD274" s="911"/>
      <c r="BHE274" s="911"/>
      <c r="BHF274" s="911"/>
      <c r="BHG274" s="911"/>
      <c r="BHH274" s="911"/>
      <c r="BHI274" s="911"/>
      <c r="BHJ274" s="911"/>
      <c r="BHK274" s="911"/>
      <c r="BHL274" s="911"/>
      <c r="BHM274" s="911"/>
      <c r="BHN274" s="911"/>
      <c r="BHO274" s="911"/>
      <c r="BHP274" s="911"/>
      <c r="BHQ274" s="911"/>
      <c r="BHR274" s="911"/>
      <c r="BHS274" s="911"/>
      <c r="BHT274" s="911"/>
      <c r="BHU274" s="893"/>
      <c r="BHV274" s="893"/>
      <c r="BHW274" s="893"/>
      <c r="BHX274" s="893"/>
      <c r="BHY274" s="893"/>
      <c r="BHZ274" s="893"/>
      <c r="BIA274" s="893"/>
      <c r="BIB274" s="893"/>
      <c r="BIC274" s="893"/>
      <c r="BID274" s="893"/>
      <c r="BIE274" s="893"/>
      <c r="BIF274" s="893"/>
      <c r="BIG274" s="893"/>
      <c r="BIH274" s="893"/>
      <c r="BII274" s="893"/>
      <c r="BIJ274" s="893"/>
      <c r="BIK274" s="893"/>
      <c r="BIL274" s="893"/>
      <c r="BIM274" s="893"/>
      <c r="BIN274" s="893"/>
      <c r="BIO274" s="893"/>
      <c r="BIP274" s="893"/>
      <c r="BIQ274" s="893"/>
      <c r="BIR274" s="893"/>
      <c r="BIS274" s="909"/>
      <c r="BIT274" s="909"/>
      <c r="BIU274" s="909"/>
      <c r="BIV274" s="909"/>
      <c r="BIW274" s="909"/>
      <c r="BIX274" s="893"/>
      <c r="BIY274" s="893"/>
      <c r="BIZ274" s="909"/>
      <c r="BJA274" s="909"/>
      <c r="BJB274" s="893"/>
      <c r="BJC274" s="893"/>
      <c r="BJD274" s="909"/>
      <c r="BJE274" s="909"/>
      <c r="BJF274" s="893"/>
      <c r="BJG274" s="893"/>
      <c r="BJH274" s="893"/>
      <c r="BJI274" s="893"/>
      <c r="BJJ274" s="893"/>
      <c r="BJK274" s="893"/>
      <c r="BJL274" s="893"/>
      <c r="BJM274" s="909"/>
      <c r="BJN274" s="909"/>
      <c r="BJO274" s="893"/>
      <c r="BJP274" s="893"/>
      <c r="BJQ274" s="909"/>
      <c r="BJR274" s="909"/>
      <c r="BJS274" s="893"/>
      <c r="BJT274" s="893"/>
      <c r="BJU274" s="893"/>
      <c r="BJV274" s="893"/>
      <c r="BJW274" s="893"/>
      <c r="BJX274" s="908"/>
      <c r="BJY274" s="910"/>
      <c r="BJZ274" s="893"/>
      <c r="BKA274" s="893"/>
      <c r="BKB274" s="893"/>
      <c r="BKC274" s="893"/>
      <c r="BKD274" s="893"/>
      <c r="BKE274" s="893"/>
      <c r="BKF274" s="893"/>
      <c r="BKG274" s="911"/>
      <c r="BKH274" s="911"/>
      <c r="BKI274" s="911"/>
      <c r="BKJ274" s="911"/>
      <c r="BKK274" s="911"/>
      <c r="BKL274" s="911"/>
      <c r="BKM274" s="911"/>
      <c r="BKN274" s="911"/>
      <c r="BKO274" s="911"/>
      <c r="BKP274" s="911"/>
      <c r="BKQ274" s="911"/>
      <c r="BKR274" s="911"/>
      <c r="BKS274" s="911"/>
      <c r="BKT274" s="911"/>
      <c r="BKU274" s="911"/>
      <c r="BKV274" s="911"/>
      <c r="BKW274" s="911"/>
      <c r="BKX274" s="911"/>
      <c r="BKY274" s="911"/>
      <c r="BKZ274" s="911"/>
      <c r="BLA274" s="911"/>
      <c r="BLB274" s="911"/>
      <c r="BLC274" s="911"/>
      <c r="BLD274" s="911"/>
      <c r="BLE274" s="911"/>
      <c r="BLF274" s="911"/>
      <c r="BLG274" s="911"/>
      <c r="BLH274" s="911"/>
      <c r="BLI274" s="911"/>
      <c r="BLJ274" s="911"/>
      <c r="BLK274" s="911"/>
      <c r="BLL274" s="911"/>
      <c r="BLM274" s="911"/>
      <c r="BLN274" s="911"/>
      <c r="BLO274" s="911"/>
      <c r="BLP274" s="911"/>
      <c r="BLQ274" s="911"/>
      <c r="BLR274" s="911"/>
      <c r="BLS274" s="911"/>
      <c r="BLT274" s="911"/>
      <c r="BLU274" s="911"/>
      <c r="BLV274" s="911"/>
      <c r="BLW274" s="911"/>
      <c r="BLX274" s="911"/>
      <c r="BLY274" s="893"/>
      <c r="BLZ274" s="893"/>
      <c r="BMA274" s="893"/>
      <c r="BMB274" s="893"/>
      <c r="BMC274" s="893"/>
      <c r="BMD274" s="893"/>
      <c r="BME274" s="893"/>
      <c r="BMF274" s="893"/>
      <c r="BMG274" s="893"/>
      <c r="BMH274" s="893"/>
      <c r="BMI274" s="893"/>
      <c r="BMJ274" s="893"/>
      <c r="BMK274" s="893"/>
      <c r="BML274" s="893"/>
      <c r="BMM274" s="893"/>
      <c r="BMN274" s="893"/>
      <c r="BMO274" s="893"/>
      <c r="BMP274" s="893"/>
      <c r="BMQ274" s="893"/>
      <c r="BMR274" s="893"/>
      <c r="BMS274" s="893"/>
      <c r="BMT274" s="893"/>
      <c r="BMU274" s="893"/>
      <c r="BMV274" s="893"/>
      <c r="BMW274" s="909"/>
      <c r="BMX274" s="909"/>
      <c r="BMY274" s="909"/>
      <c r="BMZ274" s="909"/>
      <c r="BNA274" s="909"/>
      <c r="BNB274" s="893"/>
      <c r="BNC274" s="893"/>
      <c r="BND274" s="909"/>
      <c r="BNE274" s="909"/>
      <c r="BNF274" s="893"/>
      <c r="BNG274" s="893"/>
      <c r="BNH274" s="909"/>
      <c r="BNI274" s="909"/>
      <c r="BNJ274" s="893"/>
      <c r="BNK274" s="893"/>
      <c r="BNL274" s="893"/>
      <c r="BNM274" s="893"/>
      <c r="BNN274" s="893"/>
      <c r="BNO274" s="893"/>
      <c r="BNP274" s="893"/>
      <c r="BNQ274" s="909"/>
      <c r="BNR274" s="909"/>
      <c r="BNS274" s="893"/>
      <c r="BNT274" s="893"/>
      <c r="BNU274" s="909"/>
      <c r="BNV274" s="909"/>
      <c r="BNW274" s="893"/>
      <c r="BNX274" s="893"/>
      <c r="BNY274" s="893"/>
      <c r="BNZ274" s="893"/>
      <c r="BOA274" s="893"/>
      <c r="BOB274" s="908"/>
      <c r="BOC274" s="910"/>
      <c r="BOD274" s="893"/>
      <c r="BOE274" s="893"/>
      <c r="BOF274" s="893"/>
      <c r="BOG274" s="893"/>
      <c r="BOH274" s="893"/>
      <c r="BOI274" s="893"/>
      <c r="BOJ274" s="893"/>
      <c r="BOK274" s="911"/>
      <c r="BOL274" s="911"/>
      <c r="BOM274" s="911"/>
      <c r="BON274" s="911"/>
      <c r="BOO274" s="911"/>
      <c r="BOP274" s="911"/>
      <c r="BOQ274" s="911"/>
      <c r="BOR274" s="911"/>
      <c r="BOS274" s="911"/>
      <c r="BOT274" s="911"/>
      <c r="BOU274" s="911"/>
      <c r="BOV274" s="911"/>
      <c r="BOW274" s="911"/>
      <c r="BOX274" s="911"/>
      <c r="BOY274" s="911"/>
      <c r="BOZ274" s="911"/>
      <c r="BPA274" s="911"/>
      <c r="BPB274" s="911"/>
      <c r="BPC274" s="911"/>
      <c r="BPD274" s="911"/>
      <c r="BPE274" s="911"/>
      <c r="BPF274" s="911"/>
      <c r="BPG274" s="911"/>
      <c r="BPH274" s="911"/>
      <c r="BPI274" s="911"/>
      <c r="BPJ274" s="911"/>
      <c r="BPK274" s="911"/>
      <c r="BPL274" s="911"/>
      <c r="BPM274" s="911"/>
      <c r="BPN274" s="911"/>
      <c r="BPO274" s="911"/>
      <c r="BPP274" s="911"/>
      <c r="BPQ274" s="911"/>
      <c r="BPR274" s="911"/>
      <c r="BPS274" s="911"/>
      <c r="BPT274" s="911"/>
      <c r="BPU274" s="911"/>
      <c r="BPV274" s="911"/>
      <c r="BPW274" s="911"/>
      <c r="BPX274" s="911"/>
      <c r="BPY274" s="911"/>
      <c r="BPZ274" s="911"/>
      <c r="BQA274" s="911"/>
      <c r="BQB274" s="911"/>
      <c r="BQC274" s="893"/>
      <c r="BQD274" s="893"/>
      <c r="BQE274" s="893"/>
      <c r="BQF274" s="893"/>
      <c r="BQG274" s="893"/>
      <c r="BQH274" s="893"/>
      <c r="BQI274" s="893"/>
      <c r="BQJ274" s="893"/>
      <c r="BQK274" s="893"/>
      <c r="BQL274" s="893"/>
      <c r="BQM274" s="893"/>
      <c r="BQN274" s="893"/>
      <c r="BQO274" s="893"/>
      <c r="BQP274" s="893"/>
      <c r="BQQ274" s="893"/>
      <c r="BQR274" s="893"/>
      <c r="BQS274" s="893"/>
      <c r="BQT274" s="893"/>
      <c r="BQU274" s="893"/>
      <c r="BQV274" s="893"/>
      <c r="BQW274" s="893"/>
      <c r="BQX274" s="893"/>
      <c r="BQY274" s="893"/>
      <c r="BQZ274" s="893"/>
      <c r="BRA274" s="909"/>
      <c r="BRB274" s="909"/>
      <c r="BRC274" s="909"/>
      <c r="BRD274" s="909"/>
      <c r="BRE274" s="909"/>
      <c r="BRF274" s="893"/>
      <c r="BRG274" s="893"/>
      <c r="BRH274" s="909"/>
      <c r="BRI274" s="909"/>
      <c r="BRJ274" s="893"/>
      <c r="BRK274" s="893"/>
      <c r="BRL274" s="909"/>
      <c r="BRM274" s="909"/>
      <c r="BRN274" s="893"/>
      <c r="BRO274" s="893"/>
      <c r="BRP274" s="893"/>
      <c r="BRQ274" s="893"/>
      <c r="BRR274" s="893"/>
      <c r="BRS274" s="893"/>
      <c r="BRT274" s="893"/>
      <c r="BRU274" s="909"/>
      <c r="BRV274" s="909"/>
      <c r="BRW274" s="893"/>
      <c r="BRX274" s="893"/>
      <c r="BRY274" s="909"/>
      <c r="BRZ274" s="909"/>
      <c r="BSA274" s="893"/>
      <c r="BSB274" s="893"/>
      <c r="BSC274" s="893"/>
      <c r="BSD274" s="893"/>
      <c r="BSE274" s="893"/>
      <c r="BSF274" s="908"/>
      <c r="BSG274" s="910"/>
      <c r="BSH274" s="893"/>
      <c r="BSI274" s="893"/>
      <c r="BSJ274" s="893"/>
      <c r="BSK274" s="893"/>
      <c r="BSL274" s="893"/>
      <c r="BSM274" s="893"/>
      <c r="BSN274" s="893"/>
      <c r="BSO274" s="911"/>
      <c r="BSP274" s="911"/>
      <c r="BSQ274" s="911"/>
      <c r="BSR274" s="911"/>
      <c r="BSS274" s="911"/>
      <c r="BST274" s="911"/>
      <c r="BSU274" s="911"/>
      <c r="BSV274" s="911"/>
      <c r="BSW274" s="911"/>
      <c r="BSX274" s="911"/>
      <c r="BSY274" s="911"/>
      <c r="BSZ274" s="911"/>
      <c r="BTA274" s="911"/>
      <c r="BTB274" s="911"/>
      <c r="BTC274" s="911"/>
      <c r="BTD274" s="911"/>
      <c r="BTE274" s="911"/>
      <c r="BTF274" s="911"/>
      <c r="BTG274" s="911"/>
      <c r="BTH274" s="911"/>
      <c r="BTI274" s="911"/>
      <c r="BTJ274" s="911"/>
      <c r="BTK274" s="911"/>
      <c r="BTL274" s="911"/>
      <c r="BTM274" s="911"/>
      <c r="BTN274" s="911"/>
      <c r="BTO274" s="911"/>
      <c r="BTP274" s="911"/>
      <c r="BTQ274" s="911"/>
      <c r="BTR274" s="911"/>
      <c r="BTS274" s="911"/>
      <c r="BTT274" s="911"/>
      <c r="BTU274" s="911"/>
      <c r="BTV274" s="911"/>
      <c r="BTW274" s="911"/>
      <c r="BTX274" s="911"/>
      <c r="BTY274" s="911"/>
      <c r="BTZ274" s="911"/>
      <c r="BUA274" s="911"/>
      <c r="BUB274" s="911"/>
      <c r="BUC274" s="911"/>
      <c r="BUD274" s="911"/>
      <c r="BUE274" s="911"/>
      <c r="BUF274" s="911"/>
      <c r="BUG274" s="893"/>
      <c r="BUH274" s="893"/>
      <c r="BUI274" s="893"/>
      <c r="BUJ274" s="893"/>
      <c r="BUK274" s="893"/>
      <c r="BUL274" s="893"/>
      <c r="BUM274" s="893"/>
      <c r="BUN274" s="893"/>
      <c r="BUO274" s="893"/>
      <c r="BUP274" s="893"/>
      <c r="BUQ274" s="893"/>
      <c r="BUR274" s="893"/>
      <c r="BUS274" s="893"/>
      <c r="BUT274" s="893"/>
      <c r="BUU274" s="893"/>
      <c r="BUV274" s="893"/>
      <c r="BUW274" s="893"/>
      <c r="BUX274" s="893"/>
      <c r="BUY274" s="893"/>
      <c r="BUZ274" s="893"/>
      <c r="BVA274" s="893"/>
      <c r="BVB274" s="893"/>
      <c r="BVC274" s="893"/>
      <c r="BVD274" s="893"/>
      <c r="BVE274" s="909"/>
      <c r="BVF274" s="909"/>
      <c r="BVG274" s="909"/>
      <c r="BVH274" s="909"/>
      <c r="BVI274" s="909"/>
      <c r="BVJ274" s="893"/>
      <c r="BVK274" s="893"/>
      <c r="BVL274" s="909"/>
      <c r="BVM274" s="909"/>
      <c r="BVN274" s="893"/>
      <c r="BVO274" s="893"/>
      <c r="BVP274" s="909"/>
      <c r="BVQ274" s="909"/>
      <c r="BVR274" s="893"/>
      <c r="BVS274" s="893"/>
      <c r="BVT274" s="893"/>
      <c r="BVU274" s="893"/>
      <c r="BVV274" s="893"/>
      <c r="BVW274" s="893"/>
      <c r="BVX274" s="893"/>
      <c r="BVY274" s="909"/>
      <c r="BVZ274" s="909"/>
      <c r="BWA274" s="893"/>
      <c r="BWB274" s="893"/>
      <c r="BWC274" s="909"/>
      <c r="BWD274" s="909"/>
      <c r="BWE274" s="893"/>
      <c r="BWF274" s="893"/>
      <c r="BWG274" s="893"/>
      <c r="BWH274" s="893"/>
      <c r="BWI274" s="893"/>
      <c r="BWJ274" s="908"/>
      <c r="BWK274" s="910"/>
      <c r="BWL274" s="893"/>
      <c r="BWM274" s="893"/>
      <c r="BWN274" s="893"/>
      <c r="BWO274" s="893"/>
      <c r="BWP274" s="893"/>
      <c r="BWQ274" s="893"/>
      <c r="BWR274" s="893"/>
      <c r="BWS274" s="911"/>
      <c r="BWT274" s="911"/>
      <c r="BWU274" s="911"/>
      <c r="BWV274" s="911"/>
      <c r="BWW274" s="911"/>
      <c r="BWX274" s="911"/>
      <c r="BWY274" s="911"/>
      <c r="BWZ274" s="911"/>
      <c r="BXA274" s="911"/>
      <c r="BXB274" s="911"/>
      <c r="BXC274" s="911"/>
      <c r="BXD274" s="911"/>
      <c r="BXE274" s="911"/>
      <c r="BXF274" s="911"/>
      <c r="BXG274" s="911"/>
      <c r="BXH274" s="911"/>
      <c r="BXI274" s="911"/>
      <c r="BXJ274" s="911"/>
      <c r="BXK274" s="911"/>
      <c r="BXL274" s="911"/>
      <c r="BXM274" s="911"/>
      <c r="BXN274" s="911"/>
      <c r="BXO274" s="911"/>
      <c r="BXP274" s="911"/>
      <c r="BXQ274" s="911"/>
      <c r="BXR274" s="911"/>
      <c r="BXS274" s="911"/>
      <c r="BXT274" s="911"/>
      <c r="BXU274" s="911"/>
      <c r="BXV274" s="911"/>
      <c r="BXW274" s="911"/>
      <c r="BXX274" s="911"/>
      <c r="BXY274" s="911"/>
      <c r="BXZ274" s="911"/>
      <c r="BYA274" s="911"/>
      <c r="BYB274" s="911"/>
      <c r="BYC274" s="911"/>
      <c r="BYD274" s="911"/>
      <c r="BYE274" s="911"/>
      <c r="BYF274" s="911"/>
      <c r="BYG274" s="911"/>
      <c r="BYH274" s="911"/>
      <c r="BYI274" s="911"/>
      <c r="BYJ274" s="911"/>
      <c r="BYK274" s="893"/>
      <c r="BYL274" s="893"/>
      <c r="BYM274" s="893"/>
      <c r="BYN274" s="893"/>
      <c r="BYO274" s="893"/>
      <c r="BYP274" s="893"/>
      <c r="BYQ274" s="893"/>
      <c r="BYR274" s="893"/>
      <c r="BYS274" s="893"/>
      <c r="BYT274" s="893"/>
      <c r="BYU274" s="893"/>
      <c r="BYV274" s="893"/>
      <c r="BYW274" s="893"/>
      <c r="BYX274" s="893"/>
      <c r="BYY274" s="893"/>
      <c r="BYZ274" s="893"/>
      <c r="BZA274" s="893"/>
      <c r="BZB274" s="893"/>
      <c r="BZC274" s="893"/>
      <c r="BZD274" s="893"/>
      <c r="BZE274" s="893"/>
      <c r="BZF274" s="893"/>
      <c r="BZG274" s="893"/>
      <c r="BZH274" s="893"/>
      <c r="BZI274" s="909"/>
      <c r="BZJ274" s="909"/>
      <c r="BZK274" s="909"/>
      <c r="BZL274" s="909"/>
      <c r="BZM274" s="909"/>
      <c r="BZN274" s="893"/>
      <c r="BZO274" s="893"/>
      <c r="BZP274" s="909"/>
      <c r="BZQ274" s="909"/>
      <c r="BZR274" s="893"/>
      <c r="BZS274" s="893"/>
      <c r="BZT274" s="909"/>
      <c r="BZU274" s="909"/>
      <c r="BZV274" s="893"/>
      <c r="BZW274" s="893"/>
      <c r="BZX274" s="893"/>
      <c r="BZY274" s="893"/>
      <c r="BZZ274" s="893"/>
      <c r="CAA274" s="893"/>
      <c r="CAB274" s="893"/>
      <c r="CAC274" s="909"/>
      <c r="CAD274" s="909"/>
      <c r="CAE274" s="893"/>
      <c r="CAF274" s="893"/>
      <c r="CAG274" s="909"/>
      <c r="CAH274" s="909"/>
      <c r="CAI274" s="893"/>
      <c r="CAJ274" s="893"/>
      <c r="CAK274" s="893"/>
      <c r="CAL274" s="893"/>
      <c r="CAM274" s="893"/>
      <c r="CAN274" s="908"/>
      <c r="CAO274" s="910"/>
      <c r="CAP274" s="893"/>
      <c r="CAQ274" s="893"/>
      <c r="CAR274" s="893"/>
      <c r="CAS274" s="893"/>
      <c r="CAT274" s="893"/>
      <c r="CAU274" s="893"/>
      <c r="CAV274" s="893"/>
      <c r="CAW274" s="911"/>
      <c r="CAX274" s="911"/>
      <c r="CAY274" s="911"/>
      <c r="CAZ274" s="911"/>
      <c r="CBA274" s="911"/>
      <c r="CBB274" s="911"/>
      <c r="CBC274" s="911"/>
      <c r="CBD274" s="911"/>
      <c r="CBE274" s="911"/>
      <c r="CBF274" s="911"/>
      <c r="CBG274" s="911"/>
      <c r="CBH274" s="911"/>
      <c r="CBI274" s="911"/>
      <c r="CBJ274" s="911"/>
      <c r="CBK274" s="911"/>
      <c r="CBL274" s="911"/>
      <c r="CBM274" s="911"/>
      <c r="CBN274" s="911"/>
      <c r="CBO274" s="911"/>
      <c r="CBP274" s="911"/>
      <c r="CBQ274" s="911"/>
      <c r="CBR274" s="911"/>
      <c r="CBS274" s="911"/>
      <c r="CBT274" s="911"/>
      <c r="CBU274" s="911"/>
      <c r="CBV274" s="911"/>
      <c r="CBW274" s="911"/>
      <c r="CBX274" s="911"/>
      <c r="CBY274" s="911"/>
      <c r="CBZ274" s="911"/>
      <c r="CCA274" s="911"/>
      <c r="CCB274" s="911"/>
      <c r="CCC274" s="911"/>
      <c r="CCD274" s="911"/>
      <c r="CCE274" s="911"/>
      <c r="CCF274" s="911"/>
      <c r="CCG274" s="911"/>
      <c r="CCH274" s="911"/>
      <c r="CCI274" s="911"/>
      <c r="CCJ274" s="911"/>
      <c r="CCK274" s="911"/>
      <c r="CCL274" s="911"/>
      <c r="CCM274" s="911"/>
      <c r="CCN274" s="911"/>
      <c r="CCO274" s="893"/>
      <c r="CCP274" s="893"/>
      <c r="CCQ274" s="893"/>
      <c r="CCR274" s="893"/>
      <c r="CCS274" s="893"/>
      <c r="CCT274" s="893"/>
      <c r="CCU274" s="893"/>
      <c r="CCV274" s="893"/>
      <c r="CCW274" s="893"/>
      <c r="CCX274" s="893"/>
      <c r="CCY274" s="893"/>
      <c r="CCZ274" s="893"/>
      <c r="CDA274" s="893"/>
      <c r="CDB274" s="893"/>
      <c r="CDC274" s="893"/>
      <c r="CDD274" s="893"/>
      <c r="CDE274" s="893"/>
      <c r="CDF274" s="893"/>
      <c r="CDG274" s="893"/>
      <c r="CDH274" s="893"/>
      <c r="CDI274" s="893"/>
      <c r="CDJ274" s="893"/>
      <c r="CDK274" s="893"/>
      <c r="CDL274" s="893"/>
      <c r="CDM274" s="909"/>
      <c r="CDN274" s="909"/>
      <c r="CDO274" s="909"/>
      <c r="CDP274" s="909"/>
      <c r="CDQ274" s="909"/>
      <c r="CDR274" s="893"/>
      <c r="CDS274" s="893"/>
      <c r="CDT274" s="909"/>
      <c r="CDU274" s="909"/>
      <c r="CDV274" s="893"/>
      <c r="CDW274" s="893"/>
      <c r="CDX274" s="909"/>
      <c r="CDY274" s="909"/>
      <c r="CDZ274" s="893"/>
      <c r="CEA274" s="893"/>
      <c r="CEB274" s="893"/>
      <c r="CEC274" s="893"/>
      <c r="CED274" s="893"/>
      <c r="CEE274" s="893"/>
      <c r="CEF274" s="893"/>
      <c r="CEG274" s="909"/>
      <c r="CEH274" s="909"/>
      <c r="CEI274" s="893"/>
      <c r="CEJ274" s="893"/>
      <c r="CEK274" s="909"/>
      <c r="CEL274" s="909"/>
      <c r="CEM274" s="893"/>
      <c r="CEN274" s="893"/>
      <c r="CEO274" s="893"/>
      <c r="CEP274" s="893"/>
      <c r="CEQ274" s="893"/>
      <c r="CER274" s="908"/>
      <c r="CES274" s="910"/>
      <c r="CET274" s="893"/>
      <c r="CEU274" s="893"/>
      <c r="CEV274" s="893"/>
      <c r="CEW274" s="893"/>
      <c r="CEX274" s="893"/>
      <c r="CEY274" s="893"/>
      <c r="CEZ274" s="893"/>
      <c r="CFA274" s="911"/>
      <c r="CFB274" s="911"/>
      <c r="CFC274" s="911"/>
      <c r="CFD274" s="911"/>
      <c r="CFE274" s="911"/>
      <c r="CFF274" s="911"/>
      <c r="CFG274" s="911"/>
      <c r="CFH274" s="911"/>
      <c r="CFI274" s="911"/>
      <c r="CFJ274" s="911"/>
      <c r="CFK274" s="911"/>
      <c r="CFL274" s="911"/>
      <c r="CFM274" s="911"/>
      <c r="CFN274" s="911"/>
      <c r="CFO274" s="911"/>
      <c r="CFP274" s="911"/>
      <c r="CFQ274" s="911"/>
      <c r="CFR274" s="911"/>
      <c r="CFS274" s="911"/>
      <c r="CFT274" s="911"/>
      <c r="CFU274" s="911"/>
      <c r="CFV274" s="911"/>
      <c r="CFW274" s="911"/>
      <c r="CFX274" s="911"/>
      <c r="CFY274" s="911"/>
      <c r="CFZ274" s="911"/>
      <c r="CGA274" s="911"/>
      <c r="CGB274" s="911"/>
      <c r="CGC274" s="911"/>
      <c r="CGD274" s="911"/>
      <c r="CGE274" s="911"/>
      <c r="CGF274" s="911"/>
      <c r="CGG274" s="911"/>
      <c r="CGH274" s="911"/>
      <c r="CGI274" s="911"/>
      <c r="CGJ274" s="911"/>
      <c r="CGK274" s="911"/>
      <c r="CGL274" s="911"/>
      <c r="CGM274" s="911"/>
      <c r="CGN274" s="911"/>
      <c r="CGO274" s="911"/>
      <c r="CGP274" s="911"/>
      <c r="CGQ274" s="911"/>
      <c r="CGR274" s="911"/>
      <c r="CGS274" s="893"/>
      <c r="CGT274" s="893"/>
      <c r="CGU274" s="893"/>
      <c r="CGV274" s="893"/>
      <c r="CGW274" s="893"/>
      <c r="CGX274" s="893"/>
      <c r="CGY274" s="893"/>
      <c r="CGZ274" s="893"/>
      <c r="CHA274" s="893"/>
      <c r="CHB274" s="893"/>
      <c r="CHC274" s="893"/>
      <c r="CHD274" s="893"/>
      <c r="CHE274" s="893"/>
      <c r="CHF274" s="893"/>
      <c r="CHG274" s="893"/>
      <c r="CHH274" s="893"/>
      <c r="CHI274" s="893"/>
      <c r="CHJ274" s="893"/>
      <c r="CHK274" s="893"/>
      <c r="CHL274" s="893"/>
      <c r="CHM274" s="893"/>
      <c r="CHN274" s="893"/>
      <c r="CHO274" s="893"/>
      <c r="CHP274" s="893"/>
      <c r="CHQ274" s="909"/>
      <c r="CHR274" s="909"/>
      <c r="CHS274" s="909"/>
      <c r="CHT274" s="909"/>
      <c r="CHU274" s="909"/>
      <c r="CHV274" s="893"/>
      <c r="CHW274" s="893"/>
      <c r="CHX274" s="909"/>
      <c r="CHY274" s="909"/>
      <c r="CHZ274" s="893"/>
      <c r="CIA274" s="893"/>
      <c r="CIB274" s="909"/>
      <c r="CIC274" s="909"/>
      <c r="CID274" s="893"/>
      <c r="CIE274" s="893"/>
      <c r="CIF274" s="893"/>
      <c r="CIG274" s="893"/>
      <c r="CIH274" s="893"/>
      <c r="CII274" s="893"/>
      <c r="CIJ274" s="893"/>
      <c r="CIK274" s="909"/>
      <c r="CIL274" s="909"/>
      <c r="CIM274" s="893"/>
      <c r="CIN274" s="893"/>
      <c r="CIO274" s="909"/>
      <c r="CIP274" s="909"/>
      <c r="CIQ274" s="893"/>
      <c r="CIR274" s="893"/>
      <c r="CIS274" s="893"/>
      <c r="CIT274" s="893"/>
      <c r="CIU274" s="893"/>
      <c r="CIV274" s="908"/>
      <c r="CIW274" s="910"/>
      <c r="CIX274" s="893"/>
      <c r="CIY274" s="893"/>
      <c r="CIZ274" s="893"/>
      <c r="CJA274" s="893"/>
      <c r="CJB274" s="893"/>
      <c r="CJC274" s="893"/>
      <c r="CJD274" s="893"/>
      <c r="CJE274" s="911"/>
      <c r="CJF274" s="911"/>
      <c r="CJG274" s="911"/>
      <c r="CJH274" s="911"/>
      <c r="CJI274" s="911"/>
      <c r="CJJ274" s="911"/>
      <c r="CJK274" s="911"/>
      <c r="CJL274" s="911"/>
      <c r="CJM274" s="911"/>
      <c r="CJN274" s="911"/>
      <c r="CJO274" s="911"/>
      <c r="CJP274" s="911"/>
      <c r="CJQ274" s="911"/>
      <c r="CJR274" s="911"/>
      <c r="CJS274" s="911"/>
      <c r="CJT274" s="911"/>
      <c r="CJU274" s="911"/>
      <c r="CJV274" s="911"/>
      <c r="CJW274" s="911"/>
      <c r="CJX274" s="911"/>
      <c r="CJY274" s="911"/>
      <c r="CJZ274" s="911"/>
      <c r="CKA274" s="911"/>
      <c r="CKB274" s="911"/>
      <c r="CKC274" s="911"/>
      <c r="CKD274" s="911"/>
      <c r="CKE274" s="911"/>
      <c r="CKF274" s="911"/>
      <c r="CKG274" s="911"/>
      <c r="CKH274" s="911"/>
      <c r="CKI274" s="911"/>
      <c r="CKJ274" s="911"/>
      <c r="CKK274" s="911"/>
      <c r="CKL274" s="911"/>
      <c r="CKM274" s="911"/>
      <c r="CKN274" s="911"/>
      <c r="CKO274" s="911"/>
      <c r="CKP274" s="911"/>
      <c r="CKQ274" s="911"/>
      <c r="CKR274" s="911"/>
      <c r="CKS274" s="911"/>
      <c r="CKT274" s="911"/>
      <c r="CKU274" s="911"/>
      <c r="CKV274" s="911"/>
      <c r="CKW274" s="893"/>
      <c r="CKX274" s="893"/>
      <c r="CKY274" s="893"/>
      <c r="CKZ274" s="893"/>
      <c r="CLA274" s="893"/>
      <c r="CLB274" s="893"/>
      <c r="CLC274" s="893"/>
      <c r="CLD274" s="893"/>
      <c r="CLE274" s="893"/>
      <c r="CLF274" s="893"/>
      <c r="CLG274" s="893"/>
      <c r="CLH274" s="893"/>
      <c r="CLI274" s="893"/>
      <c r="CLJ274" s="893"/>
      <c r="CLK274" s="893"/>
      <c r="CLL274" s="893"/>
      <c r="CLM274" s="893"/>
      <c r="CLN274" s="893"/>
      <c r="CLO274" s="893"/>
      <c r="CLP274" s="893"/>
      <c r="CLQ274" s="893"/>
      <c r="CLR274" s="893"/>
      <c r="CLS274" s="893"/>
      <c r="CLT274" s="893"/>
      <c r="CLU274" s="909"/>
      <c r="CLV274" s="909"/>
      <c r="CLW274" s="909"/>
      <c r="CLX274" s="909"/>
      <c r="CLY274" s="909"/>
      <c r="CLZ274" s="893"/>
      <c r="CMA274" s="893"/>
      <c r="CMB274" s="909"/>
      <c r="CMC274" s="909"/>
      <c r="CMD274" s="893"/>
      <c r="CME274" s="893"/>
      <c r="CMF274" s="909"/>
      <c r="CMG274" s="909"/>
      <c r="CMH274" s="893"/>
      <c r="CMI274" s="893"/>
      <c r="CMJ274" s="893"/>
      <c r="CMK274" s="893"/>
      <c r="CML274" s="893"/>
      <c r="CMM274" s="893"/>
      <c r="CMN274" s="893"/>
      <c r="CMO274" s="909"/>
      <c r="CMP274" s="909"/>
      <c r="CMQ274" s="893"/>
      <c r="CMR274" s="893"/>
      <c r="CMS274" s="909"/>
      <c r="CMT274" s="909"/>
      <c r="CMU274" s="893"/>
      <c r="CMV274" s="893"/>
      <c r="CMW274" s="893"/>
      <c r="CMX274" s="893"/>
      <c r="CMY274" s="893"/>
      <c r="CMZ274" s="908"/>
      <c r="CNA274" s="910"/>
      <c r="CNB274" s="893"/>
      <c r="CNC274" s="893"/>
      <c r="CND274" s="893"/>
      <c r="CNE274" s="893"/>
      <c r="CNF274" s="893"/>
      <c r="CNG274" s="893"/>
      <c r="CNH274" s="893"/>
      <c r="CNI274" s="911"/>
      <c r="CNJ274" s="911"/>
      <c r="CNK274" s="911"/>
      <c r="CNL274" s="911"/>
      <c r="CNM274" s="911"/>
      <c r="CNN274" s="911"/>
      <c r="CNO274" s="911"/>
      <c r="CNP274" s="911"/>
      <c r="CNQ274" s="911"/>
      <c r="CNR274" s="911"/>
      <c r="CNS274" s="911"/>
      <c r="CNT274" s="911"/>
      <c r="CNU274" s="911"/>
      <c r="CNV274" s="911"/>
      <c r="CNW274" s="911"/>
      <c r="CNX274" s="911"/>
      <c r="CNY274" s="911"/>
      <c r="CNZ274" s="911"/>
      <c r="COA274" s="911"/>
      <c r="COB274" s="911"/>
      <c r="COC274" s="911"/>
      <c r="COD274" s="911"/>
      <c r="COE274" s="911"/>
      <c r="COF274" s="911"/>
      <c r="COG274" s="911"/>
      <c r="COH274" s="911"/>
      <c r="COI274" s="911"/>
      <c r="COJ274" s="911"/>
      <c r="COK274" s="911"/>
      <c r="COL274" s="911"/>
      <c r="COM274" s="911"/>
      <c r="CON274" s="911"/>
      <c r="COO274" s="911"/>
      <c r="COP274" s="911"/>
      <c r="COQ274" s="911"/>
      <c r="COR274" s="911"/>
      <c r="COS274" s="911"/>
      <c r="COT274" s="911"/>
      <c r="COU274" s="911"/>
      <c r="COV274" s="911"/>
      <c r="COW274" s="911"/>
      <c r="COX274" s="911"/>
      <c r="COY274" s="911"/>
      <c r="COZ274" s="911"/>
      <c r="CPA274" s="893"/>
      <c r="CPB274" s="893"/>
      <c r="CPC274" s="893"/>
      <c r="CPD274" s="893"/>
      <c r="CPE274" s="893"/>
      <c r="CPF274" s="893"/>
      <c r="CPG274" s="893"/>
      <c r="CPH274" s="893"/>
      <c r="CPI274" s="893"/>
      <c r="CPJ274" s="893"/>
      <c r="CPK274" s="893"/>
      <c r="CPL274" s="893"/>
      <c r="CPM274" s="893"/>
      <c r="CPN274" s="893"/>
      <c r="CPO274" s="893"/>
      <c r="CPP274" s="893"/>
      <c r="CPQ274" s="893"/>
      <c r="CPR274" s="893"/>
      <c r="CPS274" s="893"/>
      <c r="CPT274" s="893"/>
      <c r="CPU274" s="893"/>
      <c r="CPV274" s="893"/>
      <c r="CPW274" s="893"/>
      <c r="CPX274" s="893"/>
      <c r="CPY274" s="909"/>
      <c r="CPZ274" s="909"/>
      <c r="CQA274" s="909"/>
      <c r="CQB274" s="909"/>
      <c r="CQC274" s="909"/>
      <c r="CQD274" s="893"/>
      <c r="CQE274" s="893"/>
      <c r="CQF274" s="909"/>
      <c r="CQG274" s="909"/>
      <c r="CQH274" s="893"/>
      <c r="CQI274" s="893"/>
      <c r="CQJ274" s="909"/>
      <c r="CQK274" s="909"/>
      <c r="CQL274" s="893"/>
      <c r="CQM274" s="893"/>
      <c r="CQN274" s="893"/>
      <c r="CQO274" s="893"/>
      <c r="CQP274" s="893"/>
      <c r="CQQ274" s="893"/>
      <c r="CQR274" s="893"/>
      <c r="CQS274" s="909"/>
      <c r="CQT274" s="909"/>
      <c r="CQU274" s="893"/>
      <c r="CQV274" s="893"/>
      <c r="CQW274" s="909"/>
      <c r="CQX274" s="909"/>
      <c r="CQY274" s="893"/>
      <c r="CQZ274" s="893"/>
      <c r="CRA274" s="893"/>
      <c r="CRB274" s="893"/>
      <c r="CRC274" s="893"/>
      <c r="CRD274" s="908"/>
      <c r="CRE274" s="910"/>
      <c r="CRF274" s="893"/>
      <c r="CRG274" s="893"/>
      <c r="CRH274" s="893"/>
      <c r="CRI274" s="893"/>
      <c r="CRJ274" s="893"/>
      <c r="CRK274" s="893"/>
      <c r="CRL274" s="893"/>
      <c r="CRM274" s="911"/>
      <c r="CRN274" s="911"/>
      <c r="CRO274" s="911"/>
      <c r="CRP274" s="911"/>
      <c r="CRQ274" s="911"/>
      <c r="CRR274" s="911"/>
      <c r="CRS274" s="911"/>
      <c r="CRT274" s="911"/>
      <c r="CRU274" s="911"/>
      <c r="CRV274" s="911"/>
      <c r="CRW274" s="911"/>
      <c r="CRX274" s="911"/>
      <c r="CRY274" s="911"/>
      <c r="CRZ274" s="911"/>
      <c r="CSA274" s="911"/>
      <c r="CSB274" s="911"/>
      <c r="CSC274" s="911"/>
      <c r="CSD274" s="911"/>
      <c r="CSE274" s="911"/>
      <c r="CSF274" s="911"/>
      <c r="CSG274" s="911"/>
      <c r="CSH274" s="911"/>
      <c r="CSI274" s="911"/>
      <c r="CSJ274" s="911"/>
      <c r="CSK274" s="911"/>
      <c r="CSL274" s="911"/>
      <c r="CSM274" s="911"/>
      <c r="CSN274" s="911"/>
      <c r="CSO274" s="911"/>
      <c r="CSP274" s="911"/>
      <c r="CSQ274" s="911"/>
      <c r="CSR274" s="911"/>
      <c r="CSS274" s="911"/>
      <c r="CST274" s="911"/>
      <c r="CSU274" s="911"/>
      <c r="CSV274" s="911"/>
      <c r="CSW274" s="911"/>
      <c r="CSX274" s="911"/>
      <c r="CSY274" s="911"/>
      <c r="CSZ274" s="911"/>
      <c r="CTA274" s="911"/>
      <c r="CTB274" s="911"/>
      <c r="CTC274" s="911"/>
      <c r="CTD274" s="911"/>
      <c r="CTE274" s="893"/>
      <c r="CTF274" s="893"/>
      <c r="CTG274" s="893"/>
      <c r="CTH274" s="893"/>
      <c r="CTI274" s="893"/>
      <c r="CTJ274" s="893"/>
      <c r="CTK274" s="893"/>
      <c r="CTL274" s="893"/>
      <c r="CTM274" s="893"/>
      <c r="CTN274" s="893"/>
      <c r="CTO274" s="893"/>
      <c r="CTP274" s="893"/>
      <c r="CTQ274" s="893"/>
      <c r="CTR274" s="893"/>
      <c r="CTS274" s="893"/>
      <c r="CTT274" s="893"/>
      <c r="CTU274" s="893"/>
      <c r="CTV274" s="893"/>
      <c r="CTW274" s="893"/>
      <c r="CTX274" s="893"/>
      <c r="CTY274" s="893"/>
      <c r="CTZ274" s="893"/>
      <c r="CUA274" s="893"/>
      <c r="CUB274" s="893"/>
      <c r="CUC274" s="909"/>
      <c r="CUD274" s="909"/>
      <c r="CUE274" s="909"/>
      <c r="CUF274" s="909"/>
      <c r="CUG274" s="909"/>
      <c r="CUH274" s="893"/>
      <c r="CUI274" s="893"/>
      <c r="CUJ274" s="909"/>
      <c r="CUK274" s="909"/>
      <c r="CUL274" s="893"/>
      <c r="CUM274" s="893"/>
      <c r="CUN274" s="909"/>
      <c r="CUO274" s="909"/>
      <c r="CUP274" s="893"/>
      <c r="CUQ274" s="893"/>
      <c r="CUR274" s="893"/>
      <c r="CUS274" s="893"/>
      <c r="CUT274" s="893"/>
      <c r="CUU274" s="893"/>
      <c r="CUV274" s="893"/>
      <c r="CUW274" s="909"/>
      <c r="CUX274" s="909"/>
      <c r="CUY274" s="893"/>
      <c r="CUZ274" s="893"/>
      <c r="CVA274" s="909"/>
      <c r="CVB274" s="909"/>
      <c r="CVC274" s="893"/>
      <c r="CVD274" s="893"/>
      <c r="CVE274" s="893"/>
      <c r="CVF274" s="893"/>
      <c r="CVG274" s="893"/>
      <c r="CVH274" s="908"/>
      <c r="CVI274" s="910"/>
      <c r="CVJ274" s="893"/>
      <c r="CVK274" s="893"/>
      <c r="CVL274" s="893"/>
      <c r="CVM274" s="893"/>
      <c r="CVN274" s="893"/>
      <c r="CVO274" s="893"/>
      <c r="CVP274" s="893"/>
      <c r="CVQ274" s="911"/>
      <c r="CVR274" s="911"/>
      <c r="CVS274" s="911"/>
      <c r="CVT274" s="911"/>
      <c r="CVU274" s="911"/>
      <c r="CVV274" s="911"/>
      <c r="CVW274" s="911"/>
      <c r="CVX274" s="911"/>
      <c r="CVY274" s="911"/>
      <c r="CVZ274" s="911"/>
      <c r="CWA274" s="911"/>
      <c r="CWB274" s="911"/>
      <c r="CWC274" s="911"/>
      <c r="CWD274" s="911"/>
      <c r="CWE274" s="911"/>
      <c r="CWF274" s="911"/>
      <c r="CWG274" s="911"/>
      <c r="CWH274" s="911"/>
      <c r="CWI274" s="911"/>
      <c r="CWJ274" s="911"/>
      <c r="CWK274" s="911"/>
      <c r="CWL274" s="911"/>
      <c r="CWM274" s="911"/>
      <c r="CWN274" s="911"/>
      <c r="CWO274" s="911"/>
      <c r="CWP274" s="911"/>
      <c r="CWQ274" s="911"/>
      <c r="CWR274" s="911"/>
      <c r="CWS274" s="911"/>
      <c r="CWT274" s="911"/>
      <c r="CWU274" s="911"/>
      <c r="CWV274" s="911"/>
      <c r="CWW274" s="911"/>
      <c r="CWX274" s="911"/>
      <c r="CWY274" s="911"/>
      <c r="CWZ274" s="911"/>
      <c r="CXA274" s="911"/>
      <c r="CXB274" s="911"/>
      <c r="CXC274" s="911"/>
      <c r="CXD274" s="911"/>
      <c r="CXE274" s="911"/>
      <c r="CXF274" s="911"/>
      <c r="CXG274" s="911"/>
      <c r="CXH274" s="911"/>
      <c r="CXI274" s="893"/>
      <c r="CXJ274" s="893"/>
      <c r="CXK274" s="893"/>
      <c r="CXL274" s="893"/>
      <c r="CXM274" s="893"/>
      <c r="CXN274" s="893"/>
      <c r="CXO274" s="893"/>
      <c r="CXP274" s="893"/>
      <c r="CXQ274" s="893"/>
      <c r="CXR274" s="893"/>
      <c r="CXS274" s="893"/>
      <c r="CXT274" s="893"/>
      <c r="CXU274" s="893"/>
      <c r="CXV274" s="893"/>
      <c r="CXW274" s="893"/>
      <c r="CXX274" s="893"/>
      <c r="CXY274" s="893"/>
      <c r="CXZ274" s="893"/>
      <c r="CYA274" s="893"/>
      <c r="CYB274" s="893"/>
      <c r="CYC274" s="893"/>
      <c r="CYD274" s="893"/>
      <c r="CYE274" s="893"/>
      <c r="CYF274" s="893"/>
      <c r="CYG274" s="909"/>
      <c r="CYH274" s="909"/>
      <c r="CYI274" s="909"/>
      <c r="CYJ274" s="909"/>
      <c r="CYK274" s="909"/>
      <c r="CYL274" s="893"/>
      <c r="CYM274" s="893"/>
      <c r="CYN274" s="909"/>
      <c r="CYO274" s="909"/>
      <c r="CYP274" s="893"/>
      <c r="CYQ274" s="893"/>
      <c r="CYR274" s="909"/>
      <c r="CYS274" s="909"/>
      <c r="CYT274" s="893"/>
      <c r="CYU274" s="893"/>
      <c r="CYV274" s="893"/>
      <c r="CYW274" s="893"/>
      <c r="CYX274" s="893"/>
      <c r="CYY274" s="893"/>
      <c r="CYZ274" s="893"/>
      <c r="CZA274" s="909"/>
      <c r="CZB274" s="909"/>
      <c r="CZC274" s="893"/>
      <c r="CZD274" s="893"/>
      <c r="CZE274" s="909"/>
      <c r="CZF274" s="909"/>
      <c r="CZG274" s="893"/>
      <c r="CZH274" s="893"/>
      <c r="CZI274" s="893"/>
      <c r="CZJ274" s="893"/>
      <c r="CZK274" s="893"/>
      <c r="CZL274" s="908"/>
      <c r="CZM274" s="910"/>
      <c r="CZN274" s="893"/>
      <c r="CZO274" s="893"/>
      <c r="CZP274" s="893"/>
      <c r="CZQ274" s="893"/>
      <c r="CZR274" s="893"/>
      <c r="CZS274" s="893"/>
      <c r="CZT274" s="893"/>
      <c r="CZU274" s="911"/>
      <c r="CZV274" s="911"/>
      <c r="CZW274" s="911"/>
      <c r="CZX274" s="911"/>
      <c r="CZY274" s="911"/>
      <c r="CZZ274" s="911"/>
      <c r="DAA274" s="911"/>
      <c r="DAB274" s="911"/>
      <c r="DAC274" s="911"/>
      <c r="DAD274" s="911"/>
      <c r="DAE274" s="911"/>
      <c r="DAF274" s="911"/>
      <c r="DAG274" s="911"/>
      <c r="DAH274" s="911"/>
      <c r="DAI274" s="911"/>
      <c r="DAJ274" s="911"/>
      <c r="DAK274" s="911"/>
      <c r="DAL274" s="911"/>
      <c r="DAM274" s="911"/>
      <c r="DAN274" s="911"/>
      <c r="DAO274" s="911"/>
      <c r="DAP274" s="911"/>
      <c r="DAQ274" s="911"/>
      <c r="DAR274" s="911"/>
      <c r="DAS274" s="911"/>
      <c r="DAT274" s="911"/>
      <c r="DAU274" s="911"/>
      <c r="DAV274" s="911"/>
      <c r="DAW274" s="911"/>
      <c r="DAX274" s="911"/>
      <c r="DAY274" s="911"/>
      <c r="DAZ274" s="911"/>
      <c r="DBA274" s="911"/>
      <c r="DBB274" s="911"/>
      <c r="DBC274" s="911"/>
      <c r="DBD274" s="911"/>
      <c r="DBE274" s="911"/>
      <c r="DBF274" s="911"/>
      <c r="DBG274" s="911"/>
      <c r="DBH274" s="911"/>
      <c r="DBI274" s="911"/>
      <c r="DBJ274" s="911"/>
      <c r="DBK274" s="911"/>
      <c r="DBL274" s="911"/>
      <c r="DBM274" s="893"/>
      <c r="DBN274" s="893"/>
      <c r="DBO274" s="893"/>
      <c r="DBP274" s="893"/>
      <c r="DBQ274" s="893"/>
      <c r="DBR274" s="893"/>
      <c r="DBS274" s="893"/>
      <c r="DBT274" s="893"/>
      <c r="DBU274" s="893"/>
      <c r="DBV274" s="893"/>
      <c r="DBW274" s="893"/>
      <c r="DBX274" s="893"/>
      <c r="DBY274" s="893"/>
      <c r="DBZ274" s="893"/>
      <c r="DCA274" s="893"/>
      <c r="DCB274" s="893"/>
      <c r="DCC274" s="893"/>
      <c r="DCD274" s="893"/>
      <c r="DCE274" s="893"/>
      <c r="DCF274" s="893"/>
      <c r="DCG274" s="893"/>
      <c r="DCH274" s="893"/>
      <c r="DCI274" s="893"/>
      <c r="DCJ274" s="893"/>
      <c r="DCK274" s="909"/>
      <c r="DCL274" s="909"/>
      <c r="DCM274" s="909"/>
      <c r="DCN274" s="909"/>
      <c r="DCO274" s="909"/>
      <c r="DCP274" s="893"/>
      <c r="DCQ274" s="893"/>
      <c r="DCR274" s="909"/>
      <c r="DCS274" s="909"/>
      <c r="DCT274" s="893"/>
      <c r="DCU274" s="893"/>
      <c r="DCV274" s="909"/>
      <c r="DCW274" s="909"/>
      <c r="DCX274" s="893"/>
      <c r="DCY274" s="893"/>
      <c r="DCZ274" s="893"/>
      <c r="DDA274" s="893"/>
      <c r="DDB274" s="893"/>
      <c r="DDC274" s="893"/>
      <c r="DDD274" s="893"/>
      <c r="DDE274" s="909"/>
      <c r="DDF274" s="909"/>
      <c r="DDG274" s="893"/>
      <c r="DDH274" s="893"/>
      <c r="DDI274" s="909"/>
      <c r="DDJ274" s="909"/>
      <c r="DDK274" s="893"/>
      <c r="DDL274" s="893"/>
      <c r="DDM274" s="893"/>
      <c r="DDN274" s="893"/>
      <c r="DDO274" s="893"/>
      <c r="DDP274" s="908"/>
      <c r="DDQ274" s="910"/>
      <c r="DDR274" s="893"/>
      <c r="DDS274" s="893"/>
      <c r="DDT274" s="893"/>
      <c r="DDU274" s="893"/>
      <c r="DDV274" s="893"/>
      <c r="DDW274" s="893"/>
      <c r="DDX274" s="893"/>
      <c r="DDY274" s="911"/>
      <c r="DDZ274" s="911"/>
      <c r="DEA274" s="911"/>
      <c r="DEB274" s="911"/>
      <c r="DEC274" s="911"/>
      <c r="DED274" s="911"/>
      <c r="DEE274" s="911"/>
      <c r="DEF274" s="911"/>
      <c r="DEG274" s="911"/>
      <c r="DEH274" s="911"/>
      <c r="DEI274" s="911"/>
      <c r="DEJ274" s="911"/>
      <c r="DEK274" s="911"/>
      <c r="DEL274" s="911"/>
      <c r="DEM274" s="911"/>
      <c r="DEN274" s="911"/>
      <c r="DEO274" s="911"/>
      <c r="DEP274" s="911"/>
      <c r="DEQ274" s="911"/>
      <c r="DER274" s="911"/>
      <c r="DES274" s="911"/>
      <c r="DET274" s="911"/>
      <c r="DEU274" s="911"/>
      <c r="DEV274" s="911"/>
      <c r="DEW274" s="911"/>
      <c r="DEX274" s="911"/>
      <c r="DEY274" s="911"/>
      <c r="DEZ274" s="911"/>
      <c r="DFA274" s="911"/>
      <c r="DFB274" s="911"/>
      <c r="DFC274" s="911"/>
      <c r="DFD274" s="911"/>
      <c r="DFE274" s="911"/>
      <c r="DFF274" s="911"/>
      <c r="DFG274" s="911"/>
      <c r="DFH274" s="911"/>
      <c r="DFI274" s="911"/>
      <c r="DFJ274" s="911"/>
      <c r="DFK274" s="911"/>
      <c r="DFL274" s="911"/>
      <c r="DFM274" s="911"/>
      <c r="DFN274" s="911"/>
      <c r="DFO274" s="911"/>
      <c r="DFP274" s="911"/>
      <c r="DFQ274" s="893"/>
      <c r="DFR274" s="893"/>
      <c r="DFS274" s="893"/>
      <c r="DFT274" s="893"/>
      <c r="DFU274" s="893"/>
      <c r="DFV274" s="893"/>
      <c r="DFW274" s="893"/>
      <c r="DFX274" s="893"/>
      <c r="DFY274" s="893"/>
      <c r="DFZ274" s="893"/>
      <c r="DGA274" s="893"/>
      <c r="DGB274" s="893"/>
      <c r="DGC274" s="893"/>
      <c r="DGD274" s="893"/>
      <c r="DGE274" s="893"/>
      <c r="DGF274" s="893"/>
      <c r="DGG274" s="893"/>
      <c r="DGH274" s="893"/>
      <c r="DGI274" s="893"/>
      <c r="DGJ274" s="893"/>
      <c r="DGK274" s="893"/>
      <c r="DGL274" s="893"/>
      <c r="DGM274" s="893"/>
      <c r="DGN274" s="893"/>
      <c r="DGO274" s="909"/>
      <c r="DGP274" s="909"/>
      <c r="DGQ274" s="909"/>
      <c r="DGR274" s="909"/>
      <c r="DGS274" s="909"/>
      <c r="DGT274" s="893"/>
      <c r="DGU274" s="893"/>
      <c r="DGV274" s="909"/>
      <c r="DGW274" s="909"/>
      <c r="DGX274" s="893"/>
      <c r="DGY274" s="893"/>
      <c r="DGZ274" s="909"/>
      <c r="DHA274" s="909"/>
      <c r="DHB274" s="893"/>
      <c r="DHC274" s="893"/>
      <c r="DHD274" s="893"/>
      <c r="DHE274" s="893"/>
      <c r="DHF274" s="893"/>
      <c r="DHG274" s="893"/>
      <c r="DHH274" s="893"/>
      <c r="DHI274" s="909"/>
      <c r="DHJ274" s="909"/>
      <c r="DHK274" s="893"/>
      <c r="DHL274" s="893"/>
      <c r="DHM274" s="909"/>
      <c r="DHN274" s="909"/>
      <c r="DHO274" s="893"/>
      <c r="DHP274" s="893"/>
      <c r="DHQ274" s="893"/>
      <c r="DHR274" s="893"/>
      <c r="DHS274" s="893"/>
      <c r="DHT274" s="908"/>
      <c r="DHU274" s="910"/>
      <c r="DHV274" s="893"/>
      <c r="DHW274" s="893"/>
      <c r="DHX274" s="893"/>
      <c r="DHY274" s="893"/>
      <c r="DHZ274" s="893"/>
      <c r="DIA274" s="893"/>
      <c r="DIB274" s="893"/>
      <c r="DIC274" s="911"/>
      <c r="DID274" s="911"/>
      <c r="DIE274" s="911"/>
      <c r="DIF274" s="911"/>
      <c r="DIG274" s="911"/>
      <c r="DIH274" s="911"/>
      <c r="DII274" s="911"/>
      <c r="DIJ274" s="911"/>
      <c r="DIK274" s="911"/>
      <c r="DIL274" s="911"/>
      <c r="DIM274" s="911"/>
      <c r="DIN274" s="911"/>
      <c r="DIO274" s="911"/>
      <c r="DIP274" s="911"/>
      <c r="DIQ274" s="911"/>
      <c r="DIR274" s="911"/>
      <c r="DIS274" s="911"/>
      <c r="DIT274" s="911"/>
      <c r="DIU274" s="911"/>
      <c r="DIV274" s="911"/>
      <c r="DIW274" s="911"/>
      <c r="DIX274" s="911"/>
      <c r="DIY274" s="911"/>
      <c r="DIZ274" s="911"/>
      <c r="DJA274" s="911"/>
      <c r="DJB274" s="911"/>
      <c r="DJC274" s="911"/>
      <c r="DJD274" s="911"/>
      <c r="DJE274" s="911"/>
      <c r="DJF274" s="911"/>
      <c r="DJG274" s="911"/>
      <c r="DJH274" s="911"/>
      <c r="DJI274" s="911"/>
      <c r="DJJ274" s="911"/>
      <c r="DJK274" s="911"/>
      <c r="DJL274" s="911"/>
      <c r="DJM274" s="911"/>
      <c r="DJN274" s="911"/>
      <c r="DJO274" s="911"/>
      <c r="DJP274" s="911"/>
      <c r="DJQ274" s="911"/>
      <c r="DJR274" s="911"/>
      <c r="DJS274" s="911"/>
      <c r="DJT274" s="911"/>
      <c r="DJU274" s="893"/>
      <c r="DJV274" s="893"/>
      <c r="DJW274" s="893"/>
      <c r="DJX274" s="893"/>
      <c r="DJY274" s="893"/>
      <c r="DJZ274" s="893"/>
      <c r="DKA274" s="893"/>
      <c r="DKB274" s="893"/>
      <c r="DKC274" s="893"/>
      <c r="DKD274" s="893"/>
      <c r="DKE274" s="893"/>
      <c r="DKF274" s="893"/>
      <c r="DKG274" s="893"/>
      <c r="DKH274" s="893"/>
      <c r="DKI274" s="893"/>
      <c r="DKJ274" s="893"/>
      <c r="DKK274" s="893"/>
      <c r="DKL274" s="893"/>
      <c r="DKM274" s="893"/>
      <c r="DKN274" s="893"/>
      <c r="DKO274" s="893"/>
      <c r="DKP274" s="893"/>
      <c r="DKQ274" s="893"/>
      <c r="DKR274" s="893"/>
      <c r="DKS274" s="909"/>
      <c r="DKT274" s="909"/>
      <c r="DKU274" s="909"/>
      <c r="DKV274" s="909"/>
      <c r="DKW274" s="909"/>
      <c r="DKX274" s="893"/>
      <c r="DKY274" s="893"/>
      <c r="DKZ274" s="909"/>
      <c r="DLA274" s="909"/>
      <c r="DLB274" s="893"/>
      <c r="DLC274" s="893"/>
      <c r="DLD274" s="909"/>
      <c r="DLE274" s="909"/>
      <c r="DLF274" s="893"/>
      <c r="DLG274" s="893"/>
      <c r="DLH274" s="893"/>
      <c r="DLI274" s="893"/>
      <c r="DLJ274" s="893"/>
      <c r="DLK274" s="893"/>
      <c r="DLL274" s="893"/>
      <c r="DLM274" s="909"/>
      <c r="DLN274" s="909"/>
      <c r="DLO274" s="893"/>
      <c r="DLP274" s="893"/>
      <c r="DLQ274" s="909"/>
      <c r="DLR274" s="909"/>
      <c r="DLS274" s="893"/>
      <c r="DLT274" s="893"/>
      <c r="DLU274" s="893"/>
      <c r="DLV274" s="893"/>
      <c r="DLW274" s="893"/>
      <c r="DLX274" s="908"/>
      <c r="DLY274" s="910"/>
      <c r="DLZ274" s="893"/>
      <c r="DMA274" s="893"/>
      <c r="DMB274" s="893"/>
      <c r="DMC274" s="893"/>
      <c r="DMD274" s="893"/>
      <c r="DME274" s="893"/>
      <c r="DMF274" s="893"/>
      <c r="DMG274" s="911"/>
      <c r="DMH274" s="911"/>
      <c r="DMI274" s="911"/>
      <c r="DMJ274" s="911"/>
      <c r="DMK274" s="911"/>
      <c r="DML274" s="911"/>
      <c r="DMM274" s="911"/>
      <c r="DMN274" s="911"/>
      <c r="DMO274" s="911"/>
      <c r="DMP274" s="911"/>
      <c r="DMQ274" s="911"/>
      <c r="DMR274" s="911"/>
      <c r="DMS274" s="911"/>
      <c r="DMT274" s="911"/>
      <c r="DMU274" s="911"/>
      <c r="DMV274" s="911"/>
      <c r="DMW274" s="911"/>
      <c r="DMX274" s="911"/>
      <c r="DMY274" s="911"/>
      <c r="DMZ274" s="911"/>
      <c r="DNA274" s="911"/>
      <c r="DNB274" s="911"/>
      <c r="DNC274" s="911"/>
      <c r="DND274" s="911"/>
      <c r="DNE274" s="911"/>
      <c r="DNF274" s="911"/>
      <c r="DNG274" s="911"/>
      <c r="DNH274" s="911"/>
      <c r="DNI274" s="911"/>
      <c r="DNJ274" s="911"/>
      <c r="DNK274" s="911"/>
      <c r="DNL274" s="911"/>
      <c r="DNM274" s="911"/>
      <c r="DNN274" s="911"/>
      <c r="DNO274" s="911"/>
      <c r="DNP274" s="911"/>
      <c r="DNQ274" s="911"/>
      <c r="DNR274" s="911"/>
      <c r="DNS274" s="911"/>
      <c r="DNT274" s="911"/>
      <c r="DNU274" s="911"/>
      <c r="DNV274" s="911"/>
      <c r="DNW274" s="911"/>
      <c r="DNX274" s="911"/>
      <c r="DNY274" s="893"/>
      <c r="DNZ274" s="893"/>
      <c r="DOA274" s="893"/>
      <c r="DOB274" s="893"/>
      <c r="DOC274" s="893"/>
      <c r="DOD274" s="893"/>
      <c r="DOE274" s="893"/>
      <c r="DOF274" s="893"/>
      <c r="DOG274" s="893"/>
      <c r="DOH274" s="893"/>
      <c r="DOI274" s="893"/>
      <c r="DOJ274" s="893"/>
      <c r="DOK274" s="893"/>
      <c r="DOL274" s="893"/>
      <c r="DOM274" s="893"/>
      <c r="DON274" s="893"/>
      <c r="DOO274" s="893"/>
      <c r="DOP274" s="893"/>
      <c r="DOQ274" s="893"/>
      <c r="DOR274" s="893"/>
      <c r="DOS274" s="893"/>
      <c r="DOT274" s="893"/>
      <c r="DOU274" s="893"/>
      <c r="DOV274" s="893"/>
      <c r="DOW274" s="909"/>
      <c r="DOX274" s="909"/>
      <c r="DOY274" s="909"/>
      <c r="DOZ274" s="909"/>
      <c r="DPA274" s="909"/>
      <c r="DPB274" s="893"/>
      <c r="DPC274" s="893"/>
      <c r="DPD274" s="909"/>
      <c r="DPE274" s="909"/>
      <c r="DPF274" s="893"/>
      <c r="DPG274" s="893"/>
      <c r="DPH274" s="909"/>
      <c r="DPI274" s="909"/>
      <c r="DPJ274" s="893"/>
      <c r="DPK274" s="893"/>
      <c r="DPL274" s="893"/>
      <c r="DPM274" s="893"/>
      <c r="DPN274" s="893"/>
      <c r="DPO274" s="893"/>
      <c r="DPP274" s="893"/>
      <c r="DPQ274" s="909"/>
      <c r="DPR274" s="909"/>
      <c r="DPS274" s="893"/>
      <c r="DPT274" s="893"/>
      <c r="DPU274" s="909"/>
      <c r="DPV274" s="909"/>
      <c r="DPW274" s="893"/>
      <c r="DPX274" s="893"/>
      <c r="DPY274" s="893"/>
      <c r="DPZ274" s="893"/>
      <c r="DQA274" s="893"/>
      <c r="DQB274" s="908"/>
      <c r="DQC274" s="910"/>
      <c r="DQD274" s="893"/>
      <c r="DQE274" s="893"/>
      <c r="DQF274" s="893"/>
      <c r="DQG274" s="893"/>
      <c r="DQH274" s="893"/>
      <c r="DQI274" s="893"/>
      <c r="DQJ274" s="893"/>
      <c r="DQK274" s="911"/>
      <c r="DQL274" s="911"/>
      <c r="DQM274" s="911"/>
      <c r="DQN274" s="911"/>
      <c r="DQO274" s="911"/>
      <c r="DQP274" s="911"/>
      <c r="DQQ274" s="911"/>
      <c r="DQR274" s="911"/>
      <c r="DQS274" s="911"/>
      <c r="DQT274" s="911"/>
      <c r="DQU274" s="911"/>
      <c r="DQV274" s="911"/>
      <c r="DQW274" s="911"/>
      <c r="DQX274" s="911"/>
      <c r="DQY274" s="911"/>
      <c r="DQZ274" s="911"/>
      <c r="DRA274" s="911"/>
      <c r="DRB274" s="911"/>
      <c r="DRC274" s="911"/>
      <c r="DRD274" s="911"/>
      <c r="DRE274" s="911"/>
      <c r="DRF274" s="911"/>
      <c r="DRG274" s="911"/>
      <c r="DRH274" s="911"/>
      <c r="DRI274" s="911"/>
      <c r="DRJ274" s="911"/>
      <c r="DRK274" s="911"/>
      <c r="DRL274" s="911"/>
      <c r="DRM274" s="911"/>
      <c r="DRN274" s="911"/>
      <c r="DRO274" s="911"/>
      <c r="DRP274" s="911"/>
      <c r="DRQ274" s="911"/>
      <c r="DRR274" s="911"/>
      <c r="DRS274" s="911"/>
      <c r="DRT274" s="911"/>
      <c r="DRU274" s="911"/>
      <c r="DRV274" s="911"/>
      <c r="DRW274" s="911"/>
      <c r="DRX274" s="911"/>
      <c r="DRY274" s="911"/>
      <c r="DRZ274" s="911"/>
      <c r="DSA274" s="911"/>
      <c r="DSB274" s="911"/>
      <c r="DSC274" s="893"/>
      <c r="DSD274" s="893"/>
      <c r="DSE274" s="893"/>
      <c r="DSF274" s="893"/>
      <c r="DSG274" s="893"/>
      <c r="DSH274" s="893"/>
      <c r="DSI274" s="893"/>
      <c r="DSJ274" s="893"/>
      <c r="DSK274" s="893"/>
      <c r="DSL274" s="893"/>
      <c r="DSM274" s="893"/>
      <c r="DSN274" s="893"/>
      <c r="DSO274" s="893"/>
      <c r="DSP274" s="893"/>
      <c r="DSQ274" s="893"/>
      <c r="DSR274" s="893"/>
      <c r="DSS274" s="893"/>
      <c r="DST274" s="893"/>
      <c r="DSU274" s="893"/>
      <c r="DSV274" s="893"/>
      <c r="DSW274" s="893"/>
      <c r="DSX274" s="893"/>
      <c r="DSY274" s="893"/>
      <c r="DSZ274" s="893"/>
      <c r="DTA274" s="909"/>
      <c r="DTB274" s="909"/>
      <c r="DTC274" s="909"/>
      <c r="DTD274" s="909"/>
      <c r="DTE274" s="909"/>
      <c r="DTF274" s="893"/>
      <c r="DTG274" s="893"/>
      <c r="DTH274" s="909"/>
      <c r="DTI274" s="909"/>
      <c r="DTJ274" s="893"/>
      <c r="DTK274" s="893"/>
      <c r="DTL274" s="909"/>
      <c r="DTM274" s="909"/>
      <c r="DTN274" s="893"/>
      <c r="DTO274" s="893"/>
      <c r="DTP274" s="893"/>
      <c r="DTQ274" s="893"/>
      <c r="DTR274" s="893"/>
      <c r="DTS274" s="893"/>
      <c r="DTT274" s="893"/>
      <c r="DTU274" s="909"/>
      <c r="DTV274" s="909"/>
      <c r="DTW274" s="893"/>
      <c r="DTX274" s="893"/>
      <c r="DTY274" s="909"/>
      <c r="DTZ274" s="909"/>
      <c r="DUA274" s="893"/>
      <c r="DUB274" s="893"/>
      <c r="DUC274" s="893"/>
      <c r="DUD274" s="893"/>
      <c r="DUE274" s="893"/>
      <c r="DUF274" s="908"/>
      <c r="DUG274" s="910"/>
      <c r="DUH274" s="893"/>
      <c r="DUI274" s="893"/>
      <c r="DUJ274" s="893"/>
      <c r="DUK274" s="893"/>
      <c r="DUL274" s="893"/>
      <c r="DUM274" s="893"/>
      <c r="DUN274" s="893"/>
      <c r="DUO274" s="911"/>
      <c r="DUP274" s="911"/>
      <c r="DUQ274" s="911"/>
      <c r="DUR274" s="911"/>
      <c r="DUS274" s="911"/>
      <c r="DUT274" s="911"/>
      <c r="DUU274" s="911"/>
      <c r="DUV274" s="911"/>
      <c r="DUW274" s="911"/>
      <c r="DUX274" s="911"/>
      <c r="DUY274" s="911"/>
      <c r="DUZ274" s="911"/>
      <c r="DVA274" s="911"/>
      <c r="DVB274" s="911"/>
      <c r="DVC274" s="911"/>
      <c r="DVD274" s="911"/>
      <c r="DVE274" s="911"/>
      <c r="DVF274" s="911"/>
      <c r="DVG274" s="911"/>
      <c r="DVH274" s="911"/>
      <c r="DVI274" s="911"/>
      <c r="DVJ274" s="911"/>
      <c r="DVK274" s="911"/>
      <c r="DVL274" s="911"/>
      <c r="DVM274" s="911"/>
      <c r="DVN274" s="911"/>
      <c r="DVO274" s="911"/>
      <c r="DVP274" s="911"/>
      <c r="DVQ274" s="911"/>
      <c r="DVR274" s="911"/>
      <c r="DVS274" s="911"/>
      <c r="DVT274" s="911"/>
      <c r="DVU274" s="911"/>
      <c r="DVV274" s="911"/>
      <c r="DVW274" s="911"/>
      <c r="DVX274" s="911"/>
      <c r="DVY274" s="911"/>
      <c r="DVZ274" s="911"/>
      <c r="DWA274" s="911"/>
      <c r="DWB274" s="911"/>
      <c r="DWC274" s="911"/>
      <c r="DWD274" s="911"/>
      <c r="DWE274" s="911"/>
      <c r="DWF274" s="911"/>
      <c r="DWG274" s="893"/>
      <c r="DWH274" s="893"/>
      <c r="DWI274" s="893"/>
      <c r="DWJ274" s="893"/>
      <c r="DWK274" s="893"/>
      <c r="DWL274" s="893"/>
      <c r="DWM274" s="893"/>
      <c r="DWN274" s="893"/>
      <c r="DWO274" s="893"/>
      <c r="DWP274" s="893"/>
      <c r="DWQ274" s="893"/>
      <c r="DWR274" s="893"/>
      <c r="DWS274" s="893"/>
      <c r="DWT274" s="893"/>
      <c r="DWU274" s="893"/>
      <c r="DWV274" s="893"/>
      <c r="DWW274" s="893"/>
      <c r="DWX274" s="893"/>
      <c r="DWY274" s="893"/>
      <c r="DWZ274" s="893"/>
      <c r="DXA274" s="893"/>
      <c r="DXB274" s="893"/>
      <c r="DXC274" s="893"/>
      <c r="DXD274" s="893"/>
      <c r="DXE274" s="909"/>
      <c r="DXF274" s="909"/>
      <c r="DXG274" s="909"/>
      <c r="DXH274" s="909"/>
      <c r="DXI274" s="909"/>
      <c r="DXJ274" s="893"/>
      <c r="DXK274" s="893"/>
      <c r="DXL274" s="909"/>
      <c r="DXM274" s="909"/>
      <c r="DXN274" s="893"/>
      <c r="DXO274" s="893"/>
      <c r="DXP274" s="909"/>
      <c r="DXQ274" s="909"/>
      <c r="DXR274" s="893"/>
      <c r="DXS274" s="893"/>
      <c r="DXT274" s="893"/>
      <c r="DXU274" s="893"/>
      <c r="DXV274" s="893"/>
      <c r="DXW274" s="893"/>
      <c r="DXX274" s="893"/>
      <c r="DXY274" s="909"/>
      <c r="DXZ274" s="909"/>
      <c r="DYA274" s="893"/>
      <c r="DYB274" s="893"/>
      <c r="DYC274" s="909"/>
      <c r="DYD274" s="909"/>
      <c r="DYE274" s="893"/>
      <c r="DYF274" s="893"/>
      <c r="DYG274" s="893"/>
      <c r="DYH274" s="893"/>
      <c r="DYI274" s="893"/>
      <c r="DYJ274" s="908"/>
      <c r="DYK274" s="910"/>
      <c r="DYL274" s="893"/>
      <c r="DYM274" s="893"/>
      <c r="DYN274" s="893"/>
      <c r="DYO274" s="893"/>
      <c r="DYP274" s="893"/>
      <c r="DYQ274" s="893"/>
      <c r="DYR274" s="893"/>
      <c r="DYS274" s="911"/>
      <c r="DYT274" s="911"/>
      <c r="DYU274" s="911"/>
      <c r="DYV274" s="911"/>
      <c r="DYW274" s="911"/>
      <c r="DYX274" s="911"/>
      <c r="DYY274" s="911"/>
      <c r="DYZ274" s="911"/>
      <c r="DZA274" s="911"/>
      <c r="DZB274" s="911"/>
      <c r="DZC274" s="911"/>
      <c r="DZD274" s="911"/>
      <c r="DZE274" s="911"/>
      <c r="DZF274" s="911"/>
      <c r="DZG274" s="911"/>
      <c r="DZH274" s="911"/>
      <c r="DZI274" s="911"/>
      <c r="DZJ274" s="911"/>
      <c r="DZK274" s="911"/>
      <c r="DZL274" s="911"/>
      <c r="DZM274" s="911"/>
      <c r="DZN274" s="911"/>
      <c r="DZO274" s="911"/>
      <c r="DZP274" s="911"/>
      <c r="DZQ274" s="911"/>
      <c r="DZR274" s="911"/>
      <c r="DZS274" s="911"/>
      <c r="DZT274" s="911"/>
      <c r="DZU274" s="911"/>
      <c r="DZV274" s="911"/>
      <c r="DZW274" s="911"/>
      <c r="DZX274" s="911"/>
      <c r="DZY274" s="911"/>
      <c r="DZZ274" s="911"/>
      <c r="EAA274" s="911"/>
      <c r="EAB274" s="911"/>
      <c r="EAC274" s="911"/>
      <c r="EAD274" s="911"/>
      <c r="EAE274" s="911"/>
      <c r="EAF274" s="911"/>
      <c r="EAG274" s="911"/>
      <c r="EAH274" s="911"/>
      <c r="EAI274" s="911"/>
      <c r="EAJ274" s="911"/>
      <c r="EAK274" s="893"/>
      <c r="EAL274" s="893"/>
      <c r="EAM274" s="893"/>
      <c r="EAN274" s="893"/>
      <c r="EAO274" s="893"/>
      <c r="EAP274" s="893"/>
      <c r="EAQ274" s="893"/>
      <c r="EAR274" s="893"/>
      <c r="EAS274" s="893"/>
      <c r="EAT274" s="893"/>
      <c r="EAU274" s="893"/>
      <c r="EAV274" s="893"/>
      <c r="EAW274" s="893"/>
      <c r="EAX274" s="893"/>
      <c r="EAY274" s="893"/>
      <c r="EAZ274" s="893"/>
      <c r="EBA274" s="893"/>
      <c r="EBB274" s="893"/>
      <c r="EBC274" s="893"/>
      <c r="EBD274" s="893"/>
      <c r="EBE274" s="893"/>
      <c r="EBF274" s="893"/>
      <c r="EBG274" s="893"/>
      <c r="EBH274" s="893"/>
      <c r="EBI274" s="909"/>
      <c r="EBJ274" s="909"/>
      <c r="EBK274" s="909"/>
      <c r="EBL274" s="909"/>
      <c r="EBM274" s="909"/>
      <c r="EBN274" s="893"/>
      <c r="EBO274" s="893"/>
      <c r="EBP274" s="909"/>
      <c r="EBQ274" s="909"/>
      <c r="EBR274" s="893"/>
      <c r="EBS274" s="893"/>
      <c r="EBT274" s="909"/>
      <c r="EBU274" s="909"/>
      <c r="EBV274" s="893"/>
      <c r="EBW274" s="893"/>
      <c r="EBX274" s="893"/>
      <c r="EBY274" s="893"/>
      <c r="EBZ274" s="893"/>
      <c r="ECA274" s="893"/>
      <c r="ECB274" s="893"/>
      <c r="ECC274" s="909"/>
      <c r="ECD274" s="909"/>
      <c r="ECE274" s="893"/>
      <c r="ECF274" s="893"/>
      <c r="ECG274" s="909"/>
      <c r="ECH274" s="909"/>
      <c r="ECI274" s="893"/>
      <c r="ECJ274" s="893"/>
      <c r="ECK274" s="893"/>
      <c r="ECL274" s="893"/>
      <c r="ECM274" s="893"/>
      <c r="ECN274" s="908"/>
      <c r="ECO274" s="910"/>
      <c r="ECP274" s="893"/>
      <c r="ECQ274" s="893"/>
      <c r="ECR274" s="893"/>
      <c r="ECS274" s="893"/>
      <c r="ECT274" s="893"/>
      <c r="ECU274" s="893"/>
      <c r="ECV274" s="893"/>
      <c r="ECW274" s="911"/>
      <c r="ECX274" s="911"/>
      <c r="ECY274" s="911"/>
      <c r="ECZ274" s="911"/>
      <c r="EDA274" s="911"/>
      <c r="EDB274" s="911"/>
      <c r="EDC274" s="911"/>
      <c r="EDD274" s="911"/>
      <c r="EDE274" s="911"/>
      <c r="EDF274" s="911"/>
      <c r="EDG274" s="911"/>
      <c r="EDH274" s="911"/>
      <c r="EDI274" s="911"/>
      <c r="EDJ274" s="911"/>
      <c r="EDK274" s="911"/>
      <c r="EDL274" s="911"/>
      <c r="EDM274" s="911"/>
      <c r="EDN274" s="911"/>
      <c r="EDO274" s="911"/>
      <c r="EDP274" s="911"/>
      <c r="EDQ274" s="911"/>
      <c r="EDR274" s="911"/>
      <c r="EDS274" s="911"/>
      <c r="EDT274" s="911"/>
      <c r="EDU274" s="911"/>
      <c r="EDV274" s="911"/>
      <c r="EDW274" s="911"/>
      <c r="EDX274" s="911"/>
      <c r="EDY274" s="911"/>
      <c r="EDZ274" s="911"/>
      <c r="EEA274" s="911"/>
      <c r="EEB274" s="911"/>
      <c r="EEC274" s="911"/>
      <c r="EED274" s="911"/>
      <c r="EEE274" s="911"/>
      <c r="EEF274" s="911"/>
      <c r="EEG274" s="911"/>
      <c r="EEH274" s="911"/>
      <c r="EEI274" s="911"/>
      <c r="EEJ274" s="911"/>
      <c r="EEK274" s="911"/>
      <c r="EEL274" s="911"/>
      <c r="EEM274" s="911"/>
      <c r="EEN274" s="911"/>
      <c r="EEO274" s="893"/>
      <c r="EEP274" s="893"/>
      <c r="EEQ274" s="893"/>
      <c r="EER274" s="893"/>
      <c r="EES274" s="893"/>
      <c r="EET274" s="893"/>
      <c r="EEU274" s="893"/>
      <c r="EEV274" s="893"/>
      <c r="EEW274" s="893"/>
      <c r="EEX274" s="893"/>
      <c r="EEY274" s="893"/>
      <c r="EEZ274" s="893"/>
      <c r="EFA274" s="893"/>
      <c r="EFB274" s="893"/>
      <c r="EFC274" s="893"/>
      <c r="EFD274" s="893"/>
      <c r="EFE274" s="893"/>
      <c r="EFF274" s="893"/>
      <c r="EFG274" s="893"/>
      <c r="EFH274" s="893"/>
      <c r="EFI274" s="893"/>
      <c r="EFJ274" s="893"/>
      <c r="EFK274" s="893"/>
      <c r="EFL274" s="893"/>
      <c r="EFM274" s="909"/>
      <c r="EFN274" s="909"/>
      <c r="EFO274" s="909"/>
      <c r="EFP274" s="909"/>
      <c r="EFQ274" s="909"/>
      <c r="EFR274" s="893"/>
      <c r="EFS274" s="893"/>
      <c r="EFT274" s="909"/>
      <c r="EFU274" s="909"/>
      <c r="EFV274" s="893"/>
      <c r="EFW274" s="893"/>
      <c r="EFX274" s="909"/>
      <c r="EFY274" s="909"/>
      <c r="EFZ274" s="893"/>
      <c r="EGA274" s="893"/>
      <c r="EGB274" s="893"/>
      <c r="EGC274" s="893"/>
      <c r="EGD274" s="893"/>
      <c r="EGE274" s="893"/>
      <c r="EGF274" s="893"/>
      <c r="EGG274" s="909"/>
      <c r="EGH274" s="909"/>
      <c r="EGI274" s="893"/>
      <c r="EGJ274" s="893"/>
      <c r="EGK274" s="909"/>
      <c r="EGL274" s="909"/>
      <c r="EGM274" s="893"/>
      <c r="EGN274" s="893"/>
      <c r="EGO274" s="893"/>
      <c r="EGP274" s="893"/>
      <c r="EGQ274" s="893"/>
      <c r="EGR274" s="908"/>
      <c r="EGS274" s="910"/>
      <c r="EGT274" s="893"/>
      <c r="EGU274" s="893"/>
      <c r="EGV274" s="893"/>
      <c r="EGW274" s="893"/>
      <c r="EGX274" s="893"/>
      <c r="EGY274" s="893"/>
      <c r="EGZ274" s="893"/>
      <c r="EHA274" s="911"/>
      <c r="EHB274" s="911"/>
      <c r="EHC274" s="911"/>
      <c r="EHD274" s="911"/>
      <c r="EHE274" s="911"/>
      <c r="EHF274" s="911"/>
      <c r="EHG274" s="911"/>
      <c r="EHH274" s="911"/>
      <c r="EHI274" s="911"/>
      <c r="EHJ274" s="911"/>
      <c r="EHK274" s="911"/>
      <c r="EHL274" s="911"/>
      <c r="EHM274" s="911"/>
      <c r="EHN274" s="911"/>
      <c r="EHO274" s="911"/>
      <c r="EHP274" s="911"/>
      <c r="EHQ274" s="911"/>
      <c r="EHR274" s="911"/>
      <c r="EHS274" s="911"/>
      <c r="EHT274" s="911"/>
      <c r="EHU274" s="911"/>
      <c r="EHV274" s="911"/>
      <c r="EHW274" s="911"/>
      <c r="EHX274" s="911"/>
      <c r="EHY274" s="911"/>
      <c r="EHZ274" s="911"/>
      <c r="EIA274" s="911"/>
      <c r="EIB274" s="911"/>
      <c r="EIC274" s="911"/>
      <c r="EID274" s="911"/>
      <c r="EIE274" s="911"/>
      <c r="EIF274" s="911"/>
      <c r="EIG274" s="911"/>
      <c r="EIH274" s="911"/>
      <c r="EII274" s="911"/>
      <c r="EIJ274" s="911"/>
      <c r="EIK274" s="911"/>
      <c r="EIL274" s="911"/>
      <c r="EIM274" s="911"/>
      <c r="EIN274" s="911"/>
      <c r="EIO274" s="911"/>
      <c r="EIP274" s="911"/>
      <c r="EIQ274" s="911"/>
      <c r="EIR274" s="911"/>
      <c r="EIS274" s="893"/>
      <c r="EIT274" s="893"/>
      <c r="EIU274" s="893"/>
      <c r="EIV274" s="893"/>
      <c r="EIW274" s="893"/>
      <c r="EIX274" s="893"/>
      <c r="EIY274" s="893"/>
      <c r="EIZ274" s="893"/>
      <c r="EJA274" s="893"/>
      <c r="EJB274" s="893"/>
      <c r="EJC274" s="893"/>
      <c r="EJD274" s="893"/>
      <c r="EJE274" s="893"/>
      <c r="EJF274" s="893"/>
      <c r="EJG274" s="893"/>
      <c r="EJH274" s="893"/>
      <c r="EJI274" s="893"/>
      <c r="EJJ274" s="893"/>
      <c r="EJK274" s="893"/>
      <c r="EJL274" s="893"/>
      <c r="EJM274" s="893"/>
      <c r="EJN274" s="893"/>
      <c r="EJO274" s="893"/>
      <c r="EJP274" s="893"/>
      <c r="EJQ274" s="909"/>
      <c r="EJR274" s="909"/>
      <c r="EJS274" s="909"/>
      <c r="EJT274" s="909"/>
      <c r="EJU274" s="909"/>
      <c r="EJV274" s="893"/>
      <c r="EJW274" s="893"/>
      <c r="EJX274" s="909"/>
      <c r="EJY274" s="909"/>
      <c r="EJZ274" s="893"/>
      <c r="EKA274" s="893"/>
      <c r="EKB274" s="909"/>
      <c r="EKC274" s="909"/>
      <c r="EKD274" s="893"/>
      <c r="EKE274" s="893"/>
      <c r="EKF274" s="893"/>
      <c r="EKG274" s="893"/>
      <c r="EKH274" s="893"/>
      <c r="EKI274" s="893"/>
      <c r="EKJ274" s="893"/>
      <c r="EKK274" s="909"/>
      <c r="EKL274" s="909"/>
      <c r="EKM274" s="893"/>
      <c r="EKN274" s="893"/>
      <c r="EKO274" s="909"/>
      <c r="EKP274" s="909"/>
      <c r="EKQ274" s="893"/>
      <c r="EKR274" s="893"/>
      <c r="EKS274" s="893"/>
      <c r="EKT274" s="893"/>
      <c r="EKU274" s="893"/>
      <c r="EKV274" s="908"/>
      <c r="EKW274" s="910"/>
      <c r="EKX274" s="893"/>
      <c r="EKY274" s="893"/>
      <c r="EKZ274" s="893"/>
      <c r="ELA274" s="893"/>
      <c r="ELB274" s="893"/>
      <c r="ELC274" s="893"/>
      <c r="ELD274" s="893"/>
      <c r="ELE274" s="911"/>
      <c r="ELF274" s="911"/>
      <c r="ELG274" s="911"/>
      <c r="ELH274" s="911"/>
      <c r="ELI274" s="911"/>
      <c r="ELJ274" s="911"/>
      <c r="ELK274" s="911"/>
      <c r="ELL274" s="911"/>
      <c r="ELM274" s="911"/>
      <c r="ELN274" s="911"/>
      <c r="ELO274" s="911"/>
      <c r="ELP274" s="911"/>
      <c r="ELQ274" s="911"/>
      <c r="ELR274" s="911"/>
      <c r="ELS274" s="911"/>
      <c r="ELT274" s="911"/>
      <c r="ELU274" s="911"/>
      <c r="ELV274" s="911"/>
      <c r="ELW274" s="911"/>
      <c r="ELX274" s="911"/>
      <c r="ELY274" s="911"/>
      <c r="ELZ274" s="911"/>
      <c r="EMA274" s="911"/>
      <c r="EMB274" s="911"/>
      <c r="EMC274" s="911"/>
      <c r="EMD274" s="911"/>
      <c r="EME274" s="911"/>
      <c r="EMF274" s="911"/>
      <c r="EMG274" s="911"/>
      <c r="EMH274" s="911"/>
      <c r="EMI274" s="911"/>
      <c r="EMJ274" s="911"/>
      <c r="EMK274" s="911"/>
      <c r="EML274" s="911"/>
      <c r="EMM274" s="911"/>
      <c r="EMN274" s="911"/>
      <c r="EMO274" s="911"/>
      <c r="EMP274" s="911"/>
      <c r="EMQ274" s="911"/>
      <c r="EMR274" s="911"/>
      <c r="EMS274" s="911"/>
      <c r="EMT274" s="911"/>
      <c r="EMU274" s="911"/>
      <c r="EMV274" s="911"/>
      <c r="EMW274" s="893"/>
      <c r="EMX274" s="893"/>
      <c r="EMY274" s="893"/>
      <c r="EMZ274" s="893"/>
      <c r="ENA274" s="893"/>
      <c r="ENB274" s="893"/>
      <c r="ENC274" s="893"/>
      <c r="END274" s="893"/>
      <c r="ENE274" s="893"/>
      <c r="ENF274" s="893"/>
      <c r="ENG274" s="893"/>
      <c r="ENH274" s="893"/>
      <c r="ENI274" s="893"/>
      <c r="ENJ274" s="893"/>
      <c r="ENK274" s="893"/>
      <c r="ENL274" s="893"/>
      <c r="ENM274" s="893"/>
      <c r="ENN274" s="893"/>
      <c r="ENO274" s="893"/>
      <c r="ENP274" s="893"/>
      <c r="ENQ274" s="893"/>
      <c r="ENR274" s="893"/>
      <c r="ENS274" s="893"/>
      <c r="ENT274" s="893"/>
      <c r="ENU274" s="909"/>
      <c r="ENV274" s="909"/>
      <c r="ENW274" s="909"/>
      <c r="ENX274" s="909"/>
      <c r="ENY274" s="909"/>
      <c r="ENZ274" s="893"/>
      <c r="EOA274" s="893"/>
      <c r="EOB274" s="909"/>
      <c r="EOC274" s="909"/>
      <c r="EOD274" s="893"/>
      <c r="EOE274" s="893"/>
      <c r="EOF274" s="909"/>
      <c r="EOG274" s="909"/>
      <c r="EOH274" s="893"/>
      <c r="EOI274" s="893"/>
      <c r="EOJ274" s="893"/>
      <c r="EOK274" s="893"/>
      <c r="EOL274" s="893"/>
      <c r="EOM274" s="893"/>
      <c r="EON274" s="893"/>
      <c r="EOO274" s="909"/>
      <c r="EOP274" s="909"/>
      <c r="EOQ274" s="893"/>
      <c r="EOR274" s="893"/>
      <c r="EOS274" s="909"/>
      <c r="EOT274" s="909"/>
      <c r="EOU274" s="893"/>
      <c r="EOV274" s="893"/>
      <c r="EOW274" s="893"/>
      <c r="EOX274" s="893"/>
      <c r="EOY274" s="893"/>
      <c r="EOZ274" s="908"/>
      <c r="EPA274" s="910"/>
      <c r="EPB274" s="893"/>
      <c r="EPC274" s="893"/>
      <c r="EPD274" s="893"/>
      <c r="EPE274" s="893"/>
      <c r="EPF274" s="893"/>
      <c r="EPG274" s="893"/>
      <c r="EPH274" s="893"/>
      <c r="EPI274" s="911"/>
      <c r="EPJ274" s="911"/>
      <c r="EPK274" s="911"/>
      <c r="EPL274" s="911"/>
      <c r="EPM274" s="911"/>
      <c r="EPN274" s="911"/>
      <c r="EPO274" s="911"/>
      <c r="EPP274" s="911"/>
      <c r="EPQ274" s="911"/>
      <c r="EPR274" s="911"/>
      <c r="EPS274" s="911"/>
      <c r="EPT274" s="911"/>
      <c r="EPU274" s="911"/>
      <c r="EPV274" s="911"/>
      <c r="EPW274" s="911"/>
      <c r="EPX274" s="911"/>
      <c r="EPY274" s="911"/>
      <c r="EPZ274" s="911"/>
      <c r="EQA274" s="911"/>
      <c r="EQB274" s="911"/>
      <c r="EQC274" s="911"/>
      <c r="EQD274" s="911"/>
      <c r="EQE274" s="911"/>
      <c r="EQF274" s="911"/>
      <c r="EQG274" s="911"/>
      <c r="EQH274" s="911"/>
      <c r="EQI274" s="911"/>
      <c r="EQJ274" s="911"/>
      <c r="EQK274" s="911"/>
      <c r="EQL274" s="911"/>
      <c r="EQM274" s="911"/>
      <c r="EQN274" s="911"/>
      <c r="EQO274" s="911"/>
      <c r="EQP274" s="911"/>
      <c r="EQQ274" s="911"/>
      <c r="EQR274" s="911"/>
      <c r="EQS274" s="911"/>
      <c r="EQT274" s="911"/>
      <c r="EQU274" s="911"/>
      <c r="EQV274" s="911"/>
      <c r="EQW274" s="911"/>
      <c r="EQX274" s="911"/>
      <c r="EQY274" s="911"/>
      <c r="EQZ274" s="911"/>
      <c r="ERA274" s="893"/>
      <c r="ERB274" s="893"/>
      <c r="ERC274" s="893"/>
      <c r="ERD274" s="893"/>
      <c r="ERE274" s="893"/>
      <c r="ERF274" s="893"/>
      <c r="ERG274" s="893"/>
      <c r="ERH274" s="893"/>
      <c r="ERI274" s="893"/>
      <c r="ERJ274" s="893"/>
      <c r="ERK274" s="893"/>
      <c r="ERL274" s="893"/>
      <c r="ERM274" s="893"/>
      <c r="ERN274" s="893"/>
      <c r="ERO274" s="893"/>
      <c r="ERP274" s="893"/>
      <c r="ERQ274" s="893"/>
      <c r="ERR274" s="893"/>
      <c r="ERS274" s="893"/>
      <c r="ERT274" s="893"/>
      <c r="ERU274" s="893"/>
      <c r="ERV274" s="893"/>
      <c r="ERW274" s="893"/>
      <c r="ERX274" s="893"/>
      <c r="ERY274" s="909"/>
      <c r="ERZ274" s="909"/>
      <c r="ESA274" s="909"/>
      <c r="ESB274" s="909"/>
      <c r="ESC274" s="909"/>
      <c r="ESD274" s="893"/>
      <c r="ESE274" s="893"/>
      <c r="ESF274" s="909"/>
      <c r="ESG274" s="909"/>
      <c r="ESH274" s="893"/>
      <c r="ESI274" s="893"/>
      <c r="ESJ274" s="909"/>
      <c r="ESK274" s="909"/>
      <c r="ESL274" s="893"/>
      <c r="ESM274" s="893"/>
      <c r="ESN274" s="893"/>
      <c r="ESO274" s="893"/>
      <c r="ESP274" s="893"/>
      <c r="ESQ274" s="893"/>
      <c r="ESR274" s="893"/>
      <c r="ESS274" s="909"/>
      <c r="EST274" s="909"/>
      <c r="ESU274" s="893"/>
      <c r="ESV274" s="893"/>
      <c r="ESW274" s="909"/>
      <c r="ESX274" s="909"/>
      <c r="ESY274" s="893"/>
      <c r="ESZ274" s="893"/>
      <c r="ETA274" s="893"/>
      <c r="ETB274" s="893"/>
      <c r="ETC274" s="893"/>
      <c r="ETD274" s="908"/>
      <c r="ETE274" s="910"/>
      <c r="ETF274" s="893"/>
      <c r="ETG274" s="893"/>
      <c r="ETH274" s="893"/>
      <c r="ETI274" s="893"/>
      <c r="ETJ274" s="893"/>
      <c r="ETK274" s="893"/>
      <c r="ETL274" s="893"/>
      <c r="ETM274" s="911"/>
      <c r="ETN274" s="911"/>
      <c r="ETO274" s="911"/>
      <c r="ETP274" s="911"/>
      <c r="ETQ274" s="911"/>
      <c r="ETR274" s="911"/>
      <c r="ETS274" s="911"/>
      <c r="ETT274" s="911"/>
      <c r="ETU274" s="911"/>
      <c r="ETV274" s="911"/>
      <c r="ETW274" s="911"/>
      <c r="ETX274" s="911"/>
      <c r="ETY274" s="911"/>
      <c r="ETZ274" s="911"/>
      <c r="EUA274" s="911"/>
      <c r="EUB274" s="911"/>
      <c r="EUC274" s="911"/>
      <c r="EUD274" s="911"/>
      <c r="EUE274" s="911"/>
      <c r="EUF274" s="911"/>
      <c r="EUG274" s="911"/>
      <c r="EUH274" s="911"/>
      <c r="EUI274" s="911"/>
      <c r="EUJ274" s="911"/>
      <c r="EUK274" s="911"/>
      <c r="EUL274" s="911"/>
      <c r="EUM274" s="911"/>
      <c r="EUN274" s="911"/>
      <c r="EUO274" s="911"/>
      <c r="EUP274" s="911"/>
      <c r="EUQ274" s="911"/>
      <c r="EUR274" s="911"/>
      <c r="EUS274" s="911"/>
      <c r="EUT274" s="911"/>
      <c r="EUU274" s="911"/>
      <c r="EUV274" s="911"/>
      <c r="EUW274" s="911"/>
      <c r="EUX274" s="911"/>
      <c r="EUY274" s="911"/>
      <c r="EUZ274" s="911"/>
      <c r="EVA274" s="911"/>
      <c r="EVB274" s="911"/>
      <c r="EVC274" s="911"/>
      <c r="EVD274" s="911"/>
      <c r="EVE274" s="893"/>
      <c r="EVF274" s="893"/>
      <c r="EVG274" s="893"/>
      <c r="EVH274" s="893"/>
      <c r="EVI274" s="893"/>
      <c r="EVJ274" s="893"/>
      <c r="EVK274" s="893"/>
      <c r="EVL274" s="893"/>
      <c r="EVM274" s="893"/>
      <c r="EVN274" s="893"/>
      <c r="EVO274" s="893"/>
      <c r="EVP274" s="893"/>
      <c r="EVQ274" s="893"/>
      <c r="EVR274" s="893"/>
      <c r="EVS274" s="893"/>
      <c r="EVT274" s="893"/>
      <c r="EVU274" s="893"/>
      <c r="EVV274" s="893"/>
      <c r="EVW274" s="893"/>
      <c r="EVX274" s="893"/>
      <c r="EVY274" s="893"/>
      <c r="EVZ274" s="893"/>
      <c r="EWA274" s="893"/>
      <c r="EWB274" s="893"/>
      <c r="EWC274" s="909"/>
      <c r="EWD274" s="909"/>
      <c r="EWE274" s="909"/>
      <c r="EWF274" s="909"/>
      <c r="EWG274" s="909"/>
      <c r="EWH274" s="893"/>
      <c r="EWI274" s="893"/>
      <c r="EWJ274" s="909"/>
      <c r="EWK274" s="909"/>
      <c r="EWL274" s="893"/>
      <c r="EWM274" s="893"/>
      <c r="EWN274" s="909"/>
      <c r="EWO274" s="909"/>
      <c r="EWP274" s="893"/>
      <c r="EWQ274" s="893"/>
      <c r="EWR274" s="893"/>
      <c r="EWS274" s="893"/>
      <c r="EWT274" s="893"/>
      <c r="EWU274" s="893"/>
      <c r="EWV274" s="893"/>
      <c r="EWW274" s="909"/>
      <c r="EWX274" s="909"/>
      <c r="EWY274" s="893"/>
      <c r="EWZ274" s="893"/>
      <c r="EXA274" s="909"/>
      <c r="EXB274" s="909"/>
      <c r="EXC274" s="893"/>
      <c r="EXD274" s="893"/>
      <c r="EXE274" s="893"/>
      <c r="EXF274" s="893"/>
      <c r="EXG274" s="893"/>
      <c r="EXH274" s="908"/>
      <c r="EXI274" s="910"/>
      <c r="EXJ274" s="893"/>
      <c r="EXK274" s="893"/>
      <c r="EXL274" s="893"/>
      <c r="EXM274" s="893"/>
      <c r="EXN274" s="893"/>
      <c r="EXO274" s="893"/>
      <c r="EXP274" s="893"/>
      <c r="EXQ274" s="911"/>
      <c r="EXR274" s="911"/>
      <c r="EXS274" s="911"/>
      <c r="EXT274" s="911"/>
      <c r="EXU274" s="911"/>
      <c r="EXV274" s="911"/>
      <c r="EXW274" s="911"/>
      <c r="EXX274" s="911"/>
      <c r="EXY274" s="911"/>
      <c r="EXZ274" s="911"/>
      <c r="EYA274" s="911"/>
      <c r="EYB274" s="911"/>
      <c r="EYC274" s="911"/>
      <c r="EYD274" s="911"/>
      <c r="EYE274" s="911"/>
      <c r="EYF274" s="911"/>
      <c r="EYG274" s="911"/>
      <c r="EYH274" s="911"/>
      <c r="EYI274" s="911"/>
      <c r="EYJ274" s="911"/>
      <c r="EYK274" s="911"/>
      <c r="EYL274" s="911"/>
      <c r="EYM274" s="911"/>
      <c r="EYN274" s="911"/>
      <c r="EYO274" s="911"/>
      <c r="EYP274" s="911"/>
      <c r="EYQ274" s="911"/>
      <c r="EYR274" s="911"/>
      <c r="EYS274" s="911"/>
      <c r="EYT274" s="911"/>
      <c r="EYU274" s="911"/>
      <c r="EYV274" s="911"/>
      <c r="EYW274" s="911"/>
      <c r="EYX274" s="911"/>
      <c r="EYY274" s="911"/>
      <c r="EYZ274" s="911"/>
      <c r="EZA274" s="911"/>
      <c r="EZB274" s="911"/>
      <c r="EZC274" s="911"/>
      <c r="EZD274" s="911"/>
      <c r="EZE274" s="911"/>
      <c r="EZF274" s="911"/>
      <c r="EZG274" s="911"/>
      <c r="EZH274" s="911"/>
      <c r="EZI274" s="893"/>
      <c r="EZJ274" s="893"/>
      <c r="EZK274" s="893"/>
      <c r="EZL274" s="893"/>
      <c r="EZM274" s="893"/>
      <c r="EZN274" s="893"/>
      <c r="EZO274" s="893"/>
      <c r="EZP274" s="893"/>
      <c r="EZQ274" s="893"/>
      <c r="EZR274" s="893"/>
      <c r="EZS274" s="893"/>
      <c r="EZT274" s="893"/>
      <c r="EZU274" s="893"/>
      <c r="EZV274" s="893"/>
      <c r="EZW274" s="893"/>
      <c r="EZX274" s="893"/>
      <c r="EZY274" s="893"/>
      <c r="EZZ274" s="893"/>
      <c r="FAA274" s="893"/>
      <c r="FAB274" s="893"/>
      <c r="FAC274" s="893"/>
      <c r="FAD274" s="893"/>
      <c r="FAE274" s="893"/>
      <c r="FAF274" s="893"/>
      <c r="FAG274" s="909"/>
      <c r="FAH274" s="909"/>
      <c r="FAI274" s="909"/>
      <c r="FAJ274" s="909"/>
      <c r="FAK274" s="909"/>
      <c r="FAL274" s="893"/>
      <c r="FAM274" s="893"/>
      <c r="FAN274" s="909"/>
      <c r="FAO274" s="909"/>
      <c r="FAP274" s="893"/>
      <c r="FAQ274" s="893"/>
      <c r="FAR274" s="909"/>
      <c r="FAS274" s="909"/>
      <c r="FAT274" s="893"/>
      <c r="FAU274" s="893"/>
      <c r="FAV274" s="893"/>
      <c r="FAW274" s="893"/>
      <c r="FAX274" s="893"/>
      <c r="FAY274" s="893"/>
      <c r="FAZ274" s="893"/>
      <c r="FBA274" s="909"/>
      <c r="FBB274" s="909"/>
      <c r="FBC274" s="893"/>
      <c r="FBD274" s="893"/>
      <c r="FBE274" s="909"/>
      <c r="FBF274" s="909"/>
      <c r="FBG274" s="893"/>
      <c r="FBH274" s="893"/>
      <c r="FBI274" s="893"/>
      <c r="FBJ274" s="893"/>
      <c r="FBK274" s="893"/>
      <c r="FBL274" s="908"/>
      <c r="FBM274" s="910"/>
      <c r="FBN274" s="893"/>
      <c r="FBO274" s="893"/>
      <c r="FBP274" s="893"/>
      <c r="FBQ274" s="893"/>
      <c r="FBR274" s="893"/>
      <c r="FBS274" s="893"/>
      <c r="FBT274" s="893"/>
      <c r="FBU274" s="911"/>
      <c r="FBV274" s="911"/>
      <c r="FBW274" s="911"/>
      <c r="FBX274" s="911"/>
      <c r="FBY274" s="911"/>
      <c r="FBZ274" s="911"/>
      <c r="FCA274" s="911"/>
      <c r="FCB274" s="911"/>
      <c r="FCC274" s="911"/>
      <c r="FCD274" s="911"/>
      <c r="FCE274" s="911"/>
      <c r="FCF274" s="911"/>
      <c r="FCG274" s="911"/>
      <c r="FCH274" s="911"/>
      <c r="FCI274" s="911"/>
      <c r="FCJ274" s="911"/>
      <c r="FCK274" s="911"/>
      <c r="FCL274" s="911"/>
      <c r="FCM274" s="911"/>
      <c r="FCN274" s="911"/>
      <c r="FCO274" s="911"/>
      <c r="FCP274" s="911"/>
      <c r="FCQ274" s="911"/>
      <c r="FCR274" s="911"/>
      <c r="FCS274" s="911"/>
      <c r="FCT274" s="911"/>
      <c r="FCU274" s="911"/>
      <c r="FCV274" s="911"/>
      <c r="FCW274" s="911"/>
      <c r="FCX274" s="911"/>
      <c r="FCY274" s="911"/>
      <c r="FCZ274" s="911"/>
      <c r="FDA274" s="911"/>
      <c r="FDB274" s="911"/>
      <c r="FDC274" s="911"/>
      <c r="FDD274" s="911"/>
      <c r="FDE274" s="911"/>
      <c r="FDF274" s="911"/>
      <c r="FDG274" s="911"/>
      <c r="FDH274" s="911"/>
      <c r="FDI274" s="911"/>
      <c r="FDJ274" s="911"/>
      <c r="FDK274" s="911"/>
      <c r="FDL274" s="911"/>
      <c r="FDM274" s="893"/>
      <c r="FDN274" s="893"/>
      <c r="FDO274" s="893"/>
      <c r="FDP274" s="893"/>
      <c r="FDQ274" s="893"/>
      <c r="FDR274" s="893"/>
      <c r="FDS274" s="893"/>
      <c r="FDT274" s="893"/>
      <c r="FDU274" s="893"/>
      <c r="FDV274" s="893"/>
      <c r="FDW274" s="893"/>
      <c r="FDX274" s="893"/>
      <c r="FDY274" s="893"/>
      <c r="FDZ274" s="893"/>
      <c r="FEA274" s="893"/>
      <c r="FEB274" s="893"/>
      <c r="FEC274" s="893"/>
      <c r="FED274" s="893"/>
      <c r="FEE274" s="893"/>
      <c r="FEF274" s="893"/>
      <c r="FEG274" s="893"/>
      <c r="FEH274" s="893"/>
      <c r="FEI274" s="893"/>
      <c r="FEJ274" s="893"/>
      <c r="FEK274" s="909"/>
      <c r="FEL274" s="909"/>
      <c r="FEM274" s="909"/>
      <c r="FEN274" s="909"/>
      <c r="FEO274" s="909"/>
      <c r="FEP274" s="893"/>
      <c r="FEQ274" s="893"/>
      <c r="FER274" s="909"/>
      <c r="FES274" s="909"/>
      <c r="FET274" s="893"/>
      <c r="FEU274" s="893"/>
      <c r="FEV274" s="909"/>
      <c r="FEW274" s="909"/>
      <c r="FEX274" s="893"/>
      <c r="FEY274" s="893"/>
      <c r="FEZ274" s="893"/>
      <c r="FFA274" s="893"/>
      <c r="FFB274" s="893"/>
      <c r="FFC274" s="893"/>
      <c r="FFD274" s="893"/>
      <c r="FFE274" s="909"/>
      <c r="FFF274" s="909"/>
      <c r="FFG274" s="893"/>
      <c r="FFH274" s="893"/>
      <c r="FFI274" s="909"/>
      <c r="FFJ274" s="909"/>
      <c r="FFK274" s="893"/>
      <c r="FFL274" s="893"/>
      <c r="FFM274" s="893"/>
      <c r="FFN274" s="893"/>
      <c r="FFO274" s="893"/>
      <c r="FFP274" s="908"/>
      <c r="FFQ274" s="910"/>
      <c r="FFR274" s="893"/>
      <c r="FFS274" s="893"/>
      <c r="FFT274" s="893"/>
      <c r="FFU274" s="893"/>
      <c r="FFV274" s="893"/>
      <c r="FFW274" s="893"/>
      <c r="FFX274" s="893"/>
      <c r="FFY274" s="911"/>
      <c r="FFZ274" s="911"/>
      <c r="FGA274" s="911"/>
      <c r="FGB274" s="911"/>
      <c r="FGC274" s="911"/>
      <c r="FGD274" s="911"/>
      <c r="FGE274" s="911"/>
      <c r="FGF274" s="911"/>
      <c r="FGG274" s="911"/>
      <c r="FGH274" s="911"/>
      <c r="FGI274" s="911"/>
      <c r="FGJ274" s="911"/>
      <c r="FGK274" s="911"/>
      <c r="FGL274" s="911"/>
      <c r="FGM274" s="911"/>
      <c r="FGN274" s="911"/>
      <c r="FGO274" s="911"/>
      <c r="FGP274" s="911"/>
      <c r="FGQ274" s="911"/>
      <c r="FGR274" s="911"/>
      <c r="FGS274" s="911"/>
      <c r="FGT274" s="911"/>
      <c r="FGU274" s="911"/>
      <c r="FGV274" s="911"/>
      <c r="FGW274" s="911"/>
      <c r="FGX274" s="911"/>
      <c r="FGY274" s="911"/>
      <c r="FGZ274" s="911"/>
      <c r="FHA274" s="911"/>
      <c r="FHB274" s="911"/>
      <c r="FHC274" s="911"/>
      <c r="FHD274" s="911"/>
      <c r="FHE274" s="911"/>
      <c r="FHF274" s="911"/>
      <c r="FHG274" s="911"/>
      <c r="FHH274" s="911"/>
      <c r="FHI274" s="911"/>
      <c r="FHJ274" s="911"/>
      <c r="FHK274" s="911"/>
      <c r="FHL274" s="911"/>
      <c r="FHM274" s="911"/>
      <c r="FHN274" s="911"/>
      <c r="FHO274" s="911"/>
      <c r="FHP274" s="911"/>
      <c r="FHQ274" s="893"/>
      <c r="FHR274" s="893"/>
      <c r="FHS274" s="893"/>
      <c r="FHT274" s="893"/>
      <c r="FHU274" s="893"/>
      <c r="FHV274" s="893"/>
      <c r="FHW274" s="893"/>
      <c r="FHX274" s="893"/>
      <c r="FHY274" s="893"/>
      <c r="FHZ274" s="893"/>
      <c r="FIA274" s="893"/>
      <c r="FIB274" s="893"/>
      <c r="FIC274" s="893"/>
      <c r="FID274" s="893"/>
      <c r="FIE274" s="893"/>
      <c r="FIF274" s="893"/>
      <c r="FIG274" s="893"/>
      <c r="FIH274" s="893"/>
      <c r="FII274" s="893"/>
      <c r="FIJ274" s="893"/>
      <c r="FIK274" s="893"/>
      <c r="FIL274" s="893"/>
      <c r="FIM274" s="893"/>
      <c r="FIN274" s="893"/>
      <c r="FIO274" s="909"/>
      <c r="FIP274" s="909"/>
      <c r="FIQ274" s="909"/>
      <c r="FIR274" s="909"/>
      <c r="FIS274" s="909"/>
      <c r="FIT274" s="893"/>
      <c r="FIU274" s="893"/>
      <c r="FIV274" s="909"/>
      <c r="FIW274" s="909"/>
      <c r="FIX274" s="893"/>
      <c r="FIY274" s="893"/>
      <c r="FIZ274" s="909"/>
      <c r="FJA274" s="909"/>
      <c r="FJB274" s="893"/>
      <c r="FJC274" s="893"/>
      <c r="FJD274" s="893"/>
      <c r="FJE274" s="893"/>
      <c r="FJF274" s="893"/>
      <c r="FJG274" s="893"/>
      <c r="FJH274" s="893"/>
      <c r="FJI274" s="909"/>
      <c r="FJJ274" s="909"/>
      <c r="FJK274" s="893"/>
      <c r="FJL274" s="893"/>
      <c r="FJM274" s="909"/>
      <c r="FJN274" s="909"/>
      <c r="FJO274" s="893"/>
      <c r="FJP274" s="893"/>
      <c r="FJQ274" s="893"/>
      <c r="FJR274" s="893"/>
      <c r="FJS274" s="893"/>
      <c r="FJT274" s="908"/>
      <c r="FJU274" s="910"/>
      <c r="FJV274" s="893"/>
      <c r="FJW274" s="893"/>
      <c r="FJX274" s="893"/>
      <c r="FJY274" s="893"/>
      <c r="FJZ274" s="893"/>
      <c r="FKA274" s="893"/>
      <c r="FKB274" s="893"/>
      <c r="FKC274" s="911"/>
      <c r="FKD274" s="911"/>
      <c r="FKE274" s="911"/>
      <c r="FKF274" s="911"/>
      <c r="FKG274" s="911"/>
      <c r="FKH274" s="911"/>
      <c r="FKI274" s="911"/>
      <c r="FKJ274" s="911"/>
      <c r="FKK274" s="911"/>
      <c r="FKL274" s="911"/>
      <c r="FKM274" s="911"/>
      <c r="FKN274" s="911"/>
      <c r="FKO274" s="911"/>
      <c r="FKP274" s="911"/>
      <c r="FKQ274" s="911"/>
      <c r="FKR274" s="911"/>
      <c r="FKS274" s="911"/>
      <c r="FKT274" s="911"/>
      <c r="FKU274" s="911"/>
      <c r="FKV274" s="911"/>
      <c r="FKW274" s="911"/>
      <c r="FKX274" s="911"/>
      <c r="FKY274" s="911"/>
      <c r="FKZ274" s="911"/>
      <c r="FLA274" s="911"/>
      <c r="FLB274" s="911"/>
      <c r="FLC274" s="911"/>
      <c r="FLD274" s="911"/>
      <c r="FLE274" s="911"/>
      <c r="FLF274" s="911"/>
      <c r="FLG274" s="911"/>
      <c r="FLH274" s="911"/>
      <c r="FLI274" s="911"/>
      <c r="FLJ274" s="911"/>
      <c r="FLK274" s="911"/>
      <c r="FLL274" s="911"/>
      <c r="FLM274" s="911"/>
      <c r="FLN274" s="911"/>
      <c r="FLO274" s="911"/>
      <c r="FLP274" s="911"/>
      <c r="FLQ274" s="911"/>
      <c r="FLR274" s="911"/>
      <c r="FLS274" s="911"/>
      <c r="FLT274" s="911"/>
      <c r="FLU274" s="893"/>
      <c r="FLV274" s="893"/>
      <c r="FLW274" s="893"/>
      <c r="FLX274" s="893"/>
      <c r="FLY274" s="893"/>
      <c r="FLZ274" s="893"/>
      <c r="FMA274" s="893"/>
      <c r="FMB274" s="893"/>
      <c r="FMC274" s="893"/>
      <c r="FMD274" s="893"/>
      <c r="FME274" s="893"/>
      <c r="FMF274" s="893"/>
      <c r="FMG274" s="893"/>
      <c r="FMH274" s="893"/>
      <c r="FMI274" s="893"/>
      <c r="FMJ274" s="893"/>
      <c r="FMK274" s="893"/>
      <c r="FML274" s="893"/>
      <c r="FMM274" s="893"/>
      <c r="FMN274" s="893"/>
      <c r="FMO274" s="893"/>
      <c r="FMP274" s="893"/>
      <c r="FMQ274" s="893"/>
      <c r="FMR274" s="893"/>
      <c r="FMS274" s="909"/>
      <c r="FMT274" s="909"/>
      <c r="FMU274" s="909"/>
      <c r="FMV274" s="909"/>
      <c r="FMW274" s="909"/>
      <c r="FMX274" s="893"/>
      <c r="FMY274" s="893"/>
      <c r="FMZ274" s="909"/>
      <c r="FNA274" s="909"/>
      <c r="FNB274" s="893"/>
      <c r="FNC274" s="893"/>
      <c r="FND274" s="909"/>
      <c r="FNE274" s="909"/>
      <c r="FNF274" s="893"/>
      <c r="FNG274" s="893"/>
      <c r="FNH274" s="893"/>
      <c r="FNI274" s="893"/>
      <c r="FNJ274" s="893"/>
      <c r="FNK274" s="893"/>
      <c r="FNL274" s="893"/>
      <c r="FNM274" s="909"/>
      <c r="FNN274" s="909"/>
      <c r="FNO274" s="893"/>
      <c r="FNP274" s="893"/>
      <c r="FNQ274" s="909"/>
      <c r="FNR274" s="909"/>
      <c r="FNS274" s="893"/>
      <c r="FNT274" s="893"/>
      <c r="FNU274" s="893"/>
      <c r="FNV274" s="893"/>
      <c r="FNW274" s="893"/>
      <c r="FNX274" s="908"/>
      <c r="FNY274" s="910"/>
      <c r="FNZ274" s="893"/>
      <c r="FOA274" s="893"/>
      <c r="FOB274" s="893"/>
      <c r="FOC274" s="893"/>
      <c r="FOD274" s="893"/>
      <c r="FOE274" s="893"/>
      <c r="FOF274" s="893"/>
      <c r="FOG274" s="911"/>
      <c r="FOH274" s="911"/>
      <c r="FOI274" s="911"/>
      <c r="FOJ274" s="911"/>
      <c r="FOK274" s="911"/>
      <c r="FOL274" s="911"/>
      <c r="FOM274" s="911"/>
      <c r="FON274" s="911"/>
      <c r="FOO274" s="911"/>
      <c r="FOP274" s="911"/>
      <c r="FOQ274" s="911"/>
      <c r="FOR274" s="911"/>
      <c r="FOS274" s="911"/>
      <c r="FOT274" s="911"/>
      <c r="FOU274" s="911"/>
      <c r="FOV274" s="911"/>
      <c r="FOW274" s="911"/>
      <c r="FOX274" s="911"/>
      <c r="FOY274" s="911"/>
      <c r="FOZ274" s="911"/>
      <c r="FPA274" s="911"/>
      <c r="FPB274" s="911"/>
      <c r="FPC274" s="911"/>
      <c r="FPD274" s="911"/>
      <c r="FPE274" s="911"/>
      <c r="FPF274" s="911"/>
      <c r="FPG274" s="911"/>
      <c r="FPH274" s="911"/>
      <c r="FPI274" s="911"/>
      <c r="FPJ274" s="911"/>
      <c r="FPK274" s="911"/>
      <c r="FPL274" s="911"/>
      <c r="FPM274" s="911"/>
      <c r="FPN274" s="911"/>
      <c r="FPO274" s="911"/>
      <c r="FPP274" s="911"/>
      <c r="FPQ274" s="911"/>
      <c r="FPR274" s="911"/>
      <c r="FPS274" s="911"/>
      <c r="FPT274" s="911"/>
      <c r="FPU274" s="911"/>
      <c r="FPV274" s="911"/>
      <c r="FPW274" s="911"/>
      <c r="FPX274" s="911"/>
      <c r="FPY274" s="893"/>
      <c r="FPZ274" s="893"/>
      <c r="FQA274" s="893"/>
      <c r="FQB274" s="893"/>
      <c r="FQC274" s="893"/>
      <c r="FQD274" s="893"/>
      <c r="FQE274" s="893"/>
      <c r="FQF274" s="893"/>
      <c r="FQG274" s="893"/>
      <c r="FQH274" s="893"/>
      <c r="FQI274" s="893"/>
      <c r="FQJ274" s="893"/>
      <c r="FQK274" s="893"/>
      <c r="FQL274" s="893"/>
      <c r="FQM274" s="893"/>
      <c r="FQN274" s="893"/>
      <c r="FQO274" s="893"/>
      <c r="FQP274" s="893"/>
      <c r="FQQ274" s="893"/>
      <c r="FQR274" s="893"/>
      <c r="FQS274" s="893"/>
      <c r="FQT274" s="893"/>
      <c r="FQU274" s="893"/>
      <c r="FQV274" s="893"/>
      <c r="FQW274" s="909"/>
      <c r="FQX274" s="909"/>
      <c r="FQY274" s="909"/>
      <c r="FQZ274" s="909"/>
      <c r="FRA274" s="909"/>
      <c r="FRB274" s="893"/>
      <c r="FRC274" s="893"/>
      <c r="FRD274" s="909"/>
      <c r="FRE274" s="909"/>
      <c r="FRF274" s="893"/>
      <c r="FRG274" s="893"/>
      <c r="FRH274" s="909"/>
      <c r="FRI274" s="909"/>
      <c r="FRJ274" s="893"/>
      <c r="FRK274" s="893"/>
      <c r="FRL274" s="893"/>
      <c r="FRM274" s="893"/>
      <c r="FRN274" s="893"/>
      <c r="FRO274" s="893"/>
      <c r="FRP274" s="893"/>
      <c r="FRQ274" s="909"/>
      <c r="FRR274" s="909"/>
      <c r="FRS274" s="893"/>
      <c r="FRT274" s="893"/>
      <c r="FRU274" s="909"/>
      <c r="FRV274" s="909"/>
      <c r="FRW274" s="893"/>
      <c r="FRX274" s="893"/>
      <c r="FRY274" s="893"/>
      <c r="FRZ274" s="893"/>
      <c r="FSA274" s="893"/>
      <c r="FSB274" s="908"/>
      <c r="FSC274" s="910"/>
      <c r="FSD274" s="893"/>
      <c r="FSE274" s="893"/>
      <c r="FSF274" s="893"/>
      <c r="FSG274" s="893"/>
      <c r="FSH274" s="893"/>
      <c r="FSI274" s="893"/>
      <c r="FSJ274" s="893"/>
      <c r="FSK274" s="911"/>
      <c r="FSL274" s="911"/>
      <c r="FSM274" s="911"/>
      <c r="FSN274" s="911"/>
      <c r="FSO274" s="911"/>
      <c r="FSP274" s="911"/>
      <c r="FSQ274" s="911"/>
      <c r="FSR274" s="911"/>
      <c r="FSS274" s="911"/>
      <c r="FST274" s="911"/>
      <c r="FSU274" s="911"/>
      <c r="FSV274" s="911"/>
      <c r="FSW274" s="911"/>
      <c r="FSX274" s="911"/>
      <c r="FSY274" s="911"/>
      <c r="FSZ274" s="911"/>
      <c r="FTA274" s="911"/>
      <c r="FTB274" s="911"/>
      <c r="FTC274" s="911"/>
      <c r="FTD274" s="911"/>
      <c r="FTE274" s="911"/>
      <c r="FTF274" s="911"/>
      <c r="FTG274" s="911"/>
      <c r="FTH274" s="911"/>
      <c r="FTI274" s="911"/>
      <c r="FTJ274" s="911"/>
      <c r="FTK274" s="911"/>
      <c r="FTL274" s="911"/>
      <c r="FTM274" s="911"/>
      <c r="FTN274" s="911"/>
      <c r="FTO274" s="911"/>
      <c r="FTP274" s="911"/>
      <c r="FTQ274" s="911"/>
      <c r="FTR274" s="911"/>
      <c r="FTS274" s="911"/>
      <c r="FTT274" s="911"/>
      <c r="FTU274" s="911"/>
      <c r="FTV274" s="911"/>
      <c r="FTW274" s="911"/>
      <c r="FTX274" s="911"/>
      <c r="FTY274" s="911"/>
      <c r="FTZ274" s="911"/>
      <c r="FUA274" s="911"/>
      <c r="FUB274" s="911"/>
      <c r="FUC274" s="893"/>
      <c r="FUD274" s="893"/>
      <c r="FUE274" s="893"/>
      <c r="FUF274" s="893"/>
      <c r="FUG274" s="893"/>
      <c r="FUH274" s="893"/>
      <c r="FUI274" s="893"/>
      <c r="FUJ274" s="893"/>
      <c r="FUK274" s="893"/>
      <c r="FUL274" s="893"/>
      <c r="FUM274" s="893"/>
      <c r="FUN274" s="893"/>
      <c r="FUO274" s="893"/>
      <c r="FUP274" s="893"/>
      <c r="FUQ274" s="893"/>
      <c r="FUR274" s="893"/>
      <c r="FUS274" s="893"/>
      <c r="FUT274" s="893"/>
      <c r="FUU274" s="893"/>
      <c r="FUV274" s="893"/>
      <c r="FUW274" s="893"/>
      <c r="FUX274" s="893"/>
      <c r="FUY274" s="893"/>
      <c r="FUZ274" s="893"/>
      <c r="FVA274" s="909"/>
      <c r="FVB274" s="909"/>
      <c r="FVC274" s="909"/>
      <c r="FVD274" s="909"/>
      <c r="FVE274" s="909"/>
      <c r="FVF274" s="893"/>
      <c r="FVG274" s="893"/>
      <c r="FVH274" s="909"/>
      <c r="FVI274" s="909"/>
      <c r="FVJ274" s="893"/>
      <c r="FVK274" s="893"/>
      <c r="FVL274" s="909"/>
      <c r="FVM274" s="909"/>
      <c r="FVN274" s="893"/>
      <c r="FVO274" s="893"/>
      <c r="FVP274" s="893"/>
      <c r="FVQ274" s="893"/>
      <c r="FVR274" s="893"/>
      <c r="FVS274" s="893"/>
      <c r="FVT274" s="893"/>
      <c r="FVU274" s="909"/>
      <c r="FVV274" s="909"/>
      <c r="FVW274" s="893"/>
      <c r="FVX274" s="893"/>
      <c r="FVY274" s="909"/>
      <c r="FVZ274" s="909"/>
      <c r="FWA274" s="893"/>
      <c r="FWB274" s="893"/>
      <c r="FWC274" s="893"/>
      <c r="FWD274" s="893"/>
      <c r="FWE274" s="893"/>
      <c r="FWF274" s="908"/>
      <c r="FWG274" s="910"/>
      <c r="FWH274" s="893"/>
      <c r="FWI274" s="893"/>
      <c r="FWJ274" s="893"/>
      <c r="FWK274" s="893"/>
      <c r="FWL274" s="893"/>
      <c r="FWM274" s="893"/>
      <c r="FWN274" s="893"/>
      <c r="FWO274" s="911"/>
      <c r="FWP274" s="911"/>
      <c r="FWQ274" s="911"/>
      <c r="FWR274" s="911"/>
      <c r="FWS274" s="911"/>
      <c r="FWT274" s="911"/>
      <c r="FWU274" s="911"/>
      <c r="FWV274" s="911"/>
      <c r="FWW274" s="911"/>
      <c r="FWX274" s="911"/>
      <c r="FWY274" s="911"/>
      <c r="FWZ274" s="911"/>
      <c r="FXA274" s="911"/>
      <c r="FXB274" s="911"/>
      <c r="FXC274" s="911"/>
      <c r="FXD274" s="911"/>
      <c r="FXE274" s="911"/>
      <c r="FXF274" s="911"/>
      <c r="FXG274" s="911"/>
      <c r="FXH274" s="911"/>
      <c r="FXI274" s="911"/>
      <c r="FXJ274" s="911"/>
      <c r="FXK274" s="911"/>
      <c r="FXL274" s="911"/>
      <c r="FXM274" s="911"/>
      <c r="FXN274" s="911"/>
      <c r="FXO274" s="911"/>
      <c r="FXP274" s="911"/>
      <c r="FXQ274" s="911"/>
      <c r="FXR274" s="911"/>
      <c r="FXS274" s="911"/>
      <c r="FXT274" s="911"/>
      <c r="FXU274" s="911"/>
      <c r="FXV274" s="911"/>
      <c r="FXW274" s="911"/>
      <c r="FXX274" s="911"/>
      <c r="FXY274" s="911"/>
      <c r="FXZ274" s="911"/>
      <c r="FYA274" s="911"/>
      <c r="FYB274" s="911"/>
      <c r="FYC274" s="911"/>
      <c r="FYD274" s="911"/>
      <c r="FYE274" s="911"/>
      <c r="FYF274" s="911"/>
      <c r="FYG274" s="893"/>
      <c r="FYH274" s="893"/>
      <c r="FYI274" s="893"/>
      <c r="FYJ274" s="893"/>
      <c r="FYK274" s="893"/>
      <c r="FYL274" s="893"/>
      <c r="FYM274" s="893"/>
      <c r="FYN274" s="893"/>
      <c r="FYO274" s="893"/>
      <c r="FYP274" s="893"/>
      <c r="FYQ274" s="893"/>
      <c r="FYR274" s="893"/>
      <c r="FYS274" s="893"/>
      <c r="FYT274" s="893"/>
      <c r="FYU274" s="893"/>
      <c r="FYV274" s="893"/>
      <c r="FYW274" s="893"/>
      <c r="FYX274" s="893"/>
      <c r="FYY274" s="893"/>
      <c r="FYZ274" s="893"/>
      <c r="FZA274" s="893"/>
      <c r="FZB274" s="893"/>
      <c r="FZC274" s="893"/>
      <c r="FZD274" s="893"/>
      <c r="FZE274" s="909"/>
      <c r="FZF274" s="909"/>
      <c r="FZG274" s="909"/>
      <c r="FZH274" s="909"/>
      <c r="FZI274" s="909"/>
      <c r="FZJ274" s="893"/>
      <c r="FZK274" s="893"/>
      <c r="FZL274" s="909"/>
      <c r="FZM274" s="909"/>
      <c r="FZN274" s="893"/>
      <c r="FZO274" s="893"/>
      <c r="FZP274" s="909"/>
      <c r="FZQ274" s="909"/>
      <c r="FZR274" s="893"/>
      <c r="FZS274" s="893"/>
      <c r="FZT274" s="893"/>
      <c r="FZU274" s="893"/>
      <c r="FZV274" s="893"/>
      <c r="FZW274" s="893"/>
      <c r="FZX274" s="893"/>
      <c r="FZY274" s="909"/>
      <c r="FZZ274" s="909"/>
      <c r="GAA274" s="893"/>
      <c r="GAB274" s="893"/>
      <c r="GAC274" s="909"/>
      <c r="GAD274" s="909"/>
      <c r="GAE274" s="893"/>
      <c r="GAF274" s="893"/>
      <c r="GAG274" s="893"/>
      <c r="GAH274" s="893"/>
      <c r="GAI274" s="893"/>
      <c r="GAJ274" s="908"/>
      <c r="GAK274" s="910"/>
      <c r="GAL274" s="893"/>
      <c r="GAM274" s="893"/>
      <c r="GAN274" s="893"/>
      <c r="GAO274" s="893"/>
      <c r="GAP274" s="893"/>
      <c r="GAQ274" s="893"/>
      <c r="GAR274" s="893"/>
      <c r="GAS274" s="911"/>
      <c r="GAT274" s="911"/>
      <c r="GAU274" s="911"/>
      <c r="GAV274" s="911"/>
      <c r="GAW274" s="911"/>
      <c r="GAX274" s="911"/>
      <c r="GAY274" s="911"/>
      <c r="GAZ274" s="911"/>
      <c r="GBA274" s="911"/>
      <c r="GBB274" s="911"/>
      <c r="GBC274" s="911"/>
      <c r="GBD274" s="911"/>
      <c r="GBE274" s="911"/>
      <c r="GBF274" s="911"/>
      <c r="GBG274" s="911"/>
      <c r="GBH274" s="911"/>
      <c r="GBI274" s="911"/>
      <c r="GBJ274" s="911"/>
      <c r="GBK274" s="911"/>
      <c r="GBL274" s="911"/>
      <c r="GBM274" s="911"/>
      <c r="GBN274" s="911"/>
      <c r="GBO274" s="911"/>
      <c r="GBP274" s="911"/>
      <c r="GBQ274" s="911"/>
      <c r="GBR274" s="911"/>
      <c r="GBS274" s="911"/>
      <c r="GBT274" s="911"/>
      <c r="GBU274" s="911"/>
      <c r="GBV274" s="911"/>
      <c r="GBW274" s="911"/>
      <c r="GBX274" s="911"/>
      <c r="GBY274" s="911"/>
      <c r="GBZ274" s="911"/>
      <c r="GCA274" s="911"/>
      <c r="GCB274" s="911"/>
      <c r="GCC274" s="911"/>
      <c r="GCD274" s="911"/>
      <c r="GCE274" s="911"/>
      <c r="GCF274" s="911"/>
      <c r="GCG274" s="911"/>
      <c r="GCH274" s="911"/>
      <c r="GCI274" s="911"/>
      <c r="GCJ274" s="911"/>
      <c r="GCK274" s="893"/>
      <c r="GCL274" s="893"/>
      <c r="GCM274" s="893"/>
      <c r="GCN274" s="893"/>
      <c r="GCO274" s="893"/>
      <c r="GCP274" s="893"/>
      <c r="GCQ274" s="893"/>
      <c r="GCR274" s="893"/>
      <c r="GCS274" s="893"/>
      <c r="GCT274" s="893"/>
      <c r="GCU274" s="893"/>
      <c r="GCV274" s="893"/>
      <c r="GCW274" s="893"/>
      <c r="GCX274" s="893"/>
      <c r="GCY274" s="893"/>
      <c r="GCZ274" s="893"/>
      <c r="GDA274" s="893"/>
      <c r="GDB274" s="893"/>
      <c r="GDC274" s="893"/>
      <c r="GDD274" s="893"/>
      <c r="GDE274" s="893"/>
      <c r="GDF274" s="893"/>
      <c r="GDG274" s="893"/>
      <c r="GDH274" s="893"/>
      <c r="GDI274" s="909"/>
      <c r="GDJ274" s="909"/>
      <c r="GDK274" s="909"/>
      <c r="GDL274" s="909"/>
      <c r="GDM274" s="909"/>
      <c r="GDN274" s="893"/>
      <c r="GDO274" s="893"/>
      <c r="GDP274" s="909"/>
      <c r="GDQ274" s="909"/>
      <c r="GDR274" s="893"/>
      <c r="GDS274" s="893"/>
      <c r="GDT274" s="909"/>
      <c r="GDU274" s="909"/>
      <c r="GDV274" s="893"/>
      <c r="GDW274" s="893"/>
      <c r="GDX274" s="893"/>
      <c r="GDY274" s="893"/>
      <c r="GDZ274" s="893"/>
      <c r="GEA274" s="893"/>
      <c r="GEB274" s="893"/>
      <c r="GEC274" s="909"/>
      <c r="GED274" s="909"/>
      <c r="GEE274" s="893"/>
      <c r="GEF274" s="893"/>
      <c r="GEG274" s="909"/>
      <c r="GEH274" s="909"/>
      <c r="GEI274" s="893"/>
      <c r="GEJ274" s="893"/>
      <c r="GEK274" s="893"/>
      <c r="GEL274" s="893"/>
      <c r="GEM274" s="893"/>
      <c r="GEN274" s="908"/>
      <c r="GEO274" s="910"/>
      <c r="GEP274" s="893"/>
      <c r="GEQ274" s="893"/>
      <c r="GER274" s="893"/>
      <c r="GES274" s="893"/>
      <c r="GET274" s="893"/>
      <c r="GEU274" s="893"/>
      <c r="GEV274" s="893"/>
      <c r="GEW274" s="911"/>
      <c r="GEX274" s="911"/>
      <c r="GEY274" s="911"/>
      <c r="GEZ274" s="911"/>
      <c r="GFA274" s="911"/>
      <c r="GFB274" s="911"/>
      <c r="GFC274" s="911"/>
      <c r="GFD274" s="911"/>
      <c r="GFE274" s="911"/>
      <c r="GFF274" s="911"/>
      <c r="GFG274" s="911"/>
      <c r="GFH274" s="911"/>
      <c r="GFI274" s="911"/>
      <c r="GFJ274" s="911"/>
      <c r="GFK274" s="911"/>
      <c r="GFL274" s="911"/>
      <c r="GFM274" s="911"/>
      <c r="GFN274" s="911"/>
      <c r="GFO274" s="911"/>
      <c r="GFP274" s="911"/>
      <c r="GFQ274" s="911"/>
      <c r="GFR274" s="911"/>
      <c r="GFS274" s="911"/>
      <c r="GFT274" s="911"/>
      <c r="GFU274" s="911"/>
      <c r="GFV274" s="911"/>
      <c r="GFW274" s="911"/>
      <c r="GFX274" s="911"/>
      <c r="GFY274" s="911"/>
      <c r="GFZ274" s="911"/>
      <c r="GGA274" s="911"/>
      <c r="GGB274" s="911"/>
      <c r="GGC274" s="911"/>
      <c r="GGD274" s="911"/>
      <c r="GGE274" s="911"/>
      <c r="GGF274" s="911"/>
      <c r="GGG274" s="911"/>
      <c r="GGH274" s="911"/>
      <c r="GGI274" s="911"/>
      <c r="GGJ274" s="911"/>
      <c r="GGK274" s="911"/>
      <c r="GGL274" s="911"/>
      <c r="GGM274" s="911"/>
      <c r="GGN274" s="911"/>
      <c r="GGO274" s="893"/>
      <c r="GGP274" s="893"/>
      <c r="GGQ274" s="893"/>
      <c r="GGR274" s="893"/>
      <c r="GGS274" s="893"/>
      <c r="GGT274" s="893"/>
      <c r="GGU274" s="893"/>
      <c r="GGV274" s="893"/>
      <c r="GGW274" s="893"/>
      <c r="GGX274" s="893"/>
      <c r="GGY274" s="893"/>
      <c r="GGZ274" s="893"/>
      <c r="GHA274" s="893"/>
      <c r="GHB274" s="893"/>
      <c r="GHC274" s="893"/>
      <c r="GHD274" s="893"/>
      <c r="GHE274" s="893"/>
      <c r="GHF274" s="893"/>
      <c r="GHG274" s="893"/>
      <c r="GHH274" s="893"/>
      <c r="GHI274" s="893"/>
      <c r="GHJ274" s="893"/>
      <c r="GHK274" s="893"/>
      <c r="GHL274" s="893"/>
      <c r="GHM274" s="909"/>
      <c r="GHN274" s="909"/>
      <c r="GHO274" s="909"/>
      <c r="GHP274" s="909"/>
      <c r="GHQ274" s="909"/>
      <c r="GHR274" s="893"/>
      <c r="GHS274" s="893"/>
      <c r="GHT274" s="909"/>
      <c r="GHU274" s="909"/>
      <c r="GHV274" s="893"/>
      <c r="GHW274" s="893"/>
      <c r="GHX274" s="909"/>
      <c r="GHY274" s="909"/>
      <c r="GHZ274" s="893"/>
      <c r="GIA274" s="893"/>
      <c r="GIB274" s="893"/>
      <c r="GIC274" s="893"/>
      <c r="GID274" s="893"/>
      <c r="GIE274" s="893"/>
      <c r="GIF274" s="893"/>
      <c r="GIG274" s="909"/>
      <c r="GIH274" s="909"/>
      <c r="GII274" s="893"/>
      <c r="GIJ274" s="893"/>
      <c r="GIK274" s="909"/>
      <c r="GIL274" s="909"/>
      <c r="GIM274" s="893"/>
      <c r="GIN274" s="893"/>
      <c r="GIO274" s="893"/>
      <c r="GIP274" s="893"/>
      <c r="GIQ274" s="893"/>
      <c r="GIR274" s="908"/>
      <c r="GIS274" s="910"/>
      <c r="GIT274" s="893"/>
      <c r="GIU274" s="893"/>
      <c r="GIV274" s="893"/>
      <c r="GIW274" s="893"/>
      <c r="GIX274" s="893"/>
      <c r="GIY274" s="893"/>
      <c r="GIZ274" s="893"/>
      <c r="GJA274" s="911"/>
      <c r="GJB274" s="911"/>
      <c r="GJC274" s="911"/>
      <c r="GJD274" s="911"/>
      <c r="GJE274" s="911"/>
      <c r="GJF274" s="911"/>
      <c r="GJG274" s="911"/>
      <c r="GJH274" s="911"/>
      <c r="GJI274" s="911"/>
      <c r="GJJ274" s="911"/>
      <c r="GJK274" s="911"/>
      <c r="GJL274" s="911"/>
      <c r="GJM274" s="911"/>
      <c r="GJN274" s="911"/>
      <c r="GJO274" s="911"/>
      <c r="GJP274" s="911"/>
      <c r="GJQ274" s="911"/>
      <c r="GJR274" s="911"/>
      <c r="GJS274" s="911"/>
      <c r="GJT274" s="911"/>
      <c r="GJU274" s="911"/>
      <c r="GJV274" s="911"/>
      <c r="GJW274" s="911"/>
      <c r="GJX274" s="911"/>
      <c r="GJY274" s="911"/>
      <c r="GJZ274" s="911"/>
      <c r="GKA274" s="911"/>
      <c r="GKB274" s="911"/>
      <c r="GKC274" s="911"/>
      <c r="GKD274" s="911"/>
      <c r="GKE274" s="911"/>
      <c r="GKF274" s="911"/>
      <c r="GKG274" s="911"/>
      <c r="GKH274" s="911"/>
      <c r="GKI274" s="911"/>
      <c r="GKJ274" s="911"/>
      <c r="GKK274" s="911"/>
      <c r="GKL274" s="911"/>
      <c r="GKM274" s="911"/>
      <c r="GKN274" s="911"/>
      <c r="GKO274" s="911"/>
      <c r="GKP274" s="911"/>
      <c r="GKQ274" s="911"/>
      <c r="GKR274" s="911"/>
      <c r="GKS274" s="893"/>
      <c r="GKT274" s="893"/>
      <c r="GKU274" s="893"/>
      <c r="GKV274" s="893"/>
      <c r="GKW274" s="893"/>
      <c r="GKX274" s="893"/>
      <c r="GKY274" s="893"/>
      <c r="GKZ274" s="893"/>
      <c r="GLA274" s="893"/>
      <c r="GLB274" s="893"/>
      <c r="GLC274" s="893"/>
      <c r="GLD274" s="893"/>
      <c r="GLE274" s="893"/>
      <c r="GLF274" s="893"/>
      <c r="GLG274" s="893"/>
      <c r="GLH274" s="893"/>
      <c r="GLI274" s="893"/>
      <c r="GLJ274" s="893"/>
      <c r="GLK274" s="893"/>
      <c r="GLL274" s="893"/>
      <c r="GLM274" s="893"/>
      <c r="GLN274" s="893"/>
      <c r="GLO274" s="893"/>
      <c r="GLP274" s="893"/>
      <c r="GLQ274" s="909"/>
      <c r="GLR274" s="909"/>
      <c r="GLS274" s="909"/>
      <c r="GLT274" s="909"/>
      <c r="GLU274" s="909"/>
      <c r="GLV274" s="893"/>
      <c r="GLW274" s="893"/>
      <c r="GLX274" s="909"/>
      <c r="GLY274" s="909"/>
      <c r="GLZ274" s="893"/>
      <c r="GMA274" s="893"/>
      <c r="GMB274" s="909"/>
      <c r="GMC274" s="909"/>
      <c r="GMD274" s="893"/>
      <c r="GME274" s="893"/>
      <c r="GMF274" s="893"/>
      <c r="GMG274" s="893"/>
      <c r="GMH274" s="893"/>
      <c r="GMI274" s="893"/>
      <c r="GMJ274" s="893"/>
      <c r="GMK274" s="909"/>
      <c r="GML274" s="909"/>
      <c r="GMM274" s="893"/>
      <c r="GMN274" s="893"/>
      <c r="GMO274" s="909"/>
      <c r="GMP274" s="909"/>
      <c r="GMQ274" s="893"/>
      <c r="GMR274" s="893"/>
      <c r="GMS274" s="893"/>
      <c r="GMT274" s="893"/>
      <c r="GMU274" s="893"/>
      <c r="GMV274" s="908"/>
      <c r="GMW274" s="910"/>
      <c r="GMX274" s="893"/>
      <c r="GMY274" s="893"/>
      <c r="GMZ274" s="893"/>
      <c r="GNA274" s="893"/>
      <c r="GNB274" s="893"/>
      <c r="GNC274" s="893"/>
      <c r="GND274" s="893"/>
      <c r="GNE274" s="911"/>
      <c r="GNF274" s="911"/>
      <c r="GNG274" s="911"/>
      <c r="GNH274" s="911"/>
      <c r="GNI274" s="911"/>
      <c r="GNJ274" s="911"/>
      <c r="GNK274" s="911"/>
      <c r="GNL274" s="911"/>
      <c r="GNM274" s="911"/>
      <c r="GNN274" s="911"/>
      <c r="GNO274" s="911"/>
      <c r="GNP274" s="911"/>
      <c r="GNQ274" s="911"/>
      <c r="GNR274" s="911"/>
      <c r="GNS274" s="911"/>
      <c r="GNT274" s="911"/>
      <c r="GNU274" s="911"/>
      <c r="GNV274" s="911"/>
      <c r="GNW274" s="911"/>
      <c r="GNX274" s="911"/>
      <c r="GNY274" s="911"/>
      <c r="GNZ274" s="911"/>
      <c r="GOA274" s="911"/>
      <c r="GOB274" s="911"/>
      <c r="GOC274" s="911"/>
      <c r="GOD274" s="911"/>
      <c r="GOE274" s="911"/>
      <c r="GOF274" s="911"/>
      <c r="GOG274" s="911"/>
      <c r="GOH274" s="911"/>
      <c r="GOI274" s="911"/>
      <c r="GOJ274" s="911"/>
      <c r="GOK274" s="911"/>
      <c r="GOL274" s="911"/>
      <c r="GOM274" s="911"/>
      <c r="GON274" s="911"/>
      <c r="GOO274" s="911"/>
      <c r="GOP274" s="911"/>
      <c r="GOQ274" s="911"/>
      <c r="GOR274" s="911"/>
      <c r="GOS274" s="911"/>
      <c r="GOT274" s="911"/>
      <c r="GOU274" s="911"/>
      <c r="GOV274" s="911"/>
      <c r="GOW274" s="893"/>
      <c r="GOX274" s="893"/>
      <c r="GOY274" s="893"/>
      <c r="GOZ274" s="893"/>
      <c r="GPA274" s="893"/>
      <c r="GPB274" s="893"/>
      <c r="GPC274" s="893"/>
      <c r="GPD274" s="893"/>
      <c r="GPE274" s="893"/>
      <c r="GPF274" s="893"/>
      <c r="GPG274" s="893"/>
      <c r="GPH274" s="893"/>
      <c r="GPI274" s="893"/>
      <c r="GPJ274" s="893"/>
      <c r="GPK274" s="893"/>
      <c r="GPL274" s="893"/>
      <c r="GPM274" s="893"/>
      <c r="GPN274" s="893"/>
      <c r="GPO274" s="893"/>
      <c r="GPP274" s="893"/>
      <c r="GPQ274" s="893"/>
      <c r="GPR274" s="893"/>
      <c r="GPS274" s="893"/>
      <c r="GPT274" s="893"/>
      <c r="GPU274" s="909"/>
      <c r="GPV274" s="909"/>
      <c r="GPW274" s="909"/>
      <c r="GPX274" s="909"/>
      <c r="GPY274" s="909"/>
      <c r="GPZ274" s="893"/>
      <c r="GQA274" s="893"/>
      <c r="GQB274" s="909"/>
      <c r="GQC274" s="909"/>
      <c r="GQD274" s="893"/>
      <c r="GQE274" s="893"/>
      <c r="GQF274" s="909"/>
      <c r="GQG274" s="909"/>
      <c r="GQH274" s="893"/>
      <c r="GQI274" s="893"/>
      <c r="GQJ274" s="893"/>
      <c r="GQK274" s="893"/>
      <c r="GQL274" s="893"/>
      <c r="GQM274" s="893"/>
      <c r="GQN274" s="893"/>
      <c r="GQO274" s="909"/>
      <c r="GQP274" s="909"/>
      <c r="GQQ274" s="893"/>
      <c r="GQR274" s="893"/>
      <c r="GQS274" s="909"/>
      <c r="GQT274" s="909"/>
      <c r="GQU274" s="893"/>
      <c r="GQV274" s="893"/>
      <c r="GQW274" s="893"/>
      <c r="GQX274" s="893"/>
      <c r="GQY274" s="893"/>
      <c r="GQZ274" s="908"/>
      <c r="GRA274" s="910"/>
      <c r="GRB274" s="893"/>
      <c r="GRC274" s="893"/>
      <c r="GRD274" s="893"/>
      <c r="GRE274" s="893"/>
      <c r="GRF274" s="893"/>
      <c r="GRG274" s="893"/>
      <c r="GRH274" s="893"/>
      <c r="GRI274" s="911"/>
      <c r="GRJ274" s="911"/>
      <c r="GRK274" s="911"/>
      <c r="GRL274" s="911"/>
      <c r="GRM274" s="911"/>
      <c r="GRN274" s="911"/>
      <c r="GRO274" s="911"/>
      <c r="GRP274" s="911"/>
      <c r="GRQ274" s="911"/>
      <c r="GRR274" s="911"/>
      <c r="GRS274" s="911"/>
      <c r="GRT274" s="911"/>
      <c r="GRU274" s="911"/>
      <c r="GRV274" s="911"/>
      <c r="GRW274" s="911"/>
      <c r="GRX274" s="911"/>
      <c r="GRY274" s="911"/>
      <c r="GRZ274" s="911"/>
      <c r="GSA274" s="911"/>
      <c r="GSB274" s="911"/>
      <c r="GSC274" s="911"/>
      <c r="GSD274" s="911"/>
      <c r="GSE274" s="911"/>
      <c r="GSF274" s="911"/>
      <c r="GSG274" s="911"/>
      <c r="GSH274" s="911"/>
      <c r="GSI274" s="911"/>
      <c r="GSJ274" s="911"/>
      <c r="GSK274" s="911"/>
      <c r="GSL274" s="911"/>
      <c r="GSM274" s="911"/>
      <c r="GSN274" s="911"/>
      <c r="GSO274" s="911"/>
      <c r="GSP274" s="911"/>
      <c r="GSQ274" s="911"/>
      <c r="GSR274" s="911"/>
      <c r="GSS274" s="911"/>
      <c r="GST274" s="911"/>
      <c r="GSU274" s="911"/>
      <c r="GSV274" s="911"/>
      <c r="GSW274" s="911"/>
      <c r="GSX274" s="911"/>
      <c r="GSY274" s="911"/>
      <c r="GSZ274" s="911"/>
      <c r="GTA274" s="893"/>
      <c r="GTB274" s="893"/>
      <c r="GTC274" s="893"/>
      <c r="GTD274" s="893"/>
      <c r="GTE274" s="893"/>
      <c r="GTF274" s="893"/>
      <c r="GTG274" s="893"/>
      <c r="GTH274" s="893"/>
      <c r="GTI274" s="893"/>
      <c r="GTJ274" s="893"/>
      <c r="GTK274" s="893"/>
      <c r="GTL274" s="893"/>
      <c r="GTM274" s="893"/>
      <c r="GTN274" s="893"/>
      <c r="GTO274" s="893"/>
      <c r="GTP274" s="893"/>
      <c r="GTQ274" s="893"/>
      <c r="GTR274" s="893"/>
      <c r="GTS274" s="893"/>
      <c r="GTT274" s="893"/>
      <c r="GTU274" s="893"/>
      <c r="GTV274" s="893"/>
      <c r="GTW274" s="893"/>
      <c r="GTX274" s="893"/>
      <c r="GTY274" s="909"/>
      <c r="GTZ274" s="909"/>
      <c r="GUA274" s="909"/>
      <c r="GUB274" s="909"/>
      <c r="GUC274" s="909"/>
      <c r="GUD274" s="893"/>
      <c r="GUE274" s="893"/>
      <c r="GUF274" s="909"/>
      <c r="GUG274" s="909"/>
      <c r="GUH274" s="893"/>
      <c r="GUI274" s="893"/>
      <c r="GUJ274" s="909"/>
      <c r="GUK274" s="909"/>
      <c r="GUL274" s="893"/>
      <c r="GUM274" s="893"/>
      <c r="GUN274" s="893"/>
      <c r="GUO274" s="893"/>
      <c r="GUP274" s="893"/>
      <c r="GUQ274" s="893"/>
      <c r="GUR274" s="893"/>
      <c r="GUS274" s="909"/>
      <c r="GUT274" s="909"/>
      <c r="GUU274" s="893"/>
      <c r="GUV274" s="893"/>
      <c r="GUW274" s="909"/>
      <c r="GUX274" s="909"/>
      <c r="GUY274" s="893"/>
      <c r="GUZ274" s="893"/>
      <c r="GVA274" s="893"/>
      <c r="GVB274" s="893"/>
      <c r="GVC274" s="893"/>
      <c r="GVD274" s="908"/>
      <c r="GVE274" s="910"/>
      <c r="GVF274" s="893"/>
      <c r="GVG274" s="893"/>
      <c r="GVH274" s="893"/>
      <c r="GVI274" s="893"/>
      <c r="GVJ274" s="893"/>
      <c r="GVK274" s="893"/>
      <c r="GVL274" s="893"/>
      <c r="GVM274" s="911"/>
      <c r="GVN274" s="911"/>
      <c r="GVO274" s="911"/>
      <c r="GVP274" s="911"/>
      <c r="GVQ274" s="911"/>
      <c r="GVR274" s="911"/>
      <c r="GVS274" s="911"/>
      <c r="GVT274" s="911"/>
      <c r="GVU274" s="911"/>
      <c r="GVV274" s="911"/>
      <c r="GVW274" s="911"/>
      <c r="GVX274" s="911"/>
      <c r="GVY274" s="911"/>
      <c r="GVZ274" s="911"/>
      <c r="GWA274" s="911"/>
      <c r="GWB274" s="911"/>
      <c r="GWC274" s="911"/>
      <c r="GWD274" s="911"/>
      <c r="GWE274" s="911"/>
      <c r="GWF274" s="911"/>
      <c r="GWG274" s="911"/>
      <c r="GWH274" s="911"/>
      <c r="GWI274" s="911"/>
      <c r="GWJ274" s="911"/>
      <c r="GWK274" s="911"/>
      <c r="GWL274" s="911"/>
      <c r="GWM274" s="911"/>
      <c r="GWN274" s="911"/>
      <c r="GWO274" s="911"/>
      <c r="GWP274" s="911"/>
      <c r="GWQ274" s="911"/>
      <c r="GWR274" s="911"/>
      <c r="GWS274" s="911"/>
      <c r="GWT274" s="911"/>
      <c r="GWU274" s="911"/>
      <c r="GWV274" s="911"/>
      <c r="GWW274" s="911"/>
      <c r="GWX274" s="911"/>
      <c r="GWY274" s="911"/>
      <c r="GWZ274" s="911"/>
      <c r="GXA274" s="911"/>
      <c r="GXB274" s="911"/>
      <c r="GXC274" s="911"/>
      <c r="GXD274" s="911"/>
      <c r="GXE274" s="893"/>
      <c r="GXF274" s="893"/>
      <c r="GXG274" s="893"/>
      <c r="GXH274" s="893"/>
      <c r="GXI274" s="893"/>
      <c r="GXJ274" s="893"/>
      <c r="GXK274" s="893"/>
      <c r="GXL274" s="893"/>
      <c r="GXM274" s="893"/>
      <c r="GXN274" s="893"/>
      <c r="GXO274" s="893"/>
      <c r="GXP274" s="893"/>
      <c r="GXQ274" s="893"/>
      <c r="GXR274" s="893"/>
      <c r="GXS274" s="893"/>
      <c r="GXT274" s="893"/>
      <c r="GXU274" s="893"/>
      <c r="GXV274" s="893"/>
      <c r="GXW274" s="893"/>
      <c r="GXX274" s="893"/>
      <c r="GXY274" s="893"/>
      <c r="GXZ274" s="893"/>
      <c r="GYA274" s="893"/>
      <c r="GYB274" s="893"/>
      <c r="GYC274" s="909"/>
      <c r="GYD274" s="909"/>
      <c r="GYE274" s="909"/>
      <c r="GYF274" s="909"/>
      <c r="GYG274" s="909"/>
      <c r="GYH274" s="893"/>
      <c r="GYI274" s="893"/>
      <c r="GYJ274" s="909"/>
      <c r="GYK274" s="909"/>
      <c r="GYL274" s="893"/>
      <c r="GYM274" s="893"/>
      <c r="GYN274" s="909"/>
      <c r="GYO274" s="909"/>
      <c r="GYP274" s="893"/>
      <c r="GYQ274" s="893"/>
      <c r="GYR274" s="893"/>
      <c r="GYS274" s="893"/>
      <c r="GYT274" s="893"/>
      <c r="GYU274" s="893"/>
      <c r="GYV274" s="893"/>
      <c r="GYW274" s="909"/>
      <c r="GYX274" s="909"/>
      <c r="GYY274" s="893"/>
      <c r="GYZ274" s="893"/>
      <c r="GZA274" s="909"/>
      <c r="GZB274" s="909"/>
      <c r="GZC274" s="893"/>
      <c r="GZD274" s="893"/>
      <c r="GZE274" s="893"/>
      <c r="GZF274" s="893"/>
      <c r="GZG274" s="893"/>
      <c r="GZH274" s="908"/>
      <c r="GZI274" s="910"/>
      <c r="GZJ274" s="893"/>
      <c r="GZK274" s="893"/>
      <c r="GZL274" s="893"/>
      <c r="GZM274" s="893"/>
      <c r="GZN274" s="893"/>
      <c r="GZO274" s="893"/>
      <c r="GZP274" s="893"/>
      <c r="GZQ274" s="911"/>
      <c r="GZR274" s="911"/>
      <c r="GZS274" s="911"/>
      <c r="GZT274" s="911"/>
      <c r="GZU274" s="911"/>
      <c r="GZV274" s="911"/>
      <c r="GZW274" s="911"/>
      <c r="GZX274" s="911"/>
      <c r="GZY274" s="911"/>
      <c r="GZZ274" s="911"/>
      <c r="HAA274" s="911"/>
      <c r="HAB274" s="911"/>
      <c r="HAC274" s="911"/>
      <c r="HAD274" s="911"/>
      <c r="HAE274" s="911"/>
      <c r="HAF274" s="911"/>
      <c r="HAG274" s="911"/>
      <c r="HAH274" s="911"/>
      <c r="HAI274" s="911"/>
      <c r="HAJ274" s="911"/>
      <c r="HAK274" s="911"/>
      <c r="HAL274" s="911"/>
      <c r="HAM274" s="911"/>
      <c r="HAN274" s="911"/>
      <c r="HAO274" s="911"/>
      <c r="HAP274" s="911"/>
      <c r="HAQ274" s="911"/>
      <c r="HAR274" s="911"/>
      <c r="HAS274" s="911"/>
      <c r="HAT274" s="911"/>
      <c r="HAU274" s="911"/>
      <c r="HAV274" s="911"/>
      <c r="HAW274" s="911"/>
      <c r="HAX274" s="911"/>
      <c r="HAY274" s="911"/>
      <c r="HAZ274" s="911"/>
      <c r="HBA274" s="911"/>
      <c r="HBB274" s="911"/>
      <c r="HBC274" s="911"/>
      <c r="HBD274" s="911"/>
      <c r="HBE274" s="911"/>
      <c r="HBF274" s="911"/>
      <c r="HBG274" s="911"/>
      <c r="HBH274" s="911"/>
      <c r="HBI274" s="893"/>
      <c r="HBJ274" s="893"/>
      <c r="HBK274" s="893"/>
      <c r="HBL274" s="893"/>
      <c r="HBM274" s="893"/>
      <c r="HBN274" s="893"/>
      <c r="HBO274" s="893"/>
      <c r="HBP274" s="893"/>
      <c r="HBQ274" s="893"/>
      <c r="HBR274" s="893"/>
      <c r="HBS274" s="893"/>
      <c r="HBT274" s="893"/>
      <c r="HBU274" s="893"/>
      <c r="HBV274" s="893"/>
      <c r="HBW274" s="893"/>
      <c r="HBX274" s="893"/>
      <c r="HBY274" s="893"/>
      <c r="HBZ274" s="893"/>
      <c r="HCA274" s="893"/>
      <c r="HCB274" s="893"/>
      <c r="HCC274" s="893"/>
      <c r="HCD274" s="893"/>
      <c r="HCE274" s="893"/>
      <c r="HCF274" s="893"/>
      <c r="HCG274" s="909"/>
      <c r="HCH274" s="909"/>
      <c r="HCI274" s="909"/>
      <c r="HCJ274" s="909"/>
      <c r="HCK274" s="909"/>
      <c r="HCL274" s="893"/>
      <c r="HCM274" s="893"/>
      <c r="HCN274" s="909"/>
      <c r="HCO274" s="909"/>
      <c r="HCP274" s="893"/>
      <c r="HCQ274" s="893"/>
      <c r="HCR274" s="909"/>
      <c r="HCS274" s="909"/>
      <c r="HCT274" s="893"/>
      <c r="HCU274" s="893"/>
      <c r="HCV274" s="893"/>
      <c r="HCW274" s="893"/>
      <c r="HCX274" s="893"/>
      <c r="HCY274" s="893"/>
      <c r="HCZ274" s="893"/>
      <c r="HDA274" s="909"/>
      <c r="HDB274" s="909"/>
      <c r="HDC274" s="893"/>
      <c r="HDD274" s="893"/>
      <c r="HDE274" s="909"/>
      <c r="HDF274" s="909"/>
      <c r="HDG274" s="893"/>
      <c r="HDH274" s="893"/>
      <c r="HDI274" s="893"/>
      <c r="HDJ274" s="893"/>
      <c r="HDK274" s="893"/>
      <c r="HDL274" s="908"/>
      <c r="HDM274" s="910"/>
      <c r="HDN274" s="893"/>
      <c r="HDO274" s="893"/>
      <c r="HDP274" s="893"/>
      <c r="HDQ274" s="893"/>
      <c r="HDR274" s="893"/>
      <c r="HDS274" s="893"/>
      <c r="HDT274" s="893"/>
      <c r="HDU274" s="911"/>
      <c r="HDV274" s="911"/>
      <c r="HDW274" s="911"/>
      <c r="HDX274" s="911"/>
      <c r="HDY274" s="911"/>
      <c r="HDZ274" s="911"/>
      <c r="HEA274" s="911"/>
      <c r="HEB274" s="911"/>
      <c r="HEC274" s="911"/>
      <c r="HED274" s="911"/>
      <c r="HEE274" s="911"/>
      <c r="HEF274" s="911"/>
      <c r="HEG274" s="911"/>
      <c r="HEH274" s="911"/>
      <c r="HEI274" s="911"/>
      <c r="HEJ274" s="911"/>
      <c r="HEK274" s="911"/>
      <c r="HEL274" s="911"/>
      <c r="HEM274" s="911"/>
      <c r="HEN274" s="911"/>
      <c r="HEO274" s="911"/>
      <c r="HEP274" s="911"/>
      <c r="HEQ274" s="911"/>
      <c r="HER274" s="911"/>
      <c r="HES274" s="911"/>
      <c r="HET274" s="911"/>
      <c r="HEU274" s="911"/>
      <c r="HEV274" s="911"/>
      <c r="HEW274" s="911"/>
      <c r="HEX274" s="911"/>
      <c r="HEY274" s="911"/>
      <c r="HEZ274" s="911"/>
      <c r="HFA274" s="911"/>
      <c r="HFB274" s="911"/>
      <c r="HFC274" s="911"/>
      <c r="HFD274" s="911"/>
      <c r="HFE274" s="911"/>
      <c r="HFF274" s="911"/>
      <c r="HFG274" s="911"/>
      <c r="HFH274" s="911"/>
      <c r="HFI274" s="911"/>
      <c r="HFJ274" s="911"/>
      <c r="HFK274" s="911"/>
      <c r="HFL274" s="911"/>
      <c r="HFM274" s="893"/>
      <c r="HFN274" s="893"/>
      <c r="HFO274" s="893"/>
      <c r="HFP274" s="893"/>
      <c r="HFQ274" s="893"/>
      <c r="HFR274" s="893"/>
      <c r="HFS274" s="893"/>
      <c r="HFT274" s="893"/>
      <c r="HFU274" s="893"/>
      <c r="HFV274" s="893"/>
      <c r="HFW274" s="893"/>
      <c r="HFX274" s="893"/>
      <c r="HFY274" s="893"/>
      <c r="HFZ274" s="893"/>
      <c r="HGA274" s="893"/>
      <c r="HGB274" s="893"/>
      <c r="HGC274" s="893"/>
      <c r="HGD274" s="893"/>
      <c r="HGE274" s="893"/>
      <c r="HGF274" s="893"/>
      <c r="HGG274" s="893"/>
      <c r="HGH274" s="893"/>
      <c r="HGI274" s="893"/>
      <c r="HGJ274" s="893"/>
      <c r="HGK274" s="909"/>
      <c r="HGL274" s="909"/>
      <c r="HGM274" s="909"/>
      <c r="HGN274" s="909"/>
      <c r="HGO274" s="909"/>
      <c r="HGP274" s="893"/>
      <c r="HGQ274" s="893"/>
      <c r="HGR274" s="909"/>
      <c r="HGS274" s="909"/>
      <c r="HGT274" s="893"/>
      <c r="HGU274" s="893"/>
      <c r="HGV274" s="909"/>
      <c r="HGW274" s="909"/>
      <c r="HGX274" s="893"/>
      <c r="HGY274" s="893"/>
      <c r="HGZ274" s="893"/>
      <c r="HHA274" s="893"/>
      <c r="HHB274" s="893"/>
      <c r="HHC274" s="893"/>
      <c r="HHD274" s="893"/>
      <c r="HHE274" s="909"/>
      <c r="HHF274" s="909"/>
      <c r="HHG274" s="893"/>
      <c r="HHH274" s="893"/>
      <c r="HHI274" s="909"/>
      <c r="HHJ274" s="909"/>
      <c r="HHK274" s="893"/>
      <c r="HHL274" s="893"/>
      <c r="HHM274" s="893"/>
      <c r="HHN274" s="893"/>
      <c r="HHO274" s="893"/>
      <c r="HHP274" s="908"/>
      <c r="HHQ274" s="910"/>
      <c r="HHR274" s="893"/>
      <c r="HHS274" s="893"/>
      <c r="HHT274" s="893"/>
      <c r="HHU274" s="893"/>
      <c r="HHV274" s="893"/>
      <c r="HHW274" s="893"/>
      <c r="HHX274" s="893"/>
      <c r="HHY274" s="911"/>
      <c r="HHZ274" s="911"/>
      <c r="HIA274" s="911"/>
      <c r="HIB274" s="911"/>
      <c r="HIC274" s="911"/>
      <c r="HID274" s="911"/>
      <c r="HIE274" s="911"/>
      <c r="HIF274" s="911"/>
      <c r="HIG274" s="911"/>
      <c r="HIH274" s="911"/>
      <c r="HII274" s="911"/>
      <c r="HIJ274" s="911"/>
      <c r="HIK274" s="911"/>
      <c r="HIL274" s="911"/>
      <c r="HIM274" s="911"/>
      <c r="HIN274" s="911"/>
      <c r="HIO274" s="911"/>
      <c r="HIP274" s="911"/>
      <c r="HIQ274" s="911"/>
      <c r="HIR274" s="911"/>
      <c r="HIS274" s="911"/>
      <c r="HIT274" s="911"/>
      <c r="HIU274" s="911"/>
      <c r="HIV274" s="911"/>
      <c r="HIW274" s="911"/>
      <c r="HIX274" s="911"/>
      <c r="HIY274" s="911"/>
      <c r="HIZ274" s="911"/>
      <c r="HJA274" s="911"/>
      <c r="HJB274" s="911"/>
      <c r="HJC274" s="911"/>
      <c r="HJD274" s="911"/>
      <c r="HJE274" s="911"/>
      <c r="HJF274" s="911"/>
      <c r="HJG274" s="911"/>
      <c r="HJH274" s="911"/>
      <c r="HJI274" s="911"/>
      <c r="HJJ274" s="911"/>
      <c r="HJK274" s="911"/>
      <c r="HJL274" s="911"/>
      <c r="HJM274" s="911"/>
      <c r="HJN274" s="911"/>
      <c r="HJO274" s="911"/>
      <c r="HJP274" s="911"/>
      <c r="HJQ274" s="893"/>
      <c r="HJR274" s="893"/>
      <c r="HJS274" s="893"/>
      <c r="HJT274" s="893"/>
      <c r="HJU274" s="893"/>
      <c r="HJV274" s="893"/>
      <c r="HJW274" s="893"/>
      <c r="HJX274" s="893"/>
      <c r="HJY274" s="893"/>
      <c r="HJZ274" s="893"/>
      <c r="HKA274" s="893"/>
      <c r="HKB274" s="893"/>
      <c r="HKC274" s="893"/>
      <c r="HKD274" s="893"/>
      <c r="HKE274" s="893"/>
      <c r="HKF274" s="893"/>
      <c r="HKG274" s="893"/>
      <c r="HKH274" s="893"/>
      <c r="HKI274" s="893"/>
      <c r="HKJ274" s="893"/>
      <c r="HKK274" s="893"/>
      <c r="HKL274" s="893"/>
      <c r="HKM274" s="893"/>
      <c r="HKN274" s="893"/>
      <c r="HKO274" s="909"/>
      <c r="HKP274" s="909"/>
      <c r="HKQ274" s="909"/>
      <c r="HKR274" s="909"/>
      <c r="HKS274" s="909"/>
      <c r="HKT274" s="893"/>
      <c r="HKU274" s="893"/>
      <c r="HKV274" s="909"/>
      <c r="HKW274" s="909"/>
      <c r="HKX274" s="893"/>
      <c r="HKY274" s="893"/>
      <c r="HKZ274" s="909"/>
      <c r="HLA274" s="909"/>
      <c r="HLB274" s="893"/>
      <c r="HLC274" s="893"/>
      <c r="HLD274" s="893"/>
      <c r="HLE274" s="893"/>
      <c r="HLF274" s="893"/>
      <c r="HLG274" s="893"/>
      <c r="HLH274" s="893"/>
      <c r="HLI274" s="909"/>
      <c r="HLJ274" s="909"/>
      <c r="HLK274" s="893"/>
      <c r="HLL274" s="893"/>
      <c r="HLM274" s="909"/>
      <c r="HLN274" s="909"/>
      <c r="HLO274" s="893"/>
      <c r="HLP274" s="893"/>
      <c r="HLQ274" s="893"/>
      <c r="HLR274" s="893"/>
      <c r="HLS274" s="893"/>
      <c r="HLT274" s="908"/>
      <c r="HLU274" s="910"/>
      <c r="HLV274" s="893"/>
      <c r="HLW274" s="893"/>
      <c r="HLX274" s="893"/>
      <c r="HLY274" s="893"/>
      <c r="HLZ274" s="893"/>
      <c r="HMA274" s="893"/>
      <c r="HMB274" s="893"/>
      <c r="HMC274" s="911"/>
      <c r="HMD274" s="911"/>
      <c r="HME274" s="911"/>
      <c r="HMF274" s="911"/>
      <c r="HMG274" s="911"/>
      <c r="HMH274" s="911"/>
      <c r="HMI274" s="911"/>
      <c r="HMJ274" s="911"/>
      <c r="HMK274" s="911"/>
      <c r="HML274" s="911"/>
      <c r="HMM274" s="911"/>
      <c r="HMN274" s="911"/>
      <c r="HMO274" s="911"/>
      <c r="HMP274" s="911"/>
      <c r="HMQ274" s="911"/>
      <c r="HMR274" s="911"/>
      <c r="HMS274" s="911"/>
      <c r="HMT274" s="911"/>
      <c r="HMU274" s="911"/>
      <c r="HMV274" s="911"/>
      <c r="HMW274" s="911"/>
      <c r="HMX274" s="911"/>
      <c r="HMY274" s="911"/>
      <c r="HMZ274" s="911"/>
      <c r="HNA274" s="911"/>
      <c r="HNB274" s="911"/>
      <c r="HNC274" s="911"/>
      <c r="HND274" s="911"/>
      <c r="HNE274" s="911"/>
      <c r="HNF274" s="911"/>
      <c r="HNG274" s="911"/>
      <c r="HNH274" s="911"/>
      <c r="HNI274" s="911"/>
      <c r="HNJ274" s="911"/>
      <c r="HNK274" s="911"/>
      <c r="HNL274" s="911"/>
      <c r="HNM274" s="911"/>
      <c r="HNN274" s="911"/>
      <c r="HNO274" s="911"/>
      <c r="HNP274" s="911"/>
      <c r="HNQ274" s="911"/>
      <c r="HNR274" s="911"/>
      <c r="HNS274" s="911"/>
      <c r="HNT274" s="911"/>
      <c r="HNU274" s="893"/>
      <c r="HNV274" s="893"/>
      <c r="HNW274" s="893"/>
      <c r="HNX274" s="893"/>
      <c r="HNY274" s="893"/>
      <c r="HNZ274" s="893"/>
      <c r="HOA274" s="893"/>
      <c r="HOB274" s="893"/>
      <c r="HOC274" s="893"/>
      <c r="HOD274" s="893"/>
      <c r="HOE274" s="893"/>
      <c r="HOF274" s="893"/>
      <c r="HOG274" s="893"/>
      <c r="HOH274" s="893"/>
      <c r="HOI274" s="893"/>
      <c r="HOJ274" s="893"/>
      <c r="HOK274" s="893"/>
      <c r="HOL274" s="893"/>
      <c r="HOM274" s="893"/>
      <c r="HON274" s="893"/>
      <c r="HOO274" s="893"/>
      <c r="HOP274" s="893"/>
      <c r="HOQ274" s="893"/>
      <c r="HOR274" s="893"/>
      <c r="HOS274" s="909"/>
      <c r="HOT274" s="909"/>
      <c r="HOU274" s="909"/>
      <c r="HOV274" s="909"/>
      <c r="HOW274" s="909"/>
      <c r="HOX274" s="893"/>
      <c r="HOY274" s="893"/>
      <c r="HOZ274" s="909"/>
      <c r="HPA274" s="909"/>
      <c r="HPB274" s="893"/>
      <c r="HPC274" s="893"/>
      <c r="HPD274" s="909"/>
      <c r="HPE274" s="909"/>
      <c r="HPF274" s="893"/>
      <c r="HPG274" s="893"/>
      <c r="HPH274" s="893"/>
      <c r="HPI274" s="893"/>
      <c r="HPJ274" s="893"/>
      <c r="HPK274" s="893"/>
      <c r="HPL274" s="893"/>
      <c r="HPM274" s="909"/>
      <c r="HPN274" s="909"/>
      <c r="HPO274" s="893"/>
      <c r="HPP274" s="893"/>
      <c r="HPQ274" s="909"/>
      <c r="HPR274" s="909"/>
      <c r="HPS274" s="893"/>
      <c r="HPT274" s="893"/>
      <c r="HPU274" s="893"/>
      <c r="HPV274" s="893"/>
      <c r="HPW274" s="893"/>
      <c r="HPX274" s="908"/>
      <c r="HPY274" s="910"/>
      <c r="HPZ274" s="893"/>
      <c r="HQA274" s="893"/>
      <c r="HQB274" s="893"/>
      <c r="HQC274" s="893"/>
      <c r="HQD274" s="893"/>
      <c r="HQE274" s="893"/>
      <c r="HQF274" s="893"/>
      <c r="HQG274" s="911"/>
      <c r="HQH274" s="911"/>
      <c r="HQI274" s="911"/>
      <c r="HQJ274" s="911"/>
      <c r="HQK274" s="911"/>
      <c r="HQL274" s="911"/>
      <c r="HQM274" s="911"/>
      <c r="HQN274" s="911"/>
      <c r="HQO274" s="911"/>
      <c r="HQP274" s="911"/>
      <c r="HQQ274" s="911"/>
      <c r="HQR274" s="911"/>
      <c r="HQS274" s="911"/>
      <c r="HQT274" s="911"/>
      <c r="HQU274" s="911"/>
      <c r="HQV274" s="911"/>
      <c r="HQW274" s="911"/>
      <c r="HQX274" s="911"/>
      <c r="HQY274" s="911"/>
      <c r="HQZ274" s="911"/>
      <c r="HRA274" s="911"/>
      <c r="HRB274" s="911"/>
      <c r="HRC274" s="911"/>
      <c r="HRD274" s="911"/>
      <c r="HRE274" s="911"/>
      <c r="HRF274" s="911"/>
      <c r="HRG274" s="911"/>
      <c r="HRH274" s="911"/>
      <c r="HRI274" s="911"/>
      <c r="HRJ274" s="911"/>
      <c r="HRK274" s="911"/>
      <c r="HRL274" s="911"/>
      <c r="HRM274" s="911"/>
      <c r="HRN274" s="911"/>
      <c r="HRO274" s="911"/>
      <c r="HRP274" s="911"/>
      <c r="HRQ274" s="911"/>
      <c r="HRR274" s="911"/>
      <c r="HRS274" s="911"/>
      <c r="HRT274" s="911"/>
      <c r="HRU274" s="911"/>
      <c r="HRV274" s="911"/>
      <c r="HRW274" s="911"/>
      <c r="HRX274" s="911"/>
      <c r="HRY274" s="893"/>
      <c r="HRZ274" s="893"/>
      <c r="HSA274" s="893"/>
      <c r="HSB274" s="893"/>
      <c r="HSC274" s="893"/>
      <c r="HSD274" s="893"/>
      <c r="HSE274" s="893"/>
      <c r="HSF274" s="893"/>
      <c r="HSG274" s="893"/>
      <c r="HSH274" s="893"/>
      <c r="HSI274" s="893"/>
      <c r="HSJ274" s="893"/>
      <c r="HSK274" s="893"/>
      <c r="HSL274" s="893"/>
      <c r="HSM274" s="893"/>
      <c r="HSN274" s="893"/>
      <c r="HSO274" s="893"/>
      <c r="HSP274" s="893"/>
      <c r="HSQ274" s="893"/>
      <c r="HSR274" s="893"/>
      <c r="HSS274" s="893"/>
      <c r="HST274" s="893"/>
      <c r="HSU274" s="893"/>
      <c r="HSV274" s="893"/>
      <c r="HSW274" s="909"/>
      <c r="HSX274" s="909"/>
      <c r="HSY274" s="909"/>
      <c r="HSZ274" s="909"/>
      <c r="HTA274" s="909"/>
      <c r="HTB274" s="893"/>
      <c r="HTC274" s="893"/>
      <c r="HTD274" s="909"/>
      <c r="HTE274" s="909"/>
      <c r="HTF274" s="893"/>
      <c r="HTG274" s="893"/>
      <c r="HTH274" s="909"/>
      <c r="HTI274" s="909"/>
      <c r="HTJ274" s="893"/>
      <c r="HTK274" s="893"/>
      <c r="HTL274" s="893"/>
      <c r="HTM274" s="893"/>
      <c r="HTN274" s="893"/>
      <c r="HTO274" s="893"/>
      <c r="HTP274" s="893"/>
      <c r="HTQ274" s="909"/>
      <c r="HTR274" s="909"/>
      <c r="HTS274" s="893"/>
      <c r="HTT274" s="893"/>
      <c r="HTU274" s="909"/>
      <c r="HTV274" s="909"/>
      <c r="HTW274" s="893"/>
      <c r="HTX274" s="893"/>
      <c r="HTY274" s="893"/>
      <c r="HTZ274" s="893"/>
      <c r="HUA274" s="893"/>
      <c r="HUB274" s="908"/>
      <c r="HUC274" s="910"/>
      <c r="HUD274" s="893"/>
      <c r="HUE274" s="893"/>
      <c r="HUF274" s="893"/>
      <c r="HUG274" s="893"/>
      <c r="HUH274" s="893"/>
      <c r="HUI274" s="893"/>
      <c r="HUJ274" s="893"/>
      <c r="HUK274" s="911"/>
      <c r="HUL274" s="911"/>
      <c r="HUM274" s="911"/>
      <c r="HUN274" s="911"/>
      <c r="HUO274" s="911"/>
      <c r="HUP274" s="911"/>
      <c r="HUQ274" s="911"/>
      <c r="HUR274" s="911"/>
      <c r="HUS274" s="911"/>
      <c r="HUT274" s="911"/>
      <c r="HUU274" s="911"/>
      <c r="HUV274" s="911"/>
      <c r="HUW274" s="911"/>
      <c r="HUX274" s="911"/>
      <c r="HUY274" s="911"/>
      <c r="HUZ274" s="911"/>
      <c r="HVA274" s="911"/>
      <c r="HVB274" s="911"/>
      <c r="HVC274" s="911"/>
      <c r="HVD274" s="911"/>
      <c r="HVE274" s="911"/>
      <c r="HVF274" s="911"/>
      <c r="HVG274" s="911"/>
      <c r="HVH274" s="911"/>
      <c r="HVI274" s="911"/>
      <c r="HVJ274" s="911"/>
      <c r="HVK274" s="911"/>
      <c r="HVL274" s="911"/>
      <c r="HVM274" s="911"/>
      <c r="HVN274" s="911"/>
      <c r="HVO274" s="911"/>
      <c r="HVP274" s="911"/>
      <c r="HVQ274" s="911"/>
      <c r="HVR274" s="911"/>
      <c r="HVS274" s="911"/>
      <c r="HVT274" s="911"/>
      <c r="HVU274" s="911"/>
      <c r="HVV274" s="911"/>
      <c r="HVW274" s="911"/>
      <c r="HVX274" s="911"/>
      <c r="HVY274" s="911"/>
      <c r="HVZ274" s="911"/>
      <c r="HWA274" s="911"/>
      <c r="HWB274" s="911"/>
      <c r="HWC274" s="893"/>
      <c r="HWD274" s="893"/>
      <c r="HWE274" s="893"/>
      <c r="HWF274" s="893"/>
      <c r="HWG274" s="893"/>
      <c r="HWH274" s="893"/>
      <c r="HWI274" s="893"/>
      <c r="HWJ274" s="893"/>
      <c r="HWK274" s="893"/>
      <c r="HWL274" s="893"/>
      <c r="HWM274" s="893"/>
      <c r="HWN274" s="893"/>
      <c r="HWO274" s="893"/>
      <c r="HWP274" s="893"/>
      <c r="HWQ274" s="893"/>
      <c r="HWR274" s="893"/>
      <c r="HWS274" s="893"/>
      <c r="HWT274" s="893"/>
      <c r="HWU274" s="893"/>
      <c r="HWV274" s="893"/>
      <c r="HWW274" s="893"/>
      <c r="HWX274" s="893"/>
      <c r="HWY274" s="893"/>
      <c r="HWZ274" s="893"/>
      <c r="HXA274" s="909"/>
      <c r="HXB274" s="909"/>
      <c r="HXC274" s="909"/>
      <c r="HXD274" s="909"/>
      <c r="HXE274" s="909"/>
      <c r="HXF274" s="893"/>
      <c r="HXG274" s="893"/>
      <c r="HXH274" s="909"/>
      <c r="HXI274" s="909"/>
      <c r="HXJ274" s="893"/>
      <c r="HXK274" s="893"/>
      <c r="HXL274" s="909"/>
      <c r="HXM274" s="909"/>
      <c r="HXN274" s="893"/>
      <c r="HXO274" s="893"/>
      <c r="HXP274" s="893"/>
      <c r="HXQ274" s="893"/>
      <c r="HXR274" s="893"/>
      <c r="HXS274" s="893"/>
      <c r="HXT274" s="893"/>
      <c r="HXU274" s="909"/>
      <c r="HXV274" s="909"/>
      <c r="HXW274" s="893"/>
      <c r="HXX274" s="893"/>
      <c r="HXY274" s="909"/>
      <c r="HXZ274" s="909"/>
      <c r="HYA274" s="893"/>
      <c r="HYB274" s="893"/>
      <c r="HYC274" s="893"/>
      <c r="HYD274" s="893"/>
      <c r="HYE274" s="893"/>
      <c r="HYF274" s="908"/>
      <c r="HYG274" s="910"/>
      <c r="HYH274" s="893"/>
      <c r="HYI274" s="893"/>
      <c r="HYJ274" s="893"/>
      <c r="HYK274" s="893"/>
      <c r="HYL274" s="893"/>
      <c r="HYM274" s="893"/>
      <c r="HYN274" s="893"/>
      <c r="HYO274" s="911"/>
      <c r="HYP274" s="911"/>
      <c r="HYQ274" s="911"/>
      <c r="HYR274" s="911"/>
      <c r="HYS274" s="911"/>
      <c r="HYT274" s="911"/>
      <c r="HYU274" s="911"/>
      <c r="HYV274" s="911"/>
      <c r="HYW274" s="911"/>
      <c r="HYX274" s="911"/>
      <c r="HYY274" s="911"/>
      <c r="HYZ274" s="911"/>
      <c r="HZA274" s="911"/>
      <c r="HZB274" s="911"/>
      <c r="HZC274" s="911"/>
      <c r="HZD274" s="911"/>
      <c r="HZE274" s="911"/>
      <c r="HZF274" s="911"/>
      <c r="HZG274" s="911"/>
      <c r="HZH274" s="911"/>
      <c r="HZI274" s="911"/>
      <c r="HZJ274" s="911"/>
      <c r="HZK274" s="911"/>
      <c r="HZL274" s="911"/>
      <c r="HZM274" s="911"/>
      <c r="HZN274" s="911"/>
      <c r="HZO274" s="911"/>
      <c r="HZP274" s="911"/>
      <c r="HZQ274" s="911"/>
      <c r="HZR274" s="911"/>
      <c r="HZS274" s="911"/>
      <c r="HZT274" s="911"/>
      <c r="HZU274" s="911"/>
      <c r="HZV274" s="911"/>
      <c r="HZW274" s="911"/>
      <c r="HZX274" s="911"/>
      <c r="HZY274" s="911"/>
      <c r="HZZ274" s="911"/>
      <c r="IAA274" s="911"/>
      <c r="IAB274" s="911"/>
      <c r="IAC274" s="911"/>
      <c r="IAD274" s="911"/>
      <c r="IAE274" s="911"/>
      <c r="IAF274" s="911"/>
      <c r="IAG274" s="893"/>
      <c r="IAH274" s="893"/>
      <c r="IAI274" s="893"/>
      <c r="IAJ274" s="893"/>
      <c r="IAK274" s="893"/>
      <c r="IAL274" s="893"/>
      <c r="IAM274" s="893"/>
      <c r="IAN274" s="893"/>
      <c r="IAO274" s="893"/>
      <c r="IAP274" s="893"/>
      <c r="IAQ274" s="893"/>
      <c r="IAR274" s="893"/>
      <c r="IAS274" s="893"/>
      <c r="IAT274" s="893"/>
      <c r="IAU274" s="893"/>
      <c r="IAV274" s="893"/>
      <c r="IAW274" s="893"/>
      <c r="IAX274" s="893"/>
      <c r="IAY274" s="893"/>
      <c r="IAZ274" s="893"/>
      <c r="IBA274" s="893"/>
      <c r="IBB274" s="893"/>
      <c r="IBC274" s="893"/>
      <c r="IBD274" s="893"/>
      <c r="IBE274" s="909"/>
      <c r="IBF274" s="909"/>
      <c r="IBG274" s="909"/>
      <c r="IBH274" s="909"/>
      <c r="IBI274" s="909"/>
      <c r="IBJ274" s="893"/>
      <c r="IBK274" s="893"/>
      <c r="IBL274" s="909"/>
      <c r="IBM274" s="909"/>
      <c r="IBN274" s="893"/>
      <c r="IBO274" s="893"/>
      <c r="IBP274" s="909"/>
      <c r="IBQ274" s="909"/>
      <c r="IBR274" s="893"/>
      <c r="IBS274" s="893"/>
      <c r="IBT274" s="893"/>
      <c r="IBU274" s="893"/>
      <c r="IBV274" s="893"/>
      <c r="IBW274" s="893"/>
      <c r="IBX274" s="893"/>
      <c r="IBY274" s="909"/>
      <c r="IBZ274" s="909"/>
      <c r="ICA274" s="893"/>
      <c r="ICB274" s="893"/>
      <c r="ICC274" s="909"/>
      <c r="ICD274" s="909"/>
      <c r="ICE274" s="893"/>
      <c r="ICF274" s="893"/>
      <c r="ICG274" s="893"/>
      <c r="ICH274" s="893"/>
      <c r="ICI274" s="893"/>
      <c r="ICJ274" s="908"/>
      <c r="ICK274" s="910"/>
      <c r="ICL274" s="893"/>
      <c r="ICM274" s="893"/>
      <c r="ICN274" s="893"/>
      <c r="ICO274" s="893"/>
      <c r="ICP274" s="893"/>
      <c r="ICQ274" s="893"/>
      <c r="ICR274" s="893"/>
      <c r="ICS274" s="911"/>
      <c r="ICT274" s="911"/>
      <c r="ICU274" s="911"/>
      <c r="ICV274" s="911"/>
      <c r="ICW274" s="911"/>
      <c r="ICX274" s="911"/>
      <c r="ICY274" s="911"/>
      <c r="ICZ274" s="911"/>
      <c r="IDA274" s="911"/>
      <c r="IDB274" s="911"/>
      <c r="IDC274" s="911"/>
      <c r="IDD274" s="911"/>
      <c r="IDE274" s="911"/>
      <c r="IDF274" s="911"/>
      <c r="IDG274" s="911"/>
      <c r="IDH274" s="911"/>
      <c r="IDI274" s="911"/>
      <c r="IDJ274" s="911"/>
      <c r="IDK274" s="911"/>
      <c r="IDL274" s="911"/>
      <c r="IDM274" s="911"/>
      <c r="IDN274" s="911"/>
      <c r="IDO274" s="911"/>
      <c r="IDP274" s="911"/>
      <c r="IDQ274" s="911"/>
      <c r="IDR274" s="911"/>
      <c r="IDS274" s="911"/>
      <c r="IDT274" s="911"/>
      <c r="IDU274" s="911"/>
      <c r="IDV274" s="911"/>
      <c r="IDW274" s="911"/>
      <c r="IDX274" s="911"/>
      <c r="IDY274" s="911"/>
      <c r="IDZ274" s="911"/>
      <c r="IEA274" s="911"/>
      <c r="IEB274" s="911"/>
      <c r="IEC274" s="911"/>
      <c r="IED274" s="911"/>
      <c r="IEE274" s="911"/>
      <c r="IEF274" s="911"/>
      <c r="IEG274" s="911"/>
      <c r="IEH274" s="911"/>
      <c r="IEI274" s="911"/>
      <c r="IEJ274" s="911"/>
      <c r="IEK274" s="893"/>
      <c r="IEL274" s="893"/>
      <c r="IEM274" s="893"/>
      <c r="IEN274" s="893"/>
      <c r="IEO274" s="893"/>
      <c r="IEP274" s="893"/>
      <c r="IEQ274" s="893"/>
      <c r="IER274" s="893"/>
      <c r="IES274" s="893"/>
      <c r="IET274" s="893"/>
      <c r="IEU274" s="893"/>
      <c r="IEV274" s="893"/>
      <c r="IEW274" s="893"/>
      <c r="IEX274" s="893"/>
      <c r="IEY274" s="893"/>
      <c r="IEZ274" s="893"/>
      <c r="IFA274" s="893"/>
      <c r="IFB274" s="893"/>
      <c r="IFC274" s="893"/>
      <c r="IFD274" s="893"/>
      <c r="IFE274" s="893"/>
      <c r="IFF274" s="893"/>
      <c r="IFG274" s="893"/>
      <c r="IFH274" s="893"/>
      <c r="IFI274" s="909"/>
      <c r="IFJ274" s="909"/>
      <c r="IFK274" s="909"/>
      <c r="IFL274" s="909"/>
      <c r="IFM274" s="909"/>
      <c r="IFN274" s="893"/>
      <c r="IFO274" s="893"/>
      <c r="IFP274" s="909"/>
      <c r="IFQ274" s="909"/>
      <c r="IFR274" s="893"/>
      <c r="IFS274" s="893"/>
      <c r="IFT274" s="909"/>
      <c r="IFU274" s="909"/>
      <c r="IFV274" s="893"/>
      <c r="IFW274" s="893"/>
      <c r="IFX274" s="893"/>
      <c r="IFY274" s="893"/>
      <c r="IFZ274" s="893"/>
      <c r="IGA274" s="893"/>
      <c r="IGB274" s="893"/>
      <c r="IGC274" s="909"/>
      <c r="IGD274" s="909"/>
      <c r="IGE274" s="893"/>
      <c r="IGF274" s="893"/>
      <c r="IGG274" s="909"/>
      <c r="IGH274" s="909"/>
      <c r="IGI274" s="893"/>
      <c r="IGJ274" s="893"/>
      <c r="IGK274" s="893"/>
      <c r="IGL274" s="893"/>
      <c r="IGM274" s="893"/>
      <c r="IGN274" s="908"/>
      <c r="IGO274" s="910"/>
      <c r="IGP274" s="893"/>
      <c r="IGQ274" s="893"/>
      <c r="IGR274" s="893"/>
      <c r="IGS274" s="893"/>
      <c r="IGT274" s="893"/>
      <c r="IGU274" s="893"/>
      <c r="IGV274" s="893"/>
      <c r="IGW274" s="911"/>
      <c r="IGX274" s="911"/>
      <c r="IGY274" s="911"/>
      <c r="IGZ274" s="911"/>
      <c r="IHA274" s="911"/>
      <c r="IHB274" s="911"/>
      <c r="IHC274" s="911"/>
      <c r="IHD274" s="911"/>
      <c r="IHE274" s="911"/>
      <c r="IHF274" s="911"/>
      <c r="IHG274" s="911"/>
      <c r="IHH274" s="911"/>
      <c r="IHI274" s="911"/>
      <c r="IHJ274" s="911"/>
      <c r="IHK274" s="911"/>
      <c r="IHL274" s="911"/>
      <c r="IHM274" s="911"/>
      <c r="IHN274" s="911"/>
      <c r="IHO274" s="911"/>
      <c r="IHP274" s="911"/>
      <c r="IHQ274" s="911"/>
      <c r="IHR274" s="911"/>
      <c r="IHS274" s="911"/>
      <c r="IHT274" s="911"/>
      <c r="IHU274" s="911"/>
      <c r="IHV274" s="911"/>
      <c r="IHW274" s="911"/>
      <c r="IHX274" s="911"/>
      <c r="IHY274" s="911"/>
      <c r="IHZ274" s="911"/>
      <c r="IIA274" s="911"/>
      <c r="IIB274" s="911"/>
      <c r="IIC274" s="911"/>
      <c r="IID274" s="911"/>
      <c r="IIE274" s="911"/>
      <c r="IIF274" s="911"/>
      <c r="IIG274" s="911"/>
      <c r="IIH274" s="911"/>
      <c r="III274" s="911"/>
      <c r="IIJ274" s="911"/>
      <c r="IIK274" s="911"/>
      <c r="IIL274" s="911"/>
      <c r="IIM274" s="911"/>
      <c r="IIN274" s="911"/>
      <c r="IIO274" s="893"/>
      <c r="IIP274" s="893"/>
      <c r="IIQ274" s="893"/>
      <c r="IIR274" s="893"/>
      <c r="IIS274" s="893"/>
      <c r="IIT274" s="893"/>
      <c r="IIU274" s="893"/>
      <c r="IIV274" s="893"/>
      <c r="IIW274" s="893"/>
      <c r="IIX274" s="893"/>
      <c r="IIY274" s="893"/>
      <c r="IIZ274" s="893"/>
      <c r="IJA274" s="893"/>
      <c r="IJB274" s="893"/>
      <c r="IJC274" s="893"/>
      <c r="IJD274" s="893"/>
      <c r="IJE274" s="893"/>
      <c r="IJF274" s="893"/>
      <c r="IJG274" s="893"/>
      <c r="IJH274" s="893"/>
      <c r="IJI274" s="893"/>
      <c r="IJJ274" s="893"/>
      <c r="IJK274" s="893"/>
      <c r="IJL274" s="893"/>
      <c r="IJM274" s="909"/>
      <c r="IJN274" s="909"/>
      <c r="IJO274" s="909"/>
      <c r="IJP274" s="909"/>
      <c r="IJQ274" s="909"/>
      <c r="IJR274" s="893"/>
      <c r="IJS274" s="893"/>
      <c r="IJT274" s="909"/>
      <c r="IJU274" s="909"/>
      <c r="IJV274" s="893"/>
      <c r="IJW274" s="893"/>
      <c r="IJX274" s="909"/>
      <c r="IJY274" s="909"/>
      <c r="IJZ274" s="893"/>
      <c r="IKA274" s="893"/>
      <c r="IKB274" s="893"/>
      <c r="IKC274" s="893"/>
      <c r="IKD274" s="893"/>
      <c r="IKE274" s="893"/>
      <c r="IKF274" s="893"/>
      <c r="IKG274" s="909"/>
      <c r="IKH274" s="909"/>
      <c r="IKI274" s="893"/>
      <c r="IKJ274" s="893"/>
      <c r="IKK274" s="909"/>
      <c r="IKL274" s="909"/>
      <c r="IKM274" s="893"/>
      <c r="IKN274" s="893"/>
      <c r="IKO274" s="893"/>
      <c r="IKP274" s="893"/>
      <c r="IKQ274" s="893"/>
      <c r="IKR274" s="908"/>
      <c r="IKS274" s="910"/>
      <c r="IKT274" s="893"/>
      <c r="IKU274" s="893"/>
      <c r="IKV274" s="893"/>
      <c r="IKW274" s="893"/>
      <c r="IKX274" s="893"/>
      <c r="IKY274" s="893"/>
      <c r="IKZ274" s="893"/>
      <c r="ILA274" s="911"/>
      <c r="ILB274" s="911"/>
      <c r="ILC274" s="911"/>
      <c r="ILD274" s="911"/>
      <c r="ILE274" s="911"/>
      <c r="ILF274" s="911"/>
      <c r="ILG274" s="911"/>
      <c r="ILH274" s="911"/>
      <c r="ILI274" s="911"/>
      <c r="ILJ274" s="911"/>
      <c r="ILK274" s="911"/>
      <c r="ILL274" s="911"/>
      <c r="ILM274" s="911"/>
      <c r="ILN274" s="911"/>
      <c r="ILO274" s="911"/>
      <c r="ILP274" s="911"/>
      <c r="ILQ274" s="911"/>
      <c r="ILR274" s="911"/>
      <c r="ILS274" s="911"/>
      <c r="ILT274" s="911"/>
      <c r="ILU274" s="911"/>
      <c r="ILV274" s="911"/>
      <c r="ILW274" s="911"/>
      <c r="ILX274" s="911"/>
      <c r="ILY274" s="911"/>
      <c r="ILZ274" s="911"/>
      <c r="IMA274" s="911"/>
      <c r="IMB274" s="911"/>
      <c r="IMC274" s="911"/>
      <c r="IMD274" s="911"/>
      <c r="IME274" s="911"/>
      <c r="IMF274" s="911"/>
      <c r="IMG274" s="911"/>
      <c r="IMH274" s="911"/>
      <c r="IMI274" s="911"/>
      <c r="IMJ274" s="911"/>
      <c r="IMK274" s="911"/>
      <c r="IML274" s="911"/>
      <c r="IMM274" s="911"/>
      <c r="IMN274" s="911"/>
      <c r="IMO274" s="911"/>
      <c r="IMP274" s="911"/>
      <c r="IMQ274" s="911"/>
      <c r="IMR274" s="911"/>
      <c r="IMS274" s="893"/>
      <c r="IMT274" s="893"/>
      <c r="IMU274" s="893"/>
      <c r="IMV274" s="893"/>
      <c r="IMW274" s="893"/>
      <c r="IMX274" s="893"/>
      <c r="IMY274" s="893"/>
      <c r="IMZ274" s="893"/>
      <c r="INA274" s="893"/>
      <c r="INB274" s="893"/>
      <c r="INC274" s="893"/>
      <c r="IND274" s="893"/>
      <c r="INE274" s="893"/>
      <c r="INF274" s="893"/>
      <c r="ING274" s="893"/>
      <c r="INH274" s="893"/>
      <c r="INI274" s="893"/>
      <c r="INJ274" s="893"/>
      <c r="INK274" s="893"/>
      <c r="INL274" s="893"/>
      <c r="INM274" s="893"/>
      <c r="INN274" s="893"/>
      <c r="INO274" s="893"/>
      <c r="INP274" s="893"/>
      <c r="INQ274" s="909"/>
      <c r="INR274" s="909"/>
      <c r="INS274" s="909"/>
      <c r="INT274" s="909"/>
      <c r="INU274" s="909"/>
      <c r="INV274" s="893"/>
      <c r="INW274" s="893"/>
      <c r="INX274" s="909"/>
      <c r="INY274" s="909"/>
      <c r="INZ274" s="893"/>
      <c r="IOA274" s="893"/>
      <c r="IOB274" s="909"/>
      <c r="IOC274" s="909"/>
      <c r="IOD274" s="893"/>
      <c r="IOE274" s="893"/>
      <c r="IOF274" s="893"/>
      <c r="IOG274" s="893"/>
      <c r="IOH274" s="893"/>
      <c r="IOI274" s="893"/>
      <c r="IOJ274" s="893"/>
      <c r="IOK274" s="909"/>
      <c r="IOL274" s="909"/>
      <c r="IOM274" s="893"/>
      <c r="ION274" s="893"/>
      <c r="IOO274" s="909"/>
      <c r="IOP274" s="909"/>
      <c r="IOQ274" s="893"/>
      <c r="IOR274" s="893"/>
      <c r="IOS274" s="893"/>
      <c r="IOT274" s="893"/>
      <c r="IOU274" s="893"/>
      <c r="IOV274" s="908"/>
      <c r="IOW274" s="910"/>
      <c r="IOX274" s="893"/>
      <c r="IOY274" s="893"/>
      <c r="IOZ274" s="893"/>
      <c r="IPA274" s="893"/>
      <c r="IPB274" s="893"/>
      <c r="IPC274" s="893"/>
      <c r="IPD274" s="893"/>
      <c r="IPE274" s="911"/>
      <c r="IPF274" s="911"/>
      <c r="IPG274" s="911"/>
      <c r="IPH274" s="911"/>
      <c r="IPI274" s="911"/>
      <c r="IPJ274" s="911"/>
      <c r="IPK274" s="911"/>
      <c r="IPL274" s="911"/>
      <c r="IPM274" s="911"/>
      <c r="IPN274" s="911"/>
      <c r="IPO274" s="911"/>
      <c r="IPP274" s="911"/>
      <c r="IPQ274" s="911"/>
      <c r="IPR274" s="911"/>
      <c r="IPS274" s="911"/>
      <c r="IPT274" s="911"/>
      <c r="IPU274" s="911"/>
      <c r="IPV274" s="911"/>
      <c r="IPW274" s="911"/>
      <c r="IPX274" s="911"/>
      <c r="IPY274" s="911"/>
      <c r="IPZ274" s="911"/>
      <c r="IQA274" s="911"/>
      <c r="IQB274" s="911"/>
      <c r="IQC274" s="911"/>
      <c r="IQD274" s="911"/>
      <c r="IQE274" s="911"/>
      <c r="IQF274" s="911"/>
      <c r="IQG274" s="911"/>
      <c r="IQH274" s="911"/>
      <c r="IQI274" s="911"/>
      <c r="IQJ274" s="911"/>
      <c r="IQK274" s="911"/>
      <c r="IQL274" s="911"/>
      <c r="IQM274" s="911"/>
      <c r="IQN274" s="911"/>
      <c r="IQO274" s="911"/>
      <c r="IQP274" s="911"/>
      <c r="IQQ274" s="911"/>
      <c r="IQR274" s="911"/>
      <c r="IQS274" s="911"/>
      <c r="IQT274" s="911"/>
      <c r="IQU274" s="911"/>
      <c r="IQV274" s="911"/>
      <c r="IQW274" s="893"/>
      <c r="IQX274" s="893"/>
      <c r="IQY274" s="893"/>
      <c r="IQZ274" s="893"/>
      <c r="IRA274" s="893"/>
      <c r="IRB274" s="893"/>
      <c r="IRC274" s="893"/>
      <c r="IRD274" s="893"/>
      <c r="IRE274" s="893"/>
      <c r="IRF274" s="893"/>
      <c r="IRG274" s="893"/>
      <c r="IRH274" s="893"/>
      <c r="IRI274" s="893"/>
      <c r="IRJ274" s="893"/>
      <c r="IRK274" s="893"/>
      <c r="IRL274" s="893"/>
      <c r="IRM274" s="893"/>
      <c r="IRN274" s="893"/>
      <c r="IRO274" s="893"/>
      <c r="IRP274" s="893"/>
      <c r="IRQ274" s="893"/>
      <c r="IRR274" s="893"/>
      <c r="IRS274" s="893"/>
      <c r="IRT274" s="893"/>
      <c r="IRU274" s="909"/>
      <c r="IRV274" s="909"/>
      <c r="IRW274" s="909"/>
      <c r="IRX274" s="909"/>
      <c r="IRY274" s="909"/>
      <c r="IRZ274" s="893"/>
      <c r="ISA274" s="893"/>
      <c r="ISB274" s="909"/>
      <c r="ISC274" s="909"/>
      <c r="ISD274" s="893"/>
      <c r="ISE274" s="893"/>
      <c r="ISF274" s="909"/>
      <c r="ISG274" s="909"/>
      <c r="ISH274" s="893"/>
      <c r="ISI274" s="893"/>
      <c r="ISJ274" s="893"/>
      <c r="ISK274" s="893"/>
      <c r="ISL274" s="893"/>
      <c r="ISM274" s="893"/>
      <c r="ISN274" s="893"/>
      <c r="ISO274" s="909"/>
      <c r="ISP274" s="909"/>
      <c r="ISQ274" s="893"/>
      <c r="ISR274" s="893"/>
      <c r="ISS274" s="909"/>
      <c r="IST274" s="909"/>
      <c r="ISU274" s="893"/>
      <c r="ISV274" s="893"/>
      <c r="ISW274" s="893"/>
      <c r="ISX274" s="893"/>
      <c r="ISY274" s="893"/>
      <c r="ISZ274" s="908"/>
      <c r="ITA274" s="910"/>
      <c r="ITB274" s="893"/>
      <c r="ITC274" s="893"/>
      <c r="ITD274" s="893"/>
      <c r="ITE274" s="893"/>
      <c r="ITF274" s="893"/>
      <c r="ITG274" s="893"/>
      <c r="ITH274" s="893"/>
      <c r="ITI274" s="911"/>
      <c r="ITJ274" s="911"/>
      <c r="ITK274" s="911"/>
      <c r="ITL274" s="911"/>
      <c r="ITM274" s="911"/>
      <c r="ITN274" s="911"/>
      <c r="ITO274" s="911"/>
      <c r="ITP274" s="911"/>
      <c r="ITQ274" s="911"/>
      <c r="ITR274" s="911"/>
      <c r="ITS274" s="911"/>
      <c r="ITT274" s="911"/>
      <c r="ITU274" s="911"/>
      <c r="ITV274" s="911"/>
      <c r="ITW274" s="911"/>
      <c r="ITX274" s="911"/>
      <c r="ITY274" s="911"/>
      <c r="ITZ274" s="911"/>
      <c r="IUA274" s="911"/>
      <c r="IUB274" s="911"/>
      <c r="IUC274" s="911"/>
      <c r="IUD274" s="911"/>
      <c r="IUE274" s="911"/>
      <c r="IUF274" s="911"/>
      <c r="IUG274" s="911"/>
      <c r="IUH274" s="911"/>
      <c r="IUI274" s="911"/>
      <c r="IUJ274" s="911"/>
      <c r="IUK274" s="911"/>
      <c r="IUL274" s="911"/>
      <c r="IUM274" s="911"/>
      <c r="IUN274" s="911"/>
      <c r="IUO274" s="911"/>
      <c r="IUP274" s="911"/>
      <c r="IUQ274" s="911"/>
      <c r="IUR274" s="911"/>
      <c r="IUS274" s="911"/>
      <c r="IUT274" s="911"/>
      <c r="IUU274" s="911"/>
      <c r="IUV274" s="911"/>
      <c r="IUW274" s="911"/>
      <c r="IUX274" s="911"/>
      <c r="IUY274" s="911"/>
      <c r="IUZ274" s="911"/>
      <c r="IVA274" s="893"/>
      <c r="IVB274" s="893"/>
      <c r="IVC274" s="893"/>
      <c r="IVD274" s="893"/>
      <c r="IVE274" s="893"/>
      <c r="IVF274" s="893"/>
      <c r="IVG274" s="893"/>
      <c r="IVH274" s="893"/>
      <c r="IVI274" s="893"/>
      <c r="IVJ274" s="893"/>
      <c r="IVK274" s="893"/>
      <c r="IVL274" s="893"/>
      <c r="IVM274" s="893"/>
      <c r="IVN274" s="893"/>
      <c r="IVO274" s="893"/>
      <c r="IVP274" s="893"/>
      <c r="IVQ274" s="893"/>
      <c r="IVR274" s="893"/>
      <c r="IVS274" s="893"/>
      <c r="IVT274" s="893"/>
      <c r="IVU274" s="893"/>
      <c r="IVV274" s="893"/>
      <c r="IVW274" s="893"/>
      <c r="IVX274" s="893"/>
      <c r="IVY274" s="909"/>
      <c r="IVZ274" s="909"/>
      <c r="IWA274" s="909"/>
      <c r="IWB274" s="909"/>
      <c r="IWC274" s="909"/>
      <c r="IWD274" s="893"/>
      <c r="IWE274" s="893"/>
      <c r="IWF274" s="909"/>
      <c r="IWG274" s="909"/>
      <c r="IWH274" s="893"/>
      <c r="IWI274" s="893"/>
      <c r="IWJ274" s="909"/>
      <c r="IWK274" s="909"/>
      <c r="IWL274" s="893"/>
      <c r="IWM274" s="893"/>
      <c r="IWN274" s="893"/>
      <c r="IWO274" s="893"/>
      <c r="IWP274" s="893"/>
      <c r="IWQ274" s="893"/>
      <c r="IWR274" s="893"/>
      <c r="IWS274" s="909"/>
      <c r="IWT274" s="909"/>
      <c r="IWU274" s="893"/>
      <c r="IWV274" s="893"/>
      <c r="IWW274" s="909"/>
      <c r="IWX274" s="909"/>
      <c r="IWY274" s="893"/>
      <c r="IWZ274" s="893"/>
      <c r="IXA274" s="893"/>
      <c r="IXB274" s="893"/>
      <c r="IXC274" s="893"/>
      <c r="IXD274" s="908"/>
      <c r="IXE274" s="910"/>
      <c r="IXF274" s="893"/>
      <c r="IXG274" s="893"/>
      <c r="IXH274" s="893"/>
      <c r="IXI274" s="893"/>
      <c r="IXJ274" s="893"/>
      <c r="IXK274" s="893"/>
      <c r="IXL274" s="893"/>
      <c r="IXM274" s="911"/>
      <c r="IXN274" s="911"/>
      <c r="IXO274" s="911"/>
      <c r="IXP274" s="911"/>
      <c r="IXQ274" s="911"/>
      <c r="IXR274" s="911"/>
      <c r="IXS274" s="911"/>
      <c r="IXT274" s="911"/>
      <c r="IXU274" s="911"/>
      <c r="IXV274" s="911"/>
      <c r="IXW274" s="911"/>
      <c r="IXX274" s="911"/>
      <c r="IXY274" s="911"/>
      <c r="IXZ274" s="911"/>
      <c r="IYA274" s="911"/>
      <c r="IYB274" s="911"/>
      <c r="IYC274" s="911"/>
      <c r="IYD274" s="911"/>
      <c r="IYE274" s="911"/>
      <c r="IYF274" s="911"/>
      <c r="IYG274" s="911"/>
      <c r="IYH274" s="911"/>
      <c r="IYI274" s="911"/>
      <c r="IYJ274" s="911"/>
      <c r="IYK274" s="911"/>
      <c r="IYL274" s="911"/>
      <c r="IYM274" s="911"/>
      <c r="IYN274" s="911"/>
      <c r="IYO274" s="911"/>
      <c r="IYP274" s="911"/>
      <c r="IYQ274" s="911"/>
      <c r="IYR274" s="911"/>
      <c r="IYS274" s="911"/>
      <c r="IYT274" s="911"/>
      <c r="IYU274" s="911"/>
      <c r="IYV274" s="911"/>
      <c r="IYW274" s="911"/>
      <c r="IYX274" s="911"/>
      <c r="IYY274" s="911"/>
      <c r="IYZ274" s="911"/>
      <c r="IZA274" s="911"/>
      <c r="IZB274" s="911"/>
      <c r="IZC274" s="911"/>
      <c r="IZD274" s="911"/>
      <c r="IZE274" s="893"/>
      <c r="IZF274" s="893"/>
      <c r="IZG274" s="893"/>
      <c r="IZH274" s="893"/>
      <c r="IZI274" s="893"/>
      <c r="IZJ274" s="893"/>
      <c r="IZK274" s="893"/>
      <c r="IZL274" s="893"/>
      <c r="IZM274" s="893"/>
      <c r="IZN274" s="893"/>
      <c r="IZO274" s="893"/>
      <c r="IZP274" s="893"/>
      <c r="IZQ274" s="893"/>
      <c r="IZR274" s="893"/>
      <c r="IZS274" s="893"/>
      <c r="IZT274" s="893"/>
      <c r="IZU274" s="893"/>
      <c r="IZV274" s="893"/>
      <c r="IZW274" s="893"/>
      <c r="IZX274" s="893"/>
      <c r="IZY274" s="893"/>
      <c r="IZZ274" s="893"/>
      <c r="JAA274" s="893"/>
      <c r="JAB274" s="893"/>
      <c r="JAC274" s="909"/>
      <c r="JAD274" s="909"/>
      <c r="JAE274" s="909"/>
      <c r="JAF274" s="909"/>
      <c r="JAG274" s="909"/>
      <c r="JAH274" s="893"/>
      <c r="JAI274" s="893"/>
      <c r="JAJ274" s="909"/>
      <c r="JAK274" s="909"/>
      <c r="JAL274" s="893"/>
      <c r="JAM274" s="893"/>
      <c r="JAN274" s="909"/>
      <c r="JAO274" s="909"/>
      <c r="JAP274" s="893"/>
      <c r="JAQ274" s="893"/>
      <c r="JAR274" s="893"/>
      <c r="JAS274" s="893"/>
      <c r="JAT274" s="893"/>
      <c r="JAU274" s="893"/>
      <c r="JAV274" s="893"/>
      <c r="JAW274" s="909"/>
      <c r="JAX274" s="909"/>
      <c r="JAY274" s="893"/>
      <c r="JAZ274" s="893"/>
      <c r="JBA274" s="909"/>
      <c r="JBB274" s="909"/>
      <c r="JBC274" s="893"/>
      <c r="JBD274" s="893"/>
      <c r="JBE274" s="893"/>
      <c r="JBF274" s="893"/>
      <c r="JBG274" s="893"/>
      <c r="JBH274" s="908"/>
      <c r="JBI274" s="910"/>
      <c r="JBJ274" s="893"/>
      <c r="JBK274" s="893"/>
      <c r="JBL274" s="893"/>
      <c r="JBM274" s="893"/>
      <c r="JBN274" s="893"/>
      <c r="JBO274" s="893"/>
      <c r="JBP274" s="893"/>
      <c r="JBQ274" s="911"/>
      <c r="JBR274" s="911"/>
      <c r="JBS274" s="911"/>
      <c r="JBT274" s="911"/>
      <c r="JBU274" s="911"/>
      <c r="JBV274" s="911"/>
      <c r="JBW274" s="911"/>
      <c r="JBX274" s="911"/>
      <c r="JBY274" s="911"/>
      <c r="JBZ274" s="911"/>
      <c r="JCA274" s="911"/>
      <c r="JCB274" s="911"/>
      <c r="JCC274" s="911"/>
      <c r="JCD274" s="911"/>
      <c r="JCE274" s="911"/>
      <c r="JCF274" s="911"/>
      <c r="JCG274" s="911"/>
      <c r="JCH274" s="911"/>
      <c r="JCI274" s="911"/>
      <c r="JCJ274" s="911"/>
      <c r="JCK274" s="911"/>
      <c r="JCL274" s="911"/>
      <c r="JCM274" s="911"/>
      <c r="JCN274" s="911"/>
      <c r="JCO274" s="911"/>
      <c r="JCP274" s="911"/>
      <c r="JCQ274" s="911"/>
      <c r="JCR274" s="911"/>
      <c r="JCS274" s="911"/>
      <c r="JCT274" s="911"/>
      <c r="JCU274" s="911"/>
      <c r="JCV274" s="911"/>
      <c r="JCW274" s="911"/>
      <c r="JCX274" s="911"/>
      <c r="JCY274" s="911"/>
      <c r="JCZ274" s="911"/>
      <c r="JDA274" s="911"/>
      <c r="JDB274" s="911"/>
      <c r="JDC274" s="911"/>
      <c r="JDD274" s="911"/>
      <c r="JDE274" s="911"/>
      <c r="JDF274" s="911"/>
      <c r="JDG274" s="911"/>
      <c r="JDH274" s="911"/>
      <c r="JDI274" s="893"/>
      <c r="JDJ274" s="893"/>
      <c r="JDK274" s="893"/>
      <c r="JDL274" s="893"/>
      <c r="JDM274" s="893"/>
      <c r="JDN274" s="893"/>
      <c r="JDO274" s="893"/>
      <c r="JDP274" s="893"/>
      <c r="JDQ274" s="893"/>
      <c r="JDR274" s="893"/>
      <c r="JDS274" s="893"/>
      <c r="JDT274" s="893"/>
      <c r="JDU274" s="893"/>
      <c r="JDV274" s="893"/>
      <c r="JDW274" s="893"/>
      <c r="JDX274" s="893"/>
      <c r="JDY274" s="893"/>
      <c r="JDZ274" s="893"/>
      <c r="JEA274" s="893"/>
      <c r="JEB274" s="893"/>
      <c r="JEC274" s="893"/>
      <c r="JED274" s="893"/>
      <c r="JEE274" s="893"/>
      <c r="JEF274" s="893"/>
      <c r="JEG274" s="909"/>
      <c r="JEH274" s="909"/>
      <c r="JEI274" s="909"/>
      <c r="JEJ274" s="909"/>
      <c r="JEK274" s="909"/>
      <c r="JEL274" s="893"/>
      <c r="JEM274" s="893"/>
      <c r="JEN274" s="909"/>
      <c r="JEO274" s="909"/>
      <c r="JEP274" s="893"/>
      <c r="JEQ274" s="893"/>
      <c r="JER274" s="909"/>
      <c r="JES274" s="909"/>
      <c r="JET274" s="893"/>
      <c r="JEU274" s="893"/>
      <c r="JEV274" s="893"/>
      <c r="JEW274" s="893"/>
      <c r="JEX274" s="893"/>
      <c r="JEY274" s="893"/>
      <c r="JEZ274" s="893"/>
      <c r="JFA274" s="909"/>
      <c r="JFB274" s="909"/>
      <c r="JFC274" s="893"/>
      <c r="JFD274" s="893"/>
      <c r="JFE274" s="909"/>
      <c r="JFF274" s="909"/>
      <c r="JFG274" s="893"/>
      <c r="JFH274" s="893"/>
      <c r="JFI274" s="893"/>
      <c r="JFJ274" s="893"/>
      <c r="JFK274" s="893"/>
      <c r="JFL274" s="908"/>
      <c r="JFM274" s="910"/>
      <c r="JFN274" s="893"/>
      <c r="JFO274" s="893"/>
      <c r="JFP274" s="893"/>
      <c r="JFQ274" s="893"/>
      <c r="JFR274" s="893"/>
      <c r="JFS274" s="893"/>
      <c r="JFT274" s="893"/>
      <c r="JFU274" s="911"/>
      <c r="JFV274" s="911"/>
      <c r="JFW274" s="911"/>
      <c r="JFX274" s="911"/>
      <c r="JFY274" s="911"/>
      <c r="JFZ274" s="911"/>
      <c r="JGA274" s="911"/>
      <c r="JGB274" s="911"/>
      <c r="JGC274" s="911"/>
      <c r="JGD274" s="911"/>
      <c r="JGE274" s="911"/>
      <c r="JGF274" s="911"/>
      <c r="JGG274" s="911"/>
      <c r="JGH274" s="911"/>
      <c r="JGI274" s="911"/>
      <c r="JGJ274" s="911"/>
      <c r="JGK274" s="911"/>
      <c r="JGL274" s="911"/>
      <c r="JGM274" s="911"/>
      <c r="JGN274" s="911"/>
      <c r="JGO274" s="911"/>
      <c r="JGP274" s="911"/>
      <c r="JGQ274" s="911"/>
      <c r="JGR274" s="911"/>
      <c r="JGS274" s="911"/>
      <c r="JGT274" s="911"/>
      <c r="JGU274" s="911"/>
      <c r="JGV274" s="911"/>
      <c r="JGW274" s="911"/>
      <c r="JGX274" s="911"/>
      <c r="JGY274" s="911"/>
      <c r="JGZ274" s="911"/>
      <c r="JHA274" s="911"/>
      <c r="JHB274" s="911"/>
      <c r="JHC274" s="911"/>
      <c r="JHD274" s="911"/>
      <c r="JHE274" s="911"/>
      <c r="JHF274" s="911"/>
      <c r="JHG274" s="911"/>
      <c r="JHH274" s="911"/>
      <c r="JHI274" s="911"/>
      <c r="JHJ274" s="911"/>
      <c r="JHK274" s="911"/>
      <c r="JHL274" s="911"/>
      <c r="JHM274" s="893"/>
      <c r="JHN274" s="893"/>
      <c r="JHO274" s="893"/>
      <c r="JHP274" s="893"/>
      <c r="JHQ274" s="893"/>
      <c r="JHR274" s="893"/>
      <c r="JHS274" s="893"/>
      <c r="JHT274" s="893"/>
      <c r="JHU274" s="893"/>
      <c r="JHV274" s="893"/>
      <c r="JHW274" s="893"/>
      <c r="JHX274" s="893"/>
      <c r="JHY274" s="893"/>
      <c r="JHZ274" s="893"/>
      <c r="JIA274" s="893"/>
      <c r="JIB274" s="893"/>
      <c r="JIC274" s="893"/>
      <c r="JID274" s="893"/>
      <c r="JIE274" s="893"/>
      <c r="JIF274" s="893"/>
      <c r="JIG274" s="893"/>
      <c r="JIH274" s="893"/>
      <c r="JII274" s="893"/>
      <c r="JIJ274" s="893"/>
      <c r="JIK274" s="909"/>
      <c r="JIL274" s="909"/>
      <c r="JIM274" s="909"/>
      <c r="JIN274" s="909"/>
      <c r="JIO274" s="909"/>
      <c r="JIP274" s="893"/>
      <c r="JIQ274" s="893"/>
      <c r="JIR274" s="909"/>
      <c r="JIS274" s="909"/>
      <c r="JIT274" s="893"/>
      <c r="JIU274" s="893"/>
      <c r="JIV274" s="909"/>
      <c r="JIW274" s="909"/>
      <c r="JIX274" s="893"/>
      <c r="JIY274" s="893"/>
      <c r="JIZ274" s="893"/>
      <c r="JJA274" s="893"/>
      <c r="JJB274" s="893"/>
      <c r="JJC274" s="893"/>
      <c r="JJD274" s="893"/>
      <c r="JJE274" s="909"/>
      <c r="JJF274" s="909"/>
      <c r="JJG274" s="893"/>
      <c r="JJH274" s="893"/>
      <c r="JJI274" s="909"/>
      <c r="JJJ274" s="909"/>
      <c r="JJK274" s="893"/>
      <c r="JJL274" s="893"/>
      <c r="JJM274" s="893"/>
      <c r="JJN274" s="893"/>
      <c r="JJO274" s="893"/>
      <c r="JJP274" s="908"/>
      <c r="JJQ274" s="910"/>
      <c r="JJR274" s="893"/>
      <c r="JJS274" s="893"/>
      <c r="JJT274" s="893"/>
      <c r="JJU274" s="893"/>
      <c r="JJV274" s="893"/>
      <c r="JJW274" s="893"/>
      <c r="JJX274" s="893"/>
      <c r="JJY274" s="911"/>
      <c r="JJZ274" s="911"/>
      <c r="JKA274" s="911"/>
      <c r="JKB274" s="911"/>
      <c r="JKC274" s="911"/>
      <c r="JKD274" s="911"/>
      <c r="JKE274" s="911"/>
      <c r="JKF274" s="911"/>
      <c r="JKG274" s="911"/>
      <c r="JKH274" s="911"/>
      <c r="JKI274" s="911"/>
      <c r="JKJ274" s="911"/>
      <c r="JKK274" s="911"/>
      <c r="JKL274" s="911"/>
      <c r="JKM274" s="911"/>
      <c r="JKN274" s="911"/>
      <c r="JKO274" s="911"/>
      <c r="JKP274" s="911"/>
      <c r="JKQ274" s="911"/>
      <c r="JKR274" s="911"/>
      <c r="JKS274" s="911"/>
      <c r="JKT274" s="911"/>
      <c r="JKU274" s="911"/>
      <c r="JKV274" s="911"/>
      <c r="JKW274" s="911"/>
      <c r="JKX274" s="911"/>
      <c r="JKY274" s="911"/>
      <c r="JKZ274" s="911"/>
      <c r="JLA274" s="911"/>
      <c r="JLB274" s="911"/>
      <c r="JLC274" s="911"/>
      <c r="JLD274" s="911"/>
      <c r="JLE274" s="911"/>
      <c r="JLF274" s="911"/>
      <c r="JLG274" s="911"/>
      <c r="JLH274" s="911"/>
      <c r="JLI274" s="911"/>
      <c r="JLJ274" s="911"/>
      <c r="JLK274" s="911"/>
      <c r="JLL274" s="911"/>
      <c r="JLM274" s="911"/>
      <c r="JLN274" s="911"/>
      <c r="JLO274" s="911"/>
      <c r="JLP274" s="911"/>
      <c r="JLQ274" s="893"/>
      <c r="JLR274" s="893"/>
      <c r="JLS274" s="893"/>
      <c r="JLT274" s="893"/>
      <c r="JLU274" s="893"/>
      <c r="JLV274" s="893"/>
      <c r="JLW274" s="893"/>
      <c r="JLX274" s="893"/>
      <c r="JLY274" s="893"/>
      <c r="JLZ274" s="893"/>
      <c r="JMA274" s="893"/>
      <c r="JMB274" s="893"/>
      <c r="JMC274" s="893"/>
      <c r="JMD274" s="893"/>
      <c r="JME274" s="893"/>
      <c r="JMF274" s="893"/>
      <c r="JMG274" s="893"/>
      <c r="JMH274" s="893"/>
      <c r="JMI274" s="893"/>
      <c r="JMJ274" s="893"/>
      <c r="JMK274" s="893"/>
      <c r="JML274" s="893"/>
      <c r="JMM274" s="893"/>
      <c r="JMN274" s="893"/>
      <c r="JMO274" s="909"/>
      <c r="JMP274" s="909"/>
      <c r="JMQ274" s="909"/>
      <c r="JMR274" s="909"/>
      <c r="JMS274" s="909"/>
      <c r="JMT274" s="893"/>
      <c r="JMU274" s="893"/>
      <c r="JMV274" s="909"/>
      <c r="JMW274" s="909"/>
      <c r="JMX274" s="893"/>
      <c r="JMY274" s="893"/>
      <c r="JMZ274" s="909"/>
      <c r="JNA274" s="909"/>
      <c r="JNB274" s="893"/>
      <c r="JNC274" s="893"/>
      <c r="JND274" s="893"/>
      <c r="JNE274" s="893"/>
      <c r="JNF274" s="893"/>
      <c r="JNG274" s="893"/>
      <c r="JNH274" s="893"/>
      <c r="JNI274" s="909"/>
      <c r="JNJ274" s="909"/>
      <c r="JNK274" s="893"/>
      <c r="JNL274" s="893"/>
      <c r="JNM274" s="909"/>
      <c r="JNN274" s="909"/>
      <c r="JNO274" s="893"/>
      <c r="JNP274" s="893"/>
      <c r="JNQ274" s="893"/>
      <c r="JNR274" s="893"/>
      <c r="JNS274" s="893"/>
      <c r="JNT274" s="908"/>
      <c r="JNU274" s="910"/>
      <c r="JNV274" s="893"/>
      <c r="JNW274" s="893"/>
      <c r="JNX274" s="893"/>
      <c r="JNY274" s="893"/>
      <c r="JNZ274" s="893"/>
      <c r="JOA274" s="893"/>
      <c r="JOB274" s="893"/>
      <c r="JOC274" s="911"/>
      <c r="JOD274" s="911"/>
      <c r="JOE274" s="911"/>
      <c r="JOF274" s="911"/>
      <c r="JOG274" s="911"/>
      <c r="JOH274" s="911"/>
      <c r="JOI274" s="911"/>
      <c r="JOJ274" s="911"/>
      <c r="JOK274" s="911"/>
      <c r="JOL274" s="911"/>
      <c r="JOM274" s="911"/>
      <c r="JON274" s="911"/>
      <c r="JOO274" s="911"/>
      <c r="JOP274" s="911"/>
      <c r="JOQ274" s="911"/>
      <c r="JOR274" s="911"/>
      <c r="JOS274" s="911"/>
      <c r="JOT274" s="911"/>
      <c r="JOU274" s="911"/>
      <c r="JOV274" s="911"/>
      <c r="JOW274" s="911"/>
      <c r="JOX274" s="911"/>
      <c r="JOY274" s="911"/>
      <c r="JOZ274" s="911"/>
      <c r="JPA274" s="911"/>
      <c r="JPB274" s="911"/>
      <c r="JPC274" s="911"/>
      <c r="JPD274" s="911"/>
      <c r="JPE274" s="911"/>
      <c r="JPF274" s="911"/>
      <c r="JPG274" s="911"/>
      <c r="JPH274" s="911"/>
      <c r="JPI274" s="911"/>
      <c r="JPJ274" s="911"/>
      <c r="JPK274" s="911"/>
      <c r="JPL274" s="911"/>
      <c r="JPM274" s="911"/>
      <c r="JPN274" s="911"/>
      <c r="JPO274" s="911"/>
      <c r="JPP274" s="911"/>
      <c r="JPQ274" s="911"/>
      <c r="JPR274" s="911"/>
      <c r="JPS274" s="911"/>
      <c r="JPT274" s="911"/>
      <c r="JPU274" s="893"/>
      <c r="JPV274" s="893"/>
      <c r="JPW274" s="893"/>
      <c r="JPX274" s="893"/>
      <c r="JPY274" s="893"/>
      <c r="JPZ274" s="893"/>
      <c r="JQA274" s="893"/>
      <c r="JQB274" s="893"/>
      <c r="JQC274" s="893"/>
      <c r="JQD274" s="893"/>
      <c r="JQE274" s="893"/>
      <c r="JQF274" s="893"/>
      <c r="JQG274" s="893"/>
      <c r="JQH274" s="893"/>
      <c r="JQI274" s="893"/>
      <c r="JQJ274" s="893"/>
      <c r="JQK274" s="893"/>
      <c r="JQL274" s="893"/>
      <c r="JQM274" s="893"/>
      <c r="JQN274" s="893"/>
      <c r="JQO274" s="893"/>
      <c r="JQP274" s="893"/>
      <c r="JQQ274" s="893"/>
      <c r="JQR274" s="893"/>
      <c r="JQS274" s="909"/>
      <c r="JQT274" s="909"/>
      <c r="JQU274" s="909"/>
      <c r="JQV274" s="909"/>
      <c r="JQW274" s="909"/>
      <c r="JQX274" s="893"/>
      <c r="JQY274" s="893"/>
      <c r="JQZ274" s="909"/>
      <c r="JRA274" s="909"/>
      <c r="JRB274" s="893"/>
      <c r="JRC274" s="893"/>
      <c r="JRD274" s="909"/>
      <c r="JRE274" s="909"/>
      <c r="JRF274" s="893"/>
      <c r="JRG274" s="893"/>
      <c r="JRH274" s="893"/>
      <c r="JRI274" s="893"/>
      <c r="JRJ274" s="893"/>
      <c r="JRK274" s="893"/>
      <c r="JRL274" s="893"/>
      <c r="JRM274" s="909"/>
      <c r="JRN274" s="909"/>
      <c r="JRO274" s="893"/>
      <c r="JRP274" s="893"/>
      <c r="JRQ274" s="909"/>
      <c r="JRR274" s="909"/>
      <c r="JRS274" s="893"/>
      <c r="JRT274" s="893"/>
      <c r="JRU274" s="893"/>
      <c r="JRV274" s="893"/>
      <c r="JRW274" s="893"/>
      <c r="JRX274" s="908"/>
      <c r="JRY274" s="910"/>
      <c r="JRZ274" s="893"/>
      <c r="JSA274" s="893"/>
      <c r="JSB274" s="893"/>
      <c r="JSC274" s="893"/>
      <c r="JSD274" s="893"/>
      <c r="JSE274" s="893"/>
      <c r="JSF274" s="893"/>
      <c r="JSG274" s="911"/>
      <c r="JSH274" s="911"/>
      <c r="JSI274" s="911"/>
      <c r="JSJ274" s="911"/>
      <c r="JSK274" s="911"/>
      <c r="JSL274" s="911"/>
      <c r="JSM274" s="911"/>
      <c r="JSN274" s="911"/>
      <c r="JSO274" s="911"/>
      <c r="JSP274" s="911"/>
      <c r="JSQ274" s="911"/>
      <c r="JSR274" s="911"/>
      <c r="JSS274" s="911"/>
      <c r="JST274" s="911"/>
      <c r="JSU274" s="911"/>
      <c r="JSV274" s="911"/>
      <c r="JSW274" s="911"/>
      <c r="JSX274" s="911"/>
      <c r="JSY274" s="911"/>
      <c r="JSZ274" s="911"/>
      <c r="JTA274" s="911"/>
      <c r="JTB274" s="911"/>
      <c r="JTC274" s="911"/>
      <c r="JTD274" s="911"/>
      <c r="JTE274" s="911"/>
      <c r="JTF274" s="911"/>
      <c r="JTG274" s="911"/>
      <c r="JTH274" s="911"/>
      <c r="JTI274" s="911"/>
      <c r="JTJ274" s="911"/>
      <c r="JTK274" s="911"/>
      <c r="JTL274" s="911"/>
      <c r="JTM274" s="911"/>
      <c r="JTN274" s="911"/>
      <c r="JTO274" s="911"/>
      <c r="JTP274" s="911"/>
      <c r="JTQ274" s="911"/>
      <c r="JTR274" s="911"/>
      <c r="JTS274" s="911"/>
      <c r="JTT274" s="911"/>
      <c r="JTU274" s="911"/>
      <c r="JTV274" s="911"/>
      <c r="JTW274" s="911"/>
      <c r="JTX274" s="911"/>
      <c r="JTY274" s="893"/>
      <c r="JTZ274" s="893"/>
      <c r="JUA274" s="893"/>
      <c r="JUB274" s="893"/>
      <c r="JUC274" s="893"/>
      <c r="JUD274" s="893"/>
      <c r="JUE274" s="893"/>
      <c r="JUF274" s="893"/>
      <c r="JUG274" s="893"/>
      <c r="JUH274" s="893"/>
      <c r="JUI274" s="893"/>
      <c r="JUJ274" s="893"/>
      <c r="JUK274" s="893"/>
      <c r="JUL274" s="893"/>
      <c r="JUM274" s="893"/>
      <c r="JUN274" s="893"/>
      <c r="JUO274" s="893"/>
      <c r="JUP274" s="893"/>
      <c r="JUQ274" s="893"/>
      <c r="JUR274" s="893"/>
      <c r="JUS274" s="893"/>
      <c r="JUT274" s="893"/>
      <c r="JUU274" s="893"/>
      <c r="JUV274" s="893"/>
      <c r="JUW274" s="909"/>
      <c r="JUX274" s="909"/>
      <c r="JUY274" s="909"/>
      <c r="JUZ274" s="909"/>
      <c r="JVA274" s="909"/>
      <c r="JVB274" s="893"/>
      <c r="JVC274" s="893"/>
      <c r="JVD274" s="909"/>
      <c r="JVE274" s="909"/>
      <c r="JVF274" s="893"/>
      <c r="JVG274" s="893"/>
      <c r="JVH274" s="909"/>
      <c r="JVI274" s="909"/>
      <c r="JVJ274" s="893"/>
      <c r="JVK274" s="893"/>
      <c r="JVL274" s="893"/>
      <c r="JVM274" s="893"/>
      <c r="JVN274" s="893"/>
      <c r="JVO274" s="893"/>
      <c r="JVP274" s="893"/>
      <c r="JVQ274" s="909"/>
      <c r="JVR274" s="909"/>
      <c r="JVS274" s="893"/>
      <c r="JVT274" s="893"/>
      <c r="JVU274" s="909"/>
      <c r="JVV274" s="909"/>
      <c r="JVW274" s="893"/>
      <c r="JVX274" s="893"/>
      <c r="JVY274" s="893"/>
      <c r="JVZ274" s="893"/>
      <c r="JWA274" s="893"/>
      <c r="JWB274" s="908"/>
      <c r="JWC274" s="910"/>
      <c r="JWD274" s="893"/>
      <c r="JWE274" s="893"/>
      <c r="JWF274" s="893"/>
      <c r="JWG274" s="893"/>
      <c r="JWH274" s="893"/>
      <c r="JWI274" s="893"/>
      <c r="JWJ274" s="893"/>
      <c r="JWK274" s="911"/>
      <c r="JWL274" s="911"/>
      <c r="JWM274" s="911"/>
      <c r="JWN274" s="911"/>
      <c r="JWO274" s="911"/>
      <c r="JWP274" s="911"/>
      <c r="JWQ274" s="911"/>
      <c r="JWR274" s="911"/>
      <c r="JWS274" s="911"/>
      <c r="JWT274" s="911"/>
      <c r="JWU274" s="911"/>
      <c r="JWV274" s="911"/>
      <c r="JWW274" s="911"/>
      <c r="JWX274" s="911"/>
      <c r="JWY274" s="911"/>
      <c r="JWZ274" s="911"/>
      <c r="JXA274" s="911"/>
      <c r="JXB274" s="911"/>
      <c r="JXC274" s="911"/>
      <c r="JXD274" s="911"/>
      <c r="JXE274" s="911"/>
      <c r="JXF274" s="911"/>
      <c r="JXG274" s="911"/>
      <c r="JXH274" s="911"/>
      <c r="JXI274" s="911"/>
      <c r="JXJ274" s="911"/>
      <c r="JXK274" s="911"/>
      <c r="JXL274" s="911"/>
      <c r="JXM274" s="911"/>
      <c r="JXN274" s="911"/>
      <c r="JXO274" s="911"/>
      <c r="JXP274" s="911"/>
      <c r="JXQ274" s="911"/>
      <c r="JXR274" s="911"/>
      <c r="JXS274" s="911"/>
      <c r="JXT274" s="911"/>
      <c r="JXU274" s="911"/>
      <c r="JXV274" s="911"/>
      <c r="JXW274" s="911"/>
      <c r="JXX274" s="911"/>
      <c r="JXY274" s="911"/>
      <c r="JXZ274" s="911"/>
      <c r="JYA274" s="911"/>
      <c r="JYB274" s="911"/>
      <c r="JYC274" s="893"/>
      <c r="JYD274" s="893"/>
      <c r="JYE274" s="893"/>
      <c r="JYF274" s="893"/>
      <c r="JYG274" s="893"/>
      <c r="JYH274" s="893"/>
      <c r="JYI274" s="893"/>
      <c r="JYJ274" s="893"/>
      <c r="JYK274" s="893"/>
      <c r="JYL274" s="893"/>
      <c r="JYM274" s="893"/>
      <c r="JYN274" s="893"/>
      <c r="JYO274" s="893"/>
      <c r="JYP274" s="893"/>
      <c r="JYQ274" s="893"/>
      <c r="JYR274" s="893"/>
      <c r="JYS274" s="893"/>
      <c r="JYT274" s="893"/>
      <c r="JYU274" s="893"/>
      <c r="JYV274" s="893"/>
      <c r="JYW274" s="893"/>
      <c r="JYX274" s="893"/>
      <c r="JYY274" s="893"/>
      <c r="JYZ274" s="893"/>
      <c r="JZA274" s="909"/>
      <c r="JZB274" s="909"/>
      <c r="JZC274" s="909"/>
      <c r="JZD274" s="909"/>
      <c r="JZE274" s="909"/>
      <c r="JZF274" s="893"/>
      <c r="JZG274" s="893"/>
      <c r="JZH274" s="909"/>
      <c r="JZI274" s="909"/>
      <c r="JZJ274" s="893"/>
      <c r="JZK274" s="893"/>
      <c r="JZL274" s="909"/>
      <c r="JZM274" s="909"/>
      <c r="JZN274" s="893"/>
      <c r="JZO274" s="893"/>
      <c r="JZP274" s="893"/>
      <c r="JZQ274" s="893"/>
      <c r="JZR274" s="893"/>
      <c r="JZS274" s="893"/>
      <c r="JZT274" s="893"/>
      <c r="JZU274" s="909"/>
      <c r="JZV274" s="909"/>
      <c r="JZW274" s="893"/>
      <c r="JZX274" s="893"/>
      <c r="JZY274" s="909"/>
      <c r="JZZ274" s="909"/>
      <c r="KAA274" s="893"/>
      <c r="KAB274" s="893"/>
      <c r="KAC274" s="893"/>
      <c r="KAD274" s="893"/>
      <c r="KAE274" s="893"/>
      <c r="KAF274" s="908"/>
      <c r="KAG274" s="910"/>
      <c r="KAH274" s="893"/>
      <c r="KAI274" s="893"/>
      <c r="KAJ274" s="893"/>
      <c r="KAK274" s="893"/>
      <c r="KAL274" s="893"/>
      <c r="KAM274" s="893"/>
      <c r="KAN274" s="893"/>
      <c r="KAO274" s="911"/>
      <c r="KAP274" s="911"/>
      <c r="KAQ274" s="911"/>
      <c r="KAR274" s="911"/>
      <c r="KAS274" s="911"/>
      <c r="KAT274" s="911"/>
      <c r="KAU274" s="911"/>
      <c r="KAV274" s="911"/>
      <c r="KAW274" s="911"/>
      <c r="KAX274" s="911"/>
      <c r="KAY274" s="911"/>
      <c r="KAZ274" s="911"/>
      <c r="KBA274" s="911"/>
      <c r="KBB274" s="911"/>
      <c r="KBC274" s="911"/>
      <c r="KBD274" s="911"/>
      <c r="KBE274" s="911"/>
      <c r="KBF274" s="911"/>
      <c r="KBG274" s="911"/>
      <c r="KBH274" s="911"/>
      <c r="KBI274" s="911"/>
      <c r="KBJ274" s="911"/>
      <c r="KBK274" s="911"/>
      <c r="KBL274" s="911"/>
      <c r="KBM274" s="911"/>
      <c r="KBN274" s="911"/>
      <c r="KBO274" s="911"/>
      <c r="KBP274" s="911"/>
      <c r="KBQ274" s="911"/>
      <c r="KBR274" s="911"/>
      <c r="KBS274" s="911"/>
      <c r="KBT274" s="911"/>
      <c r="KBU274" s="911"/>
      <c r="KBV274" s="911"/>
      <c r="KBW274" s="911"/>
      <c r="KBX274" s="911"/>
      <c r="KBY274" s="911"/>
      <c r="KBZ274" s="911"/>
      <c r="KCA274" s="911"/>
      <c r="KCB274" s="911"/>
      <c r="KCC274" s="911"/>
      <c r="KCD274" s="911"/>
      <c r="KCE274" s="911"/>
      <c r="KCF274" s="911"/>
      <c r="KCG274" s="893"/>
      <c r="KCH274" s="893"/>
      <c r="KCI274" s="893"/>
      <c r="KCJ274" s="893"/>
      <c r="KCK274" s="893"/>
      <c r="KCL274" s="893"/>
      <c r="KCM274" s="893"/>
      <c r="KCN274" s="893"/>
      <c r="KCO274" s="893"/>
      <c r="KCP274" s="893"/>
      <c r="KCQ274" s="893"/>
      <c r="KCR274" s="893"/>
      <c r="KCS274" s="893"/>
      <c r="KCT274" s="893"/>
      <c r="KCU274" s="893"/>
      <c r="KCV274" s="893"/>
      <c r="KCW274" s="893"/>
      <c r="KCX274" s="893"/>
      <c r="KCY274" s="893"/>
      <c r="KCZ274" s="893"/>
      <c r="KDA274" s="893"/>
      <c r="KDB274" s="893"/>
      <c r="KDC274" s="893"/>
      <c r="KDD274" s="893"/>
      <c r="KDE274" s="909"/>
      <c r="KDF274" s="909"/>
      <c r="KDG274" s="909"/>
      <c r="KDH274" s="909"/>
      <c r="KDI274" s="909"/>
      <c r="KDJ274" s="893"/>
      <c r="KDK274" s="893"/>
      <c r="KDL274" s="909"/>
      <c r="KDM274" s="909"/>
      <c r="KDN274" s="893"/>
      <c r="KDO274" s="893"/>
      <c r="KDP274" s="909"/>
      <c r="KDQ274" s="909"/>
      <c r="KDR274" s="893"/>
      <c r="KDS274" s="893"/>
      <c r="KDT274" s="893"/>
      <c r="KDU274" s="893"/>
      <c r="KDV274" s="893"/>
      <c r="KDW274" s="893"/>
      <c r="KDX274" s="893"/>
      <c r="KDY274" s="909"/>
      <c r="KDZ274" s="909"/>
      <c r="KEA274" s="893"/>
      <c r="KEB274" s="893"/>
      <c r="KEC274" s="909"/>
      <c r="KED274" s="909"/>
      <c r="KEE274" s="893"/>
      <c r="KEF274" s="893"/>
      <c r="KEG274" s="893"/>
      <c r="KEH274" s="893"/>
      <c r="KEI274" s="893"/>
      <c r="KEJ274" s="908"/>
      <c r="KEK274" s="910"/>
      <c r="KEL274" s="893"/>
      <c r="KEM274" s="893"/>
      <c r="KEN274" s="893"/>
      <c r="KEO274" s="893"/>
      <c r="KEP274" s="893"/>
      <c r="KEQ274" s="893"/>
      <c r="KER274" s="893"/>
      <c r="KES274" s="911"/>
      <c r="KET274" s="911"/>
      <c r="KEU274" s="911"/>
      <c r="KEV274" s="911"/>
      <c r="KEW274" s="911"/>
      <c r="KEX274" s="911"/>
      <c r="KEY274" s="911"/>
      <c r="KEZ274" s="911"/>
      <c r="KFA274" s="911"/>
      <c r="KFB274" s="911"/>
      <c r="KFC274" s="911"/>
      <c r="KFD274" s="911"/>
      <c r="KFE274" s="911"/>
      <c r="KFF274" s="911"/>
      <c r="KFG274" s="911"/>
      <c r="KFH274" s="911"/>
      <c r="KFI274" s="911"/>
      <c r="KFJ274" s="911"/>
      <c r="KFK274" s="911"/>
      <c r="KFL274" s="911"/>
      <c r="KFM274" s="911"/>
      <c r="KFN274" s="911"/>
      <c r="KFO274" s="911"/>
      <c r="KFP274" s="911"/>
      <c r="KFQ274" s="911"/>
      <c r="KFR274" s="911"/>
      <c r="KFS274" s="911"/>
      <c r="KFT274" s="911"/>
      <c r="KFU274" s="911"/>
      <c r="KFV274" s="911"/>
      <c r="KFW274" s="911"/>
      <c r="KFX274" s="911"/>
      <c r="KFY274" s="911"/>
      <c r="KFZ274" s="911"/>
      <c r="KGA274" s="911"/>
      <c r="KGB274" s="911"/>
      <c r="KGC274" s="911"/>
      <c r="KGD274" s="911"/>
      <c r="KGE274" s="911"/>
      <c r="KGF274" s="911"/>
      <c r="KGG274" s="911"/>
      <c r="KGH274" s="911"/>
      <c r="KGI274" s="911"/>
      <c r="KGJ274" s="911"/>
      <c r="KGK274" s="893"/>
      <c r="KGL274" s="893"/>
      <c r="KGM274" s="893"/>
      <c r="KGN274" s="893"/>
      <c r="KGO274" s="893"/>
      <c r="KGP274" s="893"/>
      <c r="KGQ274" s="893"/>
      <c r="KGR274" s="893"/>
      <c r="KGS274" s="893"/>
      <c r="KGT274" s="893"/>
      <c r="KGU274" s="893"/>
      <c r="KGV274" s="893"/>
      <c r="KGW274" s="893"/>
      <c r="KGX274" s="893"/>
      <c r="KGY274" s="893"/>
      <c r="KGZ274" s="893"/>
      <c r="KHA274" s="893"/>
      <c r="KHB274" s="893"/>
      <c r="KHC274" s="893"/>
      <c r="KHD274" s="893"/>
      <c r="KHE274" s="893"/>
      <c r="KHF274" s="893"/>
      <c r="KHG274" s="893"/>
      <c r="KHH274" s="893"/>
      <c r="KHI274" s="909"/>
      <c r="KHJ274" s="909"/>
      <c r="KHK274" s="909"/>
      <c r="KHL274" s="909"/>
      <c r="KHM274" s="909"/>
      <c r="KHN274" s="893"/>
      <c r="KHO274" s="893"/>
      <c r="KHP274" s="909"/>
      <c r="KHQ274" s="909"/>
      <c r="KHR274" s="893"/>
      <c r="KHS274" s="893"/>
      <c r="KHT274" s="909"/>
      <c r="KHU274" s="909"/>
      <c r="KHV274" s="893"/>
      <c r="KHW274" s="893"/>
      <c r="KHX274" s="893"/>
      <c r="KHY274" s="893"/>
      <c r="KHZ274" s="893"/>
      <c r="KIA274" s="893"/>
      <c r="KIB274" s="893"/>
      <c r="KIC274" s="909"/>
      <c r="KID274" s="909"/>
      <c r="KIE274" s="893"/>
      <c r="KIF274" s="893"/>
      <c r="KIG274" s="909"/>
      <c r="KIH274" s="909"/>
      <c r="KII274" s="893"/>
      <c r="KIJ274" s="893"/>
      <c r="KIK274" s="893"/>
      <c r="KIL274" s="893"/>
      <c r="KIM274" s="893"/>
      <c r="KIN274" s="908"/>
      <c r="KIO274" s="910"/>
      <c r="KIP274" s="893"/>
      <c r="KIQ274" s="893"/>
      <c r="KIR274" s="893"/>
      <c r="KIS274" s="893"/>
      <c r="KIT274" s="893"/>
      <c r="KIU274" s="893"/>
      <c r="KIV274" s="893"/>
      <c r="KIW274" s="911"/>
      <c r="KIX274" s="911"/>
      <c r="KIY274" s="911"/>
      <c r="KIZ274" s="911"/>
      <c r="KJA274" s="911"/>
      <c r="KJB274" s="911"/>
      <c r="KJC274" s="911"/>
      <c r="KJD274" s="911"/>
      <c r="KJE274" s="911"/>
      <c r="KJF274" s="911"/>
      <c r="KJG274" s="911"/>
      <c r="KJH274" s="911"/>
      <c r="KJI274" s="911"/>
      <c r="KJJ274" s="911"/>
      <c r="KJK274" s="911"/>
      <c r="KJL274" s="911"/>
      <c r="KJM274" s="911"/>
      <c r="KJN274" s="911"/>
      <c r="KJO274" s="911"/>
      <c r="KJP274" s="911"/>
      <c r="KJQ274" s="911"/>
      <c r="KJR274" s="911"/>
      <c r="KJS274" s="911"/>
      <c r="KJT274" s="911"/>
      <c r="KJU274" s="911"/>
      <c r="KJV274" s="911"/>
      <c r="KJW274" s="911"/>
      <c r="KJX274" s="911"/>
      <c r="KJY274" s="911"/>
      <c r="KJZ274" s="911"/>
      <c r="KKA274" s="911"/>
      <c r="KKB274" s="911"/>
      <c r="KKC274" s="911"/>
      <c r="KKD274" s="911"/>
      <c r="KKE274" s="911"/>
      <c r="KKF274" s="911"/>
      <c r="KKG274" s="911"/>
      <c r="KKH274" s="911"/>
      <c r="KKI274" s="911"/>
      <c r="KKJ274" s="911"/>
      <c r="KKK274" s="911"/>
      <c r="KKL274" s="911"/>
      <c r="KKM274" s="911"/>
      <c r="KKN274" s="911"/>
      <c r="KKO274" s="893"/>
      <c r="KKP274" s="893"/>
      <c r="KKQ274" s="893"/>
      <c r="KKR274" s="893"/>
      <c r="KKS274" s="893"/>
      <c r="KKT274" s="893"/>
      <c r="KKU274" s="893"/>
      <c r="KKV274" s="893"/>
      <c r="KKW274" s="893"/>
      <c r="KKX274" s="893"/>
      <c r="KKY274" s="893"/>
      <c r="KKZ274" s="893"/>
      <c r="KLA274" s="893"/>
      <c r="KLB274" s="893"/>
      <c r="KLC274" s="893"/>
      <c r="KLD274" s="893"/>
      <c r="KLE274" s="893"/>
      <c r="KLF274" s="893"/>
      <c r="KLG274" s="893"/>
      <c r="KLH274" s="893"/>
      <c r="KLI274" s="893"/>
      <c r="KLJ274" s="893"/>
      <c r="KLK274" s="893"/>
      <c r="KLL274" s="893"/>
      <c r="KLM274" s="909"/>
      <c r="KLN274" s="909"/>
      <c r="KLO274" s="909"/>
      <c r="KLP274" s="909"/>
      <c r="KLQ274" s="909"/>
      <c r="KLR274" s="893"/>
      <c r="KLS274" s="893"/>
      <c r="KLT274" s="909"/>
      <c r="KLU274" s="909"/>
      <c r="KLV274" s="893"/>
      <c r="KLW274" s="893"/>
      <c r="KLX274" s="909"/>
      <c r="KLY274" s="909"/>
      <c r="KLZ274" s="893"/>
      <c r="KMA274" s="893"/>
      <c r="KMB274" s="893"/>
      <c r="KMC274" s="893"/>
      <c r="KMD274" s="893"/>
      <c r="KME274" s="893"/>
      <c r="KMF274" s="893"/>
      <c r="KMG274" s="909"/>
      <c r="KMH274" s="909"/>
      <c r="KMI274" s="893"/>
      <c r="KMJ274" s="893"/>
      <c r="KMK274" s="909"/>
      <c r="KML274" s="909"/>
      <c r="KMM274" s="893"/>
      <c r="KMN274" s="893"/>
      <c r="KMO274" s="893"/>
      <c r="KMP274" s="893"/>
      <c r="KMQ274" s="893"/>
      <c r="KMR274" s="908"/>
      <c r="KMS274" s="910"/>
      <c r="KMT274" s="893"/>
      <c r="KMU274" s="893"/>
      <c r="KMV274" s="893"/>
      <c r="KMW274" s="893"/>
      <c r="KMX274" s="893"/>
      <c r="KMY274" s="893"/>
      <c r="KMZ274" s="893"/>
      <c r="KNA274" s="911"/>
      <c r="KNB274" s="911"/>
      <c r="KNC274" s="911"/>
      <c r="KND274" s="911"/>
      <c r="KNE274" s="911"/>
      <c r="KNF274" s="911"/>
      <c r="KNG274" s="911"/>
      <c r="KNH274" s="911"/>
      <c r="KNI274" s="911"/>
      <c r="KNJ274" s="911"/>
      <c r="KNK274" s="911"/>
      <c r="KNL274" s="911"/>
      <c r="KNM274" s="911"/>
      <c r="KNN274" s="911"/>
      <c r="KNO274" s="911"/>
      <c r="KNP274" s="911"/>
      <c r="KNQ274" s="911"/>
      <c r="KNR274" s="911"/>
      <c r="KNS274" s="911"/>
      <c r="KNT274" s="911"/>
      <c r="KNU274" s="911"/>
      <c r="KNV274" s="911"/>
      <c r="KNW274" s="911"/>
      <c r="KNX274" s="911"/>
      <c r="KNY274" s="911"/>
      <c r="KNZ274" s="911"/>
      <c r="KOA274" s="911"/>
      <c r="KOB274" s="911"/>
      <c r="KOC274" s="911"/>
      <c r="KOD274" s="911"/>
      <c r="KOE274" s="911"/>
      <c r="KOF274" s="911"/>
      <c r="KOG274" s="911"/>
      <c r="KOH274" s="911"/>
      <c r="KOI274" s="911"/>
      <c r="KOJ274" s="911"/>
      <c r="KOK274" s="911"/>
      <c r="KOL274" s="911"/>
      <c r="KOM274" s="911"/>
      <c r="KON274" s="911"/>
      <c r="KOO274" s="911"/>
      <c r="KOP274" s="911"/>
      <c r="KOQ274" s="911"/>
      <c r="KOR274" s="911"/>
      <c r="KOS274" s="893"/>
      <c r="KOT274" s="893"/>
      <c r="KOU274" s="893"/>
      <c r="KOV274" s="893"/>
      <c r="KOW274" s="893"/>
      <c r="KOX274" s="893"/>
      <c r="KOY274" s="893"/>
      <c r="KOZ274" s="893"/>
      <c r="KPA274" s="893"/>
      <c r="KPB274" s="893"/>
      <c r="KPC274" s="893"/>
      <c r="KPD274" s="893"/>
      <c r="KPE274" s="893"/>
      <c r="KPF274" s="893"/>
      <c r="KPG274" s="893"/>
      <c r="KPH274" s="893"/>
      <c r="KPI274" s="893"/>
      <c r="KPJ274" s="893"/>
      <c r="KPK274" s="893"/>
      <c r="KPL274" s="893"/>
      <c r="KPM274" s="893"/>
      <c r="KPN274" s="893"/>
      <c r="KPO274" s="893"/>
      <c r="KPP274" s="893"/>
      <c r="KPQ274" s="909"/>
      <c r="KPR274" s="909"/>
      <c r="KPS274" s="909"/>
      <c r="KPT274" s="909"/>
      <c r="KPU274" s="909"/>
      <c r="KPV274" s="893"/>
      <c r="KPW274" s="893"/>
      <c r="KPX274" s="909"/>
      <c r="KPY274" s="909"/>
      <c r="KPZ274" s="893"/>
      <c r="KQA274" s="893"/>
      <c r="KQB274" s="909"/>
      <c r="KQC274" s="909"/>
      <c r="KQD274" s="893"/>
      <c r="KQE274" s="893"/>
      <c r="KQF274" s="893"/>
      <c r="KQG274" s="893"/>
      <c r="KQH274" s="893"/>
      <c r="KQI274" s="893"/>
      <c r="KQJ274" s="893"/>
      <c r="KQK274" s="909"/>
      <c r="KQL274" s="909"/>
      <c r="KQM274" s="893"/>
      <c r="KQN274" s="893"/>
      <c r="KQO274" s="909"/>
      <c r="KQP274" s="909"/>
      <c r="KQQ274" s="893"/>
      <c r="KQR274" s="893"/>
      <c r="KQS274" s="893"/>
      <c r="KQT274" s="893"/>
      <c r="KQU274" s="893"/>
      <c r="KQV274" s="908"/>
      <c r="KQW274" s="910"/>
      <c r="KQX274" s="893"/>
      <c r="KQY274" s="893"/>
      <c r="KQZ274" s="893"/>
      <c r="KRA274" s="893"/>
      <c r="KRB274" s="893"/>
      <c r="KRC274" s="893"/>
      <c r="KRD274" s="893"/>
      <c r="KRE274" s="911"/>
      <c r="KRF274" s="911"/>
      <c r="KRG274" s="911"/>
      <c r="KRH274" s="911"/>
      <c r="KRI274" s="911"/>
      <c r="KRJ274" s="911"/>
      <c r="KRK274" s="911"/>
      <c r="KRL274" s="911"/>
      <c r="KRM274" s="911"/>
      <c r="KRN274" s="911"/>
      <c r="KRO274" s="911"/>
      <c r="KRP274" s="911"/>
      <c r="KRQ274" s="911"/>
      <c r="KRR274" s="911"/>
      <c r="KRS274" s="911"/>
      <c r="KRT274" s="911"/>
      <c r="KRU274" s="911"/>
      <c r="KRV274" s="911"/>
      <c r="KRW274" s="911"/>
      <c r="KRX274" s="911"/>
      <c r="KRY274" s="911"/>
      <c r="KRZ274" s="911"/>
      <c r="KSA274" s="911"/>
      <c r="KSB274" s="911"/>
      <c r="KSC274" s="911"/>
      <c r="KSD274" s="911"/>
      <c r="KSE274" s="911"/>
      <c r="KSF274" s="911"/>
      <c r="KSG274" s="911"/>
      <c r="KSH274" s="911"/>
      <c r="KSI274" s="911"/>
      <c r="KSJ274" s="911"/>
      <c r="KSK274" s="911"/>
      <c r="KSL274" s="911"/>
      <c r="KSM274" s="911"/>
      <c r="KSN274" s="911"/>
      <c r="KSO274" s="911"/>
      <c r="KSP274" s="911"/>
      <c r="KSQ274" s="911"/>
      <c r="KSR274" s="911"/>
      <c r="KSS274" s="911"/>
      <c r="KST274" s="911"/>
      <c r="KSU274" s="911"/>
      <c r="KSV274" s="911"/>
      <c r="KSW274" s="893"/>
      <c r="KSX274" s="893"/>
      <c r="KSY274" s="893"/>
      <c r="KSZ274" s="893"/>
      <c r="KTA274" s="893"/>
      <c r="KTB274" s="893"/>
      <c r="KTC274" s="893"/>
      <c r="KTD274" s="893"/>
      <c r="KTE274" s="893"/>
      <c r="KTF274" s="893"/>
      <c r="KTG274" s="893"/>
      <c r="KTH274" s="893"/>
      <c r="KTI274" s="893"/>
      <c r="KTJ274" s="893"/>
      <c r="KTK274" s="893"/>
      <c r="KTL274" s="893"/>
      <c r="KTM274" s="893"/>
      <c r="KTN274" s="893"/>
      <c r="KTO274" s="893"/>
      <c r="KTP274" s="893"/>
      <c r="KTQ274" s="893"/>
      <c r="KTR274" s="893"/>
      <c r="KTS274" s="893"/>
      <c r="KTT274" s="893"/>
      <c r="KTU274" s="909"/>
      <c r="KTV274" s="909"/>
      <c r="KTW274" s="909"/>
      <c r="KTX274" s="909"/>
      <c r="KTY274" s="909"/>
      <c r="KTZ274" s="893"/>
      <c r="KUA274" s="893"/>
      <c r="KUB274" s="909"/>
      <c r="KUC274" s="909"/>
      <c r="KUD274" s="893"/>
      <c r="KUE274" s="893"/>
      <c r="KUF274" s="909"/>
      <c r="KUG274" s="909"/>
      <c r="KUH274" s="893"/>
      <c r="KUI274" s="893"/>
      <c r="KUJ274" s="893"/>
      <c r="KUK274" s="893"/>
      <c r="KUL274" s="893"/>
      <c r="KUM274" s="893"/>
      <c r="KUN274" s="893"/>
      <c r="KUO274" s="909"/>
      <c r="KUP274" s="909"/>
      <c r="KUQ274" s="893"/>
      <c r="KUR274" s="893"/>
      <c r="KUS274" s="909"/>
      <c r="KUT274" s="909"/>
      <c r="KUU274" s="893"/>
      <c r="KUV274" s="893"/>
      <c r="KUW274" s="893"/>
      <c r="KUX274" s="893"/>
      <c r="KUY274" s="893"/>
      <c r="KUZ274" s="908"/>
      <c r="KVA274" s="910"/>
      <c r="KVB274" s="893"/>
      <c r="KVC274" s="893"/>
      <c r="KVD274" s="893"/>
      <c r="KVE274" s="893"/>
      <c r="KVF274" s="893"/>
      <c r="KVG274" s="893"/>
      <c r="KVH274" s="893"/>
      <c r="KVI274" s="911"/>
      <c r="KVJ274" s="911"/>
      <c r="KVK274" s="911"/>
      <c r="KVL274" s="911"/>
      <c r="KVM274" s="911"/>
      <c r="KVN274" s="911"/>
      <c r="KVO274" s="911"/>
      <c r="KVP274" s="911"/>
      <c r="KVQ274" s="911"/>
      <c r="KVR274" s="911"/>
      <c r="KVS274" s="911"/>
      <c r="KVT274" s="911"/>
      <c r="KVU274" s="911"/>
      <c r="KVV274" s="911"/>
      <c r="KVW274" s="911"/>
      <c r="KVX274" s="911"/>
      <c r="KVY274" s="911"/>
      <c r="KVZ274" s="911"/>
      <c r="KWA274" s="911"/>
      <c r="KWB274" s="911"/>
      <c r="KWC274" s="911"/>
      <c r="KWD274" s="911"/>
      <c r="KWE274" s="911"/>
      <c r="KWF274" s="911"/>
      <c r="KWG274" s="911"/>
      <c r="KWH274" s="911"/>
      <c r="KWI274" s="911"/>
      <c r="KWJ274" s="911"/>
      <c r="KWK274" s="911"/>
      <c r="KWL274" s="911"/>
      <c r="KWM274" s="911"/>
      <c r="KWN274" s="911"/>
      <c r="KWO274" s="911"/>
      <c r="KWP274" s="911"/>
      <c r="KWQ274" s="911"/>
      <c r="KWR274" s="911"/>
      <c r="KWS274" s="911"/>
      <c r="KWT274" s="911"/>
      <c r="KWU274" s="911"/>
      <c r="KWV274" s="911"/>
      <c r="KWW274" s="911"/>
      <c r="KWX274" s="911"/>
      <c r="KWY274" s="911"/>
      <c r="KWZ274" s="911"/>
      <c r="KXA274" s="893"/>
      <c r="KXB274" s="893"/>
      <c r="KXC274" s="893"/>
      <c r="KXD274" s="893"/>
      <c r="KXE274" s="893"/>
      <c r="KXF274" s="893"/>
      <c r="KXG274" s="893"/>
      <c r="KXH274" s="893"/>
      <c r="KXI274" s="893"/>
      <c r="KXJ274" s="893"/>
      <c r="KXK274" s="893"/>
      <c r="KXL274" s="893"/>
      <c r="KXM274" s="893"/>
      <c r="KXN274" s="893"/>
      <c r="KXO274" s="893"/>
      <c r="KXP274" s="893"/>
      <c r="KXQ274" s="893"/>
      <c r="KXR274" s="893"/>
      <c r="KXS274" s="893"/>
      <c r="KXT274" s="893"/>
      <c r="KXU274" s="893"/>
      <c r="KXV274" s="893"/>
      <c r="KXW274" s="893"/>
      <c r="KXX274" s="893"/>
      <c r="KXY274" s="909"/>
      <c r="KXZ274" s="909"/>
      <c r="KYA274" s="909"/>
      <c r="KYB274" s="909"/>
      <c r="KYC274" s="909"/>
      <c r="KYD274" s="893"/>
      <c r="KYE274" s="893"/>
      <c r="KYF274" s="909"/>
      <c r="KYG274" s="909"/>
      <c r="KYH274" s="893"/>
      <c r="KYI274" s="893"/>
      <c r="KYJ274" s="909"/>
      <c r="KYK274" s="909"/>
      <c r="KYL274" s="893"/>
      <c r="KYM274" s="893"/>
      <c r="KYN274" s="893"/>
      <c r="KYO274" s="893"/>
      <c r="KYP274" s="893"/>
      <c r="KYQ274" s="893"/>
      <c r="KYR274" s="893"/>
      <c r="KYS274" s="909"/>
      <c r="KYT274" s="909"/>
      <c r="KYU274" s="893"/>
      <c r="KYV274" s="893"/>
      <c r="KYW274" s="909"/>
      <c r="KYX274" s="909"/>
      <c r="KYY274" s="893"/>
      <c r="KYZ274" s="893"/>
      <c r="KZA274" s="893"/>
      <c r="KZB274" s="893"/>
      <c r="KZC274" s="893"/>
      <c r="KZD274" s="908"/>
      <c r="KZE274" s="910"/>
      <c r="KZF274" s="893"/>
      <c r="KZG274" s="893"/>
      <c r="KZH274" s="893"/>
      <c r="KZI274" s="893"/>
      <c r="KZJ274" s="893"/>
      <c r="KZK274" s="893"/>
      <c r="KZL274" s="893"/>
      <c r="KZM274" s="911"/>
      <c r="KZN274" s="911"/>
      <c r="KZO274" s="911"/>
      <c r="KZP274" s="911"/>
      <c r="KZQ274" s="911"/>
      <c r="KZR274" s="911"/>
      <c r="KZS274" s="911"/>
      <c r="KZT274" s="911"/>
      <c r="KZU274" s="911"/>
      <c r="KZV274" s="911"/>
      <c r="KZW274" s="911"/>
      <c r="KZX274" s="911"/>
      <c r="KZY274" s="911"/>
      <c r="KZZ274" s="911"/>
      <c r="LAA274" s="911"/>
      <c r="LAB274" s="911"/>
      <c r="LAC274" s="911"/>
      <c r="LAD274" s="911"/>
      <c r="LAE274" s="911"/>
      <c r="LAF274" s="911"/>
      <c r="LAG274" s="911"/>
      <c r="LAH274" s="911"/>
      <c r="LAI274" s="911"/>
      <c r="LAJ274" s="911"/>
      <c r="LAK274" s="911"/>
      <c r="LAL274" s="911"/>
      <c r="LAM274" s="911"/>
      <c r="LAN274" s="911"/>
      <c r="LAO274" s="911"/>
      <c r="LAP274" s="911"/>
      <c r="LAQ274" s="911"/>
      <c r="LAR274" s="911"/>
      <c r="LAS274" s="911"/>
      <c r="LAT274" s="911"/>
      <c r="LAU274" s="911"/>
      <c r="LAV274" s="911"/>
      <c r="LAW274" s="911"/>
      <c r="LAX274" s="911"/>
      <c r="LAY274" s="911"/>
      <c r="LAZ274" s="911"/>
      <c r="LBA274" s="911"/>
      <c r="LBB274" s="911"/>
      <c r="LBC274" s="911"/>
      <c r="LBD274" s="911"/>
      <c r="LBE274" s="893"/>
      <c r="LBF274" s="893"/>
      <c r="LBG274" s="893"/>
      <c r="LBH274" s="893"/>
      <c r="LBI274" s="893"/>
      <c r="LBJ274" s="893"/>
      <c r="LBK274" s="893"/>
      <c r="LBL274" s="893"/>
      <c r="LBM274" s="893"/>
      <c r="LBN274" s="893"/>
      <c r="LBO274" s="893"/>
      <c r="LBP274" s="893"/>
      <c r="LBQ274" s="893"/>
      <c r="LBR274" s="893"/>
      <c r="LBS274" s="893"/>
      <c r="LBT274" s="893"/>
      <c r="LBU274" s="893"/>
      <c r="LBV274" s="893"/>
      <c r="LBW274" s="893"/>
      <c r="LBX274" s="893"/>
      <c r="LBY274" s="893"/>
      <c r="LBZ274" s="893"/>
      <c r="LCA274" s="893"/>
      <c r="LCB274" s="893"/>
      <c r="LCC274" s="909"/>
      <c r="LCD274" s="909"/>
      <c r="LCE274" s="909"/>
      <c r="LCF274" s="909"/>
      <c r="LCG274" s="909"/>
      <c r="LCH274" s="893"/>
      <c r="LCI274" s="893"/>
      <c r="LCJ274" s="909"/>
      <c r="LCK274" s="909"/>
      <c r="LCL274" s="893"/>
      <c r="LCM274" s="893"/>
      <c r="LCN274" s="909"/>
      <c r="LCO274" s="909"/>
      <c r="LCP274" s="893"/>
      <c r="LCQ274" s="893"/>
      <c r="LCR274" s="893"/>
      <c r="LCS274" s="893"/>
      <c r="LCT274" s="893"/>
      <c r="LCU274" s="893"/>
      <c r="LCV274" s="893"/>
      <c r="LCW274" s="909"/>
      <c r="LCX274" s="909"/>
      <c r="LCY274" s="893"/>
      <c r="LCZ274" s="893"/>
      <c r="LDA274" s="909"/>
      <c r="LDB274" s="909"/>
      <c r="LDC274" s="893"/>
      <c r="LDD274" s="893"/>
      <c r="LDE274" s="893"/>
      <c r="LDF274" s="893"/>
      <c r="LDG274" s="893"/>
      <c r="LDH274" s="908"/>
      <c r="LDI274" s="910"/>
      <c r="LDJ274" s="893"/>
      <c r="LDK274" s="893"/>
      <c r="LDL274" s="893"/>
      <c r="LDM274" s="893"/>
      <c r="LDN274" s="893"/>
      <c r="LDO274" s="893"/>
      <c r="LDP274" s="893"/>
      <c r="LDQ274" s="911"/>
      <c r="LDR274" s="911"/>
      <c r="LDS274" s="911"/>
      <c r="LDT274" s="911"/>
      <c r="LDU274" s="911"/>
      <c r="LDV274" s="911"/>
      <c r="LDW274" s="911"/>
      <c r="LDX274" s="911"/>
      <c r="LDY274" s="911"/>
      <c r="LDZ274" s="911"/>
      <c r="LEA274" s="911"/>
      <c r="LEB274" s="911"/>
      <c r="LEC274" s="911"/>
      <c r="LED274" s="911"/>
      <c r="LEE274" s="911"/>
      <c r="LEF274" s="911"/>
      <c r="LEG274" s="911"/>
      <c r="LEH274" s="911"/>
      <c r="LEI274" s="911"/>
      <c r="LEJ274" s="911"/>
      <c r="LEK274" s="911"/>
      <c r="LEL274" s="911"/>
      <c r="LEM274" s="911"/>
      <c r="LEN274" s="911"/>
      <c r="LEO274" s="911"/>
      <c r="LEP274" s="911"/>
      <c r="LEQ274" s="911"/>
      <c r="LER274" s="911"/>
      <c r="LES274" s="911"/>
      <c r="LET274" s="911"/>
      <c r="LEU274" s="911"/>
      <c r="LEV274" s="911"/>
      <c r="LEW274" s="911"/>
      <c r="LEX274" s="911"/>
      <c r="LEY274" s="911"/>
      <c r="LEZ274" s="911"/>
      <c r="LFA274" s="911"/>
      <c r="LFB274" s="911"/>
      <c r="LFC274" s="911"/>
      <c r="LFD274" s="911"/>
      <c r="LFE274" s="911"/>
      <c r="LFF274" s="911"/>
      <c r="LFG274" s="911"/>
      <c r="LFH274" s="911"/>
      <c r="LFI274" s="893"/>
      <c r="LFJ274" s="893"/>
      <c r="LFK274" s="893"/>
      <c r="LFL274" s="893"/>
      <c r="LFM274" s="893"/>
      <c r="LFN274" s="893"/>
      <c r="LFO274" s="893"/>
      <c r="LFP274" s="893"/>
      <c r="LFQ274" s="893"/>
      <c r="LFR274" s="893"/>
      <c r="LFS274" s="893"/>
      <c r="LFT274" s="893"/>
      <c r="LFU274" s="893"/>
      <c r="LFV274" s="893"/>
      <c r="LFW274" s="893"/>
      <c r="LFX274" s="893"/>
      <c r="LFY274" s="893"/>
      <c r="LFZ274" s="893"/>
      <c r="LGA274" s="893"/>
      <c r="LGB274" s="893"/>
      <c r="LGC274" s="893"/>
      <c r="LGD274" s="893"/>
      <c r="LGE274" s="893"/>
      <c r="LGF274" s="893"/>
      <c r="LGG274" s="909"/>
      <c r="LGH274" s="909"/>
      <c r="LGI274" s="909"/>
      <c r="LGJ274" s="909"/>
      <c r="LGK274" s="909"/>
      <c r="LGL274" s="893"/>
      <c r="LGM274" s="893"/>
      <c r="LGN274" s="909"/>
      <c r="LGO274" s="909"/>
      <c r="LGP274" s="893"/>
      <c r="LGQ274" s="893"/>
      <c r="LGR274" s="909"/>
      <c r="LGS274" s="909"/>
      <c r="LGT274" s="893"/>
      <c r="LGU274" s="893"/>
      <c r="LGV274" s="893"/>
      <c r="LGW274" s="893"/>
      <c r="LGX274" s="893"/>
      <c r="LGY274" s="893"/>
      <c r="LGZ274" s="893"/>
      <c r="LHA274" s="909"/>
      <c r="LHB274" s="909"/>
      <c r="LHC274" s="893"/>
      <c r="LHD274" s="893"/>
      <c r="LHE274" s="909"/>
      <c r="LHF274" s="909"/>
      <c r="LHG274" s="893"/>
      <c r="LHH274" s="893"/>
      <c r="LHI274" s="893"/>
      <c r="LHJ274" s="893"/>
      <c r="LHK274" s="893"/>
      <c r="LHL274" s="908"/>
      <c r="LHM274" s="910"/>
      <c r="LHN274" s="893"/>
      <c r="LHO274" s="893"/>
      <c r="LHP274" s="893"/>
      <c r="LHQ274" s="893"/>
      <c r="LHR274" s="893"/>
      <c r="LHS274" s="893"/>
      <c r="LHT274" s="893"/>
      <c r="LHU274" s="911"/>
      <c r="LHV274" s="911"/>
      <c r="LHW274" s="911"/>
      <c r="LHX274" s="911"/>
      <c r="LHY274" s="911"/>
      <c r="LHZ274" s="911"/>
      <c r="LIA274" s="911"/>
      <c r="LIB274" s="911"/>
      <c r="LIC274" s="911"/>
      <c r="LID274" s="911"/>
      <c r="LIE274" s="911"/>
      <c r="LIF274" s="911"/>
      <c r="LIG274" s="911"/>
      <c r="LIH274" s="911"/>
      <c r="LII274" s="911"/>
      <c r="LIJ274" s="911"/>
      <c r="LIK274" s="911"/>
      <c r="LIL274" s="911"/>
      <c r="LIM274" s="911"/>
      <c r="LIN274" s="911"/>
      <c r="LIO274" s="911"/>
      <c r="LIP274" s="911"/>
      <c r="LIQ274" s="911"/>
      <c r="LIR274" s="911"/>
      <c r="LIS274" s="911"/>
      <c r="LIT274" s="911"/>
      <c r="LIU274" s="911"/>
      <c r="LIV274" s="911"/>
      <c r="LIW274" s="911"/>
      <c r="LIX274" s="911"/>
      <c r="LIY274" s="911"/>
      <c r="LIZ274" s="911"/>
      <c r="LJA274" s="911"/>
      <c r="LJB274" s="911"/>
      <c r="LJC274" s="911"/>
      <c r="LJD274" s="911"/>
      <c r="LJE274" s="911"/>
      <c r="LJF274" s="911"/>
      <c r="LJG274" s="911"/>
      <c r="LJH274" s="911"/>
      <c r="LJI274" s="911"/>
      <c r="LJJ274" s="911"/>
      <c r="LJK274" s="911"/>
      <c r="LJL274" s="911"/>
      <c r="LJM274" s="893"/>
      <c r="LJN274" s="893"/>
      <c r="LJO274" s="893"/>
      <c r="LJP274" s="893"/>
      <c r="LJQ274" s="893"/>
      <c r="LJR274" s="893"/>
      <c r="LJS274" s="893"/>
      <c r="LJT274" s="893"/>
      <c r="LJU274" s="893"/>
      <c r="LJV274" s="893"/>
      <c r="LJW274" s="893"/>
      <c r="LJX274" s="893"/>
      <c r="LJY274" s="893"/>
      <c r="LJZ274" s="893"/>
      <c r="LKA274" s="893"/>
      <c r="LKB274" s="893"/>
      <c r="LKC274" s="893"/>
      <c r="LKD274" s="893"/>
      <c r="LKE274" s="893"/>
      <c r="LKF274" s="893"/>
      <c r="LKG274" s="893"/>
      <c r="LKH274" s="893"/>
      <c r="LKI274" s="893"/>
      <c r="LKJ274" s="893"/>
      <c r="LKK274" s="909"/>
      <c r="LKL274" s="909"/>
      <c r="LKM274" s="909"/>
      <c r="LKN274" s="909"/>
      <c r="LKO274" s="909"/>
      <c r="LKP274" s="893"/>
      <c r="LKQ274" s="893"/>
      <c r="LKR274" s="909"/>
      <c r="LKS274" s="909"/>
      <c r="LKT274" s="893"/>
      <c r="LKU274" s="893"/>
      <c r="LKV274" s="909"/>
      <c r="LKW274" s="909"/>
      <c r="LKX274" s="893"/>
      <c r="LKY274" s="893"/>
      <c r="LKZ274" s="893"/>
      <c r="LLA274" s="893"/>
      <c r="LLB274" s="893"/>
      <c r="LLC274" s="893"/>
      <c r="LLD274" s="893"/>
      <c r="LLE274" s="909"/>
      <c r="LLF274" s="909"/>
      <c r="LLG274" s="893"/>
      <c r="LLH274" s="893"/>
      <c r="LLI274" s="909"/>
      <c r="LLJ274" s="909"/>
      <c r="LLK274" s="893"/>
      <c r="LLL274" s="893"/>
      <c r="LLM274" s="893"/>
      <c r="LLN274" s="893"/>
      <c r="LLO274" s="893"/>
      <c r="LLP274" s="908"/>
      <c r="LLQ274" s="910"/>
      <c r="LLR274" s="893"/>
      <c r="LLS274" s="893"/>
      <c r="LLT274" s="893"/>
      <c r="LLU274" s="893"/>
      <c r="LLV274" s="893"/>
      <c r="LLW274" s="893"/>
      <c r="LLX274" s="893"/>
      <c r="LLY274" s="911"/>
      <c r="LLZ274" s="911"/>
      <c r="LMA274" s="911"/>
      <c r="LMB274" s="911"/>
      <c r="LMC274" s="911"/>
      <c r="LMD274" s="911"/>
      <c r="LME274" s="911"/>
      <c r="LMF274" s="911"/>
      <c r="LMG274" s="911"/>
      <c r="LMH274" s="911"/>
      <c r="LMI274" s="911"/>
      <c r="LMJ274" s="911"/>
      <c r="LMK274" s="911"/>
      <c r="LML274" s="911"/>
      <c r="LMM274" s="911"/>
      <c r="LMN274" s="911"/>
      <c r="LMO274" s="911"/>
      <c r="LMP274" s="911"/>
      <c r="LMQ274" s="911"/>
      <c r="LMR274" s="911"/>
      <c r="LMS274" s="911"/>
      <c r="LMT274" s="911"/>
      <c r="LMU274" s="911"/>
      <c r="LMV274" s="911"/>
      <c r="LMW274" s="911"/>
      <c r="LMX274" s="911"/>
      <c r="LMY274" s="911"/>
      <c r="LMZ274" s="911"/>
      <c r="LNA274" s="911"/>
      <c r="LNB274" s="911"/>
      <c r="LNC274" s="911"/>
      <c r="LND274" s="911"/>
      <c r="LNE274" s="911"/>
      <c r="LNF274" s="911"/>
      <c r="LNG274" s="911"/>
      <c r="LNH274" s="911"/>
      <c r="LNI274" s="911"/>
      <c r="LNJ274" s="911"/>
      <c r="LNK274" s="911"/>
      <c r="LNL274" s="911"/>
      <c r="LNM274" s="911"/>
      <c r="LNN274" s="911"/>
      <c r="LNO274" s="911"/>
      <c r="LNP274" s="911"/>
      <c r="LNQ274" s="893"/>
      <c r="LNR274" s="893"/>
      <c r="LNS274" s="893"/>
      <c r="LNT274" s="893"/>
      <c r="LNU274" s="893"/>
      <c r="LNV274" s="893"/>
      <c r="LNW274" s="893"/>
      <c r="LNX274" s="893"/>
      <c r="LNY274" s="893"/>
      <c r="LNZ274" s="893"/>
      <c r="LOA274" s="893"/>
      <c r="LOB274" s="893"/>
      <c r="LOC274" s="893"/>
      <c r="LOD274" s="893"/>
      <c r="LOE274" s="893"/>
      <c r="LOF274" s="893"/>
      <c r="LOG274" s="893"/>
      <c r="LOH274" s="893"/>
      <c r="LOI274" s="893"/>
      <c r="LOJ274" s="893"/>
      <c r="LOK274" s="893"/>
      <c r="LOL274" s="893"/>
      <c r="LOM274" s="893"/>
      <c r="LON274" s="893"/>
      <c r="LOO274" s="909"/>
      <c r="LOP274" s="909"/>
      <c r="LOQ274" s="909"/>
      <c r="LOR274" s="909"/>
      <c r="LOS274" s="909"/>
      <c r="LOT274" s="893"/>
      <c r="LOU274" s="893"/>
      <c r="LOV274" s="909"/>
      <c r="LOW274" s="909"/>
      <c r="LOX274" s="893"/>
      <c r="LOY274" s="893"/>
      <c r="LOZ274" s="909"/>
      <c r="LPA274" s="909"/>
      <c r="LPB274" s="893"/>
      <c r="LPC274" s="893"/>
      <c r="LPD274" s="893"/>
      <c r="LPE274" s="893"/>
      <c r="LPF274" s="893"/>
      <c r="LPG274" s="893"/>
      <c r="LPH274" s="893"/>
      <c r="LPI274" s="909"/>
      <c r="LPJ274" s="909"/>
      <c r="LPK274" s="893"/>
      <c r="LPL274" s="893"/>
      <c r="LPM274" s="909"/>
      <c r="LPN274" s="909"/>
      <c r="LPO274" s="893"/>
      <c r="LPP274" s="893"/>
      <c r="LPQ274" s="893"/>
      <c r="LPR274" s="893"/>
      <c r="LPS274" s="893"/>
      <c r="LPT274" s="908"/>
      <c r="LPU274" s="910"/>
      <c r="LPV274" s="893"/>
      <c r="LPW274" s="893"/>
      <c r="LPX274" s="893"/>
      <c r="LPY274" s="893"/>
      <c r="LPZ274" s="893"/>
      <c r="LQA274" s="893"/>
      <c r="LQB274" s="893"/>
      <c r="LQC274" s="911"/>
      <c r="LQD274" s="911"/>
      <c r="LQE274" s="911"/>
      <c r="LQF274" s="911"/>
      <c r="LQG274" s="911"/>
      <c r="LQH274" s="911"/>
      <c r="LQI274" s="911"/>
      <c r="LQJ274" s="911"/>
      <c r="LQK274" s="911"/>
      <c r="LQL274" s="911"/>
      <c r="LQM274" s="911"/>
      <c r="LQN274" s="911"/>
      <c r="LQO274" s="911"/>
      <c r="LQP274" s="911"/>
      <c r="LQQ274" s="911"/>
      <c r="LQR274" s="911"/>
      <c r="LQS274" s="911"/>
      <c r="LQT274" s="911"/>
      <c r="LQU274" s="911"/>
      <c r="LQV274" s="911"/>
      <c r="LQW274" s="911"/>
      <c r="LQX274" s="911"/>
      <c r="LQY274" s="911"/>
      <c r="LQZ274" s="911"/>
      <c r="LRA274" s="911"/>
      <c r="LRB274" s="911"/>
      <c r="LRC274" s="911"/>
      <c r="LRD274" s="911"/>
      <c r="LRE274" s="911"/>
      <c r="LRF274" s="911"/>
      <c r="LRG274" s="911"/>
      <c r="LRH274" s="911"/>
      <c r="LRI274" s="911"/>
      <c r="LRJ274" s="911"/>
      <c r="LRK274" s="911"/>
      <c r="LRL274" s="911"/>
      <c r="LRM274" s="911"/>
      <c r="LRN274" s="911"/>
      <c r="LRO274" s="911"/>
      <c r="LRP274" s="911"/>
      <c r="LRQ274" s="911"/>
      <c r="LRR274" s="911"/>
      <c r="LRS274" s="911"/>
      <c r="LRT274" s="911"/>
      <c r="LRU274" s="893"/>
      <c r="LRV274" s="893"/>
      <c r="LRW274" s="893"/>
      <c r="LRX274" s="893"/>
      <c r="LRY274" s="893"/>
      <c r="LRZ274" s="893"/>
      <c r="LSA274" s="893"/>
      <c r="LSB274" s="893"/>
      <c r="LSC274" s="893"/>
      <c r="LSD274" s="893"/>
      <c r="LSE274" s="893"/>
      <c r="LSF274" s="893"/>
      <c r="LSG274" s="893"/>
      <c r="LSH274" s="893"/>
      <c r="LSI274" s="893"/>
      <c r="LSJ274" s="893"/>
      <c r="LSK274" s="893"/>
      <c r="LSL274" s="893"/>
      <c r="LSM274" s="893"/>
      <c r="LSN274" s="893"/>
      <c r="LSO274" s="893"/>
      <c r="LSP274" s="893"/>
      <c r="LSQ274" s="893"/>
      <c r="LSR274" s="893"/>
      <c r="LSS274" s="909"/>
      <c r="LST274" s="909"/>
      <c r="LSU274" s="909"/>
      <c r="LSV274" s="909"/>
      <c r="LSW274" s="909"/>
      <c r="LSX274" s="893"/>
      <c r="LSY274" s="893"/>
      <c r="LSZ274" s="909"/>
      <c r="LTA274" s="909"/>
      <c r="LTB274" s="893"/>
      <c r="LTC274" s="893"/>
      <c r="LTD274" s="909"/>
      <c r="LTE274" s="909"/>
      <c r="LTF274" s="893"/>
      <c r="LTG274" s="893"/>
      <c r="LTH274" s="893"/>
      <c r="LTI274" s="893"/>
      <c r="LTJ274" s="893"/>
      <c r="LTK274" s="893"/>
      <c r="LTL274" s="893"/>
      <c r="LTM274" s="909"/>
      <c r="LTN274" s="909"/>
      <c r="LTO274" s="893"/>
      <c r="LTP274" s="893"/>
      <c r="LTQ274" s="909"/>
      <c r="LTR274" s="909"/>
      <c r="LTS274" s="893"/>
      <c r="LTT274" s="893"/>
      <c r="LTU274" s="893"/>
      <c r="LTV274" s="893"/>
      <c r="LTW274" s="893"/>
      <c r="LTX274" s="908"/>
      <c r="LTY274" s="910"/>
      <c r="LTZ274" s="893"/>
      <c r="LUA274" s="893"/>
      <c r="LUB274" s="893"/>
      <c r="LUC274" s="893"/>
      <c r="LUD274" s="893"/>
      <c r="LUE274" s="893"/>
      <c r="LUF274" s="893"/>
      <c r="LUG274" s="911"/>
      <c r="LUH274" s="911"/>
      <c r="LUI274" s="911"/>
      <c r="LUJ274" s="911"/>
      <c r="LUK274" s="911"/>
      <c r="LUL274" s="911"/>
      <c r="LUM274" s="911"/>
      <c r="LUN274" s="911"/>
      <c r="LUO274" s="911"/>
      <c r="LUP274" s="911"/>
      <c r="LUQ274" s="911"/>
      <c r="LUR274" s="911"/>
      <c r="LUS274" s="911"/>
      <c r="LUT274" s="911"/>
      <c r="LUU274" s="911"/>
      <c r="LUV274" s="911"/>
      <c r="LUW274" s="911"/>
      <c r="LUX274" s="911"/>
      <c r="LUY274" s="911"/>
      <c r="LUZ274" s="911"/>
      <c r="LVA274" s="911"/>
      <c r="LVB274" s="911"/>
      <c r="LVC274" s="911"/>
      <c r="LVD274" s="911"/>
      <c r="LVE274" s="911"/>
      <c r="LVF274" s="911"/>
      <c r="LVG274" s="911"/>
      <c r="LVH274" s="911"/>
      <c r="LVI274" s="911"/>
      <c r="LVJ274" s="911"/>
      <c r="LVK274" s="911"/>
      <c r="LVL274" s="911"/>
      <c r="LVM274" s="911"/>
      <c r="LVN274" s="911"/>
      <c r="LVO274" s="911"/>
      <c r="LVP274" s="911"/>
      <c r="LVQ274" s="911"/>
      <c r="LVR274" s="911"/>
      <c r="LVS274" s="911"/>
      <c r="LVT274" s="911"/>
      <c r="LVU274" s="911"/>
      <c r="LVV274" s="911"/>
      <c r="LVW274" s="911"/>
      <c r="LVX274" s="911"/>
      <c r="LVY274" s="893"/>
      <c r="LVZ274" s="893"/>
      <c r="LWA274" s="893"/>
      <c r="LWB274" s="893"/>
      <c r="LWC274" s="893"/>
      <c r="LWD274" s="893"/>
      <c r="LWE274" s="893"/>
      <c r="LWF274" s="893"/>
      <c r="LWG274" s="893"/>
      <c r="LWH274" s="893"/>
      <c r="LWI274" s="893"/>
      <c r="LWJ274" s="893"/>
      <c r="LWK274" s="893"/>
      <c r="LWL274" s="893"/>
      <c r="LWM274" s="893"/>
      <c r="LWN274" s="893"/>
      <c r="LWO274" s="893"/>
      <c r="LWP274" s="893"/>
      <c r="LWQ274" s="893"/>
      <c r="LWR274" s="893"/>
      <c r="LWS274" s="893"/>
      <c r="LWT274" s="893"/>
      <c r="LWU274" s="893"/>
      <c r="LWV274" s="893"/>
      <c r="LWW274" s="909"/>
      <c r="LWX274" s="909"/>
      <c r="LWY274" s="909"/>
      <c r="LWZ274" s="909"/>
      <c r="LXA274" s="909"/>
      <c r="LXB274" s="893"/>
      <c r="LXC274" s="893"/>
      <c r="LXD274" s="909"/>
      <c r="LXE274" s="909"/>
      <c r="LXF274" s="893"/>
      <c r="LXG274" s="893"/>
      <c r="LXH274" s="909"/>
      <c r="LXI274" s="909"/>
      <c r="LXJ274" s="893"/>
      <c r="LXK274" s="893"/>
      <c r="LXL274" s="893"/>
      <c r="LXM274" s="893"/>
      <c r="LXN274" s="893"/>
      <c r="LXO274" s="893"/>
      <c r="LXP274" s="893"/>
      <c r="LXQ274" s="909"/>
      <c r="LXR274" s="909"/>
      <c r="LXS274" s="893"/>
      <c r="LXT274" s="893"/>
      <c r="LXU274" s="909"/>
      <c r="LXV274" s="909"/>
      <c r="LXW274" s="893"/>
      <c r="LXX274" s="893"/>
      <c r="LXY274" s="893"/>
      <c r="LXZ274" s="893"/>
      <c r="LYA274" s="893"/>
      <c r="LYB274" s="908"/>
      <c r="LYC274" s="910"/>
      <c r="LYD274" s="893"/>
      <c r="LYE274" s="893"/>
      <c r="LYF274" s="893"/>
      <c r="LYG274" s="893"/>
      <c r="LYH274" s="893"/>
      <c r="LYI274" s="893"/>
      <c r="LYJ274" s="893"/>
      <c r="LYK274" s="911"/>
      <c r="LYL274" s="911"/>
      <c r="LYM274" s="911"/>
      <c r="LYN274" s="911"/>
      <c r="LYO274" s="911"/>
      <c r="LYP274" s="911"/>
      <c r="LYQ274" s="911"/>
      <c r="LYR274" s="911"/>
      <c r="LYS274" s="911"/>
      <c r="LYT274" s="911"/>
      <c r="LYU274" s="911"/>
      <c r="LYV274" s="911"/>
      <c r="LYW274" s="911"/>
      <c r="LYX274" s="911"/>
      <c r="LYY274" s="911"/>
      <c r="LYZ274" s="911"/>
      <c r="LZA274" s="911"/>
      <c r="LZB274" s="911"/>
      <c r="LZC274" s="911"/>
      <c r="LZD274" s="911"/>
      <c r="LZE274" s="911"/>
      <c r="LZF274" s="911"/>
      <c r="LZG274" s="911"/>
      <c r="LZH274" s="911"/>
      <c r="LZI274" s="911"/>
      <c r="LZJ274" s="911"/>
      <c r="LZK274" s="911"/>
      <c r="LZL274" s="911"/>
      <c r="LZM274" s="911"/>
      <c r="LZN274" s="911"/>
      <c r="LZO274" s="911"/>
      <c r="LZP274" s="911"/>
      <c r="LZQ274" s="911"/>
      <c r="LZR274" s="911"/>
      <c r="LZS274" s="911"/>
      <c r="LZT274" s="911"/>
      <c r="LZU274" s="911"/>
      <c r="LZV274" s="911"/>
      <c r="LZW274" s="911"/>
      <c r="LZX274" s="911"/>
      <c r="LZY274" s="911"/>
      <c r="LZZ274" s="911"/>
      <c r="MAA274" s="911"/>
      <c r="MAB274" s="911"/>
      <c r="MAC274" s="893"/>
      <c r="MAD274" s="893"/>
      <c r="MAE274" s="893"/>
      <c r="MAF274" s="893"/>
      <c r="MAG274" s="893"/>
      <c r="MAH274" s="893"/>
      <c r="MAI274" s="893"/>
      <c r="MAJ274" s="893"/>
      <c r="MAK274" s="893"/>
      <c r="MAL274" s="893"/>
      <c r="MAM274" s="893"/>
      <c r="MAN274" s="893"/>
      <c r="MAO274" s="893"/>
      <c r="MAP274" s="893"/>
      <c r="MAQ274" s="893"/>
      <c r="MAR274" s="893"/>
      <c r="MAS274" s="893"/>
      <c r="MAT274" s="893"/>
      <c r="MAU274" s="893"/>
      <c r="MAV274" s="893"/>
      <c r="MAW274" s="893"/>
      <c r="MAX274" s="893"/>
      <c r="MAY274" s="893"/>
      <c r="MAZ274" s="893"/>
      <c r="MBA274" s="909"/>
      <c r="MBB274" s="909"/>
      <c r="MBC274" s="909"/>
      <c r="MBD274" s="909"/>
      <c r="MBE274" s="909"/>
      <c r="MBF274" s="893"/>
      <c r="MBG274" s="893"/>
      <c r="MBH274" s="909"/>
      <c r="MBI274" s="909"/>
      <c r="MBJ274" s="893"/>
      <c r="MBK274" s="893"/>
      <c r="MBL274" s="909"/>
      <c r="MBM274" s="909"/>
      <c r="MBN274" s="893"/>
      <c r="MBO274" s="893"/>
      <c r="MBP274" s="893"/>
      <c r="MBQ274" s="893"/>
      <c r="MBR274" s="893"/>
      <c r="MBS274" s="893"/>
      <c r="MBT274" s="893"/>
      <c r="MBU274" s="909"/>
      <c r="MBV274" s="909"/>
      <c r="MBW274" s="893"/>
      <c r="MBX274" s="893"/>
      <c r="MBY274" s="909"/>
      <c r="MBZ274" s="909"/>
      <c r="MCA274" s="893"/>
      <c r="MCB274" s="893"/>
      <c r="MCC274" s="893"/>
      <c r="MCD274" s="893"/>
      <c r="MCE274" s="893"/>
      <c r="MCF274" s="908"/>
      <c r="MCG274" s="910"/>
      <c r="MCH274" s="893"/>
      <c r="MCI274" s="893"/>
      <c r="MCJ274" s="893"/>
      <c r="MCK274" s="893"/>
      <c r="MCL274" s="893"/>
      <c r="MCM274" s="893"/>
      <c r="MCN274" s="893"/>
      <c r="MCO274" s="911"/>
      <c r="MCP274" s="911"/>
      <c r="MCQ274" s="911"/>
      <c r="MCR274" s="911"/>
      <c r="MCS274" s="911"/>
      <c r="MCT274" s="911"/>
      <c r="MCU274" s="911"/>
      <c r="MCV274" s="911"/>
      <c r="MCW274" s="911"/>
      <c r="MCX274" s="911"/>
      <c r="MCY274" s="911"/>
      <c r="MCZ274" s="911"/>
      <c r="MDA274" s="911"/>
      <c r="MDB274" s="911"/>
      <c r="MDC274" s="911"/>
      <c r="MDD274" s="911"/>
      <c r="MDE274" s="911"/>
      <c r="MDF274" s="911"/>
      <c r="MDG274" s="911"/>
      <c r="MDH274" s="911"/>
      <c r="MDI274" s="911"/>
      <c r="MDJ274" s="911"/>
      <c r="MDK274" s="911"/>
      <c r="MDL274" s="911"/>
      <c r="MDM274" s="911"/>
      <c r="MDN274" s="911"/>
      <c r="MDO274" s="911"/>
      <c r="MDP274" s="911"/>
      <c r="MDQ274" s="911"/>
      <c r="MDR274" s="911"/>
      <c r="MDS274" s="911"/>
      <c r="MDT274" s="911"/>
      <c r="MDU274" s="911"/>
      <c r="MDV274" s="911"/>
      <c r="MDW274" s="911"/>
      <c r="MDX274" s="911"/>
      <c r="MDY274" s="911"/>
      <c r="MDZ274" s="911"/>
      <c r="MEA274" s="911"/>
      <c r="MEB274" s="911"/>
      <c r="MEC274" s="911"/>
      <c r="MED274" s="911"/>
      <c r="MEE274" s="911"/>
      <c r="MEF274" s="911"/>
      <c r="MEG274" s="893"/>
      <c r="MEH274" s="893"/>
      <c r="MEI274" s="893"/>
      <c r="MEJ274" s="893"/>
      <c r="MEK274" s="893"/>
      <c r="MEL274" s="893"/>
      <c r="MEM274" s="893"/>
      <c r="MEN274" s="893"/>
      <c r="MEO274" s="893"/>
      <c r="MEP274" s="893"/>
      <c r="MEQ274" s="893"/>
      <c r="MER274" s="893"/>
      <c r="MES274" s="893"/>
      <c r="MET274" s="893"/>
      <c r="MEU274" s="893"/>
      <c r="MEV274" s="893"/>
      <c r="MEW274" s="893"/>
      <c r="MEX274" s="893"/>
      <c r="MEY274" s="893"/>
      <c r="MEZ274" s="893"/>
      <c r="MFA274" s="893"/>
      <c r="MFB274" s="893"/>
      <c r="MFC274" s="893"/>
      <c r="MFD274" s="893"/>
      <c r="MFE274" s="909"/>
      <c r="MFF274" s="909"/>
      <c r="MFG274" s="909"/>
      <c r="MFH274" s="909"/>
      <c r="MFI274" s="909"/>
      <c r="MFJ274" s="893"/>
      <c r="MFK274" s="893"/>
      <c r="MFL274" s="909"/>
      <c r="MFM274" s="909"/>
      <c r="MFN274" s="893"/>
      <c r="MFO274" s="893"/>
      <c r="MFP274" s="909"/>
      <c r="MFQ274" s="909"/>
      <c r="MFR274" s="893"/>
      <c r="MFS274" s="893"/>
      <c r="MFT274" s="893"/>
      <c r="MFU274" s="893"/>
      <c r="MFV274" s="893"/>
      <c r="MFW274" s="893"/>
      <c r="MFX274" s="893"/>
      <c r="MFY274" s="909"/>
      <c r="MFZ274" s="909"/>
      <c r="MGA274" s="893"/>
      <c r="MGB274" s="893"/>
      <c r="MGC274" s="909"/>
      <c r="MGD274" s="909"/>
      <c r="MGE274" s="893"/>
      <c r="MGF274" s="893"/>
      <c r="MGG274" s="893"/>
      <c r="MGH274" s="893"/>
      <c r="MGI274" s="893"/>
      <c r="MGJ274" s="908"/>
      <c r="MGK274" s="910"/>
      <c r="MGL274" s="893"/>
      <c r="MGM274" s="893"/>
      <c r="MGN274" s="893"/>
      <c r="MGO274" s="893"/>
      <c r="MGP274" s="893"/>
      <c r="MGQ274" s="893"/>
      <c r="MGR274" s="893"/>
      <c r="MGS274" s="911"/>
      <c r="MGT274" s="911"/>
      <c r="MGU274" s="911"/>
      <c r="MGV274" s="911"/>
      <c r="MGW274" s="911"/>
      <c r="MGX274" s="911"/>
      <c r="MGY274" s="911"/>
      <c r="MGZ274" s="911"/>
      <c r="MHA274" s="911"/>
      <c r="MHB274" s="911"/>
      <c r="MHC274" s="911"/>
      <c r="MHD274" s="911"/>
      <c r="MHE274" s="911"/>
      <c r="MHF274" s="911"/>
      <c r="MHG274" s="911"/>
      <c r="MHH274" s="911"/>
      <c r="MHI274" s="911"/>
      <c r="MHJ274" s="911"/>
      <c r="MHK274" s="911"/>
      <c r="MHL274" s="911"/>
      <c r="MHM274" s="911"/>
      <c r="MHN274" s="911"/>
      <c r="MHO274" s="911"/>
      <c r="MHP274" s="911"/>
      <c r="MHQ274" s="911"/>
      <c r="MHR274" s="911"/>
      <c r="MHS274" s="911"/>
      <c r="MHT274" s="911"/>
      <c r="MHU274" s="911"/>
      <c r="MHV274" s="911"/>
      <c r="MHW274" s="911"/>
      <c r="MHX274" s="911"/>
      <c r="MHY274" s="911"/>
      <c r="MHZ274" s="911"/>
      <c r="MIA274" s="911"/>
      <c r="MIB274" s="911"/>
      <c r="MIC274" s="911"/>
      <c r="MID274" s="911"/>
      <c r="MIE274" s="911"/>
      <c r="MIF274" s="911"/>
      <c r="MIG274" s="911"/>
      <c r="MIH274" s="911"/>
      <c r="MII274" s="911"/>
      <c r="MIJ274" s="911"/>
      <c r="MIK274" s="893"/>
      <c r="MIL274" s="893"/>
      <c r="MIM274" s="893"/>
      <c r="MIN274" s="893"/>
      <c r="MIO274" s="893"/>
      <c r="MIP274" s="893"/>
      <c r="MIQ274" s="893"/>
      <c r="MIR274" s="893"/>
      <c r="MIS274" s="893"/>
      <c r="MIT274" s="893"/>
      <c r="MIU274" s="893"/>
      <c r="MIV274" s="893"/>
      <c r="MIW274" s="893"/>
      <c r="MIX274" s="893"/>
      <c r="MIY274" s="893"/>
      <c r="MIZ274" s="893"/>
      <c r="MJA274" s="893"/>
      <c r="MJB274" s="893"/>
      <c r="MJC274" s="893"/>
      <c r="MJD274" s="893"/>
      <c r="MJE274" s="893"/>
      <c r="MJF274" s="893"/>
      <c r="MJG274" s="893"/>
      <c r="MJH274" s="893"/>
      <c r="MJI274" s="909"/>
      <c r="MJJ274" s="909"/>
      <c r="MJK274" s="909"/>
      <c r="MJL274" s="909"/>
      <c r="MJM274" s="909"/>
      <c r="MJN274" s="893"/>
      <c r="MJO274" s="893"/>
      <c r="MJP274" s="909"/>
      <c r="MJQ274" s="909"/>
      <c r="MJR274" s="893"/>
      <c r="MJS274" s="893"/>
      <c r="MJT274" s="909"/>
      <c r="MJU274" s="909"/>
      <c r="MJV274" s="893"/>
      <c r="MJW274" s="893"/>
      <c r="MJX274" s="893"/>
      <c r="MJY274" s="893"/>
      <c r="MJZ274" s="893"/>
      <c r="MKA274" s="893"/>
      <c r="MKB274" s="893"/>
      <c r="MKC274" s="909"/>
      <c r="MKD274" s="909"/>
      <c r="MKE274" s="893"/>
      <c r="MKF274" s="893"/>
      <c r="MKG274" s="909"/>
      <c r="MKH274" s="909"/>
      <c r="MKI274" s="893"/>
      <c r="MKJ274" s="893"/>
      <c r="MKK274" s="893"/>
      <c r="MKL274" s="893"/>
      <c r="MKM274" s="893"/>
      <c r="MKN274" s="908"/>
      <c r="MKO274" s="910"/>
      <c r="MKP274" s="893"/>
      <c r="MKQ274" s="893"/>
      <c r="MKR274" s="893"/>
      <c r="MKS274" s="893"/>
      <c r="MKT274" s="893"/>
      <c r="MKU274" s="893"/>
      <c r="MKV274" s="893"/>
      <c r="MKW274" s="911"/>
      <c r="MKX274" s="911"/>
      <c r="MKY274" s="911"/>
      <c r="MKZ274" s="911"/>
      <c r="MLA274" s="911"/>
      <c r="MLB274" s="911"/>
      <c r="MLC274" s="911"/>
      <c r="MLD274" s="911"/>
      <c r="MLE274" s="911"/>
      <c r="MLF274" s="911"/>
      <c r="MLG274" s="911"/>
      <c r="MLH274" s="911"/>
      <c r="MLI274" s="911"/>
      <c r="MLJ274" s="911"/>
      <c r="MLK274" s="911"/>
      <c r="MLL274" s="911"/>
      <c r="MLM274" s="911"/>
      <c r="MLN274" s="911"/>
      <c r="MLO274" s="911"/>
      <c r="MLP274" s="911"/>
      <c r="MLQ274" s="911"/>
      <c r="MLR274" s="911"/>
      <c r="MLS274" s="911"/>
      <c r="MLT274" s="911"/>
      <c r="MLU274" s="911"/>
      <c r="MLV274" s="911"/>
      <c r="MLW274" s="911"/>
      <c r="MLX274" s="911"/>
      <c r="MLY274" s="911"/>
      <c r="MLZ274" s="911"/>
      <c r="MMA274" s="911"/>
      <c r="MMB274" s="911"/>
      <c r="MMC274" s="911"/>
      <c r="MMD274" s="911"/>
      <c r="MME274" s="911"/>
      <c r="MMF274" s="911"/>
      <c r="MMG274" s="911"/>
      <c r="MMH274" s="911"/>
      <c r="MMI274" s="911"/>
      <c r="MMJ274" s="911"/>
      <c r="MMK274" s="911"/>
      <c r="MML274" s="911"/>
      <c r="MMM274" s="911"/>
      <c r="MMN274" s="911"/>
      <c r="MMO274" s="893"/>
      <c r="MMP274" s="893"/>
      <c r="MMQ274" s="893"/>
      <c r="MMR274" s="893"/>
      <c r="MMS274" s="893"/>
      <c r="MMT274" s="893"/>
      <c r="MMU274" s="893"/>
      <c r="MMV274" s="893"/>
      <c r="MMW274" s="893"/>
      <c r="MMX274" s="893"/>
      <c r="MMY274" s="893"/>
      <c r="MMZ274" s="893"/>
      <c r="MNA274" s="893"/>
      <c r="MNB274" s="893"/>
      <c r="MNC274" s="893"/>
      <c r="MND274" s="893"/>
      <c r="MNE274" s="893"/>
      <c r="MNF274" s="893"/>
      <c r="MNG274" s="893"/>
      <c r="MNH274" s="893"/>
      <c r="MNI274" s="893"/>
      <c r="MNJ274" s="893"/>
      <c r="MNK274" s="893"/>
      <c r="MNL274" s="893"/>
      <c r="MNM274" s="909"/>
      <c r="MNN274" s="909"/>
      <c r="MNO274" s="909"/>
      <c r="MNP274" s="909"/>
      <c r="MNQ274" s="909"/>
      <c r="MNR274" s="893"/>
      <c r="MNS274" s="893"/>
      <c r="MNT274" s="909"/>
      <c r="MNU274" s="909"/>
      <c r="MNV274" s="893"/>
      <c r="MNW274" s="893"/>
      <c r="MNX274" s="909"/>
      <c r="MNY274" s="909"/>
      <c r="MNZ274" s="893"/>
      <c r="MOA274" s="893"/>
      <c r="MOB274" s="893"/>
      <c r="MOC274" s="893"/>
      <c r="MOD274" s="893"/>
      <c r="MOE274" s="893"/>
      <c r="MOF274" s="893"/>
      <c r="MOG274" s="909"/>
      <c r="MOH274" s="909"/>
      <c r="MOI274" s="893"/>
      <c r="MOJ274" s="893"/>
      <c r="MOK274" s="909"/>
      <c r="MOL274" s="909"/>
      <c r="MOM274" s="893"/>
      <c r="MON274" s="893"/>
      <c r="MOO274" s="893"/>
      <c r="MOP274" s="893"/>
      <c r="MOQ274" s="893"/>
      <c r="MOR274" s="908"/>
      <c r="MOS274" s="910"/>
      <c r="MOT274" s="893"/>
      <c r="MOU274" s="893"/>
      <c r="MOV274" s="893"/>
      <c r="MOW274" s="893"/>
      <c r="MOX274" s="893"/>
      <c r="MOY274" s="893"/>
      <c r="MOZ274" s="893"/>
      <c r="MPA274" s="911"/>
      <c r="MPB274" s="911"/>
      <c r="MPC274" s="911"/>
      <c r="MPD274" s="911"/>
      <c r="MPE274" s="911"/>
      <c r="MPF274" s="911"/>
      <c r="MPG274" s="911"/>
      <c r="MPH274" s="911"/>
      <c r="MPI274" s="911"/>
      <c r="MPJ274" s="911"/>
      <c r="MPK274" s="911"/>
      <c r="MPL274" s="911"/>
      <c r="MPM274" s="911"/>
      <c r="MPN274" s="911"/>
      <c r="MPO274" s="911"/>
      <c r="MPP274" s="911"/>
      <c r="MPQ274" s="911"/>
      <c r="MPR274" s="911"/>
      <c r="MPS274" s="911"/>
      <c r="MPT274" s="911"/>
      <c r="MPU274" s="911"/>
      <c r="MPV274" s="911"/>
      <c r="MPW274" s="911"/>
      <c r="MPX274" s="911"/>
      <c r="MPY274" s="911"/>
      <c r="MPZ274" s="911"/>
      <c r="MQA274" s="911"/>
      <c r="MQB274" s="911"/>
      <c r="MQC274" s="911"/>
      <c r="MQD274" s="911"/>
      <c r="MQE274" s="911"/>
      <c r="MQF274" s="911"/>
      <c r="MQG274" s="911"/>
      <c r="MQH274" s="911"/>
      <c r="MQI274" s="911"/>
      <c r="MQJ274" s="911"/>
      <c r="MQK274" s="911"/>
      <c r="MQL274" s="911"/>
      <c r="MQM274" s="911"/>
      <c r="MQN274" s="911"/>
      <c r="MQO274" s="911"/>
      <c r="MQP274" s="911"/>
      <c r="MQQ274" s="911"/>
      <c r="MQR274" s="911"/>
      <c r="MQS274" s="893"/>
      <c r="MQT274" s="893"/>
      <c r="MQU274" s="893"/>
      <c r="MQV274" s="893"/>
      <c r="MQW274" s="893"/>
      <c r="MQX274" s="893"/>
      <c r="MQY274" s="893"/>
      <c r="MQZ274" s="893"/>
      <c r="MRA274" s="893"/>
      <c r="MRB274" s="893"/>
      <c r="MRC274" s="893"/>
      <c r="MRD274" s="893"/>
      <c r="MRE274" s="893"/>
      <c r="MRF274" s="893"/>
      <c r="MRG274" s="893"/>
      <c r="MRH274" s="893"/>
      <c r="MRI274" s="893"/>
      <c r="MRJ274" s="893"/>
      <c r="MRK274" s="893"/>
      <c r="MRL274" s="893"/>
      <c r="MRM274" s="893"/>
      <c r="MRN274" s="893"/>
      <c r="MRO274" s="893"/>
      <c r="MRP274" s="893"/>
      <c r="MRQ274" s="909"/>
      <c r="MRR274" s="909"/>
      <c r="MRS274" s="909"/>
      <c r="MRT274" s="909"/>
      <c r="MRU274" s="909"/>
      <c r="MRV274" s="893"/>
      <c r="MRW274" s="893"/>
      <c r="MRX274" s="909"/>
      <c r="MRY274" s="909"/>
      <c r="MRZ274" s="893"/>
      <c r="MSA274" s="893"/>
      <c r="MSB274" s="909"/>
      <c r="MSC274" s="909"/>
      <c r="MSD274" s="893"/>
      <c r="MSE274" s="893"/>
      <c r="MSF274" s="893"/>
      <c r="MSG274" s="893"/>
      <c r="MSH274" s="893"/>
      <c r="MSI274" s="893"/>
      <c r="MSJ274" s="893"/>
      <c r="MSK274" s="909"/>
      <c r="MSL274" s="909"/>
      <c r="MSM274" s="893"/>
      <c r="MSN274" s="893"/>
      <c r="MSO274" s="909"/>
      <c r="MSP274" s="909"/>
      <c r="MSQ274" s="893"/>
      <c r="MSR274" s="893"/>
      <c r="MSS274" s="893"/>
      <c r="MST274" s="893"/>
      <c r="MSU274" s="893"/>
      <c r="MSV274" s="908"/>
      <c r="MSW274" s="910"/>
      <c r="MSX274" s="893"/>
      <c r="MSY274" s="893"/>
      <c r="MSZ274" s="893"/>
      <c r="MTA274" s="893"/>
      <c r="MTB274" s="893"/>
      <c r="MTC274" s="893"/>
      <c r="MTD274" s="893"/>
      <c r="MTE274" s="911"/>
      <c r="MTF274" s="911"/>
      <c r="MTG274" s="911"/>
      <c r="MTH274" s="911"/>
      <c r="MTI274" s="911"/>
      <c r="MTJ274" s="911"/>
      <c r="MTK274" s="911"/>
      <c r="MTL274" s="911"/>
      <c r="MTM274" s="911"/>
      <c r="MTN274" s="911"/>
      <c r="MTO274" s="911"/>
      <c r="MTP274" s="911"/>
      <c r="MTQ274" s="911"/>
      <c r="MTR274" s="911"/>
      <c r="MTS274" s="911"/>
      <c r="MTT274" s="911"/>
      <c r="MTU274" s="911"/>
      <c r="MTV274" s="911"/>
      <c r="MTW274" s="911"/>
      <c r="MTX274" s="911"/>
      <c r="MTY274" s="911"/>
      <c r="MTZ274" s="911"/>
      <c r="MUA274" s="911"/>
      <c r="MUB274" s="911"/>
      <c r="MUC274" s="911"/>
      <c r="MUD274" s="911"/>
      <c r="MUE274" s="911"/>
      <c r="MUF274" s="911"/>
      <c r="MUG274" s="911"/>
      <c r="MUH274" s="911"/>
      <c r="MUI274" s="911"/>
      <c r="MUJ274" s="911"/>
      <c r="MUK274" s="911"/>
      <c r="MUL274" s="911"/>
      <c r="MUM274" s="911"/>
      <c r="MUN274" s="911"/>
      <c r="MUO274" s="911"/>
      <c r="MUP274" s="911"/>
      <c r="MUQ274" s="911"/>
      <c r="MUR274" s="911"/>
      <c r="MUS274" s="911"/>
      <c r="MUT274" s="911"/>
      <c r="MUU274" s="911"/>
      <c r="MUV274" s="911"/>
      <c r="MUW274" s="893"/>
      <c r="MUX274" s="893"/>
      <c r="MUY274" s="893"/>
      <c r="MUZ274" s="893"/>
      <c r="MVA274" s="893"/>
      <c r="MVB274" s="893"/>
      <c r="MVC274" s="893"/>
      <c r="MVD274" s="893"/>
      <c r="MVE274" s="893"/>
      <c r="MVF274" s="893"/>
      <c r="MVG274" s="893"/>
      <c r="MVH274" s="893"/>
      <c r="MVI274" s="893"/>
      <c r="MVJ274" s="893"/>
      <c r="MVK274" s="893"/>
      <c r="MVL274" s="893"/>
      <c r="MVM274" s="893"/>
      <c r="MVN274" s="893"/>
      <c r="MVO274" s="893"/>
      <c r="MVP274" s="893"/>
      <c r="MVQ274" s="893"/>
      <c r="MVR274" s="893"/>
      <c r="MVS274" s="893"/>
      <c r="MVT274" s="893"/>
      <c r="MVU274" s="909"/>
      <c r="MVV274" s="909"/>
      <c r="MVW274" s="909"/>
      <c r="MVX274" s="909"/>
      <c r="MVY274" s="909"/>
      <c r="MVZ274" s="893"/>
      <c r="MWA274" s="893"/>
      <c r="MWB274" s="909"/>
      <c r="MWC274" s="909"/>
      <c r="MWD274" s="893"/>
      <c r="MWE274" s="893"/>
      <c r="MWF274" s="909"/>
      <c r="MWG274" s="909"/>
      <c r="MWH274" s="893"/>
      <c r="MWI274" s="893"/>
      <c r="MWJ274" s="893"/>
      <c r="MWK274" s="893"/>
      <c r="MWL274" s="893"/>
      <c r="MWM274" s="893"/>
      <c r="MWN274" s="893"/>
      <c r="MWO274" s="909"/>
      <c r="MWP274" s="909"/>
      <c r="MWQ274" s="893"/>
      <c r="MWR274" s="893"/>
      <c r="MWS274" s="909"/>
      <c r="MWT274" s="909"/>
      <c r="MWU274" s="893"/>
      <c r="MWV274" s="893"/>
      <c r="MWW274" s="893"/>
      <c r="MWX274" s="893"/>
      <c r="MWY274" s="893"/>
      <c r="MWZ274" s="908"/>
      <c r="MXA274" s="910"/>
      <c r="MXB274" s="893"/>
      <c r="MXC274" s="893"/>
      <c r="MXD274" s="893"/>
      <c r="MXE274" s="893"/>
      <c r="MXF274" s="893"/>
      <c r="MXG274" s="893"/>
      <c r="MXH274" s="893"/>
      <c r="MXI274" s="911"/>
      <c r="MXJ274" s="911"/>
      <c r="MXK274" s="911"/>
      <c r="MXL274" s="911"/>
      <c r="MXM274" s="911"/>
      <c r="MXN274" s="911"/>
      <c r="MXO274" s="911"/>
      <c r="MXP274" s="911"/>
      <c r="MXQ274" s="911"/>
      <c r="MXR274" s="911"/>
      <c r="MXS274" s="911"/>
      <c r="MXT274" s="911"/>
      <c r="MXU274" s="911"/>
      <c r="MXV274" s="911"/>
      <c r="MXW274" s="911"/>
      <c r="MXX274" s="911"/>
      <c r="MXY274" s="911"/>
      <c r="MXZ274" s="911"/>
      <c r="MYA274" s="911"/>
      <c r="MYB274" s="911"/>
      <c r="MYC274" s="911"/>
      <c r="MYD274" s="911"/>
      <c r="MYE274" s="911"/>
      <c r="MYF274" s="911"/>
      <c r="MYG274" s="911"/>
      <c r="MYH274" s="911"/>
      <c r="MYI274" s="911"/>
      <c r="MYJ274" s="911"/>
      <c r="MYK274" s="911"/>
      <c r="MYL274" s="911"/>
      <c r="MYM274" s="911"/>
      <c r="MYN274" s="911"/>
      <c r="MYO274" s="911"/>
      <c r="MYP274" s="911"/>
      <c r="MYQ274" s="911"/>
      <c r="MYR274" s="911"/>
      <c r="MYS274" s="911"/>
      <c r="MYT274" s="911"/>
      <c r="MYU274" s="911"/>
      <c r="MYV274" s="911"/>
      <c r="MYW274" s="911"/>
      <c r="MYX274" s="911"/>
      <c r="MYY274" s="911"/>
      <c r="MYZ274" s="911"/>
      <c r="MZA274" s="893"/>
      <c r="MZB274" s="893"/>
      <c r="MZC274" s="893"/>
      <c r="MZD274" s="893"/>
      <c r="MZE274" s="893"/>
      <c r="MZF274" s="893"/>
      <c r="MZG274" s="893"/>
      <c r="MZH274" s="893"/>
      <c r="MZI274" s="893"/>
      <c r="MZJ274" s="893"/>
      <c r="MZK274" s="893"/>
      <c r="MZL274" s="893"/>
      <c r="MZM274" s="893"/>
      <c r="MZN274" s="893"/>
      <c r="MZO274" s="893"/>
      <c r="MZP274" s="893"/>
      <c r="MZQ274" s="893"/>
      <c r="MZR274" s="893"/>
      <c r="MZS274" s="893"/>
      <c r="MZT274" s="893"/>
      <c r="MZU274" s="893"/>
      <c r="MZV274" s="893"/>
      <c r="MZW274" s="893"/>
      <c r="MZX274" s="893"/>
      <c r="MZY274" s="909"/>
      <c r="MZZ274" s="909"/>
      <c r="NAA274" s="909"/>
      <c r="NAB274" s="909"/>
      <c r="NAC274" s="909"/>
      <c r="NAD274" s="893"/>
      <c r="NAE274" s="893"/>
      <c r="NAF274" s="909"/>
      <c r="NAG274" s="909"/>
      <c r="NAH274" s="893"/>
      <c r="NAI274" s="893"/>
      <c r="NAJ274" s="909"/>
      <c r="NAK274" s="909"/>
      <c r="NAL274" s="893"/>
      <c r="NAM274" s="893"/>
      <c r="NAN274" s="893"/>
      <c r="NAO274" s="893"/>
      <c r="NAP274" s="893"/>
      <c r="NAQ274" s="893"/>
      <c r="NAR274" s="893"/>
      <c r="NAS274" s="909"/>
      <c r="NAT274" s="909"/>
      <c r="NAU274" s="893"/>
      <c r="NAV274" s="893"/>
      <c r="NAW274" s="909"/>
      <c r="NAX274" s="909"/>
      <c r="NAY274" s="893"/>
      <c r="NAZ274" s="893"/>
      <c r="NBA274" s="893"/>
      <c r="NBB274" s="893"/>
      <c r="NBC274" s="893"/>
      <c r="NBD274" s="908"/>
      <c r="NBE274" s="910"/>
      <c r="NBF274" s="893"/>
      <c r="NBG274" s="893"/>
      <c r="NBH274" s="893"/>
      <c r="NBI274" s="893"/>
      <c r="NBJ274" s="893"/>
      <c r="NBK274" s="893"/>
      <c r="NBL274" s="893"/>
      <c r="NBM274" s="911"/>
      <c r="NBN274" s="911"/>
      <c r="NBO274" s="911"/>
      <c r="NBP274" s="911"/>
      <c r="NBQ274" s="911"/>
      <c r="NBR274" s="911"/>
      <c r="NBS274" s="911"/>
      <c r="NBT274" s="911"/>
      <c r="NBU274" s="911"/>
      <c r="NBV274" s="911"/>
      <c r="NBW274" s="911"/>
      <c r="NBX274" s="911"/>
      <c r="NBY274" s="911"/>
      <c r="NBZ274" s="911"/>
      <c r="NCA274" s="911"/>
      <c r="NCB274" s="911"/>
      <c r="NCC274" s="911"/>
      <c r="NCD274" s="911"/>
      <c r="NCE274" s="911"/>
      <c r="NCF274" s="911"/>
      <c r="NCG274" s="911"/>
      <c r="NCH274" s="911"/>
      <c r="NCI274" s="911"/>
      <c r="NCJ274" s="911"/>
      <c r="NCK274" s="911"/>
      <c r="NCL274" s="911"/>
      <c r="NCM274" s="911"/>
      <c r="NCN274" s="911"/>
      <c r="NCO274" s="911"/>
      <c r="NCP274" s="911"/>
      <c r="NCQ274" s="911"/>
      <c r="NCR274" s="911"/>
      <c r="NCS274" s="911"/>
      <c r="NCT274" s="911"/>
      <c r="NCU274" s="911"/>
      <c r="NCV274" s="911"/>
      <c r="NCW274" s="911"/>
      <c r="NCX274" s="911"/>
      <c r="NCY274" s="911"/>
      <c r="NCZ274" s="911"/>
      <c r="NDA274" s="911"/>
      <c r="NDB274" s="911"/>
      <c r="NDC274" s="911"/>
      <c r="NDD274" s="911"/>
      <c r="NDE274" s="893"/>
      <c r="NDF274" s="893"/>
      <c r="NDG274" s="893"/>
      <c r="NDH274" s="893"/>
      <c r="NDI274" s="893"/>
      <c r="NDJ274" s="893"/>
      <c r="NDK274" s="893"/>
      <c r="NDL274" s="893"/>
      <c r="NDM274" s="893"/>
      <c r="NDN274" s="893"/>
      <c r="NDO274" s="893"/>
      <c r="NDP274" s="893"/>
      <c r="NDQ274" s="893"/>
      <c r="NDR274" s="893"/>
      <c r="NDS274" s="893"/>
      <c r="NDT274" s="893"/>
      <c r="NDU274" s="893"/>
      <c r="NDV274" s="893"/>
      <c r="NDW274" s="893"/>
      <c r="NDX274" s="893"/>
      <c r="NDY274" s="893"/>
      <c r="NDZ274" s="893"/>
      <c r="NEA274" s="893"/>
      <c r="NEB274" s="893"/>
      <c r="NEC274" s="909"/>
      <c r="NED274" s="909"/>
      <c r="NEE274" s="909"/>
      <c r="NEF274" s="909"/>
      <c r="NEG274" s="909"/>
      <c r="NEH274" s="893"/>
      <c r="NEI274" s="893"/>
      <c r="NEJ274" s="909"/>
      <c r="NEK274" s="909"/>
      <c r="NEL274" s="893"/>
      <c r="NEM274" s="893"/>
      <c r="NEN274" s="909"/>
      <c r="NEO274" s="909"/>
      <c r="NEP274" s="893"/>
      <c r="NEQ274" s="893"/>
      <c r="NER274" s="893"/>
      <c r="NES274" s="893"/>
      <c r="NET274" s="893"/>
      <c r="NEU274" s="893"/>
      <c r="NEV274" s="893"/>
      <c r="NEW274" s="909"/>
      <c r="NEX274" s="909"/>
      <c r="NEY274" s="893"/>
      <c r="NEZ274" s="893"/>
      <c r="NFA274" s="909"/>
      <c r="NFB274" s="909"/>
      <c r="NFC274" s="893"/>
      <c r="NFD274" s="893"/>
      <c r="NFE274" s="893"/>
      <c r="NFF274" s="893"/>
      <c r="NFG274" s="893"/>
      <c r="NFH274" s="908"/>
      <c r="NFI274" s="910"/>
      <c r="NFJ274" s="893"/>
      <c r="NFK274" s="893"/>
      <c r="NFL274" s="893"/>
      <c r="NFM274" s="893"/>
      <c r="NFN274" s="893"/>
      <c r="NFO274" s="893"/>
      <c r="NFP274" s="893"/>
      <c r="NFQ274" s="911"/>
      <c r="NFR274" s="911"/>
      <c r="NFS274" s="911"/>
      <c r="NFT274" s="911"/>
      <c r="NFU274" s="911"/>
      <c r="NFV274" s="911"/>
      <c r="NFW274" s="911"/>
      <c r="NFX274" s="911"/>
      <c r="NFY274" s="911"/>
      <c r="NFZ274" s="911"/>
      <c r="NGA274" s="911"/>
      <c r="NGB274" s="911"/>
      <c r="NGC274" s="911"/>
      <c r="NGD274" s="911"/>
      <c r="NGE274" s="911"/>
      <c r="NGF274" s="911"/>
      <c r="NGG274" s="911"/>
      <c r="NGH274" s="911"/>
      <c r="NGI274" s="911"/>
      <c r="NGJ274" s="911"/>
      <c r="NGK274" s="911"/>
      <c r="NGL274" s="911"/>
      <c r="NGM274" s="911"/>
      <c r="NGN274" s="911"/>
      <c r="NGO274" s="911"/>
      <c r="NGP274" s="911"/>
      <c r="NGQ274" s="911"/>
      <c r="NGR274" s="911"/>
      <c r="NGS274" s="911"/>
      <c r="NGT274" s="911"/>
      <c r="NGU274" s="911"/>
      <c r="NGV274" s="911"/>
      <c r="NGW274" s="911"/>
      <c r="NGX274" s="911"/>
      <c r="NGY274" s="911"/>
      <c r="NGZ274" s="911"/>
      <c r="NHA274" s="911"/>
      <c r="NHB274" s="911"/>
      <c r="NHC274" s="911"/>
      <c r="NHD274" s="911"/>
      <c r="NHE274" s="911"/>
      <c r="NHF274" s="911"/>
      <c r="NHG274" s="911"/>
      <c r="NHH274" s="911"/>
      <c r="NHI274" s="893"/>
      <c r="NHJ274" s="893"/>
      <c r="NHK274" s="893"/>
      <c r="NHL274" s="893"/>
      <c r="NHM274" s="893"/>
      <c r="NHN274" s="893"/>
      <c r="NHO274" s="893"/>
      <c r="NHP274" s="893"/>
      <c r="NHQ274" s="893"/>
      <c r="NHR274" s="893"/>
      <c r="NHS274" s="893"/>
      <c r="NHT274" s="893"/>
      <c r="NHU274" s="893"/>
      <c r="NHV274" s="893"/>
      <c r="NHW274" s="893"/>
      <c r="NHX274" s="893"/>
      <c r="NHY274" s="893"/>
      <c r="NHZ274" s="893"/>
      <c r="NIA274" s="893"/>
      <c r="NIB274" s="893"/>
      <c r="NIC274" s="893"/>
      <c r="NID274" s="893"/>
      <c r="NIE274" s="893"/>
      <c r="NIF274" s="893"/>
      <c r="NIG274" s="909"/>
      <c r="NIH274" s="909"/>
      <c r="NII274" s="909"/>
      <c r="NIJ274" s="909"/>
      <c r="NIK274" s="909"/>
      <c r="NIL274" s="893"/>
      <c r="NIM274" s="893"/>
      <c r="NIN274" s="909"/>
      <c r="NIO274" s="909"/>
      <c r="NIP274" s="893"/>
      <c r="NIQ274" s="893"/>
      <c r="NIR274" s="909"/>
      <c r="NIS274" s="909"/>
      <c r="NIT274" s="893"/>
      <c r="NIU274" s="893"/>
      <c r="NIV274" s="893"/>
      <c r="NIW274" s="893"/>
      <c r="NIX274" s="893"/>
      <c r="NIY274" s="893"/>
      <c r="NIZ274" s="893"/>
      <c r="NJA274" s="909"/>
      <c r="NJB274" s="909"/>
      <c r="NJC274" s="893"/>
      <c r="NJD274" s="893"/>
      <c r="NJE274" s="909"/>
      <c r="NJF274" s="909"/>
      <c r="NJG274" s="893"/>
      <c r="NJH274" s="893"/>
      <c r="NJI274" s="893"/>
      <c r="NJJ274" s="893"/>
      <c r="NJK274" s="893"/>
      <c r="NJL274" s="908"/>
      <c r="NJM274" s="910"/>
      <c r="NJN274" s="893"/>
      <c r="NJO274" s="893"/>
      <c r="NJP274" s="893"/>
      <c r="NJQ274" s="893"/>
      <c r="NJR274" s="893"/>
      <c r="NJS274" s="893"/>
      <c r="NJT274" s="893"/>
      <c r="NJU274" s="911"/>
      <c r="NJV274" s="911"/>
      <c r="NJW274" s="911"/>
      <c r="NJX274" s="911"/>
      <c r="NJY274" s="911"/>
      <c r="NJZ274" s="911"/>
      <c r="NKA274" s="911"/>
      <c r="NKB274" s="911"/>
      <c r="NKC274" s="911"/>
      <c r="NKD274" s="911"/>
      <c r="NKE274" s="911"/>
      <c r="NKF274" s="911"/>
      <c r="NKG274" s="911"/>
      <c r="NKH274" s="911"/>
      <c r="NKI274" s="911"/>
      <c r="NKJ274" s="911"/>
      <c r="NKK274" s="911"/>
      <c r="NKL274" s="911"/>
      <c r="NKM274" s="911"/>
      <c r="NKN274" s="911"/>
      <c r="NKO274" s="911"/>
      <c r="NKP274" s="911"/>
      <c r="NKQ274" s="911"/>
      <c r="NKR274" s="911"/>
      <c r="NKS274" s="911"/>
      <c r="NKT274" s="911"/>
      <c r="NKU274" s="911"/>
      <c r="NKV274" s="911"/>
      <c r="NKW274" s="911"/>
      <c r="NKX274" s="911"/>
      <c r="NKY274" s="911"/>
      <c r="NKZ274" s="911"/>
      <c r="NLA274" s="911"/>
      <c r="NLB274" s="911"/>
      <c r="NLC274" s="911"/>
      <c r="NLD274" s="911"/>
      <c r="NLE274" s="911"/>
      <c r="NLF274" s="911"/>
      <c r="NLG274" s="911"/>
      <c r="NLH274" s="911"/>
      <c r="NLI274" s="911"/>
      <c r="NLJ274" s="911"/>
      <c r="NLK274" s="911"/>
      <c r="NLL274" s="911"/>
      <c r="NLM274" s="893"/>
      <c r="NLN274" s="893"/>
      <c r="NLO274" s="893"/>
      <c r="NLP274" s="893"/>
      <c r="NLQ274" s="893"/>
      <c r="NLR274" s="893"/>
      <c r="NLS274" s="893"/>
      <c r="NLT274" s="893"/>
      <c r="NLU274" s="893"/>
      <c r="NLV274" s="893"/>
      <c r="NLW274" s="893"/>
      <c r="NLX274" s="893"/>
      <c r="NLY274" s="893"/>
      <c r="NLZ274" s="893"/>
      <c r="NMA274" s="893"/>
      <c r="NMB274" s="893"/>
      <c r="NMC274" s="893"/>
      <c r="NMD274" s="893"/>
      <c r="NME274" s="893"/>
      <c r="NMF274" s="893"/>
      <c r="NMG274" s="893"/>
      <c r="NMH274" s="893"/>
      <c r="NMI274" s="893"/>
      <c r="NMJ274" s="893"/>
      <c r="NMK274" s="909"/>
      <c r="NML274" s="909"/>
      <c r="NMM274" s="909"/>
      <c r="NMN274" s="909"/>
      <c r="NMO274" s="909"/>
      <c r="NMP274" s="893"/>
      <c r="NMQ274" s="893"/>
      <c r="NMR274" s="909"/>
      <c r="NMS274" s="909"/>
      <c r="NMT274" s="893"/>
      <c r="NMU274" s="893"/>
      <c r="NMV274" s="909"/>
      <c r="NMW274" s="909"/>
      <c r="NMX274" s="893"/>
      <c r="NMY274" s="893"/>
      <c r="NMZ274" s="893"/>
      <c r="NNA274" s="893"/>
      <c r="NNB274" s="893"/>
      <c r="NNC274" s="893"/>
      <c r="NND274" s="893"/>
      <c r="NNE274" s="909"/>
      <c r="NNF274" s="909"/>
      <c r="NNG274" s="893"/>
      <c r="NNH274" s="893"/>
      <c r="NNI274" s="909"/>
      <c r="NNJ274" s="909"/>
      <c r="NNK274" s="893"/>
      <c r="NNL274" s="893"/>
      <c r="NNM274" s="893"/>
      <c r="NNN274" s="893"/>
      <c r="NNO274" s="893"/>
      <c r="NNP274" s="908"/>
      <c r="NNQ274" s="910"/>
      <c r="NNR274" s="893"/>
      <c r="NNS274" s="893"/>
      <c r="NNT274" s="893"/>
      <c r="NNU274" s="893"/>
      <c r="NNV274" s="893"/>
      <c r="NNW274" s="893"/>
      <c r="NNX274" s="893"/>
      <c r="NNY274" s="911"/>
      <c r="NNZ274" s="911"/>
      <c r="NOA274" s="911"/>
      <c r="NOB274" s="911"/>
      <c r="NOC274" s="911"/>
      <c r="NOD274" s="911"/>
      <c r="NOE274" s="911"/>
      <c r="NOF274" s="911"/>
      <c r="NOG274" s="911"/>
      <c r="NOH274" s="911"/>
      <c r="NOI274" s="911"/>
      <c r="NOJ274" s="911"/>
      <c r="NOK274" s="911"/>
      <c r="NOL274" s="911"/>
      <c r="NOM274" s="911"/>
      <c r="NON274" s="911"/>
      <c r="NOO274" s="911"/>
      <c r="NOP274" s="911"/>
      <c r="NOQ274" s="911"/>
      <c r="NOR274" s="911"/>
      <c r="NOS274" s="911"/>
      <c r="NOT274" s="911"/>
      <c r="NOU274" s="911"/>
      <c r="NOV274" s="911"/>
      <c r="NOW274" s="911"/>
      <c r="NOX274" s="911"/>
      <c r="NOY274" s="911"/>
      <c r="NOZ274" s="911"/>
      <c r="NPA274" s="911"/>
      <c r="NPB274" s="911"/>
      <c r="NPC274" s="911"/>
      <c r="NPD274" s="911"/>
      <c r="NPE274" s="911"/>
      <c r="NPF274" s="911"/>
      <c r="NPG274" s="911"/>
      <c r="NPH274" s="911"/>
      <c r="NPI274" s="911"/>
      <c r="NPJ274" s="911"/>
      <c r="NPK274" s="911"/>
      <c r="NPL274" s="911"/>
      <c r="NPM274" s="911"/>
      <c r="NPN274" s="911"/>
      <c r="NPO274" s="911"/>
      <c r="NPP274" s="911"/>
      <c r="NPQ274" s="893"/>
      <c r="NPR274" s="893"/>
      <c r="NPS274" s="893"/>
      <c r="NPT274" s="893"/>
      <c r="NPU274" s="893"/>
      <c r="NPV274" s="893"/>
      <c r="NPW274" s="893"/>
      <c r="NPX274" s="893"/>
      <c r="NPY274" s="893"/>
      <c r="NPZ274" s="893"/>
      <c r="NQA274" s="893"/>
      <c r="NQB274" s="893"/>
      <c r="NQC274" s="893"/>
      <c r="NQD274" s="893"/>
      <c r="NQE274" s="893"/>
      <c r="NQF274" s="893"/>
      <c r="NQG274" s="893"/>
      <c r="NQH274" s="893"/>
      <c r="NQI274" s="893"/>
      <c r="NQJ274" s="893"/>
      <c r="NQK274" s="893"/>
      <c r="NQL274" s="893"/>
      <c r="NQM274" s="893"/>
      <c r="NQN274" s="893"/>
      <c r="NQO274" s="909"/>
      <c r="NQP274" s="909"/>
      <c r="NQQ274" s="909"/>
      <c r="NQR274" s="909"/>
      <c r="NQS274" s="909"/>
      <c r="NQT274" s="893"/>
      <c r="NQU274" s="893"/>
      <c r="NQV274" s="909"/>
      <c r="NQW274" s="909"/>
      <c r="NQX274" s="893"/>
      <c r="NQY274" s="893"/>
      <c r="NQZ274" s="909"/>
      <c r="NRA274" s="909"/>
      <c r="NRB274" s="893"/>
      <c r="NRC274" s="893"/>
      <c r="NRD274" s="893"/>
      <c r="NRE274" s="893"/>
      <c r="NRF274" s="893"/>
      <c r="NRG274" s="893"/>
      <c r="NRH274" s="893"/>
      <c r="NRI274" s="909"/>
      <c r="NRJ274" s="909"/>
      <c r="NRK274" s="893"/>
      <c r="NRL274" s="893"/>
      <c r="NRM274" s="909"/>
      <c r="NRN274" s="909"/>
      <c r="NRO274" s="893"/>
      <c r="NRP274" s="893"/>
      <c r="NRQ274" s="893"/>
      <c r="NRR274" s="893"/>
      <c r="NRS274" s="893"/>
      <c r="NRT274" s="908"/>
      <c r="NRU274" s="910"/>
      <c r="NRV274" s="893"/>
      <c r="NRW274" s="893"/>
      <c r="NRX274" s="893"/>
      <c r="NRY274" s="893"/>
      <c r="NRZ274" s="893"/>
      <c r="NSA274" s="893"/>
      <c r="NSB274" s="893"/>
      <c r="NSC274" s="911"/>
      <c r="NSD274" s="911"/>
      <c r="NSE274" s="911"/>
      <c r="NSF274" s="911"/>
      <c r="NSG274" s="911"/>
      <c r="NSH274" s="911"/>
      <c r="NSI274" s="911"/>
      <c r="NSJ274" s="911"/>
      <c r="NSK274" s="911"/>
      <c r="NSL274" s="911"/>
      <c r="NSM274" s="911"/>
      <c r="NSN274" s="911"/>
      <c r="NSO274" s="911"/>
      <c r="NSP274" s="911"/>
      <c r="NSQ274" s="911"/>
      <c r="NSR274" s="911"/>
      <c r="NSS274" s="911"/>
      <c r="NST274" s="911"/>
      <c r="NSU274" s="911"/>
      <c r="NSV274" s="911"/>
      <c r="NSW274" s="911"/>
      <c r="NSX274" s="911"/>
      <c r="NSY274" s="911"/>
      <c r="NSZ274" s="911"/>
      <c r="NTA274" s="911"/>
      <c r="NTB274" s="911"/>
      <c r="NTC274" s="911"/>
      <c r="NTD274" s="911"/>
      <c r="NTE274" s="911"/>
      <c r="NTF274" s="911"/>
      <c r="NTG274" s="911"/>
      <c r="NTH274" s="911"/>
      <c r="NTI274" s="911"/>
      <c r="NTJ274" s="911"/>
      <c r="NTK274" s="911"/>
      <c r="NTL274" s="911"/>
      <c r="NTM274" s="911"/>
      <c r="NTN274" s="911"/>
      <c r="NTO274" s="911"/>
      <c r="NTP274" s="911"/>
      <c r="NTQ274" s="911"/>
      <c r="NTR274" s="911"/>
      <c r="NTS274" s="911"/>
      <c r="NTT274" s="911"/>
      <c r="NTU274" s="893"/>
      <c r="NTV274" s="893"/>
      <c r="NTW274" s="893"/>
      <c r="NTX274" s="893"/>
      <c r="NTY274" s="893"/>
      <c r="NTZ274" s="893"/>
      <c r="NUA274" s="893"/>
      <c r="NUB274" s="893"/>
      <c r="NUC274" s="893"/>
      <c r="NUD274" s="893"/>
      <c r="NUE274" s="893"/>
      <c r="NUF274" s="893"/>
      <c r="NUG274" s="893"/>
      <c r="NUH274" s="893"/>
      <c r="NUI274" s="893"/>
      <c r="NUJ274" s="893"/>
      <c r="NUK274" s="893"/>
      <c r="NUL274" s="893"/>
      <c r="NUM274" s="893"/>
      <c r="NUN274" s="893"/>
      <c r="NUO274" s="893"/>
      <c r="NUP274" s="893"/>
      <c r="NUQ274" s="893"/>
      <c r="NUR274" s="893"/>
      <c r="NUS274" s="909"/>
      <c r="NUT274" s="909"/>
      <c r="NUU274" s="909"/>
      <c r="NUV274" s="909"/>
      <c r="NUW274" s="909"/>
      <c r="NUX274" s="893"/>
      <c r="NUY274" s="893"/>
      <c r="NUZ274" s="909"/>
      <c r="NVA274" s="909"/>
      <c r="NVB274" s="893"/>
      <c r="NVC274" s="893"/>
      <c r="NVD274" s="909"/>
      <c r="NVE274" s="909"/>
      <c r="NVF274" s="893"/>
      <c r="NVG274" s="893"/>
      <c r="NVH274" s="893"/>
      <c r="NVI274" s="893"/>
      <c r="NVJ274" s="893"/>
      <c r="NVK274" s="893"/>
      <c r="NVL274" s="893"/>
      <c r="NVM274" s="909"/>
      <c r="NVN274" s="909"/>
      <c r="NVO274" s="893"/>
      <c r="NVP274" s="893"/>
      <c r="NVQ274" s="909"/>
      <c r="NVR274" s="909"/>
      <c r="NVS274" s="893"/>
      <c r="NVT274" s="893"/>
      <c r="NVU274" s="893"/>
      <c r="NVV274" s="893"/>
      <c r="NVW274" s="893"/>
      <c r="NVX274" s="908"/>
      <c r="NVY274" s="910"/>
      <c r="NVZ274" s="893"/>
      <c r="NWA274" s="893"/>
      <c r="NWB274" s="893"/>
      <c r="NWC274" s="893"/>
      <c r="NWD274" s="893"/>
      <c r="NWE274" s="893"/>
      <c r="NWF274" s="893"/>
      <c r="NWG274" s="911"/>
      <c r="NWH274" s="911"/>
      <c r="NWI274" s="911"/>
      <c r="NWJ274" s="911"/>
      <c r="NWK274" s="911"/>
      <c r="NWL274" s="911"/>
      <c r="NWM274" s="911"/>
      <c r="NWN274" s="911"/>
      <c r="NWO274" s="911"/>
      <c r="NWP274" s="911"/>
      <c r="NWQ274" s="911"/>
      <c r="NWR274" s="911"/>
      <c r="NWS274" s="911"/>
      <c r="NWT274" s="911"/>
      <c r="NWU274" s="911"/>
      <c r="NWV274" s="911"/>
      <c r="NWW274" s="911"/>
      <c r="NWX274" s="911"/>
      <c r="NWY274" s="911"/>
      <c r="NWZ274" s="911"/>
      <c r="NXA274" s="911"/>
      <c r="NXB274" s="911"/>
      <c r="NXC274" s="911"/>
      <c r="NXD274" s="911"/>
      <c r="NXE274" s="911"/>
      <c r="NXF274" s="911"/>
      <c r="NXG274" s="911"/>
      <c r="NXH274" s="911"/>
      <c r="NXI274" s="911"/>
      <c r="NXJ274" s="911"/>
      <c r="NXK274" s="911"/>
      <c r="NXL274" s="911"/>
      <c r="NXM274" s="911"/>
      <c r="NXN274" s="911"/>
      <c r="NXO274" s="911"/>
      <c r="NXP274" s="911"/>
      <c r="NXQ274" s="911"/>
      <c r="NXR274" s="911"/>
      <c r="NXS274" s="911"/>
      <c r="NXT274" s="911"/>
      <c r="NXU274" s="911"/>
      <c r="NXV274" s="911"/>
      <c r="NXW274" s="911"/>
      <c r="NXX274" s="911"/>
      <c r="NXY274" s="893"/>
      <c r="NXZ274" s="893"/>
      <c r="NYA274" s="893"/>
      <c r="NYB274" s="893"/>
      <c r="NYC274" s="893"/>
      <c r="NYD274" s="893"/>
      <c r="NYE274" s="893"/>
      <c r="NYF274" s="893"/>
      <c r="NYG274" s="893"/>
      <c r="NYH274" s="893"/>
      <c r="NYI274" s="893"/>
      <c r="NYJ274" s="893"/>
      <c r="NYK274" s="893"/>
      <c r="NYL274" s="893"/>
      <c r="NYM274" s="893"/>
      <c r="NYN274" s="893"/>
      <c r="NYO274" s="893"/>
      <c r="NYP274" s="893"/>
      <c r="NYQ274" s="893"/>
      <c r="NYR274" s="893"/>
      <c r="NYS274" s="893"/>
      <c r="NYT274" s="893"/>
      <c r="NYU274" s="893"/>
      <c r="NYV274" s="893"/>
      <c r="NYW274" s="909"/>
      <c r="NYX274" s="909"/>
      <c r="NYY274" s="909"/>
      <c r="NYZ274" s="909"/>
      <c r="NZA274" s="909"/>
      <c r="NZB274" s="893"/>
      <c r="NZC274" s="893"/>
      <c r="NZD274" s="909"/>
      <c r="NZE274" s="909"/>
      <c r="NZF274" s="893"/>
      <c r="NZG274" s="893"/>
      <c r="NZH274" s="909"/>
      <c r="NZI274" s="909"/>
      <c r="NZJ274" s="893"/>
      <c r="NZK274" s="893"/>
      <c r="NZL274" s="893"/>
      <c r="NZM274" s="893"/>
      <c r="NZN274" s="893"/>
      <c r="NZO274" s="893"/>
      <c r="NZP274" s="893"/>
      <c r="NZQ274" s="909"/>
      <c r="NZR274" s="909"/>
      <c r="NZS274" s="893"/>
      <c r="NZT274" s="893"/>
      <c r="NZU274" s="909"/>
      <c r="NZV274" s="909"/>
      <c r="NZW274" s="893"/>
      <c r="NZX274" s="893"/>
      <c r="NZY274" s="893"/>
      <c r="NZZ274" s="893"/>
      <c r="OAA274" s="893"/>
      <c r="OAB274" s="908"/>
      <c r="OAC274" s="910"/>
      <c r="OAD274" s="893"/>
      <c r="OAE274" s="893"/>
      <c r="OAF274" s="893"/>
      <c r="OAG274" s="893"/>
      <c r="OAH274" s="893"/>
      <c r="OAI274" s="893"/>
      <c r="OAJ274" s="893"/>
      <c r="OAK274" s="911"/>
      <c r="OAL274" s="911"/>
      <c r="OAM274" s="911"/>
      <c r="OAN274" s="911"/>
      <c r="OAO274" s="911"/>
      <c r="OAP274" s="911"/>
      <c r="OAQ274" s="911"/>
      <c r="OAR274" s="911"/>
      <c r="OAS274" s="911"/>
      <c r="OAT274" s="911"/>
      <c r="OAU274" s="911"/>
      <c r="OAV274" s="911"/>
      <c r="OAW274" s="911"/>
      <c r="OAX274" s="911"/>
      <c r="OAY274" s="911"/>
      <c r="OAZ274" s="911"/>
      <c r="OBA274" s="911"/>
      <c r="OBB274" s="911"/>
      <c r="OBC274" s="911"/>
      <c r="OBD274" s="911"/>
      <c r="OBE274" s="911"/>
      <c r="OBF274" s="911"/>
      <c r="OBG274" s="911"/>
      <c r="OBH274" s="911"/>
      <c r="OBI274" s="911"/>
      <c r="OBJ274" s="911"/>
      <c r="OBK274" s="911"/>
      <c r="OBL274" s="911"/>
      <c r="OBM274" s="911"/>
      <c r="OBN274" s="911"/>
      <c r="OBO274" s="911"/>
      <c r="OBP274" s="911"/>
      <c r="OBQ274" s="911"/>
      <c r="OBR274" s="911"/>
      <c r="OBS274" s="911"/>
      <c r="OBT274" s="911"/>
      <c r="OBU274" s="911"/>
      <c r="OBV274" s="911"/>
      <c r="OBW274" s="911"/>
      <c r="OBX274" s="911"/>
      <c r="OBY274" s="911"/>
      <c r="OBZ274" s="911"/>
      <c r="OCA274" s="911"/>
      <c r="OCB274" s="911"/>
      <c r="OCC274" s="893"/>
      <c r="OCD274" s="893"/>
      <c r="OCE274" s="893"/>
      <c r="OCF274" s="893"/>
      <c r="OCG274" s="893"/>
      <c r="OCH274" s="893"/>
      <c r="OCI274" s="893"/>
      <c r="OCJ274" s="893"/>
      <c r="OCK274" s="893"/>
      <c r="OCL274" s="893"/>
      <c r="OCM274" s="893"/>
      <c r="OCN274" s="893"/>
      <c r="OCO274" s="893"/>
      <c r="OCP274" s="893"/>
      <c r="OCQ274" s="893"/>
      <c r="OCR274" s="893"/>
      <c r="OCS274" s="893"/>
      <c r="OCT274" s="893"/>
      <c r="OCU274" s="893"/>
      <c r="OCV274" s="893"/>
      <c r="OCW274" s="893"/>
      <c r="OCX274" s="893"/>
      <c r="OCY274" s="893"/>
      <c r="OCZ274" s="893"/>
      <c r="ODA274" s="909"/>
      <c r="ODB274" s="909"/>
      <c r="ODC274" s="909"/>
      <c r="ODD274" s="909"/>
      <c r="ODE274" s="909"/>
      <c r="ODF274" s="893"/>
      <c r="ODG274" s="893"/>
      <c r="ODH274" s="909"/>
      <c r="ODI274" s="909"/>
      <c r="ODJ274" s="893"/>
      <c r="ODK274" s="893"/>
      <c r="ODL274" s="909"/>
      <c r="ODM274" s="909"/>
      <c r="ODN274" s="893"/>
      <c r="ODO274" s="893"/>
      <c r="ODP274" s="893"/>
      <c r="ODQ274" s="893"/>
      <c r="ODR274" s="893"/>
      <c r="ODS274" s="893"/>
      <c r="ODT274" s="893"/>
      <c r="ODU274" s="909"/>
      <c r="ODV274" s="909"/>
      <c r="ODW274" s="893"/>
      <c r="ODX274" s="893"/>
      <c r="ODY274" s="909"/>
      <c r="ODZ274" s="909"/>
      <c r="OEA274" s="893"/>
      <c r="OEB274" s="893"/>
      <c r="OEC274" s="893"/>
      <c r="OED274" s="893"/>
      <c r="OEE274" s="893"/>
      <c r="OEF274" s="908"/>
      <c r="OEG274" s="910"/>
      <c r="OEH274" s="893"/>
      <c r="OEI274" s="893"/>
      <c r="OEJ274" s="893"/>
      <c r="OEK274" s="893"/>
      <c r="OEL274" s="893"/>
      <c r="OEM274" s="893"/>
      <c r="OEN274" s="893"/>
      <c r="OEO274" s="911"/>
      <c r="OEP274" s="911"/>
      <c r="OEQ274" s="911"/>
      <c r="OER274" s="911"/>
      <c r="OES274" s="911"/>
      <c r="OET274" s="911"/>
      <c r="OEU274" s="911"/>
      <c r="OEV274" s="911"/>
      <c r="OEW274" s="911"/>
      <c r="OEX274" s="911"/>
      <c r="OEY274" s="911"/>
      <c r="OEZ274" s="911"/>
      <c r="OFA274" s="911"/>
      <c r="OFB274" s="911"/>
      <c r="OFC274" s="911"/>
      <c r="OFD274" s="911"/>
      <c r="OFE274" s="911"/>
      <c r="OFF274" s="911"/>
      <c r="OFG274" s="911"/>
      <c r="OFH274" s="911"/>
      <c r="OFI274" s="911"/>
      <c r="OFJ274" s="911"/>
      <c r="OFK274" s="911"/>
      <c r="OFL274" s="911"/>
      <c r="OFM274" s="911"/>
      <c r="OFN274" s="911"/>
      <c r="OFO274" s="911"/>
      <c r="OFP274" s="911"/>
      <c r="OFQ274" s="911"/>
      <c r="OFR274" s="911"/>
      <c r="OFS274" s="911"/>
      <c r="OFT274" s="911"/>
      <c r="OFU274" s="911"/>
      <c r="OFV274" s="911"/>
      <c r="OFW274" s="911"/>
      <c r="OFX274" s="911"/>
      <c r="OFY274" s="911"/>
      <c r="OFZ274" s="911"/>
      <c r="OGA274" s="911"/>
      <c r="OGB274" s="911"/>
      <c r="OGC274" s="911"/>
      <c r="OGD274" s="911"/>
      <c r="OGE274" s="911"/>
      <c r="OGF274" s="911"/>
      <c r="OGG274" s="893"/>
      <c r="OGH274" s="893"/>
      <c r="OGI274" s="893"/>
      <c r="OGJ274" s="893"/>
      <c r="OGK274" s="893"/>
      <c r="OGL274" s="893"/>
      <c r="OGM274" s="893"/>
      <c r="OGN274" s="893"/>
      <c r="OGO274" s="893"/>
      <c r="OGP274" s="893"/>
      <c r="OGQ274" s="893"/>
      <c r="OGR274" s="893"/>
      <c r="OGS274" s="893"/>
      <c r="OGT274" s="893"/>
      <c r="OGU274" s="893"/>
      <c r="OGV274" s="893"/>
      <c r="OGW274" s="893"/>
      <c r="OGX274" s="893"/>
      <c r="OGY274" s="893"/>
      <c r="OGZ274" s="893"/>
      <c r="OHA274" s="893"/>
      <c r="OHB274" s="893"/>
      <c r="OHC274" s="893"/>
      <c r="OHD274" s="893"/>
      <c r="OHE274" s="909"/>
      <c r="OHF274" s="909"/>
      <c r="OHG274" s="909"/>
      <c r="OHH274" s="909"/>
      <c r="OHI274" s="909"/>
      <c r="OHJ274" s="893"/>
      <c r="OHK274" s="893"/>
      <c r="OHL274" s="909"/>
      <c r="OHM274" s="909"/>
      <c r="OHN274" s="893"/>
      <c r="OHO274" s="893"/>
      <c r="OHP274" s="909"/>
      <c r="OHQ274" s="909"/>
      <c r="OHR274" s="893"/>
      <c r="OHS274" s="893"/>
      <c r="OHT274" s="893"/>
      <c r="OHU274" s="893"/>
      <c r="OHV274" s="893"/>
      <c r="OHW274" s="893"/>
      <c r="OHX274" s="893"/>
      <c r="OHY274" s="909"/>
      <c r="OHZ274" s="909"/>
      <c r="OIA274" s="893"/>
      <c r="OIB274" s="893"/>
      <c r="OIC274" s="909"/>
      <c r="OID274" s="909"/>
      <c r="OIE274" s="893"/>
      <c r="OIF274" s="893"/>
      <c r="OIG274" s="893"/>
      <c r="OIH274" s="893"/>
      <c r="OII274" s="893"/>
      <c r="OIJ274" s="908"/>
      <c r="OIK274" s="910"/>
      <c r="OIL274" s="893"/>
      <c r="OIM274" s="893"/>
      <c r="OIN274" s="893"/>
      <c r="OIO274" s="893"/>
      <c r="OIP274" s="893"/>
      <c r="OIQ274" s="893"/>
      <c r="OIR274" s="893"/>
      <c r="OIS274" s="911"/>
      <c r="OIT274" s="911"/>
      <c r="OIU274" s="911"/>
      <c r="OIV274" s="911"/>
      <c r="OIW274" s="911"/>
      <c r="OIX274" s="911"/>
      <c r="OIY274" s="911"/>
      <c r="OIZ274" s="911"/>
      <c r="OJA274" s="911"/>
      <c r="OJB274" s="911"/>
      <c r="OJC274" s="911"/>
      <c r="OJD274" s="911"/>
      <c r="OJE274" s="911"/>
      <c r="OJF274" s="911"/>
      <c r="OJG274" s="911"/>
      <c r="OJH274" s="911"/>
      <c r="OJI274" s="911"/>
      <c r="OJJ274" s="911"/>
      <c r="OJK274" s="911"/>
      <c r="OJL274" s="911"/>
      <c r="OJM274" s="911"/>
      <c r="OJN274" s="911"/>
      <c r="OJO274" s="911"/>
      <c r="OJP274" s="911"/>
      <c r="OJQ274" s="911"/>
      <c r="OJR274" s="911"/>
      <c r="OJS274" s="911"/>
      <c r="OJT274" s="911"/>
      <c r="OJU274" s="911"/>
      <c r="OJV274" s="911"/>
      <c r="OJW274" s="911"/>
      <c r="OJX274" s="911"/>
      <c r="OJY274" s="911"/>
      <c r="OJZ274" s="911"/>
      <c r="OKA274" s="911"/>
      <c r="OKB274" s="911"/>
      <c r="OKC274" s="911"/>
      <c r="OKD274" s="911"/>
      <c r="OKE274" s="911"/>
      <c r="OKF274" s="911"/>
      <c r="OKG274" s="911"/>
      <c r="OKH274" s="911"/>
      <c r="OKI274" s="911"/>
      <c r="OKJ274" s="911"/>
      <c r="OKK274" s="893"/>
      <c r="OKL274" s="893"/>
      <c r="OKM274" s="893"/>
      <c r="OKN274" s="893"/>
      <c r="OKO274" s="893"/>
      <c r="OKP274" s="893"/>
      <c r="OKQ274" s="893"/>
      <c r="OKR274" s="893"/>
      <c r="OKS274" s="893"/>
      <c r="OKT274" s="893"/>
      <c r="OKU274" s="893"/>
      <c r="OKV274" s="893"/>
      <c r="OKW274" s="893"/>
      <c r="OKX274" s="893"/>
      <c r="OKY274" s="893"/>
      <c r="OKZ274" s="893"/>
      <c r="OLA274" s="893"/>
      <c r="OLB274" s="893"/>
      <c r="OLC274" s="893"/>
      <c r="OLD274" s="893"/>
      <c r="OLE274" s="893"/>
      <c r="OLF274" s="893"/>
      <c r="OLG274" s="893"/>
      <c r="OLH274" s="893"/>
      <c r="OLI274" s="909"/>
      <c r="OLJ274" s="909"/>
      <c r="OLK274" s="909"/>
      <c r="OLL274" s="909"/>
      <c r="OLM274" s="909"/>
      <c r="OLN274" s="893"/>
      <c r="OLO274" s="893"/>
      <c r="OLP274" s="909"/>
      <c r="OLQ274" s="909"/>
      <c r="OLR274" s="893"/>
      <c r="OLS274" s="893"/>
      <c r="OLT274" s="909"/>
      <c r="OLU274" s="909"/>
      <c r="OLV274" s="893"/>
      <c r="OLW274" s="893"/>
      <c r="OLX274" s="893"/>
      <c r="OLY274" s="893"/>
      <c r="OLZ274" s="893"/>
      <c r="OMA274" s="893"/>
      <c r="OMB274" s="893"/>
      <c r="OMC274" s="909"/>
      <c r="OMD274" s="909"/>
      <c r="OME274" s="893"/>
      <c r="OMF274" s="893"/>
      <c r="OMG274" s="909"/>
      <c r="OMH274" s="909"/>
      <c r="OMI274" s="893"/>
      <c r="OMJ274" s="893"/>
      <c r="OMK274" s="893"/>
      <c r="OML274" s="893"/>
      <c r="OMM274" s="893"/>
      <c r="OMN274" s="908"/>
      <c r="OMO274" s="910"/>
      <c r="OMP274" s="893"/>
      <c r="OMQ274" s="893"/>
      <c r="OMR274" s="893"/>
      <c r="OMS274" s="893"/>
      <c r="OMT274" s="893"/>
      <c r="OMU274" s="893"/>
      <c r="OMV274" s="893"/>
      <c r="OMW274" s="911"/>
      <c r="OMX274" s="911"/>
      <c r="OMY274" s="911"/>
      <c r="OMZ274" s="911"/>
      <c r="ONA274" s="911"/>
      <c r="ONB274" s="911"/>
      <c r="ONC274" s="911"/>
      <c r="OND274" s="911"/>
      <c r="ONE274" s="911"/>
      <c r="ONF274" s="911"/>
      <c r="ONG274" s="911"/>
      <c r="ONH274" s="911"/>
      <c r="ONI274" s="911"/>
      <c r="ONJ274" s="911"/>
      <c r="ONK274" s="911"/>
      <c r="ONL274" s="911"/>
      <c r="ONM274" s="911"/>
      <c r="ONN274" s="911"/>
      <c r="ONO274" s="911"/>
      <c r="ONP274" s="911"/>
      <c r="ONQ274" s="911"/>
      <c r="ONR274" s="911"/>
      <c r="ONS274" s="911"/>
      <c r="ONT274" s="911"/>
      <c r="ONU274" s="911"/>
      <c r="ONV274" s="911"/>
      <c r="ONW274" s="911"/>
      <c r="ONX274" s="911"/>
      <c r="ONY274" s="911"/>
      <c r="ONZ274" s="911"/>
      <c r="OOA274" s="911"/>
      <c r="OOB274" s="911"/>
      <c r="OOC274" s="911"/>
      <c r="OOD274" s="911"/>
      <c r="OOE274" s="911"/>
      <c r="OOF274" s="911"/>
      <c r="OOG274" s="911"/>
      <c r="OOH274" s="911"/>
      <c r="OOI274" s="911"/>
      <c r="OOJ274" s="911"/>
      <c r="OOK274" s="911"/>
      <c r="OOL274" s="911"/>
      <c r="OOM274" s="911"/>
      <c r="OON274" s="911"/>
      <c r="OOO274" s="893"/>
      <c r="OOP274" s="893"/>
      <c r="OOQ274" s="893"/>
      <c r="OOR274" s="893"/>
      <c r="OOS274" s="893"/>
      <c r="OOT274" s="893"/>
      <c r="OOU274" s="893"/>
      <c r="OOV274" s="893"/>
      <c r="OOW274" s="893"/>
      <c r="OOX274" s="893"/>
      <c r="OOY274" s="893"/>
      <c r="OOZ274" s="893"/>
      <c r="OPA274" s="893"/>
      <c r="OPB274" s="893"/>
      <c r="OPC274" s="893"/>
      <c r="OPD274" s="893"/>
      <c r="OPE274" s="893"/>
      <c r="OPF274" s="893"/>
      <c r="OPG274" s="893"/>
      <c r="OPH274" s="893"/>
      <c r="OPI274" s="893"/>
      <c r="OPJ274" s="893"/>
      <c r="OPK274" s="893"/>
      <c r="OPL274" s="893"/>
      <c r="OPM274" s="909"/>
      <c r="OPN274" s="909"/>
      <c r="OPO274" s="909"/>
      <c r="OPP274" s="909"/>
      <c r="OPQ274" s="909"/>
      <c r="OPR274" s="893"/>
      <c r="OPS274" s="893"/>
      <c r="OPT274" s="909"/>
      <c r="OPU274" s="909"/>
      <c r="OPV274" s="893"/>
      <c r="OPW274" s="893"/>
      <c r="OPX274" s="909"/>
      <c r="OPY274" s="909"/>
      <c r="OPZ274" s="893"/>
      <c r="OQA274" s="893"/>
      <c r="OQB274" s="893"/>
      <c r="OQC274" s="893"/>
      <c r="OQD274" s="893"/>
      <c r="OQE274" s="893"/>
      <c r="OQF274" s="893"/>
      <c r="OQG274" s="909"/>
      <c r="OQH274" s="909"/>
      <c r="OQI274" s="893"/>
      <c r="OQJ274" s="893"/>
      <c r="OQK274" s="909"/>
      <c r="OQL274" s="909"/>
      <c r="OQM274" s="893"/>
      <c r="OQN274" s="893"/>
      <c r="OQO274" s="893"/>
      <c r="OQP274" s="893"/>
      <c r="OQQ274" s="893"/>
      <c r="OQR274" s="908"/>
      <c r="OQS274" s="910"/>
      <c r="OQT274" s="893"/>
      <c r="OQU274" s="893"/>
      <c r="OQV274" s="893"/>
      <c r="OQW274" s="893"/>
      <c r="OQX274" s="893"/>
      <c r="OQY274" s="893"/>
      <c r="OQZ274" s="893"/>
      <c r="ORA274" s="911"/>
      <c r="ORB274" s="911"/>
      <c r="ORC274" s="911"/>
      <c r="ORD274" s="911"/>
      <c r="ORE274" s="911"/>
      <c r="ORF274" s="911"/>
      <c r="ORG274" s="911"/>
      <c r="ORH274" s="911"/>
      <c r="ORI274" s="911"/>
      <c r="ORJ274" s="911"/>
      <c r="ORK274" s="911"/>
      <c r="ORL274" s="911"/>
      <c r="ORM274" s="911"/>
      <c r="ORN274" s="911"/>
      <c r="ORO274" s="911"/>
      <c r="ORP274" s="911"/>
      <c r="ORQ274" s="911"/>
      <c r="ORR274" s="911"/>
      <c r="ORS274" s="911"/>
      <c r="ORT274" s="911"/>
      <c r="ORU274" s="911"/>
      <c r="ORV274" s="911"/>
      <c r="ORW274" s="911"/>
      <c r="ORX274" s="911"/>
      <c r="ORY274" s="911"/>
      <c r="ORZ274" s="911"/>
      <c r="OSA274" s="911"/>
      <c r="OSB274" s="911"/>
      <c r="OSC274" s="911"/>
      <c r="OSD274" s="911"/>
      <c r="OSE274" s="911"/>
      <c r="OSF274" s="911"/>
      <c r="OSG274" s="911"/>
      <c r="OSH274" s="911"/>
      <c r="OSI274" s="911"/>
      <c r="OSJ274" s="911"/>
      <c r="OSK274" s="911"/>
      <c r="OSL274" s="911"/>
      <c r="OSM274" s="911"/>
      <c r="OSN274" s="911"/>
      <c r="OSO274" s="911"/>
      <c r="OSP274" s="911"/>
      <c r="OSQ274" s="911"/>
      <c r="OSR274" s="911"/>
      <c r="OSS274" s="893"/>
      <c r="OST274" s="893"/>
      <c r="OSU274" s="893"/>
      <c r="OSV274" s="893"/>
      <c r="OSW274" s="893"/>
      <c r="OSX274" s="893"/>
      <c r="OSY274" s="893"/>
      <c r="OSZ274" s="893"/>
      <c r="OTA274" s="893"/>
      <c r="OTB274" s="893"/>
      <c r="OTC274" s="893"/>
      <c r="OTD274" s="893"/>
      <c r="OTE274" s="893"/>
      <c r="OTF274" s="893"/>
      <c r="OTG274" s="893"/>
      <c r="OTH274" s="893"/>
      <c r="OTI274" s="893"/>
      <c r="OTJ274" s="893"/>
      <c r="OTK274" s="893"/>
      <c r="OTL274" s="893"/>
      <c r="OTM274" s="893"/>
      <c r="OTN274" s="893"/>
      <c r="OTO274" s="893"/>
      <c r="OTP274" s="893"/>
      <c r="OTQ274" s="909"/>
      <c r="OTR274" s="909"/>
      <c r="OTS274" s="909"/>
      <c r="OTT274" s="909"/>
      <c r="OTU274" s="909"/>
      <c r="OTV274" s="893"/>
      <c r="OTW274" s="893"/>
      <c r="OTX274" s="909"/>
      <c r="OTY274" s="909"/>
      <c r="OTZ274" s="893"/>
      <c r="OUA274" s="893"/>
      <c r="OUB274" s="909"/>
      <c r="OUC274" s="909"/>
      <c r="OUD274" s="893"/>
      <c r="OUE274" s="893"/>
      <c r="OUF274" s="893"/>
      <c r="OUG274" s="893"/>
      <c r="OUH274" s="893"/>
      <c r="OUI274" s="893"/>
      <c r="OUJ274" s="893"/>
      <c r="OUK274" s="909"/>
      <c r="OUL274" s="909"/>
      <c r="OUM274" s="893"/>
      <c r="OUN274" s="893"/>
      <c r="OUO274" s="909"/>
      <c r="OUP274" s="909"/>
      <c r="OUQ274" s="893"/>
      <c r="OUR274" s="893"/>
      <c r="OUS274" s="893"/>
      <c r="OUT274" s="893"/>
      <c r="OUU274" s="893"/>
      <c r="OUV274" s="908"/>
      <c r="OUW274" s="910"/>
      <c r="OUX274" s="893"/>
      <c r="OUY274" s="893"/>
      <c r="OUZ274" s="893"/>
      <c r="OVA274" s="893"/>
      <c r="OVB274" s="893"/>
      <c r="OVC274" s="893"/>
      <c r="OVD274" s="893"/>
      <c r="OVE274" s="911"/>
      <c r="OVF274" s="911"/>
      <c r="OVG274" s="911"/>
      <c r="OVH274" s="911"/>
      <c r="OVI274" s="911"/>
      <c r="OVJ274" s="911"/>
      <c r="OVK274" s="911"/>
      <c r="OVL274" s="911"/>
      <c r="OVM274" s="911"/>
      <c r="OVN274" s="911"/>
      <c r="OVO274" s="911"/>
      <c r="OVP274" s="911"/>
      <c r="OVQ274" s="911"/>
      <c r="OVR274" s="911"/>
      <c r="OVS274" s="911"/>
      <c r="OVT274" s="911"/>
      <c r="OVU274" s="911"/>
      <c r="OVV274" s="911"/>
      <c r="OVW274" s="911"/>
      <c r="OVX274" s="911"/>
      <c r="OVY274" s="911"/>
      <c r="OVZ274" s="911"/>
      <c r="OWA274" s="911"/>
      <c r="OWB274" s="911"/>
      <c r="OWC274" s="911"/>
      <c r="OWD274" s="911"/>
      <c r="OWE274" s="911"/>
      <c r="OWF274" s="911"/>
      <c r="OWG274" s="911"/>
      <c r="OWH274" s="911"/>
      <c r="OWI274" s="911"/>
      <c r="OWJ274" s="911"/>
      <c r="OWK274" s="911"/>
      <c r="OWL274" s="911"/>
      <c r="OWM274" s="911"/>
      <c r="OWN274" s="911"/>
      <c r="OWO274" s="911"/>
      <c r="OWP274" s="911"/>
      <c r="OWQ274" s="911"/>
      <c r="OWR274" s="911"/>
      <c r="OWS274" s="911"/>
      <c r="OWT274" s="911"/>
      <c r="OWU274" s="911"/>
      <c r="OWV274" s="911"/>
      <c r="OWW274" s="893"/>
      <c r="OWX274" s="893"/>
      <c r="OWY274" s="893"/>
      <c r="OWZ274" s="893"/>
      <c r="OXA274" s="893"/>
      <c r="OXB274" s="893"/>
      <c r="OXC274" s="893"/>
      <c r="OXD274" s="893"/>
      <c r="OXE274" s="893"/>
      <c r="OXF274" s="893"/>
      <c r="OXG274" s="893"/>
      <c r="OXH274" s="893"/>
      <c r="OXI274" s="893"/>
      <c r="OXJ274" s="893"/>
      <c r="OXK274" s="893"/>
      <c r="OXL274" s="893"/>
      <c r="OXM274" s="893"/>
      <c r="OXN274" s="893"/>
      <c r="OXO274" s="893"/>
      <c r="OXP274" s="893"/>
      <c r="OXQ274" s="893"/>
      <c r="OXR274" s="893"/>
      <c r="OXS274" s="893"/>
      <c r="OXT274" s="893"/>
      <c r="OXU274" s="909"/>
      <c r="OXV274" s="909"/>
      <c r="OXW274" s="909"/>
      <c r="OXX274" s="909"/>
      <c r="OXY274" s="909"/>
      <c r="OXZ274" s="893"/>
      <c r="OYA274" s="893"/>
      <c r="OYB274" s="909"/>
      <c r="OYC274" s="909"/>
      <c r="OYD274" s="893"/>
      <c r="OYE274" s="893"/>
      <c r="OYF274" s="909"/>
      <c r="OYG274" s="909"/>
      <c r="OYH274" s="893"/>
      <c r="OYI274" s="893"/>
      <c r="OYJ274" s="893"/>
      <c r="OYK274" s="893"/>
      <c r="OYL274" s="893"/>
      <c r="OYM274" s="893"/>
      <c r="OYN274" s="893"/>
      <c r="OYO274" s="909"/>
      <c r="OYP274" s="909"/>
      <c r="OYQ274" s="893"/>
      <c r="OYR274" s="893"/>
      <c r="OYS274" s="909"/>
      <c r="OYT274" s="909"/>
      <c r="OYU274" s="893"/>
      <c r="OYV274" s="893"/>
      <c r="OYW274" s="893"/>
      <c r="OYX274" s="893"/>
      <c r="OYY274" s="893"/>
      <c r="OYZ274" s="908"/>
      <c r="OZA274" s="910"/>
      <c r="OZB274" s="893"/>
      <c r="OZC274" s="893"/>
      <c r="OZD274" s="893"/>
      <c r="OZE274" s="893"/>
      <c r="OZF274" s="893"/>
      <c r="OZG274" s="893"/>
      <c r="OZH274" s="893"/>
      <c r="OZI274" s="911"/>
      <c r="OZJ274" s="911"/>
      <c r="OZK274" s="911"/>
      <c r="OZL274" s="911"/>
      <c r="OZM274" s="911"/>
      <c r="OZN274" s="911"/>
      <c r="OZO274" s="911"/>
      <c r="OZP274" s="911"/>
      <c r="OZQ274" s="911"/>
      <c r="OZR274" s="911"/>
      <c r="OZS274" s="911"/>
      <c r="OZT274" s="911"/>
      <c r="OZU274" s="911"/>
      <c r="OZV274" s="911"/>
      <c r="OZW274" s="911"/>
      <c r="OZX274" s="911"/>
      <c r="OZY274" s="911"/>
      <c r="OZZ274" s="911"/>
      <c r="PAA274" s="911"/>
      <c r="PAB274" s="911"/>
      <c r="PAC274" s="911"/>
      <c r="PAD274" s="911"/>
      <c r="PAE274" s="911"/>
      <c r="PAF274" s="911"/>
      <c r="PAG274" s="911"/>
      <c r="PAH274" s="911"/>
      <c r="PAI274" s="911"/>
      <c r="PAJ274" s="911"/>
      <c r="PAK274" s="911"/>
      <c r="PAL274" s="911"/>
      <c r="PAM274" s="911"/>
      <c r="PAN274" s="911"/>
      <c r="PAO274" s="911"/>
      <c r="PAP274" s="911"/>
      <c r="PAQ274" s="911"/>
      <c r="PAR274" s="911"/>
      <c r="PAS274" s="911"/>
      <c r="PAT274" s="911"/>
      <c r="PAU274" s="911"/>
      <c r="PAV274" s="911"/>
      <c r="PAW274" s="911"/>
      <c r="PAX274" s="911"/>
      <c r="PAY274" s="911"/>
      <c r="PAZ274" s="911"/>
      <c r="PBA274" s="893"/>
      <c r="PBB274" s="893"/>
      <c r="PBC274" s="893"/>
      <c r="PBD274" s="893"/>
      <c r="PBE274" s="893"/>
      <c r="PBF274" s="893"/>
      <c r="PBG274" s="893"/>
      <c r="PBH274" s="893"/>
      <c r="PBI274" s="893"/>
      <c r="PBJ274" s="893"/>
      <c r="PBK274" s="893"/>
      <c r="PBL274" s="893"/>
      <c r="PBM274" s="893"/>
      <c r="PBN274" s="893"/>
      <c r="PBO274" s="893"/>
      <c r="PBP274" s="893"/>
      <c r="PBQ274" s="893"/>
      <c r="PBR274" s="893"/>
      <c r="PBS274" s="893"/>
      <c r="PBT274" s="893"/>
      <c r="PBU274" s="893"/>
      <c r="PBV274" s="893"/>
      <c r="PBW274" s="893"/>
      <c r="PBX274" s="893"/>
      <c r="PBY274" s="909"/>
      <c r="PBZ274" s="909"/>
      <c r="PCA274" s="909"/>
      <c r="PCB274" s="909"/>
      <c r="PCC274" s="909"/>
      <c r="PCD274" s="893"/>
      <c r="PCE274" s="893"/>
      <c r="PCF274" s="909"/>
      <c r="PCG274" s="909"/>
      <c r="PCH274" s="893"/>
      <c r="PCI274" s="893"/>
      <c r="PCJ274" s="909"/>
      <c r="PCK274" s="909"/>
      <c r="PCL274" s="893"/>
      <c r="PCM274" s="893"/>
      <c r="PCN274" s="893"/>
      <c r="PCO274" s="893"/>
      <c r="PCP274" s="893"/>
      <c r="PCQ274" s="893"/>
      <c r="PCR274" s="893"/>
      <c r="PCS274" s="909"/>
      <c r="PCT274" s="909"/>
      <c r="PCU274" s="893"/>
      <c r="PCV274" s="893"/>
      <c r="PCW274" s="909"/>
      <c r="PCX274" s="909"/>
      <c r="PCY274" s="893"/>
      <c r="PCZ274" s="893"/>
      <c r="PDA274" s="893"/>
      <c r="PDB274" s="893"/>
      <c r="PDC274" s="893"/>
      <c r="PDD274" s="908"/>
      <c r="PDE274" s="910"/>
      <c r="PDF274" s="893"/>
      <c r="PDG274" s="893"/>
      <c r="PDH274" s="893"/>
      <c r="PDI274" s="893"/>
      <c r="PDJ274" s="893"/>
      <c r="PDK274" s="893"/>
      <c r="PDL274" s="893"/>
      <c r="PDM274" s="911"/>
      <c r="PDN274" s="911"/>
      <c r="PDO274" s="911"/>
      <c r="PDP274" s="911"/>
      <c r="PDQ274" s="911"/>
      <c r="PDR274" s="911"/>
      <c r="PDS274" s="911"/>
      <c r="PDT274" s="911"/>
      <c r="PDU274" s="911"/>
      <c r="PDV274" s="911"/>
      <c r="PDW274" s="911"/>
      <c r="PDX274" s="911"/>
      <c r="PDY274" s="911"/>
      <c r="PDZ274" s="911"/>
      <c r="PEA274" s="911"/>
      <c r="PEB274" s="911"/>
      <c r="PEC274" s="911"/>
      <c r="PED274" s="911"/>
      <c r="PEE274" s="911"/>
      <c r="PEF274" s="911"/>
      <c r="PEG274" s="911"/>
      <c r="PEH274" s="911"/>
      <c r="PEI274" s="911"/>
      <c r="PEJ274" s="911"/>
      <c r="PEK274" s="911"/>
      <c r="PEL274" s="911"/>
      <c r="PEM274" s="911"/>
      <c r="PEN274" s="911"/>
      <c r="PEO274" s="911"/>
      <c r="PEP274" s="911"/>
      <c r="PEQ274" s="911"/>
      <c r="PER274" s="911"/>
      <c r="PES274" s="911"/>
      <c r="PET274" s="911"/>
      <c r="PEU274" s="911"/>
      <c r="PEV274" s="911"/>
      <c r="PEW274" s="911"/>
      <c r="PEX274" s="911"/>
      <c r="PEY274" s="911"/>
      <c r="PEZ274" s="911"/>
      <c r="PFA274" s="911"/>
      <c r="PFB274" s="911"/>
      <c r="PFC274" s="911"/>
      <c r="PFD274" s="911"/>
      <c r="PFE274" s="893"/>
      <c r="PFF274" s="893"/>
      <c r="PFG274" s="893"/>
      <c r="PFH274" s="893"/>
      <c r="PFI274" s="893"/>
      <c r="PFJ274" s="893"/>
      <c r="PFK274" s="893"/>
      <c r="PFL274" s="893"/>
      <c r="PFM274" s="893"/>
      <c r="PFN274" s="893"/>
      <c r="PFO274" s="893"/>
      <c r="PFP274" s="893"/>
      <c r="PFQ274" s="893"/>
      <c r="PFR274" s="893"/>
      <c r="PFS274" s="893"/>
      <c r="PFT274" s="893"/>
      <c r="PFU274" s="893"/>
      <c r="PFV274" s="893"/>
      <c r="PFW274" s="893"/>
      <c r="PFX274" s="893"/>
      <c r="PFY274" s="893"/>
      <c r="PFZ274" s="893"/>
      <c r="PGA274" s="893"/>
      <c r="PGB274" s="893"/>
      <c r="PGC274" s="909"/>
      <c r="PGD274" s="909"/>
      <c r="PGE274" s="909"/>
      <c r="PGF274" s="909"/>
      <c r="PGG274" s="909"/>
      <c r="PGH274" s="893"/>
      <c r="PGI274" s="893"/>
      <c r="PGJ274" s="909"/>
      <c r="PGK274" s="909"/>
      <c r="PGL274" s="893"/>
      <c r="PGM274" s="893"/>
      <c r="PGN274" s="909"/>
      <c r="PGO274" s="909"/>
      <c r="PGP274" s="893"/>
      <c r="PGQ274" s="893"/>
      <c r="PGR274" s="893"/>
      <c r="PGS274" s="893"/>
      <c r="PGT274" s="893"/>
      <c r="PGU274" s="893"/>
      <c r="PGV274" s="893"/>
      <c r="PGW274" s="909"/>
      <c r="PGX274" s="909"/>
      <c r="PGY274" s="893"/>
      <c r="PGZ274" s="893"/>
      <c r="PHA274" s="909"/>
      <c r="PHB274" s="909"/>
      <c r="PHC274" s="893"/>
      <c r="PHD274" s="893"/>
      <c r="PHE274" s="893"/>
      <c r="PHF274" s="893"/>
      <c r="PHG274" s="893"/>
      <c r="PHH274" s="908"/>
      <c r="PHI274" s="910"/>
      <c r="PHJ274" s="893"/>
      <c r="PHK274" s="893"/>
      <c r="PHL274" s="893"/>
      <c r="PHM274" s="893"/>
      <c r="PHN274" s="893"/>
      <c r="PHO274" s="893"/>
      <c r="PHP274" s="893"/>
      <c r="PHQ274" s="911"/>
      <c r="PHR274" s="911"/>
      <c r="PHS274" s="911"/>
      <c r="PHT274" s="911"/>
      <c r="PHU274" s="911"/>
      <c r="PHV274" s="911"/>
      <c r="PHW274" s="911"/>
      <c r="PHX274" s="911"/>
      <c r="PHY274" s="911"/>
      <c r="PHZ274" s="911"/>
      <c r="PIA274" s="911"/>
      <c r="PIB274" s="911"/>
      <c r="PIC274" s="911"/>
      <c r="PID274" s="911"/>
      <c r="PIE274" s="911"/>
      <c r="PIF274" s="911"/>
      <c r="PIG274" s="911"/>
      <c r="PIH274" s="911"/>
      <c r="PII274" s="911"/>
      <c r="PIJ274" s="911"/>
      <c r="PIK274" s="911"/>
      <c r="PIL274" s="911"/>
      <c r="PIM274" s="911"/>
      <c r="PIN274" s="911"/>
      <c r="PIO274" s="911"/>
      <c r="PIP274" s="911"/>
      <c r="PIQ274" s="911"/>
      <c r="PIR274" s="911"/>
      <c r="PIS274" s="911"/>
      <c r="PIT274" s="911"/>
      <c r="PIU274" s="911"/>
      <c r="PIV274" s="911"/>
      <c r="PIW274" s="911"/>
      <c r="PIX274" s="911"/>
      <c r="PIY274" s="911"/>
      <c r="PIZ274" s="911"/>
      <c r="PJA274" s="911"/>
      <c r="PJB274" s="911"/>
      <c r="PJC274" s="911"/>
      <c r="PJD274" s="911"/>
      <c r="PJE274" s="911"/>
      <c r="PJF274" s="911"/>
      <c r="PJG274" s="911"/>
      <c r="PJH274" s="911"/>
      <c r="PJI274" s="893"/>
      <c r="PJJ274" s="893"/>
      <c r="PJK274" s="893"/>
      <c r="PJL274" s="893"/>
      <c r="PJM274" s="893"/>
      <c r="PJN274" s="893"/>
      <c r="PJO274" s="893"/>
      <c r="PJP274" s="893"/>
      <c r="PJQ274" s="893"/>
      <c r="PJR274" s="893"/>
      <c r="PJS274" s="893"/>
      <c r="PJT274" s="893"/>
      <c r="PJU274" s="893"/>
      <c r="PJV274" s="893"/>
      <c r="PJW274" s="893"/>
      <c r="PJX274" s="893"/>
      <c r="PJY274" s="893"/>
      <c r="PJZ274" s="893"/>
      <c r="PKA274" s="893"/>
      <c r="PKB274" s="893"/>
      <c r="PKC274" s="893"/>
      <c r="PKD274" s="893"/>
      <c r="PKE274" s="893"/>
      <c r="PKF274" s="893"/>
      <c r="PKG274" s="909"/>
      <c r="PKH274" s="909"/>
      <c r="PKI274" s="909"/>
      <c r="PKJ274" s="909"/>
      <c r="PKK274" s="909"/>
      <c r="PKL274" s="893"/>
      <c r="PKM274" s="893"/>
      <c r="PKN274" s="909"/>
      <c r="PKO274" s="909"/>
      <c r="PKP274" s="893"/>
      <c r="PKQ274" s="893"/>
      <c r="PKR274" s="909"/>
      <c r="PKS274" s="909"/>
      <c r="PKT274" s="893"/>
      <c r="PKU274" s="893"/>
      <c r="PKV274" s="893"/>
      <c r="PKW274" s="893"/>
      <c r="PKX274" s="893"/>
      <c r="PKY274" s="893"/>
      <c r="PKZ274" s="893"/>
      <c r="PLA274" s="909"/>
      <c r="PLB274" s="909"/>
      <c r="PLC274" s="893"/>
      <c r="PLD274" s="893"/>
      <c r="PLE274" s="909"/>
      <c r="PLF274" s="909"/>
      <c r="PLG274" s="893"/>
      <c r="PLH274" s="893"/>
      <c r="PLI274" s="893"/>
      <c r="PLJ274" s="893"/>
      <c r="PLK274" s="893"/>
      <c r="PLL274" s="908"/>
      <c r="PLM274" s="910"/>
      <c r="PLN274" s="893"/>
      <c r="PLO274" s="893"/>
      <c r="PLP274" s="893"/>
      <c r="PLQ274" s="893"/>
      <c r="PLR274" s="893"/>
      <c r="PLS274" s="893"/>
      <c r="PLT274" s="893"/>
      <c r="PLU274" s="911"/>
      <c r="PLV274" s="911"/>
      <c r="PLW274" s="911"/>
      <c r="PLX274" s="911"/>
      <c r="PLY274" s="911"/>
      <c r="PLZ274" s="911"/>
      <c r="PMA274" s="911"/>
      <c r="PMB274" s="911"/>
      <c r="PMC274" s="911"/>
      <c r="PMD274" s="911"/>
      <c r="PME274" s="911"/>
      <c r="PMF274" s="911"/>
      <c r="PMG274" s="911"/>
      <c r="PMH274" s="911"/>
      <c r="PMI274" s="911"/>
      <c r="PMJ274" s="911"/>
      <c r="PMK274" s="911"/>
      <c r="PML274" s="911"/>
      <c r="PMM274" s="911"/>
      <c r="PMN274" s="911"/>
      <c r="PMO274" s="911"/>
      <c r="PMP274" s="911"/>
      <c r="PMQ274" s="911"/>
      <c r="PMR274" s="911"/>
      <c r="PMS274" s="911"/>
      <c r="PMT274" s="911"/>
      <c r="PMU274" s="911"/>
      <c r="PMV274" s="911"/>
      <c r="PMW274" s="911"/>
      <c r="PMX274" s="911"/>
      <c r="PMY274" s="911"/>
      <c r="PMZ274" s="911"/>
      <c r="PNA274" s="911"/>
      <c r="PNB274" s="911"/>
      <c r="PNC274" s="911"/>
      <c r="PND274" s="911"/>
      <c r="PNE274" s="911"/>
      <c r="PNF274" s="911"/>
      <c r="PNG274" s="911"/>
      <c r="PNH274" s="911"/>
      <c r="PNI274" s="911"/>
      <c r="PNJ274" s="911"/>
      <c r="PNK274" s="911"/>
      <c r="PNL274" s="911"/>
      <c r="PNM274" s="893"/>
      <c r="PNN274" s="893"/>
      <c r="PNO274" s="893"/>
      <c r="PNP274" s="893"/>
      <c r="PNQ274" s="893"/>
      <c r="PNR274" s="893"/>
      <c r="PNS274" s="893"/>
      <c r="PNT274" s="893"/>
      <c r="PNU274" s="893"/>
      <c r="PNV274" s="893"/>
      <c r="PNW274" s="893"/>
      <c r="PNX274" s="893"/>
      <c r="PNY274" s="893"/>
      <c r="PNZ274" s="893"/>
      <c r="POA274" s="893"/>
      <c r="POB274" s="893"/>
      <c r="POC274" s="893"/>
      <c r="POD274" s="893"/>
      <c r="POE274" s="893"/>
      <c r="POF274" s="893"/>
      <c r="POG274" s="893"/>
      <c r="POH274" s="893"/>
      <c r="POI274" s="893"/>
      <c r="POJ274" s="893"/>
      <c r="POK274" s="909"/>
      <c r="POL274" s="909"/>
      <c r="POM274" s="909"/>
      <c r="PON274" s="909"/>
      <c r="POO274" s="909"/>
      <c r="POP274" s="893"/>
      <c r="POQ274" s="893"/>
      <c r="POR274" s="909"/>
      <c r="POS274" s="909"/>
      <c r="POT274" s="893"/>
      <c r="POU274" s="893"/>
      <c r="POV274" s="909"/>
      <c r="POW274" s="909"/>
      <c r="POX274" s="893"/>
      <c r="POY274" s="893"/>
      <c r="POZ274" s="893"/>
      <c r="PPA274" s="893"/>
      <c r="PPB274" s="893"/>
      <c r="PPC274" s="893"/>
      <c r="PPD274" s="893"/>
      <c r="PPE274" s="909"/>
      <c r="PPF274" s="909"/>
      <c r="PPG274" s="893"/>
      <c r="PPH274" s="893"/>
      <c r="PPI274" s="909"/>
      <c r="PPJ274" s="909"/>
      <c r="PPK274" s="893"/>
      <c r="PPL274" s="893"/>
      <c r="PPM274" s="893"/>
      <c r="PPN274" s="893"/>
      <c r="PPO274" s="893"/>
      <c r="PPP274" s="908"/>
      <c r="PPQ274" s="910"/>
      <c r="PPR274" s="893"/>
      <c r="PPS274" s="893"/>
      <c r="PPT274" s="893"/>
      <c r="PPU274" s="893"/>
      <c r="PPV274" s="893"/>
      <c r="PPW274" s="893"/>
      <c r="PPX274" s="893"/>
      <c r="PPY274" s="911"/>
      <c r="PPZ274" s="911"/>
      <c r="PQA274" s="911"/>
      <c r="PQB274" s="911"/>
      <c r="PQC274" s="911"/>
      <c r="PQD274" s="911"/>
      <c r="PQE274" s="911"/>
      <c r="PQF274" s="911"/>
      <c r="PQG274" s="911"/>
      <c r="PQH274" s="911"/>
      <c r="PQI274" s="911"/>
      <c r="PQJ274" s="911"/>
      <c r="PQK274" s="911"/>
      <c r="PQL274" s="911"/>
      <c r="PQM274" s="911"/>
      <c r="PQN274" s="911"/>
      <c r="PQO274" s="911"/>
      <c r="PQP274" s="911"/>
      <c r="PQQ274" s="911"/>
      <c r="PQR274" s="911"/>
      <c r="PQS274" s="911"/>
      <c r="PQT274" s="911"/>
      <c r="PQU274" s="911"/>
      <c r="PQV274" s="911"/>
      <c r="PQW274" s="911"/>
      <c r="PQX274" s="911"/>
      <c r="PQY274" s="911"/>
      <c r="PQZ274" s="911"/>
      <c r="PRA274" s="911"/>
      <c r="PRB274" s="911"/>
      <c r="PRC274" s="911"/>
      <c r="PRD274" s="911"/>
      <c r="PRE274" s="911"/>
      <c r="PRF274" s="911"/>
      <c r="PRG274" s="911"/>
      <c r="PRH274" s="911"/>
      <c r="PRI274" s="911"/>
      <c r="PRJ274" s="911"/>
      <c r="PRK274" s="911"/>
      <c r="PRL274" s="911"/>
      <c r="PRM274" s="911"/>
      <c r="PRN274" s="911"/>
      <c r="PRO274" s="911"/>
      <c r="PRP274" s="911"/>
      <c r="PRQ274" s="893"/>
      <c r="PRR274" s="893"/>
      <c r="PRS274" s="893"/>
      <c r="PRT274" s="893"/>
      <c r="PRU274" s="893"/>
      <c r="PRV274" s="893"/>
      <c r="PRW274" s="893"/>
      <c r="PRX274" s="893"/>
      <c r="PRY274" s="893"/>
      <c r="PRZ274" s="893"/>
      <c r="PSA274" s="893"/>
      <c r="PSB274" s="893"/>
      <c r="PSC274" s="893"/>
      <c r="PSD274" s="893"/>
      <c r="PSE274" s="893"/>
      <c r="PSF274" s="893"/>
      <c r="PSG274" s="893"/>
      <c r="PSH274" s="893"/>
      <c r="PSI274" s="893"/>
      <c r="PSJ274" s="893"/>
      <c r="PSK274" s="893"/>
      <c r="PSL274" s="893"/>
      <c r="PSM274" s="893"/>
      <c r="PSN274" s="893"/>
      <c r="PSO274" s="909"/>
      <c r="PSP274" s="909"/>
      <c r="PSQ274" s="909"/>
      <c r="PSR274" s="909"/>
      <c r="PSS274" s="909"/>
      <c r="PST274" s="893"/>
      <c r="PSU274" s="893"/>
      <c r="PSV274" s="909"/>
      <c r="PSW274" s="909"/>
      <c r="PSX274" s="893"/>
      <c r="PSY274" s="893"/>
      <c r="PSZ274" s="909"/>
      <c r="PTA274" s="909"/>
      <c r="PTB274" s="893"/>
      <c r="PTC274" s="893"/>
      <c r="PTD274" s="893"/>
      <c r="PTE274" s="893"/>
      <c r="PTF274" s="893"/>
      <c r="PTG274" s="893"/>
      <c r="PTH274" s="893"/>
      <c r="PTI274" s="909"/>
      <c r="PTJ274" s="909"/>
      <c r="PTK274" s="893"/>
      <c r="PTL274" s="893"/>
      <c r="PTM274" s="909"/>
      <c r="PTN274" s="909"/>
      <c r="PTO274" s="893"/>
      <c r="PTP274" s="893"/>
      <c r="PTQ274" s="893"/>
      <c r="PTR274" s="893"/>
      <c r="PTS274" s="893"/>
      <c r="PTT274" s="908"/>
      <c r="PTU274" s="910"/>
      <c r="PTV274" s="893"/>
      <c r="PTW274" s="893"/>
      <c r="PTX274" s="893"/>
      <c r="PTY274" s="893"/>
      <c r="PTZ274" s="893"/>
      <c r="PUA274" s="893"/>
      <c r="PUB274" s="893"/>
      <c r="PUC274" s="911"/>
      <c r="PUD274" s="911"/>
      <c r="PUE274" s="911"/>
      <c r="PUF274" s="911"/>
      <c r="PUG274" s="911"/>
      <c r="PUH274" s="911"/>
      <c r="PUI274" s="911"/>
      <c r="PUJ274" s="911"/>
      <c r="PUK274" s="911"/>
      <c r="PUL274" s="911"/>
      <c r="PUM274" s="911"/>
      <c r="PUN274" s="911"/>
      <c r="PUO274" s="911"/>
      <c r="PUP274" s="911"/>
      <c r="PUQ274" s="911"/>
      <c r="PUR274" s="911"/>
      <c r="PUS274" s="911"/>
      <c r="PUT274" s="911"/>
      <c r="PUU274" s="911"/>
      <c r="PUV274" s="911"/>
      <c r="PUW274" s="911"/>
      <c r="PUX274" s="911"/>
      <c r="PUY274" s="911"/>
      <c r="PUZ274" s="911"/>
      <c r="PVA274" s="911"/>
      <c r="PVB274" s="911"/>
      <c r="PVC274" s="911"/>
      <c r="PVD274" s="911"/>
      <c r="PVE274" s="911"/>
      <c r="PVF274" s="911"/>
      <c r="PVG274" s="911"/>
      <c r="PVH274" s="911"/>
      <c r="PVI274" s="911"/>
      <c r="PVJ274" s="911"/>
      <c r="PVK274" s="911"/>
      <c r="PVL274" s="911"/>
      <c r="PVM274" s="911"/>
      <c r="PVN274" s="911"/>
      <c r="PVO274" s="911"/>
      <c r="PVP274" s="911"/>
      <c r="PVQ274" s="911"/>
      <c r="PVR274" s="911"/>
      <c r="PVS274" s="911"/>
      <c r="PVT274" s="911"/>
      <c r="PVU274" s="893"/>
      <c r="PVV274" s="893"/>
      <c r="PVW274" s="893"/>
      <c r="PVX274" s="893"/>
      <c r="PVY274" s="893"/>
      <c r="PVZ274" s="893"/>
      <c r="PWA274" s="893"/>
      <c r="PWB274" s="893"/>
      <c r="PWC274" s="893"/>
      <c r="PWD274" s="893"/>
      <c r="PWE274" s="893"/>
      <c r="PWF274" s="893"/>
      <c r="PWG274" s="893"/>
      <c r="PWH274" s="893"/>
      <c r="PWI274" s="893"/>
      <c r="PWJ274" s="893"/>
      <c r="PWK274" s="893"/>
      <c r="PWL274" s="893"/>
      <c r="PWM274" s="893"/>
      <c r="PWN274" s="893"/>
      <c r="PWO274" s="893"/>
      <c r="PWP274" s="893"/>
      <c r="PWQ274" s="893"/>
      <c r="PWR274" s="893"/>
      <c r="PWS274" s="909"/>
      <c r="PWT274" s="909"/>
      <c r="PWU274" s="909"/>
      <c r="PWV274" s="909"/>
      <c r="PWW274" s="909"/>
      <c r="PWX274" s="893"/>
      <c r="PWY274" s="893"/>
      <c r="PWZ274" s="909"/>
      <c r="PXA274" s="909"/>
      <c r="PXB274" s="893"/>
      <c r="PXC274" s="893"/>
      <c r="PXD274" s="909"/>
      <c r="PXE274" s="909"/>
      <c r="PXF274" s="893"/>
      <c r="PXG274" s="893"/>
      <c r="PXH274" s="893"/>
      <c r="PXI274" s="893"/>
      <c r="PXJ274" s="893"/>
      <c r="PXK274" s="893"/>
      <c r="PXL274" s="893"/>
      <c r="PXM274" s="909"/>
      <c r="PXN274" s="909"/>
      <c r="PXO274" s="893"/>
      <c r="PXP274" s="893"/>
      <c r="PXQ274" s="909"/>
      <c r="PXR274" s="909"/>
      <c r="PXS274" s="893"/>
      <c r="PXT274" s="893"/>
      <c r="PXU274" s="893"/>
      <c r="PXV274" s="893"/>
      <c r="PXW274" s="893"/>
      <c r="PXX274" s="908"/>
      <c r="PXY274" s="910"/>
      <c r="PXZ274" s="893"/>
      <c r="PYA274" s="893"/>
      <c r="PYB274" s="893"/>
      <c r="PYC274" s="893"/>
      <c r="PYD274" s="893"/>
      <c r="PYE274" s="893"/>
      <c r="PYF274" s="893"/>
      <c r="PYG274" s="911"/>
      <c r="PYH274" s="911"/>
      <c r="PYI274" s="911"/>
      <c r="PYJ274" s="911"/>
      <c r="PYK274" s="911"/>
      <c r="PYL274" s="911"/>
      <c r="PYM274" s="911"/>
      <c r="PYN274" s="911"/>
      <c r="PYO274" s="911"/>
      <c r="PYP274" s="911"/>
      <c r="PYQ274" s="911"/>
      <c r="PYR274" s="911"/>
      <c r="PYS274" s="911"/>
      <c r="PYT274" s="911"/>
      <c r="PYU274" s="911"/>
      <c r="PYV274" s="911"/>
      <c r="PYW274" s="911"/>
      <c r="PYX274" s="911"/>
      <c r="PYY274" s="911"/>
      <c r="PYZ274" s="911"/>
      <c r="PZA274" s="911"/>
      <c r="PZB274" s="911"/>
      <c r="PZC274" s="911"/>
      <c r="PZD274" s="911"/>
      <c r="PZE274" s="911"/>
      <c r="PZF274" s="911"/>
      <c r="PZG274" s="911"/>
      <c r="PZH274" s="911"/>
      <c r="PZI274" s="911"/>
      <c r="PZJ274" s="911"/>
      <c r="PZK274" s="911"/>
      <c r="PZL274" s="911"/>
      <c r="PZM274" s="911"/>
      <c r="PZN274" s="911"/>
      <c r="PZO274" s="911"/>
      <c r="PZP274" s="911"/>
      <c r="PZQ274" s="911"/>
      <c r="PZR274" s="911"/>
      <c r="PZS274" s="911"/>
      <c r="PZT274" s="911"/>
      <c r="PZU274" s="911"/>
      <c r="PZV274" s="911"/>
      <c r="PZW274" s="911"/>
      <c r="PZX274" s="911"/>
      <c r="PZY274" s="893"/>
      <c r="PZZ274" s="893"/>
      <c r="QAA274" s="893"/>
      <c r="QAB274" s="893"/>
      <c r="QAC274" s="893"/>
      <c r="QAD274" s="893"/>
      <c r="QAE274" s="893"/>
      <c r="QAF274" s="893"/>
      <c r="QAG274" s="893"/>
      <c r="QAH274" s="893"/>
      <c r="QAI274" s="893"/>
      <c r="QAJ274" s="893"/>
      <c r="QAK274" s="893"/>
      <c r="QAL274" s="893"/>
      <c r="QAM274" s="893"/>
      <c r="QAN274" s="893"/>
      <c r="QAO274" s="893"/>
      <c r="QAP274" s="893"/>
      <c r="QAQ274" s="893"/>
      <c r="QAR274" s="893"/>
      <c r="QAS274" s="893"/>
      <c r="QAT274" s="893"/>
      <c r="QAU274" s="893"/>
      <c r="QAV274" s="893"/>
      <c r="QAW274" s="909"/>
      <c r="QAX274" s="909"/>
      <c r="QAY274" s="909"/>
      <c r="QAZ274" s="909"/>
      <c r="QBA274" s="909"/>
      <c r="QBB274" s="893"/>
      <c r="QBC274" s="893"/>
      <c r="QBD274" s="909"/>
      <c r="QBE274" s="909"/>
      <c r="QBF274" s="893"/>
      <c r="QBG274" s="893"/>
      <c r="QBH274" s="909"/>
      <c r="QBI274" s="909"/>
      <c r="QBJ274" s="893"/>
      <c r="QBK274" s="893"/>
      <c r="QBL274" s="893"/>
      <c r="QBM274" s="893"/>
      <c r="QBN274" s="893"/>
      <c r="QBO274" s="893"/>
      <c r="QBP274" s="893"/>
      <c r="QBQ274" s="909"/>
      <c r="QBR274" s="909"/>
      <c r="QBS274" s="893"/>
      <c r="QBT274" s="893"/>
      <c r="QBU274" s="909"/>
      <c r="QBV274" s="909"/>
      <c r="QBW274" s="893"/>
      <c r="QBX274" s="893"/>
      <c r="QBY274" s="893"/>
      <c r="QBZ274" s="893"/>
      <c r="QCA274" s="893"/>
      <c r="QCB274" s="908"/>
      <c r="QCC274" s="910"/>
      <c r="QCD274" s="893"/>
      <c r="QCE274" s="893"/>
      <c r="QCF274" s="893"/>
      <c r="QCG274" s="893"/>
      <c r="QCH274" s="893"/>
      <c r="QCI274" s="893"/>
      <c r="QCJ274" s="893"/>
      <c r="QCK274" s="911"/>
      <c r="QCL274" s="911"/>
      <c r="QCM274" s="911"/>
      <c r="QCN274" s="911"/>
      <c r="QCO274" s="911"/>
      <c r="QCP274" s="911"/>
      <c r="QCQ274" s="911"/>
      <c r="QCR274" s="911"/>
      <c r="QCS274" s="911"/>
      <c r="QCT274" s="911"/>
      <c r="QCU274" s="911"/>
      <c r="QCV274" s="911"/>
      <c r="QCW274" s="911"/>
      <c r="QCX274" s="911"/>
      <c r="QCY274" s="911"/>
      <c r="QCZ274" s="911"/>
      <c r="QDA274" s="911"/>
      <c r="QDB274" s="911"/>
      <c r="QDC274" s="911"/>
      <c r="QDD274" s="911"/>
      <c r="QDE274" s="911"/>
      <c r="QDF274" s="911"/>
      <c r="QDG274" s="911"/>
      <c r="QDH274" s="911"/>
      <c r="QDI274" s="911"/>
      <c r="QDJ274" s="911"/>
      <c r="QDK274" s="911"/>
      <c r="QDL274" s="911"/>
      <c r="QDM274" s="911"/>
      <c r="QDN274" s="911"/>
      <c r="QDO274" s="911"/>
      <c r="QDP274" s="911"/>
      <c r="QDQ274" s="911"/>
      <c r="QDR274" s="911"/>
      <c r="QDS274" s="911"/>
      <c r="QDT274" s="911"/>
      <c r="QDU274" s="911"/>
      <c r="QDV274" s="911"/>
      <c r="QDW274" s="911"/>
      <c r="QDX274" s="911"/>
      <c r="QDY274" s="911"/>
      <c r="QDZ274" s="911"/>
      <c r="QEA274" s="911"/>
      <c r="QEB274" s="911"/>
      <c r="QEC274" s="893"/>
      <c r="QED274" s="893"/>
      <c r="QEE274" s="893"/>
      <c r="QEF274" s="893"/>
      <c r="QEG274" s="893"/>
      <c r="QEH274" s="893"/>
      <c r="QEI274" s="893"/>
      <c r="QEJ274" s="893"/>
      <c r="QEK274" s="893"/>
      <c r="QEL274" s="893"/>
      <c r="QEM274" s="893"/>
      <c r="QEN274" s="893"/>
      <c r="QEO274" s="893"/>
      <c r="QEP274" s="893"/>
      <c r="QEQ274" s="893"/>
      <c r="QER274" s="893"/>
      <c r="QES274" s="893"/>
      <c r="QET274" s="893"/>
      <c r="QEU274" s="893"/>
      <c r="QEV274" s="893"/>
      <c r="QEW274" s="893"/>
      <c r="QEX274" s="893"/>
      <c r="QEY274" s="893"/>
      <c r="QEZ274" s="893"/>
      <c r="QFA274" s="909"/>
      <c r="QFB274" s="909"/>
      <c r="QFC274" s="909"/>
      <c r="QFD274" s="909"/>
      <c r="QFE274" s="909"/>
      <c r="QFF274" s="893"/>
      <c r="QFG274" s="893"/>
      <c r="QFH274" s="909"/>
      <c r="QFI274" s="909"/>
      <c r="QFJ274" s="893"/>
      <c r="QFK274" s="893"/>
      <c r="QFL274" s="909"/>
      <c r="QFM274" s="909"/>
      <c r="QFN274" s="893"/>
      <c r="QFO274" s="893"/>
      <c r="QFP274" s="893"/>
      <c r="QFQ274" s="893"/>
      <c r="QFR274" s="893"/>
      <c r="QFS274" s="893"/>
      <c r="QFT274" s="893"/>
      <c r="QFU274" s="909"/>
      <c r="QFV274" s="909"/>
      <c r="QFW274" s="893"/>
      <c r="QFX274" s="893"/>
      <c r="QFY274" s="909"/>
      <c r="QFZ274" s="909"/>
      <c r="QGA274" s="893"/>
      <c r="QGB274" s="893"/>
      <c r="QGC274" s="893"/>
      <c r="QGD274" s="893"/>
      <c r="QGE274" s="893"/>
      <c r="QGF274" s="908"/>
      <c r="QGG274" s="910"/>
      <c r="QGH274" s="893"/>
      <c r="QGI274" s="893"/>
      <c r="QGJ274" s="893"/>
      <c r="QGK274" s="893"/>
      <c r="QGL274" s="893"/>
      <c r="QGM274" s="893"/>
      <c r="QGN274" s="893"/>
      <c r="QGO274" s="911"/>
      <c r="QGP274" s="911"/>
      <c r="QGQ274" s="911"/>
      <c r="QGR274" s="911"/>
      <c r="QGS274" s="911"/>
      <c r="QGT274" s="911"/>
      <c r="QGU274" s="911"/>
      <c r="QGV274" s="911"/>
      <c r="QGW274" s="911"/>
      <c r="QGX274" s="911"/>
      <c r="QGY274" s="911"/>
      <c r="QGZ274" s="911"/>
      <c r="QHA274" s="911"/>
      <c r="QHB274" s="911"/>
      <c r="QHC274" s="911"/>
      <c r="QHD274" s="911"/>
      <c r="QHE274" s="911"/>
      <c r="QHF274" s="911"/>
      <c r="QHG274" s="911"/>
      <c r="QHH274" s="911"/>
      <c r="QHI274" s="911"/>
      <c r="QHJ274" s="911"/>
      <c r="QHK274" s="911"/>
      <c r="QHL274" s="911"/>
      <c r="QHM274" s="911"/>
      <c r="QHN274" s="911"/>
      <c r="QHO274" s="911"/>
      <c r="QHP274" s="911"/>
      <c r="QHQ274" s="911"/>
      <c r="QHR274" s="911"/>
      <c r="QHS274" s="911"/>
      <c r="QHT274" s="911"/>
      <c r="QHU274" s="911"/>
      <c r="QHV274" s="911"/>
      <c r="QHW274" s="911"/>
      <c r="QHX274" s="911"/>
      <c r="QHY274" s="911"/>
      <c r="QHZ274" s="911"/>
      <c r="QIA274" s="911"/>
      <c r="QIB274" s="911"/>
      <c r="QIC274" s="911"/>
      <c r="QID274" s="911"/>
      <c r="QIE274" s="911"/>
      <c r="QIF274" s="911"/>
      <c r="QIG274" s="893"/>
      <c r="QIH274" s="893"/>
      <c r="QII274" s="893"/>
      <c r="QIJ274" s="893"/>
      <c r="QIK274" s="893"/>
      <c r="QIL274" s="893"/>
      <c r="QIM274" s="893"/>
      <c r="QIN274" s="893"/>
      <c r="QIO274" s="893"/>
      <c r="QIP274" s="893"/>
      <c r="QIQ274" s="893"/>
      <c r="QIR274" s="893"/>
      <c r="QIS274" s="893"/>
      <c r="QIT274" s="893"/>
      <c r="QIU274" s="893"/>
      <c r="QIV274" s="893"/>
      <c r="QIW274" s="893"/>
      <c r="QIX274" s="893"/>
      <c r="QIY274" s="893"/>
      <c r="QIZ274" s="893"/>
      <c r="QJA274" s="893"/>
      <c r="QJB274" s="893"/>
      <c r="QJC274" s="893"/>
      <c r="QJD274" s="893"/>
      <c r="QJE274" s="909"/>
      <c r="QJF274" s="909"/>
      <c r="QJG274" s="909"/>
      <c r="QJH274" s="909"/>
      <c r="QJI274" s="909"/>
      <c r="QJJ274" s="893"/>
      <c r="QJK274" s="893"/>
      <c r="QJL274" s="909"/>
      <c r="QJM274" s="909"/>
      <c r="QJN274" s="893"/>
      <c r="QJO274" s="893"/>
      <c r="QJP274" s="909"/>
      <c r="QJQ274" s="909"/>
      <c r="QJR274" s="893"/>
      <c r="QJS274" s="893"/>
      <c r="QJT274" s="893"/>
      <c r="QJU274" s="893"/>
      <c r="QJV274" s="893"/>
      <c r="QJW274" s="893"/>
      <c r="QJX274" s="893"/>
      <c r="QJY274" s="909"/>
      <c r="QJZ274" s="909"/>
      <c r="QKA274" s="893"/>
      <c r="QKB274" s="893"/>
      <c r="QKC274" s="909"/>
      <c r="QKD274" s="909"/>
      <c r="QKE274" s="893"/>
      <c r="QKF274" s="893"/>
      <c r="QKG274" s="893"/>
      <c r="QKH274" s="893"/>
      <c r="QKI274" s="893"/>
      <c r="QKJ274" s="908"/>
      <c r="QKK274" s="910"/>
      <c r="QKL274" s="893"/>
      <c r="QKM274" s="893"/>
      <c r="QKN274" s="893"/>
      <c r="QKO274" s="893"/>
      <c r="QKP274" s="893"/>
      <c r="QKQ274" s="893"/>
      <c r="QKR274" s="893"/>
      <c r="QKS274" s="911"/>
      <c r="QKT274" s="911"/>
      <c r="QKU274" s="911"/>
      <c r="QKV274" s="911"/>
      <c r="QKW274" s="911"/>
      <c r="QKX274" s="911"/>
      <c r="QKY274" s="911"/>
      <c r="QKZ274" s="911"/>
      <c r="QLA274" s="911"/>
      <c r="QLB274" s="911"/>
      <c r="QLC274" s="911"/>
      <c r="QLD274" s="911"/>
      <c r="QLE274" s="911"/>
      <c r="QLF274" s="911"/>
      <c r="QLG274" s="911"/>
      <c r="QLH274" s="911"/>
      <c r="QLI274" s="911"/>
      <c r="QLJ274" s="911"/>
      <c r="QLK274" s="911"/>
      <c r="QLL274" s="911"/>
      <c r="QLM274" s="911"/>
      <c r="QLN274" s="911"/>
      <c r="QLO274" s="911"/>
      <c r="QLP274" s="911"/>
      <c r="QLQ274" s="911"/>
      <c r="QLR274" s="911"/>
      <c r="QLS274" s="911"/>
      <c r="QLT274" s="911"/>
      <c r="QLU274" s="911"/>
      <c r="QLV274" s="911"/>
      <c r="QLW274" s="911"/>
      <c r="QLX274" s="911"/>
      <c r="QLY274" s="911"/>
      <c r="QLZ274" s="911"/>
      <c r="QMA274" s="911"/>
      <c r="QMB274" s="911"/>
      <c r="QMC274" s="911"/>
      <c r="QMD274" s="911"/>
      <c r="QME274" s="911"/>
      <c r="QMF274" s="911"/>
      <c r="QMG274" s="911"/>
      <c r="QMH274" s="911"/>
      <c r="QMI274" s="911"/>
      <c r="QMJ274" s="911"/>
      <c r="QMK274" s="893"/>
      <c r="QML274" s="893"/>
      <c r="QMM274" s="893"/>
      <c r="QMN274" s="893"/>
      <c r="QMO274" s="893"/>
      <c r="QMP274" s="893"/>
      <c r="QMQ274" s="893"/>
      <c r="QMR274" s="893"/>
      <c r="QMS274" s="893"/>
      <c r="QMT274" s="893"/>
      <c r="QMU274" s="893"/>
      <c r="QMV274" s="893"/>
      <c r="QMW274" s="893"/>
      <c r="QMX274" s="893"/>
      <c r="QMY274" s="893"/>
      <c r="QMZ274" s="893"/>
      <c r="QNA274" s="893"/>
      <c r="QNB274" s="893"/>
      <c r="QNC274" s="893"/>
      <c r="QND274" s="893"/>
      <c r="QNE274" s="893"/>
      <c r="QNF274" s="893"/>
      <c r="QNG274" s="893"/>
      <c r="QNH274" s="893"/>
      <c r="QNI274" s="909"/>
      <c r="QNJ274" s="909"/>
      <c r="QNK274" s="909"/>
      <c r="QNL274" s="909"/>
      <c r="QNM274" s="909"/>
      <c r="QNN274" s="893"/>
      <c r="QNO274" s="893"/>
      <c r="QNP274" s="909"/>
      <c r="QNQ274" s="909"/>
      <c r="QNR274" s="893"/>
      <c r="QNS274" s="893"/>
      <c r="QNT274" s="909"/>
      <c r="QNU274" s="909"/>
      <c r="QNV274" s="893"/>
      <c r="QNW274" s="893"/>
      <c r="QNX274" s="893"/>
      <c r="QNY274" s="893"/>
      <c r="QNZ274" s="893"/>
      <c r="QOA274" s="893"/>
      <c r="QOB274" s="893"/>
      <c r="QOC274" s="909"/>
      <c r="QOD274" s="909"/>
      <c r="QOE274" s="893"/>
      <c r="QOF274" s="893"/>
      <c r="QOG274" s="909"/>
      <c r="QOH274" s="909"/>
      <c r="QOI274" s="893"/>
      <c r="QOJ274" s="893"/>
      <c r="QOK274" s="893"/>
      <c r="QOL274" s="893"/>
      <c r="QOM274" s="893"/>
      <c r="QON274" s="908"/>
      <c r="QOO274" s="910"/>
      <c r="QOP274" s="893"/>
      <c r="QOQ274" s="893"/>
      <c r="QOR274" s="893"/>
      <c r="QOS274" s="893"/>
      <c r="QOT274" s="893"/>
      <c r="QOU274" s="893"/>
      <c r="QOV274" s="893"/>
      <c r="QOW274" s="911"/>
      <c r="QOX274" s="911"/>
      <c r="QOY274" s="911"/>
      <c r="QOZ274" s="911"/>
      <c r="QPA274" s="911"/>
      <c r="QPB274" s="911"/>
      <c r="QPC274" s="911"/>
      <c r="QPD274" s="911"/>
      <c r="QPE274" s="911"/>
      <c r="QPF274" s="911"/>
      <c r="QPG274" s="911"/>
      <c r="QPH274" s="911"/>
      <c r="QPI274" s="911"/>
      <c r="QPJ274" s="911"/>
      <c r="QPK274" s="911"/>
      <c r="QPL274" s="911"/>
      <c r="QPM274" s="911"/>
      <c r="QPN274" s="911"/>
      <c r="QPO274" s="911"/>
      <c r="QPP274" s="911"/>
      <c r="QPQ274" s="911"/>
      <c r="QPR274" s="911"/>
      <c r="QPS274" s="911"/>
      <c r="QPT274" s="911"/>
      <c r="QPU274" s="911"/>
      <c r="QPV274" s="911"/>
      <c r="QPW274" s="911"/>
      <c r="QPX274" s="911"/>
      <c r="QPY274" s="911"/>
      <c r="QPZ274" s="911"/>
      <c r="QQA274" s="911"/>
      <c r="QQB274" s="911"/>
      <c r="QQC274" s="911"/>
      <c r="QQD274" s="911"/>
      <c r="QQE274" s="911"/>
      <c r="QQF274" s="911"/>
      <c r="QQG274" s="911"/>
      <c r="QQH274" s="911"/>
      <c r="QQI274" s="911"/>
      <c r="QQJ274" s="911"/>
      <c r="QQK274" s="911"/>
      <c r="QQL274" s="911"/>
      <c r="QQM274" s="911"/>
      <c r="QQN274" s="911"/>
      <c r="QQO274" s="893"/>
      <c r="QQP274" s="893"/>
      <c r="QQQ274" s="893"/>
      <c r="QQR274" s="893"/>
      <c r="QQS274" s="893"/>
      <c r="QQT274" s="893"/>
      <c r="QQU274" s="893"/>
      <c r="QQV274" s="893"/>
      <c r="QQW274" s="893"/>
      <c r="QQX274" s="893"/>
      <c r="QQY274" s="893"/>
      <c r="QQZ274" s="893"/>
      <c r="QRA274" s="893"/>
      <c r="QRB274" s="893"/>
      <c r="QRC274" s="893"/>
      <c r="QRD274" s="893"/>
      <c r="QRE274" s="893"/>
      <c r="QRF274" s="893"/>
      <c r="QRG274" s="893"/>
      <c r="QRH274" s="893"/>
      <c r="QRI274" s="893"/>
      <c r="QRJ274" s="893"/>
      <c r="QRK274" s="893"/>
      <c r="QRL274" s="893"/>
      <c r="QRM274" s="909"/>
      <c r="QRN274" s="909"/>
      <c r="QRO274" s="909"/>
      <c r="QRP274" s="909"/>
      <c r="QRQ274" s="909"/>
      <c r="QRR274" s="893"/>
      <c r="QRS274" s="893"/>
      <c r="QRT274" s="909"/>
      <c r="QRU274" s="909"/>
      <c r="QRV274" s="893"/>
      <c r="QRW274" s="893"/>
      <c r="QRX274" s="909"/>
      <c r="QRY274" s="909"/>
      <c r="QRZ274" s="893"/>
      <c r="QSA274" s="893"/>
      <c r="QSB274" s="893"/>
      <c r="QSC274" s="893"/>
      <c r="QSD274" s="893"/>
      <c r="QSE274" s="893"/>
      <c r="QSF274" s="893"/>
      <c r="QSG274" s="909"/>
      <c r="QSH274" s="909"/>
      <c r="QSI274" s="893"/>
      <c r="QSJ274" s="893"/>
      <c r="QSK274" s="909"/>
      <c r="QSL274" s="909"/>
      <c r="QSM274" s="893"/>
      <c r="QSN274" s="893"/>
      <c r="QSO274" s="893"/>
      <c r="QSP274" s="893"/>
      <c r="QSQ274" s="893"/>
      <c r="QSR274" s="908"/>
      <c r="QSS274" s="910"/>
      <c r="QST274" s="893"/>
      <c r="QSU274" s="893"/>
      <c r="QSV274" s="893"/>
      <c r="QSW274" s="893"/>
      <c r="QSX274" s="893"/>
      <c r="QSY274" s="893"/>
      <c r="QSZ274" s="893"/>
      <c r="QTA274" s="911"/>
      <c r="QTB274" s="911"/>
      <c r="QTC274" s="911"/>
      <c r="QTD274" s="911"/>
      <c r="QTE274" s="911"/>
      <c r="QTF274" s="911"/>
      <c r="QTG274" s="911"/>
      <c r="QTH274" s="911"/>
      <c r="QTI274" s="911"/>
      <c r="QTJ274" s="911"/>
      <c r="QTK274" s="911"/>
      <c r="QTL274" s="911"/>
      <c r="QTM274" s="911"/>
      <c r="QTN274" s="911"/>
      <c r="QTO274" s="911"/>
      <c r="QTP274" s="911"/>
      <c r="QTQ274" s="911"/>
      <c r="QTR274" s="911"/>
      <c r="QTS274" s="911"/>
      <c r="QTT274" s="911"/>
      <c r="QTU274" s="911"/>
      <c r="QTV274" s="911"/>
      <c r="QTW274" s="911"/>
      <c r="QTX274" s="911"/>
      <c r="QTY274" s="911"/>
      <c r="QTZ274" s="911"/>
      <c r="QUA274" s="911"/>
      <c r="QUB274" s="911"/>
      <c r="QUC274" s="911"/>
      <c r="QUD274" s="911"/>
      <c r="QUE274" s="911"/>
      <c r="QUF274" s="911"/>
      <c r="QUG274" s="911"/>
      <c r="QUH274" s="911"/>
      <c r="QUI274" s="911"/>
      <c r="QUJ274" s="911"/>
      <c r="QUK274" s="911"/>
      <c r="QUL274" s="911"/>
      <c r="QUM274" s="911"/>
      <c r="QUN274" s="911"/>
      <c r="QUO274" s="911"/>
      <c r="QUP274" s="911"/>
      <c r="QUQ274" s="911"/>
      <c r="QUR274" s="911"/>
      <c r="QUS274" s="893"/>
      <c r="QUT274" s="893"/>
      <c r="QUU274" s="893"/>
      <c r="QUV274" s="893"/>
      <c r="QUW274" s="893"/>
      <c r="QUX274" s="893"/>
      <c r="QUY274" s="893"/>
      <c r="QUZ274" s="893"/>
      <c r="QVA274" s="893"/>
      <c r="QVB274" s="893"/>
      <c r="QVC274" s="893"/>
      <c r="QVD274" s="893"/>
      <c r="QVE274" s="893"/>
      <c r="QVF274" s="893"/>
      <c r="QVG274" s="893"/>
      <c r="QVH274" s="893"/>
      <c r="QVI274" s="893"/>
      <c r="QVJ274" s="893"/>
      <c r="QVK274" s="893"/>
      <c r="QVL274" s="893"/>
      <c r="QVM274" s="893"/>
      <c r="QVN274" s="893"/>
      <c r="QVO274" s="893"/>
      <c r="QVP274" s="893"/>
      <c r="QVQ274" s="909"/>
      <c r="QVR274" s="909"/>
      <c r="QVS274" s="909"/>
      <c r="QVT274" s="909"/>
      <c r="QVU274" s="909"/>
      <c r="QVV274" s="893"/>
      <c r="QVW274" s="893"/>
      <c r="QVX274" s="909"/>
      <c r="QVY274" s="909"/>
      <c r="QVZ274" s="893"/>
      <c r="QWA274" s="893"/>
      <c r="QWB274" s="909"/>
      <c r="QWC274" s="909"/>
      <c r="QWD274" s="893"/>
      <c r="QWE274" s="893"/>
      <c r="QWF274" s="893"/>
      <c r="QWG274" s="893"/>
      <c r="QWH274" s="893"/>
      <c r="QWI274" s="893"/>
      <c r="QWJ274" s="893"/>
      <c r="QWK274" s="909"/>
      <c r="QWL274" s="909"/>
      <c r="QWM274" s="893"/>
      <c r="QWN274" s="893"/>
      <c r="QWO274" s="909"/>
      <c r="QWP274" s="909"/>
      <c r="QWQ274" s="893"/>
      <c r="QWR274" s="893"/>
      <c r="QWS274" s="893"/>
      <c r="QWT274" s="893"/>
      <c r="QWU274" s="893"/>
      <c r="QWV274" s="908"/>
      <c r="QWW274" s="910"/>
      <c r="QWX274" s="893"/>
      <c r="QWY274" s="893"/>
      <c r="QWZ274" s="893"/>
      <c r="QXA274" s="893"/>
      <c r="QXB274" s="893"/>
      <c r="QXC274" s="893"/>
      <c r="QXD274" s="893"/>
      <c r="QXE274" s="911"/>
      <c r="QXF274" s="911"/>
      <c r="QXG274" s="911"/>
      <c r="QXH274" s="911"/>
      <c r="QXI274" s="911"/>
      <c r="QXJ274" s="911"/>
      <c r="QXK274" s="911"/>
      <c r="QXL274" s="911"/>
      <c r="QXM274" s="911"/>
      <c r="QXN274" s="911"/>
      <c r="QXO274" s="911"/>
      <c r="QXP274" s="911"/>
      <c r="QXQ274" s="911"/>
      <c r="QXR274" s="911"/>
      <c r="QXS274" s="911"/>
      <c r="QXT274" s="911"/>
      <c r="QXU274" s="911"/>
      <c r="QXV274" s="911"/>
      <c r="QXW274" s="911"/>
      <c r="QXX274" s="911"/>
      <c r="QXY274" s="911"/>
      <c r="QXZ274" s="911"/>
      <c r="QYA274" s="911"/>
      <c r="QYB274" s="911"/>
      <c r="QYC274" s="911"/>
      <c r="QYD274" s="911"/>
      <c r="QYE274" s="911"/>
      <c r="QYF274" s="911"/>
      <c r="QYG274" s="911"/>
      <c r="QYH274" s="911"/>
      <c r="QYI274" s="911"/>
      <c r="QYJ274" s="911"/>
      <c r="QYK274" s="911"/>
      <c r="QYL274" s="911"/>
      <c r="QYM274" s="911"/>
      <c r="QYN274" s="911"/>
      <c r="QYO274" s="911"/>
      <c r="QYP274" s="911"/>
      <c r="QYQ274" s="911"/>
      <c r="QYR274" s="911"/>
      <c r="QYS274" s="911"/>
      <c r="QYT274" s="911"/>
      <c r="QYU274" s="911"/>
      <c r="QYV274" s="911"/>
      <c r="QYW274" s="893"/>
      <c r="QYX274" s="893"/>
      <c r="QYY274" s="893"/>
      <c r="QYZ274" s="893"/>
      <c r="QZA274" s="893"/>
      <c r="QZB274" s="893"/>
      <c r="QZC274" s="893"/>
      <c r="QZD274" s="893"/>
      <c r="QZE274" s="893"/>
      <c r="QZF274" s="893"/>
      <c r="QZG274" s="893"/>
      <c r="QZH274" s="893"/>
      <c r="QZI274" s="893"/>
      <c r="QZJ274" s="893"/>
      <c r="QZK274" s="893"/>
      <c r="QZL274" s="893"/>
      <c r="QZM274" s="893"/>
      <c r="QZN274" s="893"/>
      <c r="QZO274" s="893"/>
      <c r="QZP274" s="893"/>
      <c r="QZQ274" s="893"/>
      <c r="QZR274" s="893"/>
      <c r="QZS274" s="893"/>
      <c r="QZT274" s="893"/>
      <c r="QZU274" s="909"/>
      <c r="QZV274" s="909"/>
      <c r="QZW274" s="909"/>
      <c r="QZX274" s="909"/>
      <c r="QZY274" s="909"/>
      <c r="QZZ274" s="893"/>
      <c r="RAA274" s="893"/>
      <c r="RAB274" s="909"/>
      <c r="RAC274" s="909"/>
      <c r="RAD274" s="893"/>
      <c r="RAE274" s="893"/>
      <c r="RAF274" s="909"/>
      <c r="RAG274" s="909"/>
      <c r="RAH274" s="893"/>
      <c r="RAI274" s="893"/>
      <c r="RAJ274" s="893"/>
      <c r="RAK274" s="893"/>
      <c r="RAL274" s="893"/>
      <c r="RAM274" s="893"/>
      <c r="RAN274" s="893"/>
      <c r="RAO274" s="909"/>
      <c r="RAP274" s="909"/>
      <c r="RAQ274" s="893"/>
      <c r="RAR274" s="893"/>
      <c r="RAS274" s="909"/>
      <c r="RAT274" s="909"/>
      <c r="RAU274" s="893"/>
      <c r="RAV274" s="893"/>
      <c r="RAW274" s="893"/>
      <c r="RAX274" s="893"/>
      <c r="RAY274" s="893"/>
      <c r="RAZ274" s="908"/>
      <c r="RBA274" s="910"/>
      <c r="RBB274" s="893"/>
      <c r="RBC274" s="893"/>
      <c r="RBD274" s="893"/>
      <c r="RBE274" s="893"/>
      <c r="RBF274" s="893"/>
      <c r="RBG274" s="893"/>
      <c r="RBH274" s="893"/>
      <c r="RBI274" s="911"/>
      <c r="RBJ274" s="911"/>
      <c r="RBK274" s="911"/>
      <c r="RBL274" s="911"/>
      <c r="RBM274" s="911"/>
      <c r="RBN274" s="911"/>
      <c r="RBO274" s="911"/>
      <c r="RBP274" s="911"/>
      <c r="RBQ274" s="911"/>
      <c r="RBR274" s="911"/>
      <c r="RBS274" s="911"/>
      <c r="RBT274" s="911"/>
      <c r="RBU274" s="911"/>
      <c r="RBV274" s="911"/>
      <c r="RBW274" s="911"/>
      <c r="RBX274" s="911"/>
      <c r="RBY274" s="911"/>
      <c r="RBZ274" s="911"/>
      <c r="RCA274" s="911"/>
      <c r="RCB274" s="911"/>
      <c r="RCC274" s="911"/>
      <c r="RCD274" s="911"/>
      <c r="RCE274" s="911"/>
      <c r="RCF274" s="911"/>
      <c r="RCG274" s="911"/>
      <c r="RCH274" s="911"/>
      <c r="RCI274" s="911"/>
      <c r="RCJ274" s="911"/>
      <c r="RCK274" s="911"/>
      <c r="RCL274" s="911"/>
      <c r="RCM274" s="911"/>
      <c r="RCN274" s="911"/>
      <c r="RCO274" s="911"/>
      <c r="RCP274" s="911"/>
      <c r="RCQ274" s="911"/>
      <c r="RCR274" s="911"/>
      <c r="RCS274" s="911"/>
      <c r="RCT274" s="911"/>
      <c r="RCU274" s="911"/>
      <c r="RCV274" s="911"/>
      <c r="RCW274" s="911"/>
      <c r="RCX274" s="911"/>
      <c r="RCY274" s="911"/>
      <c r="RCZ274" s="911"/>
      <c r="RDA274" s="893"/>
      <c r="RDB274" s="893"/>
      <c r="RDC274" s="893"/>
      <c r="RDD274" s="893"/>
      <c r="RDE274" s="893"/>
      <c r="RDF274" s="893"/>
      <c r="RDG274" s="893"/>
      <c r="RDH274" s="893"/>
      <c r="RDI274" s="893"/>
      <c r="RDJ274" s="893"/>
      <c r="RDK274" s="893"/>
      <c r="RDL274" s="893"/>
      <c r="RDM274" s="893"/>
      <c r="RDN274" s="893"/>
      <c r="RDO274" s="893"/>
      <c r="RDP274" s="893"/>
      <c r="RDQ274" s="893"/>
      <c r="RDR274" s="893"/>
      <c r="RDS274" s="893"/>
      <c r="RDT274" s="893"/>
      <c r="RDU274" s="893"/>
      <c r="RDV274" s="893"/>
      <c r="RDW274" s="893"/>
    </row>
    <row r="275" spans="1:12295" s="357" customFormat="1" ht="75.75" customHeight="1" x14ac:dyDescent="0.3">
      <c r="B275" s="355" t="s">
        <v>350</v>
      </c>
      <c r="C275" s="352" t="s">
        <v>359</v>
      </c>
      <c r="D275" s="821">
        <f t="shared" ref="D275:D284" si="835">SUM(E275:G275)</f>
        <v>250000</v>
      </c>
      <c r="E275" s="821">
        <f>E276</f>
        <v>0</v>
      </c>
      <c r="F275" s="821"/>
      <c r="G275" s="821">
        <f>G276</f>
        <v>250000</v>
      </c>
      <c r="H275" s="821"/>
      <c r="I275" s="356"/>
      <c r="J275" s="821">
        <v>0</v>
      </c>
      <c r="K275" s="821">
        <f>SUM(M275:Q275)</f>
        <v>27420.679650000002</v>
      </c>
      <c r="L275" s="826">
        <f t="shared" si="824"/>
        <v>0.10968271860000001</v>
      </c>
      <c r="M275" s="821">
        <f>M276</f>
        <v>0</v>
      </c>
      <c r="N275" s="750"/>
      <c r="O275" s="821"/>
      <c r="P275" s="750"/>
      <c r="Q275" s="821">
        <f>Q276</f>
        <v>27420.679650000002</v>
      </c>
      <c r="R275" s="750"/>
      <c r="S275" s="821"/>
      <c r="T275" s="750"/>
      <c r="U275" s="821"/>
      <c r="V275" s="821">
        <f t="shared" si="529"/>
        <v>0</v>
      </c>
      <c r="W275" s="821"/>
      <c r="X275" s="821"/>
      <c r="Y275" s="821"/>
      <c r="Z275" s="821">
        <f t="shared" si="527"/>
        <v>0</v>
      </c>
      <c r="AA275" s="821">
        <f>E275</f>
        <v>0</v>
      </c>
      <c r="AB275" s="821">
        <f>H275</f>
        <v>0</v>
      </c>
      <c r="AC275" s="821"/>
      <c r="AD275" s="750"/>
      <c r="AE275" s="821">
        <f>AK275</f>
        <v>27420.679650000002</v>
      </c>
      <c r="AF275" s="826">
        <f t="shared" si="825"/>
        <v>0.10968271860000001</v>
      </c>
      <c r="AG275" s="821">
        <f>AG276</f>
        <v>0</v>
      </c>
      <c r="AH275" s="826"/>
      <c r="AI275" s="821">
        <v>0</v>
      </c>
      <c r="AJ275" s="750">
        <v>0</v>
      </c>
      <c r="AK275" s="821">
        <f>AK276</f>
        <v>27420.679650000002</v>
      </c>
      <c r="AL275" s="826">
        <f t="shared" ref="AL275:AL278" si="836">AK275/D275</f>
        <v>0.10968271860000001</v>
      </c>
      <c r="AM275" s="821">
        <v>0</v>
      </c>
      <c r="AN275" s="750">
        <v>0</v>
      </c>
      <c r="AO275" s="821">
        <v>0</v>
      </c>
      <c r="AP275" s="821">
        <v>0</v>
      </c>
      <c r="AQ275" s="750">
        <v>0</v>
      </c>
      <c r="AR275" s="821">
        <f>AR276</f>
        <v>250000</v>
      </c>
      <c r="AS275" s="826">
        <f t="shared" si="826"/>
        <v>1</v>
      </c>
      <c r="AT275" s="821">
        <f>AT276</f>
        <v>0</v>
      </c>
      <c r="AU275" s="826"/>
      <c r="AV275" s="821"/>
      <c r="AW275" s="826"/>
      <c r="AX275" s="821">
        <f>AX278</f>
        <v>250000</v>
      </c>
      <c r="AY275" s="826">
        <f t="shared" si="828"/>
        <v>1</v>
      </c>
      <c r="AZ275" s="821"/>
      <c r="BA275" s="826"/>
      <c r="BB275" s="821"/>
      <c r="BC275" s="821"/>
      <c r="BD275" s="821"/>
      <c r="BE275" s="821" t="e">
        <f>BF275</f>
        <v>#REF!</v>
      </c>
      <c r="BF275" s="821" t="e">
        <f>BF278</f>
        <v>#REF!</v>
      </c>
      <c r="BG275" s="821"/>
      <c r="BH275" s="821"/>
      <c r="BI275" s="821"/>
      <c r="BJ275" s="821">
        <f t="shared" ref="BJ275:BJ288" si="837">BK275+BL275+BM275</f>
        <v>0</v>
      </c>
      <c r="BK275" s="821"/>
      <c r="BL275" s="821"/>
      <c r="BM275" s="821"/>
      <c r="BN275" s="821">
        <f>SUM(BO275:BQ275)</f>
        <v>250000</v>
      </c>
      <c r="BO275" s="821">
        <f>BO276</f>
        <v>0</v>
      </c>
      <c r="BP275" s="821"/>
      <c r="BQ275" s="821">
        <f>AX275</f>
        <v>250000</v>
      </c>
      <c r="BR275" s="821"/>
      <c r="BS275" s="821"/>
      <c r="BT275" s="821">
        <v>0</v>
      </c>
      <c r="BU275" s="821">
        <f>SUM(BV275:BX275)</f>
        <v>250000</v>
      </c>
      <c r="BV275" s="821">
        <f>BV276</f>
        <v>0</v>
      </c>
      <c r="BW275" s="821"/>
      <c r="BX275" s="821">
        <f>BQ275</f>
        <v>250000</v>
      </c>
      <c r="BY275" s="821"/>
      <c r="BZ275" s="356"/>
      <c r="CE275" s="826"/>
    </row>
    <row r="276" spans="1:12295" s="68" customFormat="1" ht="57.75" customHeight="1" x14ac:dyDescent="0.3">
      <c r="B276" s="201"/>
      <c r="C276" s="98" t="s">
        <v>31</v>
      </c>
      <c r="D276" s="665">
        <f t="shared" si="835"/>
        <v>250000</v>
      </c>
      <c r="E276" s="665">
        <v>0</v>
      </c>
      <c r="F276" s="665"/>
      <c r="G276" s="665">
        <f>G278</f>
        <v>250000</v>
      </c>
      <c r="H276" s="665"/>
      <c r="I276" s="665"/>
      <c r="J276" s="665">
        <v>0</v>
      </c>
      <c r="K276" s="665">
        <f>SUM(M276:Q276)</f>
        <v>27420.679650000002</v>
      </c>
      <c r="L276" s="749">
        <f t="shared" si="824"/>
        <v>0.10968271860000001</v>
      </c>
      <c r="M276" s="665">
        <v>0</v>
      </c>
      <c r="N276" s="734"/>
      <c r="O276" s="665"/>
      <c r="P276" s="734"/>
      <c r="Q276" s="665">
        <f>Q278</f>
        <v>27420.679650000002</v>
      </c>
      <c r="R276" s="734"/>
      <c r="S276" s="665"/>
      <c r="T276" s="734"/>
      <c r="U276" s="665"/>
      <c r="V276" s="665" t="e">
        <f>W276+X276+Y276</f>
        <v>#REF!</v>
      </c>
      <c r="W276" s="665" t="e">
        <f>#REF!+#REF!</f>
        <v>#REF!</v>
      </c>
      <c r="X276" s="665" t="e">
        <f>#REF!+#REF!</f>
        <v>#REF!</v>
      </c>
      <c r="Y276" s="665" t="e">
        <f>#REF!+#REF!</f>
        <v>#REF!</v>
      </c>
      <c r="Z276" s="665" t="e">
        <f>AA276+AB276+AC276</f>
        <v>#REF!</v>
      </c>
      <c r="AA276" s="665" t="e">
        <f>#REF!+#REF!</f>
        <v>#REF!</v>
      </c>
      <c r="AB276" s="665" t="e">
        <f>#REF!+#REF!</f>
        <v>#REF!</v>
      </c>
      <c r="AC276" s="665" t="e">
        <f>#REF!+#REF!</f>
        <v>#REF!</v>
      </c>
      <c r="AD276" s="734"/>
      <c r="AE276" s="665">
        <f t="shared" ref="AE276:AE284" si="838">SUM(AG276:AK276)</f>
        <v>27420.679650000002</v>
      </c>
      <c r="AF276" s="749">
        <f t="shared" si="825"/>
        <v>0.10968271860000001</v>
      </c>
      <c r="AG276" s="665">
        <v>0</v>
      </c>
      <c r="AH276" s="749"/>
      <c r="AI276" s="665"/>
      <c r="AJ276" s="734"/>
      <c r="AK276" s="665">
        <f>AK278</f>
        <v>27420.679650000002</v>
      </c>
      <c r="AL276" s="749">
        <f t="shared" si="836"/>
        <v>0.10968271860000001</v>
      </c>
      <c r="AM276" s="665"/>
      <c r="AN276" s="734"/>
      <c r="AO276" s="665"/>
      <c r="AP276" s="665">
        <v>0</v>
      </c>
      <c r="AQ276" s="734"/>
      <c r="AR276" s="665">
        <f>AR278</f>
        <v>250000</v>
      </c>
      <c r="AS276" s="749">
        <f t="shared" si="826"/>
        <v>1</v>
      </c>
      <c r="AT276" s="665">
        <f>AT278</f>
        <v>0</v>
      </c>
      <c r="AU276" s="749"/>
      <c r="AV276" s="665"/>
      <c r="AW276" s="749"/>
      <c r="AX276" s="665">
        <f>AX278</f>
        <v>250000</v>
      </c>
      <c r="AY276" s="749">
        <f t="shared" si="828"/>
        <v>1</v>
      </c>
      <c r="AZ276" s="665"/>
      <c r="BA276" s="749"/>
      <c r="BB276" s="665"/>
      <c r="BC276" s="665" t="e">
        <f>#REF!+#REF!</f>
        <v>#REF!</v>
      </c>
      <c r="BD276" s="665" t="e">
        <f>#REF!+#REF!</f>
        <v>#REF!</v>
      </c>
      <c r="BE276" s="665" t="e">
        <f>BF276+BH276+BI276</f>
        <v>#REF!</v>
      </c>
      <c r="BF276" s="665" t="e">
        <f>BF278+#REF!</f>
        <v>#REF!</v>
      </c>
      <c r="BG276" s="665"/>
      <c r="BH276" s="665" t="e">
        <f>BH278+#REF!</f>
        <v>#REF!</v>
      </c>
      <c r="BI276" s="665" t="e">
        <f>#REF!+#REF!</f>
        <v>#REF!</v>
      </c>
      <c r="BJ276" s="665" t="e">
        <f>BK276+BL276+BM276</f>
        <v>#REF!</v>
      </c>
      <c r="BK276" s="665" t="e">
        <f>BK278+#REF!</f>
        <v>#REF!</v>
      </c>
      <c r="BL276" s="665" t="e">
        <f>BL278+#REF!</f>
        <v>#REF!</v>
      </c>
      <c r="BM276" s="665" t="e">
        <f>#REF!+#REF!</f>
        <v>#REF!</v>
      </c>
      <c r="BN276" s="665">
        <f>BQ276</f>
        <v>250000</v>
      </c>
      <c r="BO276" s="665"/>
      <c r="BP276" s="665"/>
      <c r="BQ276" s="665">
        <f>AX276</f>
        <v>250000</v>
      </c>
      <c r="BR276" s="665"/>
      <c r="BS276" s="665"/>
      <c r="BT276" s="665">
        <v>0</v>
      </c>
      <c r="BU276" s="665">
        <f>BX276</f>
        <v>250000</v>
      </c>
      <c r="BV276" s="581"/>
      <c r="BW276" s="581"/>
      <c r="BX276" s="581">
        <f>BQ276</f>
        <v>250000</v>
      </c>
      <c r="BY276" s="438"/>
      <c r="BZ276" s="438"/>
      <c r="CE276" s="749"/>
    </row>
    <row r="277" spans="1:12295" s="361" customFormat="1" ht="209.25" hidden="1" customHeight="1" x14ac:dyDescent="0.3">
      <c r="B277" s="358" t="s">
        <v>7</v>
      </c>
      <c r="C277" s="359" t="s">
        <v>346</v>
      </c>
      <c r="D277" s="360">
        <f t="shared" si="835"/>
        <v>250000</v>
      </c>
      <c r="E277" s="360">
        <f>E278</f>
        <v>0</v>
      </c>
      <c r="F277" s="360"/>
      <c r="G277" s="360">
        <f>G278</f>
        <v>250000</v>
      </c>
      <c r="H277" s="360"/>
      <c r="I277" s="360"/>
      <c r="J277" s="360"/>
      <c r="K277" s="668">
        <f>SUM(M277:Q277)</f>
        <v>27420.679650000002</v>
      </c>
      <c r="L277" s="749">
        <f t="shared" si="824"/>
        <v>0.10968271860000001</v>
      </c>
      <c r="M277" s="360">
        <f>M278</f>
        <v>0</v>
      </c>
      <c r="N277" s="423"/>
      <c r="O277" s="360"/>
      <c r="P277" s="423"/>
      <c r="Q277" s="360">
        <f>Q278</f>
        <v>27420.679650000002</v>
      </c>
      <c r="R277" s="423"/>
      <c r="S277" s="360"/>
      <c r="T277" s="423"/>
      <c r="U277" s="360"/>
      <c r="V277" s="360"/>
      <c r="W277" s="360"/>
      <c r="X277" s="360"/>
      <c r="Y277" s="360"/>
      <c r="Z277" s="360"/>
      <c r="AA277" s="360"/>
      <c r="AB277" s="360"/>
      <c r="AC277" s="360"/>
      <c r="AD277" s="423"/>
      <c r="AE277" s="360">
        <f t="shared" si="838"/>
        <v>27420.679650000002</v>
      </c>
      <c r="AF277" s="749">
        <f t="shared" si="825"/>
        <v>0.10968271860000001</v>
      </c>
      <c r="AG277" s="360">
        <f>AG278</f>
        <v>0</v>
      </c>
      <c r="AH277" s="749"/>
      <c r="AI277" s="360"/>
      <c r="AJ277" s="423"/>
      <c r="AK277" s="360">
        <f>AK278</f>
        <v>27420.679650000002</v>
      </c>
      <c r="AL277" s="749">
        <f t="shared" si="836"/>
        <v>0.10968271860000001</v>
      </c>
      <c r="AM277" s="360"/>
      <c r="AN277" s="423"/>
      <c r="AO277" s="360"/>
      <c r="AP277" s="360"/>
      <c r="AQ277" s="423"/>
      <c r="AR277" s="668" t="e">
        <f>SUM(AT277:AX277)</f>
        <v>#DIV/0!</v>
      </c>
      <c r="AS277" s="749" t="e">
        <f t="shared" si="826"/>
        <v>#DIV/0!</v>
      </c>
      <c r="AT277" s="360">
        <f>AT278</f>
        <v>0</v>
      </c>
      <c r="AU277" s="749" t="e">
        <f t="shared" si="827"/>
        <v>#DIV/0!</v>
      </c>
      <c r="AV277" s="360"/>
      <c r="AW277" s="749" t="e">
        <f t="shared" ref="AW277:AW285" si="839">AV277/F277</f>
        <v>#DIV/0!</v>
      </c>
      <c r="AX277" s="360">
        <f>AX278</f>
        <v>250000</v>
      </c>
      <c r="AY277" s="749">
        <f t="shared" si="828"/>
        <v>1</v>
      </c>
      <c r="AZ277" s="360"/>
      <c r="BA277" s="749"/>
      <c r="BB277" s="360"/>
      <c r="BC277" s="360"/>
      <c r="BD277" s="360"/>
      <c r="BE277" s="668" t="e">
        <f>BF277</f>
        <v>#REF!</v>
      </c>
      <c r="BF277" s="360" t="e">
        <f>BF278</f>
        <v>#REF!</v>
      </c>
      <c r="BG277" s="360"/>
      <c r="BH277" s="360"/>
      <c r="BI277" s="360"/>
      <c r="BJ277" s="360"/>
      <c r="BK277" s="360"/>
      <c r="BL277" s="360"/>
      <c r="BM277" s="360"/>
      <c r="BN277" s="360"/>
      <c r="BO277" s="360"/>
      <c r="BP277" s="360"/>
      <c r="BQ277" s="360"/>
      <c r="BR277" s="360"/>
      <c r="BS277" s="360"/>
      <c r="BT277" s="360"/>
      <c r="BU277" s="668"/>
      <c r="BV277" s="360"/>
      <c r="BW277" s="360"/>
      <c r="BX277" s="360"/>
      <c r="BY277" s="360"/>
      <c r="BZ277" s="360"/>
      <c r="CE277" s="749" t="e">
        <f t="shared" si="831"/>
        <v>#DIV/0!</v>
      </c>
    </row>
    <row r="278" spans="1:12295" s="70" customFormat="1" ht="224.25" customHeight="1" x14ac:dyDescent="0.3">
      <c r="A278" s="372"/>
      <c r="B278" s="400" t="s">
        <v>34</v>
      </c>
      <c r="C278" s="400" t="s">
        <v>414</v>
      </c>
      <c r="D278" s="378">
        <f>G278</f>
        <v>250000</v>
      </c>
      <c r="E278" s="378">
        <v>0</v>
      </c>
      <c r="F278" s="378"/>
      <c r="G278" s="378">
        <f>SUM(G279:G280)</f>
        <v>250000</v>
      </c>
      <c r="H278" s="378"/>
      <c r="I278" s="378"/>
      <c r="J278" s="378">
        <v>0</v>
      </c>
      <c r="K278" s="378">
        <f>SUM(M278:Q278)</f>
        <v>27420.679650000002</v>
      </c>
      <c r="L278" s="795">
        <f t="shared" si="824"/>
        <v>0.10968271860000001</v>
      </c>
      <c r="M278" s="378">
        <v>0</v>
      </c>
      <c r="N278" s="423"/>
      <c r="O278" s="378"/>
      <c r="P278" s="423"/>
      <c r="Q278" s="378">
        <f>Q279+Q280</f>
        <v>27420.679650000002</v>
      </c>
      <c r="R278" s="795">
        <f>Q278/G278</f>
        <v>0.10968271860000001</v>
      </c>
      <c r="S278" s="378"/>
      <c r="T278" s="423"/>
      <c r="U278" s="378"/>
      <c r="V278" s="378">
        <f t="shared" si="529"/>
        <v>0</v>
      </c>
      <c r="W278" s="378"/>
      <c r="X278" s="378"/>
      <c r="Y278" s="378"/>
      <c r="Z278" s="378">
        <f t="shared" si="527"/>
        <v>0</v>
      </c>
      <c r="AA278" s="378">
        <f t="shared" ref="AA278" si="840">E278</f>
        <v>0</v>
      </c>
      <c r="AB278" s="378">
        <f t="shared" ref="AB278:AB286" si="841">H278</f>
        <v>0</v>
      </c>
      <c r="AC278" s="378"/>
      <c r="AD278" s="423"/>
      <c r="AE278" s="378">
        <f t="shared" si="838"/>
        <v>27420.679650000002</v>
      </c>
      <c r="AF278" s="795">
        <f t="shared" si="825"/>
        <v>0.10968271860000001</v>
      </c>
      <c r="AG278" s="378">
        <v>0</v>
      </c>
      <c r="AH278" s="795"/>
      <c r="AI278" s="378"/>
      <c r="AJ278" s="423"/>
      <c r="AK278" s="378">
        <f>AK279+AK280</f>
        <v>27420.679650000002</v>
      </c>
      <c r="AL278" s="795">
        <f t="shared" si="836"/>
        <v>0.10968271860000001</v>
      </c>
      <c r="AM278" s="378"/>
      <c r="AN278" s="423"/>
      <c r="AO278" s="378"/>
      <c r="AP278" s="378">
        <v>0</v>
      </c>
      <c r="AQ278" s="423"/>
      <c r="AR278" s="378">
        <f>AX278</f>
        <v>250000</v>
      </c>
      <c r="AS278" s="795">
        <f t="shared" si="826"/>
        <v>1</v>
      </c>
      <c r="AT278" s="378"/>
      <c r="AU278" s="795"/>
      <c r="AV278" s="378"/>
      <c r="AW278" s="795"/>
      <c r="AX278" s="378">
        <f>AX279+AX280</f>
        <v>250000</v>
      </c>
      <c r="AY278" s="795">
        <f t="shared" si="828"/>
        <v>1</v>
      </c>
      <c r="AZ278" s="378"/>
      <c r="BA278" s="795"/>
      <c r="BB278" s="378"/>
      <c r="BC278" s="378"/>
      <c r="BD278" s="378"/>
      <c r="BE278" s="378" t="e">
        <f>BF278</f>
        <v>#REF!</v>
      </c>
      <c r="BF278" s="378" t="e">
        <f>SUM(#REF!)</f>
        <v>#REF!</v>
      </c>
      <c r="BG278" s="378"/>
      <c r="BH278" s="378"/>
      <c r="BI278" s="378"/>
      <c r="BJ278" s="378">
        <f t="shared" si="837"/>
        <v>0</v>
      </c>
      <c r="BK278" s="378"/>
      <c r="BL278" s="378"/>
      <c r="BM278" s="378"/>
      <c r="BN278" s="378">
        <f>BQ278</f>
        <v>250000</v>
      </c>
      <c r="BO278" s="378"/>
      <c r="BP278" s="378"/>
      <c r="BQ278" s="378">
        <f>AX278</f>
        <v>250000</v>
      </c>
      <c r="BR278" s="378"/>
      <c r="BS278" s="378"/>
      <c r="BT278" s="378">
        <v>0</v>
      </c>
      <c r="BU278" s="378">
        <f>BX278</f>
        <v>250000</v>
      </c>
      <c r="BV278" s="378"/>
      <c r="BW278" s="378"/>
      <c r="BX278" s="378">
        <f>BQ278</f>
        <v>250000</v>
      </c>
      <c r="BY278" s="378"/>
      <c r="BZ278" s="372"/>
      <c r="CA278" s="378"/>
      <c r="CB278" s="378"/>
      <c r="CC278" s="378"/>
      <c r="CD278" s="378"/>
      <c r="CE278" s="795"/>
      <c r="CF278" s="378"/>
      <c r="CG278" s="378"/>
      <c r="CH278" s="378"/>
      <c r="CI278" s="378"/>
      <c r="CJ278" s="378"/>
      <c r="CK278" s="378"/>
      <c r="CL278" s="378"/>
      <c r="CM278" s="378"/>
      <c r="CN278" s="378"/>
      <c r="CO278" s="379"/>
      <c r="CP278" s="379"/>
      <c r="CQ278" s="379"/>
      <c r="CR278" s="379"/>
      <c r="CS278" s="379"/>
      <c r="CT278" s="378"/>
      <c r="CU278" s="378"/>
      <c r="CV278" s="379"/>
      <c r="CW278" s="379"/>
      <c r="CX278" s="378"/>
      <c r="CY278" s="378"/>
      <c r="CZ278" s="379"/>
      <c r="DA278" s="379"/>
      <c r="DB278" s="378"/>
      <c r="DC278" s="378"/>
      <c r="DD278" s="378"/>
      <c r="DE278" s="378"/>
      <c r="DF278" s="378"/>
      <c r="DG278" s="378"/>
      <c r="DH278" s="378"/>
      <c r="DI278" s="379"/>
      <c r="DJ278" s="379"/>
      <c r="DK278" s="378"/>
      <c r="DL278" s="378"/>
      <c r="DM278" s="379"/>
      <c r="DN278" s="379"/>
      <c r="DO278" s="378"/>
      <c r="DP278" s="378"/>
      <c r="DQ278" s="378"/>
      <c r="DR278" s="378"/>
      <c r="DS278" s="378"/>
      <c r="DT278" s="372"/>
      <c r="DU278" s="398"/>
      <c r="DV278" s="378"/>
      <c r="DW278" s="378"/>
      <c r="DX278" s="378"/>
      <c r="DY278" s="378"/>
      <c r="DZ278" s="378"/>
      <c r="EA278" s="378"/>
      <c r="EB278" s="378"/>
      <c r="EC278" s="377"/>
      <c r="ED278" s="377"/>
      <c r="EE278" s="377"/>
      <c r="EF278" s="377"/>
      <c r="EG278" s="377"/>
      <c r="EH278" s="377"/>
      <c r="EI278" s="377"/>
      <c r="EJ278" s="377"/>
      <c r="EK278" s="377"/>
      <c r="EL278" s="377"/>
      <c r="EM278" s="377"/>
      <c r="EN278" s="377"/>
      <c r="EO278" s="377"/>
      <c r="EP278" s="377"/>
      <c r="EQ278" s="377"/>
      <c r="ER278" s="377"/>
      <c r="ES278" s="377"/>
      <c r="ET278" s="377"/>
      <c r="EU278" s="377"/>
      <c r="EV278" s="377"/>
      <c r="EW278" s="377"/>
      <c r="EX278" s="377"/>
      <c r="EY278" s="377"/>
      <c r="EZ278" s="377"/>
      <c r="FA278" s="377"/>
      <c r="FB278" s="377"/>
      <c r="FC278" s="377"/>
      <c r="FD278" s="377"/>
      <c r="FE278" s="377"/>
      <c r="FF278" s="377"/>
      <c r="FG278" s="377"/>
      <c r="FH278" s="377"/>
      <c r="FI278" s="377"/>
      <c r="FJ278" s="377"/>
      <c r="FK278" s="377"/>
      <c r="FL278" s="377"/>
      <c r="FM278" s="377"/>
      <c r="FN278" s="377"/>
      <c r="FO278" s="377"/>
      <c r="FP278" s="377"/>
      <c r="FQ278" s="377"/>
      <c r="FR278" s="377"/>
      <c r="FS278" s="377"/>
      <c r="FT278" s="377"/>
      <c r="FU278" s="378"/>
      <c r="FV278" s="378"/>
      <c r="FW278" s="378"/>
      <c r="FX278" s="378"/>
      <c r="FY278" s="378"/>
      <c r="FZ278" s="378"/>
      <c r="GA278" s="378"/>
      <c r="GB278" s="378"/>
      <c r="GC278" s="378"/>
      <c r="GD278" s="378"/>
      <c r="GE278" s="378"/>
      <c r="GF278" s="378"/>
      <c r="GG278" s="378"/>
      <c r="GH278" s="378"/>
      <c r="GI278" s="378"/>
      <c r="GJ278" s="378"/>
      <c r="GK278" s="378"/>
      <c r="GL278" s="378"/>
      <c r="GM278" s="378"/>
      <c r="GN278" s="378"/>
      <c r="GO278" s="378"/>
      <c r="GP278" s="378"/>
      <c r="GQ278" s="378"/>
      <c r="GR278" s="378"/>
      <c r="GS278" s="379"/>
      <c r="GT278" s="379"/>
      <c r="GU278" s="379"/>
      <c r="GV278" s="379"/>
      <c r="GW278" s="379"/>
      <c r="GX278" s="378"/>
      <c r="GY278" s="378"/>
      <c r="GZ278" s="379"/>
      <c r="HA278" s="379"/>
      <c r="HB278" s="378"/>
      <c r="HC278" s="378"/>
      <c r="HD278" s="379"/>
      <c r="HE278" s="379"/>
      <c r="HF278" s="378"/>
      <c r="HG278" s="378"/>
      <c r="HH278" s="378"/>
      <c r="HI278" s="378"/>
      <c r="HJ278" s="378"/>
      <c r="HK278" s="378"/>
      <c r="HL278" s="378"/>
      <c r="HM278" s="379"/>
      <c r="HN278" s="379"/>
      <c r="HO278" s="378"/>
      <c r="HP278" s="378"/>
      <c r="HQ278" s="379"/>
      <c r="HR278" s="379"/>
      <c r="HS278" s="378"/>
      <c r="HT278" s="378"/>
      <c r="HU278" s="378"/>
      <c r="HV278" s="378"/>
      <c r="HW278" s="378"/>
      <c r="HX278" s="372"/>
      <c r="HY278" s="398"/>
      <c r="HZ278" s="378"/>
      <c r="IA278" s="378"/>
      <c r="IB278" s="378"/>
      <c r="IC278" s="378"/>
      <c r="ID278" s="378"/>
      <c r="IE278" s="378"/>
      <c r="IF278" s="378"/>
      <c r="IG278" s="377"/>
      <c r="IH278" s="377"/>
      <c r="II278" s="377"/>
      <c r="IJ278" s="377"/>
      <c r="IK278" s="377"/>
      <c r="IL278" s="377"/>
      <c r="IM278" s="377"/>
      <c r="IN278" s="377"/>
      <c r="IO278" s="377"/>
      <c r="IP278" s="377"/>
      <c r="IQ278" s="377"/>
      <c r="IR278" s="377"/>
      <c r="IS278" s="377"/>
      <c r="IT278" s="377"/>
      <c r="IU278" s="377"/>
      <c r="IV278" s="377"/>
      <c r="IW278" s="377"/>
      <c r="IX278" s="377"/>
      <c r="IY278" s="377"/>
      <c r="IZ278" s="377"/>
      <c r="JA278" s="377"/>
      <c r="JB278" s="377"/>
      <c r="JC278" s="377"/>
      <c r="JD278" s="377"/>
      <c r="JE278" s="377"/>
      <c r="JF278" s="377"/>
      <c r="JG278" s="377"/>
      <c r="JH278" s="377"/>
      <c r="JI278" s="377"/>
      <c r="JJ278" s="377"/>
      <c r="JK278" s="377"/>
      <c r="JL278" s="377"/>
      <c r="JM278" s="377"/>
      <c r="JN278" s="377"/>
      <c r="JO278" s="377"/>
      <c r="JP278" s="377"/>
      <c r="JQ278" s="377"/>
      <c r="JR278" s="377"/>
      <c r="JS278" s="377"/>
      <c r="JT278" s="377"/>
      <c r="JU278" s="377"/>
      <c r="JV278" s="377"/>
      <c r="JW278" s="377"/>
      <c r="JX278" s="377"/>
      <c r="JY278" s="378"/>
      <c r="JZ278" s="378"/>
      <c r="KA278" s="378"/>
      <c r="KB278" s="378"/>
      <c r="KC278" s="378"/>
      <c r="KD278" s="378"/>
      <c r="KE278" s="378"/>
      <c r="KF278" s="378"/>
      <c r="KG278" s="378"/>
      <c r="KH278" s="378"/>
      <c r="KI278" s="378"/>
      <c r="KJ278" s="378"/>
      <c r="KK278" s="378"/>
      <c r="KL278" s="378"/>
      <c r="KM278" s="378"/>
      <c r="KN278" s="378"/>
      <c r="KO278" s="378"/>
      <c r="KP278" s="378"/>
      <c r="KQ278" s="378"/>
      <c r="KR278" s="378"/>
      <c r="KS278" s="378"/>
      <c r="KT278" s="378"/>
      <c r="KU278" s="378"/>
      <c r="KV278" s="378"/>
      <c r="KW278" s="379"/>
      <c r="KX278" s="379"/>
      <c r="KY278" s="379"/>
      <c r="KZ278" s="379"/>
      <c r="LA278" s="379"/>
      <c r="LB278" s="378"/>
      <c r="LC278" s="378"/>
      <c r="LD278" s="379"/>
      <c r="LE278" s="379"/>
      <c r="LF278" s="378"/>
      <c r="LG278" s="378"/>
      <c r="LH278" s="379"/>
      <c r="LI278" s="379"/>
      <c r="LJ278" s="378"/>
      <c r="LK278" s="378"/>
      <c r="LL278" s="378"/>
      <c r="LM278" s="378"/>
      <c r="LN278" s="378"/>
      <c r="LO278" s="378"/>
      <c r="LP278" s="378"/>
      <c r="LQ278" s="379"/>
      <c r="LR278" s="379"/>
      <c r="LS278" s="378"/>
      <c r="LT278" s="378"/>
      <c r="LU278" s="379"/>
      <c r="LV278" s="379"/>
      <c r="LW278" s="378"/>
      <c r="LX278" s="378"/>
      <c r="LY278" s="378"/>
      <c r="LZ278" s="378"/>
      <c r="MA278" s="378"/>
      <c r="MB278" s="372"/>
      <c r="MC278" s="398"/>
      <c r="MD278" s="378"/>
      <c r="ME278" s="378"/>
      <c r="MF278" s="378"/>
      <c r="MG278" s="378"/>
      <c r="MH278" s="378"/>
      <c r="MI278" s="378"/>
      <c r="MJ278" s="378"/>
      <c r="MK278" s="377"/>
      <c r="ML278" s="377"/>
      <c r="MM278" s="377"/>
      <c r="MN278" s="377"/>
      <c r="MO278" s="377"/>
      <c r="MP278" s="377"/>
      <c r="MQ278" s="377"/>
      <c r="MR278" s="377"/>
      <c r="MS278" s="377"/>
      <c r="MT278" s="377"/>
      <c r="MU278" s="377"/>
      <c r="MV278" s="377"/>
      <c r="MW278" s="377"/>
      <c r="MX278" s="377"/>
      <c r="MY278" s="377"/>
      <c r="MZ278" s="377"/>
      <c r="NA278" s="377"/>
      <c r="NB278" s="377"/>
      <c r="NC278" s="377"/>
      <c r="ND278" s="377"/>
      <c r="NE278" s="377"/>
      <c r="NF278" s="377"/>
      <c r="NG278" s="377"/>
      <c r="NH278" s="377"/>
      <c r="NI278" s="377"/>
      <c r="NJ278" s="377"/>
      <c r="NK278" s="377"/>
      <c r="NL278" s="377"/>
      <c r="NM278" s="377"/>
      <c r="NN278" s="377"/>
      <c r="NO278" s="377"/>
      <c r="NP278" s="377"/>
      <c r="NQ278" s="377"/>
      <c r="NR278" s="377"/>
      <c r="NS278" s="377"/>
      <c r="NT278" s="377"/>
      <c r="NU278" s="377"/>
      <c r="NV278" s="377"/>
      <c r="NW278" s="377"/>
      <c r="NX278" s="377"/>
      <c r="NY278" s="377"/>
      <c r="NZ278" s="377"/>
      <c r="OA278" s="377"/>
      <c r="OB278" s="377"/>
      <c r="OC278" s="378"/>
      <c r="OD278" s="378"/>
      <c r="OE278" s="378"/>
      <c r="OF278" s="378"/>
      <c r="OG278" s="378"/>
      <c r="OH278" s="378"/>
      <c r="OI278" s="378"/>
      <c r="OJ278" s="378"/>
      <c r="OK278" s="378"/>
      <c r="OL278" s="378"/>
      <c r="OM278" s="378"/>
      <c r="ON278" s="378"/>
      <c r="OO278" s="378"/>
      <c r="OP278" s="378"/>
      <c r="OQ278" s="378"/>
      <c r="OR278" s="378"/>
      <c r="OS278" s="378"/>
      <c r="OT278" s="378"/>
      <c r="OU278" s="378"/>
      <c r="OV278" s="378"/>
      <c r="OW278" s="378"/>
      <c r="OX278" s="378"/>
      <c r="OY278" s="378"/>
      <c r="OZ278" s="378"/>
      <c r="PA278" s="379"/>
      <c r="PB278" s="379"/>
      <c r="PC278" s="379"/>
      <c r="PD278" s="379"/>
      <c r="PE278" s="379"/>
      <c r="PF278" s="378"/>
      <c r="PG278" s="378"/>
      <c r="PH278" s="379"/>
      <c r="PI278" s="379"/>
      <c r="PJ278" s="378"/>
      <c r="PK278" s="378"/>
      <c r="PL278" s="379"/>
      <c r="PM278" s="379"/>
      <c r="PN278" s="378"/>
      <c r="PO278" s="378"/>
      <c r="PP278" s="378"/>
      <c r="PQ278" s="378"/>
      <c r="PR278" s="378"/>
      <c r="PS278" s="378"/>
      <c r="PT278" s="378"/>
      <c r="PU278" s="379"/>
      <c r="PV278" s="379"/>
      <c r="PW278" s="378"/>
      <c r="PX278" s="378"/>
      <c r="PY278" s="379"/>
      <c r="PZ278" s="379"/>
      <c r="QA278" s="378"/>
      <c r="QB278" s="378"/>
      <c r="QC278" s="378"/>
      <c r="QD278" s="378"/>
      <c r="QE278" s="378"/>
      <c r="QF278" s="372"/>
      <c r="QG278" s="398"/>
      <c r="QH278" s="378"/>
      <c r="QI278" s="378"/>
      <c r="QJ278" s="378"/>
      <c r="QK278" s="378"/>
      <c r="QL278" s="378"/>
      <c r="QM278" s="378"/>
      <c r="QN278" s="378"/>
      <c r="QO278" s="377"/>
      <c r="QP278" s="377"/>
      <c r="QQ278" s="377"/>
      <c r="QR278" s="377"/>
      <c r="QS278" s="377"/>
      <c r="QT278" s="377"/>
      <c r="QU278" s="377"/>
      <c r="QV278" s="377"/>
      <c r="QW278" s="377"/>
      <c r="QX278" s="377"/>
      <c r="QY278" s="377"/>
      <c r="QZ278" s="377"/>
      <c r="RA278" s="377"/>
      <c r="RB278" s="377"/>
      <c r="RC278" s="377"/>
      <c r="RD278" s="377"/>
      <c r="RE278" s="377"/>
      <c r="RF278" s="377"/>
      <c r="RG278" s="377"/>
      <c r="RH278" s="377"/>
      <c r="RI278" s="377"/>
      <c r="RJ278" s="377"/>
      <c r="RK278" s="377"/>
      <c r="RL278" s="377"/>
      <c r="RM278" s="377"/>
      <c r="RN278" s="377"/>
      <c r="RO278" s="377"/>
      <c r="RP278" s="377"/>
      <c r="RQ278" s="377"/>
      <c r="RR278" s="377"/>
      <c r="RS278" s="377"/>
      <c r="RT278" s="377"/>
      <c r="RU278" s="377"/>
      <c r="RV278" s="377"/>
      <c r="RW278" s="377"/>
      <c r="RX278" s="377"/>
      <c r="RY278" s="377"/>
      <c r="RZ278" s="377"/>
      <c r="SA278" s="377"/>
      <c r="SB278" s="377"/>
      <c r="SC278" s="377"/>
      <c r="SD278" s="377"/>
      <c r="SE278" s="377"/>
      <c r="SF278" s="377"/>
      <c r="SG278" s="378"/>
      <c r="SH278" s="378"/>
      <c r="SI278" s="378"/>
      <c r="SJ278" s="378"/>
      <c r="SK278" s="378"/>
      <c r="SL278" s="378"/>
      <c r="SM278" s="378"/>
      <c r="SN278" s="378"/>
      <c r="SO278" s="378"/>
      <c r="SP278" s="378"/>
      <c r="SQ278" s="378"/>
      <c r="SR278" s="378"/>
      <c r="SS278" s="378"/>
      <c r="ST278" s="378"/>
      <c r="SU278" s="378"/>
      <c r="SV278" s="378"/>
      <c r="SW278" s="378"/>
      <c r="SX278" s="378"/>
      <c r="SY278" s="378"/>
      <c r="SZ278" s="378"/>
      <c r="TA278" s="378"/>
      <c r="TB278" s="378"/>
      <c r="TC278" s="378"/>
      <c r="TD278" s="378"/>
      <c r="TE278" s="379"/>
      <c r="TF278" s="379"/>
      <c r="TG278" s="379"/>
      <c r="TH278" s="379"/>
      <c r="TI278" s="379"/>
      <c r="TJ278" s="378"/>
      <c r="TK278" s="378"/>
      <c r="TL278" s="379"/>
      <c r="TM278" s="379"/>
      <c r="TN278" s="378"/>
      <c r="TO278" s="378"/>
      <c r="TP278" s="379"/>
      <c r="TQ278" s="379"/>
      <c r="TR278" s="378"/>
      <c r="TS278" s="378"/>
      <c r="TT278" s="378"/>
      <c r="TU278" s="378"/>
      <c r="TV278" s="378"/>
      <c r="TW278" s="378"/>
      <c r="TX278" s="378"/>
      <c r="TY278" s="379"/>
      <c r="TZ278" s="379"/>
      <c r="UA278" s="378"/>
      <c r="UB278" s="378"/>
      <c r="UC278" s="379"/>
      <c r="UD278" s="379"/>
      <c r="UE278" s="378"/>
      <c r="UF278" s="378"/>
      <c r="UG278" s="378"/>
      <c r="UH278" s="378"/>
      <c r="UI278" s="378"/>
      <c r="UJ278" s="372"/>
      <c r="UK278" s="398"/>
      <c r="UL278" s="378"/>
      <c r="UM278" s="378"/>
      <c r="UN278" s="378"/>
      <c r="UO278" s="378"/>
      <c r="UP278" s="378"/>
      <c r="UQ278" s="378"/>
      <c r="UR278" s="378"/>
      <c r="US278" s="377"/>
      <c r="UT278" s="377"/>
      <c r="UU278" s="377"/>
      <c r="UV278" s="377"/>
      <c r="UW278" s="377"/>
      <c r="UX278" s="377"/>
      <c r="UY278" s="377"/>
      <c r="UZ278" s="377"/>
      <c r="VA278" s="377"/>
      <c r="VB278" s="377"/>
      <c r="VC278" s="377"/>
      <c r="VD278" s="377"/>
      <c r="VE278" s="377"/>
      <c r="VF278" s="377"/>
      <c r="VG278" s="377"/>
      <c r="VH278" s="377"/>
      <c r="VI278" s="377"/>
      <c r="VJ278" s="377"/>
      <c r="VK278" s="377"/>
      <c r="VL278" s="377"/>
      <c r="VM278" s="377"/>
      <c r="VN278" s="377"/>
      <c r="VO278" s="377"/>
      <c r="VP278" s="377"/>
      <c r="VQ278" s="377"/>
      <c r="VR278" s="377"/>
      <c r="VS278" s="377"/>
      <c r="VT278" s="377"/>
      <c r="VU278" s="377"/>
      <c r="VV278" s="377"/>
      <c r="VW278" s="377"/>
      <c r="VX278" s="377"/>
      <c r="VY278" s="377"/>
      <c r="VZ278" s="377"/>
      <c r="WA278" s="377"/>
      <c r="WB278" s="377"/>
      <c r="WC278" s="377"/>
      <c r="WD278" s="377"/>
      <c r="WE278" s="377"/>
      <c r="WF278" s="377"/>
      <c r="WG278" s="377"/>
      <c r="WH278" s="377"/>
      <c r="WI278" s="377"/>
      <c r="WJ278" s="377"/>
      <c r="WK278" s="378"/>
      <c r="WL278" s="378"/>
      <c r="WM278" s="378"/>
      <c r="WN278" s="378"/>
      <c r="WO278" s="378"/>
      <c r="WP278" s="378"/>
      <c r="WQ278" s="378"/>
      <c r="WR278" s="378"/>
      <c r="WS278" s="378"/>
      <c r="WT278" s="378"/>
      <c r="WU278" s="378"/>
      <c r="WV278" s="378"/>
      <c r="WW278" s="378"/>
      <c r="WX278" s="378"/>
      <c r="WY278" s="378"/>
      <c r="WZ278" s="378"/>
      <c r="XA278" s="378"/>
      <c r="XB278" s="378"/>
      <c r="XC278" s="378"/>
      <c r="XD278" s="378"/>
      <c r="XE278" s="378"/>
      <c r="XF278" s="378"/>
      <c r="XG278" s="378"/>
      <c r="XH278" s="378"/>
      <c r="XI278" s="379"/>
      <c r="XJ278" s="379"/>
      <c r="XK278" s="379"/>
      <c r="XL278" s="379"/>
      <c r="XM278" s="379"/>
      <c r="XN278" s="378"/>
      <c r="XO278" s="378"/>
      <c r="XP278" s="379"/>
      <c r="XQ278" s="379"/>
      <c r="XR278" s="378"/>
      <c r="XS278" s="378"/>
      <c r="XT278" s="379"/>
      <c r="XU278" s="379"/>
      <c r="XV278" s="378"/>
      <c r="XW278" s="378"/>
      <c r="XX278" s="378"/>
      <c r="XY278" s="378"/>
      <c r="XZ278" s="378"/>
      <c r="YA278" s="378"/>
      <c r="YB278" s="378"/>
      <c r="YC278" s="379"/>
      <c r="YD278" s="379"/>
      <c r="YE278" s="378"/>
      <c r="YF278" s="378"/>
      <c r="YG278" s="379"/>
      <c r="YH278" s="379"/>
      <c r="YI278" s="378"/>
      <c r="YJ278" s="378"/>
      <c r="YK278" s="378"/>
      <c r="YL278" s="378"/>
      <c r="YM278" s="378"/>
      <c r="YN278" s="372"/>
      <c r="YO278" s="398"/>
      <c r="YP278" s="378"/>
      <c r="YQ278" s="378"/>
      <c r="YR278" s="378"/>
      <c r="YS278" s="378"/>
      <c r="YT278" s="378"/>
      <c r="YU278" s="378"/>
      <c r="YV278" s="378"/>
      <c r="YW278" s="377"/>
      <c r="YX278" s="377"/>
      <c r="YY278" s="377"/>
      <c r="YZ278" s="377"/>
      <c r="ZA278" s="377"/>
      <c r="ZB278" s="377"/>
      <c r="ZC278" s="377"/>
      <c r="ZD278" s="377"/>
      <c r="ZE278" s="377"/>
      <c r="ZF278" s="377"/>
      <c r="ZG278" s="377"/>
      <c r="ZH278" s="377"/>
      <c r="ZI278" s="377"/>
      <c r="ZJ278" s="377"/>
      <c r="ZK278" s="377"/>
      <c r="ZL278" s="377"/>
      <c r="ZM278" s="377"/>
      <c r="ZN278" s="377"/>
      <c r="ZO278" s="377"/>
      <c r="ZP278" s="377"/>
      <c r="ZQ278" s="377"/>
      <c r="ZR278" s="377"/>
      <c r="ZS278" s="377"/>
      <c r="ZT278" s="377"/>
      <c r="ZU278" s="377"/>
      <c r="ZV278" s="377"/>
      <c r="ZW278" s="377"/>
      <c r="ZX278" s="377"/>
      <c r="ZY278" s="377"/>
      <c r="ZZ278" s="377"/>
      <c r="AAA278" s="377"/>
      <c r="AAB278" s="377"/>
      <c r="AAC278" s="377"/>
      <c r="AAD278" s="377"/>
      <c r="AAE278" s="377"/>
      <c r="AAF278" s="377"/>
      <c r="AAG278" s="377"/>
      <c r="AAH278" s="377"/>
      <c r="AAI278" s="377"/>
      <c r="AAJ278" s="377"/>
      <c r="AAK278" s="377"/>
      <c r="AAL278" s="377"/>
      <c r="AAM278" s="377"/>
      <c r="AAN278" s="377"/>
      <c r="AAO278" s="378"/>
      <c r="AAP278" s="378"/>
      <c r="AAQ278" s="378"/>
      <c r="AAR278" s="378"/>
      <c r="AAS278" s="378"/>
      <c r="AAT278" s="378"/>
      <c r="AAU278" s="378"/>
      <c r="AAV278" s="378"/>
      <c r="AAW278" s="378"/>
      <c r="AAX278" s="378"/>
      <c r="AAY278" s="378"/>
      <c r="AAZ278" s="378"/>
      <c r="ABA278" s="378"/>
      <c r="ABB278" s="378"/>
      <c r="ABC278" s="378"/>
      <c r="ABD278" s="378"/>
      <c r="ABE278" s="378"/>
      <c r="ABF278" s="378"/>
      <c r="ABG278" s="378"/>
      <c r="ABH278" s="378"/>
      <c r="ABI278" s="378"/>
      <c r="ABJ278" s="378"/>
      <c r="ABK278" s="378"/>
      <c r="ABL278" s="378"/>
      <c r="ABM278" s="379"/>
      <c r="ABN278" s="379"/>
      <c r="ABO278" s="379"/>
      <c r="ABP278" s="379"/>
      <c r="ABQ278" s="379"/>
      <c r="ABR278" s="378"/>
      <c r="ABS278" s="378"/>
      <c r="ABT278" s="379"/>
      <c r="ABU278" s="379"/>
      <c r="ABV278" s="378"/>
      <c r="ABW278" s="378"/>
      <c r="ABX278" s="379"/>
      <c r="ABY278" s="379"/>
      <c r="ABZ278" s="378"/>
      <c r="ACA278" s="378"/>
      <c r="ACB278" s="378"/>
      <c r="ACC278" s="378"/>
      <c r="ACD278" s="378"/>
      <c r="ACE278" s="378"/>
      <c r="ACF278" s="378"/>
      <c r="ACG278" s="379"/>
      <c r="ACH278" s="379"/>
      <c r="ACI278" s="378"/>
      <c r="ACJ278" s="378"/>
      <c r="ACK278" s="379"/>
      <c r="ACL278" s="379"/>
      <c r="ACM278" s="378"/>
      <c r="ACN278" s="378"/>
      <c r="ACO278" s="378"/>
      <c r="ACP278" s="378"/>
      <c r="ACQ278" s="378"/>
      <c r="ACR278" s="372"/>
      <c r="ACS278" s="398"/>
      <c r="ACT278" s="378"/>
      <c r="ACU278" s="378"/>
      <c r="ACV278" s="378"/>
      <c r="ACW278" s="378"/>
      <c r="ACX278" s="378"/>
      <c r="ACY278" s="378"/>
      <c r="ACZ278" s="378"/>
      <c r="ADA278" s="377"/>
      <c r="ADB278" s="377"/>
      <c r="ADC278" s="377"/>
      <c r="ADD278" s="377"/>
      <c r="ADE278" s="377"/>
      <c r="ADF278" s="377"/>
      <c r="ADG278" s="377"/>
      <c r="ADH278" s="377"/>
      <c r="ADI278" s="377"/>
      <c r="ADJ278" s="377"/>
      <c r="ADK278" s="377"/>
      <c r="ADL278" s="377"/>
      <c r="ADM278" s="377"/>
      <c r="ADN278" s="377"/>
      <c r="ADO278" s="377"/>
      <c r="ADP278" s="377"/>
      <c r="ADQ278" s="377"/>
      <c r="ADR278" s="377"/>
      <c r="ADS278" s="377"/>
      <c r="ADT278" s="377"/>
      <c r="ADU278" s="377"/>
      <c r="ADV278" s="377"/>
      <c r="ADW278" s="377"/>
      <c r="ADX278" s="377"/>
      <c r="ADY278" s="377"/>
      <c r="ADZ278" s="377"/>
      <c r="AEA278" s="377"/>
      <c r="AEB278" s="377"/>
      <c r="AEC278" s="377"/>
      <c r="AED278" s="377"/>
      <c r="AEE278" s="377"/>
      <c r="AEF278" s="377"/>
      <c r="AEG278" s="377"/>
      <c r="AEH278" s="377"/>
      <c r="AEI278" s="377"/>
      <c r="AEJ278" s="377"/>
      <c r="AEK278" s="377"/>
      <c r="AEL278" s="377"/>
      <c r="AEM278" s="377"/>
      <c r="AEN278" s="377"/>
      <c r="AEO278" s="377"/>
      <c r="AEP278" s="377"/>
      <c r="AEQ278" s="377"/>
      <c r="AER278" s="377"/>
      <c r="AES278" s="378"/>
      <c r="AET278" s="378"/>
      <c r="AEU278" s="378"/>
      <c r="AEV278" s="378"/>
      <c r="AEW278" s="378"/>
      <c r="AEX278" s="378"/>
      <c r="AEY278" s="378"/>
      <c r="AEZ278" s="378"/>
      <c r="AFA278" s="378"/>
      <c r="AFB278" s="378"/>
      <c r="AFC278" s="378"/>
      <c r="AFD278" s="378"/>
      <c r="AFE278" s="378"/>
      <c r="AFF278" s="378"/>
      <c r="AFG278" s="378"/>
      <c r="AFH278" s="378"/>
      <c r="AFI278" s="378"/>
      <c r="AFJ278" s="378"/>
      <c r="AFK278" s="378"/>
      <c r="AFL278" s="378"/>
      <c r="AFM278" s="378"/>
      <c r="AFN278" s="378"/>
      <c r="AFO278" s="378"/>
      <c r="AFP278" s="378"/>
      <c r="AFQ278" s="379"/>
      <c r="AFR278" s="379"/>
      <c r="AFS278" s="379"/>
      <c r="AFT278" s="379"/>
      <c r="AFU278" s="379"/>
      <c r="AFV278" s="378"/>
      <c r="AFW278" s="378"/>
      <c r="AFX278" s="379"/>
      <c r="AFY278" s="379"/>
      <c r="AFZ278" s="378"/>
      <c r="AGA278" s="378"/>
      <c r="AGB278" s="379"/>
      <c r="AGC278" s="379"/>
      <c r="AGD278" s="378"/>
      <c r="AGE278" s="378"/>
      <c r="AGF278" s="378"/>
      <c r="AGG278" s="378"/>
      <c r="AGH278" s="378"/>
      <c r="AGI278" s="378"/>
      <c r="AGJ278" s="378"/>
      <c r="AGK278" s="379"/>
      <c r="AGL278" s="379"/>
      <c r="AGM278" s="378"/>
      <c r="AGN278" s="378"/>
      <c r="AGO278" s="379"/>
      <c r="AGP278" s="379"/>
      <c r="AGQ278" s="378"/>
      <c r="AGR278" s="378"/>
      <c r="AGS278" s="378"/>
      <c r="AGT278" s="378"/>
      <c r="AGU278" s="378"/>
      <c r="AGV278" s="372"/>
      <c r="AGW278" s="398"/>
      <c r="AGX278" s="378"/>
      <c r="AGY278" s="378"/>
      <c r="AGZ278" s="378"/>
      <c r="AHA278" s="378"/>
      <c r="AHB278" s="378"/>
      <c r="AHC278" s="378"/>
      <c r="AHD278" s="378"/>
      <c r="AHE278" s="377"/>
      <c r="AHF278" s="377"/>
      <c r="AHG278" s="377"/>
      <c r="AHH278" s="377"/>
      <c r="AHI278" s="377"/>
      <c r="AHJ278" s="377"/>
      <c r="AHK278" s="377"/>
      <c r="AHL278" s="377"/>
      <c r="AHM278" s="377"/>
      <c r="AHN278" s="377"/>
      <c r="AHO278" s="377"/>
      <c r="AHP278" s="377"/>
      <c r="AHQ278" s="377"/>
      <c r="AHR278" s="377"/>
      <c r="AHS278" s="377"/>
      <c r="AHT278" s="377"/>
      <c r="AHU278" s="377"/>
      <c r="AHV278" s="377"/>
      <c r="AHW278" s="377"/>
      <c r="AHX278" s="377"/>
      <c r="AHY278" s="377"/>
      <c r="AHZ278" s="377"/>
      <c r="AIA278" s="377"/>
      <c r="AIB278" s="377"/>
      <c r="AIC278" s="377"/>
      <c r="AID278" s="377"/>
      <c r="AIE278" s="377"/>
      <c r="AIF278" s="377"/>
      <c r="AIG278" s="377"/>
      <c r="AIH278" s="377"/>
      <c r="AII278" s="377"/>
      <c r="AIJ278" s="377"/>
      <c r="AIK278" s="377"/>
      <c r="AIL278" s="377"/>
      <c r="AIM278" s="377"/>
      <c r="AIN278" s="377"/>
      <c r="AIO278" s="377"/>
      <c r="AIP278" s="377"/>
      <c r="AIQ278" s="377"/>
      <c r="AIR278" s="377"/>
      <c r="AIS278" s="377"/>
      <c r="AIT278" s="377"/>
      <c r="AIU278" s="377"/>
      <c r="AIV278" s="377"/>
      <c r="AIW278" s="378"/>
      <c r="AIX278" s="378"/>
      <c r="AIY278" s="378"/>
      <c r="AIZ278" s="378"/>
      <c r="AJA278" s="378"/>
      <c r="AJB278" s="378"/>
      <c r="AJC278" s="378"/>
      <c r="AJD278" s="378"/>
      <c r="AJE278" s="378"/>
      <c r="AJF278" s="378"/>
      <c r="AJG278" s="378"/>
      <c r="AJH278" s="378"/>
      <c r="AJI278" s="378"/>
      <c r="AJJ278" s="378"/>
      <c r="AJK278" s="378"/>
      <c r="AJL278" s="378"/>
      <c r="AJM278" s="378"/>
      <c r="AJN278" s="378"/>
      <c r="AJO278" s="378"/>
      <c r="AJP278" s="378"/>
      <c r="AJQ278" s="378"/>
      <c r="AJR278" s="378"/>
      <c r="AJS278" s="378"/>
      <c r="AJT278" s="378"/>
      <c r="AJU278" s="379"/>
      <c r="AJV278" s="379"/>
      <c r="AJW278" s="379"/>
      <c r="AJX278" s="379"/>
      <c r="AJY278" s="379"/>
      <c r="AJZ278" s="378"/>
      <c r="AKA278" s="378"/>
      <c r="AKB278" s="379"/>
      <c r="AKC278" s="379"/>
      <c r="AKD278" s="378"/>
      <c r="AKE278" s="378"/>
      <c r="AKF278" s="379"/>
      <c r="AKG278" s="379"/>
      <c r="AKH278" s="378"/>
      <c r="AKI278" s="378"/>
      <c r="AKJ278" s="378"/>
      <c r="AKK278" s="378"/>
      <c r="AKL278" s="378"/>
      <c r="AKM278" s="378"/>
      <c r="AKN278" s="378"/>
      <c r="AKO278" s="379"/>
      <c r="AKP278" s="379"/>
      <c r="AKQ278" s="378"/>
      <c r="AKR278" s="378"/>
      <c r="AKS278" s="379"/>
      <c r="AKT278" s="379"/>
      <c r="AKU278" s="378"/>
      <c r="AKV278" s="378"/>
      <c r="AKW278" s="378"/>
      <c r="AKX278" s="378"/>
      <c r="AKY278" s="378"/>
      <c r="AKZ278" s="372"/>
      <c r="ALA278" s="398"/>
      <c r="ALB278" s="378"/>
      <c r="ALC278" s="378"/>
      <c r="ALD278" s="378"/>
      <c r="ALE278" s="378"/>
      <c r="ALF278" s="378"/>
      <c r="ALG278" s="378"/>
      <c r="ALH278" s="378"/>
      <c r="ALI278" s="377"/>
      <c r="ALJ278" s="377"/>
      <c r="ALK278" s="377"/>
      <c r="ALL278" s="377"/>
      <c r="ALM278" s="377"/>
      <c r="ALN278" s="377"/>
      <c r="ALO278" s="377"/>
      <c r="ALP278" s="377"/>
      <c r="ALQ278" s="377"/>
      <c r="ALR278" s="377"/>
      <c r="ALS278" s="377"/>
      <c r="ALT278" s="377"/>
      <c r="ALU278" s="377"/>
      <c r="ALV278" s="377"/>
      <c r="ALW278" s="377"/>
      <c r="ALX278" s="377"/>
      <c r="ALY278" s="377"/>
      <c r="ALZ278" s="377"/>
      <c r="AMA278" s="377"/>
      <c r="AMB278" s="377"/>
      <c r="AMC278" s="377"/>
      <c r="AMD278" s="377"/>
      <c r="AME278" s="377"/>
      <c r="AMF278" s="377"/>
      <c r="AMG278" s="377"/>
      <c r="AMH278" s="377"/>
      <c r="AMI278" s="377"/>
      <c r="AMJ278" s="377"/>
      <c r="AMK278" s="377"/>
      <c r="AML278" s="377"/>
      <c r="AMM278" s="377"/>
      <c r="AMN278" s="377"/>
      <c r="AMO278" s="377"/>
      <c r="AMP278" s="377"/>
      <c r="AMQ278" s="377"/>
      <c r="AMR278" s="377"/>
      <c r="AMS278" s="377"/>
      <c r="AMT278" s="377"/>
      <c r="AMU278" s="377"/>
      <c r="AMV278" s="377"/>
      <c r="AMW278" s="377"/>
      <c r="AMX278" s="377"/>
      <c r="AMY278" s="377"/>
      <c r="AMZ278" s="377"/>
      <c r="ANA278" s="378"/>
      <c r="ANB278" s="378"/>
      <c r="ANC278" s="378"/>
      <c r="AND278" s="378"/>
      <c r="ANE278" s="378"/>
      <c r="ANF278" s="378"/>
      <c r="ANG278" s="378"/>
      <c r="ANH278" s="378"/>
      <c r="ANI278" s="378"/>
      <c r="ANJ278" s="378"/>
      <c r="ANK278" s="378"/>
      <c r="ANL278" s="378"/>
      <c r="ANM278" s="378"/>
      <c r="ANN278" s="378"/>
      <c r="ANO278" s="378"/>
      <c r="ANP278" s="378"/>
      <c r="ANQ278" s="378"/>
      <c r="ANR278" s="378"/>
      <c r="ANS278" s="378"/>
      <c r="ANT278" s="378"/>
      <c r="ANU278" s="378"/>
      <c r="ANV278" s="378"/>
      <c r="ANW278" s="378"/>
      <c r="ANX278" s="378"/>
      <c r="ANY278" s="379"/>
      <c r="ANZ278" s="379"/>
      <c r="AOA278" s="379"/>
      <c r="AOB278" s="379"/>
      <c r="AOC278" s="379"/>
      <c r="AOD278" s="378"/>
      <c r="AOE278" s="378"/>
      <c r="AOF278" s="379"/>
      <c r="AOG278" s="379"/>
      <c r="AOH278" s="378"/>
      <c r="AOI278" s="378"/>
      <c r="AOJ278" s="379"/>
      <c r="AOK278" s="379"/>
      <c r="AOL278" s="378"/>
      <c r="AOM278" s="378"/>
      <c r="AON278" s="378"/>
      <c r="AOO278" s="378"/>
      <c r="AOP278" s="378"/>
      <c r="AOQ278" s="378"/>
      <c r="AOR278" s="378"/>
      <c r="AOS278" s="379"/>
      <c r="AOT278" s="379"/>
      <c r="AOU278" s="378"/>
      <c r="AOV278" s="378"/>
      <c r="AOW278" s="379"/>
      <c r="AOX278" s="379"/>
      <c r="AOY278" s="378"/>
      <c r="AOZ278" s="378"/>
      <c r="APA278" s="378"/>
      <c r="APB278" s="378"/>
      <c r="APC278" s="378"/>
      <c r="APD278" s="372"/>
      <c r="APE278" s="398"/>
      <c r="APF278" s="378"/>
      <c r="APG278" s="378"/>
      <c r="APH278" s="378"/>
      <c r="API278" s="378"/>
      <c r="APJ278" s="378"/>
      <c r="APK278" s="378"/>
      <c r="APL278" s="378"/>
      <c r="APM278" s="377"/>
      <c r="APN278" s="377"/>
      <c r="APO278" s="377"/>
      <c r="APP278" s="377"/>
      <c r="APQ278" s="377"/>
      <c r="APR278" s="377"/>
      <c r="APS278" s="377"/>
      <c r="APT278" s="377"/>
      <c r="APU278" s="377"/>
      <c r="APV278" s="377"/>
      <c r="APW278" s="377"/>
      <c r="APX278" s="377"/>
      <c r="APY278" s="377"/>
      <c r="APZ278" s="377"/>
      <c r="AQA278" s="377"/>
      <c r="AQB278" s="377"/>
      <c r="AQC278" s="377"/>
      <c r="AQD278" s="377"/>
      <c r="AQE278" s="377"/>
      <c r="AQF278" s="377"/>
      <c r="AQG278" s="377"/>
      <c r="AQH278" s="377"/>
      <c r="AQI278" s="377"/>
      <c r="AQJ278" s="377"/>
      <c r="AQK278" s="377"/>
      <c r="AQL278" s="377"/>
      <c r="AQM278" s="377"/>
      <c r="AQN278" s="377"/>
      <c r="AQO278" s="377"/>
      <c r="AQP278" s="377"/>
      <c r="AQQ278" s="377"/>
      <c r="AQR278" s="377"/>
      <c r="AQS278" s="377"/>
      <c r="AQT278" s="377"/>
      <c r="AQU278" s="377"/>
      <c r="AQV278" s="377"/>
      <c r="AQW278" s="377"/>
      <c r="AQX278" s="377"/>
      <c r="AQY278" s="377"/>
      <c r="AQZ278" s="377"/>
      <c r="ARA278" s="377"/>
      <c r="ARB278" s="377"/>
      <c r="ARC278" s="377"/>
      <c r="ARD278" s="377"/>
      <c r="ARE278" s="378"/>
      <c r="ARF278" s="378"/>
      <c r="ARG278" s="378"/>
      <c r="ARH278" s="378"/>
      <c r="ARI278" s="378"/>
      <c r="ARJ278" s="378"/>
      <c r="ARK278" s="378"/>
      <c r="ARL278" s="378"/>
      <c r="ARM278" s="378"/>
      <c r="ARN278" s="378"/>
      <c r="ARO278" s="378"/>
      <c r="ARP278" s="378"/>
      <c r="ARQ278" s="378"/>
      <c r="ARR278" s="378"/>
      <c r="ARS278" s="378"/>
      <c r="ART278" s="378"/>
      <c r="ARU278" s="378"/>
      <c r="ARV278" s="378"/>
      <c r="ARW278" s="378"/>
      <c r="ARX278" s="378"/>
      <c r="ARY278" s="378"/>
      <c r="ARZ278" s="378"/>
      <c r="ASA278" s="378"/>
      <c r="ASB278" s="378"/>
      <c r="ASC278" s="379"/>
      <c r="ASD278" s="379"/>
      <c r="ASE278" s="379"/>
      <c r="ASF278" s="379"/>
      <c r="ASG278" s="379"/>
      <c r="ASH278" s="378"/>
      <c r="ASI278" s="378"/>
      <c r="ASJ278" s="379"/>
      <c r="ASK278" s="379"/>
      <c r="ASL278" s="378"/>
      <c r="ASM278" s="378"/>
      <c r="ASN278" s="379"/>
      <c r="ASO278" s="379"/>
      <c r="ASP278" s="378"/>
      <c r="ASQ278" s="378"/>
      <c r="ASR278" s="378"/>
      <c r="ASS278" s="378"/>
      <c r="AST278" s="378"/>
      <c r="ASU278" s="378"/>
      <c r="ASV278" s="378"/>
      <c r="ASW278" s="379"/>
      <c r="ASX278" s="379"/>
      <c r="ASY278" s="378"/>
      <c r="ASZ278" s="378"/>
      <c r="ATA278" s="379"/>
      <c r="ATB278" s="379"/>
      <c r="ATC278" s="378"/>
      <c r="ATD278" s="378"/>
      <c r="ATE278" s="378"/>
      <c r="ATF278" s="378"/>
      <c r="ATG278" s="378"/>
      <c r="ATH278" s="372"/>
      <c r="ATI278" s="398"/>
      <c r="ATJ278" s="378"/>
      <c r="ATK278" s="378"/>
      <c r="ATL278" s="378"/>
      <c r="ATM278" s="378"/>
      <c r="ATN278" s="378"/>
      <c r="ATO278" s="378"/>
      <c r="ATP278" s="378"/>
      <c r="ATQ278" s="377"/>
      <c r="ATR278" s="377"/>
      <c r="ATS278" s="377"/>
      <c r="ATT278" s="377"/>
      <c r="ATU278" s="377"/>
      <c r="ATV278" s="377"/>
      <c r="ATW278" s="377"/>
      <c r="ATX278" s="377"/>
      <c r="ATY278" s="377"/>
      <c r="ATZ278" s="377"/>
      <c r="AUA278" s="377"/>
      <c r="AUB278" s="377"/>
      <c r="AUC278" s="377"/>
      <c r="AUD278" s="377"/>
      <c r="AUE278" s="377"/>
      <c r="AUF278" s="377"/>
      <c r="AUG278" s="377"/>
      <c r="AUH278" s="377"/>
      <c r="AUI278" s="377"/>
      <c r="AUJ278" s="377"/>
      <c r="AUK278" s="377"/>
      <c r="AUL278" s="377"/>
      <c r="AUM278" s="377"/>
      <c r="AUN278" s="377"/>
      <c r="AUO278" s="377"/>
      <c r="AUP278" s="377"/>
      <c r="AUQ278" s="377"/>
      <c r="AUR278" s="377"/>
      <c r="AUS278" s="377"/>
      <c r="AUT278" s="377"/>
      <c r="AUU278" s="377"/>
      <c r="AUV278" s="377"/>
      <c r="AUW278" s="377"/>
      <c r="AUX278" s="377"/>
      <c r="AUY278" s="377"/>
      <c r="AUZ278" s="377"/>
      <c r="AVA278" s="377"/>
      <c r="AVB278" s="377"/>
      <c r="AVC278" s="377"/>
      <c r="AVD278" s="377"/>
      <c r="AVE278" s="377"/>
      <c r="AVF278" s="377"/>
      <c r="AVG278" s="377"/>
      <c r="AVH278" s="377"/>
      <c r="AVI278" s="378"/>
      <c r="AVJ278" s="378"/>
      <c r="AVK278" s="378"/>
      <c r="AVL278" s="378"/>
      <c r="AVM278" s="378"/>
      <c r="AVN278" s="378"/>
      <c r="AVO278" s="378"/>
      <c r="AVP278" s="378"/>
      <c r="AVQ278" s="378"/>
      <c r="AVR278" s="378"/>
      <c r="AVS278" s="378"/>
      <c r="AVT278" s="378"/>
      <c r="AVU278" s="378"/>
      <c r="AVV278" s="378"/>
      <c r="AVW278" s="378"/>
      <c r="AVX278" s="378"/>
      <c r="AVY278" s="378"/>
      <c r="AVZ278" s="378"/>
      <c r="AWA278" s="378"/>
      <c r="AWB278" s="378"/>
      <c r="AWC278" s="378"/>
      <c r="AWD278" s="378"/>
      <c r="AWE278" s="378"/>
      <c r="AWF278" s="378"/>
      <c r="AWG278" s="379"/>
      <c r="AWH278" s="379"/>
      <c r="AWI278" s="379"/>
      <c r="AWJ278" s="379"/>
      <c r="AWK278" s="379"/>
      <c r="AWL278" s="378"/>
      <c r="AWM278" s="378"/>
      <c r="AWN278" s="379"/>
      <c r="AWO278" s="379"/>
      <c r="AWP278" s="378"/>
      <c r="AWQ278" s="378"/>
      <c r="AWR278" s="379"/>
      <c r="AWS278" s="379"/>
      <c r="AWT278" s="378"/>
      <c r="AWU278" s="378"/>
      <c r="AWV278" s="378"/>
      <c r="AWW278" s="378"/>
      <c r="AWX278" s="378"/>
      <c r="AWY278" s="378"/>
      <c r="AWZ278" s="378"/>
      <c r="AXA278" s="379"/>
      <c r="AXB278" s="379"/>
      <c r="AXC278" s="378"/>
      <c r="AXD278" s="378"/>
      <c r="AXE278" s="379"/>
      <c r="AXF278" s="379"/>
      <c r="AXG278" s="378"/>
      <c r="AXH278" s="378"/>
      <c r="AXI278" s="378"/>
      <c r="AXJ278" s="378"/>
      <c r="AXK278" s="378"/>
      <c r="AXL278" s="372"/>
      <c r="AXM278" s="398"/>
      <c r="AXN278" s="378"/>
      <c r="AXO278" s="378"/>
      <c r="AXP278" s="378"/>
      <c r="AXQ278" s="378"/>
      <c r="AXR278" s="378"/>
      <c r="AXS278" s="378"/>
      <c r="AXT278" s="378"/>
      <c r="AXU278" s="377"/>
      <c r="AXV278" s="377"/>
      <c r="AXW278" s="377"/>
      <c r="AXX278" s="377"/>
      <c r="AXY278" s="377"/>
      <c r="AXZ278" s="377"/>
      <c r="AYA278" s="377"/>
      <c r="AYB278" s="377"/>
      <c r="AYC278" s="377"/>
      <c r="AYD278" s="377"/>
      <c r="AYE278" s="377"/>
      <c r="AYF278" s="377"/>
      <c r="AYG278" s="377"/>
      <c r="AYH278" s="377"/>
      <c r="AYI278" s="377"/>
      <c r="AYJ278" s="377"/>
      <c r="AYK278" s="377"/>
      <c r="AYL278" s="377"/>
      <c r="AYM278" s="377"/>
      <c r="AYN278" s="377"/>
      <c r="AYO278" s="377"/>
      <c r="AYP278" s="377"/>
      <c r="AYQ278" s="377"/>
      <c r="AYR278" s="377"/>
      <c r="AYS278" s="377"/>
      <c r="AYT278" s="377"/>
      <c r="AYU278" s="377"/>
      <c r="AYV278" s="377"/>
      <c r="AYW278" s="377"/>
      <c r="AYX278" s="377"/>
      <c r="AYY278" s="377"/>
      <c r="AYZ278" s="377"/>
      <c r="AZA278" s="377"/>
      <c r="AZB278" s="377"/>
      <c r="AZC278" s="377"/>
      <c r="AZD278" s="377"/>
      <c r="AZE278" s="377"/>
      <c r="AZF278" s="377"/>
      <c r="AZG278" s="377"/>
      <c r="AZH278" s="377"/>
      <c r="AZI278" s="377"/>
      <c r="AZJ278" s="377"/>
      <c r="AZK278" s="377"/>
      <c r="AZL278" s="377"/>
      <c r="AZM278" s="378"/>
      <c r="AZN278" s="378"/>
      <c r="AZO278" s="378"/>
      <c r="AZP278" s="378"/>
      <c r="AZQ278" s="378"/>
      <c r="AZR278" s="378"/>
      <c r="AZS278" s="378"/>
      <c r="AZT278" s="378"/>
      <c r="AZU278" s="378"/>
      <c r="AZV278" s="378"/>
      <c r="AZW278" s="378"/>
      <c r="AZX278" s="378"/>
      <c r="AZY278" s="378"/>
      <c r="AZZ278" s="378"/>
      <c r="BAA278" s="378"/>
      <c r="BAB278" s="378"/>
      <c r="BAC278" s="378"/>
      <c r="BAD278" s="378"/>
      <c r="BAE278" s="378"/>
      <c r="BAF278" s="378"/>
      <c r="BAG278" s="378"/>
      <c r="BAH278" s="378"/>
      <c r="BAI278" s="378"/>
      <c r="BAJ278" s="378"/>
      <c r="BAK278" s="379"/>
      <c r="BAL278" s="379"/>
      <c r="BAM278" s="379"/>
      <c r="BAN278" s="379"/>
      <c r="BAO278" s="379"/>
      <c r="BAP278" s="378"/>
      <c r="BAQ278" s="378"/>
      <c r="BAR278" s="379"/>
      <c r="BAS278" s="379"/>
      <c r="BAT278" s="378"/>
      <c r="BAU278" s="378"/>
      <c r="BAV278" s="379"/>
      <c r="BAW278" s="379"/>
      <c r="BAX278" s="378"/>
      <c r="BAY278" s="378"/>
      <c r="BAZ278" s="378"/>
      <c r="BBA278" s="378"/>
      <c r="BBB278" s="378"/>
      <c r="BBC278" s="378"/>
      <c r="BBD278" s="378"/>
      <c r="BBE278" s="379"/>
      <c r="BBF278" s="379"/>
      <c r="BBG278" s="378"/>
      <c r="BBH278" s="378"/>
      <c r="BBI278" s="379"/>
      <c r="BBJ278" s="379"/>
      <c r="BBK278" s="378"/>
      <c r="BBL278" s="378"/>
      <c r="BBM278" s="378"/>
      <c r="BBN278" s="378"/>
      <c r="BBO278" s="378"/>
      <c r="BBP278" s="372"/>
      <c r="BBQ278" s="398"/>
      <c r="BBR278" s="378"/>
      <c r="BBS278" s="378"/>
      <c r="BBT278" s="378"/>
      <c r="BBU278" s="378"/>
      <c r="BBV278" s="378"/>
      <c r="BBW278" s="378"/>
      <c r="BBX278" s="378"/>
      <c r="BBY278" s="377"/>
      <c r="BBZ278" s="377"/>
      <c r="BCA278" s="377"/>
      <c r="BCB278" s="377"/>
      <c r="BCC278" s="377"/>
      <c r="BCD278" s="377"/>
      <c r="BCE278" s="377"/>
      <c r="BCF278" s="377"/>
      <c r="BCG278" s="377"/>
      <c r="BCH278" s="377"/>
      <c r="BCI278" s="377"/>
      <c r="BCJ278" s="377"/>
      <c r="BCK278" s="377"/>
      <c r="BCL278" s="377"/>
      <c r="BCM278" s="377"/>
      <c r="BCN278" s="377"/>
      <c r="BCO278" s="377"/>
      <c r="BCP278" s="377"/>
      <c r="BCQ278" s="377"/>
      <c r="BCR278" s="377"/>
      <c r="BCS278" s="377"/>
      <c r="BCT278" s="377"/>
      <c r="BCU278" s="377"/>
      <c r="BCV278" s="377"/>
      <c r="BCW278" s="377"/>
      <c r="BCX278" s="377"/>
      <c r="BCY278" s="377"/>
      <c r="BCZ278" s="377"/>
      <c r="BDA278" s="377"/>
      <c r="BDB278" s="377"/>
      <c r="BDC278" s="377"/>
      <c r="BDD278" s="377"/>
      <c r="BDE278" s="377"/>
      <c r="BDF278" s="377"/>
      <c r="BDG278" s="377"/>
      <c r="BDH278" s="377"/>
      <c r="BDI278" s="377"/>
      <c r="BDJ278" s="377"/>
      <c r="BDK278" s="377"/>
      <c r="BDL278" s="377"/>
      <c r="BDM278" s="377"/>
      <c r="BDN278" s="377"/>
      <c r="BDO278" s="377"/>
      <c r="BDP278" s="377"/>
      <c r="BDQ278" s="378"/>
      <c r="BDR278" s="378"/>
      <c r="BDS278" s="378"/>
      <c r="BDT278" s="378"/>
      <c r="BDU278" s="378"/>
      <c r="BDV278" s="378"/>
      <c r="BDW278" s="378"/>
      <c r="BDX278" s="378"/>
      <c r="BDY278" s="378"/>
      <c r="BDZ278" s="378"/>
      <c r="BEA278" s="378"/>
      <c r="BEB278" s="378"/>
      <c r="BEC278" s="378"/>
      <c r="BED278" s="378"/>
      <c r="BEE278" s="378"/>
      <c r="BEF278" s="378"/>
      <c r="BEG278" s="378"/>
      <c r="BEH278" s="378"/>
      <c r="BEI278" s="378"/>
      <c r="BEJ278" s="378"/>
      <c r="BEK278" s="378"/>
      <c r="BEL278" s="378"/>
      <c r="BEM278" s="378"/>
      <c r="BEN278" s="378"/>
      <c r="BEO278" s="379"/>
      <c r="BEP278" s="379"/>
      <c r="BEQ278" s="379"/>
      <c r="BER278" s="379"/>
      <c r="BES278" s="379"/>
      <c r="BET278" s="378"/>
      <c r="BEU278" s="378"/>
      <c r="BEV278" s="379"/>
      <c r="BEW278" s="379"/>
      <c r="BEX278" s="378"/>
      <c r="BEY278" s="378"/>
      <c r="BEZ278" s="379"/>
      <c r="BFA278" s="379"/>
      <c r="BFB278" s="378"/>
      <c r="BFC278" s="378"/>
      <c r="BFD278" s="378"/>
      <c r="BFE278" s="378"/>
      <c r="BFF278" s="378"/>
      <c r="BFG278" s="378"/>
      <c r="BFH278" s="378"/>
      <c r="BFI278" s="379"/>
      <c r="BFJ278" s="379"/>
      <c r="BFK278" s="378"/>
      <c r="BFL278" s="378"/>
      <c r="BFM278" s="379"/>
      <c r="BFN278" s="379"/>
      <c r="BFO278" s="378"/>
      <c r="BFP278" s="378"/>
      <c r="BFQ278" s="378"/>
      <c r="BFR278" s="378"/>
      <c r="BFS278" s="378"/>
      <c r="BFT278" s="372"/>
      <c r="BFU278" s="398"/>
      <c r="BFV278" s="378"/>
      <c r="BFW278" s="378"/>
      <c r="BFX278" s="378"/>
      <c r="BFY278" s="378"/>
      <c r="BFZ278" s="378"/>
      <c r="BGA278" s="378"/>
      <c r="BGB278" s="378"/>
      <c r="BGC278" s="377"/>
      <c r="BGD278" s="377"/>
      <c r="BGE278" s="377"/>
      <c r="BGF278" s="377"/>
      <c r="BGG278" s="377"/>
      <c r="BGH278" s="377"/>
      <c r="BGI278" s="377"/>
      <c r="BGJ278" s="377"/>
      <c r="BGK278" s="377"/>
      <c r="BGL278" s="377"/>
      <c r="BGM278" s="377"/>
      <c r="BGN278" s="377"/>
      <c r="BGO278" s="377"/>
      <c r="BGP278" s="377"/>
      <c r="BGQ278" s="377"/>
      <c r="BGR278" s="377"/>
      <c r="BGS278" s="377"/>
      <c r="BGT278" s="377"/>
      <c r="BGU278" s="377"/>
      <c r="BGV278" s="377"/>
      <c r="BGW278" s="377"/>
      <c r="BGX278" s="377"/>
      <c r="BGY278" s="377"/>
      <c r="BGZ278" s="377"/>
      <c r="BHA278" s="377"/>
      <c r="BHB278" s="377"/>
      <c r="BHC278" s="377"/>
      <c r="BHD278" s="377"/>
      <c r="BHE278" s="377"/>
      <c r="BHF278" s="377"/>
      <c r="BHG278" s="377"/>
      <c r="BHH278" s="377"/>
      <c r="BHI278" s="377"/>
      <c r="BHJ278" s="377"/>
      <c r="BHK278" s="377"/>
      <c r="BHL278" s="377"/>
      <c r="BHM278" s="377"/>
      <c r="BHN278" s="377"/>
      <c r="BHO278" s="377"/>
      <c r="BHP278" s="377"/>
      <c r="BHQ278" s="377"/>
      <c r="BHR278" s="377"/>
      <c r="BHS278" s="377"/>
      <c r="BHT278" s="377"/>
      <c r="BHU278" s="378"/>
      <c r="BHV278" s="378"/>
      <c r="BHW278" s="378"/>
      <c r="BHX278" s="378"/>
      <c r="BHY278" s="378"/>
      <c r="BHZ278" s="378"/>
      <c r="BIA278" s="378"/>
      <c r="BIB278" s="378"/>
      <c r="BIC278" s="378"/>
      <c r="BID278" s="378"/>
      <c r="BIE278" s="378"/>
      <c r="BIF278" s="378"/>
      <c r="BIG278" s="378"/>
      <c r="BIH278" s="378"/>
      <c r="BII278" s="378"/>
      <c r="BIJ278" s="378"/>
      <c r="BIK278" s="378"/>
      <c r="BIL278" s="378"/>
      <c r="BIM278" s="378"/>
      <c r="BIN278" s="378"/>
      <c r="BIO278" s="378"/>
      <c r="BIP278" s="378"/>
      <c r="BIQ278" s="378"/>
      <c r="BIR278" s="378"/>
      <c r="BIS278" s="379"/>
      <c r="BIT278" s="379"/>
      <c r="BIU278" s="379"/>
      <c r="BIV278" s="379"/>
      <c r="BIW278" s="379"/>
      <c r="BIX278" s="378"/>
      <c r="BIY278" s="378"/>
      <c r="BIZ278" s="379"/>
      <c r="BJA278" s="379"/>
      <c r="BJB278" s="378"/>
      <c r="BJC278" s="378"/>
      <c r="BJD278" s="379"/>
      <c r="BJE278" s="379"/>
      <c r="BJF278" s="378"/>
      <c r="BJG278" s="378"/>
      <c r="BJH278" s="378"/>
      <c r="BJI278" s="378"/>
      <c r="BJJ278" s="378"/>
      <c r="BJK278" s="378"/>
      <c r="BJL278" s="378"/>
      <c r="BJM278" s="379"/>
      <c r="BJN278" s="379"/>
      <c r="BJO278" s="378"/>
      <c r="BJP278" s="378"/>
      <c r="BJQ278" s="379"/>
      <c r="BJR278" s="379"/>
      <c r="BJS278" s="378"/>
      <c r="BJT278" s="378"/>
      <c r="BJU278" s="378"/>
      <c r="BJV278" s="378"/>
      <c r="BJW278" s="378"/>
      <c r="BJX278" s="372"/>
      <c r="BJY278" s="398"/>
      <c r="BJZ278" s="378"/>
      <c r="BKA278" s="378"/>
      <c r="BKB278" s="378"/>
      <c r="BKC278" s="378"/>
      <c r="BKD278" s="378"/>
      <c r="BKE278" s="378"/>
      <c r="BKF278" s="378"/>
      <c r="BKG278" s="377"/>
      <c r="BKH278" s="377"/>
      <c r="BKI278" s="377"/>
      <c r="BKJ278" s="377"/>
      <c r="BKK278" s="377"/>
      <c r="BKL278" s="377"/>
      <c r="BKM278" s="377"/>
      <c r="BKN278" s="377"/>
      <c r="BKO278" s="377"/>
      <c r="BKP278" s="377"/>
      <c r="BKQ278" s="377"/>
      <c r="BKR278" s="377"/>
      <c r="BKS278" s="377"/>
      <c r="BKT278" s="377"/>
      <c r="BKU278" s="377"/>
      <c r="BKV278" s="377"/>
      <c r="BKW278" s="377"/>
      <c r="BKX278" s="377"/>
      <c r="BKY278" s="377"/>
      <c r="BKZ278" s="377"/>
      <c r="BLA278" s="377"/>
      <c r="BLB278" s="377"/>
      <c r="BLC278" s="377"/>
      <c r="BLD278" s="377"/>
      <c r="BLE278" s="377"/>
      <c r="BLF278" s="377"/>
      <c r="BLG278" s="377"/>
      <c r="BLH278" s="377"/>
      <c r="BLI278" s="377"/>
      <c r="BLJ278" s="377"/>
      <c r="BLK278" s="377"/>
      <c r="BLL278" s="377"/>
      <c r="BLM278" s="377"/>
      <c r="BLN278" s="377"/>
      <c r="BLO278" s="377"/>
      <c r="BLP278" s="377"/>
      <c r="BLQ278" s="377"/>
      <c r="BLR278" s="377"/>
      <c r="BLS278" s="377"/>
      <c r="BLT278" s="377"/>
      <c r="BLU278" s="377"/>
      <c r="BLV278" s="377"/>
      <c r="BLW278" s="377"/>
      <c r="BLX278" s="377"/>
      <c r="BLY278" s="378"/>
      <c r="BLZ278" s="378"/>
      <c r="BMA278" s="378"/>
      <c r="BMB278" s="378"/>
      <c r="BMC278" s="378"/>
      <c r="BMD278" s="378"/>
      <c r="BME278" s="378"/>
      <c r="BMF278" s="378"/>
      <c r="BMG278" s="378"/>
      <c r="BMH278" s="378"/>
      <c r="BMI278" s="378"/>
      <c r="BMJ278" s="378"/>
      <c r="BMK278" s="378"/>
      <c r="BML278" s="378"/>
      <c r="BMM278" s="378"/>
      <c r="BMN278" s="378"/>
      <c r="BMO278" s="378"/>
      <c r="BMP278" s="378"/>
      <c r="BMQ278" s="378"/>
      <c r="BMR278" s="378"/>
      <c r="BMS278" s="378"/>
      <c r="BMT278" s="378"/>
      <c r="BMU278" s="378"/>
      <c r="BMV278" s="378"/>
      <c r="BMW278" s="379"/>
      <c r="BMX278" s="379"/>
      <c r="BMY278" s="379"/>
      <c r="BMZ278" s="379"/>
      <c r="BNA278" s="379"/>
      <c r="BNB278" s="378"/>
      <c r="BNC278" s="378"/>
      <c r="BND278" s="379"/>
      <c r="BNE278" s="379"/>
      <c r="BNF278" s="378"/>
      <c r="BNG278" s="378"/>
      <c r="BNH278" s="379"/>
      <c r="BNI278" s="379"/>
      <c r="BNJ278" s="378"/>
      <c r="BNK278" s="378"/>
      <c r="BNL278" s="378"/>
      <c r="BNM278" s="378"/>
      <c r="BNN278" s="378"/>
      <c r="BNO278" s="378"/>
      <c r="BNP278" s="378"/>
      <c r="BNQ278" s="379"/>
      <c r="BNR278" s="379"/>
      <c r="BNS278" s="378"/>
      <c r="BNT278" s="378"/>
      <c r="BNU278" s="379"/>
      <c r="BNV278" s="379"/>
      <c r="BNW278" s="378"/>
      <c r="BNX278" s="378"/>
      <c r="BNY278" s="378"/>
      <c r="BNZ278" s="378"/>
      <c r="BOA278" s="378"/>
      <c r="BOB278" s="372"/>
      <c r="BOC278" s="398"/>
      <c r="BOD278" s="378"/>
      <c r="BOE278" s="378"/>
      <c r="BOF278" s="378"/>
      <c r="BOG278" s="378"/>
      <c r="BOH278" s="378"/>
      <c r="BOI278" s="378"/>
      <c r="BOJ278" s="378"/>
      <c r="BOK278" s="377"/>
      <c r="BOL278" s="377"/>
      <c r="BOM278" s="377"/>
      <c r="BON278" s="377"/>
      <c r="BOO278" s="377"/>
      <c r="BOP278" s="377"/>
      <c r="BOQ278" s="377"/>
      <c r="BOR278" s="377"/>
      <c r="BOS278" s="377"/>
      <c r="BOT278" s="377"/>
      <c r="BOU278" s="377"/>
      <c r="BOV278" s="377"/>
      <c r="BOW278" s="377"/>
      <c r="BOX278" s="377"/>
      <c r="BOY278" s="377"/>
      <c r="BOZ278" s="377"/>
      <c r="BPA278" s="377"/>
      <c r="BPB278" s="377"/>
      <c r="BPC278" s="377"/>
      <c r="BPD278" s="377"/>
      <c r="BPE278" s="377"/>
      <c r="BPF278" s="377"/>
      <c r="BPG278" s="377"/>
      <c r="BPH278" s="377"/>
      <c r="BPI278" s="377"/>
      <c r="BPJ278" s="377"/>
      <c r="BPK278" s="377"/>
      <c r="BPL278" s="377"/>
      <c r="BPM278" s="377"/>
      <c r="BPN278" s="377"/>
      <c r="BPO278" s="377"/>
      <c r="BPP278" s="377"/>
      <c r="BPQ278" s="377"/>
      <c r="BPR278" s="377"/>
      <c r="BPS278" s="377"/>
      <c r="BPT278" s="377"/>
      <c r="BPU278" s="377"/>
      <c r="BPV278" s="377"/>
      <c r="BPW278" s="377"/>
      <c r="BPX278" s="377"/>
      <c r="BPY278" s="377"/>
      <c r="BPZ278" s="377"/>
      <c r="BQA278" s="377"/>
      <c r="BQB278" s="377"/>
      <c r="BQC278" s="378"/>
      <c r="BQD278" s="378"/>
      <c r="BQE278" s="378"/>
      <c r="BQF278" s="378"/>
      <c r="BQG278" s="378"/>
      <c r="BQH278" s="378"/>
      <c r="BQI278" s="378"/>
      <c r="BQJ278" s="378"/>
      <c r="BQK278" s="378"/>
      <c r="BQL278" s="378"/>
      <c r="BQM278" s="378"/>
      <c r="BQN278" s="378"/>
      <c r="BQO278" s="378"/>
      <c r="BQP278" s="378"/>
      <c r="BQQ278" s="378"/>
      <c r="BQR278" s="378"/>
      <c r="BQS278" s="378"/>
      <c r="BQT278" s="378"/>
      <c r="BQU278" s="378"/>
      <c r="BQV278" s="378"/>
      <c r="BQW278" s="378"/>
      <c r="BQX278" s="378"/>
      <c r="BQY278" s="378"/>
      <c r="BQZ278" s="378"/>
      <c r="BRA278" s="379"/>
      <c r="BRB278" s="379"/>
      <c r="BRC278" s="379"/>
      <c r="BRD278" s="379"/>
      <c r="BRE278" s="379"/>
      <c r="BRF278" s="378"/>
      <c r="BRG278" s="378"/>
      <c r="BRH278" s="379"/>
      <c r="BRI278" s="379"/>
      <c r="BRJ278" s="378"/>
      <c r="BRK278" s="378"/>
      <c r="BRL278" s="379"/>
      <c r="BRM278" s="379"/>
      <c r="BRN278" s="378"/>
      <c r="BRO278" s="378"/>
      <c r="BRP278" s="378"/>
      <c r="BRQ278" s="378"/>
      <c r="BRR278" s="378"/>
      <c r="BRS278" s="378"/>
      <c r="BRT278" s="378"/>
      <c r="BRU278" s="379"/>
      <c r="BRV278" s="379"/>
      <c r="BRW278" s="378"/>
      <c r="BRX278" s="378"/>
      <c r="BRY278" s="379"/>
      <c r="BRZ278" s="379"/>
      <c r="BSA278" s="378"/>
      <c r="BSB278" s="378"/>
      <c r="BSC278" s="378"/>
      <c r="BSD278" s="378"/>
      <c r="BSE278" s="378"/>
      <c r="BSF278" s="372"/>
      <c r="BSG278" s="398"/>
      <c r="BSH278" s="378"/>
      <c r="BSI278" s="378"/>
      <c r="BSJ278" s="378"/>
      <c r="BSK278" s="378"/>
      <c r="BSL278" s="378"/>
      <c r="BSM278" s="378"/>
      <c r="BSN278" s="378"/>
      <c r="BSO278" s="377"/>
      <c r="BSP278" s="377"/>
      <c r="BSQ278" s="377"/>
      <c r="BSR278" s="377"/>
      <c r="BSS278" s="377"/>
      <c r="BST278" s="377"/>
      <c r="BSU278" s="377"/>
      <c r="BSV278" s="377"/>
      <c r="BSW278" s="377"/>
      <c r="BSX278" s="377"/>
      <c r="BSY278" s="377"/>
      <c r="BSZ278" s="377"/>
      <c r="BTA278" s="377"/>
      <c r="BTB278" s="377"/>
      <c r="BTC278" s="377"/>
      <c r="BTD278" s="377"/>
      <c r="BTE278" s="377"/>
      <c r="BTF278" s="377"/>
      <c r="BTG278" s="377"/>
      <c r="BTH278" s="377"/>
      <c r="BTI278" s="377"/>
      <c r="BTJ278" s="377"/>
      <c r="BTK278" s="377"/>
      <c r="BTL278" s="377"/>
      <c r="BTM278" s="377"/>
      <c r="BTN278" s="377"/>
      <c r="BTO278" s="377"/>
      <c r="BTP278" s="377"/>
      <c r="BTQ278" s="377"/>
      <c r="BTR278" s="377"/>
      <c r="BTS278" s="377"/>
      <c r="BTT278" s="377"/>
      <c r="BTU278" s="377"/>
      <c r="BTV278" s="377"/>
      <c r="BTW278" s="377"/>
      <c r="BTX278" s="377"/>
      <c r="BTY278" s="377"/>
      <c r="BTZ278" s="377"/>
      <c r="BUA278" s="377"/>
      <c r="BUB278" s="377"/>
      <c r="BUC278" s="377"/>
      <c r="BUD278" s="377"/>
      <c r="BUE278" s="377"/>
      <c r="BUF278" s="377"/>
      <c r="BUG278" s="378"/>
      <c r="BUH278" s="378"/>
      <c r="BUI278" s="378"/>
      <c r="BUJ278" s="378"/>
      <c r="BUK278" s="378"/>
      <c r="BUL278" s="378"/>
      <c r="BUM278" s="378"/>
      <c r="BUN278" s="378"/>
      <c r="BUO278" s="378"/>
      <c r="BUP278" s="378"/>
      <c r="BUQ278" s="378"/>
      <c r="BUR278" s="378"/>
      <c r="BUS278" s="378"/>
      <c r="BUT278" s="378"/>
      <c r="BUU278" s="378"/>
      <c r="BUV278" s="378"/>
      <c r="BUW278" s="378"/>
      <c r="BUX278" s="378"/>
      <c r="BUY278" s="378"/>
      <c r="BUZ278" s="378"/>
      <c r="BVA278" s="378"/>
      <c r="BVB278" s="378"/>
      <c r="BVC278" s="378"/>
      <c r="BVD278" s="378"/>
      <c r="BVE278" s="379"/>
      <c r="BVF278" s="379"/>
      <c r="BVG278" s="379"/>
      <c r="BVH278" s="379"/>
      <c r="BVI278" s="379"/>
      <c r="BVJ278" s="378"/>
      <c r="BVK278" s="378"/>
      <c r="BVL278" s="379"/>
      <c r="BVM278" s="379"/>
      <c r="BVN278" s="378"/>
      <c r="BVO278" s="378"/>
      <c r="BVP278" s="379"/>
      <c r="BVQ278" s="379"/>
      <c r="BVR278" s="378"/>
      <c r="BVS278" s="378"/>
      <c r="BVT278" s="378"/>
      <c r="BVU278" s="378"/>
      <c r="BVV278" s="378"/>
      <c r="BVW278" s="378"/>
      <c r="BVX278" s="378"/>
      <c r="BVY278" s="379"/>
      <c r="BVZ278" s="379"/>
      <c r="BWA278" s="378"/>
      <c r="BWB278" s="378"/>
      <c r="BWC278" s="379"/>
      <c r="BWD278" s="379"/>
      <c r="BWE278" s="378"/>
      <c r="BWF278" s="378"/>
      <c r="BWG278" s="378"/>
      <c r="BWH278" s="378"/>
      <c r="BWI278" s="378"/>
      <c r="BWJ278" s="372"/>
      <c r="BWK278" s="398"/>
      <c r="BWL278" s="378"/>
      <c r="BWM278" s="378"/>
      <c r="BWN278" s="378"/>
      <c r="BWO278" s="378"/>
      <c r="BWP278" s="378"/>
      <c r="BWQ278" s="378"/>
      <c r="BWR278" s="378"/>
      <c r="BWS278" s="377"/>
      <c r="BWT278" s="377"/>
      <c r="BWU278" s="377"/>
      <c r="BWV278" s="377"/>
      <c r="BWW278" s="377"/>
      <c r="BWX278" s="377"/>
      <c r="BWY278" s="377"/>
      <c r="BWZ278" s="377"/>
      <c r="BXA278" s="377"/>
      <c r="BXB278" s="377"/>
      <c r="BXC278" s="377"/>
      <c r="BXD278" s="377"/>
      <c r="BXE278" s="377"/>
      <c r="BXF278" s="377"/>
      <c r="BXG278" s="377"/>
      <c r="BXH278" s="377"/>
      <c r="BXI278" s="377"/>
      <c r="BXJ278" s="377"/>
      <c r="BXK278" s="377"/>
      <c r="BXL278" s="377"/>
      <c r="BXM278" s="377"/>
      <c r="BXN278" s="377"/>
      <c r="BXO278" s="377"/>
      <c r="BXP278" s="377"/>
      <c r="BXQ278" s="377"/>
      <c r="BXR278" s="377"/>
      <c r="BXS278" s="377"/>
      <c r="BXT278" s="377"/>
      <c r="BXU278" s="377"/>
      <c r="BXV278" s="377"/>
      <c r="BXW278" s="377"/>
      <c r="BXX278" s="377"/>
      <c r="BXY278" s="377"/>
      <c r="BXZ278" s="377"/>
      <c r="BYA278" s="377"/>
      <c r="BYB278" s="377"/>
      <c r="BYC278" s="377"/>
      <c r="BYD278" s="377"/>
      <c r="BYE278" s="377"/>
      <c r="BYF278" s="377"/>
      <c r="BYG278" s="377"/>
      <c r="BYH278" s="377"/>
      <c r="BYI278" s="377"/>
      <c r="BYJ278" s="377"/>
      <c r="BYK278" s="378"/>
      <c r="BYL278" s="378"/>
      <c r="BYM278" s="378"/>
      <c r="BYN278" s="378"/>
      <c r="BYO278" s="378"/>
      <c r="BYP278" s="378"/>
      <c r="BYQ278" s="378"/>
      <c r="BYR278" s="378"/>
      <c r="BYS278" s="378"/>
      <c r="BYT278" s="378"/>
      <c r="BYU278" s="378"/>
      <c r="BYV278" s="378"/>
      <c r="BYW278" s="378"/>
      <c r="BYX278" s="378"/>
      <c r="BYY278" s="378"/>
      <c r="BYZ278" s="378"/>
      <c r="BZA278" s="378"/>
      <c r="BZB278" s="378"/>
      <c r="BZC278" s="378"/>
      <c r="BZD278" s="378"/>
      <c r="BZE278" s="378"/>
      <c r="BZF278" s="378"/>
      <c r="BZG278" s="378"/>
      <c r="BZH278" s="378"/>
      <c r="BZI278" s="379"/>
      <c r="BZJ278" s="379"/>
      <c r="BZK278" s="379"/>
      <c r="BZL278" s="379"/>
      <c r="BZM278" s="379"/>
      <c r="BZN278" s="378"/>
      <c r="BZO278" s="378"/>
      <c r="BZP278" s="379"/>
      <c r="BZQ278" s="379"/>
      <c r="BZR278" s="378"/>
      <c r="BZS278" s="378"/>
      <c r="BZT278" s="379"/>
      <c r="BZU278" s="379"/>
      <c r="BZV278" s="378"/>
      <c r="BZW278" s="378"/>
      <c r="BZX278" s="378"/>
      <c r="BZY278" s="378"/>
      <c r="BZZ278" s="378"/>
      <c r="CAA278" s="378"/>
      <c r="CAB278" s="378"/>
      <c r="CAC278" s="379"/>
      <c r="CAD278" s="379"/>
      <c r="CAE278" s="378"/>
      <c r="CAF278" s="378"/>
      <c r="CAG278" s="379"/>
      <c r="CAH278" s="379"/>
      <c r="CAI278" s="378"/>
      <c r="CAJ278" s="378"/>
      <c r="CAK278" s="378"/>
      <c r="CAL278" s="378"/>
      <c r="CAM278" s="378"/>
      <c r="CAN278" s="372"/>
      <c r="CAO278" s="398"/>
      <c r="CAP278" s="378"/>
      <c r="CAQ278" s="378"/>
      <c r="CAR278" s="378"/>
      <c r="CAS278" s="378"/>
      <c r="CAT278" s="378"/>
      <c r="CAU278" s="378"/>
      <c r="CAV278" s="378"/>
      <c r="CAW278" s="377"/>
      <c r="CAX278" s="377"/>
      <c r="CAY278" s="377"/>
      <c r="CAZ278" s="377"/>
      <c r="CBA278" s="377"/>
      <c r="CBB278" s="377"/>
      <c r="CBC278" s="377"/>
      <c r="CBD278" s="377"/>
      <c r="CBE278" s="377"/>
      <c r="CBF278" s="377"/>
      <c r="CBG278" s="377"/>
      <c r="CBH278" s="377"/>
      <c r="CBI278" s="377"/>
      <c r="CBJ278" s="377"/>
      <c r="CBK278" s="377"/>
      <c r="CBL278" s="377"/>
      <c r="CBM278" s="377"/>
      <c r="CBN278" s="377"/>
      <c r="CBO278" s="377"/>
      <c r="CBP278" s="377"/>
      <c r="CBQ278" s="377"/>
      <c r="CBR278" s="377"/>
      <c r="CBS278" s="377"/>
      <c r="CBT278" s="377"/>
      <c r="CBU278" s="377"/>
      <c r="CBV278" s="377"/>
      <c r="CBW278" s="377"/>
      <c r="CBX278" s="377"/>
      <c r="CBY278" s="377"/>
      <c r="CBZ278" s="377"/>
      <c r="CCA278" s="377"/>
      <c r="CCB278" s="377"/>
      <c r="CCC278" s="377"/>
      <c r="CCD278" s="377"/>
      <c r="CCE278" s="377"/>
      <c r="CCF278" s="377"/>
      <c r="CCG278" s="377"/>
      <c r="CCH278" s="377"/>
      <c r="CCI278" s="377"/>
      <c r="CCJ278" s="377"/>
      <c r="CCK278" s="377"/>
      <c r="CCL278" s="377"/>
      <c r="CCM278" s="377"/>
      <c r="CCN278" s="377"/>
      <c r="CCO278" s="378"/>
      <c r="CCP278" s="378"/>
      <c r="CCQ278" s="378"/>
      <c r="CCR278" s="378"/>
      <c r="CCS278" s="378"/>
      <c r="CCT278" s="378"/>
      <c r="CCU278" s="378"/>
      <c r="CCV278" s="378"/>
      <c r="CCW278" s="378"/>
      <c r="CCX278" s="378"/>
      <c r="CCY278" s="378"/>
      <c r="CCZ278" s="378"/>
      <c r="CDA278" s="378"/>
      <c r="CDB278" s="378"/>
      <c r="CDC278" s="378"/>
      <c r="CDD278" s="378"/>
      <c r="CDE278" s="378"/>
      <c r="CDF278" s="378"/>
      <c r="CDG278" s="378"/>
      <c r="CDH278" s="378"/>
      <c r="CDI278" s="378"/>
      <c r="CDJ278" s="378"/>
      <c r="CDK278" s="378"/>
      <c r="CDL278" s="378"/>
      <c r="CDM278" s="379"/>
      <c r="CDN278" s="379"/>
      <c r="CDO278" s="379"/>
      <c r="CDP278" s="379"/>
      <c r="CDQ278" s="379"/>
      <c r="CDR278" s="378"/>
      <c r="CDS278" s="378"/>
      <c r="CDT278" s="379"/>
      <c r="CDU278" s="379"/>
      <c r="CDV278" s="378"/>
      <c r="CDW278" s="378"/>
      <c r="CDX278" s="379"/>
      <c r="CDY278" s="379"/>
      <c r="CDZ278" s="378"/>
      <c r="CEA278" s="378"/>
      <c r="CEB278" s="378"/>
      <c r="CEC278" s="378"/>
      <c r="CED278" s="378"/>
      <c r="CEE278" s="378"/>
      <c r="CEF278" s="378"/>
      <c r="CEG278" s="379"/>
      <c r="CEH278" s="379"/>
      <c r="CEI278" s="378"/>
      <c r="CEJ278" s="378"/>
      <c r="CEK278" s="379"/>
      <c r="CEL278" s="379"/>
      <c r="CEM278" s="378"/>
      <c r="CEN278" s="378"/>
      <c r="CEO278" s="378"/>
      <c r="CEP278" s="378"/>
      <c r="CEQ278" s="378"/>
      <c r="CER278" s="372"/>
      <c r="CES278" s="398"/>
      <c r="CET278" s="378"/>
      <c r="CEU278" s="378"/>
      <c r="CEV278" s="378"/>
      <c r="CEW278" s="378"/>
      <c r="CEX278" s="378"/>
      <c r="CEY278" s="378"/>
      <c r="CEZ278" s="378"/>
      <c r="CFA278" s="377"/>
      <c r="CFB278" s="377"/>
      <c r="CFC278" s="377"/>
      <c r="CFD278" s="377"/>
      <c r="CFE278" s="377"/>
      <c r="CFF278" s="377"/>
      <c r="CFG278" s="377"/>
      <c r="CFH278" s="377"/>
      <c r="CFI278" s="377"/>
      <c r="CFJ278" s="377"/>
      <c r="CFK278" s="377"/>
      <c r="CFL278" s="377"/>
      <c r="CFM278" s="377"/>
      <c r="CFN278" s="377"/>
      <c r="CFO278" s="377"/>
      <c r="CFP278" s="377"/>
      <c r="CFQ278" s="377"/>
      <c r="CFR278" s="377"/>
      <c r="CFS278" s="377"/>
      <c r="CFT278" s="377"/>
      <c r="CFU278" s="377"/>
      <c r="CFV278" s="377"/>
      <c r="CFW278" s="377"/>
      <c r="CFX278" s="377"/>
      <c r="CFY278" s="377"/>
      <c r="CFZ278" s="377"/>
      <c r="CGA278" s="377"/>
      <c r="CGB278" s="377"/>
      <c r="CGC278" s="377"/>
      <c r="CGD278" s="377"/>
      <c r="CGE278" s="377"/>
      <c r="CGF278" s="377"/>
      <c r="CGG278" s="377"/>
      <c r="CGH278" s="377"/>
      <c r="CGI278" s="377"/>
      <c r="CGJ278" s="377"/>
      <c r="CGK278" s="377"/>
      <c r="CGL278" s="377"/>
      <c r="CGM278" s="377"/>
      <c r="CGN278" s="377"/>
      <c r="CGO278" s="377"/>
      <c r="CGP278" s="377"/>
      <c r="CGQ278" s="377"/>
      <c r="CGR278" s="377"/>
      <c r="CGS278" s="378"/>
      <c r="CGT278" s="378"/>
      <c r="CGU278" s="378"/>
      <c r="CGV278" s="378"/>
      <c r="CGW278" s="378"/>
      <c r="CGX278" s="378"/>
      <c r="CGY278" s="378"/>
      <c r="CGZ278" s="378"/>
      <c r="CHA278" s="378"/>
      <c r="CHB278" s="378"/>
      <c r="CHC278" s="378"/>
      <c r="CHD278" s="378"/>
      <c r="CHE278" s="378"/>
      <c r="CHF278" s="378"/>
      <c r="CHG278" s="378"/>
      <c r="CHH278" s="378"/>
      <c r="CHI278" s="378"/>
      <c r="CHJ278" s="378"/>
      <c r="CHK278" s="378"/>
      <c r="CHL278" s="378"/>
      <c r="CHM278" s="378"/>
      <c r="CHN278" s="378"/>
      <c r="CHO278" s="378"/>
      <c r="CHP278" s="378"/>
      <c r="CHQ278" s="379"/>
      <c r="CHR278" s="379"/>
      <c r="CHS278" s="379"/>
      <c r="CHT278" s="379"/>
      <c r="CHU278" s="379"/>
      <c r="CHV278" s="378"/>
      <c r="CHW278" s="378"/>
      <c r="CHX278" s="379"/>
      <c r="CHY278" s="379"/>
      <c r="CHZ278" s="378"/>
      <c r="CIA278" s="378"/>
      <c r="CIB278" s="379"/>
      <c r="CIC278" s="379"/>
      <c r="CID278" s="378"/>
      <c r="CIE278" s="378"/>
      <c r="CIF278" s="378"/>
      <c r="CIG278" s="378"/>
      <c r="CIH278" s="378"/>
      <c r="CII278" s="378"/>
      <c r="CIJ278" s="378"/>
      <c r="CIK278" s="379"/>
      <c r="CIL278" s="379"/>
      <c r="CIM278" s="378"/>
      <c r="CIN278" s="378"/>
      <c r="CIO278" s="379"/>
      <c r="CIP278" s="379"/>
      <c r="CIQ278" s="378"/>
      <c r="CIR278" s="378"/>
      <c r="CIS278" s="378"/>
      <c r="CIT278" s="378"/>
      <c r="CIU278" s="378"/>
      <c r="CIV278" s="372"/>
      <c r="CIW278" s="398"/>
      <c r="CIX278" s="378"/>
      <c r="CIY278" s="378"/>
      <c r="CIZ278" s="378"/>
      <c r="CJA278" s="378"/>
      <c r="CJB278" s="378"/>
      <c r="CJC278" s="378"/>
      <c r="CJD278" s="378"/>
      <c r="CJE278" s="377"/>
      <c r="CJF278" s="377"/>
      <c r="CJG278" s="377"/>
      <c r="CJH278" s="377"/>
      <c r="CJI278" s="377"/>
      <c r="CJJ278" s="377"/>
      <c r="CJK278" s="377"/>
      <c r="CJL278" s="377"/>
      <c r="CJM278" s="377"/>
      <c r="CJN278" s="377"/>
      <c r="CJO278" s="377"/>
      <c r="CJP278" s="377"/>
      <c r="CJQ278" s="377"/>
      <c r="CJR278" s="377"/>
      <c r="CJS278" s="377"/>
      <c r="CJT278" s="377"/>
      <c r="CJU278" s="377"/>
      <c r="CJV278" s="377"/>
      <c r="CJW278" s="377"/>
      <c r="CJX278" s="377"/>
      <c r="CJY278" s="377"/>
      <c r="CJZ278" s="377"/>
      <c r="CKA278" s="377"/>
      <c r="CKB278" s="377"/>
      <c r="CKC278" s="377"/>
      <c r="CKD278" s="377"/>
      <c r="CKE278" s="377"/>
      <c r="CKF278" s="377"/>
      <c r="CKG278" s="377"/>
      <c r="CKH278" s="377"/>
      <c r="CKI278" s="377"/>
      <c r="CKJ278" s="377"/>
      <c r="CKK278" s="377"/>
      <c r="CKL278" s="377"/>
      <c r="CKM278" s="377"/>
      <c r="CKN278" s="377"/>
      <c r="CKO278" s="377"/>
      <c r="CKP278" s="377"/>
      <c r="CKQ278" s="377"/>
      <c r="CKR278" s="377"/>
      <c r="CKS278" s="377"/>
      <c r="CKT278" s="377"/>
      <c r="CKU278" s="377"/>
      <c r="CKV278" s="377"/>
      <c r="CKW278" s="378"/>
      <c r="CKX278" s="378"/>
      <c r="CKY278" s="378"/>
      <c r="CKZ278" s="378"/>
      <c r="CLA278" s="378"/>
      <c r="CLB278" s="378"/>
      <c r="CLC278" s="378"/>
      <c r="CLD278" s="378"/>
      <c r="CLE278" s="378"/>
      <c r="CLF278" s="378"/>
      <c r="CLG278" s="378"/>
      <c r="CLH278" s="378"/>
      <c r="CLI278" s="378"/>
      <c r="CLJ278" s="378"/>
      <c r="CLK278" s="378"/>
      <c r="CLL278" s="378"/>
      <c r="CLM278" s="378"/>
      <c r="CLN278" s="378"/>
      <c r="CLO278" s="378"/>
      <c r="CLP278" s="378"/>
      <c r="CLQ278" s="378"/>
      <c r="CLR278" s="378"/>
      <c r="CLS278" s="378"/>
      <c r="CLT278" s="378"/>
      <c r="CLU278" s="379"/>
      <c r="CLV278" s="379"/>
      <c r="CLW278" s="379"/>
      <c r="CLX278" s="379"/>
      <c r="CLY278" s="379"/>
      <c r="CLZ278" s="378"/>
      <c r="CMA278" s="378"/>
      <c r="CMB278" s="379"/>
      <c r="CMC278" s="379"/>
      <c r="CMD278" s="378"/>
      <c r="CME278" s="378"/>
      <c r="CMF278" s="379"/>
      <c r="CMG278" s="379"/>
      <c r="CMH278" s="378"/>
      <c r="CMI278" s="378"/>
      <c r="CMJ278" s="378"/>
      <c r="CMK278" s="378"/>
      <c r="CML278" s="378"/>
      <c r="CMM278" s="378"/>
      <c r="CMN278" s="378"/>
      <c r="CMO278" s="379"/>
      <c r="CMP278" s="379"/>
      <c r="CMQ278" s="378"/>
      <c r="CMR278" s="378"/>
      <c r="CMS278" s="379"/>
      <c r="CMT278" s="379"/>
      <c r="CMU278" s="378"/>
      <c r="CMV278" s="378"/>
      <c r="CMW278" s="378"/>
      <c r="CMX278" s="378"/>
      <c r="CMY278" s="378"/>
      <c r="CMZ278" s="372"/>
      <c r="CNA278" s="398"/>
      <c r="CNB278" s="378"/>
      <c r="CNC278" s="378"/>
      <c r="CND278" s="378"/>
      <c r="CNE278" s="378"/>
      <c r="CNF278" s="378"/>
      <c r="CNG278" s="378"/>
      <c r="CNH278" s="378"/>
      <c r="CNI278" s="377"/>
      <c r="CNJ278" s="377"/>
      <c r="CNK278" s="377"/>
      <c r="CNL278" s="377"/>
      <c r="CNM278" s="377"/>
      <c r="CNN278" s="377"/>
      <c r="CNO278" s="377"/>
      <c r="CNP278" s="377"/>
      <c r="CNQ278" s="377"/>
      <c r="CNR278" s="377"/>
      <c r="CNS278" s="377"/>
      <c r="CNT278" s="377"/>
      <c r="CNU278" s="377"/>
      <c r="CNV278" s="377"/>
      <c r="CNW278" s="377"/>
      <c r="CNX278" s="377"/>
      <c r="CNY278" s="377"/>
      <c r="CNZ278" s="377"/>
      <c r="COA278" s="377"/>
      <c r="COB278" s="377"/>
      <c r="COC278" s="377"/>
      <c r="COD278" s="377"/>
      <c r="COE278" s="377"/>
      <c r="COF278" s="377"/>
      <c r="COG278" s="377"/>
      <c r="COH278" s="377"/>
      <c r="COI278" s="377"/>
      <c r="COJ278" s="377"/>
      <c r="COK278" s="377"/>
      <c r="COL278" s="377"/>
      <c r="COM278" s="377"/>
      <c r="CON278" s="377"/>
      <c r="COO278" s="377"/>
      <c r="COP278" s="377"/>
      <c r="COQ278" s="377"/>
      <c r="COR278" s="377"/>
      <c r="COS278" s="377"/>
      <c r="COT278" s="377"/>
      <c r="COU278" s="377"/>
      <c r="COV278" s="377"/>
      <c r="COW278" s="377"/>
      <c r="COX278" s="377"/>
      <c r="COY278" s="377"/>
      <c r="COZ278" s="377"/>
      <c r="CPA278" s="378"/>
      <c r="CPB278" s="378"/>
      <c r="CPC278" s="378"/>
      <c r="CPD278" s="378"/>
      <c r="CPE278" s="378"/>
      <c r="CPF278" s="378"/>
      <c r="CPG278" s="378"/>
      <c r="CPH278" s="378"/>
      <c r="CPI278" s="378"/>
      <c r="CPJ278" s="378"/>
      <c r="CPK278" s="378"/>
      <c r="CPL278" s="378"/>
      <c r="CPM278" s="378"/>
      <c r="CPN278" s="378"/>
      <c r="CPO278" s="378"/>
      <c r="CPP278" s="378"/>
      <c r="CPQ278" s="378"/>
      <c r="CPR278" s="378"/>
      <c r="CPS278" s="378"/>
      <c r="CPT278" s="378"/>
      <c r="CPU278" s="378"/>
      <c r="CPV278" s="378"/>
      <c r="CPW278" s="378"/>
      <c r="CPX278" s="378"/>
      <c r="CPY278" s="379"/>
      <c r="CPZ278" s="379"/>
      <c r="CQA278" s="379"/>
      <c r="CQB278" s="379"/>
      <c r="CQC278" s="379"/>
      <c r="CQD278" s="378"/>
      <c r="CQE278" s="378"/>
      <c r="CQF278" s="379"/>
      <c r="CQG278" s="379"/>
      <c r="CQH278" s="378"/>
      <c r="CQI278" s="378"/>
      <c r="CQJ278" s="379"/>
      <c r="CQK278" s="379"/>
      <c r="CQL278" s="378"/>
      <c r="CQM278" s="378"/>
      <c r="CQN278" s="378"/>
      <c r="CQO278" s="378"/>
      <c r="CQP278" s="378"/>
      <c r="CQQ278" s="378"/>
      <c r="CQR278" s="378"/>
      <c r="CQS278" s="379"/>
      <c r="CQT278" s="379"/>
      <c r="CQU278" s="378"/>
      <c r="CQV278" s="378"/>
      <c r="CQW278" s="379"/>
      <c r="CQX278" s="379"/>
      <c r="CQY278" s="378"/>
      <c r="CQZ278" s="378"/>
      <c r="CRA278" s="378"/>
      <c r="CRB278" s="378"/>
      <c r="CRC278" s="378"/>
      <c r="CRD278" s="372"/>
      <c r="CRE278" s="398"/>
      <c r="CRF278" s="378"/>
      <c r="CRG278" s="378"/>
      <c r="CRH278" s="378"/>
      <c r="CRI278" s="378"/>
      <c r="CRJ278" s="378"/>
      <c r="CRK278" s="378"/>
      <c r="CRL278" s="378"/>
      <c r="CRM278" s="377"/>
      <c r="CRN278" s="377"/>
      <c r="CRO278" s="377"/>
      <c r="CRP278" s="377"/>
      <c r="CRQ278" s="377"/>
      <c r="CRR278" s="377"/>
      <c r="CRS278" s="377"/>
      <c r="CRT278" s="377"/>
      <c r="CRU278" s="377"/>
      <c r="CRV278" s="377"/>
      <c r="CRW278" s="377"/>
      <c r="CRX278" s="377"/>
      <c r="CRY278" s="377"/>
      <c r="CRZ278" s="377"/>
      <c r="CSA278" s="377"/>
      <c r="CSB278" s="377"/>
      <c r="CSC278" s="377"/>
      <c r="CSD278" s="377"/>
      <c r="CSE278" s="377"/>
      <c r="CSF278" s="377"/>
      <c r="CSG278" s="377"/>
      <c r="CSH278" s="377"/>
      <c r="CSI278" s="377"/>
      <c r="CSJ278" s="377"/>
      <c r="CSK278" s="377"/>
      <c r="CSL278" s="377"/>
      <c r="CSM278" s="377"/>
      <c r="CSN278" s="377"/>
      <c r="CSO278" s="377"/>
      <c r="CSP278" s="377"/>
      <c r="CSQ278" s="377"/>
      <c r="CSR278" s="377"/>
      <c r="CSS278" s="377"/>
      <c r="CST278" s="377"/>
      <c r="CSU278" s="377"/>
      <c r="CSV278" s="377"/>
      <c r="CSW278" s="377"/>
      <c r="CSX278" s="377"/>
      <c r="CSY278" s="377"/>
      <c r="CSZ278" s="377"/>
      <c r="CTA278" s="377"/>
      <c r="CTB278" s="377"/>
      <c r="CTC278" s="377"/>
      <c r="CTD278" s="377"/>
      <c r="CTE278" s="378"/>
      <c r="CTF278" s="378"/>
      <c r="CTG278" s="378"/>
      <c r="CTH278" s="378"/>
      <c r="CTI278" s="378"/>
      <c r="CTJ278" s="378"/>
      <c r="CTK278" s="378"/>
      <c r="CTL278" s="378"/>
      <c r="CTM278" s="378"/>
      <c r="CTN278" s="378"/>
      <c r="CTO278" s="378"/>
      <c r="CTP278" s="378"/>
      <c r="CTQ278" s="378"/>
      <c r="CTR278" s="378"/>
      <c r="CTS278" s="378"/>
      <c r="CTT278" s="378"/>
      <c r="CTU278" s="378"/>
      <c r="CTV278" s="378"/>
      <c r="CTW278" s="378"/>
      <c r="CTX278" s="378"/>
      <c r="CTY278" s="378"/>
      <c r="CTZ278" s="378"/>
      <c r="CUA278" s="378"/>
      <c r="CUB278" s="378"/>
      <c r="CUC278" s="379"/>
      <c r="CUD278" s="379"/>
      <c r="CUE278" s="379"/>
      <c r="CUF278" s="379"/>
      <c r="CUG278" s="379"/>
      <c r="CUH278" s="378"/>
      <c r="CUI278" s="378"/>
      <c r="CUJ278" s="379"/>
      <c r="CUK278" s="379"/>
      <c r="CUL278" s="378"/>
      <c r="CUM278" s="378"/>
      <c r="CUN278" s="379"/>
      <c r="CUO278" s="379"/>
      <c r="CUP278" s="378"/>
      <c r="CUQ278" s="378"/>
      <c r="CUR278" s="378"/>
      <c r="CUS278" s="378"/>
      <c r="CUT278" s="378"/>
      <c r="CUU278" s="378"/>
      <c r="CUV278" s="378"/>
      <c r="CUW278" s="379"/>
      <c r="CUX278" s="379"/>
      <c r="CUY278" s="378"/>
      <c r="CUZ278" s="378"/>
      <c r="CVA278" s="379"/>
      <c r="CVB278" s="379"/>
      <c r="CVC278" s="378"/>
      <c r="CVD278" s="378"/>
      <c r="CVE278" s="378"/>
      <c r="CVF278" s="378"/>
      <c r="CVG278" s="378"/>
      <c r="CVH278" s="372"/>
      <c r="CVI278" s="398"/>
      <c r="CVJ278" s="378"/>
      <c r="CVK278" s="378"/>
      <c r="CVL278" s="378"/>
      <c r="CVM278" s="378"/>
      <c r="CVN278" s="378"/>
      <c r="CVO278" s="378"/>
      <c r="CVP278" s="378"/>
      <c r="CVQ278" s="377"/>
      <c r="CVR278" s="377"/>
      <c r="CVS278" s="377"/>
      <c r="CVT278" s="377"/>
      <c r="CVU278" s="377"/>
      <c r="CVV278" s="377"/>
      <c r="CVW278" s="377"/>
      <c r="CVX278" s="377"/>
      <c r="CVY278" s="377"/>
      <c r="CVZ278" s="377"/>
      <c r="CWA278" s="377"/>
      <c r="CWB278" s="377"/>
      <c r="CWC278" s="377"/>
      <c r="CWD278" s="377"/>
      <c r="CWE278" s="377"/>
      <c r="CWF278" s="377"/>
      <c r="CWG278" s="377"/>
      <c r="CWH278" s="377"/>
      <c r="CWI278" s="377"/>
      <c r="CWJ278" s="377"/>
      <c r="CWK278" s="377"/>
      <c r="CWL278" s="377"/>
      <c r="CWM278" s="377"/>
      <c r="CWN278" s="377"/>
      <c r="CWO278" s="377"/>
      <c r="CWP278" s="377"/>
      <c r="CWQ278" s="377"/>
      <c r="CWR278" s="377"/>
      <c r="CWS278" s="377"/>
      <c r="CWT278" s="377"/>
      <c r="CWU278" s="377"/>
      <c r="CWV278" s="377"/>
      <c r="CWW278" s="377"/>
      <c r="CWX278" s="377"/>
      <c r="CWY278" s="377"/>
      <c r="CWZ278" s="377"/>
      <c r="CXA278" s="377"/>
      <c r="CXB278" s="377"/>
      <c r="CXC278" s="377"/>
      <c r="CXD278" s="377"/>
      <c r="CXE278" s="377"/>
      <c r="CXF278" s="377"/>
      <c r="CXG278" s="377"/>
      <c r="CXH278" s="377"/>
      <c r="CXI278" s="378"/>
      <c r="CXJ278" s="378"/>
      <c r="CXK278" s="378"/>
      <c r="CXL278" s="378"/>
      <c r="CXM278" s="378"/>
      <c r="CXN278" s="378"/>
      <c r="CXO278" s="378"/>
      <c r="CXP278" s="378"/>
      <c r="CXQ278" s="378"/>
      <c r="CXR278" s="378"/>
      <c r="CXS278" s="378"/>
      <c r="CXT278" s="378"/>
      <c r="CXU278" s="378"/>
      <c r="CXV278" s="378"/>
      <c r="CXW278" s="378"/>
      <c r="CXX278" s="378"/>
      <c r="CXY278" s="378"/>
      <c r="CXZ278" s="378"/>
      <c r="CYA278" s="378"/>
      <c r="CYB278" s="378"/>
      <c r="CYC278" s="378"/>
      <c r="CYD278" s="378"/>
      <c r="CYE278" s="378"/>
      <c r="CYF278" s="378"/>
      <c r="CYG278" s="379"/>
      <c r="CYH278" s="379"/>
      <c r="CYI278" s="379"/>
      <c r="CYJ278" s="379"/>
      <c r="CYK278" s="379"/>
      <c r="CYL278" s="378"/>
      <c r="CYM278" s="378"/>
      <c r="CYN278" s="379"/>
      <c r="CYO278" s="379"/>
      <c r="CYP278" s="378"/>
      <c r="CYQ278" s="378"/>
      <c r="CYR278" s="379"/>
      <c r="CYS278" s="379"/>
      <c r="CYT278" s="378"/>
      <c r="CYU278" s="378"/>
      <c r="CYV278" s="378"/>
      <c r="CYW278" s="378"/>
      <c r="CYX278" s="378"/>
      <c r="CYY278" s="378"/>
      <c r="CYZ278" s="378"/>
      <c r="CZA278" s="379"/>
      <c r="CZB278" s="379"/>
      <c r="CZC278" s="378"/>
      <c r="CZD278" s="378"/>
      <c r="CZE278" s="379"/>
      <c r="CZF278" s="379"/>
      <c r="CZG278" s="378"/>
      <c r="CZH278" s="378"/>
      <c r="CZI278" s="378"/>
      <c r="CZJ278" s="378"/>
      <c r="CZK278" s="378"/>
      <c r="CZL278" s="372"/>
      <c r="CZM278" s="398"/>
      <c r="CZN278" s="378"/>
      <c r="CZO278" s="378"/>
      <c r="CZP278" s="378"/>
      <c r="CZQ278" s="378"/>
      <c r="CZR278" s="378"/>
      <c r="CZS278" s="378"/>
      <c r="CZT278" s="378"/>
      <c r="CZU278" s="377"/>
      <c r="CZV278" s="377"/>
      <c r="CZW278" s="377"/>
      <c r="CZX278" s="377"/>
      <c r="CZY278" s="377"/>
      <c r="CZZ278" s="377"/>
      <c r="DAA278" s="377"/>
      <c r="DAB278" s="377"/>
      <c r="DAC278" s="377"/>
      <c r="DAD278" s="377"/>
      <c r="DAE278" s="377"/>
      <c r="DAF278" s="377"/>
      <c r="DAG278" s="377"/>
      <c r="DAH278" s="377"/>
      <c r="DAI278" s="377"/>
      <c r="DAJ278" s="377"/>
      <c r="DAK278" s="377"/>
      <c r="DAL278" s="377"/>
      <c r="DAM278" s="377"/>
      <c r="DAN278" s="377"/>
      <c r="DAO278" s="377"/>
      <c r="DAP278" s="377"/>
      <c r="DAQ278" s="377"/>
      <c r="DAR278" s="377"/>
      <c r="DAS278" s="377"/>
      <c r="DAT278" s="377"/>
      <c r="DAU278" s="377"/>
      <c r="DAV278" s="377"/>
      <c r="DAW278" s="377"/>
      <c r="DAX278" s="377"/>
      <c r="DAY278" s="377"/>
      <c r="DAZ278" s="377"/>
      <c r="DBA278" s="377"/>
      <c r="DBB278" s="377"/>
      <c r="DBC278" s="377"/>
      <c r="DBD278" s="377"/>
      <c r="DBE278" s="377"/>
      <c r="DBF278" s="377"/>
      <c r="DBG278" s="377"/>
      <c r="DBH278" s="377"/>
      <c r="DBI278" s="377"/>
      <c r="DBJ278" s="377"/>
      <c r="DBK278" s="377"/>
      <c r="DBL278" s="377"/>
      <c r="DBM278" s="378"/>
      <c r="DBN278" s="378"/>
      <c r="DBO278" s="378"/>
      <c r="DBP278" s="378"/>
      <c r="DBQ278" s="378"/>
      <c r="DBR278" s="378"/>
      <c r="DBS278" s="378"/>
      <c r="DBT278" s="378"/>
      <c r="DBU278" s="378"/>
      <c r="DBV278" s="378"/>
      <c r="DBW278" s="378"/>
      <c r="DBX278" s="378"/>
      <c r="DBY278" s="378"/>
      <c r="DBZ278" s="378"/>
      <c r="DCA278" s="378"/>
      <c r="DCB278" s="378"/>
      <c r="DCC278" s="378"/>
      <c r="DCD278" s="378"/>
      <c r="DCE278" s="378"/>
      <c r="DCF278" s="378"/>
      <c r="DCG278" s="378"/>
      <c r="DCH278" s="378"/>
      <c r="DCI278" s="378"/>
      <c r="DCJ278" s="378"/>
      <c r="DCK278" s="379"/>
      <c r="DCL278" s="379"/>
      <c r="DCM278" s="379"/>
      <c r="DCN278" s="379"/>
      <c r="DCO278" s="379"/>
      <c r="DCP278" s="378"/>
      <c r="DCQ278" s="378"/>
      <c r="DCR278" s="379"/>
      <c r="DCS278" s="379"/>
      <c r="DCT278" s="378"/>
      <c r="DCU278" s="378"/>
      <c r="DCV278" s="379"/>
      <c r="DCW278" s="379"/>
      <c r="DCX278" s="378"/>
      <c r="DCY278" s="378"/>
      <c r="DCZ278" s="378"/>
      <c r="DDA278" s="378"/>
      <c r="DDB278" s="378"/>
      <c r="DDC278" s="378"/>
      <c r="DDD278" s="378"/>
      <c r="DDE278" s="379"/>
      <c r="DDF278" s="379"/>
      <c r="DDG278" s="378"/>
      <c r="DDH278" s="378"/>
      <c r="DDI278" s="379"/>
      <c r="DDJ278" s="379"/>
      <c r="DDK278" s="378"/>
      <c r="DDL278" s="378"/>
      <c r="DDM278" s="378"/>
      <c r="DDN278" s="378"/>
      <c r="DDO278" s="378"/>
      <c r="DDP278" s="372"/>
      <c r="DDQ278" s="398"/>
      <c r="DDR278" s="378"/>
      <c r="DDS278" s="378"/>
      <c r="DDT278" s="378"/>
      <c r="DDU278" s="378"/>
      <c r="DDV278" s="378"/>
      <c r="DDW278" s="378"/>
      <c r="DDX278" s="378"/>
      <c r="DDY278" s="377"/>
      <c r="DDZ278" s="377"/>
      <c r="DEA278" s="377"/>
      <c r="DEB278" s="377"/>
      <c r="DEC278" s="377"/>
      <c r="DED278" s="377"/>
      <c r="DEE278" s="377"/>
      <c r="DEF278" s="377"/>
      <c r="DEG278" s="377"/>
      <c r="DEH278" s="377"/>
      <c r="DEI278" s="377"/>
      <c r="DEJ278" s="377"/>
      <c r="DEK278" s="377"/>
      <c r="DEL278" s="377"/>
      <c r="DEM278" s="377"/>
      <c r="DEN278" s="377"/>
      <c r="DEO278" s="377"/>
      <c r="DEP278" s="377"/>
      <c r="DEQ278" s="377"/>
      <c r="DER278" s="377"/>
      <c r="DES278" s="377"/>
      <c r="DET278" s="377"/>
      <c r="DEU278" s="377"/>
      <c r="DEV278" s="377"/>
      <c r="DEW278" s="377"/>
      <c r="DEX278" s="377"/>
      <c r="DEY278" s="377"/>
      <c r="DEZ278" s="377"/>
      <c r="DFA278" s="377"/>
      <c r="DFB278" s="377"/>
      <c r="DFC278" s="377"/>
      <c r="DFD278" s="377"/>
      <c r="DFE278" s="377"/>
      <c r="DFF278" s="377"/>
      <c r="DFG278" s="377"/>
      <c r="DFH278" s="377"/>
      <c r="DFI278" s="377"/>
      <c r="DFJ278" s="377"/>
      <c r="DFK278" s="377"/>
      <c r="DFL278" s="377"/>
      <c r="DFM278" s="377"/>
      <c r="DFN278" s="377"/>
      <c r="DFO278" s="377"/>
      <c r="DFP278" s="377"/>
      <c r="DFQ278" s="378"/>
      <c r="DFR278" s="378"/>
      <c r="DFS278" s="378"/>
      <c r="DFT278" s="378"/>
      <c r="DFU278" s="378"/>
      <c r="DFV278" s="378"/>
      <c r="DFW278" s="378"/>
      <c r="DFX278" s="378"/>
      <c r="DFY278" s="378"/>
      <c r="DFZ278" s="378"/>
      <c r="DGA278" s="378"/>
      <c r="DGB278" s="378"/>
      <c r="DGC278" s="378"/>
      <c r="DGD278" s="378"/>
      <c r="DGE278" s="378"/>
      <c r="DGF278" s="378"/>
      <c r="DGG278" s="378"/>
      <c r="DGH278" s="378"/>
      <c r="DGI278" s="378"/>
      <c r="DGJ278" s="378"/>
      <c r="DGK278" s="378"/>
      <c r="DGL278" s="378"/>
      <c r="DGM278" s="378"/>
      <c r="DGN278" s="378"/>
      <c r="DGO278" s="379"/>
      <c r="DGP278" s="379"/>
      <c r="DGQ278" s="379"/>
      <c r="DGR278" s="379"/>
      <c r="DGS278" s="379"/>
      <c r="DGT278" s="378"/>
      <c r="DGU278" s="378"/>
      <c r="DGV278" s="379"/>
      <c r="DGW278" s="379"/>
      <c r="DGX278" s="378"/>
      <c r="DGY278" s="378"/>
      <c r="DGZ278" s="379"/>
      <c r="DHA278" s="379"/>
      <c r="DHB278" s="378"/>
      <c r="DHC278" s="378"/>
      <c r="DHD278" s="378"/>
      <c r="DHE278" s="378"/>
      <c r="DHF278" s="378"/>
      <c r="DHG278" s="378"/>
      <c r="DHH278" s="378"/>
      <c r="DHI278" s="379"/>
      <c r="DHJ278" s="379"/>
      <c r="DHK278" s="378"/>
      <c r="DHL278" s="378"/>
      <c r="DHM278" s="379"/>
      <c r="DHN278" s="379"/>
      <c r="DHO278" s="378"/>
      <c r="DHP278" s="378"/>
      <c r="DHQ278" s="378"/>
      <c r="DHR278" s="378"/>
      <c r="DHS278" s="378"/>
      <c r="DHT278" s="372"/>
      <c r="DHU278" s="398"/>
      <c r="DHV278" s="378"/>
      <c r="DHW278" s="378"/>
      <c r="DHX278" s="378"/>
      <c r="DHY278" s="378"/>
      <c r="DHZ278" s="378"/>
      <c r="DIA278" s="378"/>
      <c r="DIB278" s="378"/>
      <c r="DIC278" s="377"/>
      <c r="DID278" s="377"/>
      <c r="DIE278" s="377"/>
      <c r="DIF278" s="377"/>
      <c r="DIG278" s="377"/>
      <c r="DIH278" s="377"/>
      <c r="DII278" s="377"/>
      <c r="DIJ278" s="377"/>
      <c r="DIK278" s="377"/>
      <c r="DIL278" s="377"/>
      <c r="DIM278" s="377"/>
      <c r="DIN278" s="377"/>
      <c r="DIO278" s="377"/>
      <c r="DIP278" s="377"/>
      <c r="DIQ278" s="377"/>
      <c r="DIR278" s="377"/>
      <c r="DIS278" s="377"/>
      <c r="DIT278" s="377"/>
      <c r="DIU278" s="377"/>
      <c r="DIV278" s="377"/>
      <c r="DIW278" s="377"/>
      <c r="DIX278" s="377"/>
      <c r="DIY278" s="377"/>
      <c r="DIZ278" s="377"/>
      <c r="DJA278" s="377"/>
      <c r="DJB278" s="377"/>
      <c r="DJC278" s="377"/>
      <c r="DJD278" s="377"/>
      <c r="DJE278" s="377"/>
      <c r="DJF278" s="377"/>
      <c r="DJG278" s="377"/>
      <c r="DJH278" s="377"/>
      <c r="DJI278" s="377"/>
      <c r="DJJ278" s="377"/>
      <c r="DJK278" s="377"/>
      <c r="DJL278" s="377"/>
      <c r="DJM278" s="377"/>
      <c r="DJN278" s="377"/>
      <c r="DJO278" s="377"/>
      <c r="DJP278" s="377"/>
      <c r="DJQ278" s="377"/>
      <c r="DJR278" s="377"/>
      <c r="DJS278" s="377"/>
      <c r="DJT278" s="377"/>
      <c r="DJU278" s="378"/>
      <c r="DJV278" s="378"/>
      <c r="DJW278" s="378"/>
      <c r="DJX278" s="378"/>
      <c r="DJY278" s="378"/>
      <c r="DJZ278" s="378"/>
      <c r="DKA278" s="378"/>
      <c r="DKB278" s="378"/>
      <c r="DKC278" s="378"/>
      <c r="DKD278" s="378"/>
      <c r="DKE278" s="378"/>
      <c r="DKF278" s="378"/>
      <c r="DKG278" s="378"/>
      <c r="DKH278" s="378"/>
      <c r="DKI278" s="378"/>
      <c r="DKJ278" s="378"/>
      <c r="DKK278" s="378"/>
      <c r="DKL278" s="378"/>
      <c r="DKM278" s="378"/>
      <c r="DKN278" s="378"/>
      <c r="DKO278" s="378"/>
      <c r="DKP278" s="378"/>
      <c r="DKQ278" s="378"/>
      <c r="DKR278" s="378"/>
      <c r="DKS278" s="379"/>
      <c r="DKT278" s="379"/>
      <c r="DKU278" s="379"/>
      <c r="DKV278" s="379"/>
      <c r="DKW278" s="379"/>
      <c r="DKX278" s="378"/>
      <c r="DKY278" s="378"/>
      <c r="DKZ278" s="379"/>
      <c r="DLA278" s="379"/>
      <c r="DLB278" s="378"/>
      <c r="DLC278" s="378"/>
      <c r="DLD278" s="379"/>
      <c r="DLE278" s="379"/>
      <c r="DLF278" s="378"/>
      <c r="DLG278" s="378"/>
      <c r="DLH278" s="378"/>
      <c r="DLI278" s="378"/>
      <c r="DLJ278" s="378"/>
      <c r="DLK278" s="378"/>
      <c r="DLL278" s="378"/>
      <c r="DLM278" s="379"/>
      <c r="DLN278" s="379"/>
      <c r="DLO278" s="378"/>
      <c r="DLP278" s="378"/>
      <c r="DLQ278" s="379"/>
      <c r="DLR278" s="379"/>
      <c r="DLS278" s="378"/>
      <c r="DLT278" s="378"/>
      <c r="DLU278" s="378"/>
      <c r="DLV278" s="378"/>
      <c r="DLW278" s="378"/>
      <c r="DLX278" s="372"/>
      <c r="DLY278" s="398"/>
      <c r="DLZ278" s="378"/>
      <c r="DMA278" s="378"/>
      <c r="DMB278" s="378"/>
      <c r="DMC278" s="378"/>
      <c r="DMD278" s="378"/>
      <c r="DME278" s="378"/>
      <c r="DMF278" s="378"/>
      <c r="DMG278" s="377"/>
      <c r="DMH278" s="377"/>
      <c r="DMI278" s="377"/>
      <c r="DMJ278" s="377"/>
      <c r="DMK278" s="377"/>
      <c r="DML278" s="377"/>
      <c r="DMM278" s="377"/>
      <c r="DMN278" s="377"/>
      <c r="DMO278" s="377"/>
      <c r="DMP278" s="377"/>
      <c r="DMQ278" s="377"/>
      <c r="DMR278" s="377"/>
      <c r="DMS278" s="377"/>
      <c r="DMT278" s="377"/>
      <c r="DMU278" s="377"/>
      <c r="DMV278" s="377"/>
      <c r="DMW278" s="377"/>
      <c r="DMX278" s="377"/>
      <c r="DMY278" s="377"/>
      <c r="DMZ278" s="377"/>
      <c r="DNA278" s="377"/>
      <c r="DNB278" s="377"/>
      <c r="DNC278" s="377"/>
      <c r="DND278" s="377"/>
      <c r="DNE278" s="377"/>
      <c r="DNF278" s="377"/>
      <c r="DNG278" s="377"/>
      <c r="DNH278" s="377"/>
      <c r="DNI278" s="377"/>
      <c r="DNJ278" s="377"/>
      <c r="DNK278" s="377"/>
      <c r="DNL278" s="377"/>
      <c r="DNM278" s="377"/>
      <c r="DNN278" s="377"/>
      <c r="DNO278" s="377"/>
      <c r="DNP278" s="377"/>
      <c r="DNQ278" s="377"/>
      <c r="DNR278" s="377"/>
      <c r="DNS278" s="377"/>
      <c r="DNT278" s="377"/>
      <c r="DNU278" s="377"/>
      <c r="DNV278" s="377"/>
      <c r="DNW278" s="377"/>
      <c r="DNX278" s="377"/>
      <c r="DNY278" s="378"/>
      <c r="DNZ278" s="378"/>
      <c r="DOA278" s="378"/>
      <c r="DOB278" s="378"/>
      <c r="DOC278" s="378"/>
      <c r="DOD278" s="378"/>
      <c r="DOE278" s="378"/>
      <c r="DOF278" s="378"/>
      <c r="DOG278" s="378"/>
      <c r="DOH278" s="378"/>
      <c r="DOI278" s="378"/>
      <c r="DOJ278" s="378"/>
      <c r="DOK278" s="378"/>
      <c r="DOL278" s="378"/>
      <c r="DOM278" s="378"/>
      <c r="DON278" s="378"/>
      <c r="DOO278" s="378"/>
      <c r="DOP278" s="378"/>
      <c r="DOQ278" s="378"/>
      <c r="DOR278" s="378"/>
      <c r="DOS278" s="378"/>
      <c r="DOT278" s="378"/>
      <c r="DOU278" s="378"/>
      <c r="DOV278" s="378"/>
      <c r="DOW278" s="379"/>
      <c r="DOX278" s="379"/>
      <c r="DOY278" s="379"/>
      <c r="DOZ278" s="379"/>
      <c r="DPA278" s="379"/>
      <c r="DPB278" s="378"/>
      <c r="DPC278" s="378"/>
      <c r="DPD278" s="379"/>
      <c r="DPE278" s="379"/>
      <c r="DPF278" s="378"/>
      <c r="DPG278" s="378"/>
      <c r="DPH278" s="379"/>
      <c r="DPI278" s="379"/>
      <c r="DPJ278" s="378"/>
      <c r="DPK278" s="378"/>
      <c r="DPL278" s="378"/>
      <c r="DPM278" s="378"/>
      <c r="DPN278" s="378"/>
      <c r="DPO278" s="378"/>
      <c r="DPP278" s="378"/>
      <c r="DPQ278" s="379"/>
      <c r="DPR278" s="379"/>
      <c r="DPS278" s="378"/>
      <c r="DPT278" s="378"/>
      <c r="DPU278" s="379"/>
      <c r="DPV278" s="379"/>
      <c r="DPW278" s="378"/>
      <c r="DPX278" s="378"/>
      <c r="DPY278" s="378"/>
      <c r="DPZ278" s="378"/>
      <c r="DQA278" s="378"/>
      <c r="DQB278" s="372"/>
      <c r="DQC278" s="398"/>
      <c r="DQD278" s="378"/>
      <c r="DQE278" s="378"/>
      <c r="DQF278" s="378"/>
      <c r="DQG278" s="378"/>
      <c r="DQH278" s="378"/>
      <c r="DQI278" s="378"/>
      <c r="DQJ278" s="378"/>
      <c r="DQK278" s="377"/>
      <c r="DQL278" s="377"/>
      <c r="DQM278" s="377"/>
      <c r="DQN278" s="377"/>
      <c r="DQO278" s="377"/>
      <c r="DQP278" s="377"/>
      <c r="DQQ278" s="377"/>
      <c r="DQR278" s="377"/>
      <c r="DQS278" s="377"/>
      <c r="DQT278" s="377"/>
      <c r="DQU278" s="377"/>
      <c r="DQV278" s="377"/>
      <c r="DQW278" s="377"/>
      <c r="DQX278" s="377"/>
      <c r="DQY278" s="377"/>
      <c r="DQZ278" s="377"/>
      <c r="DRA278" s="377"/>
      <c r="DRB278" s="377"/>
      <c r="DRC278" s="377"/>
      <c r="DRD278" s="377"/>
      <c r="DRE278" s="377"/>
      <c r="DRF278" s="377"/>
      <c r="DRG278" s="377"/>
      <c r="DRH278" s="377"/>
      <c r="DRI278" s="377"/>
      <c r="DRJ278" s="377"/>
      <c r="DRK278" s="377"/>
      <c r="DRL278" s="377"/>
      <c r="DRM278" s="377"/>
      <c r="DRN278" s="377"/>
      <c r="DRO278" s="377"/>
      <c r="DRP278" s="377"/>
      <c r="DRQ278" s="377"/>
      <c r="DRR278" s="377"/>
      <c r="DRS278" s="377"/>
      <c r="DRT278" s="377"/>
      <c r="DRU278" s="377"/>
      <c r="DRV278" s="377"/>
      <c r="DRW278" s="377"/>
      <c r="DRX278" s="377"/>
      <c r="DRY278" s="377"/>
      <c r="DRZ278" s="377"/>
      <c r="DSA278" s="377"/>
      <c r="DSB278" s="377"/>
      <c r="DSC278" s="378"/>
      <c r="DSD278" s="378"/>
      <c r="DSE278" s="378"/>
      <c r="DSF278" s="378"/>
      <c r="DSG278" s="378"/>
      <c r="DSH278" s="378"/>
      <c r="DSI278" s="378"/>
      <c r="DSJ278" s="378"/>
      <c r="DSK278" s="378"/>
      <c r="DSL278" s="378"/>
      <c r="DSM278" s="378"/>
      <c r="DSN278" s="378"/>
      <c r="DSO278" s="378"/>
      <c r="DSP278" s="378"/>
      <c r="DSQ278" s="378"/>
      <c r="DSR278" s="378"/>
      <c r="DSS278" s="378"/>
      <c r="DST278" s="378"/>
      <c r="DSU278" s="378"/>
      <c r="DSV278" s="378"/>
      <c r="DSW278" s="378"/>
      <c r="DSX278" s="378"/>
      <c r="DSY278" s="378"/>
      <c r="DSZ278" s="378"/>
      <c r="DTA278" s="379"/>
      <c r="DTB278" s="379"/>
      <c r="DTC278" s="379"/>
      <c r="DTD278" s="379"/>
      <c r="DTE278" s="379"/>
      <c r="DTF278" s="378"/>
      <c r="DTG278" s="378"/>
      <c r="DTH278" s="379"/>
      <c r="DTI278" s="379"/>
      <c r="DTJ278" s="378"/>
      <c r="DTK278" s="378"/>
      <c r="DTL278" s="379"/>
      <c r="DTM278" s="379"/>
      <c r="DTN278" s="378"/>
      <c r="DTO278" s="378"/>
      <c r="DTP278" s="378"/>
      <c r="DTQ278" s="378"/>
      <c r="DTR278" s="378"/>
      <c r="DTS278" s="378"/>
      <c r="DTT278" s="378"/>
      <c r="DTU278" s="379"/>
      <c r="DTV278" s="379"/>
      <c r="DTW278" s="378"/>
      <c r="DTX278" s="378"/>
      <c r="DTY278" s="379"/>
      <c r="DTZ278" s="379"/>
      <c r="DUA278" s="378"/>
      <c r="DUB278" s="378"/>
      <c r="DUC278" s="378"/>
      <c r="DUD278" s="378"/>
      <c r="DUE278" s="378"/>
      <c r="DUF278" s="372"/>
      <c r="DUG278" s="398"/>
      <c r="DUH278" s="378"/>
      <c r="DUI278" s="378"/>
      <c r="DUJ278" s="378"/>
      <c r="DUK278" s="378"/>
      <c r="DUL278" s="378"/>
      <c r="DUM278" s="378"/>
      <c r="DUN278" s="378"/>
      <c r="DUO278" s="377"/>
      <c r="DUP278" s="377"/>
      <c r="DUQ278" s="377"/>
      <c r="DUR278" s="377"/>
      <c r="DUS278" s="377"/>
      <c r="DUT278" s="377"/>
      <c r="DUU278" s="377"/>
      <c r="DUV278" s="377"/>
      <c r="DUW278" s="377"/>
      <c r="DUX278" s="377"/>
      <c r="DUY278" s="377"/>
      <c r="DUZ278" s="377"/>
      <c r="DVA278" s="377"/>
      <c r="DVB278" s="377"/>
      <c r="DVC278" s="377"/>
      <c r="DVD278" s="377"/>
      <c r="DVE278" s="377"/>
      <c r="DVF278" s="377"/>
      <c r="DVG278" s="377"/>
      <c r="DVH278" s="377"/>
      <c r="DVI278" s="377"/>
      <c r="DVJ278" s="377"/>
      <c r="DVK278" s="377"/>
      <c r="DVL278" s="377"/>
      <c r="DVM278" s="377"/>
      <c r="DVN278" s="377"/>
      <c r="DVO278" s="377"/>
      <c r="DVP278" s="377"/>
      <c r="DVQ278" s="377"/>
      <c r="DVR278" s="377"/>
      <c r="DVS278" s="377"/>
      <c r="DVT278" s="377"/>
      <c r="DVU278" s="377"/>
      <c r="DVV278" s="377"/>
      <c r="DVW278" s="377"/>
      <c r="DVX278" s="377"/>
      <c r="DVY278" s="377"/>
      <c r="DVZ278" s="377"/>
      <c r="DWA278" s="377"/>
      <c r="DWB278" s="377"/>
      <c r="DWC278" s="377"/>
      <c r="DWD278" s="377"/>
      <c r="DWE278" s="377"/>
      <c r="DWF278" s="377"/>
      <c r="DWG278" s="378"/>
      <c r="DWH278" s="378"/>
      <c r="DWI278" s="378"/>
      <c r="DWJ278" s="378"/>
      <c r="DWK278" s="378"/>
      <c r="DWL278" s="378"/>
      <c r="DWM278" s="378"/>
      <c r="DWN278" s="378"/>
      <c r="DWO278" s="378"/>
      <c r="DWP278" s="378"/>
      <c r="DWQ278" s="378"/>
      <c r="DWR278" s="378"/>
      <c r="DWS278" s="378"/>
      <c r="DWT278" s="378"/>
      <c r="DWU278" s="378"/>
      <c r="DWV278" s="378"/>
      <c r="DWW278" s="378"/>
      <c r="DWX278" s="378"/>
      <c r="DWY278" s="378"/>
      <c r="DWZ278" s="378"/>
      <c r="DXA278" s="378"/>
      <c r="DXB278" s="378"/>
      <c r="DXC278" s="378"/>
      <c r="DXD278" s="378"/>
      <c r="DXE278" s="379"/>
      <c r="DXF278" s="379"/>
      <c r="DXG278" s="379"/>
      <c r="DXH278" s="379"/>
      <c r="DXI278" s="379"/>
      <c r="DXJ278" s="378"/>
      <c r="DXK278" s="378"/>
      <c r="DXL278" s="379"/>
      <c r="DXM278" s="379"/>
      <c r="DXN278" s="378"/>
      <c r="DXO278" s="378"/>
      <c r="DXP278" s="379"/>
      <c r="DXQ278" s="379"/>
      <c r="DXR278" s="378"/>
      <c r="DXS278" s="378"/>
      <c r="DXT278" s="378"/>
      <c r="DXU278" s="378"/>
      <c r="DXV278" s="378"/>
      <c r="DXW278" s="378"/>
      <c r="DXX278" s="378"/>
      <c r="DXY278" s="379"/>
      <c r="DXZ278" s="379"/>
      <c r="DYA278" s="378"/>
      <c r="DYB278" s="378"/>
      <c r="DYC278" s="379"/>
      <c r="DYD278" s="379"/>
      <c r="DYE278" s="378"/>
      <c r="DYF278" s="378"/>
      <c r="DYG278" s="378"/>
      <c r="DYH278" s="378"/>
      <c r="DYI278" s="378"/>
      <c r="DYJ278" s="372"/>
      <c r="DYK278" s="398"/>
      <c r="DYL278" s="378"/>
      <c r="DYM278" s="378"/>
      <c r="DYN278" s="378"/>
      <c r="DYO278" s="378"/>
      <c r="DYP278" s="378"/>
      <c r="DYQ278" s="378"/>
      <c r="DYR278" s="378"/>
      <c r="DYS278" s="377"/>
      <c r="DYT278" s="377"/>
      <c r="DYU278" s="377"/>
      <c r="DYV278" s="377"/>
      <c r="DYW278" s="377"/>
      <c r="DYX278" s="377"/>
      <c r="DYY278" s="377"/>
      <c r="DYZ278" s="377"/>
      <c r="DZA278" s="377"/>
      <c r="DZB278" s="377"/>
      <c r="DZC278" s="377"/>
      <c r="DZD278" s="377"/>
      <c r="DZE278" s="377"/>
      <c r="DZF278" s="377"/>
      <c r="DZG278" s="377"/>
      <c r="DZH278" s="377"/>
      <c r="DZI278" s="377"/>
      <c r="DZJ278" s="377"/>
      <c r="DZK278" s="377"/>
      <c r="DZL278" s="377"/>
      <c r="DZM278" s="377"/>
      <c r="DZN278" s="377"/>
      <c r="DZO278" s="377"/>
      <c r="DZP278" s="377"/>
      <c r="DZQ278" s="377"/>
      <c r="DZR278" s="377"/>
      <c r="DZS278" s="377"/>
      <c r="DZT278" s="377"/>
      <c r="DZU278" s="377"/>
      <c r="DZV278" s="377"/>
      <c r="DZW278" s="377"/>
      <c r="DZX278" s="377"/>
      <c r="DZY278" s="377"/>
      <c r="DZZ278" s="377"/>
      <c r="EAA278" s="377"/>
      <c r="EAB278" s="377"/>
      <c r="EAC278" s="377"/>
      <c r="EAD278" s="377"/>
      <c r="EAE278" s="377"/>
      <c r="EAF278" s="377"/>
      <c r="EAG278" s="377"/>
      <c r="EAH278" s="377"/>
      <c r="EAI278" s="377"/>
      <c r="EAJ278" s="377"/>
      <c r="EAK278" s="378"/>
      <c r="EAL278" s="378"/>
      <c r="EAM278" s="378"/>
      <c r="EAN278" s="378"/>
      <c r="EAO278" s="378"/>
      <c r="EAP278" s="378"/>
      <c r="EAQ278" s="378"/>
      <c r="EAR278" s="378"/>
      <c r="EAS278" s="378"/>
      <c r="EAT278" s="378"/>
      <c r="EAU278" s="378"/>
      <c r="EAV278" s="378"/>
      <c r="EAW278" s="378"/>
      <c r="EAX278" s="378"/>
      <c r="EAY278" s="378"/>
      <c r="EAZ278" s="378"/>
      <c r="EBA278" s="378"/>
      <c r="EBB278" s="378"/>
      <c r="EBC278" s="378"/>
      <c r="EBD278" s="378"/>
      <c r="EBE278" s="378"/>
      <c r="EBF278" s="378"/>
      <c r="EBG278" s="378"/>
      <c r="EBH278" s="378"/>
      <c r="EBI278" s="379"/>
      <c r="EBJ278" s="379"/>
      <c r="EBK278" s="379"/>
      <c r="EBL278" s="379"/>
      <c r="EBM278" s="379"/>
      <c r="EBN278" s="378"/>
      <c r="EBO278" s="378"/>
      <c r="EBP278" s="379"/>
      <c r="EBQ278" s="379"/>
      <c r="EBR278" s="378"/>
      <c r="EBS278" s="378"/>
      <c r="EBT278" s="379"/>
      <c r="EBU278" s="379"/>
      <c r="EBV278" s="378"/>
      <c r="EBW278" s="378"/>
      <c r="EBX278" s="378"/>
      <c r="EBY278" s="378"/>
      <c r="EBZ278" s="378"/>
      <c r="ECA278" s="378"/>
      <c r="ECB278" s="378"/>
      <c r="ECC278" s="379"/>
      <c r="ECD278" s="379"/>
      <c r="ECE278" s="378"/>
      <c r="ECF278" s="378"/>
      <c r="ECG278" s="379"/>
      <c r="ECH278" s="379"/>
      <c r="ECI278" s="378"/>
      <c r="ECJ278" s="378"/>
      <c r="ECK278" s="378"/>
      <c r="ECL278" s="378"/>
      <c r="ECM278" s="378"/>
      <c r="ECN278" s="372"/>
      <c r="ECO278" s="398"/>
      <c r="ECP278" s="378"/>
      <c r="ECQ278" s="378"/>
      <c r="ECR278" s="378"/>
      <c r="ECS278" s="378"/>
      <c r="ECT278" s="378"/>
      <c r="ECU278" s="378"/>
      <c r="ECV278" s="378"/>
      <c r="ECW278" s="377"/>
      <c r="ECX278" s="377"/>
      <c r="ECY278" s="377"/>
      <c r="ECZ278" s="377"/>
      <c r="EDA278" s="377"/>
      <c r="EDB278" s="377"/>
      <c r="EDC278" s="377"/>
      <c r="EDD278" s="377"/>
      <c r="EDE278" s="377"/>
      <c r="EDF278" s="377"/>
      <c r="EDG278" s="377"/>
      <c r="EDH278" s="377"/>
      <c r="EDI278" s="377"/>
      <c r="EDJ278" s="377"/>
      <c r="EDK278" s="377"/>
      <c r="EDL278" s="377"/>
      <c r="EDM278" s="377"/>
      <c r="EDN278" s="377"/>
      <c r="EDO278" s="377"/>
      <c r="EDP278" s="377"/>
      <c r="EDQ278" s="377"/>
      <c r="EDR278" s="377"/>
      <c r="EDS278" s="377"/>
      <c r="EDT278" s="377"/>
      <c r="EDU278" s="377"/>
      <c r="EDV278" s="377"/>
      <c r="EDW278" s="377"/>
      <c r="EDX278" s="377"/>
      <c r="EDY278" s="377"/>
      <c r="EDZ278" s="377"/>
      <c r="EEA278" s="377"/>
      <c r="EEB278" s="377"/>
      <c r="EEC278" s="377"/>
      <c r="EED278" s="377"/>
      <c r="EEE278" s="377"/>
      <c r="EEF278" s="377"/>
      <c r="EEG278" s="377"/>
      <c r="EEH278" s="377"/>
      <c r="EEI278" s="377"/>
      <c r="EEJ278" s="377"/>
      <c r="EEK278" s="377"/>
      <c r="EEL278" s="377"/>
      <c r="EEM278" s="377"/>
      <c r="EEN278" s="377"/>
      <c r="EEO278" s="378"/>
      <c r="EEP278" s="378"/>
      <c r="EEQ278" s="378"/>
      <c r="EER278" s="378"/>
      <c r="EES278" s="378"/>
      <c r="EET278" s="378"/>
      <c r="EEU278" s="378"/>
      <c r="EEV278" s="378"/>
      <c r="EEW278" s="378"/>
      <c r="EEX278" s="378"/>
      <c r="EEY278" s="378"/>
      <c r="EEZ278" s="378"/>
      <c r="EFA278" s="378"/>
      <c r="EFB278" s="378"/>
      <c r="EFC278" s="378"/>
      <c r="EFD278" s="378"/>
      <c r="EFE278" s="378"/>
      <c r="EFF278" s="378"/>
      <c r="EFG278" s="378"/>
      <c r="EFH278" s="378"/>
      <c r="EFI278" s="378"/>
      <c r="EFJ278" s="378"/>
      <c r="EFK278" s="378"/>
      <c r="EFL278" s="378"/>
      <c r="EFM278" s="379"/>
      <c r="EFN278" s="379"/>
      <c r="EFO278" s="379"/>
      <c r="EFP278" s="379"/>
      <c r="EFQ278" s="379"/>
      <c r="EFR278" s="378"/>
      <c r="EFS278" s="378"/>
      <c r="EFT278" s="379"/>
      <c r="EFU278" s="379"/>
      <c r="EFV278" s="378"/>
      <c r="EFW278" s="378"/>
      <c r="EFX278" s="379"/>
      <c r="EFY278" s="379"/>
      <c r="EFZ278" s="378"/>
      <c r="EGA278" s="378"/>
      <c r="EGB278" s="378"/>
      <c r="EGC278" s="378"/>
      <c r="EGD278" s="378"/>
      <c r="EGE278" s="378"/>
      <c r="EGF278" s="378"/>
      <c r="EGG278" s="379"/>
      <c r="EGH278" s="379"/>
      <c r="EGI278" s="378"/>
      <c r="EGJ278" s="378"/>
      <c r="EGK278" s="379"/>
      <c r="EGL278" s="379"/>
      <c r="EGM278" s="378"/>
      <c r="EGN278" s="378"/>
      <c r="EGO278" s="378"/>
      <c r="EGP278" s="378"/>
      <c r="EGQ278" s="378"/>
      <c r="EGR278" s="372"/>
      <c r="EGS278" s="398"/>
      <c r="EGT278" s="378"/>
      <c r="EGU278" s="378"/>
      <c r="EGV278" s="378"/>
      <c r="EGW278" s="378"/>
      <c r="EGX278" s="378"/>
      <c r="EGY278" s="378"/>
      <c r="EGZ278" s="378"/>
      <c r="EHA278" s="377"/>
      <c r="EHB278" s="377"/>
      <c r="EHC278" s="377"/>
      <c r="EHD278" s="377"/>
      <c r="EHE278" s="377"/>
      <c r="EHF278" s="377"/>
      <c r="EHG278" s="377"/>
      <c r="EHH278" s="377"/>
      <c r="EHI278" s="377"/>
      <c r="EHJ278" s="377"/>
      <c r="EHK278" s="377"/>
      <c r="EHL278" s="377"/>
      <c r="EHM278" s="377"/>
      <c r="EHN278" s="377"/>
      <c r="EHO278" s="377"/>
      <c r="EHP278" s="377"/>
      <c r="EHQ278" s="377"/>
      <c r="EHR278" s="377"/>
      <c r="EHS278" s="377"/>
      <c r="EHT278" s="377"/>
      <c r="EHU278" s="377"/>
      <c r="EHV278" s="377"/>
      <c r="EHW278" s="377"/>
      <c r="EHX278" s="377"/>
      <c r="EHY278" s="377"/>
      <c r="EHZ278" s="377"/>
      <c r="EIA278" s="377"/>
      <c r="EIB278" s="377"/>
      <c r="EIC278" s="377"/>
      <c r="EID278" s="377"/>
      <c r="EIE278" s="377"/>
      <c r="EIF278" s="377"/>
      <c r="EIG278" s="377"/>
      <c r="EIH278" s="377"/>
      <c r="EII278" s="377"/>
      <c r="EIJ278" s="377"/>
      <c r="EIK278" s="377"/>
      <c r="EIL278" s="377"/>
      <c r="EIM278" s="377"/>
      <c r="EIN278" s="377"/>
      <c r="EIO278" s="377"/>
      <c r="EIP278" s="377"/>
      <c r="EIQ278" s="377"/>
      <c r="EIR278" s="377"/>
      <c r="EIS278" s="378"/>
      <c r="EIT278" s="378"/>
      <c r="EIU278" s="378"/>
      <c r="EIV278" s="378"/>
      <c r="EIW278" s="378"/>
      <c r="EIX278" s="378"/>
      <c r="EIY278" s="378"/>
      <c r="EIZ278" s="378"/>
      <c r="EJA278" s="378"/>
      <c r="EJB278" s="378"/>
      <c r="EJC278" s="378"/>
      <c r="EJD278" s="378"/>
      <c r="EJE278" s="378"/>
      <c r="EJF278" s="378"/>
      <c r="EJG278" s="378"/>
      <c r="EJH278" s="378"/>
      <c r="EJI278" s="378"/>
      <c r="EJJ278" s="378"/>
      <c r="EJK278" s="378"/>
      <c r="EJL278" s="378"/>
      <c r="EJM278" s="378"/>
      <c r="EJN278" s="378"/>
      <c r="EJO278" s="378"/>
      <c r="EJP278" s="378"/>
      <c r="EJQ278" s="379"/>
      <c r="EJR278" s="379"/>
      <c r="EJS278" s="379"/>
      <c r="EJT278" s="379"/>
      <c r="EJU278" s="379"/>
      <c r="EJV278" s="378"/>
      <c r="EJW278" s="378"/>
      <c r="EJX278" s="379"/>
      <c r="EJY278" s="379"/>
      <c r="EJZ278" s="378"/>
      <c r="EKA278" s="378"/>
      <c r="EKB278" s="379"/>
      <c r="EKC278" s="379"/>
      <c r="EKD278" s="378"/>
      <c r="EKE278" s="378"/>
      <c r="EKF278" s="378"/>
      <c r="EKG278" s="378"/>
      <c r="EKH278" s="378"/>
      <c r="EKI278" s="378"/>
      <c r="EKJ278" s="378"/>
      <c r="EKK278" s="379"/>
      <c r="EKL278" s="379"/>
      <c r="EKM278" s="378"/>
      <c r="EKN278" s="378"/>
      <c r="EKO278" s="379"/>
      <c r="EKP278" s="379"/>
      <c r="EKQ278" s="378"/>
      <c r="EKR278" s="378"/>
      <c r="EKS278" s="378"/>
      <c r="EKT278" s="378"/>
      <c r="EKU278" s="378"/>
      <c r="EKV278" s="372"/>
      <c r="EKW278" s="398"/>
      <c r="EKX278" s="378"/>
      <c r="EKY278" s="378"/>
      <c r="EKZ278" s="378"/>
      <c r="ELA278" s="378"/>
      <c r="ELB278" s="378"/>
      <c r="ELC278" s="378"/>
      <c r="ELD278" s="378"/>
      <c r="ELE278" s="377"/>
      <c r="ELF278" s="377"/>
      <c r="ELG278" s="377"/>
      <c r="ELH278" s="377"/>
      <c r="ELI278" s="377"/>
      <c r="ELJ278" s="377"/>
      <c r="ELK278" s="377"/>
      <c r="ELL278" s="377"/>
      <c r="ELM278" s="377"/>
      <c r="ELN278" s="377"/>
      <c r="ELO278" s="377"/>
      <c r="ELP278" s="377"/>
      <c r="ELQ278" s="377"/>
      <c r="ELR278" s="377"/>
      <c r="ELS278" s="377"/>
      <c r="ELT278" s="377"/>
      <c r="ELU278" s="377"/>
      <c r="ELV278" s="377"/>
      <c r="ELW278" s="377"/>
      <c r="ELX278" s="377"/>
      <c r="ELY278" s="377"/>
      <c r="ELZ278" s="377"/>
      <c r="EMA278" s="377"/>
      <c r="EMB278" s="377"/>
      <c r="EMC278" s="377"/>
      <c r="EMD278" s="377"/>
      <c r="EME278" s="377"/>
      <c r="EMF278" s="377"/>
      <c r="EMG278" s="377"/>
      <c r="EMH278" s="377"/>
      <c r="EMI278" s="377"/>
      <c r="EMJ278" s="377"/>
      <c r="EMK278" s="377"/>
      <c r="EML278" s="377"/>
      <c r="EMM278" s="377"/>
      <c r="EMN278" s="377"/>
      <c r="EMO278" s="377"/>
      <c r="EMP278" s="377"/>
      <c r="EMQ278" s="377"/>
      <c r="EMR278" s="377"/>
      <c r="EMS278" s="377"/>
      <c r="EMT278" s="377"/>
      <c r="EMU278" s="377"/>
      <c r="EMV278" s="377"/>
      <c r="EMW278" s="378"/>
      <c r="EMX278" s="378"/>
      <c r="EMY278" s="378"/>
      <c r="EMZ278" s="378"/>
      <c r="ENA278" s="378"/>
      <c r="ENB278" s="378"/>
      <c r="ENC278" s="378"/>
      <c r="END278" s="378"/>
      <c r="ENE278" s="378"/>
      <c r="ENF278" s="378"/>
      <c r="ENG278" s="378"/>
      <c r="ENH278" s="378"/>
      <c r="ENI278" s="378"/>
      <c r="ENJ278" s="378"/>
      <c r="ENK278" s="378"/>
      <c r="ENL278" s="378"/>
      <c r="ENM278" s="378"/>
      <c r="ENN278" s="378"/>
      <c r="ENO278" s="378"/>
      <c r="ENP278" s="378"/>
      <c r="ENQ278" s="378"/>
      <c r="ENR278" s="378"/>
      <c r="ENS278" s="378"/>
      <c r="ENT278" s="378"/>
      <c r="ENU278" s="379"/>
      <c r="ENV278" s="379"/>
      <c r="ENW278" s="379"/>
      <c r="ENX278" s="379"/>
      <c r="ENY278" s="379"/>
      <c r="ENZ278" s="378"/>
      <c r="EOA278" s="378"/>
      <c r="EOB278" s="379"/>
      <c r="EOC278" s="379"/>
      <c r="EOD278" s="378"/>
      <c r="EOE278" s="378"/>
      <c r="EOF278" s="379"/>
      <c r="EOG278" s="379"/>
      <c r="EOH278" s="378"/>
      <c r="EOI278" s="378"/>
      <c r="EOJ278" s="378"/>
      <c r="EOK278" s="378"/>
      <c r="EOL278" s="378"/>
      <c r="EOM278" s="378"/>
      <c r="EON278" s="378"/>
      <c r="EOO278" s="379"/>
      <c r="EOP278" s="379"/>
      <c r="EOQ278" s="378"/>
      <c r="EOR278" s="378"/>
      <c r="EOS278" s="379"/>
      <c r="EOT278" s="379"/>
      <c r="EOU278" s="378"/>
      <c r="EOV278" s="378"/>
      <c r="EOW278" s="378"/>
      <c r="EOX278" s="378"/>
      <c r="EOY278" s="378"/>
      <c r="EOZ278" s="372"/>
      <c r="EPA278" s="398"/>
      <c r="EPB278" s="378"/>
      <c r="EPC278" s="378"/>
      <c r="EPD278" s="378"/>
      <c r="EPE278" s="378"/>
      <c r="EPF278" s="378"/>
      <c r="EPG278" s="378"/>
      <c r="EPH278" s="378"/>
      <c r="EPI278" s="377"/>
      <c r="EPJ278" s="377"/>
      <c r="EPK278" s="377"/>
      <c r="EPL278" s="377"/>
      <c r="EPM278" s="377"/>
      <c r="EPN278" s="377"/>
      <c r="EPO278" s="377"/>
      <c r="EPP278" s="377"/>
      <c r="EPQ278" s="377"/>
      <c r="EPR278" s="377"/>
      <c r="EPS278" s="377"/>
      <c r="EPT278" s="377"/>
      <c r="EPU278" s="377"/>
      <c r="EPV278" s="377"/>
      <c r="EPW278" s="377"/>
      <c r="EPX278" s="377"/>
      <c r="EPY278" s="377"/>
      <c r="EPZ278" s="377"/>
      <c r="EQA278" s="377"/>
      <c r="EQB278" s="377"/>
      <c r="EQC278" s="377"/>
      <c r="EQD278" s="377"/>
      <c r="EQE278" s="377"/>
      <c r="EQF278" s="377"/>
      <c r="EQG278" s="377"/>
      <c r="EQH278" s="377"/>
      <c r="EQI278" s="377"/>
      <c r="EQJ278" s="377"/>
      <c r="EQK278" s="377"/>
      <c r="EQL278" s="377"/>
      <c r="EQM278" s="377"/>
      <c r="EQN278" s="377"/>
      <c r="EQO278" s="377"/>
      <c r="EQP278" s="377"/>
      <c r="EQQ278" s="377"/>
      <c r="EQR278" s="377"/>
      <c r="EQS278" s="377"/>
      <c r="EQT278" s="377"/>
      <c r="EQU278" s="377"/>
      <c r="EQV278" s="377"/>
      <c r="EQW278" s="377"/>
      <c r="EQX278" s="377"/>
      <c r="EQY278" s="377"/>
      <c r="EQZ278" s="377"/>
      <c r="ERA278" s="378"/>
      <c r="ERB278" s="378"/>
      <c r="ERC278" s="378"/>
      <c r="ERD278" s="378"/>
      <c r="ERE278" s="378"/>
      <c r="ERF278" s="378"/>
      <c r="ERG278" s="378"/>
      <c r="ERH278" s="378"/>
      <c r="ERI278" s="378"/>
      <c r="ERJ278" s="378"/>
      <c r="ERK278" s="378"/>
      <c r="ERL278" s="378"/>
      <c r="ERM278" s="378"/>
      <c r="ERN278" s="378"/>
      <c r="ERO278" s="378"/>
      <c r="ERP278" s="378"/>
      <c r="ERQ278" s="378"/>
      <c r="ERR278" s="378"/>
      <c r="ERS278" s="378"/>
      <c r="ERT278" s="378"/>
      <c r="ERU278" s="378"/>
      <c r="ERV278" s="378"/>
      <c r="ERW278" s="378"/>
      <c r="ERX278" s="378"/>
      <c r="ERY278" s="379"/>
      <c r="ERZ278" s="379"/>
      <c r="ESA278" s="379"/>
      <c r="ESB278" s="379"/>
      <c r="ESC278" s="379"/>
      <c r="ESD278" s="378"/>
      <c r="ESE278" s="378"/>
      <c r="ESF278" s="379"/>
      <c r="ESG278" s="379"/>
      <c r="ESH278" s="378"/>
      <c r="ESI278" s="378"/>
      <c r="ESJ278" s="379"/>
      <c r="ESK278" s="379"/>
      <c r="ESL278" s="378"/>
      <c r="ESM278" s="378"/>
      <c r="ESN278" s="378"/>
      <c r="ESO278" s="378"/>
      <c r="ESP278" s="378"/>
      <c r="ESQ278" s="378"/>
      <c r="ESR278" s="378"/>
      <c r="ESS278" s="379"/>
      <c r="EST278" s="379"/>
      <c r="ESU278" s="378"/>
      <c r="ESV278" s="378"/>
      <c r="ESW278" s="379"/>
      <c r="ESX278" s="379"/>
      <c r="ESY278" s="378"/>
      <c r="ESZ278" s="378"/>
      <c r="ETA278" s="378"/>
      <c r="ETB278" s="378"/>
      <c r="ETC278" s="378"/>
      <c r="ETD278" s="372"/>
      <c r="ETE278" s="398"/>
      <c r="ETF278" s="378"/>
      <c r="ETG278" s="378"/>
      <c r="ETH278" s="378"/>
      <c r="ETI278" s="378"/>
      <c r="ETJ278" s="378"/>
      <c r="ETK278" s="378"/>
      <c r="ETL278" s="378"/>
      <c r="ETM278" s="377"/>
      <c r="ETN278" s="377"/>
      <c r="ETO278" s="377"/>
      <c r="ETP278" s="377"/>
      <c r="ETQ278" s="377"/>
      <c r="ETR278" s="377"/>
      <c r="ETS278" s="377"/>
      <c r="ETT278" s="377"/>
      <c r="ETU278" s="377"/>
      <c r="ETV278" s="377"/>
      <c r="ETW278" s="377"/>
      <c r="ETX278" s="377"/>
      <c r="ETY278" s="377"/>
      <c r="ETZ278" s="377"/>
      <c r="EUA278" s="377"/>
      <c r="EUB278" s="377"/>
      <c r="EUC278" s="377"/>
      <c r="EUD278" s="377"/>
      <c r="EUE278" s="377"/>
      <c r="EUF278" s="377"/>
      <c r="EUG278" s="377"/>
      <c r="EUH278" s="377"/>
      <c r="EUI278" s="377"/>
      <c r="EUJ278" s="377"/>
      <c r="EUK278" s="377"/>
      <c r="EUL278" s="377"/>
      <c r="EUM278" s="377"/>
      <c r="EUN278" s="377"/>
      <c r="EUO278" s="377"/>
      <c r="EUP278" s="377"/>
      <c r="EUQ278" s="377"/>
      <c r="EUR278" s="377"/>
      <c r="EUS278" s="377"/>
      <c r="EUT278" s="377"/>
      <c r="EUU278" s="377"/>
      <c r="EUV278" s="377"/>
      <c r="EUW278" s="377"/>
      <c r="EUX278" s="377"/>
      <c r="EUY278" s="377"/>
      <c r="EUZ278" s="377"/>
      <c r="EVA278" s="377"/>
      <c r="EVB278" s="377"/>
      <c r="EVC278" s="377"/>
      <c r="EVD278" s="377"/>
      <c r="EVE278" s="378"/>
      <c r="EVF278" s="378"/>
      <c r="EVG278" s="378"/>
      <c r="EVH278" s="378"/>
      <c r="EVI278" s="378"/>
      <c r="EVJ278" s="378"/>
      <c r="EVK278" s="378"/>
      <c r="EVL278" s="378"/>
      <c r="EVM278" s="378"/>
      <c r="EVN278" s="378"/>
      <c r="EVO278" s="378"/>
      <c r="EVP278" s="378"/>
      <c r="EVQ278" s="378"/>
      <c r="EVR278" s="378"/>
      <c r="EVS278" s="378"/>
      <c r="EVT278" s="378"/>
      <c r="EVU278" s="378"/>
      <c r="EVV278" s="378"/>
      <c r="EVW278" s="378"/>
      <c r="EVX278" s="378"/>
      <c r="EVY278" s="378"/>
      <c r="EVZ278" s="378"/>
      <c r="EWA278" s="378"/>
      <c r="EWB278" s="378"/>
      <c r="EWC278" s="379"/>
      <c r="EWD278" s="379"/>
      <c r="EWE278" s="379"/>
      <c r="EWF278" s="379"/>
      <c r="EWG278" s="379"/>
      <c r="EWH278" s="378"/>
      <c r="EWI278" s="378"/>
      <c r="EWJ278" s="379"/>
      <c r="EWK278" s="379"/>
      <c r="EWL278" s="378"/>
      <c r="EWM278" s="378"/>
      <c r="EWN278" s="379"/>
      <c r="EWO278" s="379"/>
      <c r="EWP278" s="378"/>
      <c r="EWQ278" s="378"/>
      <c r="EWR278" s="378"/>
      <c r="EWS278" s="378"/>
      <c r="EWT278" s="378"/>
      <c r="EWU278" s="378"/>
      <c r="EWV278" s="378"/>
      <c r="EWW278" s="379"/>
      <c r="EWX278" s="379"/>
      <c r="EWY278" s="378"/>
      <c r="EWZ278" s="378"/>
      <c r="EXA278" s="379"/>
      <c r="EXB278" s="379"/>
      <c r="EXC278" s="378"/>
      <c r="EXD278" s="378"/>
      <c r="EXE278" s="378"/>
      <c r="EXF278" s="378"/>
      <c r="EXG278" s="378"/>
      <c r="EXH278" s="372"/>
      <c r="EXI278" s="398"/>
      <c r="EXJ278" s="378"/>
      <c r="EXK278" s="378"/>
      <c r="EXL278" s="378"/>
      <c r="EXM278" s="378"/>
      <c r="EXN278" s="378"/>
      <c r="EXO278" s="378"/>
      <c r="EXP278" s="378"/>
      <c r="EXQ278" s="377"/>
      <c r="EXR278" s="377"/>
      <c r="EXS278" s="377"/>
      <c r="EXT278" s="377"/>
      <c r="EXU278" s="377"/>
      <c r="EXV278" s="377"/>
      <c r="EXW278" s="377"/>
      <c r="EXX278" s="377"/>
      <c r="EXY278" s="377"/>
      <c r="EXZ278" s="377"/>
      <c r="EYA278" s="377"/>
      <c r="EYB278" s="377"/>
      <c r="EYC278" s="377"/>
      <c r="EYD278" s="377"/>
      <c r="EYE278" s="377"/>
      <c r="EYF278" s="377"/>
      <c r="EYG278" s="377"/>
      <c r="EYH278" s="377"/>
      <c r="EYI278" s="377"/>
      <c r="EYJ278" s="377"/>
      <c r="EYK278" s="377"/>
      <c r="EYL278" s="377"/>
      <c r="EYM278" s="377"/>
      <c r="EYN278" s="377"/>
      <c r="EYO278" s="377"/>
      <c r="EYP278" s="377"/>
      <c r="EYQ278" s="377"/>
      <c r="EYR278" s="377"/>
      <c r="EYS278" s="377"/>
      <c r="EYT278" s="377"/>
      <c r="EYU278" s="377"/>
      <c r="EYV278" s="377"/>
      <c r="EYW278" s="377"/>
      <c r="EYX278" s="377"/>
      <c r="EYY278" s="377"/>
      <c r="EYZ278" s="377"/>
      <c r="EZA278" s="377"/>
      <c r="EZB278" s="377"/>
      <c r="EZC278" s="377"/>
      <c r="EZD278" s="377"/>
      <c r="EZE278" s="377"/>
      <c r="EZF278" s="377"/>
      <c r="EZG278" s="377"/>
      <c r="EZH278" s="377"/>
      <c r="EZI278" s="378"/>
      <c r="EZJ278" s="378"/>
      <c r="EZK278" s="378"/>
      <c r="EZL278" s="378"/>
      <c r="EZM278" s="378"/>
      <c r="EZN278" s="378"/>
      <c r="EZO278" s="378"/>
      <c r="EZP278" s="378"/>
      <c r="EZQ278" s="378"/>
      <c r="EZR278" s="378"/>
      <c r="EZS278" s="378"/>
      <c r="EZT278" s="378"/>
      <c r="EZU278" s="378"/>
      <c r="EZV278" s="378"/>
      <c r="EZW278" s="378"/>
      <c r="EZX278" s="378"/>
      <c r="EZY278" s="378"/>
      <c r="EZZ278" s="378"/>
      <c r="FAA278" s="378"/>
      <c r="FAB278" s="378"/>
      <c r="FAC278" s="378"/>
      <c r="FAD278" s="378"/>
      <c r="FAE278" s="378"/>
      <c r="FAF278" s="378"/>
      <c r="FAG278" s="379"/>
      <c r="FAH278" s="379"/>
      <c r="FAI278" s="379"/>
      <c r="FAJ278" s="379"/>
      <c r="FAK278" s="379"/>
      <c r="FAL278" s="378"/>
      <c r="FAM278" s="378"/>
      <c r="FAN278" s="379"/>
      <c r="FAO278" s="379"/>
      <c r="FAP278" s="378"/>
      <c r="FAQ278" s="378"/>
      <c r="FAR278" s="379"/>
      <c r="FAS278" s="379"/>
      <c r="FAT278" s="378"/>
      <c r="FAU278" s="378"/>
      <c r="FAV278" s="378"/>
      <c r="FAW278" s="378"/>
      <c r="FAX278" s="378"/>
      <c r="FAY278" s="378"/>
      <c r="FAZ278" s="378"/>
      <c r="FBA278" s="379"/>
      <c r="FBB278" s="379"/>
      <c r="FBC278" s="378"/>
      <c r="FBD278" s="378"/>
      <c r="FBE278" s="379"/>
      <c r="FBF278" s="379"/>
      <c r="FBG278" s="378"/>
      <c r="FBH278" s="378"/>
      <c r="FBI278" s="378"/>
      <c r="FBJ278" s="378"/>
      <c r="FBK278" s="378"/>
      <c r="FBL278" s="372"/>
      <c r="FBM278" s="398"/>
      <c r="FBN278" s="378"/>
      <c r="FBO278" s="378"/>
      <c r="FBP278" s="378"/>
      <c r="FBQ278" s="378"/>
      <c r="FBR278" s="378"/>
      <c r="FBS278" s="378"/>
      <c r="FBT278" s="378"/>
      <c r="FBU278" s="377"/>
      <c r="FBV278" s="377"/>
      <c r="FBW278" s="377"/>
      <c r="FBX278" s="377"/>
      <c r="FBY278" s="377"/>
      <c r="FBZ278" s="377"/>
      <c r="FCA278" s="377"/>
      <c r="FCB278" s="377"/>
      <c r="FCC278" s="377"/>
      <c r="FCD278" s="377"/>
      <c r="FCE278" s="377"/>
      <c r="FCF278" s="377"/>
      <c r="FCG278" s="377"/>
      <c r="FCH278" s="377"/>
      <c r="FCI278" s="377"/>
      <c r="FCJ278" s="377"/>
      <c r="FCK278" s="377"/>
      <c r="FCL278" s="377"/>
      <c r="FCM278" s="377"/>
      <c r="FCN278" s="377"/>
      <c r="FCO278" s="377"/>
      <c r="FCP278" s="377"/>
      <c r="FCQ278" s="377"/>
      <c r="FCR278" s="377"/>
      <c r="FCS278" s="377"/>
      <c r="FCT278" s="377"/>
      <c r="FCU278" s="377"/>
      <c r="FCV278" s="377"/>
      <c r="FCW278" s="377"/>
      <c r="FCX278" s="377"/>
      <c r="FCY278" s="377"/>
      <c r="FCZ278" s="377"/>
      <c r="FDA278" s="377"/>
      <c r="FDB278" s="377"/>
      <c r="FDC278" s="377"/>
      <c r="FDD278" s="377"/>
      <c r="FDE278" s="377"/>
      <c r="FDF278" s="377"/>
      <c r="FDG278" s="377"/>
      <c r="FDH278" s="377"/>
      <c r="FDI278" s="377"/>
      <c r="FDJ278" s="377"/>
      <c r="FDK278" s="377"/>
      <c r="FDL278" s="377"/>
      <c r="FDM278" s="378"/>
      <c r="FDN278" s="378"/>
      <c r="FDO278" s="378"/>
      <c r="FDP278" s="378"/>
      <c r="FDQ278" s="378"/>
      <c r="FDR278" s="378"/>
      <c r="FDS278" s="378"/>
      <c r="FDT278" s="378"/>
      <c r="FDU278" s="378"/>
      <c r="FDV278" s="378"/>
      <c r="FDW278" s="378"/>
      <c r="FDX278" s="378"/>
      <c r="FDY278" s="378"/>
      <c r="FDZ278" s="378"/>
      <c r="FEA278" s="378"/>
      <c r="FEB278" s="378"/>
      <c r="FEC278" s="378"/>
      <c r="FED278" s="378"/>
      <c r="FEE278" s="378"/>
      <c r="FEF278" s="378"/>
      <c r="FEG278" s="378"/>
      <c r="FEH278" s="378"/>
      <c r="FEI278" s="378"/>
      <c r="FEJ278" s="378"/>
      <c r="FEK278" s="379"/>
      <c r="FEL278" s="379"/>
      <c r="FEM278" s="379"/>
      <c r="FEN278" s="379"/>
      <c r="FEO278" s="379"/>
      <c r="FEP278" s="378"/>
      <c r="FEQ278" s="378"/>
      <c r="FER278" s="379"/>
      <c r="FES278" s="379"/>
      <c r="FET278" s="378"/>
      <c r="FEU278" s="378"/>
      <c r="FEV278" s="379"/>
      <c r="FEW278" s="379"/>
      <c r="FEX278" s="378"/>
      <c r="FEY278" s="378"/>
      <c r="FEZ278" s="378"/>
      <c r="FFA278" s="378"/>
      <c r="FFB278" s="378"/>
      <c r="FFC278" s="378"/>
      <c r="FFD278" s="378"/>
      <c r="FFE278" s="379"/>
      <c r="FFF278" s="379"/>
      <c r="FFG278" s="378"/>
      <c r="FFH278" s="378"/>
      <c r="FFI278" s="379"/>
      <c r="FFJ278" s="379"/>
      <c r="FFK278" s="378"/>
      <c r="FFL278" s="378"/>
      <c r="FFM278" s="378"/>
      <c r="FFN278" s="378"/>
      <c r="FFO278" s="378"/>
      <c r="FFP278" s="372"/>
      <c r="FFQ278" s="398"/>
      <c r="FFR278" s="378"/>
      <c r="FFS278" s="378"/>
      <c r="FFT278" s="378"/>
      <c r="FFU278" s="378"/>
      <c r="FFV278" s="378"/>
      <c r="FFW278" s="378"/>
      <c r="FFX278" s="378"/>
      <c r="FFY278" s="377"/>
      <c r="FFZ278" s="377"/>
      <c r="FGA278" s="377"/>
      <c r="FGB278" s="377"/>
      <c r="FGC278" s="377"/>
      <c r="FGD278" s="377"/>
      <c r="FGE278" s="377"/>
      <c r="FGF278" s="377"/>
      <c r="FGG278" s="377"/>
      <c r="FGH278" s="377"/>
      <c r="FGI278" s="377"/>
      <c r="FGJ278" s="377"/>
      <c r="FGK278" s="377"/>
      <c r="FGL278" s="377"/>
      <c r="FGM278" s="377"/>
      <c r="FGN278" s="377"/>
      <c r="FGO278" s="377"/>
      <c r="FGP278" s="377"/>
      <c r="FGQ278" s="377"/>
      <c r="FGR278" s="377"/>
      <c r="FGS278" s="377"/>
      <c r="FGT278" s="377"/>
      <c r="FGU278" s="377"/>
      <c r="FGV278" s="377"/>
      <c r="FGW278" s="377"/>
      <c r="FGX278" s="377"/>
      <c r="FGY278" s="377"/>
      <c r="FGZ278" s="377"/>
      <c r="FHA278" s="377"/>
      <c r="FHB278" s="377"/>
      <c r="FHC278" s="377"/>
      <c r="FHD278" s="377"/>
      <c r="FHE278" s="377"/>
      <c r="FHF278" s="377"/>
      <c r="FHG278" s="377"/>
      <c r="FHH278" s="377"/>
      <c r="FHI278" s="377"/>
      <c r="FHJ278" s="377"/>
      <c r="FHK278" s="377"/>
      <c r="FHL278" s="377"/>
      <c r="FHM278" s="377"/>
      <c r="FHN278" s="377"/>
      <c r="FHO278" s="377"/>
      <c r="FHP278" s="377"/>
      <c r="FHQ278" s="378"/>
      <c r="FHR278" s="378"/>
      <c r="FHS278" s="378"/>
      <c r="FHT278" s="378"/>
      <c r="FHU278" s="378"/>
      <c r="FHV278" s="378"/>
      <c r="FHW278" s="378"/>
      <c r="FHX278" s="378"/>
      <c r="FHY278" s="378"/>
      <c r="FHZ278" s="378"/>
      <c r="FIA278" s="378"/>
      <c r="FIB278" s="378"/>
      <c r="FIC278" s="378"/>
      <c r="FID278" s="378"/>
      <c r="FIE278" s="378"/>
      <c r="FIF278" s="378"/>
      <c r="FIG278" s="378"/>
      <c r="FIH278" s="378"/>
      <c r="FII278" s="378"/>
      <c r="FIJ278" s="378"/>
      <c r="FIK278" s="378"/>
      <c r="FIL278" s="378"/>
      <c r="FIM278" s="378"/>
      <c r="FIN278" s="378"/>
      <c r="FIO278" s="379"/>
      <c r="FIP278" s="379"/>
      <c r="FIQ278" s="379"/>
      <c r="FIR278" s="379"/>
      <c r="FIS278" s="379"/>
      <c r="FIT278" s="378"/>
      <c r="FIU278" s="378"/>
      <c r="FIV278" s="379"/>
      <c r="FIW278" s="379"/>
      <c r="FIX278" s="378"/>
      <c r="FIY278" s="378"/>
      <c r="FIZ278" s="379"/>
      <c r="FJA278" s="379"/>
      <c r="FJB278" s="378"/>
      <c r="FJC278" s="378"/>
      <c r="FJD278" s="378"/>
      <c r="FJE278" s="378"/>
      <c r="FJF278" s="378"/>
      <c r="FJG278" s="378"/>
      <c r="FJH278" s="378"/>
      <c r="FJI278" s="379"/>
      <c r="FJJ278" s="379"/>
      <c r="FJK278" s="378"/>
      <c r="FJL278" s="378"/>
      <c r="FJM278" s="379"/>
      <c r="FJN278" s="379"/>
      <c r="FJO278" s="378"/>
      <c r="FJP278" s="378"/>
      <c r="FJQ278" s="378"/>
      <c r="FJR278" s="378"/>
      <c r="FJS278" s="378"/>
      <c r="FJT278" s="372"/>
      <c r="FJU278" s="398"/>
      <c r="FJV278" s="378"/>
      <c r="FJW278" s="378"/>
      <c r="FJX278" s="378"/>
      <c r="FJY278" s="378"/>
      <c r="FJZ278" s="378"/>
      <c r="FKA278" s="378"/>
      <c r="FKB278" s="378"/>
      <c r="FKC278" s="377"/>
      <c r="FKD278" s="377"/>
      <c r="FKE278" s="377"/>
      <c r="FKF278" s="377"/>
      <c r="FKG278" s="377"/>
      <c r="FKH278" s="377"/>
      <c r="FKI278" s="377"/>
      <c r="FKJ278" s="377"/>
      <c r="FKK278" s="377"/>
      <c r="FKL278" s="377"/>
      <c r="FKM278" s="377"/>
      <c r="FKN278" s="377"/>
      <c r="FKO278" s="377"/>
      <c r="FKP278" s="377"/>
      <c r="FKQ278" s="377"/>
      <c r="FKR278" s="377"/>
      <c r="FKS278" s="377"/>
      <c r="FKT278" s="377"/>
      <c r="FKU278" s="377"/>
      <c r="FKV278" s="377"/>
      <c r="FKW278" s="377"/>
      <c r="FKX278" s="377"/>
      <c r="FKY278" s="377"/>
      <c r="FKZ278" s="377"/>
      <c r="FLA278" s="377"/>
      <c r="FLB278" s="377"/>
      <c r="FLC278" s="377"/>
      <c r="FLD278" s="377"/>
      <c r="FLE278" s="377"/>
      <c r="FLF278" s="377"/>
      <c r="FLG278" s="377"/>
      <c r="FLH278" s="377"/>
      <c r="FLI278" s="377"/>
      <c r="FLJ278" s="377"/>
      <c r="FLK278" s="377"/>
      <c r="FLL278" s="377"/>
      <c r="FLM278" s="377"/>
      <c r="FLN278" s="377"/>
      <c r="FLO278" s="377"/>
      <c r="FLP278" s="377"/>
      <c r="FLQ278" s="377"/>
      <c r="FLR278" s="377"/>
      <c r="FLS278" s="377"/>
      <c r="FLT278" s="377"/>
      <c r="FLU278" s="378"/>
      <c r="FLV278" s="378"/>
      <c r="FLW278" s="378"/>
      <c r="FLX278" s="378"/>
      <c r="FLY278" s="378"/>
      <c r="FLZ278" s="378"/>
      <c r="FMA278" s="378"/>
      <c r="FMB278" s="378"/>
      <c r="FMC278" s="378"/>
      <c r="FMD278" s="378"/>
      <c r="FME278" s="378"/>
      <c r="FMF278" s="378"/>
      <c r="FMG278" s="378"/>
      <c r="FMH278" s="378"/>
      <c r="FMI278" s="378"/>
      <c r="FMJ278" s="378"/>
      <c r="FMK278" s="378"/>
      <c r="FML278" s="378"/>
      <c r="FMM278" s="378"/>
      <c r="FMN278" s="378"/>
      <c r="FMO278" s="378"/>
      <c r="FMP278" s="378"/>
      <c r="FMQ278" s="378"/>
      <c r="FMR278" s="378"/>
      <c r="FMS278" s="379"/>
      <c r="FMT278" s="379"/>
      <c r="FMU278" s="379"/>
      <c r="FMV278" s="379"/>
      <c r="FMW278" s="379"/>
      <c r="FMX278" s="378"/>
      <c r="FMY278" s="378"/>
      <c r="FMZ278" s="379"/>
      <c r="FNA278" s="379"/>
      <c r="FNB278" s="378"/>
      <c r="FNC278" s="378"/>
      <c r="FND278" s="379"/>
      <c r="FNE278" s="379"/>
      <c r="FNF278" s="378"/>
      <c r="FNG278" s="378"/>
      <c r="FNH278" s="378"/>
      <c r="FNI278" s="378"/>
      <c r="FNJ278" s="378"/>
      <c r="FNK278" s="378"/>
      <c r="FNL278" s="378"/>
      <c r="FNM278" s="379"/>
      <c r="FNN278" s="379"/>
      <c r="FNO278" s="378"/>
      <c r="FNP278" s="378"/>
      <c r="FNQ278" s="379"/>
      <c r="FNR278" s="379"/>
      <c r="FNS278" s="378"/>
      <c r="FNT278" s="378"/>
      <c r="FNU278" s="378"/>
      <c r="FNV278" s="378"/>
      <c r="FNW278" s="378"/>
      <c r="FNX278" s="372"/>
      <c r="FNY278" s="398"/>
      <c r="FNZ278" s="378"/>
      <c r="FOA278" s="378"/>
      <c r="FOB278" s="378"/>
      <c r="FOC278" s="378"/>
      <c r="FOD278" s="378"/>
      <c r="FOE278" s="378"/>
      <c r="FOF278" s="378"/>
      <c r="FOG278" s="377"/>
      <c r="FOH278" s="377"/>
      <c r="FOI278" s="377"/>
      <c r="FOJ278" s="377"/>
      <c r="FOK278" s="377"/>
      <c r="FOL278" s="377"/>
      <c r="FOM278" s="377"/>
      <c r="FON278" s="377"/>
      <c r="FOO278" s="377"/>
      <c r="FOP278" s="377"/>
      <c r="FOQ278" s="377"/>
      <c r="FOR278" s="377"/>
      <c r="FOS278" s="377"/>
      <c r="FOT278" s="377"/>
      <c r="FOU278" s="377"/>
      <c r="FOV278" s="377"/>
      <c r="FOW278" s="377"/>
      <c r="FOX278" s="377"/>
      <c r="FOY278" s="377"/>
      <c r="FOZ278" s="377"/>
      <c r="FPA278" s="377"/>
      <c r="FPB278" s="377"/>
      <c r="FPC278" s="377"/>
      <c r="FPD278" s="377"/>
      <c r="FPE278" s="377"/>
      <c r="FPF278" s="377"/>
      <c r="FPG278" s="377"/>
      <c r="FPH278" s="377"/>
      <c r="FPI278" s="377"/>
      <c r="FPJ278" s="377"/>
      <c r="FPK278" s="377"/>
      <c r="FPL278" s="377"/>
      <c r="FPM278" s="377"/>
      <c r="FPN278" s="377"/>
      <c r="FPO278" s="377"/>
      <c r="FPP278" s="377"/>
      <c r="FPQ278" s="377"/>
      <c r="FPR278" s="377"/>
      <c r="FPS278" s="377"/>
      <c r="FPT278" s="377"/>
      <c r="FPU278" s="377"/>
      <c r="FPV278" s="377"/>
      <c r="FPW278" s="377"/>
      <c r="FPX278" s="377"/>
      <c r="FPY278" s="378"/>
      <c r="FPZ278" s="378"/>
      <c r="FQA278" s="378"/>
      <c r="FQB278" s="378"/>
      <c r="FQC278" s="378"/>
      <c r="FQD278" s="378"/>
      <c r="FQE278" s="378"/>
      <c r="FQF278" s="378"/>
      <c r="FQG278" s="378"/>
      <c r="FQH278" s="378"/>
      <c r="FQI278" s="378"/>
      <c r="FQJ278" s="378"/>
      <c r="FQK278" s="378"/>
      <c r="FQL278" s="378"/>
      <c r="FQM278" s="378"/>
      <c r="FQN278" s="378"/>
      <c r="FQO278" s="378"/>
      <c r="FQP278" s="378"/>
      <c r="FQQ278" s="378"/>
      <c r="FQR278" s="378"/>
      <c r="FQS278" s="378"/>
      <c r="FQT278" s="378"/>
      <c r="FQU278" s="378"/>
      <c r="FQV278" s="378"/>
      <c r="FQW278" s="379"/>
      <c r="FQX278" s="379"/>
      <c r="FQY278" s="379"/>
      <c r="FQZ278" s="379"/>
      <c r="FRA278" s="379"/>
      <c r="FRB278" s="378"/>
      <c r="FRC278" s="378"/>
      <c r="FRD278" s="379"/>
      <c r="FRE278" s="379"/>
      <c r="FRF278" s="378"/>
      <c r="FRG278" s="378"/>
      <c r="FRH278" s="379"/>
      <c r="FRI278" s="379"/>
      <c r="FRJ278" s="378"/>
      <c r="FRK278" s="378"/>
      <c r="FRL278" s="378"/>
      <c r="FRM278" s="378"/>
      <c r="FRN278" s="378"/>
      <c r="FRO278" s="378"/>
      <c r="FRP278" s="378"/>
      <c r="FRQ278" s="379"/>
      <c r="FRR278" s="379"/>
      <c r="FRS278" s="378"/>
      <c r="FRT278" s="378"/>
      <c r="FRU278" s="379"/>
      <c r="FRV278" s="379"/>
      <c r="FRW278" s="378"/>
      <c r="FRX278" s="378"/>
      <c r="FRY278" s="378"/>
      <c r="FRZ278" s="378"/>
      <c r="FSA278" s="378"/>
      <c r="FSB278" s="372"/>
      <c r="FSC278" s="398"/>
      <c r="FSD278" s="378"/>
      <c r="FSE278" s="378"/>
      <c r="FSF278" s="378"/>
      <c r="FSG278" s="378"/>
      <c r="FSH278" s="378"/>
      <c r="FSI278" s="378"/>
      <c r="FSJ278" s="378"/>
      <c r="FSK278" s="377"/>
      <c r="FSL278" s="377"/>
      <c r="FSM278" s="377"/>
      <c r="FSN278" s="377"/>
      <c r="FSO278" s="377"/>
      <c r="FSP278" s="377"/>
      <c r="FSQ278" s="377"/>
      <c r="FSR278" s="377"/>
      <c r="FSS278" s="377"/>
      <c r="FST278" s="377"/>
      <c r="FSU278" s="377"/>
      <c r="FSV278" s="377"/>
      <c r="FSW278" s="377"/>
      <c r="FSX278" s="377"/>
      <c r="FSY278" s="377"/>
      <c r="FSZ278" s="377"/>
      <c r="FTA278" s="377"/>
      <c r="FTB278" s="377"/>
      <c r="FTC278" s="377"/>
      <c r="FTD278" s="377"/>
      <c r="FTE278" s="377"/>
      <c r="FTF278" s="377"/>
      <c r="FTG278" s="377"/>
      <c r="FTH278" s="377"/>
      <c r="FTI278" s="377"/>
      <c r="FTJ278" s="377"/>
      <c r="FTK278" s="377"/>
      <c r="FTL278" s="377"/>
      <c r="FTM278" s="377"/>
      <c r="FTN278" s="377"/>
      <c r="FTO278" s="377"/>
      <c r="FTP278" s="377"/>
      <c r="FTQ278" s="377"/>
      <c r="FTR278" s="377"/>
      <c r="FTS278" s="377"/>
      <c r="FTT278" s="377"/>
      <c r="FTU278" s="377"/>
      <c r="FTV278" s="377"/>
      <c r="FTW278" s="377"/>
      <c r="FTX278" s="377"/>
      <c r="FTY278" s="377"/>
      <c r="FTZ278" s="377"/>
      <c r="FUA278" s="377"/>
      <c r="FUB278" s="377"/>
      <c r="FUC278" s="378"/>
      <c r="FUD278" s="378"/>
      <c r="FUE278" s="378"/>
      <c r="FUF278" s="378"/>
      <c r="FUG278" s="378"/>
      <c r="FUH278" s="378"/>
      <c r="FUI278" s="378"/>
      <c r="FUJ278" s="378"/>
      <c r="FUK278" s="378"/>
      <c r="FUL278" s="378"/>
      <c r="FUM278" s="378"/>
      <c r="FUN278" s="378"/>
      <c r="FUO278" s="378"/>
      <c r="FUP278" s="378"/>
      <c r="FUQ278" s="378"/>
      <c r="FUR278" s="378"/>
      <c r="FUS278" s="378"/>
      <c r="FUT278" s="378"/>
      <c r="FUU278" s="378"/>
      <c r="FUV278" s="378"/>
      <c r="FUW278" s="378"/>
      <c r="FUX278" s="378"/>
      <c r="FUY278" s="378"/>
      <c r="FUZ278" s="378"/>
      <c r="FVA278" s="379"/>
      <c r="FVB278" s="379"/>
      <c r="FVC278" s="379"/>
      <c r="FVD278" s="379"/>
      <c r="FVE278" s="379"/>
      <c r="FVF278" s="378"/>
      <c r="FVG278" s="378"/>
      <c r="FVH278" s="379"/>
      <c r="FVI278" s="379"/>
      <c r="FVJ278" s="378"/>
      <c r="FVK278" s="378"/>
      <c r="FVL278" s="379"/>
      <c r="FVM278" s="379"/>
      <c r="FVN278" s="378"/>
      <c r="FVO278" s="378"/>
      <c r="FVP278" s="378"/>
      <c r="FVQ278" s="378"/>
      <c r="FVR278" s="378"/>
      <c r="FVS278" s="378"/>
      <c r="FVT278" s="378"/>
      <c r="FVU278" s="379"/>
      <c r="FVV278" s="379"/>
      <c r="FVW278" s="378"/>
      <c r="FVX278" s="378"/>
      <c r="FVY278" s="379"/>
      <c r="FVZ278" s="379"/>
      <c r="FWA278" s="378"/>
      <c r="FWB278" s="378"/>
      <c r="FWC278" s="378"/>
      <c r="FWD278" s="378"/>
      <c r="FWE278" s="378"/>
      <c r="FWF278" s="372"/>
      <c r="FWG278" s="398"/>
      <c r="FWH278" s="378"/>
      <c r="FWI278" s="378"/>
      <c r="FWJ278" s="378"/>
      <c r="FWK278" s="378"/>
      <c r="FWL278" s="378"/>
      <c r="FWM278" s="378"/>
      <c r="FWN278" s="378"/>
      <c r="FWO278" s="377"/>
      <c r="FWP278" s="377"/>
      <c r="FWQ278" s="377"/>
      <c r="FWR278" s="377"/>
      <c r="FWS278" s="377"/>
      <c r="FWT278" s="377"/>
      <c r="FWU278" s="377"/>
      <c r="FWV278" s="377"/>
      <c r="FWW278" s="377"/>
      <c r="FWX278" s="377"/>
      <c r="FWY278" s="377"/>
      <c r="FWZ278" s="377"/>
      <c r="FXA278" s="377"/>
      <c r="FXB278" s="377"/>
      <c r="FXC278" s="377"/>
      <c r="FXD278" s="377"/>
      <c r="FXE278" s="377"/>
      <c r="FXF278" s="377"/>
      <c r="FXG278" s="377"/>
      <c r="FXH278" s="377"/>
      <c r="FXI278" s="377"/>
      <c r="FXJ278" s="377"/>
      <c r="FXK278" s="377"/>
      <c r="FXL278" s="377"/>
      <c r="FXM278" s="377"/>
      <c r="FXN278" s="377"/>
      <c r="FXO278" s="377"/>
      <c r="FXP278" s="377"/>
      <c r="FXQ278" s="377"/>
      <c r="FXR278" s="377"/>
      <c r="FXS278" s="377"/>
      <c r="FXT278" s="377"/>
      <c r="FXU278" s="377"/>
      <c r="FXV278" s="377"/>
      <c r="FXW278" s="377"/>
      <c r="FXX278" s="377"/>
      <c r="FXY278" s="377"/>
      <c r="FXZ278" s="377"/>
      <c r="FYA278" s="377"/>
      <c r="FYB278" s="377"/>
      <c r="FYC278" s="377"/>
      <c r="FYD278" s="377"/>
      <c r="FYE278" s="377"/>
      <c r="FYF278" s="377"/>
      <c r="FYG278" s="378"/>
      <c r="FYH278" s="378"/>
      <c r="FYI278" s="378"/>
      <c r="FYJ278" s="378"/>
      <c r="FYK278" s="378"/>
      <c r="FYL278" s="378"/>
      <c r="FYM278" s="378"/>
      <c r="FYN278" s="378"/>
      <c r="FYO278" s="378"/>
      <c r="FYP278" s="378"/>
      <c r="FYQ278" s="378"/>
      <c r="FYR278" s="378"/>
      <c r="FYS278" s="378"/>
      <c r="FYT278" s="378"/>
      <c r="FYU278" s="378"/>
      <c r="FYV278" s="378"/>
      <c r="FYW278" s="378"/>
      <c r="FYX278" s="378"/>
      <c r="FYY278" s="378"/>
      <c r="FYZ278" s="378"/>
      <c r="FZA278" s="378"/>
      <c r="FZB278" s="378"/>
      <c r="FZC278" s="378"/>
      <c r="FZD278" s="378"/>
      <c r="FZE278" s="379"/>
      <c r="FZF278" s="379"/>
      <c r="FZG278" s="379"/>
      <c r="FZH278" s="379"/>
      <c r="FZI278" s="379"/>
      <c r="FZJ278" s="378"/>
      <c r="FZK278" s="378"/>
      <c r="FZL278" s="379"/>
      <c r="FZM278" s="379"/>
      <c r="FZN278" s="378"/>
      <c r="FZO278" s="378"/>
      <c r="FZP278" s="379"/>
      <c r="FZQ278" s="379"/>
      <c r="FZR278" s="378"/>
      <c r="FZS278" s="378"/>
      <c r="FZT278" s="378"/>
      <c r="FZU278" s="378"/>
      <c r="FZV278" s="378"/>
      <c r="FZW278" s="378"/>
      <c r="FZX278" s="378"/>
      <c r="FZY278" s="379"/>
      <c r="FZZ278" s="379"/>
      <c r="GAA278" s="378"/>
      <c r="GAB278" s="378"/>
      <c r="GAC278" s="379"/>
      <c r="GAD278" s="379"/>
      <c r="GAE278" s="378"/>
      <c r="GAF278" s="378"/>
      <c r="GAG278" s="378"/>
      <c r="GAH278" s="378"/>
      <c r="GAI278" s="378"/>
      <c r="GAJ278" s="372"/>
      <c r="GAK278" s="398"/>
      <c r="GAL278" s="378"/>
      <c r="GAM278" s="378"/>
      <c r="GAN278" s="378"/>
      <c r="GAO278" s="378"/>
      <c r="GAP278" s="378"/>
      <c r="GAQ278" s="378"/>
      <c r="GAR278" s="378"/>
      <c r="GAS278" s="377"/>
      <c r="GAT278" s="377"/>
      <c r="GAU278" s="377"/>
      <c r="GAV278" s="377"/>
      <c r="GAW278" s="377"/>
      <c r="GAX278" s="377"/>
      <c r="GAY278" s="377"/>
      <c r="GAZ278" s="377"/>
      <c r="GBA278" s="377"/>
      <c r="GBB278" s="377"/>
      <c r="GBC278" s="377"/>
      <c r="GBD278" s="377"/>
      <c r="GBE278" s="377"/>
      <c r="GBF278" s="377"/>
      <c r="GBG278" s="377"/>
      <c r="GBH278" s="377"/>
      <c r="GBI278" s="377"/>
      <c r="GBJ278" s="377"/>
      <c r="GBK278" s="377"/>
      <c r="GBL278" s="377"/>
      <c r="GBM278" s="377"/>
      <c r="GBN278" s="377"/>
      <c r="GBO278" s="377"/>
      <c r="GBP278" s="377"/>
      <c r="GBQ278" s="377"/>
      <c r="GBR278" s="377"/>
      <c r="GBS278" s="377"/>
      <c r="GBT278" s="377"/>
      <c r="GBU278" s="377"/>
      <c r="GBV278" s="377"/>
      <c r="GBW278" s="377"/>
      <c r="GBX278" s="377"/>
      <c r="GBY278" s="377"/>
      <c r="GBZ278" s="377"/>
      <c r="GCA278" s="377"/>
      <c r="GCB278" s="377"/>
      <c r="GCC278" s="377"/>
      <c r="GCD278" s="377"/>
      <c r="GCE278" s="377"/>
      <c r="GCF278" s="377"/>
      <c r="GCG278" s="377"/>
      <c r="GCH278" s="377"/>
      <c r="GCI278" s="377"/>
      <c r="GCJ278" s="377"/>
      <c r="GCK278" s="378"/>
      <c r="GCL278" s="378"/>
      <c r="GCM278" s="378"/>
      <c r="GCN278" s="378"/>
      <c r="GCO278" s="378"/>
      <c r="GCP278" s="378"/>
      <c r="GCQ278" s="378"/>
      <c r="GCR278" s="378"/>
      <c r="GCS278" s="378"/>
      <c r="GCT278" s="378"/>
      <c r="GCU278" s="378"/>
      <c r="GCV278" s="378"/>
      <c r="GCW278" s="378"/>
      <c r="GCX278" s="378"/>
      <c r="GCY278" s="378"/>
      <c r="GCZ278" s="378"/>
      <c r="GDA278" s="378"/>
      <c r="GDB278" s="378"/>
      <c r="GDC278" s="378"/>
      <c r="GDD278" s="378"/>
      <c r="GDE278" s="378"/>
      <c r="GDF278" s="378"/>
      <c r="GDG278" s="378"/>
      <c r="GDH278" s="378"/>
      <c r="GDI278" s="379"/>
      <c r="GDJ278" s="379"/>
      <c r="GDK278" s="379"/>
      <c r="GDL278" s="379"/>
      <c r="GDM278" s="379"/>
      <c r="GDN278" s="378"/>
      <c r="GDO278" s="378"/>
      <c r="GDP278" s="379"/>
      <c r="GDQ278" s="379"/>
      <c r="GDR278" s="378"/>
      <c r="GDS278" s="378"/>
      <c r="GDT278" s="379"/>
      <c r="GDU278" s="379"/>
      <c r="GDV278" s="378"/>
      <c r="GDW278" s="378"/>
      <c r="GDX278" s="378"/>
      <c r="GDY278" s="378"/>
      <c r="GDZ278" s="378"/>
      <c r="GEA278" s="378"/>
      <c r="GEB278" s="378"/>
      <c r="GEC278" s="379"/>
      <c r="GED278" s="379"/>
      <c r="GEE278" s="378"/>
      <c r="GEF278" s="378"/>
      <c r="GEG278" s="379"/>
      <c r="GEH278" s="379"/>
      <c r="GEI278" s="378"/>
      <c r="GEJ278" s="378"/>
      <c r="GEK278" s="378"/>
      <c r="GEL278" s="378"/>
      <c r="GEM278" s="378"/>
      <c r="GEN278" s="372"/>
      <c r="GEO278" s="398"/>
      <c r="GEP278" s="378"/>
      <c r="GEQ278" s="378"/>
      <c r="GER278" s="378"/>
      <c r="GES278" s="378"/>
      <c r="GET278" s="378"/>
      <c r="GEU278" s="378"/>
      <c r="GEV278" s="378"/>
      <c r="GEW278" s="377"/>
      <c r="GEX278" s="377"/>
      <c r="GEY278" s="377"/>
      <c r="GEZ278" s="377"/>
      <c r="GFA278" s="377"/>
      <c r="GFB278" s="377"/>
      <c r="GFC278" s="377"/>
      <c r="GFD278" s="377"/>
      <c r="GFE278" s="377"/>
      <c r="GFF278" s="377"/>
      <c r="GFG278" s="377"/>
      <c r="GFH278" s="377"/>
      <c r="GFI278" s="377"/>
      <c r="GFJ278" s="377"/>
      <c r="GFK278" s="377"/>
      <c r="GFL278" s="377"/>
      <c r="GFM278" s="377"/>
      <c r="GFN278" s="377"/>
      <c r="GFO278" s="377"/>
      <c r="GFP278" s="377"/>
      <c r="GFQ278" s="377"/>
      <c r="GFR278" s="377"/>
      <c r="GFS278" s="377"/>
      <c r="GFT278" s="377"/>
      <c r="GFU278" s="377"/>
      <c r="GFV278" s="377"/>
      <c r="GFW278" s="377"/>
      <c r="GFX278" s="377"/>
      <c r="GFY278" s="377"/>
      <c r="GFZ278" s="377"/>
      <c r="GGA278" s="377"/>
      <c r="GGB278" s="377"/>
      <c r="GGC278" s="377"/>
      <c r="GGD278" s="377"/>
      <c r="GGE278" s="377"/>
      <c r="GGF278" s="377"/>
      <c r="GGG278" s="377"/>
      <c r="GGH278" s="377"/>
      <c r="GGI278" s="377"/>
      <c r="GGJ278" s="377"/>
      <c r="GGK278" s="377"/>
      <c r="GGL278" s="377"/>
      <c r="GGM278" s="377"/>
      <c r="GGN278" s="377"/>
      <c r="GGO278" s="378"/>
      <c r="GGP278" s="378"/>
      <c r="GGQ278" s="378"/>
      <c r="GGR278" s="378"/>
      <c r="GGS278" s="378"/>
      <c r="GGT278" s="378"/>
      <c r="GGU278" s="378"/>
      <c r="GGV278" s="378"/>
      <c r="GGW278" s="378"/>
      <c r="GGX278" s="378"/>
      <c r="GGY278" s="378"/>
      <c r="GGZ278" s="378"/>
      <c r="GHA278" s="378"/>
      <c r="GHB278" s="378"/>
      <c r="GHC278" s="378"/>
      <c r="GHD278" s="378"/>
      <c r="GHE278" s="378"/>
      <c r="GHF278" s="378"/>
      <c r="GHG278" s="378"/>
      <c r="GHH278" s="378"/>
      <c r="GHI278" s="378"/>
      <c r="GHJ278" s="378"/>
      <c r="GHK278" s="378"/>
      <c r="GHL278" s="378"/>
      <c r="GHM278" s="379"/>
      <c r="GHN278" s="379"/>
      <c r="GHO278" s="379"/>
      <c r="GHP278" s="379"/>
      <c r="GHQ278" s="379"/>
      <c r="GHR278" s="378"/>
      <c r="GHS278" s="378"/>
      <c r="GHT278" s="379"/>
      <c r="GHU278" s="379"/>
      <c r="GHV278" s="378"/>
      <c r="GHW278" s="378"/>
      <c r="GHX278" s="379"/>
      <c r="GHY278" s="379"/>
      <c r="GHZ278" s="378"/>
      <c r="GIA278" s="378"/>
      <c r="GIB278" s="378"/>
      <c r="GIC278" s="378"/>
      <c r="GID278" s="378"/>
      <c r="GIE278" s="378"/>
      <c r="GIF278" s="378"/>
      <c r="GIG278" s="379"/>
      <c r="GIH278" s="379"/>
      <c r="GII278" s="378"/>
      <c r="GIJ278" s="378"/>
      <c r="GIK278" s="379"/>
      <c r="GIL278" s="379"/>
      <c r="GIM278" s="378"/>
      <c r="GIN278" s="378"/>
      <c r="GIO278" s="378"/>
      <c r="GIP278" s="378"/>
      <c r="GIQ278" s="378"/>
      <c r="GIR278" s="372"/>
      <c r="GIS278" s="398"/>
      <c r="GIT278" s="378"/>
      <c r="GIU278" s="378"/>
      <c r="GIV278" s="378"/>
      <c r="GIW278" s="378"/>
      <c r="GIX278" s="378"/>
      <c r="GIY278" s="378"/>
      <c r="GIZ278" s="378"/>
      <c r="GJA278" s="377"/>
      <c r="GJB278" s="377"/>
      <c r="GJC278" s="377"/>
      <c r="GJD278" s="377"/>
      <c r="GJE278" s="377"/>
      <c r="GJF278" s="377"/>
      <c r="GJG278" s="377"/>
      <c r="GJH278" s="377"/>
      <c r="GJI278" s="377"/>
      <c r="GJJ278" s="377"/>
      <c r="GJK278" s="377"/>
      <c r="GJL278" s="377"/>
      <c r="GJM278" s="377"/>
      <c r="GJN278" s="377"/>
      <c r="GJO278" s="377"/>
      <c r="GJP278" s="377"/>
      <c r="GJQ278" s="377"/>
      <c r="GJR278" s="377"/>
      <c r="GJS278" s="377"/>
      <c r="GJT278" s="377"/>
      <c r="GJU278" s="377"/>
      <c r="GJV278" s="377"/>
      <c r="GJW278" s="377"/>
      <c r="GJX278" s="377"/>
      <c r="GJY278" s="377"/>
      <c r="GJZ278" s="377"/>
      <c r="GKA278" s="377"/>
      <c r="GKB278" s="377"/>
      <c r="GKC278" s="377"/>
      <c r="GKD278" s="377"/>
      <c r="GKE278" s="377"/>
      <c r="GKF278" s="377"/>
      <c r="GKG278" s="377"/>
      <c r="GKH278" s="377"/>
      <c r="GKI278" s="377"/>
      <c r="GKJ278" s="377"/>
      <c r="GKK278" s="377"/>
      <c r="GKL278" s="377"/>
      <c r="GKM278" s="377"/>
      <c r="GKN278" s="377"/>
      <c r="GKO278" s="377"/>
      <c r="GKP278" s="377"/>
      <c r="GKQ278" s="377"/>
      <c r="GKR278" s="377"/>
      <c r="GKS278" s="378"/>
      <c r="GKT278" s="378"/>
      <c r="GKU278" s="378"/>
      <c r="GKV278" s="378"/>
      <c r="GKW278" s="378"/>
      <c r="GKX278" s="378"/>
      <c r="GKY278" s="378"/>
      <c r="GKZ278" s="378"/>
      <c r="GLA278" s="378"/>
      <c r="GLB278" s="378"/>
      <c r="GLC278" s="378"/>
      <c r="GLD278" s="378"/>
      <c r="GLE278" s="378"/>
      <c r="GLF278" s="378"/>
      <c r="GLG278" s="378"/>
      <c r="GLH278" s="378"/>
      <c r="GLI278" s="378"/>
      <c r="GLJ278" s="378"/>
      <c r="GLK278" s="378"/>
      <c r="GLL278" s="378"/>
      <c r="GLM278" s="378"/>
      <c r="GLN278" s="378"/>
      <c r="GLO278" s="378"/>
      <c r="GLP278" s="378"/>
      <c r="GLQ278" s="379"/>
      <c r="GLR278" s="379"/>
      <c r="GLS278" s="379"/>
      <c r="GLT278" s="379"/>
      <c r="GLU278" s="379"/>
      <c r="GLV278" s="378"/>
      <c r="GLW278" s="378"/>
      <c r="GLX278" s="379"/>
      <c r="GLY278" s="379"/>
      <c r="GLZ278" s="378"/>
      <c r="GMA278" s="378"/>
      <c r="GMB278" s="379"/>
      <c r="GMC278" s="379"/>
      <c r="GMD278" s="378"/>
      <c r="GME278" s="378"/>
      <c r="GMF278" s="378"/>
      <c r="GMG278" s="378"/>
      <c r="GMH278" s="378"/>
      <c r="GMI278" s="378"/>
      <c r="GMJ278" s="378"/>
      <c r="GMK278" s="379"/>
      <c r="GML278" s="379"/>
      <c r="GMM278" s="378"/>
      <c r="GMN278" s="378"/>
      <c r="GMO278" s="379"/>
      <c r="GMP278" s="379"/>
      <c r="GMQ278" s="378"/>
      <c r="GMR278" s="378"/>
      <c r="GMS278" s="378"/>
      <c r="GMT278" s="378"/>
      <c r="GMU278" s="378"/>
      <c r="GMV278" s="372"/>
      <c r="GMW278" s="398"/>
      <c r="GMX278" s="378"/>
      <c r="GMY278" s="378"/>
      <c r="GMZ278" s="378"/>
      <c r="GNA278" s="378"/>
      <c r="GNB278" s="378"/>
      <c r="GNC278" s="378"/>
      <c r="GND278" s="378"/>
      <c r="GNE278" s="377"/>
      <c r="GNF278" s="377"/>
      <c r="GNG278" s="377"/>
      <c r="GNH278" s="377"/>
      <c r="GNI278" s="377"/>
      <c r="GNJ278" s="377"/>
      <c r="GNK278" s="377"/>
      <c r="GNL278" s="377"/>
      <c r="GNM278" s="377"/>
      <c r="GNN278" s="377"/>
      <c r="GNO278" s="377"/>
      <c r="GNP278" s="377"/>
      <c r="GNQ278" s="377"/>
      <c r="GNR278" s="377"/>
      <c r="GNS278" s="377"/>
      <c r="GNT278" s="377"/>
      <c r="GNU278" s="377"/>
      <c r="GNV278" s="377"/>
      <c r="GNW278" s="377"/>
      <c r="GNX278" s="377"/>
      <c r="GNY278" s="377"/>
      <c r="GNZ278" s="377"/>
      <c r="GOA278" s="377"/>
      <c r="GOB278" s="377"/>
      <c r="GOC278" s="377"/>
      <c r="GOD278" s="377"/>
      <c r="GOE278" s="377"/>
      <c r="GOF278" s="377"/>
      <c r="GOG278" s="377"/>
      <c r="GOH278" s="377"/>
      <c r="GOI278" s="377"/>
      <c r="GOJ278" s="377"/>
      <c r="GOK278" s="377"/>
      <c r="GOL278" s="377"/>
      <c r="GOM278" s="377"/>
      <c r="GON278" s="377"/>
      <c r="GOO278" s="377"/>
      <c r="GOP278" s="377"/>
      <c r="GOQ278" s="377"/>
      <c r="GOR278" s="377"/>
      <c r="GOS278" s="377"/>
      <c r="GOT278" s="377"/>
      <c r="GOU278" s="377"/>
      <c r="GOV278" s="377"/>
      <c r="GOW278" s="378"/>
      <c r="GOX278" s="378"/>
      <c r="GOY278" s="378"/>
      <c r="GOZ278" s="378"/>
      <c r="GPA278" s="378"/>
      <c r="GPB278" s="378"/>
      <c r="GPC278" s="378"/>
      <c r="GPD278" s="378"/>
      <c r="GPE278" s="378"/>
      <c r="GPF278" s="378"/>
      <c r="GPG278" s="378"/>
      <c r="GPH278" s="378"/>
      <c r="GPI278" s="378"/>
      <c r="GPJ278" s="378"/>
      <c r="GPK278" s="378"/>
      <c r="GPL278" s="378"/>
      <c r="GPM278" s="378"/>
      <c r="GPN278" s="378"/>
      <c r="GPO278" s="378"/>
      <c r="GPP278" s="378"/>
      <c r="GPQ278" s="378"/>
      <c r="GPR278" s="378"/>
      <c r="GPS278" s="378"/>
      <c r="GPT278" s="378"/>
      <c r="GPU278" s="379"/>
      <c r="GPV278" s="379"/>
      <c r="GPW278" s="379"/>
      <c r="GPX278" s="379"/>
      <c r="GPY278" s="379"/>
      <c r="GPZ278" s="378"/>
      <c r="GQA278" s="378"/>
      <c r="GQB278" s="379"/>
      <c r="GQC278" s="379"/>
      <c r="GQD278" s="378"/>
      <c r="GQE278" s="378"/>
      <c r="GQF278" s="379"/>
      <c r="GQG278" s="379"/>
      <c r="GQH278" s="378"/>
      <c r="GQI278" s="378"/>
      <c r="GQJ278" s="378"/>
      <c r="GQK278" s="378"/>
      <c r="GQL278" s="378"/>
      <c r="GQM278" s="378"/>
      <c r="GQN278" s="378"/>
      <c r="GQO278" s="379"/>
      <c r="GQP278" s="379"/>
      <c r="GQQ278" s="378"/>
      <c r="GQR278" s="378"/>
      <c r="GQS278" s="379"/>
      <c r="GQT278" s="379"/>
      <c r="GQU278" s="378"/>
      <c r="GQV278" s="378"/>
      <c r="GQW278" s="378"/>
      <c r="GQX278" s="378"/>
      <c r="GQY278" s="378"/>
      <c r="GQZ278" s="372"/>
      <c r="GRA278" s="398"/>
      <c r="GRB278" s="378"/>
      <c r="GRC278" s="378"/>
      <c r="GRD278" s="378"/>
      <c r="GRE278" s="378"/>
      <c r="GRF278" s="378"/>
      <c r="GRG278" s="378"/>
      <c r="GRH278" s="378"/>
      <c r="GRI278" s="377"/>
      <c r="GRJ278" s="377"/>
      <c r="GRK278" s="377"/>
      <c r="GRL278" s="377"/>
      <c r="GRM278" s="377"/>
      <c r="GRN278" s="377"/>
      <c r="GRO278" s="377"/>
      <c r="GRP278" s="377"/>
      <c r="GRQ278" s="377"/>
      <c r="GRR278" s="377"/>
      <c r="GRS278" s="377"/>
      <c r="GRT278" s="377"/>
      <c r="GRU278" s="377"/>
      <c r="GRV278" s="377"/>
      <c r="GRW278" s="377"/>
      <c r="GRX278" s="377"/>
      <c r="GRY278" s="377"/>
      <c r="GRZ278" s="377"/>
      <c r="GSA278" s="377"/>
      <c r="GSB278" s="377"/>
      <c r="GSC278" s="377"/>
      <c r="GSD278" s="377"/>
      <c r="GSE278" s="377"/>
      <c r="GSF278" s="377"/>
      <c r="GSG278" s="377"/>
      <c r="GSH278" s="377"/>
      <c r="GSI278" s="377"/>
      <c r="GSJ278" s="377"/>
      <c r="GSK278" s="377"/>
      <c r="GSL278" s="377"/>
      <c r="GSM278" s="377"/>
      <c r="GSN278" s="377"/>
      <c r="GSO278" s="377"/>
      <c r="GSP278" s="377"/>
      <c r="GSQ278" s="377"/>
      <c r="GSR278" s="377"/>
      <c r="GSS278" s="377"/>
      <c r="GST278" s="377"/>
      <c r="GSU278" s="377"/>
      <c r="GSV278" s="377"/>
      <c r="GSW278" s="377"/>
      <c r="GSX278" s="377"/>
      <c r="GSY278" s="377"/>
      <c r="GSZ278" s="377"/>
      <c r="GTA278" s="378"/>
      <c r="GTB278" s="378"/>
      <c r="GTC278" s="378"/>
      <c r="GTD278" s="378"/>
      <c r="GTE278" s="378"/>
      <c r="GTF278" s="378"/>
      <c r="GTG278" s="378"/>
      <c r="GTH278" s="378"/>
      <c r="GTI278" s="378"/>
      <c r="GTJ278" s="378"/>
      <c r="GTK278" s="378"/>
      <c r="GTL278" s="378"/>
      <c r="GTM278" s="378"/>
      <c r="GTN278" s="378"/>
      <c r="GTO278" s="378"/>
      <c r="GTP278" s="378"/>
      <c r="GTQ278" s="378"/>
      <c r="GTR278" s="378"/>
      <c r="GTS278" s="378"/>
      <c r="GTT278" s="378"/>
      <c r="GTU278" s="378"/>
      <c r="GTV278" s="378"/>
      <c r="GTW278" s="378"/>
      <c r="GTX278" s="378"/>
      <c r="GTY278" s="379"/>
      <c r="GTZ278" s="379"/>
      <c r="GUA278" s="379"/>
      <c r="GUB278" s="379"/>
      <c r="GUC278" s="379"/>
      <c r="GUD278" s="378"/>
      <c r="GUE278" s="378"/>
      <c r="GUF278" s="379"/>
      <c r="GUG278" s="379"/>
      <c r="GUH278" s="378"/>
      <c r="GUI278" s="378"/>
      <c r="GUJ278" s="379"/>
      <c r="GUK278" s="379"/>
      <c r="GUL278" s="378"/>
      <c r="GUM278" s="378"/>
      <c r="GUN278" s="378"/>
      <c r="GUO278" s="378"/>
      <c r="GUP278" s="378"/>
      <c r="GUQ278" s="378"/>
      <c r="GUR278" s="378"/>
      <c r="GUS278" s="379"/>
      <c r="GUT278" s="379"/>
      <c r="GUU278" s="378"/>
      <c r="GUV278" s="378"/>
      <c r="GUW278" s="379"/>
      <c r="GUX278" s="379"/>
      <c r="GUY278" s="378"/>
      <c r="GUZ278" s="378"/>
      <c r="GVA278" s="378"/>
      <c r="GVB278" s="378"/>
      <c r="GVC278" s="378"/>
      <c r="GVD278" s="372"/>
      <c r="GVE278" s="398"/>
      <c r="GVF278" s="378"/>
      <c r="GVG278" s="378"/>
      <c r="GVH278" s="378"/>
      <c r="GVI278" s="378"/>
      <c r="GVJ278" s="378"/>
      <c r="GVK278" s="378"/>
      <c r="GVL278" s="378"/>
      <c r="GVM278" s="377"/>
      <c r="GVN278" s="377"/>
      <c r="GVO278" s="377"/>
      <c r="GVP278" s="377"/>
      <c r="GVQ278" s="377"/>
      <c r="GVR278" s="377"/>
      <c r="GVS278" s="377"/>
      <c r="GVT278" s="377"/>
      <c r="GVU278" s="377"/>
      <c r="GVV278" s="377"/>
      <c r="GVW278" s="377"/>
      <c r="GVX278" s="377"/>
      <c r="GVY278" s="377"/>
      <c r="GVZ278" s="377"/>
      <c r="GWA278" s="377"/>
      <c r="GWB278" s="377"/>
      <c r="GWC278" s="377"/>
      <c r="GWD278" s="377"/>
      <c r="GWE278" s="377"/>
      <c r="GWF278" s="377"/>
      <c r="GWG278" s="377"/>
      <c r="GWH278" s="377"/>
      <c r="GWI278" s="377"/>
      <c r="GWJ278" s="377"/>
      <c r="GWK278" s="377"/>
      <c r="GWL278" s="377"/>
      <c r="GWM278" s="377"/>
      <c r="GWN278" s="377"/>
      <c r="GWO278" s="377"/>
      <c r="GWP278" s="377"/>
      <c r="GWQ278" s="377"/>
      <c r="GWR278" s="377"/>
      <c r="GWS278" s="377"/>
      <c r="GWT278" s="377"/>
      <c r="GWU278" s="377"/>
      <c r="GWV278" s="377"/>
      <c r="GWW278" s="377"/>
      <c r="GWX278" s="377"/>
      <c r="GWY278" s="377"/>
      <c r="GWZ278" s="377"/>
      <c r="GXA278" s="377"/>
      <c r="GXB278" s="377"/>
      <c r="GXC278" s="377"/>
      <c r="GXD278" s="377"/>
      <c r="GXE278" s="378"/>
      <c r="GXF278" s="378"/>
      <c r="GXG278" s="378"/>
      <c r="GXH278" s="378"/>
      <c r="GXI278" s="378"/>
      <c r="GXJ278" s="378"/>
      <c r="GXK278" s="378"/>
      <c r="GXL278" s="378"/>
      <c r="GXM278" s="378"/>
      <c r="GXN278" s="378"/>
      <c r="GXO278" s="378"/>
      <c r="GXP278" s="378"/>
      <c r="GXQ278" s="378"/>
      <c r="GXR278" s="378"/>
      <c r="GXS278" s="378"/>
      <c r="GXT278" s="378"/>
      <c r="GXU278" s="378"/>
      <c r="GXV278" s="378"/>
      <c r="GXW278" s="378"/>
      <c r="GXX278" s="378"/>
      <c r="GXY278" s="378"/>
      <c r="GXZ278" s="378"/>
      <c r="GYA278" s="378"/>
      <c r="GYB278" s="378"/>
      <c r="GYC278" s="379"/>
      <c r="GYD278" s="379"/>
      <c r="GYE278" s="379"/>
      <c r="GYF278" s="379"/>
      <c r="GYG278" s="379"/>
      <c r="GYH278" s="378"/>
      <c r="GYI278" s="378"/>
      <c r="GYJ278" s="379"/>
      <c r="GYK278" s="379"/>
      <c r="GYL278" s="378"/>
      <c r="GYM278" s="378"/>
      <c r="GYN278" s="379"/>
      <c r="GYO278" s="379"/>
      <c r="GYP278" s="378"/>
      <c r="GYQ278" s="378"/>
      <c r="GYR278" s="378"/>
      <c r="GYS278" s="378"/>
      <c r="GYT278" s="378"/>
      <c r="GYU278" s="378"/>
      <c r="GYV278" s="378"/>
      <c r="GYW278" s="379"/>
      <c r="GYX278" s="379"/>
      <c r="GYY278" s="378"/>
      <c r="GYZ278" s="378"/>
      <c r="GZA278" s="379"/>
      <c r="GZB278" s="379"/>
      <c r="GZC278" s="378"/>
      <c r="GZD278" s="378"/>
      <c r="GZE278" s="378"/>
      <c r="GZF278" s="378"/>
      <c r="GZG278" s="378"/>
      <c r="GZH278" s="372"/>
      <c r="GZI278" s="398"/>
      <c r="GZJ278" s="378"/>
      <c r="GZK278" s="378"/>
      <c r="GZL278" s="378"/>
      <c r="GZM278" s="378"/>
      <c r="GZN278" s="378"/>
      <c r="GZO278" s="378"/>
      <c r="GZP278" s="378"/>
      <c r="GZQ278" s="377"/>
      <c r="GZR278" s="377"/>
      <c r="GZS278" s="377"/>
      <c r="GZT278" s="377"/>
      <c r="GZU278" s="377"/>
      <c r="GZV278" s="377"/>
      <c r="GZW278" s="377"/>
      <c r="GZX278" s="377"/>
      <c r="GZY278" s="377"/>
      <c r="GZZ278" s="377"/>
      <c r="HAA278" s="377"/>
      <c r="HAB278" s="377"/>
      <c r="HAC278" s="377"/>
      <c r="HAD278" s="377"/>
      <c r="HAE278" s="377"/>
      <c r="HAF278" s="377"/>
      <c r="HAG278" s="377"/>
      <c r="HAH278" s="377"/>
      <c r="HAI278" s="377"/>
      <c r="HAJ278" s="377"/>
      <c r="HAK278" s="377"/>
      <c r="HAL278" s="377"/>
      <c r="HAM278" s="377"/>
      <c r="HAN278" s="377"/>
      <c r="HAO278" s="377"/>
      <c r="HAP278" s="377"/>
      <c r="HAQ278" s="377"/>
      <c r="HAR278" s="377"/>
      <c r="HAS278" s="377"/>
      <c r="HAT278" s="377"/>
      <c r="HAU278" s="377"/>
      <c r="HAV278" s="377"/>
      <c r="HAW278" s="377"/>
      <c r="HAX278" s="377"/>
      <c r="HAY278" s="377"/>
      <c r="HAZ278" s="377"/>
      <c r="HBA278" s="377"/>
      <c r="HBB278" s="377"/>
      <c r="HBC278" s="377"/>
      <c r="HBD278" s="377"/>
      <c r="HBE278" s="377"/>
      <c r="HBF278" s="377"/>
      <c r="HBG278" s="377"/>
      <c r="HBH278" s="377"/>
      <c r="HBI278" s="378"/>
      <c r="HBJ278" s="378"/>
      <c r="HBK278" s="378"/>
      <c r="HBL278" s="378"/>
      <c r="HBM278" s="378"/>
      <c r="HBN278" s="378"/>
      <c r="HBO278" s="378"/>
      <c r="HBP278" s="378"/>
      <c r="HBQ278" s="378"/>
      <c r="HBR278" s="378"/>
      <c r="HBS278" s="378"/>
      <c r="HBT278" s="378"/>
      <c r="HBU278" s="378"/>
      <c r="HBV278" s="378"/>
      <c r="HBW278" s="378"/>
      <c r="HBX278" s="378"/>
      <c r="HBY278" s="378"/>
      <c r="HBZ278" s="378"/>
      <c r="HCA278" s="378"/>
      <c r="HCB278" s="378"/>
      <c r="HCC278" s="378"/>
      <c r="HCD278" s="378"/>
      <c r="HCE278" s="378"/>
      <c r="HCF278" s="378"/>
      <c r="HCG278" s="379"/>
      <c r="HCH278" s="379"/>
      <c r="HCI278" s="379"/>
      <c r="HCJ278" s="379"/>
      <c r="HCK278" s="379"/>
      <c r="HCL278" s="378"/>
      <c r="HCM278" s="378"/>
      <c r="HCN278" s="379"/>
      <c r="HCO278" s="379"/>
      <c r="HCP278" s="378"/>
      <c r="HCQ278" s="378"/>
      <c r="HCR278" s="379"/>
      <c r="HCS278" s="379"/>
      <c r="HCT278" s="378"/>
      <c r="HCU278" s="378"/>
      <c r="HCV278" s="378"/>
      <c r="HCW278" s="378"/>
      <c r="HCX278" s="378"/>
      <c r="HCY278" s="378"/>
      <c r="HCZ278" s="378"/>
      <c r="HDA278" s="379"/>
      <c r="HDB278" s="379"/>
      <c r="HDC278" s="378"/>
      <c r="HDD278" s="378"/>
      <c r="HDE278" s="379"/>
      <c r="HDF278" s="379"/>
      <c r="HDG278" s="378"/>
      <c r="HDH278" s="378"/>
      <c r="HDI278" s="378"/>
      <c r="HDJ278" s="378"/>
      <c r="HDK278" s="378"/>
      <c r="HDL278" s="372"/>
      <c r="HDM278" s="398"/>
      <c r="HDN278" s="378"/>
      <c r="HDO278" s="378"/>
      <c r="HDP278" s="378"/>
      <c r="HDQ278" s="378"/>
      <c r="HDR278" s="378"/>
      <c r="HDS278" s="378"/>
      <c r="HDT278" s="378"/>
      <c r="HDU278" s="377"/>
      <c r="HDV278" s="377"/>
      <c r="HDW278" s="377"/>
      <c r="HDX278" s="377"/>
      <c r="HDY278" s="377"/>
      <c r="HDZ278" s="377"/>
      <c r="HEA278" s="377"/>
      <c r="HEB278" s="377"/>
      <c r="HEC278" s="377"/>
      <c r="HED278" s="377"/>
      <c r="HEE278" s="377"/>
      <c r="HEF278" s="377"/>
      <c r="HEG278" s="377"/>
      <c r="HEH278" s="377"/>
      <c r="HEI278" s="377"/>
      <c r="HEJ278" s="377"/>
      <c r="HEK278" s="377"/>
      <c r="HEL278" s="377"/>
      <c r="HEM278" s="377"/>
      <c r="HEN278" s="377"/>
      <c r="HEO278" s="377"/>
      <c r="HEP278" s="377"/>
      <c r="HEQ278" s="377"/>
      <c r="HER278" s="377"/>
      <c r="HES278" s="377"/>
      <c r="HET278" s="377"/>
      <c r="HEU278" s="377"/>
      <c r="HEV278" s="377"/>
      <c r="HEW278" s="377"/>
      <c r="HEX278" s="377"/>
      <c r="HEY278" s="377"/>
      <c r="HEZ278" s="377"/>
      <c r="HFA278" s="377"/>
      <c r="HFB278" s="377"/>
      <c r="HFC278" s="377"/>
      <c r="HFD278" s="377"/>
      <c r="HFE278" s="377"/>
      <c r="HFF278" s="377"/>
      <c r="HFG278" s="377"/>
      <c r="HFH278" s="377"/>
      <c r="HFI278" s="377"/>
      <c r="HFJ278" s="377"/>
      <c r="HFK278" s="377"/>
      <c r="HFL278" s="377"/>
      <c r="HFM278" s="378"/>
      <c r="HFN278" s="378"/>
      <c r="HFO278" s="378"/>
      <c r="HFP278" s="378"/>
      <c r="HFQ278" s="378"/>
      <c r="HFR278" s="378"/>
      <c r="HFS278" s="378"/>
      <c r="HFT278" s="378"/>
      <c r="HFU278" s="378"/>
      <c r="HFV278" s="378"/>
      <c r="HFW278" s="378"/>
      <c r="HFX278" s="378"/>
      <c r="HFY278" s="378"/>
      <c r="HFZ278" s="378"/>
      <c r="HGA278" s="378"/>
      <c r="HGB278" s="378"/>
      <c r="HGC278" s="378"/>
      <c r="HGD278" s="378"/>
      <c r="HGE278" s="378"/>
      <c r="HGF278" s="378"/>
      <c r="HGG278" s="378"/>
      <c r="HGH278" s="378"/>
      <c r="HGI278" s="378"/>
      <c r="HGJ278" s="378"/>
      <c r="HGK278" s="379"/>
      <c r="HGL278" s="379"/>
      <c r="HGM278" s="379"/>
      <c r="HGN278" s="379"/>
      <c r="HGO278" s="379"/>
      <c r="HGP278" s="378"/>
      <c r="HGQ278" s="378"/>
      <c r="HGR278" s="379"/>
      <c r="HGS278" s="379"/>
      <c r="HGT278" s="378"/>
      <c r="HGU278" s="378"/>
      <c r="HGV278" s="379"/>
      <c r="HGW278" s="379"/>
      <c r="HGX278" s="378"/>
      <c r="HGY278" s="378"/>
      <c r="HGZ278" s="378"/>
      <c r="HHA278" s="378"/>
      <c r="HHB278" s="378"/>
      <c r="HHC278" s="378"/>
      <c r="HHD278" s="378"/>
      <c r="HHE278" s="379"/>
      <c r="HHF278" s="379"/>
      <c r="HHG278" s="378"/>
      <c r="HHH278" s="378"/>
      <c r="HHI278" s="379"/>
      <c r="HHJ278" s="379"/>
      <c r="HHK278" s="378"/>
      <c r="HHL278" s="378"/>
      <c r="HHM278" s="378"/>
      <c r="HHN278" s="378"/>
      <c r="HHO278" s="378"/>
      <c r="HHP278" s="372"/>
      <c r="HHQ278" s="398"/>
      <c r="HHR278" s="378"/>
      <c r="HHS278" s="378"/>
      <c r="HHT278" s="378"/>
      <c r="HHU278" s="378"/>
      <c r="HHV278" s="378"/>
      <c r="HHW278" s="378"/>
      <c r="HHX278" s="378"/>
      <c r="HHY278" s="377"/>
      <c r="HHZ278" s="377"/>
      <c r="HIA278" s="377"/>
      <c r="HIB278" s="377"/>
      <c r="HIC278" s="377"/>
      <c r="HID278" s="377"/>
      <c r="HIE278" s="377"/>
      <c r="HIF278" s="377"/>
      <c r="HIG278" s="377"/>
      <c r="HIH278" s="377"/>
      <c r="HII278" s="377"/>
      <c r="HIJ278" s="377"/>
      <c r="HIK278" s="377"/>
      <c r="HIL278" s="377"/>
      <c r="HIM278" s="377"/>
      <c r="HIN278" s="377"/>
      <c r="HIO278" s="377"/>
      <c r="HIP278" s="377"/>
      <c r="HIQ278" s="377"/>
      <c r="HIR278" s="377"/>
      <c r="HIS278" s="377"/>
      <c r="HIT278" s="377"/>
      <c r="HIU278" s="377"/>
      <c r="HIV278" s="377"/>
      <c r="HIW278" s="377"/>
      <c r="HIX278" s="377"/>
      <c r="HIY278" s="377"/>
      <c r="HIZ278" s="377"/>
      <c r="HJA278" s="377"/>
      <c r="HJB278" s="377"/>
      <c r="HJC278" s="377"/>
      <c r="HJD278" s="377"/>
      <c r="HJE278" s="377"/>
      <c r="HJF278" s="377"/>
      <c r="HJG278" s="377"/>
      <c r="HJH278" s="377"/>
      <c r="HJI278" s="377"/>
      <c r="HJJ278" s="377"/>
      <c r="HJK278" s="377"/>
      <c r="HJL278" s="377"/>
      <c r="HJM278" s="377"/>
      <c r="HJN278" s="377"/>
      <c r="HJO278" s="377"/>
      <c r="HJP278" s="377"/>
      <c r="HJQ278" s="378"/>
      <c r="HJR278" s="378"/>
      <c r="HJS278" s="378"/>
      <c r="HJT278" s="378"/>
      <c r="HJU278" s="378"/>
      <c r="HJV278" s="378"/>
      <c r="HJW278" s="378"/>
      <c r="HJX278" s="378"/>
      <c r="HJY278" s="378"/>
      <c r="HJZ278" s="378"/>
      <c r="HKA278" s="378"/>
      <c r="HKB278" s="378"/>
      <c r="HKC278" s="378"/>
      <c r="HKD278" s="378"/>
      <c r="HKE278" s="378"/>
      <c r="HKF278" s="378"/>
      <c r="HKG278" s="378"/>
      <c r="HKH278" s="378"/>
      <c r="HKI278" s="378"/>
      <c r="HKJ278" s="378"/>
      <c r="HKK278" s="378"/>
      <c r="HKL278" s="378"/>
      <c r="HKM278" s="378"/>
      <c r="HKN278" s="378"/>
      <c r="HKO278" s="379"/>
      <c r="HKP278" s="379"/>
      <c r="HKQ278" s="379"/>
      <c r="HKR278" s="379"/>
      <c r="HKS278" s="379"/>
      <c r="HKT278" s="378"/>
      <c r="HKU278" s="378"/>
      <c r="HKV278" s="379"/>
      <c r="HKW278" s="379"/>
      <c r="HKX278" s="378"/>
      <c r="HKY278" s="378"/>
      <c r="HKZ278" s="379"/>
      <c r="HLA278" s="379"/>
      <c r="HLB278" s="378"/>
      <c r="HLC278" s="378"/>
      <c r="HLD278" s="378"/>
      <c r="HLE278" s="378"/>
      <c r="HLF278" s="378"/>
      <c r="HLG278" s="378"/>
      <c r="HLH278" s="378"/>
      <c r="HLI278" s="379"/>
      <c r="HLJ278" s="379"/>
      <c r="HLK278" s="378"/>
      <c r="HLL278" s="378"/>
      <c r="HLM278" s="379"/>
      <c r="HLN278" s="379"/>
      <c r="HLO278" s="378"/>
      <c r="HLP278" s="378"/>
      <c r="HLQ278" s="378"/>
      <c r="HLR278" s="378"/>
      <c r="HLS278" s="378"/>
      <c r="HLT278" s="372"/>
      <c r="HLU278" s="398"/>
      <c r="HLV278" s="378"/>
      <c r="HLW278" s="378"/>
      <c r="HLX278" s="378"/>
      <c r="HLY278" s="378"/>
      <c r="HLZ278" s="378"/>
      <c r="HMA278" s="378"/>
      <c r="HMB278" s="378"/>
      <c r="HMC278" s="377"/>
      <c r="HMD278" s="377"/>
      <c r="HME278" s="377"/>
      <c r="HMF278" s="377"/>
      <c r="HMG278" s="377"/>
      <c r="HMH278" s="377"/>
      <c r="HMI278" s="377"/>
      <c r="HMJ278" s="377"/>
      <c r="HMK278" s="377"/>
      <c r="HML278" s="377"/>
      <c r="HMM278" s="377"/>
      <c r="HMN278" s="377"/>
      <c r="HMO278" s="377"/>
      <c r="HMP278" s="377"/>
      <c r="HMQ278" s="377"/>
      <c r="HMR278" s="377"/>
      <c r="HMS278" s="377"/>
      <c r="HMT278" s="377"/>
      <c r="HMU278" s="377"/>
      <c r="HMV278" s="377"/>
      <c r="HMW278" s="377"/>
      <c r="HMX278" s="377"/>
      <c r="HMY278" s="377"/>
      <c r="HMZ278" s="377"/>
      <c r="HNA278" s="377"/>
      <c r="HNB278" s="377"/>
      <c r="HNC278" s="377"/>
      <c r="HND278" s="377"/>
      <c r="HNE278" s="377"/>
      <c r="HNF278" s="377"/>
      <c r="HNG278" s="377"/>
      <c r="HNH278" s="377"/>
      <c r="HNI278" s="377"/>
      <c r="HNJ278" s="377"/>
      <c r="HNK278" s="377"/>
      <c r="HNL278" s="377"/>
      <c r="HNM278" s="377"/>
      <c r="HNN278" s="377"/>
      <c r="HNO278" s="377"/>
      <c r="HNP278" s="377"/>
      <c r="HNQ278" s="377"/>
      <c r="HNR278" s="377"/>
      <c r="HNS278" s="377"/>
      <c r="HNT278" s="377"/>
      <c r="HNU278" s="378"/>
      <c r="HNV278" s="378"/>
      <c r="HNW278" s="378"/>
      <c r="HNX278" s="378"/>
      <c r="HNY278" s="378"/>
      <c r="HNZ278" s="378"/>
      <c r="HOA278" s="378"/>
      <c r="HOB278" s="378"/>
      <c r="HOC278" s="378"/>
      <c r="HOD278" s="378"/>
      <c r="HOE278" s="378"/>
      <c r="HOF278" s="378"/>
      <c r="HOG278" s="378"/>
      <c r="HOH278" s="378"/>
      <c r="HOI278" s="378"/>
      <c r="HOJ278" s="378"/>
      <c r="HOK278" s="378"/>
      <c r="HOL278" s="378"/>
      <c r="HOM278" s="378"/>
      <c r="HON278" s="378"/>
      <c r="HOO278" s="378"/>
      <c r="HOP278" s="378"/>
      <c r="HOQ278" s="378"/>
      <c r="HOR278" s="378"/>
      <c r="HOS278" s="379"/>
      <c r="HOT278" s="379"/>
      <c r="HOU278" s="379"/>
      <c r="HOV278" s="379"/>
      <c r="HOW278" s="379"/>
      <c r="HOX278" s="378"/>
      <c r="HOY278" s="378"/>
      <c r="HOZ278" s="379"/>
      <c r="HPA278" s="379"/>
      <c r="HPB278" s="378"/>
      <c r="HPC278" s="378"/>
      <c r="HPD278" s="379"/>
      <c r="HPE278" s="379"/>
      <c r="HPF278" s="378"/>
      <c r="HPG278" s="378"/>
      <c r="HPH278" s="378"/>
      <c r="HPI278" s="378"/>
      <c r="HPJ278" s="378"/>
      <c r="HPK278" s="378"/>
      <c r="HPL278" s="378"/>
      <c r="HPM278" s="379"/>
      <c r="HPN278" s="379"/>
      <c r="HPO278" s="378"/>
      <c r="HPP278" s="378"/>
      <c r="HPQ278" s="379"/>
      <c r="HPR278" s="379"/>
      <c r="HPS278" s="378"/>
      <c r="HPT278" s="378"/>
      <c r="HPU278" s="378"/>
      <c r="HPV278" s="378"/>
      <c r="HPW278" s="378"/>
      <c r="HPX278" s="372"/>
      <c r="HPY278" s="398"/>
      <c r="HPZ278" s="378"/>
      <c r="HQA278" s="378"/>
      <c r="HQB278" s="378"/>
      <c r="HQC278" s="378"/>
      <c r="HQD278" s="378"/>
      <c r="HQE278" s="378"/>
      <c r="HQF278" s="378"/>
      <c r="HQG278" s="377"/>
      <c r="HQH278" s="377"/>
      <c r="HQI278" s="377"/>
      <c r="HQJ278" s="377"/>
      <c r="HQK278" s="377"/>
      <c r="HQL278" s="377"/>
      <c r="HQM278" s="377"/>
      <c r="HQN278" s="377"/>
      <c r="HQO278" s="377"/>
      <c r="HQP278" s="377"/>
      <c r="HQQ278" s="377"/>
      <c r="HQR278" s="377"/>
      <c r="HQS278" s="377"/>
      <c r="HQT278" s="377"/>
      <c r="HQU278" s="377"/>
      <c r="HQV278" s="377"/>
      <c r="HQW278" s="377"/>
      <c r="HQX278" s="377"/>
      <c r="HQY278" s="377"/>
      <c r="HQZ278" s="377"/>
      <c r="HRA278" s="377"/>
      <c r="HRB278" s="377"/>
      <c r="HRC278" s="377"/>
      <c r="HRD278" s="377"/>
      <c r="HRE278" s="377"/>
      <c r="HRF278" s="377"/>
      <c r="HRG278" s="377"/>
      <c r="HRH278" s="377"/>
      <c r="HRI278" s="377"/>
      <c r="HRJ278" s="377"/>
      <c r="HRK278" s="377"/>
      <c r="HRL278" s="377"/>
      <c r="HRM278" s="377"/>
      <c r="HRN278" s="377"/>
      <c r="HRO278" s="377"/>
      <c r="HRP278" s="377"/>
      <c r="HRQ278" s="377"/>
      <c r="HRR278" s="377"/>
      <c r="HRS278" s="377"/>
      <c r="HRT278" s="377"/>
      <c r="HRU278" s="377"/>
      <c r="HRV278" s="377"/>
      <c r="HRW278" s="377"/>
      <c r="HRX278" s="377"/>
      <c r="HRY278" s="378"/>
      <c r="HRZ278" s="378"/>
      <c r="HSA278" s="378"/>
      <c r="HSB278" s="378"/>
      <c r="HSC278" s="378"/>
      <c r="HSD278" s="378"/>
      <c r="HSE278" s="378"/>
      <c r="HSF278" s="378"/>
      <c r="HSG278" s="378"/>
      <c r="HSH278" s="378"/>
      <c r="HSI278" s="378"/>
      <c r="HSJ278" s="378"/>
      <c r="HSK278" s="378"/>
      <c r="HSL278" s="378"/>
      <c r="HSM278" s="378"/>
      <c r="HSN278" s="378"/>
      <c r="HSO278" s="378"/>
      <c r="HSP278" s="378"/>
      <c r="HSQ278" s="378"/>
      <c r="HSR278" s="378"/>
      <c r="HSS278" s="378"/>
      <c r="HST278" s="378"/>
      <c r="HSU278" s="378"/>
      <c r="HSV278" s="378"/>
      <c r="HSW278" s="379"/>
      <c r="HSX278" s="379"/>
      <c r="HSY278" s="379"/>
      <c r="HSZ278" s="379"/>
      <c r="HTA278" s="379"/>
      <c r="HTB278" s="378"/>
      <c r="HTC278" s="378"/>
      <c r="HTD278" s="379"/>
      <c r="HTE278" s="379"/>
      <c r="HTF278" s="378"/>
      <c r="HTG278" s="378"/>
      <c r="HTH278" s="379"/>
      <c r="HTI278" s="379"/>
      <c r="HTJ278" s="378"/>
      <c r="HTK278" s="378"/>
      <c r="HTL278" s="378"/>
      <c r="HTM278" s="378"/>
      <c r="HTN278" s="378"/>
      <c r="HTO278" s="378"/>
      <c r="HTP278" s="378"/>
      <c r="HTQ278" s="379"/>
      <c r="HTR278" s="379"/>
      <c r="HTS278" s="378"/>
      <c r="HTT278" s="378"/>
      <c r="HTU278" s="379"/>
      <c r="HTV278" s="379"/>
      <c r="HTW278" s="378"/>
      <c r="HTX278" s="378"/>
      <c r="HTY278" s="378"/>
      <c r="HTZ278" s="378"/>
      <c r="HUA278" s="378"/>
      <c r="HUB278" s="372"/>
      <c r="HUC278" s="398"/>
      <c r="HUD278" s="378"/>
      <c r="HUE278" s="378"/>
      <c r="HUF278" s="378"/>
      <c r="HUG278" s="378"/>
      <c r="HUH278" s="378"/>
      <c r="HUI278" s="378"/>
      <c r="HUJ278" s="378"/>
      <c r="HUK278" s="377"/>
      <c r="HUL278" s="377"/>
      <c r="HUM278" s="377"/>
      <c r="HUN278" s="377"/>
      <c r="HUO278" s="377"/>
      <c r="HUP278" s="377"/>
      <c r="HUQ278" s="377"/>
      <c r="HUR278" s="377"/>
      <c r="HUS278" s="377"/>
      <c r="HUT278" s="377"/>
      <c r="HUU278" s="377"/>
      <c r="HUV278" s="377"/>
      <c r="HUW278" s="377"/>
      <c r="HUX278" s="377"/>
      <c r="HUY278" s="377"/>
      <c r="HUZ278" s="377"/>
      <c r="HVA278" s="377"/>
      <c r="HVB278" s="377"/>
      <c r="HVC278" s="377"/>
      <c r="HVD278" s="377"/>
      <c r="HVE278" s="377"/>
      <c r="HVF278" s="377"/>
      <c r="HVG278" s="377"/>
      <c r="HVH278" s="377"/>
      <c r="HVI278" s="377"/>
      <c r="HVJ278" s="377"/>
      <c r="HVK278" s="377"/>
      <c r="HVL278" s="377"/>
      <c r="HVM278" s="377"/>
      <c r="HVN278" s="377"/>
      <c r="HVO278" s="377"/>
      <c r="HVP278" s="377"/>
      <c r="HVQ278" s="377"/>
      <c r="HVR278" s="377"/>
      <c r="HVS278" s="377"/>
      <c r="HVT278" s="377"/>
      <c r="HVU278" s="377"/>
      <c r="HVV278" s="377"/>
      <c r="HVW278" s="377"/>
      <c r="HVX278" s="377"/>
      <c r="HVY278" s="377"/>
      <c r="HVZ278" s="377"/>
      <c r="HWA278" s="377"/>
      <c r="HWB278" s="377"/>
      <c r="HWC278" s="378"/>
      <c r="HWD278" s="378"/>
      <c r="HWE278" s="378"/>
      <c r="HWF278" s="378"/>
      <c r="HWG278" s="378"/>
      <c r="HWH278" s="378"/>
      <c r="HWI278" s="378"/>
      <c r="HWJ278" s="378"/>
      <c r="HWK278" s="378"/>
      <c r="HWL278" s="378"/>
      <c r="HWM278" s="378"/>
      <c r="HWN278" s="378"/>
      <c r="HWO278" s="378"/>
      <c r="HWP278" s="378"/>
      <c r="HWQ278" s="378"/>
      <c r="HWR278" s="378"/>
      <c r="HWS278" s="378"/>
      <c r="HWT278" s="378"/>
      <c r="HWU278" s="378"/>
      <c r="HWV278" s="378"/>
      <c r="HWW278" s="378"/>
      <c r="HWX278" s="378"/>
      <c r="HWY278" s="378"/>
      <c r="HWZ278" s="378"/>
      <c r="HXA278" s="379"/>
      <c r="HXB278" s="379"/>
      <c r="HXC278" s="379"/>
      <c r="HXD278" s="379"/>
      <c r="HXE278" s="379"/>
      <c r="HXF278" s="378"/>
      <c r="HXG278" s="378"/>
      <c r="HXH278" s="379"/>
      <c r="HXI278" s="379"/>
      <c r="HXJ278" s="378"/>
      <c r="HXK278" s="378"/>
      <c r="HXL278" s="379"/>
      <c r="HXM278" s="379"/>
      <c r="HXN278" s="378"/>
      <c r="HXO278" s="378"/>
      <c r="HXP278" s="378"/>
      <c r="HXQ278" s="378"/>
      <c r="HXR278" s="378"/>
      <c r="HXS278" s="378"/>
      <c r="HXT278" s="378"/>
      <c r="HXU278" s="379"/>
      <c r="HXV278" s="379"/>
      <c r="HXW278" s="378"/>
      <c r="HXX278" s="378"/>
      <c r="HXY278" s="379"/>
      <c r="HXZ278" s="379"/>
      <c r="HYA278" s="378"/>
      <c r="HYB278" s="378"/>
      <c r="HYC278" s="378"/>
      <c r="HYD278" s="378"/>
      <c r="HYE278" s="378"/>
      <c r="HYF278" s="372"/>
      <c r="HYG278" s="398"/>
      <c r="HYH278" s="378"/>
      <c r="HYI278" s="378"/>
      <c r="HYJ278" s="378"/>
      <c r="HYK278" s="378"/>
      <c r="HYL278" s="378"/>
      <c r="HYM278" s="378"/>
      <c r="HYN278" s="378"/>
      <c r="HYO278" s="377"/>
      <c r="HYP278" s="377"/>
      <c r="HYQ278" s="377"/>
      <c r="HYR278" s="377"/>
      <c r="HYS278" s="377"/>
      <c r="HYT278" s="377"/>
      <c r="HYU278" s="377"/>
      <c r="HYV278" s="377"/>
      <c r="HYW278" s="377"/>
      <c r="HYX278" s="377"/>
      <c r="HYY278" s="377"/>
      <c r="HYZ278" s="377"/>
      <c r="HZA278" s="377"/>
      <c r="HZB278" s="377"/>
      <c r="HZC278" s="377"/>
      <c r="HZD278" s="377"/>
      <c r="HZE278" s="377"/>
      <c r="HZF278" s="377"/>
      <c r="HZG278" s="377"/>
      <c r="HZH278" s="377"/>
      <c r="HZI278" s="377"/>
      <c r="HZJ278" s="377"/>
      <c r="HZK278" s="377"/>
      <c r="HZL278" s="377"/>
      <c r="HZM278" s="377"/>
      <c r="HZN278" s="377"/>
      <c r="HZO278" s="377"/>
      <c r="HZP278" s="377"/>
      <c r="HZQ278" s="377"/>
      <c r="HZR278" s="377"/>
      <c r="HZS278" s="377"/>
      <c r="HZT278" s="377"/>
      <c r="HZU278" s="377"/>
      <c r="HZV278" s="377"/>
      <c r="HZW278" s="377"/>
      <c r="HZX278" s="377"/>
      <c r="HZY278" s="377"/>
      <c r="HZZ278" s="377"/>
      <c r="IAA278" s="377"/>
      <c r="IAB278" s="377"/>
      <c r="IAC278" s="377"/>
      <c r="IAD278" s="377"/>
      <c r="IAE278" s="377"/>
      <c r="IAF278" s="377"/>
      <c r="IAG278" s="378"/>
      <c r="IAH278" s="378"/>
      <c r="IAI278" s="378"/>
      <c r="IAJ278" s="378"/>
      <c r="IAK278" s="378"/>
      <c r="IAL278" s="378"/>
      <c r="IAM278" s="378"/>
      <c r="IAN278" s="378"/>
      <c r="IAO278" s="378"/>
      <c r="IAP278" s="378"/>
      <c r="IAQ278" s="378"/>
      <c r="IAR278" s="378"/>
      <c r="IAS278" s="378"/>
      <c r="IAT278" s="378"/>
      <c r="IAU278" s="378"/>
      <c r="IAV278" s="378"/>
      <c r="IAW278" s="378"/>
      <c r="IAX278" s="378"/>
      <c r="IAY278" s="378"/>
      <c r="IAZ278" s="378"/>
      <c r="IBA278" s="378"/>
      <c r="IBB278" s="378"/>
      <c r="IBC278" s="378"/>
      <c r="IBD278" s="378"/>
      <c r="IBE278" s="379"/>
      <c r="IBF278" s="379"/>
      <c r="IBG278" s="379"/>
      <c r="IBH278" s="379"/>
      <c r="IBI278" s="379"/>
      <c r="IBJ278" s="378"/>
      <c r="IBK278" s="378"/>
      <c r="IBL278" s="379"/>
      <c r="IBM278" s="379"/>
      <c r="IBN278" s="378"/>
      <c r="IBO278" s="378"/>
      <c r="IBP278" s="379"/>
      <c r="IBQ278" s="379"/>
      <c r="IBR278" s="378"/>
      <c r="IBS278" s="378"/>
      <c r="IBT278" s="378"/>
      <c r="IBU278" s="378"/>
      <c r="IBV278" s="378"/>
      <c r="IBW278" s="378"/>
      <c r="IBX278" s="378"/>
      <c r="IBY278" s="379"/>
      <c r="IBZ278" s="379"/>
      <c r="ICA278" s="378"/>
      <c r="ICB278" s="378"/>
      <c r="ICC278" s="379"/>
      <c r="ICD278" s="379"/>
      <c r="ICE278" s="378"/>
      <c r="ICF278" s="378"/>
      <c r="ICG278" s="378"/>
      <c r="ICH278" s="378"/>
      <c r="ICI278" s="378"/>
      <c r="ICJ278" s="372"/>
      <c r="ICK278" s="398"/>
      <c r="ICL278" s="378"/>
      <c r="ICM278" s="378"/>
      <c r="ICN278" s="378"/>
      <c r="ICO278" s="378"/>
      <c r="ICP278" s="378"/>
      <c r="ICQ278" s="378"/>
      <c r="ICR278" s="378"/>
      <c r="ICS278" s="377"/>
      <c r="ICT278" s="377"/>
      <c r="ICU278" s="377"/>
      <c r="ICV278" s="377"/>
      <c r="ICW278" s="377"/>
      <c r="ICX278" s="377"/>
      <c r="ICY278" s="377"/>
      <c r="ICZ278" s="377"/>
      <c r="IDA278" s="377"/>
      <c r="IDB278" s="377"/>
      <c r="IDC278" s="377"/>
      <c r="IDD278" s="377"/>
      <c r="IDE278" s="377"/>
      <c r="IDF278" s="377"/>
      <c r="IDG278" s="377"/>
      <c r="IDH278" s="377"/>
      <c r="IDI278" s="377"/>
      <c r="IDJ278" s="377"/>
      <c r="IDK278" s="377"/>
      <c r="IDL278" s="377"/>
      <c r="IDM278" s="377"/>
      <c r="IDN278" s="377"/>
      <c r="IDO278" s="377"/>
      <c r="IDP278" s="377"/>
      <c r="IDQ278" s="377"/>
      <c r="IDR278" s="377"/>
      <c r="IDS278" s="377"/>
      <c r="IDT278" s="377"/>
      <c r="IDU278" s="377"/>
      <c r="IDV278" s="377"/>
      <c r="IDW278" s="377"/>
      <c r="IDX278" s="377"/>
      <c r="IDY278" s="377"/>
      <c r="IDZ278" s="377"/>
      <c r="IEA278" s="377"/>
      <c r="IEB278" s="377"/>
      <c r="IEC278" s="377"/>
      <c r="IED278" s="377"/>
      <c r="IEE278" s="377"/>
      <c r="IEF278" s="377"/>
      <c r="IEG278" s="377"/>
      <c r="IEH278" s="377"/>
      <c r="IEI278" s="377"/>
      <c r="IEJ278" s="377"/>
      <c r="IEK278" s="378"/>
      <c r="IEL278" s="378"/>
      <c r="IEM278" s="378"/>
      <c r="IEN278" s="378"/>
      <c r="IEO278" s="378"/>
      <c r="IEP278" s="378"/>
      <c r="IEQ278" s="378"/>
      <c r="IER278" s="378"/>
      <c r="IES278" s="378"/>
      <c r="IET278" s="378"/>
      <c r="IEU278" s="378"/>
      <c r="IEV278" s="378"/>
      <c r="IEW278" s="378"/>
      <c r="IEX278" s="378"/>
      <c r="IEY278" s="378"/>
      <c r="IEZ278" s="378"/>
      <c r="IFA278" s="378"/>
      <c r="IFB278" s="378"/>
      <c r="IFC278" s="378"/>
      <c r="IFD278" s="378"/>
      <c r="IFE278" s="378"/>
      <c r="IFF278" s="378"/>
      <c r="IFG278" s="378"/>
      <c r="IFH278" s="378"/>
      <c r="IFI278" s="379"/>
      <c r="IFJ278" s="379"/>
      <c r="IFK278" s="379"/>
      <c r="IFL278" s="379"/>
      <c r="IFM278" s="379"/>
      <c r="IFN278" s="378"/>
      <c r="IFO278" s="378"/>
      <c r="IFP278" s="379"/>
      <c r="IFQ278" s="379"/>
      <c r="IFR278" s="378"/>
      <c r="IFS278" s="378"/>
      <c r="IFT278" s="379"/>
      <c r="IFU278" s="379"/>
      <c r="IFV278" s="378"/>
      <c r="IFW278" s="378"/>
      <c r="IFX278" s="378"/>
      <c r="IFY278" s="378"/>
      <c r="IFZ278" s="378"/>
      <c r="IGA278" s="378"/>
      <c r="IGB278" s="378"/>
      <c r="IGC278" s="379"/>
      <c r="IGD278" s="379"/>
      <c r="IGE278" s="378"/>
      <c r="IGF278" s="378"/>
      <c r="IGG278" s="379"/>
      <c r="IGH278" s="379"/>
      <c r="IGI278" s="378"/>
      <c r="IGJ278" s="378"/>
      <c r="IGK278" s="378"/>
      <c r="IGL278" s="378"/>
      <c r="IGM278" s="378"/>
      <c r="IGN278" s="372"/>
      <c r="IGO278" s="398"/>
      <c r="IGP278" s="378"/>
      <c r="IGQ278" s="378"/>
      <c r="IGR278" s="378"/>
      <c r="IGS278" s="378"/>
      <c r="IGT278" s="378"/>
      <c r="IGU278" s="378"/>
      <c r="IGV278" s="378"/>
      <c r="IGW278" s="377"/>
      <c r="IGX278" s="377"/>
      <c r="IGY278" s="377"/>
      <c r="IGZ278" s="377"/>
      <c r="IHA278" s="377"/>
      <c r="IHB278" s="377"/>
      <c r="IHC278" s="377"/>
      <c r="IHD278" s="377"/>
      <c r="IHE278" s="377"/>
      <c r="IHF278" s="377"/>
      <c r="IHG278" s="377"/>
      <c r="IHH278" s="377"/>
      <c r="IHI278" s="377"/>
      <c r="IHJ278" s="377"/>
      <c r="IHK278" s="377"/>
      <c r="IHL278" s="377"/>
      <c r="IHM278" s="377"/>
      <c r="IHN278" s="377"/>
      <c r="IHO278" s="377"/>
      <c r="IHP278" s="377"/>
      <c r="IHQ278" s="377"/>
      <c r="IHR278" s="377"/>
      <c r="IHS278" s="377"/>
      <c r="IHT278" s="377"/>
      <c r="IHU278" s="377"/>
      <c r="IHV278" s="377"/>
      <c r="IHW278" s="377"/>
      <c r="IHX278" s="377"/>
      <c r="IHY278" s="377"/>
      <c r="IHZ278" s="377"/>
      <c r="IIA278" s="377"/>
      <c r="IIB278" s="377"/>
      <c r="IIC278" s="377"/>
      <c r="IID278" s="377"/>
      <c r="IIE278" s="377"/>
      <c r="IIF278" s="377"/>
      <c r="IIG278" s="377"/>
      <c r="IIH278" s="377"/>
      <c r="III278" s="377"/>
      <c r="IIJ278" s="377"/>
      <c r="IIK278" s="377"/>
      <c r="IIL278" s="377"/>
      <c r="IIM278" s="377"/>
      <c r="IIN278" s="377"/>
      <c r="IIO278" s="378"/>
      <c r="IIP278" s="378"/>
      <c r="IIQ278" s="378"/>
      <c r="IIR278" s="378"/>
      <c r="IIS278" s="378"/>
      <c r="IIT278" s="378"/>
      <c r="IIU278" s="378"/>
      <c r="IIV278" s="378"/>
      <c r="IIW278" s="378"/>
      <c r="IIX278" s="378"/>
      <c r="IIY278" s="378"/>
      <c r="IIZ278" s="378"/>
      <c r="IJA278" s="378"/>
      <c r="IJB278" s="378"/>
      <c r="IJC278" s="378"/>
      <c r="IJD278" s="378"/>
      <c r="IJE278" s="378"/>
      <c r="IJF278" s="378"/>
      <c r="IJG278" s="378"/>
      <c r="IJH278" s="378"/>
      <c r="IJI278" s="378"/>
      <c r="IJJ278" s="378"/>
      <c r="IJK278" s="378"/>
      <c r="IJL278" s="378"/>
      <c r="IJM278" s="379"/>
      <c r="IJN278" s="379"/>
      <c r="IJO278" s="379"/>
      <c r="IJP278" s="379"/>
      <c r="IJQ278" s="379"/>
      <c r="IJR278" s="378"/>
      <c r="IJS278" s="378"/>
      <c r="IJT278" s="379"/>
      <c r="IJU278" s="379"/>
      <c r="IJV278" s="378"/>
      <c r="IJW278" s="378"/>
      <c r="IJX278" s="379"/>
      <c r="IJY278" s="379"/>
      <c r="IJZ278" s="378"/>
      <c r="IKA278" s="378"/>
      <c r="IKB278" s="378"/>
      <c r="IKC278" s="378"/>
      <c r="IKD278" s="378"/>
      <c r="IKE278" s="378"/>
      <c r="IKF278" s="378"/>
      <c r="IKG278" s="379"/>
      <c r="IKH278" s="379"/>
      <c r="IKI278" s="378"/>
      <c r="IKJ278" s="378"/>
      <c r="IKK278" s="379"/>
      <c r="IKL278" s="379"/>
      <c r="IKM278" s="378"/>
      <c r="IKN278" s="378"/>
      <c r="IKO278" s="378"/>
      <c r="IKP278" s="378"/>
      <c r="IKQ278" s="378"/>
      <c r="IKR278" s="372"/>
      <c r="IKS278" s="398"/>
      <c r="IKT278" s="378"/>
      <c r="IKU278" s="378"/>
      <c r="IKV278" s="378"/>
      <c r="IKW278" s="378"/>
      <c r="IKX278" s="378"/>
      <c r="IKY278" s="378"/>
      <c r="IKZ278" s="378"/>
      <c r="ILA278" s="377"/>
      <c r="ILB278" s="377"/>
      <c r="ILC278" s="377"/>
      <c r="ILD278" s="377"/>
      <c r="ILE278" s="377"/>
      <c r="ILF278" s="377"/>
      <c r="ILG278" s="377"/>
      <c r="ILH278" s="377"/>
      <c r="ILI278" s="377"/>
      <c r="ILJ278" s="377"/>
      <c r="ILK278" s="377"/>
      <c r="ILL278" s="377"/>
      <c r="ILM278" s="377"/>
      <c r="ILN278" s="377"/>
      <c r="ILO278" s="377"/>
      <c r="ILP278" s="377"/>
      <c r="ILQ278" s="377"/>
      <c r="ILR278" s="377"/>
      <c r="ILS278" s="377"/>
      <c r="ILT278" s="377"/>
      <c r="ILU278" s="377"/>
      <c r="ILV278" s="377"/>
      <c r="ILW278" s="377"/>
      <c r="ILX278" s="377"/>
      <c r="ILY278" s="377"/>
      <c r="ILZ278" s="377"/>
      <c r="IMA278" s="377"/>
      <c r="IMB278" s="377"/>
      <c r="IMC278" s="377"/>
      <c r="IMD278" s="377"/>
      <c r="IME278" s="377"/>
      <c r="IMF278" s="377"/>
      <c r="IMG278" s="377"/>
      <c r="IMH278" s="377"/>
      <c r="IMI278" s="377"/>
      <c r="IMJ278" s="377"/>
      <c r="IMK278" s="377"/>
      <c r="IML278" s="377"/>
      <c r="IMM278" s="377"/>
      <c r="IMN278" s="377"/>
      <c r="IMO278" s="377"/>
      <c r="IMP278" s="377"/>
      <c r="IMQ278" s="377"/>
      <c r="IMR278" s="377"/>
      <c r="IMS278" s="378"/>
      <c r="IMT278" s="378"/>
      <c r="IMU278" s="378"/>
      <c r="IMV278" s="378"/>
      <c r="IMW278" s="378"/>
      <c r="IMX278" s="378"/>
      <c r="IMY278" s="378"/>
      <c r="IMZ278" s="378"/>
      <c r="INA278" s="378"/>
      <c r="INB278" s="378"/>
      <c r="INC278" s="378"/>
      <c r="IND278" s="378"/>
      <c r="INE278" s="378"/>
      <c r="INF278" s="378"/>
      <c r="ING278" s="378"/>
      <c r="INH278" s="378"/>
      <c r="INI278" s="378"/>
      <c r="INJ278" s="378"/>
      <c r="INK278" s="378"/>
      <c r="INL278" s="378"/>
      <c r="INM278" s="378"/>
      <c r="INN278" s="378"/>
      <c r="INO278" s="378"/>
      <c r="INP278" s="378"/>
      <c r="INQ278" s="379"/>
      <c r="INR278" s="379"/>
      <c r="INS278" s="379"/>
      <c r="INT278" s="379"/>
      <c r="INU278" s="379"/>
      <c r="INV278" s="378"/>
      <c r="INW278" s="378"/>
      <c r="INX278" s="379"/>
      <c r="INY278" s="379"/>
      <c r="INZ278" s="378"/>
      <c r="IOA278" s="378"/>
      <c r="IOB278" s="379"/>
      <c r="IOC278" s="379"/>
      <c r="IOD278" s="378"/>
      <c r="IOE278" s="378"/>
      <c r="IOF278" s="378"/>
      <c r="IOG278" s="378"/>
      <c r="IOH278" s="378"/>
      <c r="IOI278" s="378"/>
      <c r="IOJ278" s="378"/>
      <c r="IOK278" s="379"/>
      <c r="IOL278" s="379"/>
      <c r="IOM278" s="378"/>
      <c r="ION278" s="378"/>
      <c r="IOO278" s="379"/>
      <c r="IOP278" s="379"/>
      <c r="IOQ278" s="378"/>
      <c r="IOR278" s="378"/>
      <c r="IOS278" s="378"/>
      <c r="IOT278" s="378"/>
      <c r="IOU278" s="378"/>
      <c r="IOV278" s="372"/>
      <c r="IOW278" s="398"/>
      <c r="IOX278" s="378"/>
      <c r="IOY278" s="378"/>
      <c r="IOZ278" s="378"/>
      <c r="IPA278" s="378"/>
      <c r="IPB278" s="378"/>
      <c r="IPC278" s="378"/>
      <c r="IPD278" s="378"/>
      <c r="IPE278" s="377"/>
      <c r="IPF278" s="377"/>
      <c r="IPG278" s="377"/>
      <c r="IPH278" s="377"/>
      <c r="IPI278" s="377"/>
      <c r="IPJ278" s="377"/>
      <c r="IPK278" s="377"/>
      <c r="IPL278" s="377"/>
      <c r="IPM278" s="377"/>
      <c r="IPN278" s="377"/>
      <c r="IPO278" s="377"/>
      <c r="IPP278" s="377"/>
      <c r="IPQ278" s="377"/>
      <c r="IPR278" s="377"/>
      <c r="IPS278" s="377"/>
      <c r="IPT278" s="377"/>
      <c r="IPU278" s="377"/>
      <c r="IPV278" s="377"/>
      <c r="IPW278" s="377"/>
      <c r="IPX278" s="377"/>
      <c r="IPY278" s="377"/>
      <c r="IPZ278" s="377"/>
      <c r="IQA278" s="377"/>
      <c r="IQB278" s="377"/>
      <c r="IQC278" s="377"/>
      <c r="IQD278" s="377"/>
      <c r="IQE278" s="377"/>
      <c r="IQF278" s="377"/>
      <c r="IQG278" s="377"/>
      <c r="IQH278" s="377"/>
      <c r="IQI278" s="377"/>
      <c r="IQJ278" s="377"/>
      <c r="IQK278" s="377"/>
      <c r="IQL278" s="377"/>
      <c r="IQM278" s="377"/>
      <c r="IQN278" s="377"/>
      <c r="IQO278" s="377"/>
      <c r="IQP278" s="377"/>
      <c r="IQQ278" s="377"/>
      <c r="IQR278" s="377"/>
      <c r="IQS278" s="377"/>
      <c r="IQT278" s="377"/>
      <c r="IQU278" s="377"/>
      <c r="IQV278" s="377"/>
      <c r="IQW278" s="378"/>
      <c r="IQX278" s="378"/>
      <c r="IQY278" s="378"/>
      <c r="IQZ278" s="378"/>
      <c r="IRA278" s="378"/>
      <c r="IRB278" s="378"/>
      <c r="IRC278" s="378"/>
      <c r="IRD278" s="378"/>
      <c r="IRE278" s="378"/>
      <c r="IRF278" s="378"/>
      <c r="IRG278" s="378"/>
      <c r="IRH278" s="378"/>
      <c r="IRI278" s="378"/>
      <c r="IRJ278" s="378"/>
      <c r="IRK278" s="378"/>
      <c r="IRL278" s="378"/>
      <c r="IRM278" s="378"/>
      <c r="IRN278" s="378"/>
      <c r="IRO278" s="378"/>
      <c r="IRP278" s="378"/>
      <c r="IRQ278" s="378"/>
      <c r="IRR278" s="378"/>
      <c r="IRS278" s="378"/>
      <c r="IRT278" s="378"/>
      <c r="IRU278" s="379"/>
      <c r="IRV278" s="379"/>
      <c r="IRW278" s="379"/>
      <c r="IRX278" s="379"/>
      <c r="IRY278" s="379"/>
      <c r="IRZ278" s="378"/>
      <c r="ISA278" s="378"/>
      <c r="ISB278" s="379"/>
      <c r="ISC278" s="379"/>
      <c r="ISD278" s="378"/>
      <c r="ISE278" s="378"/>
      <c r="ISF278" s="379"/>
      <c r="ISG278" s="379"/>
      <c r="ISH278" s="378"/>
      <c r="ISI278" s="378"/>
      <c r="ISJ278" s="378"/>
      <c r="ISK278" s="378"/>
      <c r="ISL278" s="378"/>
      <c r="ISM278" s="378"/>
      <c r="ISN278" s="378"/>
      <c r="ISO278" s="379"/>
      <c r="ISP278" s="379"/>
      <c r="ISQ278" s="378"/>
      <c r="ISR278" s="378"/>
      <c r="ISS278" s="379"/>
      <c r="IST278" s="379"/>
      <c r="ISU278" s="378"/>
      <c r="ISV278" s="378"/>
      <c r="ISW278" s="378"/>
      <c r="ISX278" s="378"/>
      <c r="ISY278" s="378"/>
      <c r="ISZ278" s="372"/>
      <c r="ITA278" s="398"/>
      <c r="ITB278" s="378"/>
      <c r="ITC278" s="378"/>
      <c r="ITD278" s="378"/>
      <c r="ITE278" s="378"/>
      <c r="ITF278" s="378"/>
      <c r="ITG278" s="378"/>
      <c r="ITH278" s="378"/>
      <c r="ITI278" s="377"/>
      <c r="ITJ278" s="377"/>
      <c r="ITK278" s="377"/>
      <c r="ITL278" s="377"/>
      <c r="ITM278" s="377"/>
      <c r="ITN278" s="377"/>
      <c r="ITO278" s="377"/>
      <c r="ITP278" s="377"/>
      <c r="ITQ278" s="377"/>
      <c r="ITR278" s="377"/>
      <c r="ITS278" s="377"/>
      <c r="ITT278" s="377"/>
      <c r="ITU278" s="377"/>
      <c r="ITV278" s="377"/>
      <c r="ITW278" s="377"/>
      <c r="ITX278" s="377"/>
      <c r="ITY278" s="377"/>
      <c r="ITZ278" s="377"/>
      <c r="IUA278" s="377"/>
      <c r="IUB278" s="377"/>
      <c r="IUC278" s="377"/>
      <c r="IUD278" s="377"/>
      <c r="IUE278" s="377"/>
      <c r="IUF278" s="377"/>
      <c r="IUG278" s="377"/>
      <c r="IUH278" s="377"/>
      <c r="IUI278" s="377"/>
      <c r="IUJ278" s="377"/>
      <c r="IUK278" s="377"/>
      <c r="IUL278" s="377"/>
      <c r="IUM278" s="377"/>
      <c r="IUN278" s="377"/>
      <c r="IUO278" s="377"/>
      <c r="IUP278" s="377"/>
      <c r="IUQ278" s="377"/>
      <c r="IUR278" s="377"/>
      <c r="IUS278" s="377"/>
      <c r="IUT278" s="377"/>
      <c r="IUU278" s="377"/>
      <c r="IUV278" s="377"/>
      <c r="IUW278" s="377"/>
      <c r="IUX278" s="377"/>
      <c r="IUY278" s="377"/>
      <c r="IUZ278" s="377"/>
      <c r="IVA278" s="378"/>
      <c r="IVB278" s="378"/>
      <c r="IVC278" s="378"/>
      <c r="IVD278" s="378"/>
      <c r="IVE278" s="378"/>
      <c r="IVF278" s="378"/>
      <c r="IVG278" s="378"/>
      <c r="IVH278" s="378"/>
      <c r="IVI278" s="378"/>
      <c r="IVJ278" s="378"/>
      <c r="IVK278" s="378"/>
      <c r="IVL278" s="378"/>
      <c r="IVM278" s="378"/>
      <c r="IVN278" s="378"/>
      <c r="IVO278" s="378"/>
      <c r="IVP278" s="378"/>
      <c r="IVQ278" s="378"/>
      <c r="IVR278" s="378"/>
      <c r="IVS278" s="378"/>
      <c r="IVT278" s="378"/>
      <c r="IVU278" s="378"/>
      <c r="IVV278" s="378"/>
      <c r="IVW278" s="378"/>
      <c r="IVX278" s="378"/>
      <c r="IVY278" s="379"/>
      <c r="IVZ278" s="379"/>
      <c r="IWA278" s="379"/>
      <c r="IWB278" s="379"/>
      <c r="IWC278" s="379"/>
      <c r="IWD278" s="378"/>
      <c r="IWE278" s="378"/>
      <c r="IWF278" s="379"/>
      <c r="IWG278" s="379"/>
      <c r="IWH278" s="378"/>
      <c r="IWI278" s="378"/>
      <c r="IWJ278" s="379"/>
      <c r="IWK278" s="379"/>
      <c r="IWL278" s="378"/>
      <c r="IWM278" s="378"/>
      <c r="IWN278" s="378"/>
      <c r="IWO278" s="378"/>
      <c r="IWP278" s="378"/>
      <c r="IWQ278" s="378"/>
      <c r="IWR278" s="378"/>
      <c r="IWS278" s="379"/>
      <c r="IWT278" s="379"/>
      <c r="IWU278" s="378"/>
      <c r="IWV278" s="378"/>
      <c r="IWW278" s="379"/>
      <c r="IWX278" s="379"/>
      <c r="IWY278" s="378"/>
      <c r="IWZ278" s="378"/>
      <c r="IXA278" s="378"/>
      <c r="IXB278" s="378"/>
      <c r="IXC278" s="378"/>
      <c r="IXD278" s="372"/>
      <c r="IXE278" s="398"/>
      <c r="IXF278" s="378"/>
      <c r="IXG278" s="378"/>
      <c r="IXH278" s="378"/>
      <c r="IXI278" s="378"/>
      <c r="IXJ278" s="378"/>
      <c r="IXK278" s="378"/>
      <c r="IXL278" s="378"/>
      <c r="IXM278" s="377"/>
      <c r="IXN278" s="377"/>
      <c r="IXO278" s="377"/>
      <c r="IXP278" s="377"/>
      <c r="IXQ278" s="377"/>
      <c r="IXR278" s="377"/>
      <c r="IXS278" s="377"/>
      <c r="IXT278" s="377"/>
      <c r="IXU278" s="377"/>
      <c r="IXV278" s="377"/>
      <c r="IXW278" s="377"/>
      <c r="IXX278" s="377"/>
      <c r="IXY278" s="377"/>
      <c r="IXZ278" s="377"/>
      <c r="IYA278" s="377"/>
      <c r="IYB278" s="377"/>
      <c r="IYC278" s="377"/>
      <c r="IYD278" s="377"/>
      <c r="IYE278" s="377"/>
      <c r="IYF278" s="377"/>
      <c r="IYG278" s="377"/>
      <c r="IYH278" s="377"/>
      <c r="IYI278" s="377"/>
      <c r="IYJ278" s="377"/>
      <c r="IYK278" s="377"/>
      <c r="IYL278" s="377"/>
      <c r="IYM278" s="377"/>
      <c r="IYN278" s="377"/>
      <c r="IYO278" s="377"/>
      <c r="IYP278" s="377"/>
      <c r="IYQ278" s="377"/>
      <c r="IYR278" s="377"/>
      <c r="IYS278" s="377"/>
      <c r="IYT278" s="377"/>
      <c r="IYU278" s="377"/>
      <c r="IYV278" s="377"/>
      <c r="IYW278" s="377"/>
      <c r="IYX278" s="377"/>
      <c r="IYY278" s="377"/>
      <c r="IYZ278" s="377"/>
      <c r="IZA278" s="377"/>
      <c r="IZB278" s="377"/>
      <c r="IZC278" s="377"/>
      <c r="IZD278" s="377"/>
      <c r="IZE278" s="378"/>
      <c r="IZF278" s="378"/>
      <c r="IZG278" s="378"/>
      <c r="IZH278" s="378"/>
      <c r="IZI278" s="378"/>
      <c r="IZJ278" s="378"/>
      <c r="IZK278" s="378"/>
      <c r="IZL278" s="378"/>
      <c r="IZM278" s="378"/>
      <c r="IZN278" s="378"/>
      <c r="IZO278" s="378"/>
      <c r="IZP278" s="378"/>
      <c r="IZQ278" s="378"/>
      <c r="IZR278" s="378"/>
      <c r="IZS278" s="378"/>
      <c r="IZT278" s="378"/>
      <c r="IZU278" s="378"/>
      <c r="IZV278" s="378"/>
      <c r="IZW278" s="378"/>
      <c r="IZX278" s="378"/>
      <c r="IZY278" s="378"/>
      <c r="IZZ278" s="378"/>
      <c r="JAA278" s="378"/>
      <c r="JAB278" s="378"/>
      <c r="JAC278" s="379"/>
      <c r="JAD278" s="379"/>
      <c r="JAE278" s="379"/>
      <c r="JAF278" s="379"/>
      <c r="JAG278" s="379"/>
      <c r="JAH278" s="378"/>
      <c r="JAI278" s="378"/>
      <c r="JAJ278" s="379"/>
      <c r="JAK278" s="379"/>
      <c r="JAL278" s="378"/>
      <c r="JAM278" s="378"/>
      <c r="JAN278" s="379"/>
      <c r="JAO278" s="379"/>
      <c r="JAP278" s="378"/>
      <c r="JAQ278" s="378"/>
      <c r="JAR278" s="378"/>
      <c r="JAS278" s="378"/>
      <c r="JAT278" s="378"/>
      <c r="JAU278" s="378"/>
      <c r="JAV278" s="378"/>
      <c r="JAW278" s="379"/>
      <c r="JAX278" s="379"/>
      <c r="JAY278" s="378"/>
      <c r="JAZ278" s="378"/>
      <c r="JBA278" s="379"/>
      <c r="JBB278" s="379"/>
      <c r="JBC278" s="378"/>
      <c r="JBD278" s="378"/>
      <c r="JBE278" s="378"/>
      <c r="JBF278" s="378"/>
      <c r="JBG278" s="378"/>
      <c r="JBH278" s="372"/>
      <c r="JBI278" s="398"/>
      <c r="JBJ278" s="378"/>
      <c r="JBK278" s="378"/>
      <c r="JBL278" s="378"/>
      <c r="JBM278" s="378"/>
      <c r="JBN278" s="378"/>
      <c r="JBO278" s="378"/>
      <c r="JBP278" s="378"/>
      <c r="JBQ278" s="377"/>
      <c r="JBR278" s="377"/>
      <c r="JBS278" s="377"/>
      <c r="JBT278" s="377"/>
      <c r="JBU278" s="377"/>
      <c r="JBV278" s="377"/>
      <c r="JBW278" s="377"/>
      <c r="JBX278" s="377"/>
      <c r="JBY278" s="377"/>
      <c r="JBZ278" s="377"/>
      <c r="JCA278" s="377"/>
      <c r="JCB278" s="377"/>
      <c r="JCC278" s="377"/>
      <c r="JCD278" s="377"/>
      <c r="JCE278" s="377"/>
      <c r="JCF278" s="377"/>
      <c r="JCG278" s="377"/>
      <c r="JCH278" s="377"/>
      <c r="JCI278" s="377"/>
      <c r="JCJ278" s="377"/>
      <c r="JCK278" s="377"/>
      <c r="JCL278" s="377"/>
      <c r="JCM278" s="377"/>
      <c r="JCN278" s="377"/>
      <c r="JCO278" s="377"/>
      <c r="JCP278" s="377"/>
      <c r="JCQ278" s="377"/>
      <c r="JCR278" s="377"/>
      <c r="JCS278" s="377"/>
      <c r="JCT278" s="377"/>
      <c r="JCU278" s="377"/>
      <c r="JCV278" s="377"/>
      <c r="JCW278" s="377"/>
      <c r="JCX278" s="377"/>
      <c r="JCY278" s="377"/>
      <c r="JCZ278" s="377"/>
      <c r="JDA278" s="377"/>
      <c r="JDB278" s="377"/>
      <c r="JDC278" s="377"/>
      <c r="JDD278" s="377"/>
      <c r="JDE278" s="377"/>
      <c r="JDF278" s="377"/>
      <c r="JDG278" s="377"/>
      <c r="JDH278" s="377"/>
      <c r="JDI278" s="378"/>
      <c r="JDJ278" s="378"/>
      <c r="JDK278" s="378"/>
      <c r="JDL278" s="378"/>
      <c r="JDM278" s="378"/>
      <c r="JDN278" s="378"/>
      <c r="JDO278" s="378"/>
      <c r="JDP278" s="378"/>
      <c r="JDQ278" s="378"/>
      <c r="JDR278" s="378"/>
      <c r="JDS278" s="378"/>
      <c r="JDT278" s="378"/>
      <c r="JDU278" s="378"/>
      <c r="JDV278" s="378"/>
      <c r="JDW278" s="378"/>
      <c r="JDX278" s="378"/>
      <c r="JDY278" s="378"/>
      <c r="JDZ278" s="378"/>
      <c r="JEA278" s="378"/>
      <c r="JEB278" s="378"/>
      <c r="JEC278" s="378"/>
      <c r="JED278" s="378"/>
      <c r="JEE278" s="378"/>
      <c r="JEF278" s="378"/>
      <c r="JEG278" s="379"/>
      <c r="JEH278" s="379"/>
      <c r="JEI278" s="379"/>
      <c r="JEJ278" s="379"/>
      <c r="JEK278" s="379"/>
      <c r="JEL278" s="378"/>
      <c r="JEM278" s="378"/>
      <c r="JEN278" s="379"/>
      <c r="JEO278" s="379"/>
      <c r="JEP278" s="378"/>
      <c r="JEQ278" s="378"/>
      <c r="JER278" s="379"/>
      <c r="JES278" s="379"/>
      <c r="JET278" s="378"/>
      <c r="JEU278" s="378"/>
      <c r="JEV278" s="378"/>
      <c r="JEW278" s="378"/>
      <c r="JEX278" s="378"/>
      <c r="JEY278" s="378"/>
      <c r="JEZ278" s="378"/>
      <c r="JFA278" s="379"/>
      <c r="JFB278" s="379"/>
      <c r="JFC278" s="378"/>
      <c r="JFD278" s="378"/>
      <c r="JFE278" s="379"/>
      <c r="JFF278" s="379"/>
      <c r="JFG278" s="378"/>
      <c r="JFH278" s="378"/>
      <c r="JFI278" s="378"/>
      <c r="JFJ278" s="378"/>
      <c r="JFK278" s="378"/>
      <c r="JFL278" s="372"/>
      <c r="JFM278" s="398"/>
      <c r="JFN278" s="378"/>
      <c r="JFO278" s="378"/>
      <c r="JFP278" s="378"/>
      <c r="JFQ278" s="378"/>
      <c r="JFR278" s="378"/>
      <c r="JFS278" s="378"/>
      <c r="JFT278" s="378"/>
      <c r="JFU278" s="377"/>
      <c r="JFV278" s="377"/>
      <c r="JFW278" s="377"/>
      <c r="JFX278" s="377"/>
      <c r="JFY278" s="377"/>
      <c r="JFZ278" s="377"/>
      <c r="JGA278" s="377"/>
      <c r="JGB278" s="377"/>
      <c r="JGC278" s="377"/>
      <c r="JGD278" s="377"/>
      <c r="JGE278" s="377"/>
      <c r="JGF278" s="377"/>
      <c r="JGG278" s="377"/>
      <c r="JGH278" s="377"/>
      <c r="JGI278" s="377"/>
      <c r="JGJ278" s="377"/>
      <c r="JGK278" s="377"/>
      <c r="JGL278" s="377"/>
      <c r="JGM278" s="377"/>
      <c r="JGN278" s="377"/>
      <c r="JGO278" s="377"/>
      <c r="JGP278" s="377"/>
      <c r="JGQ278" s="377"/>
      <c r="JGR278" s="377"/>
      <c r="JGS278" s="377"/>
      <c r="JGT278" s="377"/>
      <c r="JGU278" s="377"/>
      <c r="JGV278" s="377"/>
      <c r="JGW278" s="377"/>
      <c r="JGX278" s="377"/>
      <c r="JGY278" s="377"/>
      <c r="JGZ278" s="377"/>
      <c r="JHA278" s="377"/>
      <c r="JHB278" s="377"/>
      <c r="JHC278" s="377"/>
      <c r="JHD278" s="377"/>
      <c r="JHE278" s="377"/>
      <c r="JHF278" s="377"/>
      <c r="JHG278" s="377"/>
      <c r="JHH278" s="377"/>
      <c r="JHI278" s="377"/>
      <c r="JHJ278" s="377"/>
      <c r="JHK278" s="377"/>
      <c r="JHL278" s="377"/>
      <c r="JHM278" s="378"/>
      <c r="JHN278" s="378"/>
      <c r="JHO278" s="378"/>
      <c r="JHP278" s="378"/>
      <c r="JHQ278" s="378"/>
      <c r="JHR278" s="378"/>
      <c r="JHS278" s="378"/>
      <c r="JHT278" s="378"/>
      <c r="JHU278" s="378"/>
      <c r="JHV278" s="378"/>
      <c r="JHW278" s="378"/>
      <c r="JHX278" s="378"/>
      <c r="JHY278" s="378"/>
      <c r="JHZ278" s="378"/>
      <c r="JIA278" s="378"/>
      <c r="JIB278" s="378"/>
      <c r="JIC278" s="378"/>
      <c r="JID278" s="378"/>
      <c r="JIE278" s="378"/>
      <c r="JIF278" s="378"/>
      <c r="JIG278" s="378"/>
      <c r="JIH278" s="378"/>
      <c r="JII278" s="378"/>
      <c r="JIJ278" s="378"/>
      <c r="JIK278" s="379"/>
      <c r="JIL278" s="379"/>
      <c r="JIM278" s="379"/>
      <c r="JIN278" s="379"/>
      <c r="JIO278" s="379"/>
      <c r="JIP278" s="378"/>
      <c r="JIQ278" s="378"/>
      <c r="JIR278" s="379"/>
      <c r="JIS278" s="379"/>
      <c r="JIT278" s="378"/>
      <c r="JIU278" s="378"/>
      <c r="JIV278" s="379"/>
      <c r="JIW278" s="379"/>
      <c r="JIX278" s="378"/>
      <c r="JIY278" s="378"/>
      <c r="JIZ278" s="378"/>
      <c r="JJA278" s="378"/>
      <c r="JJB278" s="378"/>
      <c r="JJC278" s="378"/>
      <c r="JJD278" s="378"/>
      <c r="JJE278" s="379"/>
      <c r="JJF278" s="379"/>
      <c r="JJG278" s="378"/>
      <c r="JJH278" s="378"/>
      <c r="JJI278" s="379"/>
      <c r="JJJ278" s="379"/>
      <c r="JJK278" s="378"/>
      <c r="JJL278" s="378"/>
      <c r="JJM278" s="378"/>
      <c r="JJN278" s="378"/>
      <c r="JJO278" s="378"/>
      <c r="JJP278" s="372"/>
      <c r="JJQ278" s="398"/>
      <c r="JJR278" s="378"/>
      <c r="JJS278" s="378"/>
      <c r="JJT278" s="378"/>
      <c r="JJU278" s="378"/>
      <c r="JJV278" s="378"/>
      <c r="JJW278" s="378"/>
      <c r="JJX278" s="378"/>
      <c r="JJY278" s="377"/>
      <c r="JJZ278" s="377"/>
      <c r="JKA278" s="377"/>
      <c r="JKB278" s="377"/>
      <c r="JKC278" s="377"/>
      <c r="JKD278" s="377"/>
      <c r="JKE278" s="377"/>
      <c r="JKF278" s="377"/>
      <c r="JKG278" s="377"/>
      <c r="JKH278" s="377"/>
      <c r="JKI278" s="377"/>
      <c r="JKJ278" s="377"/>
      <c r="JKK278" s="377"/>
      <c r="JKL278" s="377"/>
      <c r="JKM278" s="377"/>
      <c r="JKN278" s="377"/>
      <c r="JKO278" s="377"/>
      <c r="JKP278" s="377"/>
      <c r="JKQ278" s="377"/>
      <c r="JKR278" s="377"/>
      <c r="JKS278" s="377"/>
      <c r="JKT278" s="377"/>
      <c r="JKU278" s="377"/>
      <c r="JKV278" s="377"/>
      <c r="JKW278" s="377"/>
      <c r="JKX278" s="377"/>
      <c r="JKY278" s="377"/>
      <c r="JKZ278" s="377"/>
      <c r="JLA278" s="377"/>
      <c r="JLB278" s="377"/>
      <c r="JLC278" s="377"/>
      <c r="JLD278" s="377"/>
      <c r="JLE278" s="377"/>
      <c r="JLF278" s="377"/>
      <c r="JLG278" s="377"/>
      <c r="JLH278" s="377"/>
      <c r="JLI278" s="377"/>
      <c r="JLJ278" s="377"/>
      <c r="JLK278" s="377"/>
      <c r="JLL278" s="377"/>
      <c r="JLM278" s="377"/>
      <c r="JLN278" s="377"/>
      <c r="JLO278" s="377"/>
      <c r="JLP278" s="377"/>
      <c r="JLQ278" s="378"/>
      <c r="JLR278" s="378"/>
      <c r="JLS278" s="378"/>
      <c r="JLT278" s="378"/>
      <c r="JLU278" s="378"/>
      <c r="JLV278" s="378"/>
      <c r="JLW278" s="378"/>
      <c r="JLX278" s="378"/>
      <c r="JLY278" s="378"/>
      <c r="JLZ278" s="378"/>
      <c r="JMA278" s="378"/>
      <c r="JMB278" s="378"/>
      <c r="JMC278" s="378"/>
      <c r="JMD278" s="378"/>
      <c r="JME278" s="378"/>
      <c r="JMF278" s="378"/>
      <c r="JMG278" s="378"/>
      <c r="JMH278" s="378"/>
      <c r="JMI278" s="378"/>
      <c r="JMJ278" s="378"/>
      <c r="JMK278" s="378"/>
      <c r="JML278" s="378"/>
      <c r="JMM278" s="378"/>
      <c r="JMN278" s="378"/>
      <c r="JMO278" s="379"/>
      <c r="JMP278" s="379"/>
      <c r="JMQ278" s="379"/>
      <c r="JMR278" s="379"/>
      <c r="JMS278" s="379"/>
      <c r="JMT278" s="378"/>
      <c r="JMU278" s="378"/>
      <c r="JMV278" s="379"/>
      <c r="JMW278" s="379"/>
      <c r="JMX278" s="378"/>
      <c r="JMY278" s="378"/>
      <c r="JMZ278" s="379"/>
      <c r="JNA278" s="379"/>
      <c r="JNB278" s="378"/>
      <c r="JNC278" s="378"/>
      <c r="JND278" s="378"/>
      <c r="JNE278" s="378"/>
      <c r="JNF278" s="378"/>
      <c r="JNG278" s="378"/>
      <c r="JNH278" s="378"/>
      <c r="JNI278" s="379"/>
      <c r="JNJ278" s="379"/>
      <c r="JNK278" s="378"/>
      <c r="JNL278" s="378"/>
      <c r="JNM278" s="379"/>
      <c r="JNN278" s="379"/>
      <c r="JNO278" s="378"/>
      <c r="JNP278" s="378"/>
      <c r="JNQ278" s="378"/>
      <c r="JNR278" s="378"/>
      <c r="JNS278" s="378"/>
      <c r="JNT278" s="372"/>
      <c r="JNU278" s="398"/>
      <c r="JNV278" s="378"/>
      <c r="JNW278" s="378"/>
      <c r="JNX278" s="378"/>
      <c r="JNY278" s="378"/>
      <c r="JNZ278" s="378"/>
      <c r="JOA278" s="378"/>
      <c r="JOB278" s="378"/>
      <c r="JOC278" s="377"/>
      <c r="JOD278" s="377"/>
      <c r="JOE278" s="377"/>
      <c r="JOF278" s="377"/>
      <c r="JOG278" s="377"/>
      <c r="JOH278" s="377"/>
      <c r="JOI278" s="377"/>
      <c r="JOJ278" s="377"/>
      <c r="JOK278" s="377"/>
      <c r="JOL278" s="377"/>
      <c r="JOM278" s="377"/>
      <c r="JON278" s="377"/>
      <c r="JOO278" s="377"/>
      <c r="JOP278" s="377"/>
      <c r="JOQ278" s="377"/>
      <c r="JOR278" s="377"/>
      <c r="JOS278" s="377"/>
      <c r="JOT278" s="377"/>
      <c r="JOU278" s="377"/>
      <c r="JOV278" s="377"/>
      <c r="JOW278" s="377"/>
      <c r="JOX278" s="377"/>
      <c r="JOY278" s="377"/>
      <c r="JOZ278" s="377"/>
      <c r="JPA278" s="377"/>
      <c r="JPB278" s="377"/>
      <c r="JPC278" s="377"/>
      <c r="JPD278" s="377"/>
      <c r="JPE278" s="377"/>
      <c r="JPF278" s="377"/>
      <c r="JPG278" s="377"/>
      <c r="JPH278" s="377"/>
      <c r="JPI278" s="377"/>
      <c r="JPJ278" s="377"/>
      <c r="JPK278" s="377"/>
      <c r="JPL278" s="377"/>
      <c r="JPM278" s="377"/>
      <c r="JPN278" s="377"/>
      <c r="JPO278" s="377"/>
      <c r="JPP278" s="377"/>
      <c r="JPQ278" s="377"/>
      <c r="JPR278" s="377"/>
      <c r="JPS278" s="377"/>
      <c r="JPT278" s="377"/>
      <c r="JPU278" s="378"/>
      <c r="JPV278" s="378"/>
      <c r="JPW278" s="378"/>
      <c r="JPX278" s="378"/>
      <c r="JPY278" s="378"/>
      <c r="JPZ278" s="378"/>
      <c r="JQA278" s="378"/>
      <c r="JQB278" s="378"/>
      <c r="JQC278" s="378"/>
      <c r="JQD278" s="378"/>
      <c r="JQE278" s="378"/>
      <c r="JQF278" s="378"/>
      <c r="JQG278" s="378"/>
      <c r="JQH278" s="378"/>
      <c r="JQI278" s="378"/>
      <c r="JQJ278" s="378"/>
      <c r="JQK278" s="378"/>
      <c r="JQL278" s="378"/>
      <c r="JQM278" s="378"/>
      <c r="JQN278" s="378"/>
      <c r="JQO278" s="378"/>
      <c r="JQP278" s="378"/>
      <c r="JQQ278" s="378"/>
      <c r="JQR278" s="378"/>
      <c r="JQS278" s="379"/>
      <c r="JQT278" s="379"/>
      <c r="JQU278" s="379"/>
      <c r="JQV278" s="379"/>
      <c r="JQW278" s="379"/>
      <c r="JQX278" s="378"/>
      <c r="JQY278" s="378"/>
      <c r="JQZ278" s="379"/>
      <c r="JRA278" s="379"/>
      <c r="JRB278" s="378"/>
      <c r="JRC278" s="378"/>
      <c r="JRD278" s="379"/>
      <c r="JRE278" s="379"/>
      <c r="JRF278" s="378"/>
      <c r="JRG278" s="378"/>
      <c r="JRH278" s="378"/>
      <c r="JRI278" s="378"/>
      <c r="JRJ278" s="378"/>
      <c r="JRK278" s="378"/>
      <c r="JRL278" s="378"/>
      <c r="JRM278" s="379"/>
      <c r="JRN278" s="379"/>
      <c r="JRO278" s="378"/>
      <c r="JRP278" s="378"/>
      <c r="JRQ278" s="379"/>
      <c r="JRR278" s="379"/>
      <c r="JRS278" s="378"/>
      <c r="JRT278" s="378"/>
      <c r="JRU278" s="378"/>
      <c r="JRV278" s="378"/>
      <c r="JRW278" s="378"/>
      <c r="JRX278" s="372"/>
      <c r="JRY278" s="398"/>
      <c r="JRZ278" s="378"/>
      <c r="JSA278" s="378"/>
      <c r="JSB278" s="378"/>
      <c r="JSC278" s="378"/>
      <c r="JSD278" s="378"/>
      <c r="JSE278" s="378"/>
      <c r="JSF278" s="378"/>
      <c r="JSG278" s="377"/>
      <c r="JSH278" s="377"/>
      <c r="JSI278" s="377"/>
      <c r="JSJ278" s="377"/>
      <c r="JSK278" s="377"/>
      <c r="JSL278" s="377"/>
      <c r="JSM278" s="377"/>
      <c r="JSN278" s="377"/>
      <c r="JSO278" s="377"/>
      <c r="JSP278" s="377"/>
      <c r="JSQ278" s="377"/>
      <c r="JSR278" s="377"/>
      <c r="JSS278" s="377"/>
      <c r="JST278" s="377"/>
      <c r="JSU278" s="377"/>
      <c r="JSV278" s="377"/>
      <c r="JSW278" s="377"/>
      <c r="JSX278" s="377"/>
      <c r="JSY278" s="377"/>
      <c r="JSZ278" s="377"/>
      <c r="JTA278" s="377"/>
      <c r="JTB278" s="377"/>
      <c r="JTC278" s="377"/>
      <c r="JTD278" s="377"/>
      <c r="JTE278" s="377"/>
      <c r="JTF278" s="377"/>
      <c r="JTG278" s="377"/>
      <c r="JTH278" s="377"/>
      <c r="JTI278" s="377"/>
      <c r="JTJ278" s="377"/>
      <c r="JTK278" s="377"/>
      <c r="JTL278" s="377"/>
      <c r="JTM278" s="377"/>
      <c r="JTN278" s="377"/>
      <c r="JTO278" s="377"/>
      <c r="JTP278" s="377"/>
      <c r="JTQ278" s="377"/>
      <c r="JTR278" s="377"/>
      <c r="JTS278" s="377"/>
      <c r="JTT278" s="377"/>
      <c r="JTU278" s="377"/>
      <c r="JTV278" s="377"/>
      <c r="JTW278" s="377"/>
      <c r="JTX278" s="377"/>
      <c r="JTY278" s="378"/>
      <c r="JTZ278" s="378"/>
      <c r="JUA278" s="378"/>
      <c r="JUB278" s="378"/>
      <c r="JUC278" s="378"/>
      <c r="JUD278" s="378"/>
      <c r="JUE278" s="378"/>
      <c r="JUF278" s="378"/>
      <c r="JUG278" s="378"/>
      <c r="JUH278" s="378"/>
      <c r="JUI278" s="378"/>
      <c r="JUJ278" s="378"/>
      <c r="JUK278" s="378"/>
      <c r="JUL278" s="378"/>
      <c r="JUM278" s="378"/>
      <c r="JUN278" s="378"/>
      <c r="JUO278" s="378"/>
      <c r="JUP278" s="378"/>
      <c r="JUQ278" s="378"/>
      <c r="JUR278" s="378"/>
      <c r="JUS278" s="378"/>
      <c r="JUT278" s="378"/>
      <c r="JUU278" s="378"/>
      <c r="JUV278" s="378"/>
      <c r="JUW278" s="379"/>
      <c r="JUX278" s="379"/>
      <c r="JUY278" s="379"/>
      <c r="JUZ278" s="379"/>
      <c r="JVA278" s="379"/>
      <c r="JVB278" s="378"/>
      <c r="JVC278" s="378"/>
      <c r="JVD278" s="379"/>
      <c r="JVE278" s="379"/>
      <c r="JVF278" s="378"/>
      <c r="JVG278" s="378"/>
      <c r="JVH278" s="379"/>
      <c r="JVI278" s="379"/>
      <c r="JVJ278" s="378"/>
      <c r="JVK278" s="378"/>
      <c r="JVL278" s="378"/>
      <c r="JVM278" s="378"/>
      <c r="JVN278" s="378"/>
      <c r="JVO278" s="378"/>
      <c r="JVP278" s="378"/>
      <c r="JVQ278" s="379"/>
      <c r="JVR278" s="379"/>
      <c r="JVS278" s="378"/>
      <c r="JVT278" s="378"/>
      <c r="JVU278" s="379"/>
      <c r="JVV278" s="379"/>
      <c r="JVW278" s="378"/>
      <c r="JVX278" s="378"/>
      <c r="JVY278" s="378"/>
      <c r="JVZ278" s="378"/>
      <c r="JWA278" s="378"/>
      <c r="JWB278" s="372"/>
      <c r="JWC278" s="398"/>
      <c r="JWD278" s="378"/>
      <c r="JWE278" s="378"/>
      <c r="JWF278" s="378"/>
      <c r="JWG278" s="378"/>
      <c r="JWH278" s="378"/>
      <c r="JWI278" s="378"/>
      <c r="JWJ278" s="378"/>
      <c r="JWK278" s="377"/>
      <c r="JWL278" s="377"/>
      <c r="JWM278" s="377"/>
      <c r="JWN278" s="377"/>
      <c r="JWO278" s="377"/>
      <c r="JWP278" s="377"/>
      <c r="JWQ278" s="377"/>
      <c r="JWR278" s="377"/>
      <c r="JWS278" s="377"/>
      <c r="JWT278" s="377"/>
      <c r="JWU278" s="377"/>
      <c r="JWV278" s="377"/>
      <c r="JWW278" s="377"/>
      <c r="JWX278" s="377"/>
      <c r="JWY278" s="377"/>
      <c r="JWZ278" s="377"/>
      <c r="JXA278" s="377"/>
      <c r="JXB278" s="377"/>
      <c r="JXC278" s="377"/>
      <c r="JXD278" s="377"/>
      <c r="JXE278" s="377"/>
      <c r="JXF278" s="377"/>
      <c r="JXG278" s="377"/>
      <c r="JXH278" s="377"/>
      <c r="JXI278" s="377"/>
      <c r="JXJ278" s="377"/>
      <c r="JXK278" s="377"/>
      <c r="JXL278" s="377"/>
      <c r="JXM278" s="377"/>
      <c r="JXN278" s="377"/>
      <c r="JXO278" s="377"/>
      <c r="JXP278" s="377"/>
      <c r="JXQ278" s="377"/>
      <c r="JXR278" s="377"/>
      <c r="JXS278" s="377"/>
      <c r="JXT278" s="377"/>
      <c r="JXU278" s="377"/>
      <c r="JXV278" s="377"/>
      <c r="JXW278" s="377"/>
      <c r="JXX278" s="377"/>
      <c r="JXY278" s="377"/>
      <c r="JXZ278" s="377"/>
      <c r="JYA278" s="377"/>
      <c r="JYB278" s="377"/>
      <c r="JYC278" s="378"/>
      <c r="JYD278" s="378"/>
      <c r="JYE278" s="378"/>
      <c r="JYF278" s="378"/>
      <c r="JYG278" s="378"/>
      <c r="JYH278" s="378"/>
      <c r="JYI278" s="378"/>
      <c r="JYJ278" s="378"/>
      <c r="JYK278" s="378"/>
      <c r="JYL278" s="378"/>
      <c r="JYM278" s="378"/>
      <c r="JYN278" s="378"/>
      <c r="JYO278" s="378"/>
      <c r="JYP278" s="378"/>
      <c r="JYQ278" s="378"/>
      <c r="JYR278" s="378"/>
      <c r="JYS278" s="378"/>
      <c r="JYT278" s="378"/>
      <c r="JYU278" s="378"/>
      <c r="JYV278" s="378"/>
      <c r="JYW278" s="378"/>
      <c r="JYX278" s="378"/>
      <c r="JYY278" s="378"/>
      <c r="JYZ278" s="378"/>
      <c r="JZA278" s="379"/>
      <c r="JZB278" s="379"/>
      <c r="JZC278" s="379"/>
      <c r="JZD278" s="379"/>
      <c r="JZE278" s="379"/>
      <c r="JZF278" s="378"/>
      <c r="JZG278" s="378"/>
      <c r="JZH278" s="379"/>
      <c r="JZI278" s="379"/>
      <c r="JZJ278" s="378"/>
      <c r="JZK278" s="378"/>
      <c r="JZL278" s="379"/>
      <c r="JZM278" s="379"/>
      <c r="JZN278" s="378"/>
      <c r="JZO278" s="378"/>
      <c r="JZP278" s="378"/>
      <c r="JZQ278" s="378"/>
      <c r="JZR278" s="378"/>
      <c r="JZS278" s="378"/>
      <c r="JZT278" s="378"/>
      <c r="JZU278" s="379"/>
      <c r="JZV278" s="379"/>
      <c r="JZW278" s="378"/>
      <c r="JZX278" s="378"/>
      <c r="JZY278" s="379"/>
      <c r="JZZ278" s="379"/>
      <c r="KAA278" s="378"/>
      <c r="KAB278" s="378"/>
      <c r="KAC278" s="378"/>
      <c r="KAD278" s="378"/>
      <c r="KAE278" s="378"/>
      <c r="KAF278" s="372"/>
      <c r="KAG278" s="398"/>
      <c r="KAH278" s="378"/>
      <c r="KAI278" s="378"/>
      <c r="KAJ278" s="378"/>
      <c r="KAK278" s="378"/>
      <c r="KAL278" s="378"/>
      <c r="KAM278" s="378"/>
      <c r="KAN278" s="378"/>
      <c r="KAO278" s="377"/>
      <c r="KAP278" s="377"/>
      <c r="KAQ278" s="377"/>
      <c r="KAR278" s="377"/>
      <c r="KAS278" s="377"/>
      <c r="KAT278" s="377"/>
      <c r="KAU278" s="377"/>
      <c r="KAV278" s="377"/>
      <c r="KAW278" s="377"/>
      <c r="KAX278" s="377"/>
      <c r="KAY278" s="377"/>
      <c r="KAZ278" s="377"/>
      <c r="KBA278" s="377"/>
      <c r="KBB278" s="377"/>
      <c r="KBC278" s="377"/>
      <c r="KBD278" s="377"/>
      <c r="KBE278" s="377"/>
      <c r="KBF278" s="377"/>
      <c r="KBG278" s="377"/>
      <c r="KBH278" s="377"/>
      <c r="KBI278" s="377"/>
      <c r="KBJ278" s="377"/>
      <c r="KBK278" s="377"/>
      <c r="KBL278" s="377"/>
      <c r="KBM278" s="377"/>
      <c r="KBN278" s="377"/>
      <c r="KBO278" s="377"/>
      <c r="KBP278" s="377"/>
      <c r="KBQ278" s="377"/>
      <c r="KBR278" s="377"/>
      <c r="KBS278" s="377"/>
      <c r="KBT278" s="377"/>
      <c r="KBU278" s="377"/>
      <c r="KBV278" s="377"/>
      <c r="KBW278" s="377"/>
      <c r="KBX278" s="377"/>
      <c r="KBY278" s="377"/>
      <c r="KBZ278" s="377"/>
      <c r="KCA278" s="377"/>
      <c r="KCB278" s="377"/>
      <c r="KCC278" s="377"/>
      <c r="KCD278" s="377"/>
      <c r="KCE278" s="377"/>
      <c r="KCF278" s="377"/>
      <c r="KCG278" s="378"/>
      <c r="KCH278" s="378"/>
      <c r="KCI278" s="378"/>
      <c r="KCJ278" s="378"/>
      <c r="KCK278" s="378"/>
      <c r="KCL278" s="378"/>
      <c r="KCM278" s="378"/>
      <c r="KCN278" s="378"/>
      <c r="KCO278" s="378"/>
      <c r="KCP278" s="378"/>
      <c r="KCQ278" s="378"/>
      <c r="KCR278" s="378"/>
      <c r="KCS278" s="378"/>
      <c r="KCT278" s="378"/>
      <c r="KCU278" s="378"/>
      <c r="KCV278" s="378"/>
      <c r="KCW278" s="378"/>
      <c r="KCX278" s="378"/>
      <c r="KCY278" s="378"/>
      <c r="KCZ278" s="378"/>
      <c r="KDA278" s="378"/>
      <c r="KDB278" s="378"/>
      <c r="KDC278" s="378"/>
      <c r="KDD278" s="378"/>
      <c r="KDE278" s="379"/>
      <c r="KDF278" s="379"/>
      <c r="KDG278" s="379"/>
      <c r="KDH278" s="379"/>
      <c r="KDI278" s="379"/>
      <c r="KDJ278" s="378"/>
      <c r="KDK278" s="378"/>
      <c r="KDL278" s="379"/>
      <c r="KDM278" s="379"/>
      <c r="KDN278" s="378"/>
      <c r="KDO278" s="378"/>
      <c r="KDP278" s="379"/>
      <c r="KDQ278" s="379"/>
      <c r="KDR278" s="378"/>
      <c r="KDS278" s="378"/>
      <c r="KDT278" s="378"/>
      <c r="KDU278" s="378"/>
      <c r="KDV278" s="378"/>
      <c r="KDW278" s="378"/>
      <c r="KDX278" s="378"/>
      <c r="KDY278" s="379"/>
      <c r="KDZ278" s="379"/>
      <c r="KEA278" s="378"/>
      <c r="KEB278" s="378"/>
      <c r="KEC278" s="379"/>
      <c r="KED278" s="379"/>
      <c r="KEE278" s="378"/>
      <c r="KEF278" s="378"/>
      <c r="KEG278" s="378"/>
      <c r="KEH278" s="378"/>
      <c r="KEI278" s="378"/>
      <c r="KEJ278" s="372"/>
      <c r="KEK278" s="398"/>
      <c r="KEL278" s="378"/>
      <c r="KEM278" s="378"/>
      <c r="KEN278" s="378"/>
      <c r="KEO278" s="378"/>
      <c r="KEP278" s="378"/>
      <c r="KEQ278" s="378"/>
      <c r="KER278" s="378"/>
      <c r="KES278" s="377"/>
      <c r="KET278" s="377"/>
      <c r="KEU278" s="377"/>
      <c r="KEV278" s="377"/>
      <c r="KEW278" s="377"/>
      <c r="KEX278" s="377"/>
      <c r="KEY278" s="377"/>
      <c r="KEZ278" s="377"/>
      <c r="KFA278" s="377"/>
      <c r="KFB278" s="377"/>
      <c r="KFC278" s="377"/>
      <c r="KFD278" s="377"/>
      <c r="KFE278" s="377"/>
      <c r="KFF278" s="377"/>
      <c r="KFG278" s="377"/>
      <c r="KFH278" s="377"/>
      <c r="KFI278" s="377"/>
      <c r="KFJ278" s="377"/>
      <c r="KFK278" s="377"/>
      <c r="KFL278" s="377"/>
      <c r="KFM278" s="377"/>
      <c r="KFN278" s="377"/>
      <c r="KFO278" s="377"/>
      <c r="KFP278" s="377"/>
      <c r="KFQ278" s="377"/>
      <c r="KFR278" s="377"/>
      <c r="KFS278" s="377"/>
      <c r="KFT278" s="377"/>
      <c r="KFU278" s="377"/>
      <c r="KFV278" s="377"/>
      <c r="KFW278" s="377"/>
      <c r="KFX278" s="377"/>
      <c r="KFY278" s="377"/>
      <c r="KFZ278" s="377"/>
      <c r="KGA278" s="377"/>
      <c r="KGB278" s="377"/>
      <c r="KGC278" s="377"/>
      <c r="KGD278" s="377"/>
      <c r="KGE278" s="377"/>
      <c r="KGF278" s="377"/>
      <c r="KGG278" s="377"/>
      <c r="KGH278" s="377"/>
      <c r="KGI278" s="377"/>
      <c r="KGJ278" s="377"/>
      <c r="KGK278" s="378"/>
      <c r="KGL278" s="378"/>
      <c r="KGM278" s="378"/>
      <c r="KGN278" s="378"/>
      <c r="KGO278" s="378"/>
      <c r="KGP278" s="378"/>
      <c r="KGQ278" s="378"/>
      <c r="KGR278" s="378"/>
      <c r="KGS278" s="378"/>
      <c r="KGT278" s="378"/>
      <c r="KGU278" s="378"/>
      <c r="KGV278" s="378"/>
      <c r="KGW278" s="378"/>
      <c r="KGX278" s="378"/>
      <c r="KGY278" s="378"/>
      <c r="KGZ278" s="378"/>
      <c r="KHA278" s="378"/>
      <c r="KHB278" s="378"/>
      <c r="KHC278" s="378"/>
      <c r="KHD278" s="378"/>
      <c r="KHE278" s="378"/>
      <c r="KHF278" s="378"/>
      <c r="KHG278" s="378"/>
      <c r="KHH278" s="378"/>
      <c r="KHI278" s="379"/>
      <c r="KHJ278" s="379"/>
      <c r="KHK278" s="379"/>
      <c r="KHL278" s="379"/>
      <c r="KHM278" s="379"/>
      <c r="KHN278" s="378"/>
      <c r="KHO278" s="378"/>
      <c r="KHP278" s="379"/>
      <c r="KHQ278" s="379"/>
      <c r="KHR278" s="378"/>
      <c r="KHS278" s="378"/>
      <c r="KHT278" s="379"/>
      <c r="KHU278" s="379"/>
      <c r="KHV278" s="378"/>
      <c r="KHW278" s="378"/>
      <c r="KHX278" s="378"/>
      <c r="KHY278" s="378"/>
      <c r="KHZ278" s="378"/>
      <c r="KIA278" s="378"/>
      <c r="KIB278" s="378"/>
      <c r="KIC278" s="379"/>
      <c r="KID278" s="379"/>
      <c r="KIE278" s="378"/>
      <c r="KIF278" s="378"/>
      <c r="KIG278" s="379"/>
      <c r="KIH278" s="379"/>
      <c r="KII278" s="378"/>
      <c r="KIJ278" s="378"/>
      <c r="KIK278" s="378"/>
      <c r="KIL278" s="378"/>
      <c r="KIM278" s="378"/>
      <c r="KIN278" s="372"/>
      <c r="KIO278" s="398"/>
      <c r="KIP278" s="378"/>
      <c r="KIQ278" s="378"/>
      <c r="KIR278" s="378"/>
      <c r="KIS278" s="378"/>
      <c r="KIT278" s="378"/>
      <c r="KIU278" s="378"/>
      <c r="KIV278" s="378"/>
      <c r="KIW278" s="377"/>
      <c r="KIX278" s="377"/>
      <c r="KIY278" s="377"/>
      <c r="KIZ278" s="377"/>
      <c r="KJA278" s="377"/>
      <c r="KJB278" s="377"/>
      <c r="KJC278" s="377"/>
      <c r="KJD278" s="377"/>
      <c r="KJE278" s="377"/>
      <c r="KJF278" s="377"/>
      <c r="KJG278" s="377"/>
      <c r="KJH278" s="377"/>
      <c r="KJI278" s="377"/>
      <c r="KJJ278" s="377"/>
      <c r="KJK278" s="377"/>
      <c r="KJL278" s="377"/>
      <c r="KJM278" s="377"/>
      <c r="KJN278" s="377"/>
      <c r="KJO278" s="377"/>
      <c r="KJP278" s="377"/>
      <c r="KJQ278" s="377"/>
      <c r="KJR278" s="377"/>
      <c r="KJS278" s="377"/>
      <c r="KJT278" s="377"/>
      <c r="KJU278" s="377"/>
      <c r="KJV278" s="377"/>
      <c r="KJW278" s="377"/>
      <c r="KJX278" s="377"/>
      <c r="KJY278" s="377"/>
      <c r="KJZ278" s="377"/>
      <c r="KKA278" s="377"/>
      <c r="KKB278" s="377"/>
      <c r="KKC278" s="377"/>
      <c r="KKD278" s="377"/>
      <c r="KKE278" s="377"/>
      <c r="KKF278" s="377"/>
      <c r="KKG278" s="377"/>
      <c r="KKH278" s="377"/>
      <c r="KKI278" s="377"/>
      <c r="KKJ278" s="377"/>
      <c r="KKK278" s="377"/>
      <c r="KKL278" s="377"/>
      <c r="KKM278" s="377"/>
      <c r="KKN278" s="377"/>
      <c r="KKO278" s="378"/>
      <c r="KKP278" s="378"/>
      <c r="KKQ278" s="378"/>
      <c r="KKR278" s="378"/>
      <c r="KKS278" s="378"/>
      <c r="KKT278" s="378"/>
      <c r="KKU278" s="378"/>
      <c r="KKV278" s="378"/>
      <c r="KKW278" s="378"/>
      <c r="KKX278" s="378"/>
      <c r="KKY278" s="378"/>
      <c r="KKZ278" s="378"/>
      <c r="KLA278" s="378"/>
      <c r="KLB278" s="378"/>
      <c r="KLC278" s="378"/>
      <c r="KLD278" s="378"/>
      <c r="KLE278" s="378"/>
      <c r="KLF278" s="378"/>
      <c r="KLG278" s="378"/>
      <c r="KLH278" s="378"/>
      <c r="KLI278" s="378"/>
      <c r="KLJ278" s="378"/>
      <c r="KLK278" s="378"/>
      <c r="KLL278" s="378"/>
      <c r="KLM278" s="379"/>
      <c r="KLN278" s="379"/>
      <c r="KLO278" s="379"/>
      <c r="KLP278" s="379"/>
      <c r="KLQ278" s="379"/>
      <c r="KLR278" s="378"/>
      <c r="KLS278" s="378"/>
      <c r="KLT278" s="379"/>
      <c r="KLU278" s="379"/>
      <c r="KLV278" s="378"/>
      <c r="KLW278" s="378"/>
      <c r="KLX278" s="379"/>
      <c r="KLY278" s="379"/>
      <c r="KLZ278" s="378"/>
      <c r="KMA278" s="378"/>
      <c r="KMB278" s="378"/>
      <c r="KMC278" s="378"/>
      <c r="KMD278" s="378"/>
      <c r="KME278" s="378"/>
      <c r="KMF278" s="378"/>
      <c r="KMG278" s="379"/>
      <c r="KMH278" s="379"/>
      <c r="KMI278" s="378"/>
      <c r="KMJ278" s="378"/>
      <c r="KMK278" s="379"/>
      <c r="KML278" s="379"/>
      <c r="KMM278" s="378"/>
      <c r="KMN278" s="378"/>
      <c r="KMO278" s="378"/>
      <c r="KMP278" s="378"/>
      <c r="KMQ278" s="378"/>
      <c r="KMR278" s="372"/>
      <c r="KMS278" s="398"/>
      <c r="KMT278" s="378"/>
      <c r="KMU278" s="378"/>
      <c r="KMV278" s="378"/>
      <c r="KMW278" s="378"/>
      <c r="KMX278" s="378"/>
      <c r="KMY278" s="378"/>
      <c r="KMZ278" s="378"/>
      <c r="KNA278" s="377"/>
      <c r="KNB278" s="377"/>
      <c r="KNC278" s="377"/>
      <c r="KND278" s="377"/>
      <c r="KNE278" s="377"/>
      <c r="KNF278" s="377"/>
      <c r="KNG278" s="377"/>
      <c r="KNH278" s="377"/>
      <c r="KNI278" s="377"/>
      <c r="KNJ278" s="377"/>
      <c r="KNK278" s="377"/>
      <c r="KNL278" s="377"/>
      <c r="KNM278" s="377"/>
      <c r="KNN278" s="377"/>
      <c r="KNO278" s="377"/>
      <c r="KNP278" s="377"/>
      <c r="KNQ278" s="377"/>
      <c r="KNR278" s="377"/>
      <c r="KNS278" s="377"/>
      <c r="KNT278" s="377"/>
      <c r="KNU278" s="377"/>
      <c r="KNV278" s="377"/>
      <c r="KNW278" s="377"/>
      <c r="KNX278" s="377"/>
      <c r="KNY278" s="377"/>
      <c r="KNZ278" s="377"/>
      <c r="KOA278" s="377"/>
      <c r="KOB278" s="377"/>
      <c r="KOC278" s="377"/>
      <c r="KOD278" s="377"/>
      <c r="KOE278" s="377"/>
      <c r="KOF278" s="377"/>
      <c r="KOG278" s="377"/>
      <c r="KOH278" s="377"/>
      <c r="KOI278" s="377"/>
      <c r="KOJ278" s="377"/>
      <c r="KOK278" s="377"/>
      <c r="KOL278" s="377"/>
      <c r="KOM278" s="377"/>
      <c r="KON278" s="377"/>
      <c r="KOO278" s="377"/>
      <c r="KOP278" s="377"/>
      <c r="KOQ278" s="377"/>
      <c r="KOR278" s="377"/>
      <c r="KOS278" s="378"/>
      <c r="KOT278" s="378"/>
      <c r="KOU278" s="378"/>
      <c r="KOV278" s="378"/>
      <c r="KOW278" s="378"/>
      <c r="KOX278" s="378"/>
      <c r="KOY278" s="378"/>
      <c r="KOZ278" s="378"/>
      <c r="KPA278" s="378"/>
      <c r="KPB278" s="378"/>
      <c r="KPC278" s="378"/>
      <c r="KPD278" s="378"/>
      <c r="KPE278" s="378"/>
      <c r="KPF278" s="378"/>
      <c r="KPG278" s="378"/>
      <c r="KPH278" s="378"/>
      <c r="KPI278" s="378"/>
      <c r="KPJ278" s="378"/>
      <c r="KPK278" s="378"/>
      <c r="KPL278" s="378"/>
      <c r="KPM278" s="378"/>
      <c r="KPN278" s="378"/>
      <c r="KPO278" s="378"/>
      <c r="KPP278" s="378"/>
      <c r="KPQ278" s="379"/>
      <c r="KPR278" s="379"/>
      <c r="KPS278" s="379"/>
      <c r="KPT278" s="379"/>
      <c r="KPU278" s="379"/>
      <c r="KPV278" s="378"/>
      <c r="KPW278" s="378"/>
      <c r="KPX278" s="379"/>
      <c r="KPY278" s="379"/>
      <c r="KPZ278" s="378"/>
      <c r="KQA278" s="378"/>
      <c r="KQB278" s="379"/>
      <c r="KQC278" s="379"/>
      <c r="KQD278" s="378"/>
      <c r="KQE278" s="378"/>
      <c r="KQF278" s="378"/>
      <c r="KQG278" s="378"/>
      <c r="KQH278" s="378"/>
      <c r="KQI278" s="378"/>
      <c r="KQJ278" s="378"/>
      <c r="KQK278" s="379"/>
      <c r="KQL278" s="379"/>
      <c r="KQM278" s="378"/>
      <c r="KQN278" s="378"/>
      <c r="KQO278" s="379"/>
      <c r="KQP278" s="379"/>
      <c r="KQQ278" s="378"/>
      <c r="KQR278" s="378"/>
      <c r="KQS278" s="378"/>
      <c r="KQT278" s="378"/>
      <c r="KQU278" s="378"/>
      <c r="KQV278" s="372"/>
      <c r="KQW278" s="398"/>
      <c r="KQX278" s="378"/>
      <c r="KQY278" s="378"/>
      <c r="KQZ278" s="378"/>
      <c r="KRA278" s="378"/>
      <c r="KRB278" s="378"/>
      <c r="KRC278" s="378"/>
      <c r="KRD278" s="378"/>
      <c r="KRE278" s="377"/>
      <c r="KRF278" s="377"/>
      <c r="KRG278" s="377"/>
      <c r="KRH278" s="377"/>
      <c r="KRI278" s="377"/>
      <c r="KRJ278" s="377"/>
      <c r="KRK278" s="377"/>
      <c r="KRL278" s="377"/>
      <c r="KRM278" s="377"/>
      <c r="KRN278" s="377"/>
      <c r="KRO278" s="377"/>
      <c r="KRP278" s="377"/>
      <c r="KRQ278" s="377"/>
      <c r="KRR278" s="377"/>
      <c r="KRS278" s="377"/>
      <c r="KRT278" s="377"/>
      <c r="KRU278" s="377"/>
      <c r="KRV278" s="377"/>
      <c r="KRW278" s="377"/>
      <c r="KRX278" s="377"/>
      <c r="KRY278" s="377"/>
      <c r="KRZ278" s="377"/>
      <c r="KSA278" s="377"/>
      <c r="KSB278" s="377"/>
      <c r="KSC278" s="377"/>
      <c r="KSD278" s="377"/>
      <c r="KSE278" s="377"/>
      <c r="KSF278" s="377"/>
      <c r="KSG278" s="377"/>
      <c r="KSH278" s="377"/>
      <c r="KSI278" s="377"/>
      <c r="KSJ278" s="377"/>
      <c r="KSK278" s="377"/>
      <c r="KSL278" s="377"/>
      <c r="KSM278" s="377"/>
      <c r="KSN278" s="377"/>
      <c r="KSO278" s="377"/>
      <c r="KSP278" s="377"/>
      <c r="KSQ278" s="377"/>
      <c r="KSR278" s="377"/>
      <c r="KSS278" s="377"/>
      <c r="KST278" s="377"/>
      <c r="KSU278" s="377"/>
      <c r="KSV278" s="377"/>
      <c r="KSW278" s="378"/>
      <c r="KSX278" s="378"/>
      <c r="KSY278" s="378"/>
      <c r="KSZ278" s="378"/>
      <c r="KTA278" s="378"/>
      <c r="KTB278" s="378"/>
      <c r="KTC278" s="378"/>
      <c r="KTD278" s="378"/>
      <c r="KTE278" s="378"/>
      <c r="KTF278" s="378"/>
      <c r="KTG278" s="378"/>
      <c r="KTH278" s="378"/>
      <c r="KTI278" s="378"/>
      <c r="KTJ278" s="378"/>
      <c r="KTK278" s="378"/>
      <c r="KTL278" s="378"/>
      <c r="KTM278" s="378"/>
      <c r="KTN278" s="378"/>
      <c r="KTO278" s="378"/>
      <c r="KTP278" s="378"/>
      <c r="KTQ278" s="378"/>
      <c r="KTR278" s="378"/>
      <c r="KTS278" s="378"/>
      <c r="KTT278" s="378"/>
      <c r="KTU278" s="379"/>
      <c r="KTV278" s="379"/>
      <c r="KTW278" s="379"/>
      <c r="KTX278" s="379"/>
      <c r="KTY278" s="379"/>
      <c r="KTZ278" s="378"/>
      <c r="KUA278" s="378"/>
      <c r="KUB278" s="379"/>
      <c r="KUC278" s="379"/>
      <c r="KUD278" s="378"/>
      <c r="KUE278" s="378"/>
      <c r="KUF278" s="379"/>
      <c r="KUG278" s="379"/>
      <c r="KUH278" s="378"/>
      <c r="KUI278" s="378"/>
      <c r="KUJ278" s="378"/>
      <c r="KUK278" s="378"/>
      <c r="KUL278" s="378"/>
      <c r="KUM278" s="378"/>
      <c r="KUN278" s="378"/>
      <c r="KUO278" s="379"/>
      <c r="KUP278" s="379"/>
      <c r="KUQ278" s="378"/>
      <c r="KUR278" s="378"/>
      <c r="KUS278" s="379"/>
      <c r="KUT278" s="379"/>
      <c r="KUU278" s="378"/>
      <c r="KUV278" s="378"/>
      <c r="KUW278" s="378"/>
      <c r="KUX278" s="378"/>
      <c r="KUY278" s="378"/>
      <c r="KUZ278" s="372"/>
      <c r="KVA278" s="398"/>
      <c r="KVB278" s="378"/>
      <c r="KVC278" s="378"/>
      <c r="KVD278" s="378"/>
      <c r="KVE278" s="378"/>
      <c r="KVF278" s="378"/>
      <c r="KVG278" s="378"/>
      <c r="KVH278" s="378"/>
      <c r="KVI278" s="377"/>
      <c r="KVJ278" s="377"/>
      <c r="KVK278" s="377"/>
      <c r="KVL278" s="377"/>
      <c r="KVM278" s="377"/>
      <c r="KVN278" s="377"/>
      <c r="KVO278" s="377"/>
      <c r="KVP278" s="377"/>
      <c r="KVQ278" s="377"/>
      <c r="KVR278" s="377"/>
      <c r="KVS278" s="377"/>
      <c r="KVT278" s="377"/>
      <c r="KVU278" s="377"/>
      <c r="KVV278" s="377"/>
      <c r="KVW278" s="377"/>
      <c r="KVX278" s="377"/>
      <c r="KVY278" s="377"/>
      <c r="KVZ278" s="377"/>
      <c r="KWA278" s="377"/>
      <c r="KWB278" s="377"/>
      <c r="KWC278" s="377"/>
      <c r="KWD278" s="377"/>
      <c r="KWE278" s="377"/>
      <c r="KWF278" s="377"/>
      <c r="KWG278" s="377"/>
      <c r="KWH278" s="377"/>
      <c r="KWI278" s="377"/>
      <c r="KWJ278" s="377"/>
      <c r="KWK278" s="377"/>
      <c r="KWL278" s="377"/>
      <c r="KWM278" s="377"/>
      <c r="KWN278" s="377"/>
      <c r="KWO278" s="377"/>
      <c r="KWP278" s="377"/>
      <c r="KWQ278" s="377"/>
      <c r="KWR278" s="377"/>
      <c r="KWS278" s="377"/>
      <c r="KWT278" s="377"/>
      <c r="KWU278" s="377"/>
      <c r="KWV278" s="377"/>
      <c r="KWW278" s="377"/>
      <c r="KWX278" s="377"/>
      <c r="KWY278" s="377"/>
      <c r="KWZ278" s="377"/>
      <c r="KXA278" s="378"/>
      <c r="KXB278" s="378"/>
      <c r="KXC278" s="378"/>
      <c r="KXD278" s="378"/>
      <c r="KXE278" s="378"/>
      <c r="KXF278" s="378"/>
      <c r="KXG278" s="378"/>
      <c r="KXH278" s="378"/>
      <c r="KXI278" s="378"/>
      <c r="KXJ278" s="378"/>
      <c r="KXK278" s="378"/>
      <c r="KXL278" s="378"/>
      <c r="KXM278" s="378"/>
      <c r="KXN278" s="378"/>
      <c r="KXO278" s="378"/>
      <c r="KXP278" s="378"/>
      <c r="KXQ278" s="378"/>
      <c r="KXR278" s="378"/>
      <c r="KXS278" s="378"/>
      <c r="KXT278" s="378"/>
      <c r="KXU278" s="378"/>
      <c r="KXV278" s="378"/>
      <c r="KXW278" s="378"/>
      <c r="KXX278" s="378"/>
      <c r="KXY278" s="379"/>
      <c r="KXZ278" s="379"/>
      <c r="KYA278" s="379"/>
      <c r="KYB278" s="379"/>
      <c r="KYC278" s="379"/>
      <c r="KYD278" s="378"/>
      <c r="KYE278" s="378"/>
      <c r="KYF278" s="379"/>
      <c r="KYG278" s="379"/>
      <c r="KYH278" s="378"/>
      <c r="KYI278" s="378"/>
      <c r="KYJ278" s="379"/>
      <c r="KYK278" s="379"/>
      <c r="KYL278" s="378"/>
      <c r="KYM278" s="378"/>
      <c r="KYN278" s="378"/>
      <c r="KYO278" s="378"/>
      <c r="KYP278" s="378"/>
      <c r="KYQ278" s="378"/>
      <c r="KYR278" s="378"/>
      <c r="KYS278" s="379"/>
      <c r="KYT278" s="379"/>
      <c r="KYU278" s="378"/>
      <c r="KYV278" s="378"/>
      <c r="KYW278" s="379"/>
      <c r="KYX278" s="379"/>
      <c r="KYY278" s="378"/>
      <c r="KYZ278" s="378"/>
      <c r="KZA278" s="378"/>
      <c r="KZB278" s="378"/>
      <c r="KZC278" s="378"/>
      <c r="KZD278" s="372"/>
      <c r="KZE278" s="398"/>
      <c r="KZF278" s="378"/>
      <c r="KZG278" s="378"/>
      <c r="KZH278" s="378"/>
      <c r="KZI278" s="378"/>
      <c r="KZJ278" s="378"/>
      <c r="KZK278" s="378"/>
      <c r="KZL278" s="378"/>
      <c r="KZM278" s="377"/>
      <c r="KZN278" s="377"/>
      <c r="KZO278" s="377"/>
      <c r="KZP278" s="377"/>
      <c r="KZQ278" s="377"/>
      <c r="KZR278" s="377"/>
      <c r="KZS278" s="377"/>
      <c r="KZT278" s="377"/>
      <c r="KZU278" s="377"/>
      <c r="KZV278" s="377"/>
      <c r="KZW278" s="377"/>
      <c r="KZX278" s="377"/>
      <c r="KZY278" s="377"/>
      <c r="KZZ278" s="377"/>
      <c r="LAA278" s="377"/>
      <c r="LAB278" s="377"/>
      <c r="LAC278" s="377"/>
      <c r="LAD278" s="377"/>
      <c r="LAE278" s="377"/>
      <c r="LAF278" s="377"/>
      <c r="LAG278" s="377"/>
      <c r="LAH278" s="377"/>
      <c r="LAI278" s="377"/>
      <c r="LAJ278" s="377"/>
      <c r="LAK278" s="377"/>
      <c r="LAL278" s="377"/>
      <c r="LAM278" s="377"/>
      <c r="LAN278" s="377"/>
      <c r="LAO278" s="377"/>
      <c r="LAP278" s="377"/>
      <c r="LAQ278" s="377"/>
      <c r="LAR278" s="377"/>
      <c r="LAS278" s="377"/>
      <c r="LAT278" s="377"/>
      <c r="LAU278" s="377"/>
      <c r="LAV278" s="377"/>
      <c r="LAW278" s="377"/>
      <c r="LAX278" s="377"/>
      <c r="LAY278" s="377"/>
      <c r="LAZ278" s="377"/>
      <c r="LBA278" s="377"/>
      <c r="LBB278" s="377"/>
      <c r="LBC278" s="377"/>
      <c r="LBD278" s="377"/>
      <c r="LBE278" s="378"/>
      <c r="LBF278" s="378"/>
      <c r="LBG278" s="378"/>
      <c r="LBH278" s="378"/>
      <c r="LBI278" s="378"/>
      <c r="LBJ278" s="378"/>
      <c r="LBK278" s="378"/>
      <c r="LBL278" s="378"/>
      <c r="LBM278" s="378"/>
      <c r="LBN278" s="378"/>
      <c r="LBO278" s="378"/>
      <c r="LBP278" s="378"/>
      <c r="LBQ278" s="378"/>
      <c r="LBR278" s="378"/>
      <c r="LBS278" s="378"/>
      <c r="LBT278" s="378"/>
      <c r="LBU278" s="378"/>
      <c r="LBV278" s="378"/>
      <c r="LBW278" s="378"/>
      <c r="LBX278" s="378"/>
      <c r="LBY278" s="378"/>
      <c r="LBZ278" s="378"/>
      <c r="LCA278" s="378"/>
      <c r="LCB278" s="378"/>
      <c r="LCC278" s="379"/>
      <c r="LCD278" s="379"/>
      <c r="LCE278" s="379"/>
      <c r="LCF278" s="379"/>
      <c r="LCG278" s="379"/>
      <c r="LCH278" s="378"/>
      <c r="LCI278" s="378"/>
      <c r="LCJ278" s="379"/>
      <c r="LCK278" s="379"/>
      <c r="LCL278" s="378"/>
      <c r="LCM278" s="378"/>
      <c r="LCN278" s="379"/>
      <c r="LCO278" s="379"/>
      <c r="LCP278" s="378"/>
      <c r="LCQ278" s="378"/>
      <c r="LCR278" s="378"/>
      <c r="LCS278" s="378"/>
      <c r="LCT278" s="378"/>
      <c r="LCU278" s="378"/>
      <c r="LCV278" s="378"/>
      <c r="LCW278" s="379"/>
      <c r="LCX278" s="379"/>
      <c r="LCY278" s="378"/>
      <c r="LCZ278" s="378"/>
      <c r="LDA278" s="379"/>
      <c r="LDB278" s="379"/>
      <c r="LDC278" s="378"/>
      <c r="LDD278" s="378"/>
      <c r="LDE278" s="378"/>
      <c r="LDF278" s="378"/>
      <c r="LDG278" s="378"/>
      <c r="LDH278" s="372"/>
      <c r="LDI278" s="398"/>
      <c r="LDJ278" s="378"/>
      <c r="LDK278" s="378"/>
      <c r="LDL278" s="378"/>
      <c r="LDM278" s="378"/>
      <c r="LDN278" s="378"/>
      <c r="LDO278" s="378"/>
      <c r="LDP278" s="378"/>
      <c r="LDQ278" s="377"/>
      <c r="LDR278" s="377"/>
      <c r="LDS278" s="377"/>
      <c r="LDT278" s="377"/>
      <c r="LDU278" s="377"/>
      <c r="LDV278" s="377"/>
      <c r="LDW278" s="377"/>
      <c r="LDX278" s="377"/>
      <c r="LDY278" s="377"/>
      <c r="LDZ278" s="377"/>
      <c r="LEA278" s="377"/>
      <c r="LEB278" s="377"/>
      <c r="LEC278" s="377"/>
      <c r="LED278" s="377"/>
      <c r="LEE278" s="377"/>
      <c r="LEF278" s="377"/>
      <c r="LEG278" s="377"/>
      <c r="LEH278" s="377"/>
      <c r="LEI278" s="377"/>
      <c r="LEJ278" s="377"/>
      <c r="LEK278" s="377"/>
      <c r="LEL278" s="377"/>
      <c r="LEM278" s="377"/>
      <c r="LEN278" s="377"/>
      <c r="LEO278" s="377"/>
      <c r="LEP278" s="377"/>
      <c r="LEQ278" s="377"/>
      <c r="LER278" s="377"/>
      <c r="LES278" s="377"/>
      <c r="LET278" s="377"/>
      <c r="LEU278" s="377"/>
      <c r="LEV278" s="377"/>
      <c r="LEW278" s="377"/>
      <c r="LEX278" s="377"/>
      <c r="LEY278" s="377"/>
      <c r="LEZ278" s="377"/>
      <c r="LFA278" s="377"/>
      <c r="LFB278" s="377"/>
      <c r="LFC278" s="377"/>
      <c r="LFD278" s="377"/>
      <c r="LFE278" s="377"/>
      <c r="LFF278" s="377"/>
      <c r="LFG278" s="377"/>
      <c r="LFH278" s="377"/>
      <c r="LFI278" s="378"/>
      <c r="LFJ278" s="378"/>
      <c r="LFK278" s="378"/>
      <c r="LFL278" s="378"/>
      <c r="LFM278" s="378"/>
      <c r="LFN278" s="378"/>
      <c r="LFO278" s="378"/>
      <c r="LFP278" s="378"/>
      <c r="LFQ278" s="378"/>
      <c r="LFR278" s="378"/>
      <c r="LFS278" s="378"/>
      <c r="LFT278" s="378"/>
      <c r="LFU278" s="378"/>
      <c r="LFV278" s="378"/>
      <c r="LFW278" s="378"/>
      <c r="LFX278" s="378"/>
      <c r="LFY278" s="378"/>
      <c r="LFZ278" s="378"/>
      <c r="LGA278" s="378"/>
      <c r="LGB278" s="378"/>
      <c r="LGC278" s="378"/>
      <c r="LGD278" s="378"/>
      <c r="LGE278" s="378"/>
      <c r="LGF278" s="378"/>
      <c r="LGG278" s="379"/>
      <c r="LGH278" s="379"/>
      <c r="LGI278" s="379"/>
      <c r="LGJ278" s="379"/>
      <c r="LGK278" s="379"/>
      <c r="LGL278" s="378"/>
      <c r="LGM278" s="378"/>
      <c r="LGN278" s="379"/>
      <c r="LGO278" s="379"/>
      <c r="LGP278" s="378"/>
      <c r="LGQ278" s="378"/>
      <c r="LGR278" s="379"/>
      <c r="LGS278" s="379"/>
      <c r="LGT278" s="378"/>
      <c r="LGU278" s="378"/>
      <c r="LGV278" s="378"/>
      <c r="LGW278" s="378"/>
      <c r="LGX278" s="378"/>
      <c r="LGY278" s="378"/>
      <c r="LGZ278" s="378"/>
      <c r="LHA278" s="379"/>
      <c r="LHB278" s="379"/>
      <c r="LHC278" s="378"/>
      <c r="LHD278" s="378"/>
      <c r="LHE278" s="379"/>
      <c r="LHF278" s="379"/>
      <c r="LHG278" s="378"/>
      <c r="LHH278" s="378"/>
      <c r="LHI278" s="378"/>
      <c r="LHJ278" s="378"/>
      <c r="LHK278" s="378"/>
      <c r="LHL278" s="372"/>
      <c r="LHM278" s="398"/>
      <c r="LHN278" s="378"/>
      <c r="LHO278" s="378"/>
      <c r="LHP278" s="378"/>
      <c r="LHQ278" s="378"/>
      <c r="LHR278" s="378"/>
      <c r="LHS278" s="378"/>
      <c r="LHT278" s="378"/>
      <c r="LHU278" s="377"/>
      <c r="LHV278" s="377"/>
      <c r="LHW278" s="377"/>
      <c r="LHX278" s="377"/>
      <c r="LHY278" s="377"/>
      <c r="LHZ278" s="377"/>
      <c r="LIA278" s="377"/>
      <c r="LIB278" s="377"/>
      <c r="LIC278" s="377"/>
      <c r="LID278" s="377"/>
      <c r="LIE278" s="377"/>
      <c r="LIF278" s="377"/>
      <c r="LIG278" s="377"/>
      <c r="LIH278" s="377"/>
      <c r="LII278" s="377"/>
      <c r="LIJ278" s="377"/>
      <c r="LIK278" s="377"/>
      <c r="LIL278" s="377"/>
      <c r="LIM278" s="377"/>
      <c r="LIN278" s="377"/>
      <c r="LIO278" s="377"/>
      <c r="LIP278" s="377"/>
      <c r="LIQ278" s="377"/>
      <c r="LIR278" s="377"/>
      <c r="LIS278" s="377"/>
      <c r="LIT278" s="377"/>
      <c r="LIU278" s="377"/>
      <c r="LIV278" s="377"/>
      <c r="LIW278" s="377"/>
      <c r="LIX278" s="377"/>
      <c r="LIY278" s="377"/>
      <c r="LIZ278" s="377"/>
      <c r="LJA278" s="377"/>
      <c r="LJB278" s="377"/>
      <c r="LJC278" s="377"/>
      <c r="LJD278" s="377"/>
      <c r="LJE278" s="377"/>
      <c r="LJF278" s="377"/>
      <c r="LJG278" s="377"/>
      <c r="LJH278" s="377"/>
      <c r="LJI278" s="377"/>
      <c r="LJJ278" s="377"/>
      <c r="LJK278" s="377"/>
      <c r="LJL278" s="377"/>
      <c r="LJM278" s="378"/>
      <c r="LJN278" s="378"/>
      <c r="LJO278" s="378"/>
      <c r="LJP278" s="378"/>
      <c r="LJQ278" s="378"/>
      <c r="LJR278" s="378"/>
      <c r="LJS278" s="378"/>
      <c r="LJT278" s="378"/>
      <c r="LJU278" s="378"/>
      <c r="LJV278" s="378"/>
      <c r="LJW278" s="378"/>
      <c r="LJX278" s="378"/>
      <c r="LJY278" s="378"/>
      <c r="LJZ278" s="378"/>
      <c r="LKA278" s="378"/>
      <c r="LKB278" s="378"/>
      <c r="LKC278" s="378"/>
      <c r="LKD278" s="378"/>
      <c r="LKE278" s="378"/>
      <c r="LKF278" s="378"/>
      <c r="LKG278" s="378"/>
      <c r="LKH278" s="378"/>
      <c r="LKI278" s="378"/>
      <c r="LKJ278" s="378"/>
      <c r="LKK278" s="379"/>
      <c r="LKL278" s="379"/>
      <c r="LKM278" s="379"/>
      <c r="LKN278" s="379"/>
      <c r="LKO278" s="379"/>
      <c r="LKP278" s="378"/>
      <c r="LKQ278" s="378"/>
      <c r="LKR278" s="379"/>
      <c r="LKS278" s="379"/>
      <c r="LKT278" s="378"/>
      <c r="LKU278" s="378"/>
      <c r="LKV278" s="379"/>
      <c r="LKW278" s="379"/>
      <c r="LKX278" s="378"/>
      <c r="LKY278" s="378"/>
      <c r="LKZ278" s="378"/>
      <c r="LLA278" s="378"/>
      <c r="LLB278" s="378"/>
      <c r="LLC278" s="378"/>
      <c r="LLD278" s="378"/>
      <c r="LLE278" s="379"/>
      <c r="LLF278" s="379"/>
      <c r="LLG278" s="378"/>
      <c r="LLH278" s="378"/>
      <c r="LLI278" s="379"/>
      <c r="LLJ278" s="379"/>
      <c r="LLK278" s="378"/>
      <c r="LLL278" s="378"/>
      <c r="LLM278" s="378"/>
      <c r="LLN278" s="378"/>
      <c r="LLO278" s="378"/>
      <c r="LLP278" s="372"/>
      <c r="LLQ278" s="398"/>
      <c r="LLR278" s="378"/>
      <c r="LLS278" s="378"/>
      <c r="LLT278" s="378"/>
      <c r="LLU278" s="378"/>
      <c r="LLV278" s="378"/>
      <c r="LLW278" s="378"/>
      <c r="LLX278" s="378"/>
      <c r="LLY278" s="377"/>
      <c r="LLZ278" s="377"/>
      <c r="LMA278" s="377"/>
      <c r="LMB278" s="377"/>
      <c r="LMC278" s="377"/>
      <c r="LMD278" s="377"/>
      <c r="LME278" s="377"/>
      <c r="LMF278" s="377"/>
      <c r="LMG278" s="377"/>
      <c r="LMH278" s="377"/>
      <c r="LMI278" s="377"/>
      <c r="LMJ278" s="377"/>
      <c r="LMK278" s="377"/>
      <c r="LML278" s="377"/>
      <c r="LMM278" s="377"/>
      <c r="LMN278" s="377"/>
      <c r="LMO278" s="377"/>
      <c r="LMP278" s="377"/>
      <c r="LMQ278" s="377"/>
      <c r="LMR278" s="377"/>
      <c r="LMS278" s="377"/>
      <c r="LMT278" s="377"/>
      <c r="LMU278" s="377"/>
      <c r="LMV278" s="377"/>
      <c r="LMW278" s="377"/>
      <c r="LMX278" s="377"/>
      <c r="LMY278" s="377"/>
      <c r="LMZ278" s="377"/>
      <c r="LNA278" s="377"/>
      <c r="LNB278" s="377"/>
      <c r="LNC278" s="377"/>
      <c r="LND278" s="377"/>
      <c r="LNE278" s="377"/>
      <c r="LNF278" s="377"/>
      <c r="LNG278" s="377"/>
      <c r="LNH278" s="377"/>
      <c r="LNI278" s="377"/>
      <c r="LNJ278" s="377"/>
      <c r="LNK278" s="377"/>
      <c r="LNL278" s="377"/>
      <c r="LNM278" s="377"/>
      <c r="LNN278" s="377"/>
      <c r="LNO278" s="377"/>
      <c r="LNP278" s="377"/>
      <c r="LNQ278" s="378"/>
      <c r="LNR278" s="378"/>
      <c r="LNS278" s="378"/>
      <c r="LNT278" s="378"/>
      <c r="LNU278" s="378"/>
      <c r="LNV278" s="378"/>
      <c r="LNW278" s="378"/>
      <c r="LNX278" s="378"/>
      <c r="LNY278" s="378"/>
      <c r="LNZ278" s="378"/>
      <c r="LOA278" s="378"/>
      <c r="LOB278" s="378"/>
      <c r="LOC278" s="378"/>
      <c r="LOD278" s="378"/>
      <c r="LOE278" s="378"/>
      <c r="LOF278" s="378"/>
      <c r="LOG278" s="378"/>
      <c r="LOH278" s="378"/>
      <c r="LOI278" s="378"/>
      <c r="LOJ278" s="378"/>
      <c r="LOK278" s="378"/>
      <c r="LOL278" s="378"/>
      <c r="LOM278" s="378"/>
      <c r="LON278" s="378"/>
      <c r="LOO278" s="379"/>
      <c r="LOP278" s="379"/>
      <c r="LOQ278" s="379"/>
      <c r="LOR278" s="379"/>
      <c r="LOS278" s="379"/>
      <c r="LOT278" s="378"/>
      <c r="LOU278" s="378"/>
      <c r="LOV278" s="379"/>
      <c r="LOW278" s="379"/>
      <c r="LOX278" s="378"/>
      <c r="LOY278" s="378"/>
      <c r="LOZ278" s="379"/>
      <c r="LPA278" s="379"/>
      <c r="LPB278" s="378"/>
      <c r="LPC278" s="378"/>
      <c r="LPD278" s="378"/>
      <c r="LPE278" s="378"/>
      <c r="LPF278" s="378"/>
      <c r="LPG278" s="378"/>
      <c r="LPH278" s="378"/>
      <c r="LPI278" s="379"/>
      <c r="LPJ278" s="379"/>
      <c r="LPK278" s="378"/>
      <c r="LPL278" s="378"/>
      <c r="LPM278" s="379"/>
      <c r="LPN278" s="379"/>
      <c r="LPO278" s="378"/>
      <c r="LPP278" s="378"/>
      <c r="LPQ278" s="378"/>
      <c r="LPR278" s="378"/>
      <c r="LPS278" s="378"/>
      <c r="LPT278" s="372"/>
      <c r="LPU278" s="398"/>
      <c r="LPV278" s="378"/>
      <c r="LPW278" s="378"/>
      <c r="LPX278" s="378"/>
      <c r="LPY278" s="378"/>
      <c r="LPZ278" s="378"/>
      <c r="LQA278" s="378"/>
      <c r="LQB278" s="378"/>
      <c r="LQC278" s="377"/>
      <c r="LQD278" s="377"/>
      <c r="LQE278" s="377"/>
      <c r="LQF278" s="377"/>
      <c r="LQG278" s="377"/>
      <c r="LQH278" s="377"/>
      <c r="LQI278" s="377"/>
      <c r="LQJ278" s="377"/>
      <c r="LQK278" s="377"/>
      <c r="LQL278" s="377"/>
      <c r="LQM278" s="377"/>
      <c r="LQN278" s="377"/>
      <c r="LQO278" s="377"/>
      <c r="LQP278" s="377"/>
      <c r="LQQ278" s="377"/>
      <c r="LQR278" s="377"/>
      <c r="LQS278" s="377"/>
      <c r="LQT278" s="377"/>
      <c r="LQU278" s="377"/>
      <c r="LQV278" s="377"/>
      <c r="LQW278" s="377"/>
      <c r="LQX278" s="377"/>
      <c r="LQY278" s="377"/>
      <c r="LQZ278" s="377"/>
      <c r="LRA278" s="377"/>
      <c r="LRB278" s="377"/>
      <c r="LRC278" s="377"/>
      <c r="LRD278" s="377"/>
      <c r="LRE278" s="377"/>
      <c r="LRF278" s="377"/>
      <c r="LRG278" s="377"/>
      <c r="LRH278" s="377"/>
      <c r="LRI278" s="377"/>
      <c r="LRJ278" s="377"/>
      <c r="LRK278" s="377"/>
      <c r="LRL278" s="377"/>
      <c r="LRM278" s="377"/>
      <c r="LRN278" s="377"/>
      <c r="LRO278" s="377"/>
      <c r="LRP278" s="377"/>
      <c r="LRQ278" s="377"/>
      <c r="LRR278" s="377"/>
      <c r="LRS278" s="377"/>
      <c r="LRT278" s="377"/>
      <c r="LRU278" s="378"/>
      <c r="LRV278" s="378"/>
      <c r="LRW278" s="378"/>
      <c r="LRX278" s="378"/>
      <c r="LRY278" s="378"/>
      <c r="LRZ278" s="378"/>
      <c r="LSA278" s="378"/>
      <c r="LSB278" s="378"/>
      <c r="LSC278" s="378"/>
      <c r="LSD278" s="378"/>
      <c r="LSE278" s="378"/>
      <c r="LSF278" s="378"/>
      <c r="LSG278" s="378"/>
      <c r="LSH278" s="378"/>
      <c r="LSI278" s="378"/>
      <c r="LSJ278" s="378"/>
      <c r="LSK278" s="378"/>
      <c r="LSL278" s="378"/>
      <c r="LSM278" s="378"/>
      <c r="LSN278" s="378"/>
      <c r="LSO278" s="378"/>
      <c r="LSP278" s="378"/>
      <c r="LSQ278" s="378"/>
      <c r="LSR278" s="378"/>
      <c r="LSS278" s="379"/>
      <c r="LST278" s="379"/>
      <c r="LSU278" s="379"/>
      <c r="LSV278" s="379"/>
      <c r="LSW278" s="379"/>
      <c r="LSX278" s="378"/>
      <c r="LSY278" s="378"/>
      <c r="LSZ278" s="379"/>
      <c r="LTA278" s="379"/>
      <c r="LTB278" s="378"/>
      <c r="LTC278" s="378"/>
      <c r="LTD278" s="379"/>
      <c r="LTE278" s="379"/>
      <c r="LTF278" s="378"/>
      <c r="LTG278" s="378"/>
      <c r="LTH278" s="378"/>
      <c r="LTI278" s="378"/>
      <c r="LTJ278" s="378"/>
      <c r="LTK278" s="378"/>
      <c r="LTL278" s="378"/>
      <c r="LTM278" s="379"/>
      <c r="LTN278" s="379"/>
      <c r="LTO278" s="378"/>
      <c r="LTP278" s="378"/>
      <c r="LTQ278" s="379"/>
      <c r="LTR278" s="379"/>
      <c r="LTS278" s="378"/>
      <c r="LTT278" s="378"/>
      <c r="LTU278" s="378"/>
      <c r="LTV278" s="378"/>
      <c r="LTW278" s="378"/>
      <c r="LTX278" s="372"/>
      <c r="LTY278" s="398"/>
      <c r="LTZ278" s="378"/>
      <c r="LUA278" s="378"/>
      <c r="LUB278" s="378"/>
      <c r="LUC278" s="378"/>
      <c r="LUD278" s="378"/>
      <c r="LUE278" s="378"/>
      <c r="LUF278" s="378"/>
      <c r="LUG278" s="377"/>
      <c r="LUH278" s="377"/>
      <c r="LUI278" s="377"/>
      <c r="LUJ278" s="377"/>
      <c r="LUK278" s="377"/>
      <c r="LUL278" s="377"/>
      <c r="LUM278" s="377"/>
      <c r="LUN278" s="377"/>
      <c r="LUO278" s="377"/>
      <c r="LUP278" s="377"/>
      <c r="LUQ278" s="377"/>
      <c r="LUR278" s="377"/>
      <c r="LUS278" s="377"/>
      <c r="LUT278" s="377"/>
      <c r="LUU278" s="377"/>
      <c r="LUV278" s="377"/>
      <c r="LUW278" s="377"/>
      <c r="LUX278" s="377"/>
      <c r="LUY278" s="377"/>
      <c r="LUZ278" s="377"/>
      <c r="LVA278" s="377"/>
      <c r="LVB278" s="377"/>
      <c r="LVC278" s="377"/>
      <c r="LVD278" s="377"/>
      <c r="LVE278" s="377"/>
      <c r="LVF278" s="377"/>
      <c r="LVG278" s="377"/>
      <c r="LVH278" s="377"/>
      <c r="LVI278" s="377"/>
      <c r="LVJ278" s="377"/>
      <c r="LVK278" s="377"/>
      <c r="LVL278" s="377"/>
      <c r="LVM278" s="377"/>
      <c r="LVN278" s="377"/>
      <c r="LVO278" s="377"/>
      <c r="LVP278" s="377"/>
      <c r="LVQ278" s="377"/>
      <c r="LVR278" s="377"/>
      <c r="LVS278" s="377"/>
      <c r="LVT278" s="377"/>
      <c r="LVU278" s="377"/>
      <c r="LVV278" s="377"/>
      <c r="LVW278" s="377"/>
      <c r="LVX278" s="377"/>
      <c r="LVY278" s="378"/>
      <c r="LVZ278" s="378"/>
      <c r="LWA278" s="378"/>
      <c r="LWB278" s="378"/>
      <c r="LWC278" s="378"/>
      <c r="LWD278" s="378"/>
      <c r="LWE278" s="378"/>
      <c r="LWF278" s="378"/>
      <c r="LWG278" s="378"/>
      <c r="LWH278" s="378"/>
      <c r="LWI278" s="378"/>
      <c r="LWJ278" s="378"/>
      <c r="LWK278" s="378"/>
      <c r="LWL278" s="378"/>
      <c r="LWM278" s="378"/>
      <c r="LWN278" s="378"/>
      <c r="LWO278" s="378"/>
      <c r="LWP278" s="378"/>
      <c r="LWQ278" s="378"/>
      <c r="LWR278" s="378"/>
      <c r="LWS278" s="378"/>
      <c r="LWT278" s="378"/>
      <c r="LWU278" s="378"/>
      <c r="LWV278" s="378"/>
      <c r="LWW278" s="379"/>
      <c r="LWX278" s="379"/>
      <c r="LWY278" s="379"/>
      <c r="LWZ278" s="379"/>
      <c r="LXA278" s="379"/>
      <c r="LXB278" s="378"/>
      <c r="LXC278" s="378"/>
      <c r="LXD278" s="379"/>
      <c r="LXE278" s="379"/>
      <c r="LXF278" s="378"/>
      <c r="LXG278" s="378"/>
      <c r="LXH278" s="379"/>
      <c r="LXI278" s="379"/>
      <c r="LXJ278" s="378"/>
      <c r="LXK278" s="378"/>
      <c r="LXL278" s="378"/>
      <c r="LXM278" s="378"/>
      <c r="LXN278" s="378"/>
      <c r="LXO278" s="378"/>
      <c r="LXP278" s="378"/>
      <c r="LXQ278" s="379"/>
      <c r="LXR278" s="379"/>
      <c r="LXS278" s="378"/>
      <c r="LXT278" s="378"/>
      <c r="LXU278" s="379"/>
      <c r="LXV278" s="379"/>
      <c r="LXW278" s="378"/>
      <c r="LXX278" s="378"/>
      <c r="LXY278" s="378"/>
      <c r="LXZ278" s="378"/>
      <c r="LYA278" s="378"/>
      <c r="LYB278" s="372"/>
      <c r="LYC278" s="398"/>
      <c r="LYD278" s="378"/>
      <c r="LYE278" s="378"/>
      <c r="LYF278" s="378"/>
      <c r="LYG278" s="378"/>
      <c r="LYH278" s="378"/>
      <c r="LYI278" s="378"/>
      <c r="LYJ278" s="378"/>
      <c r="LYK278" s="377"/>
      <c r="LYL278" s="377"/>
      <c r="LYM278" s="377"/>
      <c r="LYN278" s="377"/>
      <c r="LYO278" s="377"/>
      <c r="LYP278" s="377"/>
      <c r="LYQ278" s="377"/>
      <c r="LYR278" s="377"/>
      <c r="LYS278" s="377"/>
      <c r="LYT278" s="377"/>
      <c r="LYU278" s="377"/>
      <c r="LYV278" s="377"/>
      <c r="LYW278" s="377"/>
      <c r="LYX278" s="377"/>
      <c r="LYY278" s="377"/>
      <c r="LYZ278" s="377"/>
      <c r="LZA278" s="377"/>
      <c r="LZB278" s="377"/>
      <c r="LZC278" s="377"/>
      <c r="LZD278" s="377"/>
      <c r="LZE278" s="377"/>
      <c r="LZF278" s="377"/>
      <c r="LZG278" s="377"/>
      <c r="LZH278" s="377"/>
      <c r="LZI278" s="377"/>
      <c r="LZJ278" s="377"/>
      <c r="LZK278" s="377"/>
      <c r="LZL278" s="377"/>
      <c r="LZM278" s="377"/>
      <c r="LZN278" s="377"/>
      <c r="LZO278" s="377"/>
      <c r="LZP278" s="377"/>
      <c r="LZQ278" s="377"/>
      <c r="LZR278" s="377"/>
      <c r="LZS278" s="377"/>
      <c r="LZT278" s="377"/>
      <c r="LZU278" s="377"/>
      <c r="LZV278" s="377"/>
      <c r="LZW278" s="377"/>
      <c r="LZX278" s="377"/>
      <c r="LZY278" s="377"/>
      <c r="LZZ278" s="377"/>
      <c r="MAA278" s="377"/>
      <c r="MAB278" s="377"/>
      <c r="MAC278" s="378"/>
      <c r="MAD278" s="378"/>
      <c r="MAE278" s="378"/>
      <c r="MAF278" s="378"/>
      <c r="MAG278" s="378"/>
      <c r="MAH278" s="378"/>
      <c r="MAI278" s="378"/>
      <c r="MAJ278" s="378"/>
      <c r="MAK278" s="378"/>
      <c r="MAL278" s="378"/>
      <c r="MAM278" s="378"/>
      <c r="MAN278" s="378"/>
      <c r="MAO278" s="378"/>
      <c r="MAP278" s="378"/>
      <c r="MAQ278" s="378"/>
      <c r="MAR278" s="378"/>
      <c r="MAS278" s="378"/>
      <c r="MAT278" s="378"/>
      <c r="MAU278" s="378"/>
      <c r="MAV278" s="378"/>
      <c r="MAW278" s="378"/>
      <c r="MAX278" s="378"/>
      <c r="MAY278" s="378"/>
      <c r="MAZ278" s="378"/>
      <c r="MBA278" s="379"/>
      <c r="MBB278" s="379"/>
      <c r="MBC278" s="379"/>
      <c r="MBD278" s="379"/>
      <c r="MBE278" s="379"/>
      <c r="MBF278" s="378"/>
      <c r="MBG278" s="378"/>
      <c r="MBH278" s="379"/>
      <c r="MBI278" s="379"/>
      <c r="MBJ278" s="378"/>
      <c r="MBK278" s="378"/>
      <c r="MBL278" s="379"/>
      <c r="MBM278" s="379"/>
      <c r="MBN278" s="378"/>
      <c r="MBO278" s="378"/>
      <c r="MBP278" s="378"/>
      <c r="MBQ278" s="378"/>
      <c r="MBR278" s="378"/>
      <c r="MBS278" s="378"/>
      <c r="MBT278" s="378"/>
      <c r="MBU278" s="379"/>
      <c r="MBV278" s="379"/>
      <c r="MBW278" s="378"/>
      <c r="MBX278" s="378"/>
      <c r="MBY278" s="379"/>
      <c r="MBZ278" s="379"/>
      <c r="MCA278" s="378"/>
      <c r="MCB278" s="378"/>
      <c r="MCC278" s="378"/>
      <c r="MCD278" s="378"/>
      <c r="MCE278" s="378"/>
      <c r="MCF278" s="372"/>
      <c r="MCG278" s="398"/>
      <c r="MCH278" s="378"/>
      <c r="MCI278" s="378"/>
      <c r="MCJ278" s="378"/>
      <c r="MCK278" s="378"/>
      <c r="MCL278" s="378"/>
      <c r="MCM278" s="378"/>
      <c r="MCN278" s="378"/>
      <c r="MCO278" s="377"/>
      <c r="MCP278" s="377"/>
      <c r="MCQ278" s="377"/>
      <c r="MCR278" s="377"/>
      <c r="MCS278" s="377"/>
      <c r="MCT278" s="377"/>
      <c r="MCU278" s="377"/>
      <c r="MCV278" s="377"/>
      <c r="MCW278" s="377"/>
      <c r="MCX278" s="377"/>
      <c r="MCY278" s="377"/>
      <c r="MCZ278" s="377"/>
      <c r="MDA278" s="377"/>
      <c r="MDB278" s="377"/>
      <c r="MDC278" s="377"/>
      <c r="MDD278" s="377"/>
      <c r="MDE278" s="377"/>
      <c r="MDF278" s="377"/>
      <c r="MDG278" s="377"/>
      <c r="MDH278" s="377"/>
      <c r="MDI278" s="377"/>
      <c r="MDJ278" s="377"/>
      <c r="MDK278" s="377"/>
      <c r="MDL278" s="377"/>
      <c r="MDM278" s="377"/>
      <c r="MDN278" s="377"/>
      <c r="MDO278" s="377"/>
      <c r="MDP278" s="377"/>
      <c r="MDQ278" s="377"/>
      <c r="MDR278" s="377"/>
      <c r="MDS278" s="377"/>
      <c r="MDT278" s="377"/>
      <c r="MDU278" s="377"/>
      <c r="MDV278" s="377"/>
      <c r="MDW278" s="377"/>
      <c r="MDX278" s="377"/>
      <c r="MDY278" s="377"/>
      <c r="MDZ278" s="377"/>
      <c r="MEA278" s="377"/>
      <c r="MEB278" s="377"/>
      <c r="MEC278" s="377"/>
      <c r="MED278" s="377"/>
      <c r="MEE278" s="377"/>
      <c r="MEF278" s="377"/>
      <c r="MEG278" s="378"/>
      <c r="MEH278" s="378"/>
      <c r="MEI278" s="378"/>
      <c r="MEJ278" s="378"/>
      <c r="MEK278" s="378"/>
      <c r="MEL278" s="378"/>
      <c r="MEM278" s="378"/>
      <c r="MEN278" s="378"/>
      <c r="MEO278" s="378"/>
      <c r="MEP278" s="378"/>
      <c r="MEQ278" s="378"/>
      <c r="MER278" s="378"/>
      <c r="MES278" s="378"/>
      <c r="MET278" s="378"/>
      <c r="MEU278" s="378"/>
      <c r="MEV278" s="378"/>
      <c r="MEW278" s="378"/>
      <c r="MEX278" s="378"/>
      <c r="MEY278" s="378"/>
      <c r="MEZ278" s="378"/>
      <c r="MFA278" s="378"/>
      <c r="MFB278" s="378"/>
      <c r="MFC278" s="378"/>
      <c r="MFD278" s="378"/>
      <c r="MFE278" s="379"/>
      <c r="MFF278" s="379"/>
      <c r="MFG278" s="379"/>
      <c r="MFH278" s="379"/>
      <c r="MFI278" s="379"/>
      <c r="MFJ278" s="378"/>
      <c r="MFK278" s="378"/>
      <c r="MFL278" s="379"/>
      <c r="MFM278" s="379"/>
      <c r="MFN278" s="378"/>
      <c r="MFO278" s="378"/>
      <c r="MFP278" s="379"/>
      <c r="MFQ278" s="379"/>
      <c r="MFR278" s="378"/>
      <c r="MFS278" s="378"/>
      <c r="MFT278" s="378"/>
      <c r="MFU278" s="378"/>
      <c r="MFV278" s="378"/>
      <c r="MFW278" s="378"/>
      <c r="MFX278" s="378"/>
      <c r="MFY278" s="379"/>
      <c r="MFZ278" s="379"/>
      <c r="MGA278" s="378"/>
      <c r="MGB278" s="378"/>
      <c r="MGC278" s="379"/>
      <c r="MGD278" s="379"/>
      <c r="MGE278" s="378"/>
      <c r="MGF278" s="378"/>
      <c r="MGG278" s="378"/>
      <c r="MGH278" s="378"/>
      <c r="MGI278" s="378"/>
      <c r="MGJ278" s="372"/>
      <c r="MGK278" s="398"/>
      <c r="MGL278" s="378"/>
      <c r="MGM278" s="378"/>
      <c r="MGN278" s="378"/>
      <c r="MGO278" s="378"/>
      <c r="MGP278" s="378"/>
      <c r="MGQ278" s="378"/>
      <c r="MGR278" s="378"/>
      <c r="MGS278" s="377"/>
      <c r="MGT278" s="377"/>
      <c r="MGU278" s="377"/>
      <c r="MGV278" s="377"/>
      <c r="MGW278" s="377"/>
      <c r="MGX278" s="377"/>
      <c r="MGY278" s="377"/>
      <c r="MGZ278" s="377"/>
      <c r="MHA278" s="377"/>
      <c r="MHB278" s="377"/>
      <c r="MHC278" s="377"/>
      <c r="MHD278" s="377"/>
      <c r="MHE278" s="377"/>
      <c r="MHF278" s="377"/>
      <c r="MHG278" s="377"/>
      <c r="MHH278" s="377"/>
      <c r="MHI278" s="377"/>
      <c r="MHJ278" s="377"/>
      <c r="MHK278" s="377"/>
      <c r="MHL278" s="377"/>
      <c r="MHM278" s="377"/>
      <c r="MHN278" s="377"/>
      <c r="MHO278" s="377"/>
      <c r="MHP278" s="377"/>
      <c r="MHQ278" s="377"/>
      <c r="MHR278" s="377"/>
      <c r="MHS278" s="377"/>
      <c r="MHT278" s="377"/>
      <c r="MHU278" s="377"/>
      <c r="MHV278" s="377"/>
      <c r="MHW278" s="377"/>
      <c r="MHX278" s="377"/>
      <c r="MHY278" s="377"/>
      <c r="MHZ278" s="377"/>
      <c r="MIA278" s="377"/>
      <c r="MIB278" s="377"/>
      <c r="MIC278" s="377"/>
      <c r="MID278" s="377"/>
      <c r="MIE278" s="377"/>
      <c r="MIF278" s="377"/>
      <c r="MIG278" s="377"/>
      <c r="MIH278" s="377"/>
      <c r="MII278" s="377"/>
      <c r="MIJ278" s="377"/>
      <c r="MIK278" s="378"/>
      <c r="MIL278" s="378"/>
      <c r="MIM278" s="378"/>
      <c r="MIN278" s="378"/>
      <c r="MIO278" s="378"/>
      <c r="MIP278" s="378"/>
      <c r="MIQ278" s="378"/>
      <c r="MIR278" s="378"/>
      <c r="MIS278" s="378"/>
      <c r="MIT278" s="378"/>
      <c r="MIU278" s="378"/>
      <c r="MIV278" s="378"/>
      <c r="MIW278" s="378"/>
      <c r="MIX278" s="378"/>
      <c r="MIY278" s="378"/>
      <c r="MIZ278" s="378"/>
      <c r="MJA278" s="378"/>
      <c r="MJB278" s="378"/>
      <c r="MJC278" s="378"/>
      <c r="MJD278" s="378"/>
      <c r="MJE278" s="378"/>
      <c r="MJF278" s="378"/>
      <c r="MJG278" s="378"/>
      <c r="MJH278" s="378"/>
      <c r="MJI278" s="379"/>
      <c r="MJJ278" s="379"/>
      <c r="MJK278" s="379"/>
      <c r="MJL278" s="379"/>
      <c r="MJM278" s="379"/>
      <c r="MJN278" s="378"/>
      <c r="MJO278" s="378"/>
      <c r="MJP278" s="379"/>
      <c r="MJQ278" s="379"/>
      <c r="MJR278" s="378"/>
      <c r="MJS278" s="378"/>
      <c r="MJT278" s="379"/>
      <c r="MJU278" s="379"/>
      <c r="MJV278" s="378"/>
      <c r="MJW278" s="378"/>
      <c r="MJX278" s="378"/>
      <c r="MJY278" s="378"/>
      <c r="MJZ278" s="378"/>
      <c r="MKA278" s="378"/>
      <c r="MKB278" s="378"/>
      <c r="MKC278" s="379"/>
      <c r="MKD278" s="379"/>
      <c r="MKE278" s="378"/>
      <c r="MKF278" s="378"/>
      <c r="MKG278" s="379"/>
      <c r="MKH278" s="379"/>
      <c r="MKI278" s="378"/>
      <c r="MKJ278" s="378"/>
      <c r="MKK278" s="378"/>
      <c r="MKL278" s="378"/>
      <c r="MKM278" s="378"/>
      <c r="MKN278" s="372"/>
      <c r="MKO278" s="398"/>
      <c r="MKP278" s="378"/>
      <c r="MKQ278" s="378"/>
      <c r="MKR278" s="378"/>
      <c r="MKS278" s="378"/>
      <c r="MKT278" s="378"/>
      <c r="MKU278" s="378"/>
      <c r="MKV278" s="378"/>
      <c r="MKW278" s="377"/>
      <c r="MKX278" s="377"/>
      <c r="MKY278" s="377"/>
      <c r="MKZ278" s="377"/>
      <c r="MLA278" s="377"/>
      <c r="MLB278" s="377"/>
      <c r="MLC278" s="377"/>
      <c r="MLD278" s="377"/>
      <c r="MLE278" s="377"/>
      <c r="MLF278" s="377"/>
      <c r="MLG278" s="377"/>
      <c r="MLH278" s="377"/>
      <c r="MLI278" s="377"/>
      <c r="MLJ278" s="377"/>
      <c r="MLK278" s="377"/>
      <c r="MLL278" s="377"/>
      <c r="MLM278" s="377"/>
      <c r="MLN278" s="377"/>
      <c r="MLO278" s="377"/>
      <c r="MLP278" s="377"/>
      <c r="MLQ278" s="377"/>
      <c r="MLR278" s="377"/>
      <c r="MLS278" s="377"/>
      <c r="MLT278" s="377"/>
      <c r="MLU278" s="377"/>
      <c r="MLV278" s="377"/>
      <c r="MLW278" s="377"/>
      <c r="MLX278" s="377"/>
      <c r="MLY278" s="377"/>
      <c r="MLZ278" s="377"/>
      <c r="MMA278" s="377"/>
      <c r="MMB278" s="377"/>
      <c r="MMC278" s="377"/>
      <c r="MMD278" s="377"/>
      <c r="MME278" s="377"/>
      <c r="MMF278" s="377"/>
      <c r="MMG278" s="377"/>
      <c r="MMH278" s="377"/>
      <c r="MMI278" s="377"/>
      <c r="MMJ278" s="377"/>
      <c r="MMK278" s="377"/>
      <c r="MML278" s="377"/>
      <c r="MMM278" s="377"/>
      <c r="MMN278" s="377"/>
      <c r="MMO278" s="378"/>
      <c r="MMP278" s="378"/>
      <c r="MMQ278" s="378"/>
      <c r="MMR278" s="378"/>
      <c r="MMS278" s="378"/>
      <c r="MMT278" s="378"/>
      <c r="MMU278" s="378"/>
      <c r="MMV278" s="378"/>
      <c r="MMW278" s="378"/>
      <c r="MMX278" s="378"/>
      <c r="MMY278" s="378"/>
      <c r="MMZ278" s="378"/>
      <c r="MNA278" s="378"/>
      <c r="MNB278" s="378"/>
      <c r="MNC278" s="378"/>
      <c r="MND278" s="378"/>
      <c r="MNE278" s="378"/>
      <c r="MNF278" s="378"/>
      <c r="MNG278" s="378"/>
      <c r="MNH278" s="378"/>
      <c r="MNI278" s="378"/>
      <c r="MNJ278" s="378"/>
      <c r="MNK278" s="378"/>
      <c r="MNL278" s="378"/>
      <c r="MNM278" s="379"/>
      <c r="MNN278" s="379"/>
      <c r="MNO278" s="379"/>
      <c r="MNP278" s="379"/>
      <c r="MNQ278" s="379"/>
      <c r="MNR278" s="378"/>
      <c r="MNS278" s="378"/>
      <c r="MNT278" s="379"/>
      <c r="MNU278" s="379"/>
      <c r="MNV278" s="378"/>
      <c r="MNW278" s="378"/>
      <c r="MNX278" s="379"/>
      <c r="MNY278" s="379"/>
      <c r="MNZ278" s="378"/>
      <c r="MOA278" s="378"/>
      <c r="MOB278" s="378"/>
      <c r="MOC278" s="378"/>
      <c r="MOD278" s="378"/>
      <c r="MOE278" s="378"/>
      <c r="MOF278" s="378"/>
      <c r="MOG278" s="379"/>
      <c r="MOH278" s="379"/>
      <c r="MOI278" s="378"/>
      <c r="MOJ278" s="378"/>
      <c r="MOK278" s="379"/>
      <c r="MOL278" s="379"/>
      <c r="MOM278" s="378"/>
      <c r="MON278" s="378"/>
      <c r="MOO278" s="378"/>
      <c r="MOP278" s="378"/>
      <c r="MOQ278" s="378"/>
      <c r="MOR278" s="372"/>
      <c r="MOS278" s="398"/>
      <c r="MOT278" s="378"/>
      <c r="MOU278" s="378"/>
      <c r="MOV278" s="378"/>
      <c r="MOW278" s="378"/>
      <c r="MOX278" s="378"/>
      <c r="MOY278" s="378"/>
      <c r="MOZ278" s="378"/>
      <c r="MPA278" s="377"/>
      <c r="MPB278" s="377"/>
      <c r="MPC278" s="377"/>
      <c r="MPD278" s="377"/>
      <c r="MPE278" s="377"/>
      <c r="MPF278" s="377"/>
      <c r="MPG278" s="377"/>
      <c r="MPH278" s="377"/>
      <c r="MPI278" s="377"/>
      <c r="MPJ278" s="377"/>
      <c r="MPK278" s="377"/>
      <c r="MPL278" s="377"/>
      <c r="MPM278" s="377"/>
      <c r="MPN278" s="377"/>
      <c r="MPO278" s="377"/>
      <c r="MPP278" s="377"/>
      <c r="MPQ278" s="377"/>
      <c r="MPR278" s="377"/>
      <c r="MPS278" s="377"/>
      <c r="MPT278" s="377"/>
      <c r="MPU278" s="377"/>
      <c r="MPV278" s="377"/>
      <c r="MPW278" s="377"/>
      <c r="MPX278" s="377"/>
      <c r="MPY278" s="377"/>
      <c r="MPZ278" s="377"/>
      <c r="MQA278" s="377"/>
      <c r="MQB278" s="377"/>
      <c r="MQC278" s="377"/>
      <c r="MQD278" s="377"/>
      <c r="MQE278" s="377"/>
      <c r="MQF278" s="377"/>
      <c r="MQG278" s="377"/>
      <c r="MQH278" s="377"/>
      <c r="MQI278" s="377"/>
      <c r="MQJ278" s="377"/>
      <c r="MQK278" s="377"/>
      <c r="MQL278" s="377"/>
      <c r="MQM278" s="377"/>
      <c r="MQN278" s="377"/>
      <c r="MQO278" s="377"/>
      <c r="MQP278" s="377"/>
      <c r="MQQ278" s="377"/>
      <c r="MQR278" s="377"/>
      <c r="MQS278" s="378"/>
      <c r="MQT278" s="378"/>
      <c r="MQU278" s="378"/>
      <c r="MQV278" s="378"/>
      <c r="MQW278" s="378"/>
      <c r="MQX278" s="378"/>
      <c r="MQY278" s="378"/>
      <c r="MQZ278" s="378"/>
      <c r="MRA278" s="378"/>
      <c r="MRB278" s="378"/>
      <c r="MRC278" s="378"/>
      <c r="MRD278" s="378"/>
      <c r="MRE278" s="378"/>
      <c r="MRF278" s="378"/>
      <c r="MRG278" s="378"/>
      <c r="MRH278" s="378"/>
      <c r="MRI278" s="378"/>
      <c r="MRJ278" s="378"/>
      <c r="MRK278" s="378"/>
      <c r="MRL278" s="378"/>
      <c r="MRM278" s="378"/>
      <c r="MRN278" s="378"/>
      <c r="MRO278" s="378"/>
      <c r="MRP278" s="378"/>
      <c r="MRQ278" s="379"/>
      <c r="MRR278" s="379"/>
      <c r="MRS278" s="379"/>
      <c r="MRT278" s="379"/>
      <c r="MRU278" s="379"/>
      <c r="MRV278" s="378"/>
      <c r="MRW278" s="378"/>
      <c r="MRX278" s="379"/>
      <c r="MRY278" s="379"/>
      <c r="MRZ278" s="378"/>
      <c r="MSA278" s="378"/>
      <c r="MSB278" s="379"/>
      <c r="MSC278" s="379"/>
      <c r="MSD278" s="378"/>
      <c r="MSE278" s="378"/>
      <c r="MSF278" s="378"/>
      <c r="MSG278" s="378"/>
      <c r="MSH278" s="378"/>
      <c r="MSI278" s="378"/>
      <c r="MSJ278" s="378"/>
      <c r="MSK278" s="379"/>
      <c r="MSL278" s="379"/>
      <c r="MSM278" s="378"/>
      <c r="MSN278" s="378"/>
      <c r="MSO278" s="379"/>
      <c r="MSP278" s="379"/>
      <c r="MSQ278" s="378"/>
      <c r="MSR278" s="378"/>
      <c r="MSS278" s="378"/>
      <c r="MST278" s="378"/>
      <c r="MSU278" s="378"/>
      <c r="MSV278" s="372"/>
      <c r="MSW278" s="398"/>
      <c r="MSX278" s="378"/>
      <c r="MSY278" s="378"/>
      <c r="MSZ278" s="378"/>
      <c r="MTA278" s="378"/>
      <c r="MTB278" s="378"/>
      <c r="MTC278" s="378"/>
      <c r="MTD278" s="378"/>
      <c r="MTE278" s="377"/>
      <c r="MTF278" s="377"/>
      <c r="MTG278" s="377"/>
      <c r="MTH278" s="377"/>
      <c r="MTI278" s="377"/>
      <c r="MTJ278" s="377"/>
      <c r="MTK278" s="377"/>
      <c r="MTL278" s="377"/>
      <c r="MTM278" s="377"/>
      <c r="MTN278" s="377"/>
      <c r="MTO278" s="377"/>
      <c r="MTP278" s="377"/>
      <c r="MTQ278" s="377"/>
      <c r="MTR278" s="377"/>
      <c r="MTS278" s="377"/>
      <c r="MTT278" s="377"/>
      <c r="MTU278" s="377"/>
      <c r="MTV278" s="377"/>
      <c r="MTW278" s="377"/>
      <c r="MTX278" s="377"/>
      <c r="MTY278" s="377"/>
      <c r="MTZ278" s="377"/>
      <c r="MUA278" s="377"/>
      <c r="MUB278" s="377"/>
      <c r="MUC278" s="377"/>
      <c r="MUD278" s="377"/>
      <c r="MUE278" s="377"/>
      <c r="MUF278" s="377"/>
      <c r="MUG278" s="377"/>
      <c r="MUH278" s="377"/>
      <c r="MUI278" s="377"/>
      <c r="MUJ278" s="377"/>
      <c r="MUK278" s="377"/>
      <c r="MUL278" s="377"/>
      <c r="MUM278" s="377"/>
      <c r="MUN278" s="377"/>
      <c r="MUO278" s="377"/>
      <c r="MUP278" s="377"/>
      <c r="MUQ278" s="377"/>
      <c r="MUR278" s="377"/>
      <c r="MUS278" s="377"/>
      <c r="MUT278" s="377"/>
      <c r="MUU278" s="377"/>
      <c r="MUV278" s="377"/>
      <c r="MUW278" s="378"/>
      <c r="MUX278" s="378"/>
      <c r="MUY278" s="378"/>
      <c r="MUZ278" s="378"/>
      <c r="MVA278" s="378"/>
      <c r="MVB278" s="378"/>
      <c r="MVC278" s="378"/>
      <c r="MVD278" s="378"/>
      <c r="MVE278" s="378"/>
      <c r="MVF278" s="378"/>
      <c r="MVG278" s="378"/>
      <c r="MVH278" s="378"/>
      <c r="MVI278" s="378"/>
      <c r="MVJ278" s="378"/>
      <c r="MVK278" s="378"/>
      <c r="MVL278" s="378"/>
      <c r="MVM278" s="378"/>
      <c r="MVN278" s="378"/>
      <c r="MVO278" s="378"/>
      <c r="MVP278" s="378"/>
      <c r="MVQ278" s="378"/>
      <c r="MVR278" s="378"/>
      <c r="MVS278" s="378"/>
      <c r="MVT278" s="378"/>
      <c r="MVU278" s="379"/>
      <c r="MVV278" s="379"/>
      <c r="MVW278" s="379"/>
      <c r="MVX278" s="379"/>
      <c r="MVY278" s="379"/>
      <c r="MVZ278" s="378"/>
      <c r="MWA278" s="378"/>
      <c r="MWB278" s="379"/>
      <c r="MWC278" s="379"/>
      <c r="MWD278" s="378"/>
      <c r="MWE278" s="378"/>
      <c r="MWF278" s="379"/>
      <c r="MWG278" s="379"/>
      <c r="MWH278" s="378"/>
      <c r="MWI278" s="378"/>
      <c r="MWJ278" s="378"/>
      <c r="MWK278" s="378"/>
      <c r="MWL278" s="378"/>
      <c r="MWM278" s="378"/>
      <c r="MWN278" s="378"/>
      <c r="MWO278" s="379"/>
      <c r="MWP278" s="379"/>
      <c r="MWQ278" s="378"/>
      <c r="MWR278" s="378"/>
      <c r="MWS278" s="379"/>
      <c r="MWT278" s="379"/>
      <c r="MWU278" s="378"/>
      <c r="MWV278" s="378"/>
      <c r="MWW278" s="378"/>
      <c r="MWX278" s="378"/>
      <c r="MWY278" s="378"/>
      <c r="MWZ278" s="372"/>
      <c r="MXA278" s="398"/>
      <c r="MXB278" s="378"/>
      <c r="MXC278" s="378"/>
      <c r="MXD278" s="378"/>
      <c r="MXE278" s="378"/>
      <c r="MXF278" s="378"/>
      <c r="MXG278" s="378"/>
      <c r="MXH278" s="378"/>
      <c r="MXI278" s="377"/>
      <c r="MXJ278" s="377"/>
      <c r="MXK278" s="377"/>
      <c r="MXL278" s="377"/>
      <c r="MXM278" s="377"/>
      <c r="MXN278" s="377"/>
      <c r="MXO278" s="377"/>
      <c r="MXP278" s="377"/>
      <c r="MXQ278" s="377"/>
      <c r="MXR278" s="377"/>
      <c r="MXS278" s="377"/>
      <c r="MXT278" s="377"/>
      <c r="MXU278" s="377"/>
      <c r="MXV278" s="377"/>
      <c r="MXW278" s="377"/>
      <c r="MXX278" s="377"/>
      <c r="MXY278" s="377"/>
      <c r="MXZ278" s="377"/>
      <c r="MYA278" s="377"/>
      <c r="MYB278" s="377"/>
      <c r="MYC278" s="377"/>
      <c r="MYD278" s="377"/>
      <c r="MYE278" s="377"/>
      <c r="MYF278" s="377"/>
      <c r="MYG278" s="377"/>
      <c r="MYH278" s="377"/>
      <c r="MYI278" s="377"/>
      <c r="MYJ278" s="377"/>
      <c r="MYK278" s="377"/>
      <c r="MYL278" s="377"/>
      <c r="MYM278" s="377"/>
      <c r="MYN278" s="377"/>
      <c r="MYO278" s="377"/>
      <c r="MYP278" s="377"/>
      <c r="MYQ278" s="377"/>
      <c r="MYR278" s="377"/>
      <c r="MYS278" s="377"/>
      <c r="MYT278" s="377"/>
      <c r="MYU278" s="377"/>
      <c r="MYV278" s="377"/>
      <c r="MYW278" s="377"/>
      <c r="MYX278" s="377"/>
      <c r="MYY278" s="377"/>
      <c r="MYZ278" s="377"/>
      <c r="MZA278" s="378"/>
      <c r="MZB278" s="378"/>
      <c r="MZC278" s="378"/>
      <c r="MZD278" s="378"/>
      <c r="MZE278" s="378"/>
      <c r="MZF278" s="378"/>
      <c r="MZG278" s="378"/>
      <c r="MZH278" s="378"/>
      <c r="MZI278" s="378"/>
      <c r="MZJ278" s="378"/>
      <c r="MZK278" s="378"/>
      <c r="MZL278" s="378"/>
      <c r="MZM278" s="378"/>
      <c r="MZN278" s="378"/>
      <c r="MZO278" s="378"/>
      <c r="MZP278" s="378"/>
      <c r="MZQ278" s="378"/>
      <c r="MZR278" s="378"/>
      <c r="MZS278" s="378"/>
      <c r="MZT278" s="378"/>
      <c r="MZU278" s="378"/>
      <c r="MZV278" s="378"/>
      <c r="MZW278" s="378"/>
      <c r="MZX278" s="378"/>
      <c r="MZY278" s="379"/>
      <c r="MZZ278" s="379"/>
      <c r="NAA278" s="379"/>
      <c r="NAB278" s="379"/>
      <c r="NAC278" s="379"/>
      <c r="NAD278" s="378"/>
      <c r="NAE278" s="378"/>
      <c r="NAF278" s="379"/>
      <c r="NAG278" s="379"/>
      <c r="NAH278" s="378"/>
      <c r="NAI278" s="378"/>
      <c r="NAJ278" s="379"/>
      <c r="NAK278" s="379"/>
      <c r="NAL278" s="378"/>
      <c r="NAM278" s="378"/>
      <c r="NAN278" s="378"/>
      <c r="NAO278" s="378"/>
      <c r="NAP278" s="378"/>
      <c r="NAQ278" s="378"/>
      <c r="NAR278" s="378"/>
      <c r="NAS278" s="379"/>
      <c r="NAT278" s="379"/>
      <c r="NAU278" s="378"/>
      <c r="NAV278" s="378"/>
      <c r="NAW278" s="379"/>
      <c r="NAX278" s="379"/>
      <c r="NAY278" s="378"/>
      <c r="NAZ278" s="378"/>
      <c r="NBA278" s="378"/>
      <c r="NBB278" s="378"/>
      <c r="NBC278" s="378"/>
      <c r="NBD278" s="372"/>
      <c r="NBE278" s="398"/>
      <c r="NBF278" s="378"/>
      <c r="NBG278" s="378"/>
      <c r="NBH278" s="378"/>
      <c r="NBI278" s="378"/>
      <c r="NBJ278" s="378"/>
      <c r="NBK278" s="378"/>
      <c r="NBL278" s="378"/>
      <c r="NBM278" s="377"/>
      <c r="NBN278" s="377"/>
      <c r="NBO278" s="377"/>
      <c r="NBP278" s="377"/>
      <c r="NBQ278" s="377"/>
      <c r="NBR278" s="377"/>
      <c r="NBS278" s="377"/>
      <c r="NBT278" s="377"/>
      <c r="NBU278" s="377"/>
      <c r="NBV278" s="377"/>
      <c r="NBW278" s="377"/>
      <c r="NBX278" s="377"/>
      <c r="NBY278" s="377"/>
      <c r="NBZ278" s="377"/>
      <c r="NCA278" s="377"/>
      <c r="NCB278" s="377"/>
      <c r="NCC278" s="377"/>
      <c r="NCD278" s="377"/>
      <c r="NCE278" s="377"/>
      <c r="NCF278" s="377"/>
      <c r="NCG278" s="377"/>
      <c r="NCH278" s="377"/>
      <c r="NCI278" s="377"/>
      <c r="NCJ278" s="377"/>
      <c r="NCK278" s="377"/>
      <c r="NCL278" s="377"/>
      <c r="NCM278" s="377"/>
      <c r="NCN278" s="377"/>
      <c r="NCO278" s="377"/>
      <c r="NCP278" s="377"/>
      <c r="NCQ278" s="377"/>
      <c r="NCR278" s="377"/>
      <c r="NCS278" s="377"/>
      <c r="NCT278" s="377"/>
      <c r="NCU278" s="377"/>
      <c r="NCV278" s="377"/>
      <c r="NCW278" s="377"/>
      <c r="NCX278" s="377"/>
      <c r="NCY278" s="377"/>
      <c r="NCZ278" s="377"/>
      <c r="NDA278" s="377"/>
      <c r="NDB278" s="377"/>
      <c r="NDC278" s="377"/>
      <c r="NDD278" s="377"/>
      <c r="NDE278" s="378"/>
      <c r="NDF278" s="378"/>
      <c r="NDG278" s="378"/>
      <c r="NDH278" s="378"/>
      <c r="NDI278" s="378"/>
      <c r="NDJ278" s="378"/>
      <c r="NDK278" s="378"/>
      <c r="NDL278" s="378"/>
      <c r="NDM278" s="378"/>
      <c r="NDN278" s="378"/>
      <c r="NDO278" s="378"/>
      <c r="NDP278" s="378"/>
      <c r="NDQ278" s="378"/>
      <c r="NDR278" s="378"/>
      <c r="NDS278" s="378"/>
      <c r="NDT278" s="378"/>
      <c r="NDU278" s="378"/>
      <c r="NDV278" s="378"/>
      <c r="NDW278" s="378"/>
      <c r="NDX278" s="378"/>
      <c r="NDY278" s="378"/>
      <c r="NDZ278" s="378"/>
      <c r="NEA278" s="378"/>
      <c r="NEB278" s="378"/>
      <c r="NEC278" s="379"/>
      <c r="NED278" s="379"/>
      <c r="NEE278" s="379"/>
      <c r="NEF278" s="379"/>
      <c r="NEG278" s="379"/>
      <c r="NEH278" s="378"/>
      <c r="NEI278" s="378"/>
      <c r="NEJ278" s="379"/>
      <c r="NEK278" s="379"/>
      <c r="NEL278" s="378"/>
      <c r="NEM278" s="378"/>
      <c r="NEN278" s="379"/>
      <c r="NEO278" s="379"/>
      <c r="NEP278" s="378"/>
      <c r="NEQ278" s="378"/>
      <c r="NER278" s="378"/>
      <c r="NES278" s="378"/>
      <c r="NET278" s="378"/>
      <c r="NEU278" s="378"/>
      <c r="NEV278" s="378"/>
      <c r="NEW278" s="379"/>
      <c r="NEX278" s="379"/>
      <c r="NEY278" s="378"/>
      <c r="NEZ278" s="378"/>
      <c r="NFA278" s="379"/>
      <c r="NFB278" s="379"/>
      <c r="NFC278" s="378"/>
      <c r="NFD278" s="378"/>
      <c r="NFE278" s="378"/>
      <c r="NFF278" s="378"/>
      <c r="NFG278" s="378"/>
      <c r="NFH278" s="372"/>
      <c r="NFI278" s="398"/>
      <c r="NFJ278" s="378"/>
      <c r="NFK278" s="378"/>
      <c r="NFL278" s="378"/>
      <c r="NFM278" s="378"/>
      <c r="NFN278" s="378"/>
      <c r="NFO278" s="378"/>
      <c r="NFP278" s="378"/>
      <c r="NFQ278" s="377"/>
      <c r="NFR278" s="377"/>
      <c r="NFS278" s="377"/>
      <c r="NFT278" s="377"/>
      <c r="NFU278" s="377"/>
      <c r="NFV278" s="377"/>
      <c r="NFW278" s="377"/>
      <c r="NFX278" s="377"/>
      <c r="NFY278" s="377"/>
      <c r="NFZ278" s="377"/>
      <c r="NGA278" s="377"/>
      <c r="NGB278" s="377"/>
      <c r="NGC278" s="377"/>
      <c r="NGD278" s="377"/>
      <c r="NGE278" s="377"/>
      <c r="NGF278" s="377"/>
      <c r="NGG278" s="377"/>
      <c r="NGH278" s="377"/>
      <c r="NGI278" s="377"/>
      <c r="NGJ278" s="377"/>
      <c r="NGK278" s="377"/>
      <c r="NGL278" s="377"/>
      <c r="NGM278" s="377"/>
      <c r="NGN278" s="377"/>
      <c r="NGO278" s="377"/>
      <c r="NGP278" s="377"/>
      <c r="NGQ278" s="377"/>
      <c r="NGR278" s="377"/>
      <c r="NGS278" s="377"/>
      <c r="NGT278" s="377"/>
      <c r="NGU278" s="377"/>
      <c r="NGV278" s="377"/>
      <c r="NGW278" s="377"/>
      <c r="NGX278" s="377"/>
      <c r="NGY278" s="377"/>
      <c r="NGZ278" s="377"/>
      <c r="NHA278" s="377"/>
      <c r="NHB278" s="377"/>
      <c r="NHC278" s="377"/>
      <c r="NHD278" s="377"/>
      <c r="NHE278" s="377"/>
      <c r="NHF278" s="377"/>
      <c r="NHG278" s="377"/>
      <c r="NHH278" s="377"/>
      <c r="NHI278" s="378"/>
      <c r="NHJ278" s="378"/>
      <c r="NHK278" s="378"/>
      <c r="NHL278" s="378"/>
      <c r="NHM278" s="378"/>
      <c r="NHN278" s="378"/>
      <c r="NHO278" s="378"/>
      <c r="NHP278" s="378"/>
      <c r="NHQ278" s="378"/>
      <c r="NHR278" s="378"/>
      <c r="NHS278" s="378"/>
      <c r="NHT278" s="378"/>
      <c r="NHU278" s="378"/>
      <c r="NHV278" s="378"/>
      <c r="NHW278" s="378"/>
      <c r="NHX278" s="378"/>
      <c r="NHY278" s="378"/>
      <c r="NHZ278" s="378"/>
      <c r="NIA278" s="378"/>
      <c r="NIB278" s="378"/>
      <c r="NIC278" s="378"/>
      <c r="NID278" s="378"/>
      <c r="NIE278" s="378"/>
      <c r="NIF278" s="378"/>
      <c r="NIG278" s="379"/>
      <c r="NIH278" s="379"/>
      <c r="NII278" s="379"/>
      <c r="NIJ278" s="379"/>
      <c r="NIK278" s="379"/>
      <c r="NIL278" s="378"/>
      <c r="NIM278" s="378"/>
      <c r="NIN278" s="379"/>
      <c r="NIO278" s="379"/>
      <c r="NIP278" s="378"/>
      <c r="NIQ278" s="378"/>
      <c r="NIR278" s="379"/>
      <c r="NIS278" s="379"/>
      <c r="NIT278" s="378"/>
      <c r="NIU278" s="378"/>
      <c r="NIV278" s="378"/>
      <c r="NIW278" s="378"/>
      <c r="NIX278" s="378"/>
      <c r="NIY278" s="378"/>
      <c r="NIZ278" s="378"/>
      <c r="NJA278" s="379"/>
      <c r="NJB278" s="379"/>
      <c r="NJC278" s="378"/>
      <c r="NJD278" s="378"/>
      <c r="NJE278" s="379"/>
      <c r="NJF278" s="379"/>
      <c r="NJG278" s="378"/>
      <c r="NJH278" s="378"/>
      <c r="NJI278" s="378"/>
      <c r="NJJ278" s="378"/>
      <c r="NJK278" s="378"/>
      <c r="NJL278" s="372"/>
      <c r="NJM278" s="398"/>
      <c r="NJN278" s="378"/>
      <c r="NJO278" s="378"/>
      <c r="NJP278" s="378"/>
      <c r="NJQ278" s="378"/>
      <c r="NJR278" s="378"/>
      <c r="NJS278" s="378"/>
      <c r="NJT278" s="378"/>
      <c r="NJU278" s="377"/>
      <c r="NJV278" s="377"/>
      <c r="NJW278" s="377"/>
      <c r="NJX278" s="377"/>
      <c r="NJY278" s="377"/>
      <c r="NJZ278" s="377"/>
      <c r="NKA278" s="377"/>
      <c r="NKB278" s="377"/>
      <c r="NKC278" s="377"/>
      <c r="NKD278" s="377"/>
      <c r="NKE278" s="377"/>
      <c r="NKF278" s="377"/>
      <c r="NKG278" s="377"/>
      <c r="NKH278" s="377"/>
      <c r="NKI278" s="377"/>
      <c r="NKJ278" s="377"/>
      <c r="NKK278" s="377"/>
      <c r="NKL278" s="377"/>
      <c r="NKM278" s="377"/>
      <c r="NKN278" s="377"/>
      <c r="NKO278" s="377"/>
      <c r="NKP278" s="377"/>
      <c r="NKQ278" s="377"/>
      <c r="NKR278" s="377"/>
      <c r="NKS278" s="377"/>
      <c r="NKT278" s="377"/>
      <c r="NKU278" s="377"/>
      <c r="NKV278" s="377"/>
      <c r="NKW278" s="377"/>
      <c r="NKX278" s="377"/>
      <c r="NKY278" s="377"/>
      <c r="NKZ278" s="377"/>
      <c r="NLA278" s="377"/>
      <c r="NLB278" s="377"/>
      <c r="NLC278" s="377"/>
      <c r="NLD278" s="377"/>
      <c r="NLE278" s="377"/>
      <c r="NLF278" s="377"/>
      <c r="NLG278" s="377"/>
      <c r="NLH278" s="377"/>
      <c r="NLI278" s="377"/>
      <c r="NLJ278" s="377"/>
      <c r="NLK278" s="377"/>
      <c r="NLL278" s="377"/>
      <c r="NLM278" s="378"/>
      <c r="NLN278" s="378"/>
      <c r="NLO278" s="378"/>
      <c r="NLP278" s="378"/>
      <c r="NLQ278" s="378"/>
      <c r="NLR278" s="378"/>
      <c r="NLS278" s="378"/>
      <c r="NLT278" s="378"/>
      <c r="NLU278" s="378"/>
      <c r="NLV278" s="378"/>
      <c r="NLW278" s="378"/>
      <c r="NLX278" s="378"/>
      <c r="NLY278" s="378"/>
      <c r="NLZ278" s="378"/>
      <c r="NMA278" s="378"/>
      <c r="NMB278" s="378"/>
      <c r="NMC278" s="378"/>
      <c r="NMD278" s="378"/>
      <c r="NME278" s="378"/>
      <c r="NMF278" s="378"/>
      <c r="NMG278" s="378"/>
      <c r="NMH278" s="378"/>
      <c r="NMI278" s="378"/>
      <c r="NMJ278" s="378"/>
      <c r="NMK278" s="379"/>
      <c r="NML278" s="379"/>
      <c r="NMM278" s="379"/>
      <c r="NMN278" s="379"/>
      <c r="NMO278" s="379"/>
      <c r="NMP278" s="378"/>
      <c r="NMQ278" s="378"/>
      <c r="NMR278" s="379"/>
      <c r="NMS278" s="379"/>
      <c r="NMT278" s="378"/>
      <c r="NMU278" s="378"/>
      <c r="NMV278" s="379"/>
      <c r="NMW278" s="379"/>
      <c r="NMX278" s="378"/>
      <c r="NMY278" s="378"/>
      <c r="NMZ278" s="378"/>
      <c r="NNA278" s="378"/>
      <c r="NNB278" s="378"/>
      <c r="NNC278" s="378"/>
      <c r="NND278" s="378"/>
      <c r="NNE278" s="379"/>
      <c r="NNF278" s="379"/>
      <c r="NNG278" s="378"/>
      <c r="NNH278" s="378"/>
      <c r="NNI278" s="379"/>
      <c r="NNJ278" s="379"/>
      <c r="NNK278" s="378"/>
      <c r="NNL278" s="378"/>
      <c r="NNM278" s="378"/>
      <c r="NNN278" s="378"/>
      <c r="NNO278" s="378"/>
      <c r="NNP278" s="372"/>
      <c r="NNQ278" s="398"/>
      <c r="NNR278" s="378"/>
      <c r="NNS278" s="378"/>
      <c r="NNT278" s="378"/>
      <c r="NNU278" s="378"/>
      <c r="NNV278" s="378"/>
      <c r="NNW278" s="378"/>
      <c r="NNX278" s="378"/>
      <c r="NNY278" s="377"/>
      <c r="NNZ278" s="377"/>
      <c r="NOA278" s="377"/>
      <c r="NOB278" s="377"/>
      <c r="NOC278" s="377"/>
      <c r="NOD278" s="377"/>
      <c r="NOE278" s="377"/>
      <c r="NOF278" s="377"/>
      <c r="NOG278" s="377"/>
      <c r="NOH278" s="377"/>
      <c r="NOI278" s="377"/>
      <c r="NOJ278" s="377"/>
      <c r="NOK278" s="377"/>
      <c r="NOL278" s="377"/>
      <c r="NOM278" s="377"/>
      <c r="NON278" s="377"/>
      <c r="NOO278" s="377"/>
      <c r="NOP278" s="377"/>
      <c r="NOQ278" s="377"/>
      <c r="NOR278" s="377"/>
      <c r="NOS278" s="377"/>
      <c r="NOT278" s="377"/>
      <c r="NOU278" s="377"/>
      <c r="NOV278" s="377"/>
      <c r="NOW278" s="377"/>
      <c r="NOX278" s="377"/>
      <c r="NOY278" s="377"/>
      <c r="NOZ278" s="377"/>
      <c r="NPA278" s="377"/>
      <c r="NPB278" s="377"/>
      <c r="NPC278" s="377"/>
      <c r="NPD278" s="377"/>
      <c r="NPE278" s="377"/>
      <c r="NPF278" s="377"/>
      <c r="NPG278" s="377"/>
      <c r="NPH278" s="377"/>
      <c r="NPI278" s="377"/>
      <c r="NPJ278" s="377"/>
      <c r="NPK278" s="377"/>
      <c r="NPL278" s="377"/>
      <c r="NPM278" s="377"/>
      <c r="NPN278" s="377"/>
      <c r="NPO278" s="377"/>
      <c r="NPP278" s="377"/>
      <c r="NPQ278" s="378"/>
      <c r="NPR278" s="378"/>
      <c r="NPS278" s="378"/>
      <c r="NPT278" s="378"/>
      <c r="NPU278" s="378"/>
      <c r="NPV278" s="378"/>
      <c r="NPW278" s="378"/>
      <c r="NPX278" s="378"/>
      <c r="NPY278" s="378"/>
      <c r="NPZ278" s="378"/>
      <c r="NQA278" s="378"/>
      <c r="NQB278" s="378"/>
      <c r="NQC278" s="378"/>
      <c r="NQD278" s="378"/>
      <c r="NQE278" s="378"/>
      <c r="NQF278" s="378"/>
      <c r="NQG278" s="378"/>
      <c r="NQH278" s="378"/>
      <c r="NQI278" s="378"/>
      <c r="NQJ278" s="378"/>
      <c r="NQK278" s="378"/>
      <c r="NQL278" s="378"/>
      <c r="NQM278" s="378"/>
      <c r="NQN278" s="378"/>
      <c r="NQO278" s="379"/>
      <c r="NQP278" s="379"/>
      <c r="NQQ278" s="379"/>
      <c r="NQR278" s="379"/>
      <c r="NQS278" s="379"/>
      <c r="NQT278" s="378"/>
      <c r="NQU278" s="378"/>
      <c r="NQV278" s="379"/>
      <c r="NQW278" s="379"/>
      <c r="NQX278" s="378"/>
      <c r="NQY278" s="378"/>
      <c r="NQZ278" s="379"/>
      <c r="NRA278" s="379"/>
      <c r="NRB278" s="378"/>
      <c r="NRC278" s="378"/>
      <c r="NRD278" s="378"/>
      <c r="NRE278" s="378"/>
      <c r="NRF278" s="378"/>
      <c r="NRG278" s="378"/>
      <c r="NRH278" s="378"/>
      <c r="NRI278" s="379"/>
      <c r="NRJ278" s="379"/>
      <c r="NRK278" s="378"/>
      <c r="NRL278" s="378"/>
      <c r="NRM278" s="379"/>
      <c r="NRN278" s="379"/>
      <c r="NRO278" s="378"/>
      <c r="NRP278" s="378"/>
      <c r="NRQ278" s="378"/>
      <c r="NRR278" s="378"/>
      <c r="NRS278" s="378"/>
      <c r="NRT278" s="372"/>
      <c r="NRU278" s="398"/>
      <c r="NRV278" s="378"/>
      <c r="NRW278" s="378"/>
      <c r="NRX278" s="378"/>
      <c r="NRY278" s="378"/>
      <c r="NRZ278" s="378"/>
      <c r="NSA278" s="378"/>
      <c r="NSB278" s="378"/>
      <c r="NSC278" s="377"/>
      <c r="NSD278" s="377"/>
      <c r="NSE278" s="377"/>
      <c r="NSF278" s="377"/>
      <c r="NSG278" s="377"/>
      <c r="NSH278" s="377"/>
      <c r="NSI278" s="377"/>
      <c r="NSJ278" s="377"/>
      <c r="NSK278" s="377"/>
      <c r="NSL278" s="377"/>
      <c r="NSM278" s="377"/>
      <c r="NSN278" s="377"/>
      <c r="NSO278" s="377"/>
      <c r="NSP278" s="377"/>
      <c r="NSQ278" s="377"/>
      <c r="NSR278" s="377"/>
      <c r="NSS278" s="377"/>
      <c r="NST278" s="377"/>
      <c r="NSU278" s="377"/>
      <c r="NSV278" s="377"/>
      <c r="NSW278" s="377"/>
      <c r="NSX278" s="377"/>
      <c r="NSY278" s="377"/>
      <c r="NSZ278" s="377"/>
      <c r="NTA278" s="377"/>
      <c r="NTB278" s="377"/>
      <c r="NTC278" s="377"/>
      <c r="NTD278" s="377"/>
      <c r="NTE278" s="377"/>
      <c r="NTF278" s="377"/>
      <c r="NTG278" s="377"/>
      <c r="NTH278" s="377"/>
      <c r="NTI278" s="377"/>
      <c r="NTJ278" s="377"/>
      <c r="NTK278" s="377"/>
      <c r="NTL278" s="377"/>
      <c r="NTM278" s="377"/>
      <c r="NTN278" s="377"/>
      <c r="NTO278" s="377"/>
      <c r="NTP278" s="377"/>
      <c r="NTQ278" s="377"/>
      <c r="NTR278" s="377"/>
      <c r="NTS278" s="377"/>
      <c r="NTT278" s="377"/>
      <c r="NTU278" s="378"/>
      <c r="NTV278" s="378"/>
      <c r="NTW278" s="378"/>
      <c r="NTX278" s="378"/>
      <c r="NTY278" s="378"/>
      <c r="NTZ278" s="378"/>
      <c r="NUA278" s="378"/>
      <c r="NUB278" s="378"/>
      <c r="NUC278" s="378"/>
      <c r="NUD278" s="378"/>
      <c r="NUE278" s="378"/>
      <c r="NUF278" s="378"/>
      <c r="NUG278" s="378"/>
      <c r="NUH278" s="378"/>
      <c r="NUI278" s="378"/>
      <c r="NUJ278" s="378"/>
      <c r="NUK278" s="378"/>
      <c r="NUL278" s="378"/>
      <c r="NUM278" s="378"/>
      <c r="NUN278" s="378"/>
      <c r="NUO278" s="378"/>
      <c r="NUP278" s="378"/>
      <c r="NUQ278" s="378"/>
      <c r="NUR278" s="378"/>
      <c r="NUS278" s="379"/>
      <c r="NUT278" s="379"/>
      <c r="NUU278" s="379"/>
      <c r="NUV278" s="379"/>
      <c r="NUW278" s="379"/>
      <c r="NUX278" s="378"/>
      <c r="NUY278" s="378"/>
      <c r="NUZ278" s="379"/>
      <c r="NVA278" s="379"/>
      <c r="NVB278" s="378"/>
      <c r="NVC278" s="378"/>
      <c r="NVD278" s="379"/>
      <c r="NVE278" s="379"/>
      <c r="NVF278" s="378"/>
      <c r="NVG278" s="378"/>
      <c r="NVH278" s="378"/>
      <c r="NVI278" s="378"/>
      <c r="NVJ278" s="378"/>
      <c r="NVK278" s="378"/>
      <c r="NVL278" s="378"/>
      <c r="NVM278" s="379"/>
      <c r="NVN278" s="379"/>
      <c r="NVO278" s="378"/>
      <c r="NVP278" s="378"/>
      <c r="NVQ278" s="379"/>
      <c r="NVR278" s="379"/>
      <c r="NVS278" s="378"/>
      <c r="NVT278" s="378"/>
      <c r="NVU278" s="378"/>
      <c r="NVV278" s="378"/>
      <c r="NVW278" s="378"/>
      <c r="NVX278" s="372"/>
      <c r="NVY278" s="398"/>
      <c r="NVZ278" s="378"/>
      <c r="NWA278" s="378"/>
      <c r="NWB278" s="378"/>
      <c r="NWC278" s="378"/>
      <c r="NWD278" s="378"/>
      <c r="NWE278" s="378"/>
      <c r="NWF278" s="378"/>
      <c r="NWG278" s="377"/>
      <c r="NWH278" s="377"/>
      <c r="NWI278" s="377"/>
      <c r="NWJ278" s="377"/>
      <c r="NWK278" s="377"/>
      <c r="NWL278" s="377"/>
      <c r="NWM278" s="377"/>
      <c r="NWN278" s="377"/>
      <c r="NWO278" s="377"/>
      <c r="NWP278" s="377"/>
      <c r="NWQ278" s="377"/>
      <c r="NWR278" s="377"/>
      <c r="NWS278" s="377"/>
      <c r="NWT278" s="377"/>
      <c r="NWU278" s="377"/>
      <c r="NWV278" s="377"/>
      <c r="NWW278" s="377"/>
      <c r="NWX278" s="377"/>
      <c r="NWY278" s="377"/>
      <c r="NWZ278" s="377"/>
      <c r="NXA278" s="377"/>
      <c r="NXB278" s="377"/>
      <c r="NXC278" s="377"/>
      <c r="NXD278" s="377"/>
      <c r="NXE278" s="377"/>
      <c r="NXF278" s="377"/>
      <c r="NXG278" s="377"/>
      <c r="NXH278" s="377"/>
      <c r="NXI278" s="377"/>
      <c r="NXJ278" s="377"/>
      <c r="NXK278" s="377"/>
      <c r="NXL278" s="377"/>
      <c r="NXM278" s="377"/>
      <c r="NXN278" s="377"/>
      <c r="NXO278" s="377"/>
      <c r="NXP278" s="377"/>
      <c r="NXQ278" s="377"/>
      <c r="NXR278" s="377"/>
      <c r="NXS278" s="377"/>
      <c r="NXT278" s="377"/>
      <c r="NXU278" s="377"/>
      <c r="NXV278" s="377"/>
      <c r="NXW278" s="377"/>
      <c r="NXX278" s="377"/>
      <c r="NXY278" s="378"/>
      <c r="NXZ278" s="378"/>
      <c r="NYA278" s="378"/>
      <c r="NYB278" s="378"/>
      <c r="NYC278" s="378"/>
      <c r="NYD278" s="378"/>
      <c r="NYE278" s="378"/>
      <c r="NYF278" s="378"/>
      <c r="NYG278" s="378"/>
      <c r="NYH278" s="378"/>
      <c r="NYI278" s="378"/>
      <c r="NYJ278" s="378"/>
      <c r="NYK278" s="378"/>
      <c r="NYL278" s="378"/>
      <c r="NYM278" s="378"/>
      <c r="NYN278" s="378"/>
      <c r="NYO278" s="378"/>
      <c r="NYP278" s="378"/>
      <c r="NYQ278" s="378"/>
      <c r="NYR278" s="378"/>
      <c r="NYS278" s="378"/>
      <c r="NYT278" s="378"/>
      <c r="NYU278" s="378"/>
      <c r="NYV278" s="378"/>
      <c r="NYW278" s="379"/>
      <c r="NYX278" s="379"/>
      <c r="NYY278" s="379"/>
      <c r="NYZ278" s="379"/>
      <c r="NZA278" s="379"/>
      <c r="NZB278" s="378"/>
      <c r="NZC278" s="378"/>
      <c r="NZD278" s="379"/>
      <c r="NZE278" s="379"/>
      <c r="NZF278" s="378"/>
      <c r="NZG278" s="378"/>
      <c r="NZH278" s="379"/>
      <c r="NZI278" s="379"/>
      <c r="NZJ278" s="378"/>
      <c r="NZK278" s="378"/>
      <c r="NZL278" s="378"/>
      <c r="NZM278" s="378"/>
      <c r="NZN278" s="378"/>
      <c r="NZO278" s="378"/>
      <c r="NZP278" s="378"/>
      <c r="NZQ278" s="379"/>
      <c r="NZR278" s="379"/>
      <c r="NZS278" s="378"/>
      <c r="NZT278" s="378"/>
      <c r="NZU278" s="379"/>
      <c r="NZV278" s="379"/>
      <c r="NZW278" s="378"/>
      <c r="NZX278" s="378"/>
      <c r="NZY278" s="378"/>
      <c r="NZZ278" s="378"/>
      <c r="OAA278" s="378"/>
      <c r="OAB278" s="372"/>
      <c r="OAC278" s="398"/>
      <c r="OAD278" s="378"/>
      <c r="OAE278" s="378"/>
      <c r="OAF278" s="378"/>
      <c r="OAG278" s="378"/>
      <c r="OAH278" s="378"/>
      <c r="OAI278" s="378"/>
      <c r="OAJ278" s="378"/>
      <c r="OAK278" s="377"/>
      <c r="OAL278" s="377"/>
      <c r="OAM278" s="377"/>
      <c r="OAN278" s="377"/>
      <c r="OAO278" s="377"/>
      <c r="OAP278" s="377"/>
      <c r="OAQ278" s="377"/>
      <c r="OAR278" s="377"/>
      <c r="OAS278" s="377"/>
      <c r="OAT278" s="377"/>
      <c r="OAU278" s="377"/>
      <c r="OAV278" s="377"/>
      <c r="OAW278" s="377"/>
      <c r="OAX278" s="377"/>
      <c r="OAY278" s="377"/>
      <c r="OAZ278" s="377"/>
      <c r="OBA278" s="377"/>
      <c r="OBB278" s="377"/>
      <c r="OBC278" s="377"/>
      <c r="OBD278" s="377"/>
      <c r="OBE278" s="377"/>
      <c r="OBF278" s="377"/>
      <c r="OBG278" s="377"/>
      <c r="OBH278" s="377"/>
      <c r="OBI278" s="377"/>
      <c r="OBJ278" s="377"/>
      <c r="OBK278" s="377"/>
      <c r="OBL278" s="377"/>
      <c r="OBM278" s="377"/>
      <c r="OBN278" s="377"/>
      <c r="OBO278" s="377"/>
      <c r="OBP278" s="377"/>
      <c r="OBQ278" s="377"/>
      <c r="OBR278" s="377"/>
      <c r="OBS278" s="377"/>
      <c r="OBT278" s="377"/>
      <c r="OBU278" s="377"/>
      <c r="OBV278" s="377"/>
      <c r="OBW278" s="377"/>
      <c r="OBX278" s="377"/>
      <c r="OBY278" s="377"/>
      <c r="OBZ278" s="377"/>
      <c r="OCA278" s="377"/>
      <c r="OCB278" s="377"/>
      <c r="OCC278" s="378"/>
      <c r="OCD278" s="378"/>
      <c r="OCE278" s="378"/>
      <c r="OCF278" s="378"/>
      <c r="OCG278" s="378"/>
      <c r="OCH278" s="378"/>
      <c r="OCI278" s="378"/>
      <c r="OCJ278" s="378"/>
      <c r="OCK278" s="378"/>
      <c r="OCL278" s="378"/>
      <c r="OCM278" s="378"/>
      <c r="OCN278" s="378"/>
      <c r="OCO278" s="378"/>
      <c r="OCP278" s="378"/>
      <c r="OCQ278" s="378"/>
      <c r="OCR278" s="378"/>
      <c r="OCS278" s="378"/>
      <c r="OCT278" s="378"/>
      <c r="OCU278" s="378"/>
      <c r="OCV278" s="378"/>
      <c r="OCW278" s="378"/>
      <c r="OCX278" s="378"/>
      <c r="OCY278" s="378"/>
      <c r="OCZ278" s="378"/>
      <c r="ODA278" s="379"/>
      <c r="ODB278" s="379"/>
      <c r="ODC278" s="379"/>
      <c r="ODD278" s="379"/>
      <c r="ODE278" s="379"/>
      <c r="ODF278" s="378"/>
      <c r="ODG278" s="378"/>
      <c r="ODH278" s="379"/>
      <c r="ODI278" s="379"/>
      <c r="ODJ278" s="378"/>
      <c r="ODK278" s="378"/>
      <c r="ODL278" s="379"/>
      <c r="ODM278" s="379"/>
      <c r="ODN278" s="378"/>
      <c r="ODO278" s="378"/>
      <c r="ODP278" s="378"/>
      <c r="ODQ278" s="378"/>
      <c r="ODR278" s="378"/>
      <c r="ODS278" s="378"/>
      <c r="ODT278" s="378"/>
      <c r="ODU278" s="379"/>
      <c r="ODV278" s="379"/>
      <c r="ODW278" s="378"/>
      <c r="ODX278" s="378"/>
      <c r="ODY278" s="379"/>
      <c r="ODZ278" s="379"/>
      <c r="OEA278" s="378"/>
      <c r="OEB278" s="378"/>
      <c r="OEC278" s="378"/>
      <c r="OED278" s="378"/>
      <c r="OEE278" s="378"/>
      <c r="OEF278" s="372"/>
      <c r="OEG278" s="398"/>
      <c r="OEH278" s="378"/>
      <c r="OEI278" s="378"/>
      <c r="OEJ278" s="378"/>
      <c r="OEK278" s="378"/>
      <c r="OEL278" s="378"/>
      <c r="OEM278" s="378"/>
      <c r="OEN278" s="378"/>
      <c r="OEO278" s="377"/>
      <c r="OEP278" s="377"/>
      <c r="OEQ278" s="377"/>
      <c r="OER278" s="377"/>
      <c r="OES278" s="377"/>
      <c r="OET278" s="377"/>
      <c r="OEU278" s="377"/>
      <c r="OEV278" s="377"/>
      <c r="OEW278" s="377"/>
      <c r="OEX278" s="377"/>
      <c r="OEY278" s="377"/>
      <c r="OEZ278" s="377"/>
      <c r="OFA278" s="377"/>
      <c r="OFB278" s="377"/>
      <c r="OFC278" s="377"/>
      <c r="OFD278" s="377"/>
      <c r="OFE278" s="377"/>
      <c r="OFF278" s="377"/>
      <c r="OFG278" s="377"/>
      <c r="OFH278" s="377"/>
      <c r="OFI278" s="377"/>
      <c r="OFJ278" s="377"/>
      <c r="OFK278" s="377"/>
      <c r="OFL278" s="377"/>
      <c r="OFM278" s="377"/>
      <c r="OFN278" s="377"/>
      <c r="OFO278" s="377"/>
      <c r="OFP278" s="377"/>
      <c r="OFQ278" s="377"/>
      <c r="OFR278" s="377"/>
      <c r="OFS278" s="377"/>
      <c r="OFT278" s="377"/>
      <c r="OFU278" s="377"/>
      <c r="OFV278" s="377"/>
      <c r="OFW278" s="377"/>
      <c r="OFX278" s="377"/>
      <c r="OFY278" s="377"/>
      <c r="OFZ278" s="377"/>
      <c r="OGA278" s="377"/>
      <c r="OGB278" s="377"/>
      <c r="OGC278" s="377"/>
      <c r="OGD278" s="377"/>
      <c r="OGE278" s="377"/>
      <c r="OGF278" s="377"/>
      <c r="OGG278" s="378"/>
      <c r="OGH278" s="378"/>
      <c r="OGI278" s="378"/>
      <c r="OGJ278" s="378"/>
      <c r="OGK278" s="378"/>
      <c r="OGL278" s="378"/>
      <c r="OGM278" s="378"/>
      <c r="OGN278" s="378"/>
      <c r="OGO278" s="378"/>
      <c r="OGP278" s="378"/>
      <c r="OGQ278" s="378"/>
      <c r="OGR278" s="378"/>
      <c r="OGS278" s="378"/>
      <c r="OGT278" s="378"/>
      <c r="OGU278" s="378"/>
      <c r="OGV278" s="378"/>
      <c r="OGW278" s="378"/>
      <c r="OGX278" s="378"/>
      <c r="OGY278" s="378"/>
      <c r="OGZ278" s="378"/>
      <c r="OHA278" s="378"/>
      <c r="OHB278" s="378"/>
      <c r="OHC278" s="378"/>
      <c r="OHD278" s="378"/>
      <c r="OHE278" s="379"/>
      <c r="OHF278" s="379"/>
      <c r="OHG278" s="379"/>
      <c r="OHH278" s="379"/>
      <c r="OHI278" s="379"/>
      <c r="OHJ278" s="378"/>
      <c r="OHK278" s="378"/>
      <c r="OHL278" s="379"/>
      <c r="OHM278" s="379"/>
      <c r="OHN278" s="378"/>
      <c r="OHO278" s="378"/>
      <c r="OHP278" s="379"/>
      <c r="OHQ278" s="379"/>
      <c r="OHR278" s="378"/>
      <c r="OHS278" s="378"/>
      <c r="OHT278" s="378"/>
      <c r="OHU278" s="378"/>
      <c r="OHV278" s="378"/>
      <c r="OHW278" s="378"/>
      <c r="OHX278" s="378"/>
      <c r="OHY278" s="379"/>
      <c r="OHZ278" s="379"/>
      <c r="OIA278" s="378"/>
      <c r="OIB278" s="378"/>
      <c r="OIC278" s="379"/>
      <c r="OID278" s="379"/>
      <c r="OIE278" s="378"/>
      <c r="OIF278" s="378"/>
      <c r="OIG278" s="378"/>
      <c r="OIH278" s="378"/>
      <c r="OII278" s="378"/>
      <c r="OIJ278" s="372"/>
      <c r="OIK278" s="398"/>
      <c r="OIL278" s="378"/>
      <c r="OIM278" s="378"/>
      <c r="OIN278" s="378"/>
      <c r="OIO278" s="378"/>
      <c r="OIP278" s="378"/>
      <c r="OIQ278" s="378"/>
      <c r="OIR278" s="378"/>
      <c r="OIS278" s="377"/>
      <c r="OIT278" s="377"/>
      <c r="OIU278" s="377"/>
      <c r="OIV278" s="377"/>
      <c r="OIW278" s="377"/>
      <c r="OIX278" s="377"/>
      <c r="OIY278" s="377"/>
      <c r="OIZ278" s="377"/>
      <c r="OJA278" s="377"/>
      <c r="OJB278" s="377"/>
      <c r="OJC278" s="377"/>
      <c r="OJD278" s="377"/>
      <c r="OJE278" s="377"/>
      <c r="OJF278" s="377"/>
      <c r="OJG278" s="377"/>
      <c r="OJH278" s="377"/>
      <c r="OJI278" s="377"/>
      <c r="OJJ278" s="377"/>
      <c r="OJK278" s="377"/>
      <c r="OJL278" s="377"/>
      <c r="OJM278" s="377"/>
      <c r="OJN278" s="377"/>
      <c r="OJO278" s="377"/>
      <c r="OJP278" s="377"/>
      <c r="OJQ278" s="377"/>
      <c r="OJR278" s="377"/>
      <c r="OJS278" s="377"/>
      <c r="OJT278" s="377"/>
      <c r="OJU278" s="377"/>
      <c r="OJV278" s="377"/>
      <c r="OJW278" s="377"/>
      <c r="OJX278" s="377"/>
      <c r="OJY278" s="377"/>
      <c r="OJZ278" s="377"/>
      <c r="OKA278" s="377"/>
      <c r="OKB278" s="377"/>
      <c r="OKC278" s="377"/>
      <c r="OKD278" s="377"/>
      <c r="OKE278" s="377"/>
      <c r="OKF278" s="377"/>
      <c r="OKG278" s="377"/>
      <c r="OKH278" s="377"/>
      <c r="OKI278" s="377"/>
      <c r="OKJ278" s="377"/>
      <c r="OKK278" s="378"/>
      <c r="OKL278" s="378"/>
      <c r="OKM278" s="378"/>
      <c r="OKN278" s="378"/>
      <c r="OKO278" s="378"/>
      <c r="OKP278" s="378"/>
      <c r="OKQ278" s="378"/>
      <c r="OKR278" s="378"/>
      <c r="OKS278" s="378"/>
      <c r="OKT278" s="378"/>
      <c r="OKU278" s="378"/>
      <c r="OKV278" s="378"/>
      <c r="OKW278" s="378"/>
      <c r="OKX278" s="378"/>
      <c r="OKY278" s="378"/>
      <c r="OKZ278" s="378"/>
      <c r="OLA278" s="378"/>
      <c r="OLB278" s="378"/>
      <c r="OLC278" s="378"/>
      <c r="OLD278" s="378"/>
      <c r="OLE278" s="378"/>
      <c r="OLF278" s="378"/>
      <c r="OLG278" s="378"/>
      <c r="OLH278" s="378"/>
      <c r="OLI278" s="379"/>
      <c r="OLJ278" s="379"/>
      <c r="OLK278" s="379"/>
      <c r="OLL278" s="379"/>
      <c r="OLM278" s="379"/>
      <c r="OLN278" s="378"/>
      <c r="OLO278" s="378"/>
      <c r="OLP278" s="379"/>
      <c r="OLQ278" s="379"/>
      <c r="OLR278" s="378"/>
      <c r="OLS278" s="378"/>
      <c r="OLT278" s="379"/>
      <c r="OLU278" s="379"/>
      <c r="OLV278" s="378"/>
      <c r="OLW278" s="378"/>
      <c r="OLX278" s="378"/>
      <c r="OLY278" s="378"/>
      <c r="OLZ278" s="378"/>
      <c r="OMA278" s="378"/>
      <c r="OMB278" s="378"/>
      <c r="OMC278" s="379"/>
      <c r="OMD278" s="379"/>
      <c r="OME278" s="378"/>
      <c r="OMF278" s="378"/>
      <c r="OMG278" s="379"/>
      <c r="OMH278" s="379"/>
      <c r="OMI278" s="378"/>
      <c r="OMJ278" s="378"/>
      <c r="OMK278" s="378"/>
      <c r="OML278" s="378"/>
      <c r="OMM278" s="378"/>
      <c r="OMN278" s="372"/>
      <c r="OMO278" s="398"/>
      <c r="OMP278" s="378"/>
      <c r="OMQ278" s="378"/>
      <c r="OMR278" s="378"/>
      <c r="OMS278" s="378"/>
      <c r="OMT278" s="378"/>
      <c r="OMU278" s="378"/>
      <c r="OMV278" s="378"/>
      <c r="OMW278" s="377"/>
      <c r="OMX278" s="377"/>
      <c r="OMY278" s="377"/>
      <c r="OMZ278" s="377"/>
      <c r="ONA278" s="377"/>
      <c r="ONB278" s="377"/>
      <c r="ONC278" s="377"/>
      <c r="OND278" s="377"/>
      <c r="ONE278" s="377"/>
      <c r="ONF278" s="377"/>
      <c r="ONG278" s="377"/>
      <c r="ONH278" s="377"/>
      <c r="ONI278" s="377"/>
      <c r="ONJ278" s="377"/>
      <c r="ONK278" s="377"/>
      <c r="ONL278" s="377"/>
      <c r="ONM278" s="377"/>
      <c r="ONN278" s="377"/>
      <c r="ONO278" s="377"/>
      <c r="ONP278" s="377"/>
      <c r="ONQ278" s="377"/>
      <c r="ONR278" s="377"/>
      <c r="ONS278" s="377"/>
      <c r="ONT278" s="377"/>
      <c r="ONU278" s="377"/>
      <c r="ONV278" s="377"/>
      <c r="ONW278" s="377"/>
      <c r="ONX278" s="377"/>
      <c r="ONY278" s="377"/>
      <c r="ONZ278" s="377"/>
      <c r="OOA278" s="377"/>
      <c r="OOB278" s="377"/>
      <c r="OOC278" s="377"/>
      <c r="OOD278" s="377"/>
      <c r="OOE278" s="377"/>
      <c r="OOF278" s="377"/>
      <c r="OOG278" s="377"/>
      <c r="OOH278" s="377"/>
      <c r="OOI278" s="377"/>
      <c r="OOJ278" s="377"/>
      <c r="OOK278" s="377"/>
      <c r="OOL278" s="377"/>
      <c r="OOM278" s="377"/>
      <c r="OON278" s="377"/>
      <c r="OOO278" s="378"/>
      <c r="OOP278" s="378"/>
      <c r="OOQ278" s="378"/>
      <c r="OOR278" s="378"/>
      <c r="OOS278" s="378"/>
      <c r="OOT278" s="378"/>
      <c r="OOU278" s="378"/>
      <c r="OOV278" s="378"/>
      <c r="OOW278" s="378"/>
      <c r="OOX278" s="378"/>
      <c r="OOY278" s="378"/>
      <c r="OOZ278" s="378"/>
      <c r="OPA278" s="378"/>
      <c r="OPB278" s="378"/>
      <c r="OPC278" s="378"/>
      <c r="OPD278" s="378"/>
      <c r="OPE278" s="378"/>
      <c r="OPF278" s="378"/>
      <c r="OPG278" s="378"/>
      <c r="OPH278" s="378"/>
      <c r="OPI278" s="378"/>
      <c r="OPJ278" s="378"/>
      <c r="OPK278" s="378"/>
      <c r="OPL278" s="378"/>
      <c r="OPM278" s="379"/>
      <c r="OPN278" s="379"/>
      <c r="OPO278" s="379"/>
      <c r="OPP278" s="379"/>
      <c r="OPQ278" s="379"/>
      <c r="OPR278" s="378"/>
      <c r="OPS278" s="378"/>
      <c r="OPT278" s="379"/>
      <c r="OPU278" s="379"/>
      <c r="OPV278" s="378"/>
      <c r="OPW278" s="378"/>
      <c r="OPX278" s="379"/>
      <c r="OPY278" s="379"/>
      <c r="OPZ278" s="378"/>
      <c r="OQA278" s="378"/>
      <c r="OQB278" s="378"/>
      <c r="OQC278" s="378"/>
      <c r="OQD278" s="378"/>
      <c r="OQE278" s="378"/>
      <c r="OQF278" s="378"/>
      <c r="OQG278" s="379"/>
      <c r="OQH278" s="379"/>
      <c r="OQI278" s="378"/>
      <c r="OQJ278" s="378"/>
      <c r="OQK278" s="379"/>
      <c r="OQL278" s="379"/>
      <c r="OQM278" s="378"/>
      <c r="OQN278" s="378"/>
      <c r="OQO278" s="378"/>
      <c r="OQP278" s="378"/>
      <c r="OQQ278" s="378"/>
      <c r="OQR278" s="372"/>
      <c r="OQS278" s="398"/>
      <c r="OQT278" s="378"/>
      <c r="OQU278" s="378"/>
      <c r="OQV278" s="378"/>
      <c r="OQW278" s="378"/>
      <c r="OQX278" s="378"/>
      <c r="OQY278" s="378"/>
      <c r="OQZ278" s="378"/>
      <c r="ORA278" s="377"/>
      <c r="ORB278" s="377"/>
      <c r="ORC278" s="377"/>
      <c r="ORD278" s="377"/>
      <c r="ORE278" s="377"/>
      <c r="ORF278" s="377"/>
      <c r="ORG278" s="377"/>
      <c r="ORH278" s="377"/>
      <c r="ORI278" s="377"/>
      <c r="ORJ278" s="377"/>
      <c r="ORK278" s="377"/>
      <c r="ORL278" s="377"/>
      <c r="ORM278" s="377"/>
      <c r="ORN278" s="377"/>
      <c r="ORO278" s="377"/>
      <c r="ORP278" s="377"/>
      <c r="ORQ278" s="377"/>
      <c r="ORR278" s="377"/>
      <c r="ORS278" s="377"/>
      <c r="ORT278" s="377"/>
      <c r="ORU278" s="377"/>
      <c r="ORV278" s="377"/>
      <c r="ORW278" s="377"/>
      <c r="ORX278" s="377"/>
      <c r="ORY278" s="377"/>
      <c r="ORZ278" s="377"/>
      <c r="OSA278" s="377"/>
      <c r="OSB278" s="377"/>
      <c r="OSC278" s="377"/>
      <c r="OSD278" s="377"/>
      <c r="OSE278" s="377"/>
      <c r="OSF278" s="377"/>
      <c r="OSG278" s="377"/>
      <c r="OSH278" s="377"/>
      <c r="OSI278" s="377"/>
      <c r="OSJ278" s="377"/>
      <c r="OSK278" s="377"/>
      <c r="OSL278" s="377"/>
      <c r="OSM278" s="377"/>
      <c r="OSN278" s="377"/>
      <c r="OSO278" s="377"/>
      <c r="OSP278" s="377"/>
      <c r="OSQ278" s="377"/>
      <c r="OSR278" s="377"/>
      <c r="OSS278" s="378"/>
      <c r="OST278" s="378"/>
      <c r="OSU278" s="378"/>
      <c r="OSV278" s="378"/>
      <c r="OSW278" s="378"/>
      <c r="OSX278" s="378"/>
      <c r="OSY278" s="378"/>
      <c r="OSZ278" s="378"/>
      <c r="OTA278" s="378"/>
      <c r="OTB278" s="378"/>
      <c r="OTC278" s="378"/>
      <c r="OTD278" s="378"/>
      <c r="OTE278" s="378"/>
      <c r="OTF278" s="378"/>
      <c r="OTG278" s="378"/>
      <c r="OTH278" s="378"/>
      <c r="OTI278" s="378"/>
      <c r="OTJ278" s="378"/>
      <c r="OTK278" s="378"/>
      <c r="OTL278" s="378"/>
      <c r="OTM278" s="378"/>
      <c r="OTN278" s="378"/>
      <c r="OTO278" s="378"/>
      <c r="OTP278" s="378"/>
      <c r="OTQ278" s="379"/>
      <c r="OTR278" s="379"/>
      <c r="OTS278" s="379"/>
      <c r="OTT278" s="379"/>
      <c r="OTU278" s="379"/>
      <c r="OTV278" s="378"/>
      <c r="OTW278" s="378"/>
      <c r="OTX278" s="379"/>
      <c r="OTY278" s="379"/>
      <c r="OTZ278" s="378"/>
      <c r="OUA278" s="378"/>
      <c r="OUB278" s="379"/>
      <c r="OUC278" s="379"/>
      <c r="OUD278" s="378"/>
      <c r="OUE278" s="378"/>
      <c r="OUF278" s="378"/>
      <c r="OUG278" s="378"/>
      <c r="OUH278" s="378"/>
      <c r="OUI278" s="378"/>
      <c r="OUJ278" s="378"/>
      <c r="OUK278" s="379"/>
      <c r="OUL278" s="379"/>
      <c r="OUM278" s="378"/>
      <c r="OUN278" s="378"/>
      <c r="OUO278" s="379"/>
      <c r="OUP278" s="379"/>
      <c r="OUQ278" s="378"/>
      <c r="OUR278" s="378"/>
      <c r="OUS278" s="378"/>
      <c r="OUT278" s="378"/>
      <c r="OUU278" s="378"/>
      <c r="OUV278" s="372"/>
      <c r="OUW278" s="398"/>
      <c r="OUX278" s="378"/>
      <c r="OUY278" s="378"/>
      <c r="OUZ278" s="378"/>
      <c r="OVA278" s="378"/>
      <c r="OVB278" s="378"/>
      <c r="OVC278" s="378"/>
      <c r="OVD278" s="378"/>
      <c r="OVE278" s="377"/>
      <c r="OVF278" s="377"/>
      <c r="OVG278" s="377"/>
      <c r="OVH278" s="377"/>
      <c r="OVI278" s="377"/>
      <c r="OVJ278" s="377"/>
      <c r="OVK278" s="377"/>
      <c r="OVL278" s="377"/>
      <c r="OVM278" s="377"/>
      <c r="OVN278" s="377"/>
      <c r="OVO278" s="377"/>
      <c r="OVP278" s="377"/>
      <c r="OVQ278" s="377"/>
      <c r="OVR278" s="377"/>
      <c r="OVS278" s="377"/>
      <c r="OVT278" s="377"/>
      <c r="OVU278" s="377"/>
      <c r="OVV278" s="377"/>
      <c r="OVW278" s="377"/>
      <c r="OVX278" s="377"/>
      <c r="OVY278" s="377"/>
      <c r="OVZ278" s="377"/>
      <c r="OWA278" s="377"/>
      <c r="OWB278" s="377"/>
      <c r="OWC278" s="377"/>
      <c r="OWD278" s="377"/>
      <c r="OWE278" s="377"/>
      <c r="OWF278" s="377"/>
      <c r="OWG278" s="377"/>
      <c r="OWH278" s="377"/>
      <c r="OWI278" s="377"/>
      <c r="OWJ278" s="377"/>
      <c r="OWK278" s="377"/>
      <c r="OWL278" s="377"/>
      <c r="OWM278" s="377"/>
      <c r="OWN278" s="377"/>
      <c r="OWO278" s="377"/>
      <c r="OWP278" s="377"/>
      <c r="OWQ278" s="377"/>
      <c r="OWR278" s="377"/>
      <c r="OWS278" s="377"/>
      <c r="OWT278" s="377"/>
      <c r="OWU278" s="377"/>
      <c r="OWV278" s="377"/>
      <c r="OWW278" s="378"/>
      <c r="OWX278" s="378"/>
      <c r="OWY278" s="378"/>
      <c r="OWZ278" s="378"/>
      <c r="OXA278" s="378"/>
      <c r="OXB278" s="378"/>
      <c r="OXC278" s="378"/>
      <c r="OXD278" s="378"/>
      <c r="OXE278" s="378"/>
      <c r="OXF278" s="378"/>
      <c r="OXG278" s="378"/>
      <c r="OXH278" s="378"/>
      <c r="OXI278" s="378"/>
      <c r="OXJ278" s="378"/>
      <c r="OXK278" s="378"/>
      <c r="OXL278" s="378"/>
      <c r="OXM278" s="378"/>
      <c r="OXN278" s="378"/>
      <c r="OXO278" s="378"/>
      <c r="OXP278" s="378"/>
      <c r="OXQ278" s="378"/>
      <c r="OXR278" s="378"/>
      <c r="OXS278" s="378"/>
      <c r="OXT278" s="378"/>
      <c r="OXU278" s="379"/>
      <c r="OXV278" s="379"/>
      <c r="OXW278" s="379"/>
      <c r="OXX278" s="379"/>
      <c r="OXY278" s="379"/>
      <c r="OXZ278" s="378"/>
      <c r="OYA278" s="378"/>
      <c r="OYB278" s="379"/>
      <c r="OYC278" s="379"/>
      <c r="OYD278" s="378"/>
      <c r="OYE278" s="378"/>
      <c r="OYF278" s="379"/>
      <c r="OYG278" s="379"/>
      <c r="OYH278" s="378"/>
      <c r="OYI278" s="378"/>
      <c r="OYJ278" s="378"/>
      <c r="OYK278" s="378"/>
      <c r="OYL278" s="378"/>
      <c r="OYM278" s="378"/>
      <c r="OYN278" s="378"/>
      <c r="OYO278" s="379"/>
      <c r="OYP278" s="379"/>
      <c r="OYQ278" s="378"/>
      <c r="OYR278" s="378"/>
      <c r="OYS278" s="379"/>
      <c r="OYT278" s="379"/>
      <c r="OYU278" s="378"/>
      <c r="OYV278" s="378"/>
      <c r="OYW278" s="378"/>
      <c r="OYX278" s="378"/>
      <c r="OYY278" s="378"/>
      <c r="OYZ278" s="372"/>
      <c r="OZA278" s="398"/>
      <c r="OZB278" s="378"/>
      <c r="OZC278" s="378"/>
      <c r="OZD278" s="378"/>
      <c r="OZE278" s="378"/>
      <c r="OZF278" s="378"/>
      <c r="OZG278" s="378"/>
      <c r="OZH278" s="378"/>
      <c r="OZI278" s="377"/>
      <c r="OZJ278" s="377"/>
      <c r="OZK278" s="377"/>
      <c r="OZL278" s="377"/>
      <c r="OZM278" s="377"/>
      <c r="OZN278" s="377"/>
      <c r="OZO278" s="377"/>
      <c r="OZP278" s="377"/>
      <c r="OZQ278" s="377"/>
      <c r="OZR278" s="377"/>
      <c r="OZS278" s="377"/>
      <c r="OZT278" s="377"/>
      <c r="OZU278" s="377"/>
      <c r="OZV278" s="377"/>
      <c r="OZW278" s="377"/>
      <c r="OZX278" s="377"/>
      <c r="OZY278" s="377"/>
      <c r="OZZ278" s="377"/>
      <c r="PAA278" s="377"/>
      <c r="PAB278" s="377"/>
      <c r="PAC278" s="377"/>
      <c r="PAD278" s="377"/>
      <c r="PAE278" s="377"/>
      <c r="PAF278" s="377"/>
      <c r="PAG278" s="377"/>
      <c r="PAH278" s="377"/>
      <c r="PAI278" s="377"/>
      <c r="PAJ278" s="377"/>
      <c r="PAK278" s="377"/>
      <c r="PAL278" s="377"/>
      <c r="PAM278" s="377"/>
      <c r="PAN278" s="377"/>
      <c r="PAO278" s="377"/>
      <c r="PAP278" s="377"/>
      <c r="PAQ278" s="377"/>
      <c r="PAR278" s="377"/>
      <c r="PAS278" s="377"/>
      <c r="PAT278" s="377"/>
      <c r="PAU278" s="377"/>
      <c r="PAV278" s="377"/>
      <c r="PAW278" s="377"/>
      <c r="PAX278" s="377"/>
      <c r="PAY278" s="377"/>
      <c r="PAZ278" s="377"/>
      <c r="PBA278" s="378"/>
      <c r="PBB278" s="378"/>
      <c r="PBC278" s="378"/>
      <c r="PBD278" s="378"/>
      <c r="PBE278" s="378"/>
      <c r="PBF278" s="378"/>
      <c r="PBG278" s="378"/>
      <c r="PBH278" s="378"/>
      <c r="PBI278" s="378"/>
      <c r="PBJ278" s="378"/>
      <c r="PBK278" s="378"/>
      <c r="PBL278" s="378"/>
      <c r="PBM278" s="378"/>
      <c r="PBN278" s="378"/>
      <c r="PBO278" s="378"/>
      <c r="PBP278" s="378"/>
      <c r="PBQ278" s="378"/>
      <c r="PBR278" s="378"/>
      <c r="PBS278" s="378"/>
      <c r="PBT278" s="378"/>
      <c r="PBU278" s="378"/>
      <c r="PBV278" s="378"/>
      <c r="PBW278" s="378"/>
      <c r="PBX278" s="378"/>
      <c r="PBY278" s="379"/>
      <c r="PBZ278" s="379"/>
      <c r="PCA278" s="379"/>
      <c r="PCB278" s="379"/>
      <c r="PCC278" s="379"/>
      <c r="PCD278" s="378"/>
      <c r="PCE278" s="378"/>
      <c r="PCF278" s="379"/>
      <c r="PCG278" s="379"/>
      <c r="PCH278" s="378"/>
      <c r="PCI278" s="378"/>
      <c r="PCJ278" s="379"/>
      <c r="PCK278" s="379"/>
      <c r="PCL278" s="378"/>
      <c r="PCM278" s="378"/>
      <c r="PCN278" s="378"/>
      <c r="PCO278" s="378"/>
      <c r="PCP278" s="378"/>
      <c r="PCQ278" s="378"/>
      <c r="PCR278" s="378"/>
      <c r="PCS278" s="379"/>
      <c r="PCT278" s="379"/>
      <c r="PCU278" s="378"/>
      <c r="PCV278" s="378"/>
      <c r="PCW278" s="379"/>
      <c r="PCX278" s="379"/>
      <c r="PCY278" s="378"/>
      <c r="PCZ278" s="378"/>
      <c r="PDA278" s="378"/>
      <c r="PDB278" s="378"/>
      <c r="PDC278" s="378"/>
      <c r="PDD278" s="372"/>
      <c r="PDE278" s="398"/>
      <c r="PDF278" s="378"/>
      <c r="PDG278" s="378"/>
      <c r="PDH278" s="378"/>
      <c r="PDI278" s="378"/>
      <c r="PDJ278" s="378"/>
      <c r="PDK278" s="378"/>
      <c r="PDL278" s="378"/>
      <c r="PDM278" s="377"/>
      <c r="PDN278" s="377"/>
      <c r="PDO278" s="377"/>
      <c r="PDP278" s="377"/>
      <c r="PDQ278" s="377"/>
      <c r="PDR278" s="377"/>
      <c r="PDS278" s="377"/>
      <c r="PDT278" s="377"/>
      <c r="PDU278" s="377"/>
      <c r="PDV278" s="377"/>
      <c r="PDW278" s="377"/>
      <c r="PDX278" s="377"/>
      <c r="PDY278" s="377"/>
      <c r="PDZ278" s="377"/>
      <c r="PEA278" s="377"/>
      <c r="PEB278" s="377"/>
      <c r="PEC278" s="377"/>
      <c r="PED278" s="377"/>
      <c r="PEE278" s="377"/>
      <c r="PEF278" s="377"/>
      <c r="PEG278" s="377"/>
      <c r="PEH278" s="377"/>
      <c r="PEI278" s="377"/>
      <c r="PEJ278" s="377"/>
      <c r="PEK278" s="377"/>
      <c r="PEL278" s="377"/>
      <c r="PEM278" s="377"/>
      <c r="PEN278" s="377"/>
      <c r="PEO278" s="377"/>
      <c r="PEP278" s="377"/>
      <c r="PEQ278" s="377"/>
      <c r="PER278" s="377"/>
      <c r="PES278" s="377"/>
      <c r="PET278" s="377"/>
      <c r="PEU278" s="377"/>
      <c r="PEV278" s="377"/>
      <c r="PEW278" s="377"/>
      <c r="PEX278" s="377"/>
      <c r="PEY278" s="377"/>
      <c r="PEZ278" s="377"/>
      <c r="PFA278" s="377"/>
      <c r="PFB278" s="377"/>
      <c r="PFC278" s="377"/>
      <c r="PFD278" s="377"/>
      <c r="PFE278" s="378"/>
      <c r="PFF278" s="378"/>
      <c r="PFG278" s="378"/>
      <c r="PFH278" s="378"/>
      <c r="PFI278" s="378"/>
      <c r="PFJ278" s="378"/>
      <c r="PFK278" s="378"/>
      <c r="PFL278" s="378"/>
      <c r="PFM278" s="378"/>
      <c r="PFN278" s="378"/>
      <c r="PFO278" s="378"/>
      <c r="PFP278" s="378"/>
      <c r="PFQ278" s="378"/>
      <c r="PFR278" s="378"/>
      <c r="PFS278" s="378"/>
      <c r="PFT278" s="378"/>
      <c r="PFU278" s="378"/>
      <c r="PFV278" s="378"/>
      <c r="PFW278" s="378"/>
      <c r="PFX278" s="378"/>
      <c r="PFY278" s="378"/>
      <c r="PFZ278" s="378"/>
      <c r="PGA278" s="378"/>
      <c r="PGB278" s="378"/>
      <c r="PGC278" s="379"/>
      <c r="PGD278" s="379"/>
      <c r="PGE278" s="379"/>
      <c r="PGF278" s="379"/>
      <c r="PGG278" s="379"/>
      <c r="PGH278" s="378"/>
      <c r="PGI278" s="378"/>
      <c r="PGJ278" s="379"/>
      <c r="PGK278" s="379"/>
      <c r="PGL278" s="378"/>
      <c r="PGM278" s="378"/>
      <c r="PGN278" s="379"/>
      <c r="PGO278" s="379"/>
      <c r="PGP278" s="378"/>
      <c r="PGQ278" s="378"/>
      <c r="PGR278" s="378"/>
      <c r="PGS278" s="378"/>
      <c r="PGT278" s="378"/>
      <c r="PGU278" s="378"/>
      <c r="PGV278" s="378"/>
      <c r="PGW278" s="379"/>
      <c r="PGX278" s="379"/>
      <c r="PGY278" s="378"/>
      <c r="PGZ278" s="378"/>
      <c r="PHA278" s="379"/>
      <c r="PHB278" s="379"/>
      <c r="PHC278" s="378"/>
      <c r="PHD278" s="378"/>
      <c r="PHE278" s="378"/>
      <c r="PHF278" s="378"/>
      <c r="PHG278" s="378"/>
      <c r="PHH278" s="372"/>
      <c r="PHI278" s="398"/>
      <c r="PHJ278" s="378"/>
      <c r="PHK278" s="378"/>
      <c r="PHL278" s="378"/>
      <c r="PHM278" s="378"/>
      <c r="PHN278" s="378"/>
      <c r="PHO278" s="378"/>
      <c r="PHP278" s="378"/>
      <c r="PHQ278" s="377"/>
      <c r="PHR278" s="377"/>
      <c r="PHS278" s="377"/>
      <c r="PHT278" s="377"/>
      <c r="PHU278" s="377"/>
      <c r="PHV278" s="377"/>
      <c r="PHW278" s="377"/>
      <c r="PHX278" s="377"/>
      <c r="PHY278" s="377"/>
      <c r="PHZ278" s="377"/>
      <c r="PIA278" s="377"/>
      <c r="PIB278" s="377"/>
      <c r="PIC278" s="377"/>
      <c r="PID278" s="377"/>
      <c r="PIE278" s="377"/>
      <c r="PIF278" s="377"/>
      <c r="PIG278" s="377"/>
      <c r="PIH278" s="377"/>
      <c r="PII278" s="377"/>
      <c r="PIJ278" s="377"/>
      <c r="PIK278" s="377"/>
      <c r="PIL278" s="377"/>
      <c r="PIM278" s="377"/>
      <c r="PIN278" s="377"/>
      <c r="PIO278" s="377"/>
      <c r="PIP278" s="377"/>
      <c r="PIQ278" s="377"/>
      <c r="PIR278" s="377"/>
      <c r="PIS278" s="377"/>
      <c r="PIT278" s="377"/>
      <c r="PIU278" s="377"/>
      <c r="PIV278" s="377"/>
      <c r="PIW278" s="377"/>
      <c r="PIX278" s="377"/>
      <c r="PIY278" s="377"/>
      <c r="PIZ278" s="377"/>
      <c r="PJA278" s="377"/>
      <c r="PJB278" s="377"/>
      <c r="PJC278" s="377"/>
      <c r="PJD278" s="377"/>
      <c r="PJE278" s="377"/>
      <c r="PJF278" s="377"/>
      <c r="PJG278" s="377"/>
      <c r="PJH278" s="377"/>
      <c r="PJI278" s="378"/>
      <c r="PJJ278" s="378"/>
      <c r="PJK278" s="378"/>
      <c r="PJL278" s="378"/>
      <c r="PJM278" s="378"/>
      <c r="PJN278" s="378"/>
      <c r="PJO278" s="378"/>
      <c r="PJP278" s="378"/>
      <c r="PJQ278" s="378"/>
      <c r="PJR278" s="378"/>
      <c r="PJS278" s="378"/>
      <c r="PJT278" s="378"/>
      <c r="PJU278" s="378"/>
      <c r="PJV278" s="378"/>
      <c r="PJW278" s="378"/>
      <c r="PJX278" s="378"/>
      <c r="PJY278" s="378"/>
      <c r="PJZ278" s="378"/>
      <c r="PKA278" s="378"/>
      <c r="PKB278" s="378"/>
      <c r="PKC278" s="378"/>
      <c r="PKD278" s="378"/>
      <c r="PKE278" s="378"/>
      <c r="PKF278" s="378"/>
      <c r="PKG278" s="379"/>
      <c r="PKH278" s="379"/>
      <c r="PKI278" s="379"/>
      <c r="PKJ278" s="379"/>
      <c r="PKK278" s="379"/>
      <c r="PKL278" s="378"/>
      <c r="PKM278" s="378"/>
      <c r="PKN278" s="379"/>
      <c r="PKO278" s="379"/>
      <c r="PKP278" s="378"/>
      <c r="PKQ278" s="378"/>
      <c r="PKR278" s="379"/>
      <c r="PKS278" s="379"/>
      <c r="PKT278" s="378"/>
      <c r="PKU278" s="378"/>
      <c r="PKV278" s="378"/>
      <c r="PKW278" s="378"/>
      <c r="PKX278" s="378"/>
      <c r="PKY278" s="378"/>
      <c r="PKZ278" s="378"/>
      <c r="PLA278" s="379"/>
      <c r="PLB278" s="379"/>
      <c r="PLC278" s="378"/>
      <c r="PLD278" s="378"/>
      <c r="PLE278" s="379"/>
      <c r="PLF278" s="379"/>
      <c r="PLG278" s="378"/>
      <c r="PLH278" s="378"/>
      <c r="PLI278" s="378"/>
      <c r="PLJ278" s="378"/>
      <c r="PLK278" s="378"/>
      <c r="PLL278" s="372"/>
      <c r="PLM278" s="398"/>
      <c r="PLN278" s="378"/>
      <c r="PLO278" s="378"/>
      <c r="PLP278" s="378"/>
      <c r="PLQ278" s="378"/>
      <c r="PLR278" s="378"/>
      <c r="PLS278" s="378"/>
      <c r="PLT278" s="378"/>
      <c r="PLU278" s="377"/>
      <c r="PLV278" s="377"/>
      <c r="PLW278" s="377"/>
      <c r="PLX278" s="377"/>
      <c r="PLY278" s="377"/>
      <c r="PLZ278" s="377"/>
      <c r="PMA278" s="377"/>
      <c r="PMB278" s="377"/>
      <c r="PMC278" s="377"/>
      <c r="PMD278" s="377"/>
      <c r="PME278" s="377"/>
      <c r="PMF278" s="377"/>
      <c r="PMG278" s="377"/>
      <c r="PMH278" s="377"/>
      <c r="PMI278" s="377"/>
      <c r="PMJ278" s="377"/>
      <c r="PMK278" s="377"/>
      <c r="PML278" s="377"/>
      <c r="PMM278" s="377"/>
      <c r="PMN278" s="377"/>
      <c r="PMO278" s="377"/>
      <c r="PMP278" s="377"/>
      <c r="PMQ278" s="377"/>
      <c r="PMR278" s="377"/>
      <c r="PMS278" s="377"/>
      <c r="PMT278" s="377"/>
      <c r="PMU278" s="377"/>
      <c r="PMV278" s="377"/>
      <c r="PMW278" s="377"/>
      <c r="PMX278" s="377"/>
      <c r="PMY278" s="377"/>
      <c r="PMZ278" s="377"/>
      <c r="PNA278" s="377"/>
      <c r="PNB278" s="377"/>
      <c r="PNC278" s="377"/>
      <c r="PND278" s="377"/>
      <c r="PNE278" s="377"/>
      <c r="PNF278" s="377"/>
      <c r="PNG278" s="377"/>
      <c r="PNH278" s="377"/>
      <c r="PNI278" s="377"/>
      <c r="PNJ278" s="377"/>
      <c r="PNK278" s="377"/>
      <c r="PNL278" s="377"/>
      <c r="PNM278" s="378"/>
      <c r="PNN278" s="378"/>
      <c r="PNO278" s="378"/>
      <c r="PNP278" s="378"/>
      <c r="PNQ278" s="378"/>
      <c r="PNR278" s="378"/>
      <c r="PNS278" s="378"/>
      <c r="PNT278" s="378"/>
      <c r="PNU278" s="378"/>
      <c r="PNV278" s="378"/>
      <c r="PNW278" s="378"/>
      <c r="PNX278" s="378"/>
      <c r="PNY278" s="378"/>
      <c r="PNZ278" s="378"/>
      <c r="POA278" s="378"/>
      <c r="POB278" s="378"/>
      <c r="POC278" s="378"/>
      <c r="POD278" s="378"/>
      <c r="POE278" s="378"/>
      <c r="POF278" s="378"/>
      <c r="POG278" s="378"/>
      <c r="POH278" s="378"/>
      <c r="POI278" s="378"/>
      <c r="POJ278" s="378"/>
      <c r="POK278" s="379"/>
      <c r="POL278" s="379"/>
      <c r="POM278" s="379"/>
      <c r="PON278" s="379"/>
      <c r="POO278" s="379"/>
      <c r="POP278" s="378"/>
      <c r="POQ278" s="378"/>
      <c r="POR278" s="379"/>
      <c r="POS278" s="379"/>
      <c r="POT278" s="378"/>
      <c r="POU278" s="378"/>
      <c r="POV278" s="379"/>
      <c r="POW278" s="379"/>
      <c r="POX278" s="378"/>
      <c r="POY278" s="378"/>
      <c r="POZ278" s="378"/>
      <c r="PPA278" s="378"/>
      <c r="PPB278" s="378"/>
      <c r="PPC278" s="378"/>
      <c r="PPD278" s="378"/>
      <c r="PPE278" s="379"/>
      <c r="PPF278" s="379"/>
      <c r="PPG278" s="378"/>
      <c r="PPH278" s="378"/>
      <c r="PPI278" s="379"/>
      <c r="PPJ278" s="379"/>
      <c r="PPK278" s="378"/>
      <c r="PPL278" s="378"/>
      <c r="PPM278" s="378"/>
      <c r="PPN278" s="378"/>
      <c r="PPO278" s="378"/>
      <c r="PPP278" s="372"/>
      <c r="PPQ278" s="398"/>
      <c r="PPR278" s="378"/>
      <c r="PPS278" s="378"/>
      <c r="PPT278" s="378"/>
      <c r="PPU278" s="378"/>
      <c r="PPV278" s="378"/>
      <c r="PPW278" s="378"/>
      <c r="PPX278" s="378"/>
      <c r="PPY278" s="377"/>
      <c r="PPZ278" s="377"/>
      <c r="PQA278" s="377"/>
      <c r="PQB278" s="377"/>
      <c r="PQC278" s="377"/>
      <c r="PQD278" s="377"/>
      <c r="PQE278" s="377"/>
      <c r="PQF278" s="377"/>
      <c r="PQG278" s="377"/>
      <c r="PQH278" s="377"/>
      <c r="PQI278" s="377"/>
      <c r="PQJ278" s="377"/>
      <c r="PQK278" s="377"/>
      <c r="PQL278" s="377"/>
      <c r="PQM278" s="377"/>
      <c r="PQN278" s="377"/>
      <c r="PQO278" s="377"/>
      <c r="PQP278" s="377"/>
      <c r="PQQ278" s="377"/>
      <c r="PQR278" s="377"/>
      <c r="PQS278" s="377"/>
      <c r="PQT278" s="377"/>
      <c r="PQU278" s="377"/>
      <c r="PQV278" s="377"/>
      <c r="PQW278" s="377"/>
      <c r="PQX278" s="377"/>
      <c r="PQY278" s="377"/>
      <c r="PQZ278" s="377"/>
      <c r="PRA278" s="377"/>
      <c r="PRB278" s="377"/>
      <c r="PRC278" s="377"/>
      <c r="PRD278" s="377"/>
      <c r="PRE278" s="377"/>
      <c r="PRF278" s="377"/>
      <c r="PRG278" s="377"/>
      <c r="PRH278" s="377"/>
      <c r="PRI278" s="377"/>
      <c r="PRJ278" s="377"/>
      <c r="PRK278" s="377"/>
      <c r="PRL278" s="377"/>
      <c r="PRM278" s="377"/>
      <c r="PRN278" s="377"/>
      <c r="PRO278" s="377"/>
      <c r="PRP278" s="377"/>
      <c r="PRQ278" s="378"/>
      <c r="PRR278" s="378"/>
      <c r="PRS278" s="378"/>
      <c r="PRT278" s="378"/>
      <c r="PRU278" s="378"/>
      <c r="PRV278" s="378"/>
      <c r="PRW278" s="378"/>
      <c r="PRX278" s="378"/>
      <c r="PRY278" s="378"/>
      <c r="PRZ278" s="378"/>
      <c r="PSA278" s="378"/>
      <c r="PSB278" s="378"/>
      <c r="PSC278" s="378"/>
      <c r="PSD278" s="378"/>
      <c r="PSE278" s="378"/>
      <c r="PSF278" s="378"/>
      <c r="PSG278" s="378"/>
      <c r="PSH278" s="378"/>
      <c r="PSI278" s="378"/>
      <c r="PSJ278" s="378"/>
      <c r="PSK278" s="378"/>
      <c r="PSL278" s="378"/>
      <c r="PSM278" s="378"/>
      <c r="PSN278" s="378"/>
      <c r="PSO278" s="379"/>
      <c r="PSP278" s="379"/>
      <c r="PSQ278" s="379"/>
      <c r="PSR278" s="379"/>
      <c r="PSS278" s="379"/>
      <c r="PST278" s="378"/>
      <c r="PSU278" s="378"/>
      <c r="PSV278" s="379"/>
      <c r="PSW278" s="379"/>
      <c r="PSX278" s="378"/>
      <c r="PSY278" s="378"/>
      <c r="PSZ278" s="379"/>
      <c r="PTA278" s="379"/>
      <c r="PTB278" s="378"/>
      <c r="PTC278" s="378"/>
      <c r="PTD278" s="378"/>
      <c r="PTE278" s="378"/>
      <c r="PTF278" s="378"/>
      <c r="PTG278" s="378"/>
      <c r="PTH278" s="378"/>
      <c r="PTI278" s="379"/>
      <c r="PTJ278" s="379"/>
      <c r="PTK278" s="378"/>
      <c r="PTL278" s="378"/>
      <c r="PTM278" s="379"/>
      <c r="PTN278" s="379"/>
      <c r="PTO278" s="378"/>
      <c r="PTP278" s="378"/>
      <c r="PTQ278" s="378"/>
      <c r="PTR278" s="378"/>
      <c r="PTS278" s="378"/>
      <c r="PTT278" s="372"/>
      <c r="PTU278" s="398"/>
      <c r="PTV278" s="378"/>
      <c r="PTW278" s="378"/>
      <c r="PTX278" s="378"/>
      <c r="PTY278" s="378"/>
      <c r="PTZ278" s="378"/>
      <c r="PUA278" s="378"/>
      <c r="PUB278" s="378"/>
      <c r="PUC278" s="377"/>
      <c r="PUD278" s="377"/>
      <c r="PUE278" s="377"/>
      <c r="PUF278" s="377"/>
      <c r="PUG278" s="377"/>
      <c r="PUH278" s="377"/>
      <c r="PUI278" s="377"/>
      <c r="PUJ278" s="377"/>
      <c r="PUK278" s="377"/>
      <c r="PUL278" s="377"/>
      <c r="PUM278" s="377"/>
      <c r="PUN278" s="377"/>
      <c r="PUO278" s="377"/>
      <c r="PUP278" s="377"/>
      <c r="PUQ278" s="377"/>
      <c r="PUR278" s="377"/>
      <c r="PUS278" s="377"/>
      <c r="PUT278" s="377"/>
      <c r="PUU278" s="377"/>
      <c r="PUV278" s="377"/>
      <c r="PUW278" s="377"/>
      <c r="PUX278" s="377"/>
      <c r="PUY278" s="377"/>
      <c r="PUZ278" s="377"/>
      <c r="PVA278" s="377"/>
      <c r="PVB278" s="377"/>
      <c r="PVC278" s="377"/>
      <c r="PVD278" s="377"/>
      <c r="PVE278" s="377"/>
      <c r="PVF278" s="377"/>
      <c r="PVG278" s="377"/>
      <c r="PVH278" s="377"/>
      <c r="PVI278" s="377"/>
      <c r="PVJ278" s="377"/>
      <c r="PVK278" s="377"/>
      <c r="PVL278" s="377"/>
      <c r="PVM278" s="377"/>
      <c r="PVN278" s="377"/>
      <c r="PVO278" s="377"/>
      <c r="PVP278" s="377"/>
      <c r="PVQ278" s="377"/>
      <c r="PVR278" s="377"/>
      <c r="PVS278" s="377"/>
      <c r="PVT278" s="377"/>
      <c r="PVU278" s="378"/>
      <c r="PVV278" s="378"/>
      <c r="PVW278" s="378"/>
      <c r="PVX278" s="378"/>
      <c r="PVY278" s="378"/>
      <c r="PVZ278" s="378"/>
      <c r="PWA278" s="378"/>
      <c r="PWB278" s="378"/>
      <c r="PWC278" s="378"/>
      <c r="PWD278" s="378"/>
      <c r="PWE278" s="378"/>
      <c r="PWF278" s="378"/>
      <c r="PWG278" s="378"/>
      <c r="PWH278" s="378"/>
      <c r="PWI278" s="378"/>
      <c r="PWJ278" s="378"/>
      <c r="PWK278" s="378"/>
      <c r="PWL278" s="378"/>
      <c r="PWM278" s="378"/>
      <c r="PWN278" s="378"/>
      <c r="PWO278" s="378"/>
      <c r="PWP278" s="378"/>
      <c r="PWQ278" s="378"/>
      <c r="PWR278" s="378"/>
      <c r="PWS278" s="379"/>
      <c r="PWT278" s="379"/>
      <c r="PWU278" s="379"/>
      <c r="PWV278" s="379"/>
      <c r="PWW278" s="379"/>
      <c r="PWX278" s="378"/>
      <c r="PWY278" s="378"/>
      <c r="PWZ278" s="379"/>
      <c r="PXA278" s="379"/>
      <c r="PXB278" s="378"/>
      <c r="PXC278" s="378"/>
      <c r="PXD278" s="379"/>
      <c r="PXE278" s="379"/>
      <c r="PXF278" s="378"/>
      <c r="PXG278" s="378"/>
      <c r="PXH278" s="378"/>
      <c r="PXI278" s="378"/>
      <c r="PXJ278" s="378"/>
      <c r="PXK278" s="378"/>
      <c r="PXL278" s="378"/>
      <c r="PXM278" s="379"/>
      <c r="PXN278" s="379"/>
      <c r="PXO278" s="378"/>
      <c r="PXP278" s="378"/>
      <c r="PXQ278" s="379"/>
      <c r="PXR278" s="379"/>
      <c r="PXS278" s="378"/>
      <c r="PXT278" s="378"/>
      <c r="PXU278" s="378"/>
      <c r="PXV278" s="378"/>
      <c r="PXW278" s="378"/>
      <c r="PXX278" s="372"/>
      <c r="PXY278" s="398"/>
      <c r="PXZ278" s="378"/>
      <c r="PYA278" s="378"/>
      <c r="PYB278" s="378"/>
      <c r="PYC278" s="378"/>
      <c r="PYD278" s="378"/>
      <c r="PYE278" s="378"/>
      <c r="PYF278" s="378"/>
      <c r="PYG278" s="377"/>
      <c r="PYH278" s="377"/>
      <c r="PYI278" s="377"/>
      <c r="PYJ278" s="377"/>
      <c r="PYK278" s="377"/>
      <c r="PYL278" s="377"/>
      <c r="PYM278" s="377"/>
      <c r="PYN278" s="377"/>
      <c r="PYO278" s="377"/>
      <c r="PYP278" s="377"/>
      <c r="PYQ278" s="377"/>
      <c r="PYR278" s="377"/>
      <c r="PYS278" s="377"/>
      <c r="PYT278" s="377"/>
      <c r="PYU278" s="377"/>
      <c r="PYV278" s="377"/>
      <c r="PYW278" s="377"/>
      <c r="PYX278" s="377"/>
      <c r="PYY278" s="377"/>
      <c r="PYZ278" s="377"/>
      <c r="PZA278" s="377"/>
      <c r="PZB278" s="377"/>
      <c r="PZC278" s="377"/>
      <c r="PZD278" s="377"/>
      <c r="PZE278" s="377"/>
      <c r="PZF278" s="377"/>
      <c r="PZG278" s="377"/>
      <c r="PZH278" s="377"/>
      <c r="PZI278" s="377"/>
      <c r="PZJ278" s="377"/>
      <c r="PZK278" s="377"/>
      <c r="PZL278" s="377"/>
      <c r="PZM278" s="377"/>
      <c r="PZN278" s="377"/>
      <c r="PZO278" s="377"/>
      <c r="PZP278" s="377"/>
      <c r="PZQ278" s="377"/>
      <c r="PZR278" s="377"/>
      <c r="PZS278" s="377"/>
      <c r="PZT278" s="377"/>
      <c r="PZU278" s="377"/>
      <c r="PZV278" s="377"/>
      <c r="PZW278" s="377"/>
      <c r="PZX278" s="377"/>
      <c r="PZY278" s="378"/>
      <c r="PZZ278" s="378"/>
      <c r="QAA278" s="378"/>
      <c r="QAB278" s="378"/>
      <c r="QAC278" s="378"/>
      <c r="QAD278" s="378"/>
      <c r="QAE278" s="378"/>
      <c r="QAF278" s="378"/>
      <c r="QAG278" s="378"/>
      <c r="QAH278" s="378"/>
      <c r="QAI278" s="378"/>
      <c r="QAJ278" s="378"/>
      <c r="QAK278" s="378"/>
      <c r="QAL278" s="378"/>
      <c r="QAM278" s="378"/>
      <c r="QAN278" s="378"/>
      <c r="QAO278" s="378"/>
      <c r="QAP278" s="378"/>
      <c r="QAQ278" s="378"/>
      <c r="QAR278" s="378"/>
      <c r="QAS278" s="378"/>
      <c r="QAT278" s="378"/>
      <c r="QAU278" s="378"/>
      <c r="QAV278" s="378"/>
      <c r="QAW278" s="379"/>
      <c r="QAX278" s="379"/>
      <c r="QAY278" s="379"/>
      <c r="QAZ278" s="379"/>
      <c r="QBA278" s="379"/>
      <c r="QBB278" s="378"/>
      <c r="QBC278" s="378"/>
      <c r="QBD278" s="379"/>
      <c r="QBE278" s="379"/>
      <c r="QBF278" s="378"/>
      <c r="QBG278" s="378"/>
      <c r="QBH278" s="379"/>
      <c r="QBI278" s="379"/>
      <c r="QBJ278" s="378"/>
      <c r="QBK278" s="378"/>
      <c r="QBL278" s="378"/>
      <c r="QBM278" s="378"/>
      <c r="QBN278" s="378"/>
      <c r="QBO278" s="378"/>
      <c r="QBP278" s="378"/>
      <c r="QBQ278" s="379"/>
      <c r="QBR278" s="379"/>
      <c r="QBS278" s="378"/>
      <c r="QBT278" s="378"/>
      <c r="QBU278" s="379"/>
      <c r="QBV278" s="379"/>
      <c r="QBW278" s="378"/>
      <c r="QBX278" s="378"/>
      <c r="QBY278" s="378"/>
      <c r="QBZ278" s="378"/>
      <c r="QCA278" s="378"/>
      <c r="QCB278" s="372"/>
      <c r="QCC278" s="398"/>
      <c r="QCD278" s="378"/>
      <c r="QCE278" s="378"/>
      <c r="QCF278" s="378"/>
      <c r="QCG278" s="378"/>
      <c r="QCH278" s="378"/>
      <c r="QCI278" s="378"/>
      <c r="QCJ278" s="378"/>
      <c r="QCK278" s="377"/>
      <c r="QCL278" s="377"/>
      <c r="QCM278" s="377"/>
      <c r="QCN278" s="377"/>
      <c r="QCO278" s="377"/>
      <c r="QCP278" s="377"/>
      <c r="QCQ278" s="377"/>
      <c r="QCR278" s="377"/>
      <c r="QCS278" s="377"/>
      <c r="QCT278" s="377"/>
      <c r="QCU278" s="377"/>
      <c r="QCV278" s="377"/>
      <c r="QCW278" s="377"/>
      <c r="QCX278" s="377"/>
      <c r="QCY278" s="377"/>
      <c r="QCZ278" s="377"/>
      <c r="QDA278" s="377"/>
      <c r="QDB278" s="377"/>
      <c r="QDC278" s="377"/>
      <c r="QDD278" s="377"/>
      <c r="QDE278" s="377"/>
      <c r="QDF278" s="377"/>
      <c r="QDG278" s="377"/>
      <c r="QDH278" s="377"/>
      <c r="QDI278" s="377"/>
      <c r="QDJ278" s="377"/>
      <c r="QDK278" s="377"/>
      <c r="QDL278" s="377"/>
      <c r="QDM278" s="377"/>
      <c r="QDN278" s="377"/>
      <c r="QDO278" s="377"/>
      <c r="QDP278" s="377"/>
      <c r="QDQ278" s="377"/>
      <c r="QDR278" s="377"/>
      <c r="QDS278" s="377"/>
      <c r="QDT278" s="377"/>
      <c r="QDU278" s="377"/>
      <c r="QDV278" s="377"/>
      <c r="QDW278" s="377"/>
      <c r="QDX278" s="377"/>
      <c r="QDY278" s="377"/>
      <c r="QDZ278" s="377"/>
      <c r="QEA278" s="377"/>
      <c r="QEB278" s="377"/>
      <c r="QEC278" s="378"/>
      <c r="QED278" s="378"/>
      <c r="QEE278" s="378"/>
      <c r="QEF278" s="378"/>
      <c r="QEG278" s="378"/>
      <c r="QEH278" s="378"/>
      <c r="QEI278" s="378"/>
      <c r="QEJ278" s="378"/>
      <c r="QEK278" s="378"/>
      <c r="QEL278" s="378"/>
      <c r="QEM278" s="378"/>
      <c r="QEN278" s="378"/>
      <c r="QEO278" s="378"/>
      <c r="QEP278" s="378"/>
      <c r="QEQ278" s="378"/>
      <c r="QER278" s="378"/>
      <c r="QES278" s="378"/>
      <c r="QET278" s="378"/>
      <c r="QEU278" s="378"/>
      <c r="QEV278" s="378"/>
      <c r="QEW278" s="378"/>
      <c r="QEX278" s="378"/>
      <c r="QEY278" s="378"/>
      <c r="QEZ278" s="378"/>
      <c r="QFA278" s="379"/>
      <c r="QFB278" s="379"/>
      <c r="QFC278" s="379"/>
      <c r="QFD278" s="379"/>
      <c r="QFE278" s="379"/>
      <c r="QFF278" s="378"/>
      <c r="QFG278" s="378"/>
      <c r="QFH278" s="379"/>
      <c r="QFI278" s="379"/>
      <c r="QFJ278" s="378"/>
      <c r="QFK278" s="378"/>
      <c r="QFL278" s="379"/>
      <c r="QFM278" s="379"/>
      <c r="QFN278" s="378"/>
      <c r="QFO278" s="378"/>
      <c r="QFP278" s="378"/>
      <c r="QFQ278" s="378"/>
      <c r="QFR278" s="378"/>
      <c r="QFS278" s="378"/>
      <c r="QFT278" s="378"/>
      <c r="QFU278" s="379"/>
      <c r="QFV278" s="379"/>
      <c r="QFW278" s="378"/>
      <c r="QFX278" s="378"/>
      <c r="QFY278" s="379"/>
      <c r="QFZ278" s="379"/>
      <c r="QGA278" s="378"/>
      <c r="QGB278" s="378"/>
      <c r="QGC278" s="378"/>
      <c r="QGD278" s="378"/>
      <c r="QGE278" s="378"/>
      <c r="QGF278" s="372"/>
      <c r="QGG278" s="398"/>
      <c r="QGH278" s="378"/>
      <c r="QGI278" s="378"/>
      <c r="QGJ278" s="378"/>
      <c r="QGK278" s="378"/>
      <c r="QGL278" s="378"/>
      <c r="QGM278" s="378"/>
      <c r="QGN278" s="378"/>
      <c r="QGO278" s="377"/>
      <c r="QGP278" s="377"/>
      <c r="QGQ278" s="377"/>
      <c r="QGR278" s="377"/>
      <c r="QGS278" s="377"/>
      <c r="QGT278" s="377"/>
      <c r="QGU278" s="377"/>
      <c r="QGV278" s="377"/>
      <c r="QGW278" s="377"/>
      <c r="QGX278" s="377"/>
      <c r="QGY278" s="377"/>
      <c r="QGZ278" s="377"/>
      <c r="QHA278" s="377"/>
      <c r="QHB278" s="377"/>
      <c r="QHC278" s="377"/>
      <c r="QHD278" s="377"/>
      <c r="QHE278" s="377"/>
      <c r="QHF278" s="377"/>
      <c r="QHG278" s="377"/>
      <c r="QHH278" s="377"/>
      <c r="QHI278" s="377"/>
      <c r="QHJ278" s="377"/>
      <c r="QHK278" s="377"/>
      <c r="QHL278" s="377"/>
      <c r="QHM278" s="377"/>
      <c r="QHN278" s="377"/>
      <c r="QHO278" s="377"/>
      <c r="QHP278" s="377"/>
      <c r="QHQ278" s="377"/>
      <c r="QHR278" s="377"/>
      <c r="QHS278" s="377"/>
      <c r="QHT278" s="377"/>
      <c r="QHU278" s="377"/>
      <c r="QHV278" s="377"/>
      <c r="QHW278" s="377"/>
      <c r="QHX278" s="377"/>
      <c r="QHY278" s="377"/>
      <c r="QHZ278" s="377"/>
      <c r="QIA278" s="377"/>
      <c r="QIB278" s="377"/>
      <c r="QIC278" s="377"/>
      <c r="QID278" s="377"/>
      <c r="QIE278" s="377"/>
      <c r="QIF278" s="377"/>
      <c r="QIG278" s="378"/>
      <c r="QIH278" s="378"/>
      <c r="QII278" s="378"/>
      <c r="QIJ278" s="378"/>
      <c r="QIK278" s="378"/>
      <c r="QIL278" s="378"/>
      <c r="QIM278" s="378"/>
      <c r="QIN278" s="378"/>
      <c r="QIO278" s="378"/>
      <c r="QIP278" s="378"/>
      <c r="QIQ278" s="378"/>
      <c r="QIR278" s="378"/>
      <c r="QIS278" s="378"/>
      <c r="QIT278" s="378"/>
      <c r="QIU278" s="378"/>
      <c r="QIV278" s="378"/>
      <c r="QIW278" s="378"/>
      <c r="QIX278" s="378"/>
      <c r="QIY278" s="378"/>
      <c r="QIZ278" s="378"/>
      <c r="QJA278" s="378"/>
      <c r="QJB278" s="378"/>
      <c r="QJC278" s="378"/>
      <c r="QJD278" s="378"/>
      <c r="QJE278" s="379"/>
      <c r="QJF278" s="379"/>
      <c r="QJG278" s="379"/>
      <c r="QJH278" s="379"/>
      <c r="QJI278" s="379"/>
      <c r="QJJ278" s="378"/>
      <c r="QJK278" s="378"/>
      <c r="QJL278" s="379"/>
      <c r="QJM278" s="379"/>
      <c r="QJN278" s="378"/>
      <c r="QJO278" s="378"/>
      <c r="QJP278" s="379"/>
      <c r="QJQ278" s="379"/>
      <c r="QJR278" s="378"/>
      <c r="QJS278" s="378"/>
      <c r="QJT278" s="378"/>
      <c r="QJU278" s="378"/>
      <c r="QJV278" s="378"/>
      <c r="QJW278" s="378"/>
      <c r="QJX278" s="378"/>
      <c r="QJY278" s="379"/>
      <c r="QJZ278" s="379"/>
      <c r="QKA278" s="378"/>
      <c r="QKB278" s="378"/>
      <c r="QKC278" s="379"/>
      <c r="QKD278" s="379"/>
      <c r="QKE278" s="378"/>
      <c r="QKF278" s="378"/>
      <c r="QKG278" s="378"/>
      <c r="QKH278" s="378"/>
      <c r="QKI278" s="378"/>
      <c r="QKJ278" s="372"/>
      <c r="QKK278" s="398"/>
      <c r="QKL278" s="378"/>
      <c r="QKM278" s="378"/>
      <c r="QKN278" s="378"/>
      <c r="QKO278" s="378"/>
      <c r="QKP278" s="378"/>
      <c r="QKQ278" s="378"/>
      <c r="QKR278" s="378"/>
      <c r="QKS278" s="377"/>
      <c r="QKT278" s="377"/>
      <c r="QKU278" s="377"/>
      <c r="QKV278" s="377"/>
      <c r="QKW278" s="377"/>
      <c r="QKX278" s="377"/>
      <c r="QKY278" s="377"/>
      <c r="QKZ278" s="377"/>
      <c r="QLA278" s="377"/>
      <c r="QLB278" s="377"/>
      <c r="QLC278" s="377"/>
      <c r="QLD278" s="377"/>
      <c r="QLE278" s="377"/>
      <c r="QLF278" s="377"/>
      <c r="QLG278" s="377"/>
      <c r="QLH278" s="377"/>
      <c r="QLI278" s="377"/>
      <c r="QLJ278" s="377"/>
      <c r="QLK278" s="377"/>
      <c r="QLL278" s="377"/>
      <c r="QLM278" s="377"/>
      <c r="QLN278" s="377"/>
      <c r="QLO278" s="377"/>
      <c r="QLP278" s="377"/>
      <c r="QLQ278" s="377"/>
      <c r="QLR278" s="377"/>
      <c r="QLS278" s="377"/>
      <c r="QLT278" s="377"/>
      <c r="QLU278" s="377"/>
      <c r="QLV278" s="377"/>
      <c r="QLW278" s="377"/>
      <c r="QLX278" s="377"/>
      <c r="QLY278" s="377"/>
      <c r="QLZ278" s="377"/>
      <c r="QMA278" s="377"/>
      <c r="QMB278" s="377"/>
      <c r="QMC278" s="377"/>
      <c r="QMD278" s="377"/>
      <c r="QME278" s="377"/>
      <c r="QMF278" s="377"/>
      <c r="QMG278" s="377"/>
      <c r="QMH278" s="377"/>
      <c r="QMI278" s="377"/>
      <c r="QMJ278" s="377"/>
      <c r="QMK278" s="378"/>
      <c r="QML278" s="378"/>
      <c r="QMM278" s="378"/>
      <c r="QMN278" s="378"/>
      <c r="QMO278" s="378"/>
      <c r="QMP278" s="378"/>
      <c r="QMQ278" s="378"/>
      <c r="QMR278" s="378"/>
      <c r="QMS278" s="378"/>
      <c r="QMT278" s="378"/>
      <c r="QMU278" s="378"/>
      <c r="QMV278" s="378"/>
      <c r="QMW278" s="378"/>
      <c r="QMX278" s="378"/>
      <c r="QMY278" s="378"/>
      <c r="QMZ278" s="378"/>
      <c r="QNA278" s="378"/>
      <c r="QNB278" s="378"/>
      <c r="QNC278" s="378"/>
      <c r="QND278" s="378"/>
      <c r="QNE278" s="378"/>
      <c r="QNF278" s="378"/>
      <c r="QNG278" s="378"/>
      <c r="QNH278" s="378"/>
      <c r="QNI278" s="379"/>
      <c r="QNJ278" s="379"/>
      <c r="QNK278" s="379"/>
      <c r="QNL278" s="379"/>
      <c r="QNM278" s="379"/>
      <c r="QNN278" s="378"/>
      <c r="QNO278" s="378"/>
      <c r="QNP278" s="379"/>
      <c r="QNQ278" s="379"/>
      <c r="QNR278" s="378"/>
      <c r="QNS278" s="378"/>
      <c r="QNT278" s="379"/>
      <c r="QNU278" s="379"/>
      <c r="QNV278" s="378"/>
      <c r="QNW278" s="378"/>
      <c r="QNX278" s="378"/>
      <c r="QNY278" s="378"/>
      <c r="QNZ278" s="378"/>
      <c r="QOA278" s="378"/>
      <c r="QOB278" s="378"/>
      <c r="QOC278" s="379"/>
      <c r="QOD278" s="379"/>
      <c r="QOE278" s="378"/>
      <c r="QOF278" s="378"/>
      <c r="QOG278" s="379"/>
      <c r="QOH278" s="379"/>
      <c r="QOI278" s="378"/>
      <c r="QOJ278" s="378"/>
      <c r="QOK278" s="378"/>
      <c r="QOL278" s="378"/>
      <c r="QOM278" s="378"/>
      <c r="QON278" s="372"/>
      <c r="QOO278" s="398"/>
      <c r="QOP278" s="378"/>
      <c r="QOQ278" s="378"/>
      <c r="QOR278" s="378"/>
      <c r="QOS278" s="378"/>
      <c r="QOT278" s="378"/>
      <c r="QOU278" s="378"/>
      <c r="QOV278" s="378"/>
      <c r="QOW278" s="377"/>
      <c r="QOX278" s="377"/>
      <c r="QOY278" s="377"/>
      <c r="QOZ278" s="377"/>
      <c r="QPA278" s="377"/>
      <c r="QPB278" s="377"/>
      <c r="QPC278" s="377"/>
      <c r="QPD278" s="377"/>
      <c r="QPE278" s="377"/>
      <c r="QPF278" s="377"/>
      <c r="QPG278" s="377"/>
      <c r="QPH278" s="377"/>
      <c r="QPI278" s="377"/>
      <c r="QPJ278" s="377"/>
      <c r="QPK278" s="377"/>
      <c r="QPL278" s="377"/>
      <c r="QPM278" s="377"/>
      <c r="QPN278" s="377"/>
      <c r="QPO278" s="377"/>
      <c r="QPP278" s="377"/>
      <c r="QPQ278" s="377"/>
      <c r="QPR278" s="377"/>
      <c r="QPS278" s="377"/>
      <c r="QPT278" s="377"/>
      <c r="QPU278" s="377"/>
      <c r="QPV278" s="377"/>
      <c r="QPW278" s="377"/>
      <c r="QPX278" s="377"/>
      <c r="QPY278" s="377"/>
      <c r="QPZ278" s="377"/>
      <c r="QQA278" s="377"/>
      <c r="QQB278" s="377"/>
      <c r="QQC278" s="377"/>
      <c r="QQD278" s="377"/>
      <c r="QQE278" s="377"/>
      <c r="QQF278" s="377"/>
      <c r="QQG278" s="377"/>
      <c r="QQH278" s="377"/>
      <c r="QQI278" s="377"/>
      <c r="QQJ278" s="377"/>
      <c r="QQK278" s="377"/>
      <c r="QQL278" s="377"/>
      <c r="QQM278" s="377"/>
      <c r="QQN278" s="377"/>
      <c r="QQO278" s="378"/>
      <c r="QQP278" s="378"/>
      <c r="QQQ278" s="378"/>
      <c r="QQR278" s="378"/>
      <c r="QQS278" s="378"/>
      <c r="QQT278" s="378"/>
      <c r="QQU278" s="378"/>
      <c r="QQV278" s="378"/>
      <c r="QQW278" s="378"/>
      <c r="QQX278" s="378"/>
      <c r="QQY278" s="378"/>
      <c r="QQZ278" s="378"/>
      <c r="QRA278" s="378"/>
      <c r="QRB278" s="378"/>
      <c r="QRC278" s="378"/>
      <c r="QRD278" s="378"/>
      <c r="QRE278" s="378"/>
      <c r="QRF278" s="378"/>
      <c r="QRG278" s="378"/>
      <c r="QRH278" s="378"/>
      <c r="QRI278" s="378"/>
      <c r="QRJ278" s="378"/>
      <c r="QRK278" s="378"/>
      <c r="QRL278" s="378"/>
      <c r="QRM278" s="379"/>
      <c r="QRN278" s="379"/>
      <c r="QRO278" s="379"/>
      <c r="QRP278" s="379"/>
      <c r="QRQ278" s="379"/>
      <c r="QRR278" s="378"/>
      <c r="QRS278" s="378"/>
      <c r="QRT278" s="379"/>
      <c r="QRU278" s="379"/>
      <c r="QRV278" s="378"/>
      <c r="QRW278" s="378"/>
      <c r="QRX278" s="379"/>
      <c r="QRY278" s="379"/>
      <c r="QRZ278" s="378"/>
      <c r="QSA278" s="378"/>
      <c r="QSB278" s="378"/>
      <c r="QSC278" s="378"/>
      <c r="QSD278" s="378"/>
      <c r="QSE278" s="378"/>
      <c r="QSF278" s="378"/>
      <c r="QSG278" s="379"/>
      <c r="QSH278" s="379"/>
      <c r="QSI278" s="378"/>
      <c r="QSJ278" s="378"/>
      <c r="QSK278" s="379"/>
      <c r="QSL278" s="379"/>
      <c r="QSM278" s="378"/>
      <c r="QSN278" s="378"/>
      <c r="QSO278" s="378"/>
      <c r="QSP278" s="378"/>
      <c r="QSQ278" s="378"/>
      <c r="QSR278" s="372"/>
      <c r="QSS278" s="398"/>
      <c r="QST278" s="378"/>
      <c r="QSU278" s="378"/>
      <c r="QSV278" s="378"/>
      <c r="QSW278" s="378"/>
      <c r="QSX278" s="378"/>
      <c r="QSY278" s="378"/>
      <c r="QSZ278" s="378"/>
      <c r="QTA278" s="377"/>
      <c r="QTB278" s="377"/>
      <c r="QTC278" s="377"/>
      <c r="QTD278" s="377"/>
      <c r="QTE278" s="377"/>
      <c r="QTF278" s="377"/>
      <c r="QTG278" s="377"/>
      <c r="QTH278" s="377"/>
      <c r="QTI278" s="377"/>
      <c r="QTJ278" s="377"/>
      <c r="QTK278" s="377"/>
      <c r="QTL278" s="377"/>
      <c r="QTM278" s="377"/>
      <c r="QTN278" s="377"/>
      <c r="QTO278" s="377"/>
      <c r="QTP278" s="377"/>
      <c r="QTQ278" s="377"/>
      <c r="QTR278" s="377"/>
      <c r="QTS278" s="377"/>
      <c r="QTT278" s="377"/>
      <c r="QTU278" s="377"/>
      <c r="QTV278" s="377"/>
      <c r="QTW278" s="377"/>
      <c r="QTX278" s="377"/>
      <c r="QTY278" s="377"/>
      <c r="QTZ278" s="377"/>
      <c r="QUA278" s="377"/>
      <c r="QUB278" s="377"/>
      <c r="QUC278" s="377"/>
      <c r="QUD278" s="377"/>
      <c r="QUE278" s="377"/>
      <c r="QUF278" s="377"/>
      <c r="QUG278" s="377"/>
      <c r="QUH278" s="377"/>
      <c r="QUI278" s="377"/>
      <c r="QUJ278" s="377"/>
      <c r="QUK278" s="377"/>
      <c r="QUL278" s="377"/>
      <c r="QUM278" s="377"/>
      <c r="QUN278" s="377"/>
      <c r="QUO278" s="377"/>
      <c r="QUP278" s="377"/>
      <c r="QUQ278" s="377"/>
      <c r="QUR278" s="377"/>
      <c r="QUS278" s="378"/>
      <c r="QUT278" s="378"/>
      <c r="QUU278" s="378"/>
      <c r="QUV278" s="378"/>
      <c r="QUW278" s="378"/>
      <c r="QUX278" s="378"/>
      <c r="QUY278" s="378"/>
      <c r="QUZ278" s="378"/>
      <c r="QVA278" s="378"/>
      <c r="QVB278" s="378"/>
      <c r="QVC278" s="378"/>
      <c r="QVD278" s="378"/>
      <c r="QVE278" s="378"/>
      <c r="QVF278" s="378"/>
      <c r="QVG278" s="378"/>
      <c r="QVH278" s="378"/>
      <c r="QVI278" s="378"/>
      <c r="QVJ278" s="378"/>
      <c r="QVK278" s="378"/>
      <c r="QVL278" s="378"/>
      <c r="QVM278" s="378"/>
      <c r="QVN278" s="378"/>
      <c r="QVO278" s="378"/>
      <c r="QVP278" s="378"/>
      <c r="QVQ278" s="379"/>
      <c r="QVR278" s="379"/>
      <c r="QVS278" s="379"/>
      <c r="QVT278" s="379"/>
      <c r="QVU278" s="379"/>
      <c r="QVV278" s="378"/>
      <c r="QVW278" s="378"/>
      <c r="QVX278" s="379"/>
      <c r="QVY278" s="379"/>
      <c r="QVZ278" s="378"/>
      <c r="QWA278" s="378"/>
      <c r="QWB278" s="379"/>
      <c r="QWC278" s="379"/>
      <c r="QWD278" s="378"/>
      <c r="QWE278" s="378"/>
      <c r="QWF278" s="378"/>
      <c r="QWG278" s="378"/>
      <c r="QWH278" s="378"/>
      <c r="QWI278" s="378"/>
      <c r="QWJ278" s="378"/>
      <c r="QWK278" s="379"/>
      <c r="QWL278" s="379"/>
      <c r="QWM278" s="378"/>
      <c r="QWN278" s="378"/>
      <c r="QWO278" s="379"/>
      <c r="QWP278" s="379"/>
      <c r="QWQ278" s="378"/>
      <c r="QWR278" s="378"/>
      <c r="QWS278" s="378"/>
      <c r="QWT278" s="378"/>
      <c r="QWU278" s="378"/>
      <c r="QWV278" s="372"/>
      <c r="QWW278" s="398"/>
      <c r="QWX278" s="378"/>
      <c r="QWY278" s="378"/>
      <c r="QWZ278" s="378"/>
      <c r="QXA278" s="378"/>
      <c r="QXB278" s="378"/>
      <c r="QXC278" s="378"/>
      <c r="QXD278" s="378"/>
      <c r="QXE278" s="377"/>
      <c r="QXF278" s="377"/>
      <c r="QXG278" s="377"/>
      <c r="QXH278" s="377"/>
      <c r="QXI278" s="377"/>
      <c r="QXJ278" s="377"/>
      <c r="QXK278" s="377"/>
      <c r="QXL278" s="377"/>
      <c r="QXM278" s="377"/>
      <c r="QXN278" s="377"/>
      <c r="QXO278" s="377"/>
      <c r="QXP278" s="377"/>
      <c r="QXQ278" s="377"/>
      <c r="QXR278" s="377"/>
      <c r="QXS278" s="377"/>
      <c r="QXT278" s="377"/>
      <c r="QXU278" s="377"/>
      <c r="QXV278" s="377"/>
      <c r="QXW278" s="377"/>
      <c r="QXX278" s="377"/>
      <c r="QXY278" s="377"/>
      <c r="QXZ278" s="377"/>
      <c r="QYA278" s="377"/>
      <c r="QYB278" s="377"/>
      <c r="QYC278" s="377"/>
      <c r="QYD278" s="377"/>
      <c r="QYE278" s="377"/>
      <c r="QYF278" s="377"/>
      <c r="QYG278" s="377"/>
      <c r="QYH278" s="377"/>
      <c r="QYI278" s="377"/>
      <c r="QYJ278" s="377"/>
      <c r="QYK278" s="377"/>
      <c r="QYL278" s="377"/>
      <c r="QYM278" s="377"/>
      <c r="QYN278" s="377"/>
      <c r="QYO278" s="377"/>
      <c r="QYP278" s="377"/>
      <c r="QYQ278" s="377"/>
      <c r="QYR278" s="377"/>
      <c r="QYS278" s="377"/>
      <c r="QYT278" s="377"/>
      <c r="QYU278" s="377"/>
      <c r="QYV278" s="377"/>
      <c r="QYW278" s="378"/>
      <c r="QYX278" s="378"/>
      <c r="QYY278" s="378"/>
      <c r="QYZ278" s="378"/>
      <c r="QZA278" s="378"/>
      <c r="QZB278" s="378"/>
      <c r="QZC278" s="378"/>
      <c r="QZD278" s="378"/>
      <c r="QZE278" s="378"/>
      <c r="QZF278" s="378"/>
      <c r="QZG278" s="378"/>
      <c r="QZH278" s="378"/>
      <c r="QZI278" s="378"/>
      <c r="QZJ278" s="378"/>
      <c r="QZK278" s="378"/>
      <c r="QZL278" s="378"/>
      <c r="QZM278" s="378"/>
      <c r="QZN278" s="378"/>
      <c r="QZO278" s="378"/>
      <c r="QZP278" s="378"/>
      <c r="QZQ278" s="378"/>
      <c r="QZR278" s="378"/>
      <c r="QZS278" s="378"/>
      <c r="QZT278" s="378"/>
      <c r="QZU278" s="379"/>
      <c r="QZV278" s="379"/>
      <c r="QZW278" s="379"/>
      <c r="QZX278" s="379"/>
      <c r="QZY278" s="379"/>
      <c r="QZZ278" s="378"/>
      <c r="RAA278" s="378"/>
      <c r="RAB278" s="379"/>
      <c r="RAC278" s="379"/>
      <c r="RAD278" s="378"/>
      <c r="RAE278" s="378"/>
      <c r="RAF278" s="379"/>
      <c r="RAG278" s="379"/>
      <c r="RAH278" s="378"/>
      <c r="RAI278" s="378"/>
      <c r="RAJ278" s="378"/>
      <c r="RAK278" s="378"/>
      <c r="RAL278" s="378"/>
      <c r="RAM278" s="378"/>
      <c r="RAN278" s="378"/>
      <c r="RAO278" s="379"/>
      <c r="RAP278" s="379"/>
      <c r="RAQ278" s="378"/>
      <c r="RAR278" s="378"/>
      <c r="RAS278" s="379"/>
      <c r="RAT278" s="379"/>
      <c r="RAU278" s="378"/>
      <c r="RAV278" s="378"/>
      <c r="RAW278" s="378"/>
      <c r="RAX278" s="378"/>
      <c r="RAY278" s="378"/>
      <c r="RAZ278" s="372"/>
      <c r="RBA278" s="398"/>
      <c r="RBB278" s="378"/>
      <c r="RBC278" s="378"/>
      <c r="RBD278" s="378"/>
      <c r="RBE278" s="378"/>
      <c r="RBF278" s="378"/>
      <c r="RBG278" s="378"/>
      <c r="RBH278" s="378"/>
      <c r="RBI278" s="377"/>
      <c r="RBJ278" s="377"/>
      <c r="RBK278" s="377"/>
      <c r="RBL278" s="377"/>
      <c r="RBM278" s="377"/>
      <c r="RBN278" s="377"/>
      <c r="RBO278" s="377"/>
      <c r="RBP278" s="377"/>
      <c r="RBQ278" s="377"/>
      <c r="RBR278" s="377"/>
      <c r="RBS278" s="377"/>
      <c r="RBT278" s="377"/>
      <c r="RBU278" s="377"/>
      <c r="RBV278" s="377"/>
      <c r="RBW278" s="377"/>
      <c r="RBX278" s="377"/>
      <c r="RBY278" s="377"/>
      <c r="RBZ278" s="377"/>
      <c r="RCA278" s="377"/>
      <c r="RCB278" s="377"/>
      <c r="RCC278" s="377"/>
      <c r="RCD278" s="377"/>
      <c r="RCE278" s="377"/>
      <c r="RCF278" s="377"/>
      <c r="RCG278" s="377"/>
      <c r="RCH278" s="377"/>
      <c r="RCI278" s="377"/>
      <c r="RCJ278" s="377"/>
      <c r="RCK278" s="377"/>
      <c r="RCL278" s="377"/>
      <c r="RCM278" s="377"/>
      <c r="RCN278" s="377"/>
      <c r="RCO278" s="377"/>
      <c r="RCP278" s="377"/>
      <c r="RCQ278" s="377"/>
      <c r="RCR278" s="377"/>
      <c r="RCS278" s="377"/>
      <c r="RCT278" s="377"/>
      <c r="RCU278" s="377"/>
      <c r="RCV278" s="377"/>
      <c r="RCW278" s="377"/>
      <c r="RCX278" s="377"/>
      <c r="RCY278" s="377"/>
      <c r="RCZ278" s="377"/>
      <c r="RDA278" s="378"/>
      <c r="RDB278" s="378"/>
      <c r="RDC278" s="378"/>
      <c r="RDD278" s="378"/>
      <c r="RDE278" s="378"/>
      <c r="RDF278" s="378"/>
      <c r="RDG278" s="378"/>
      <c r="RDH278" s="378"/>
      <c r="RDI278" s="378"/>
      <c r="RDJ278" s="378"/>
      <c r="RDK278" s="378"/>
      <c r="RDL278" s="378"/>
      <c r="RDM278" s="378"/>
      <c r="RDN278" s="378"/>
      <c r="RDO278" s="378"/>
      <c r="RDP278" s="378"/>
      <c r="RDQ278" s="378"/>
      <c r="RDR278" s="378"/>
      <c r="RDS278" s="378"/>
      <c r="RDT278" s="378"/>
      <c r="RDU278" s="378"/>
      <c r="RDV278" s="378"/>
      <c r="RDW278" s="378"/>
    </row>
    <row r="279" spans="1:12295" s="70" customFormat="1" ht="48" customHeight="1" x14ac:dyDescent="0.3">
      <c r="A279" s="790"/>
      <c r="B279" s="739"/>
      <c r="C279" s="739" t="s">
        <v>108</v>
      </c>
      <c r="D279" s="734">
        <f>G279</f>
        <v>238628.80692999999</v>
      </c>
      <c r="E279" s="734"/>
      <c r="F279" s="734"/>
      <c r="G279" s="734">
        <v>238628.80692999999</v>
      </c>
      <c r="H279" s="734"/>
      <c r="I279" s="734"/>
      <c r="J279" s="734"/>
      <c r="K279" s="734">
        <f>Q279</f>
        <v>26905.746650000001</v>
      </c>
      <c r="L279" s="749">
        <f t="shared" si="824"/>
        <v>0.11275146113391332</v>
      </c>
      <c r="M279" s="734"/>
      <c r="N279" s="734"/>
      <c r="O279" s="734"/>
      <c r="P279" s="734"/>
      <c r="Q279" s="734">
        <v>26905.746650000001</v>
      </c>
      <c r="R279" s="749">
        <f>Q279/G279</f>
        <v>0.11275146113391332</v>
      </c>
      <c r="S279" s="734"/>
      <c r="T279" s="734"/>
      <c r="U279" s="734"/>
      <c r="V279" s="734"/>
      <c r="W279" s="734"/>
      <c r="X279" s="734"/>
      <c r="Y279" s="734"/>
      <c r="Z279" s="734"/>
      <c r="AA279" s="734"/>
      <c r="AB279" s="734"/>
      <c r="AC279" s="734"/>
      <c r="AD279" s="734"/>
      <c r="AE279" s="734">
        <f>AK279</f>
        <v>26905.746650000001</v>
      </c>
      <c r="AF279" s="749">
        <f>AE279/D279</f>
        <v>0.11275146113391332</v>
      </c>
      <c r="AG279" s="734"/>
      <c r="AH279" s="749"/>
      <c r="AI279" s="734"/>
      <c r="AJ279" s="734"/>
      <c r="AK279" s="734">
        <f>Q279</f>
        <v>26905.746650000001</v>
      </c>
      <c r="AL279" s="749">
        <f>AK279/D279</f>
        <v>0.11275146113391332</v>
      </c>
      <c r="AM279" s="734"/>
      <c r="AN279" s="734"/>
      <c r="AO279" s="734"/>
      <c r="AP279" s="734"/>
      <c r="AQ279" s="734"/>
      <c r="AR279" s="811">
        <f t="shared" ref="AR279:AR280" si="842">SUM(AT279:AX279)</f>
        <v>238628.80692999999</v>
      </c>
      <c r="AS279" s="749">
        <f t="shared" si="826"/>
        <v>1</v>
      </c>
      <c r="AT279" s="734"/>
      <c r="AU279" s="749"/>
      <c r="AV279" s="734"/>
      <c r="AW279" s="749"/>
      <c r="AX279" s="811">
        <f>D279</f>
        <v>238628.80692999999</v>
      </c>
      <c r="AY279" s="749">
        <f>AX279/D279</f>
        <v>1</v>
      </c>
      <c r="AZ279" s="734"/>
      <c r="BA279" s="749"/>
      <c r="BB279" s="734"/>
      <c r="BC279" s="734"/>
      <c r="BD279" s="734"/>
      <c r="BE279" s="734"/>
      <c r="BF279" s="734"/>
      <c r="BG279" s="734"/>
      <c r="BH279" s="734"/>
      <c r="BI279" s="734"/>
      <c r="BJ279" s="734"/>
      <c r="BK279" s="734"/>
      <c r="BL279" s="734"/>
      <c r="BM279" s="734"/>
      <c r="BN279" s="734"/>
      <c r="BO279" s="734"/>
      <c r="BP279" s="734"/>
      <c r="BQ279" s="734"/>
      <c r="BR279" s="734"/>
      <c r="BS279" s="734"/>
      <c r="BT279" s="734"/>
      <c r="BU279" s="734"/>
      <c r="BV279" s="734"/>
      <c r="BW279" s="734"/>
      <c r="BX279" s="734"/>
      <c r="BY279" s="734"/>
      <c r="BZ279" s="201"/>
      <c r="CA279" s="791"/>
      <c r="CB279" s="791"/>
      <c r="CC279" s="791"/>
      <c r="CD279" s="791"/>
      <c r="CE279" s="749"/>
      <c r="CF279" s="791"/>
      <c r="CG279" s="791"/>
      <c r="CH279" s="791"/>
      <c r="CI279" s="791"/>
      <c r="CJ279" s="791"/>
      <c r="CK279" s="791"/>
      <c r="CL279" s="791"/>
      <c r="CM279" s="791"/>
      <c r="CN279" s="791"/>
      <c r="CO279" s="792"/>
      <c r="CP279" s="792"/>
      <c r="CQ279" s="792"/>
      <c r="CR279" s="792"/>
      <c r="CS279" s="792"/>
      <c r="CT279" s="791"/>
      <c r="CU279" s="791"/>
      <c r="CV279" s="792"/>
      <c r="CW279" s="792"/>
      <c r="CX279" s="791"/>
      <c r="CY279" s="791"/>
      <c r="CZ279" s="792"/>
      <c r="DA279" s="792"/>
      <c r="DB279" s="791"/>
      <c r="DC279" s="791"/>
      <c r="DD279" s="791"/>
      <c r="DE279" s="791"/>
      <c r="DF279" s="791"/>
      <c r="DG279" s="791"/>
      <c r="DH279" s="791"/>
      <c r="DI279" s="792"/>
      <c r="DJ279" s="792"/>
      <c r="DK279" s="791"/>
      <c r="DL279" s="791"/>
      <c r="DM279" s="792"/>
      <c r="DN279" s="792"/>
      <c r="DO279" s="791"/>
      <c r="DP279" s="791"/>
      <c r="DQ279" s="791"/>
      <c r="DR279" s="791"/>
      <c r="DS279" s="791"/>
      <c r="DT279" s="790"/>
      <c r="DU279" s="793"/>
      <c r="DV279" s="791"/>
      <c r="DW279" s="791"/>
      <c r="DX279" s="791"/>
      <c r="DY279" s="791"/>
      <c r="DZ279" s="791"/>
      <c r="EA279" s="791"/>
      <c r="EB279" s="791"/>
      <c r="EC279" s="794"/>
      <c r="ED279" s="794"/>
      <c r="EE279" s="794"/>
      <c r="EF279" s="794"/>
      <c r="EG279" s="794"/>
      <c r="EH279" s="794"/>
      <c r="EI279" s="794"/>
      <c r="EJ279" s="794"/>
      <c r="EK279" s="794"/>
      <c r="EL279" s="794"/>
      <c r="EM279" s="794"/>
      <c r="EN279" s="794"/>
      <c r="EO279" s="794"/>
      <c r="EP279" s="794"/>
      <c r="EQ279" s="794"/>
      <c r="ER279" s="794"/>
      <c r="ES279" s="794"/>
      <c r="ET279" s="794"/>
      <c r="EU279" s="794"/>
      <c r="EV279" s="794"/>
      <c r="EW279" s="794"/>
      <c r="EX279" s="794"/>
      <c r="EY279" s="794"/>
      <c r="EZ279" s="794"/>
      <c r="FA279" s="794"/>
      <c r="FB279" s="794"/>
      <c r="FC279" s="794"/>
      <c r="FD279" s="794"/>
      <c r="FE279" s="794"/>
      <c r="FF279" s="794"/>
      <c r="FG279" s="794"/>
      <c r="FH279" s="794"/>
      <c r="FI279" s="794"/>
      <c r="FJ279" s="794"/>
      <c r="FK279" s="794"/>
      <c r="FL279" s="794"/>
      <c r="FM279" s="794"/>
      <c r="FN279" s="794"/>
      <c r="FO279" s="794"/>
      <c r="FP279" s="794"/>
      <c r="FQ279" s="794"/>
      <c r="FR279" s="794"/>
      <c r="FS279" s="794"/>
      <c r="FT279" s="794"/>
      <c r="FU279" s="791"/>
      <c r="FV279" s="791"/>
      <c r="FW279" s="791"/>
      <c r="FX279" s="791"/>
      <c r="FY279" s="791"/>
      <c r="FZ279" s="791"/>
      <c r="GA279" s="791"/>
      <c r="GB279" s="791"/>
      <c r="GC279" s="791"/>
      <c r="GD279" s="791"/>
      <c r="GE279" s="791"/>
      <c r="GF279" s="791"/>
      <c r="GG279" s="791"/>
      <c r="GH279" s="791"/>
      <c r="GI279" s="791"/>
      <c r="GJ279" s="791"/>
      <c r="GK279" s="791"/>
      <c r="GL279" s="791"/>
      <c r="GM279" s="791"/>
      <c r="GN279" s="791"/>
      <c r="GO279" s="791"/>
      <c r="GP279" s="791"/>
      <c r="GQ279" s="791"/>
      <c r="GR279" s="791"/>
      <c r="GS279" s="792"/>
      <c r="GT279" s="792"/>
      <c r="GU279" s="792"/>
      <c r="GV279" s="792"/>
      <c r="GW279" s="792"/>
      <c r="GX279" s="791"/>
      <c r="GY279" s="791"/>
      <c r="GZ279" s="792"/>
      <c r="HA279" s="792"/>
      <c r="HB279" s="791"/>
      <c r="HC279" s="791"/>
      <c r="HD279" s="792"/>
      <c r="HE279" s="792"/>
      <c r="HF279" s="791"/>
      <c r="HG279" s="791"/>
      <c r="HH279" s="791"/>
      <c r="HI279" s="791"/>
      <c r="HJ279" s="791"/>
      <c r="HK279" s="791"/>
      <c r="HL279" s="791"/>
      <c r="HM279" s="792"/>
      <c r="HN279" s="792"/>
      <c r="HO279" s="791"/>
      <c r="HP279" s="791"/>
      <c r="HQ279" s="792"/>
      <c r="HR279" s="792"/>
      <c r="HS279" s="791"/>
      <c r="HT279" s="791"/>
      <c r="HU279" s="791"/>
      <c r="HV279" s="791"/>
      <c r="HW279" s="791"/>
      <c r="HX279" s="790"/>
      <c r="HY279" s="793"/>
      <c r="HZ279" s="791"/>
      <c r="IA279" s="791"/>
      <c r="IB279" s="791"/>
      <c r="IC279" s="791"/>
      <c r="ID279" s="791"/>
      <c r="IE279" s="791"/>
      <c r="IF279" s="791"/>
      <c r="IG279" s="794"/>
      <c r="IH279" s="794"/>
      <c r="II279" s="794"/>
      <c r="IJ279" s="794"/>
      <c r="IK279" s="794"/>
      <c r="IL279" s="794"/>
      <c r="IM279" s="794"/>
      <c r="IN279" s="794"/>
      <c r="IO279" s="794"/>
      <c r="IP279" s="794"/>
      <c r="IQ279" s="794"/>
      <c r="IR279" s="794"/>
      <c r="IS279" s="794"/>
      <c r="IT279" s="794"/>
      <c r="IU279" s="794"/>
      <c r="IV279" s="794"/>
      <c r="IW279" s="794"/>
      <c r="IX279" s="794"/>
      <c r="IY279" s="794"/>
      <c r="IZ279" s="794"/>
      <c r="JA279" s="794"/>
      <c r="JB279" s="794"/>
      <c r="JC279" s="794"/>
      <c r="JD279" s="794"/>
      <c r="JE279" s="794"/>
      <c r="JF279" s="794"/>
      <c r="JG279" s="794"/>
      <c r="JH279" s="794"/>
      <c r="JI279" s="794"/>
      <c r="JJ279" s="794"/>
      <c r="JK279" s="794"/>
      <c r="JL279" s="794"/>
      <c r="JM279" s="794"/>
      <c r="JN279" s="794"/>
      <c r="JO279" s="794"/>
      <c r="JP279" s="794"/>
      <c r="JQ279" s="794"/>
      <c r="JR279" s="794"/>
      <c r="JS279" s="794"/>
      <c r="JT279" s="794"/>
      <c r="JU279" s="794"/>
      <c r="JV279" s="794"/>
      <c r="JW279" s="794"/>
      <c r="JX279" s="794"/>
      <c r="JY279" s="791"/>
      <c r="JZ279" s="791"/>
      <c r="KA279" s="791"/>
      <c r="KB279" s="791"/>
      <c r="KC279" s="791"/>
      <c r="KD279" s="791"/>
      <c r="KE279" s="791"/>
      <c r="KF279" s="791"/>
      <c r="KG279" s="791"/>
      <c r="KH279" s="791"/>
      <c r="KI279" s="791"/>
      <c r="KJ279" s="791"/>
      <c r="KK279" s="791"/>
      <c r="KL279" s="791"/>
      <c r="KM279" s="791"/>
      <c r="KN279" s="791"/>
      <c r="KO279" s="791"/>
      <c r="KP279" s="791"/>
      <c r="KQ279" s="791"/>
      <c r="KR279" s="791"/>
      <c r="KS279" s="791"/>
      <c r="KT279" s="791"/>
      <c r="KU279" s="791"/>
      <c r="KV279" s="791"/>
      <c r="KW279" s="792"/>
      <c r="KX279" s="792"/>
      <c r="KY279" s="792"/>
      <c r="KZ279" s="792"/>
      <c r="LA279" s="792"/>
      <c r="LB279" s="791"/>
      <c r="LC279" s="791"/>
      <c r="LD279" s="792"/>
      <c r="LE279" s="792"/>
      <c r="LF279" s="791"/>
      <c r="LG279" s="791"/>
      <c r="LH279" s="792"/>
      <c r="LI279" s="792"/>
      <c r="LJ279" s="791"/>
      <c r="LK279" s="791"/>
      <c r="LL279" s="791"/>
      <c r="LM279" s="791"/>
      <c r="LN279" s="791"/>
      <c r="LO279" s="791"/>
      <c r="LP279" s="791"/>
      <c r="LQ279" s="792"/>
      <c r="LR279" s="792"/>
      <c r="LS279" s="791"/>
      <c r="LT279" s="791"/>
      <c r="LU279" s="792"/>
      <c r="LV279" s="792"/>
      <c r="LW279" s="791"/>
      <c r="LX279" s="791"/>
      <c r="LY279" s="791"/>
      <c r="LZ279" s="791"/>
      <c r="MA279" s="791"/>
      <c r="MB279" s="790"/>
      <c r="MC279" s="793"/>
      <c r="MD279" s="791"/>
      <c r="ME279" s="791"/>
      <c r="MF279" s="791"/>
      <c r="MG279" s="791"/>
      <c r="MH279" s="791"/>
      <c r="MI279" s="791"/>
      <c r="MJ279" s="791"/>
      <c r="MK279" s="794"/>
      <c r="ML279" s="794"/>
      <c r="MM279" s="794"/>
      <c r="MN279" s="794"/>
      <c r="MO279" s="794"/>
      <c r="MP279" s="794"/>
      <c r="MQ279" s="794"/>
      <c r="MR279" s="794"/>
      <c r="MS279" s="794"/>
      <c r="MT279" s="794"/>
      <c r="MU279" s="794"/>
      <c r="MV279" s="794"/>
      <c r="MW279" s="794"/>
      <c r="MX279" s="794"/>
      <c r="MY279" s="794"/>
      <c r="MZ279" s="794"/>
      <c r="NA279" s="794"/>
      <c r="NB279" s="794"/>
      <c r="NC279" s="794"/>
      <c r="ND279" s="794"/>
      <c r="NE279" s="794"/>
      <c r="NF279" s="794"/>
      <c r="NG279" s="794"/>
      <c r="NH279" s="794"/>
      <c r="NI279" s="794"/>
      <c r="NJ279" s="794"/>
      <c r="NK279" s="794"/>
      <c r="NL279" s="794"/>
      <c r="NM279" s="794"/>
      <c r="NN279" s="794"/>
      <c r="NO279" s="794"/>
      <c r="NP279" s="794"/>
      <c r="NQ279" s="794"/>
      <c r="NR279" s="794"/>
      <c r="NS279" s="794"/>
      <c r="NT279" s="794"/>
      <c r="NU279" s="794"/>
      <c r="NV279" s="794"/>
      <c r="NW279" s="794"/>
      <c r="NX279" s="794"/>
      <c r="NY279" s="794"/>
      <c r="NZ279" s="794"/>
      <c r="OA279" s="794"/>
      <c r="OB279" s="794"/>
      <c r="OC279" s="791"/>
      <c r="OD279" s="791"/>
      <c r="OE279" s="791"/>
      <c r="OF279" s="791"/>
      <c r="OG279" s="791"/>
      <c r="OH279" s="791"/>
      <c r="OI279" s="791"/>
      <c r="OJ279" s="791"/>
      <c r="OK279" s="791"/>
      <c r="OL279" s="791"/>
      <c r="OM279" s="791"/>
      <c r="ON279" s="791"/>
      <c r="OO279" s="791"/>
      <c r="OP279" s="791"/>
      <c r="OQ279" s="791"/>
      <c r="OR279" s="791"/>
      <c r="OS279" s="791"/>
      <c r="OT279" s="791"/>
      <c r="OU279" s="791"/>
      <c r="OV279" s="791"/>
      <c r="OW279" s="791"/>
      <c r="OX279" s="791"/>
      <c r="OY279" s="791"/>
      <c r="OZ279" s="791"/>
      <c r="PA279" s="792"/>
      <c r="PB279" s="792"/>
      <c r="PC279" s="792"/>
      <c r="PD279" s="792"/>
      <c r="PE279" s="792"/>
      <c r="PF279" s="791"/>
      <c r="PG279" s="791"/>
      <c r="PH279" s="792"/>
      <c r="PI279" s="792"/>
      <c r="PJ279" s="791"/>
      <c r="PK279" s="791"/>
      <c r="PL279" s="792"/>
      <c r="PM279" s="792"/>
      <c r="PN279" s="791"/>
      <c r="PO279" s="791"/>
      <c r="PP279" s="791"/>
      <c r="PQ279" s="791"/>
      <c r="PR279" s="791"/>
      <c r="PS279" s="791"/>
      <c r="PT279" s="791"/>
      <c r="PU279" s="792"/>
      <c r="PV279" s="792"/>
      <c r="PW279" s="791"/>
      <c r="PX279" s="791"/>
      <c r="PY279" s="792"/>
      <c r="PZ279" s="792"/>
      <c r="QA279" s="791"/>
      <c r="QB279" s="791"/>
      <c r="QC279" s="791"/>
      <c r="QD279" s="791"/>
      <c r="QE279" s="791"/>
      <c r="QF279" s="790"/>
      <c r="QG279" s="793"/>
      <c r="QH279" s="791"/>
      <c r="QI279" s="791"/>
      <c r="QJ279" s="791"/>
      <c r="QK279" s="791"/>
      <c r="QL279" s="791"/>
      <c r="QM279" s="791"/>
      <c r="QN279" s="791"/>
      <c r="QO279" s="794"/>
      <c r="QP279" s="794"/>
      <c r="QQ279" s="794"/>
      <c r="QR279" s="794"/>
      <c r="QS279" s="794"/>
      <c r="QT279" s="794"/>
      <c r="QU279" s="794"/>
      <c r="QV279" s="794"/>
      <c r="QW279" s="794"/>
      <c r="QX279" s="794"/>
      <c r="QY279" s="794"/>
      <c r="QZ279" s="794"/>
      <c r="RA279" s="794"/>
      <c r="RB279" s="794"/>
      <c r="RC279" s="794"/>
      <c r="RD279" s="794"/>
      <c r="RE279" s="794"/>
      <c r="RF279" s="794"/>
      <c r="RG279" s="794"/>
      <c r="RH279" s="794"/>
      <c r="RI279" s="794"/>
      <c r="RJ279" s="794"/>
      <c r="RK279" s="794"/>
      <c r="RL279" s="794"/>
      <c r="RM279" s="794"/>
      <c r="RN279" s="794"/>
      <c r="RO279" s="794"/>
      <c r="RP279" s="794"/>
      <c r="RQ279" s="794"/>
      <c r="RR279" s="794"/>
      <c r="RS279" s="794"/>
      <c r="RT279" s="794"/>
      <c r="RU279" s="794"/>
      <c r="RV279" s="794"/>
      <c r="RW279" s="794"/>
      <c r="RX279" s="794"/>
      <c r="RY279" s="794"/>
      <c r="RZ279" s="794"/>
      <c r="SA279" s="794"/>
      <c r="SB279" s="794"/>
      <c r="SC279" s="794"/>
      <c r="SD279" s="794"/>
      <c r="SE279" s="794"/>
      <c r="SF279" s="794"/>
      <c r="SG279" s="791"/>
      <c r="SH279" s="791"/>
      <c r="SI279" s="791"/>
      <c r="SJ279" s="791"/>
      <c r="SK279" s="791"/>
      <c r="SL279" s="791"/>
      <c r="SM279" s="791"/>
      <c r="SN279" s="791"/>
      <c r="SO279" s="791"/>
      <c r="SP279" s="791"/>
      <c r="SQ279" s="791"/>
      <c r="SR279" s="791"/>
      <c r="SS279" s="791"/>
      <c r="ST279" s="791"/>
      <c r="SU279" s="791"/>
      <c r="SV279" s="791"/>
      <c r="SW279" s="791"/>
      <c r="SX279" s="791"/>
      <c r="SY279" s="791"/>
      <c r="SZ279" s="791"/>
      <c r="TA279" s="791"/>
      <c r="TB279" s="791"/>
      <c r="TC279" s="791"/>
      <c r="TD279" s="791"/>
      <c r="TE279" s="792"/>
      <c r="TF279" s="792"/>
      <c r="TG279" s="792"/>
      <c r="TH279" s="792"/>
      <c r="TI279" s="792"/>
      <c r="TJ279" s="791"/>
      <c r="TK279" s="791"/>
      <c r="TL279" s="792"/>
      <c r="TM279" s="792"/>
      <c r="TN279" s="791"/>
      <c r="TO279" s="791"/>
      <c r="TP279" s="792"/>
      <c r="TQ279" s="792"/>
      <c r="TR279" s="791"/>
      <c r="TS279" s="791"/>
      <c r="TT279" s="791"/>
      <c r="TU279" s="791"/>
      <c r="TV279" s="791"/>
      <c r="TW279" s="791"/>
      <c r="TX279" s="791"/>
      <c r="TY279" s="792"/>
      <c r="TZ279" s="792"/>
      <c r="UA279" s="791"/>
      <c r="UB279" s="791"/>
      <c r="UC279" s="792"/>
      <c r="UD279" s="792"/>
      <c r="UE279" s="791"/>
      <c r="UF279" s="791"/>
      <c r="UG279" s="791"/>
      <c r="UH279" s="791"/>
      <c r="UI279" s="791"/>
      <c r="UJ279" s="790"/>
      <c r="UK279" s="793"/>
      <c r="UL279" s="791"/>
      <c r="UM279" s="791"/>
      <c r="UN279" s="791"/>
      <c r="UO279" s="791"/>
      <c r="UP279" s="791"/>
      <c r="UQ279" s="791"/>
      <c r="UR279" s="791"/>
      <c r="US279" s="794"/>
      <c r="UT279" s="794"/>
      <c r="UU279" s="794"/>
      <c r="UV279" s="794"/>
      <c r="UW279" s="794"/>
      <c r="UX279" s="794"/>
      <c r="UY279" s="794"/>
      <c r="UZ279" s="794"/>
      <c r="VA279" s="794"/>
      <c r="VB279" s="794"/>
      <c r="VC279" s="794"/>
      <c r="VD279" s="794"/>
      <c r="VE279" s="794"/>
      <c r="VF279" s="794"/>
      <c r="VG279" s="794"/>
      <c r="VH279" s="794"/>
      <c r="VI279" s="794"/>
      <c r="VJ279" s="794"/>
      <c r="VK279" s="794"/>
      <c r="VL279" s="794"/>
      <c r="VM279" s="794"/>
      <c r="VN279" s="794"/>
      <c r="VO279" s="794"/>
      <c r="VP279" s="794"/>
      <c r="VQ279" s="794"/>
      <c r="VR279" s="794"/>
      <c r="VS279" s="794"/>
      <c r="VT279" s="794"/>
      <c r="VU279" s="794"/>
      <c r="VV279" s="794"/>
      <c r="VW279" s="794"/>
      <c r="VX279" s="794"/>
      <c r="VY279" s="794"/>
      <c r="VZ279" s="794"/>
      <c r="WA279" s="794"/>
      <c r="WB279" s="794"/>
      <c r="WC279" s="794"/>
      <c r="WD279" s="794"/>
      <c r="WE279" s="794"/>
      <c r="WF279" s="794"/>
      <c r="WG279" s="794"/>
      <c r="WH279" s="794"/>
      <c r="WI279" s="794"/>
      <c r="WJ279" s="794"/>
      <c r="WK279" s="791"/>
      <c r="WL279" s="791"/>
      <c r="WM279" s="791"/>
      <c r="WN279" s="791"/>
      <c r="WO279" s="791"/>
      <c r="WP279" s="791"/>
      <c r="WQ279" s="791"/>
      <c r="WR279" s="791"/>
      <c r="WS279" s="791"/>
      <c r="WT279" s="791"/>
      <c r="WU279" s="791"/>
      <c r="WV279" s="791"/>
      <c r="WW279" s="791"/>
      <c r="WX279" s="791"/>
      <c r="WY279" s="791"/>
      <c r="WZ279" s="791"/>
      <c r="XA279" s="791"/>
      <c r="XB279" s="791"/>
      <c r="XC279" s="791"/>
      <c r="XD279" s="791"/>
      <c r="XE279" s="791"/>
      <c r="XF279" s="791"/>
      <c r="XG279" s="791"/>
      <c r="XH279" s="791"/>
      <c r="XI279" s="792"/>
      <c r="XJ279" s="792"/>
      <c r="XK279" s="792"/>
      <c r="XL279" s="792"/>
      <c r="XM279" s="792"/>
      <c r="XN279" s="791"/>
      <c r="XO279" s="791"/>
      <c r="XP279" s="792"/>
      <c r="XQ279" s="792"/>
      <c r="XR279" s="791"/>
      <c r="XS279" s="791"/>
      <c r="XT279" s="792"/>
      <c r="XU279" s="792"/>
      <c r="XV279" s="791"/>
      <c r="XW279" s="791"/>
      <c r="XX279" s="791"/>
      <c r="XY279" s="791"/>
      <c r="XZ279" s="791"/>
      <c r="YA279" s="791"/>
      <c r="YB279" s="791"/>
      <c r="YC279" s="792"/>
      <c r="YD279" s="792"/>
      <c r="YE279" s="791"/>
      <c r="YF279" s="791"/>
      <c r="YG279" s="792"/>
      <c r="YH279" s="792"/>
      <c r="YI279" s="791"/>
      <c r="YJ279" s="791"/>
      <c r="YK279" s="791"/>
      <c r="YL279" s="791"/>
      <c r="YM279" s="791"/>
      <c r="YN279" s="790"/>
      <c r="YO279" s="793"/>
      <c r="YP279" s="791"/>
      <c r="YQ279" s="791"/>
      <c r="YR279" s="791"/>
      <c r="YS279" s="791"/>
      <c r="YT279" s="791"/>
      <c r="YU279" s="791"/>
      <c r="YV279" s="791"/>
      <c r="YW279" s="794"/>
      <c r="YX279" s="794"/>
      <c r="YY279" s="794"/>
      <c r="YZ279" s="794"/>
      <c r="ZA279" s="794"/>
      <c r="ZB279" s="794"/>
      <c r="ZC279" s="794"/>
      <c r="ZD279" s="794"/>
      <c r="ZE279" s="794"/>
      <c r="ZF279" s="794"/>
      <c r="ZG279" s="794"/>
      <c r="ZH279" s="794"/>
      <c r="ZI279" s="794"/>
      <c r="ZJ279" s="794"/>
      <c r="ZK279" s="794"/>
      <c r="ZL279" s="794"/>
      <c r="ZM279" s="794"/>
      <c r="ZN279" s="794"/>
      <c r="ZO279" s="794"/>
      <c r="ZP279" s="794"/>
      <c r="ZQ279" s="794"/>
      <c r="ZR279" s="794"/>
      <c r="ZS279" s="794"/>
      <c r="ZT279" s="794"/>
      <c r="ZU279" s="794"/>
      <c r="ZV279" s="794"/>
      <c r="ZW279" s="794"/>
      <c r="ZX279" s="794"/>
      <c r="ZY279" s="794"/>
      <c r="ZZ279" s="794"/>
      <c r="AAA279" s="794"/>
      <c r="AAB279" s="794"/>
      <c r="AAC279" s="794"/>
      <c r="AAD279" s="794"/>
      <c r="AAE279" s="794"/>
      <c r="AAF279" s="794"/>
      <c r="AAG279" s="794"/>
      <c r="AAH279" s="794"/>
      <c r="AAI279" s="794"/>
      <c r="AAJ279" s="794"/>
      <c r="AAK279" s="794"/>
      <c r="AAL279" s="794"/>
      <c r="AAM279" s="794"/>
      <c r="AAN279" s="794"/>
      <c r="AAO279" s="791"/>
      <c r="AAP279" s="791"/>
      <c r="AAQ279" s="791"/>
      <c r="AAR279" s="791"/>
      <c r="AAS279" s="791"/>
      <c r="AAT279" s="791"/>
      <c r="AAU279" s="791"/>
      <c r="AAV279" s="791"/>
      <c r="AAW279" s="791"/>
      <c r="AAX279" s="791"/>
      <c r="AAY279" s="791"/>
      <c r="AAZ279" s="791"/>
      <c r="ABA279" s="791"/>
      <c r="ABB279" s="791"/>
      <c r="ABC279" s="791"/>
      <c r="ABD279" s="791"/>
      <c r="ABE279" s="791"/>
      <c r="ABF279" s="791"/>
      <c r="ABG279" s="791"/>
      <c r="ABH279" s="791"/>
      <c r="ABI279" s="791"/>
      <c r="ABJ279" s="791"/>
      <c r="ABK279" s="791"/>
      <c r="ABL279" s="791"/>
      <c r="ABM279" s="792"/>
      <c r="ABN279" s="792"/>
      <c r="ABO279" s="792"/>
      <c r="ABP279" s="792"/>
      <c r="ABQ279" s="792"/>
      <c r="ABR279" s="791"/>
      <c r="ABS279" s="791"/>
      <c r="ABT279" s="792"/>
      <c r="ABU279" s="792"/>
      <c r="ABV279" s="791"/>
      <c r="ABW279" s="791"/>
      <c r="ABX279" s="792"/>
      <c r="ABY279" s="792"/>
      <c r="ABZ279" s="791"/>
      <c r="ACA279" s="791"/>
      <c r="ACB279" s="791"/>
      <c r="ACC279" s="791"/>
      <c r="ACD279" s="791"/>
      <c r="ACE279" s="791"/>
      <c r="ACF279" s="791"/>
      <c r="ACG279" s="792"/>
      <c r="ACH279" s="792"/>
      <c r="ACI279" s="791"/>
      <c r="ACJ279" s="791"/>
      <c r="ACK279" s="792"/>
      <c r="ACL279" s="792"/>
      <c r="ACM279" s="791"/>
      <c r="ACN279" s="791"/>
      <c r="ACO279" s="791"/>
      <c r="ACP279" s="791"/>
      <c r="ACQ279" s="791"/>
      <c r="ACR279" s="790"/>
      <c r="ACS279" s="793"/>
      <c r="ACT279" s="791"/>
      <c r="ACU279" s="791"/>
      <c r="ACV279" s="791"/>
      <c r="ACW279" s="791"/>
      <c r="ACX279" s="791"/>
      <c r="ACY279" s="791"/>
      <c r="ACZ279" s="791"/>
      <c r="ADA279" s="794"/>
      <c r="ADB279" s="794"/>
      <c r="ADC279" s="794"/>
      <c r="ADD279" s="794"/>
      <c r="ADE279" s="794"/>
      <c r="ADF279" s="794"/>
      <c r="ADG279" s="794"/>
      <c r="ADH279" s="794"/>
      <c r="ADI279" s="794"/>
      <c r="ADJ279" s="794"/>
      <c r="ADK279" s="794"/>
      <c r="ADL279" s="794"/>
      <c r="ADM279" s="794"/>
      <c r="ADN279" s="794"/>
      <c r="ADO279" s="794"/>
      <c r="ADP279" s="794"/>
      <c r="ADQ279" s="794"/>
      <c r="ADR279" s="794"/>
      <c r="ADS279" s="794"/>
      <c r="ADT279" s="794"/>
      <c r="ADU279" s="794"/>
      <c r="ADV279" s="794"/>
      <c r="ADW279" s="794"/>
      <c r="ADX279" s="794"/>
      <c r="ADY279" s="794"/>
      <c r="ADZ279" s="794"/>
      <c r="AEA279" s="794"/>
      <c r="AEB279" s="794"/>
      <c r="AEC279" s="794"/>
      <c r="AED279" s="794"/>
      <c r="AEE279" s="794"/>
      <c r="AEF279" s="794"/>
      <c r="AEG279" s="794"/>
      <c r="AEH279" s="794"/>
      <c r="AEI279" s="794"/>
      <c r="AEJ279" s="794"/>
      <c r="AEK279" s="794"/>
      <c r="AEL279" s="794"/>
      <c r="AEM279" s="794"/>
      <c r="AEN279" s="794"/>
      <c r="AEO279" s="794"/>
      <c r="AEP279" s="794"/>
      <c r="AEQ279" s="794"/>
      <c r="AER279" s="794"/>
      <c r="AES279" s="791"/>
      <c r="AET279" s="791"/>
      <c r="AEU279" s="791"/>
      <c r="AEV279" s="791"/>
      <c r="AEW279" s="791"/>
      <c r="AEX279" s="791"/>
      <c r="AEY279" s="791"/>
      <c r="AEZ279" s="791"/>
      <c r="AFA279" s="791"/>
      <c r="AFB279" s="791"/>
      <c r="AFC279" s="791"/>
      <c r="AFD279" s="791"/>
      <c r="AFE279" s="791"/>
      <c r="AFF279" s="791"/>
      <c r="AFG279" s="791"/>
      <c r="AFH279" s="791"/>
      <c r="AFI279" s="791"/>
      <c r="AFJ279" s="791"/>
      <c r="AFK279" s="791"/>
      <c r="AFL279" s="791"/>
      <c r="AFM279" s="791"/>
      <c r="AFN279" s="791"/>
      <c r="AFO279" s="791"/>
      <c r="AFP279" s="791"/>
      <c r="AFQ279" s="792"/>
      <c r="AFR279" s="792"/>
      <c r="AFS279" s="792"/>
      <c r="AFT279" s="792"/>
      <c r="AFU279" s="792"/>
      <c r="AFV279" s="791"/>
      <c r="AFW279" s="791"/>
      <c r="AFX279" s="792"/>
      <c r="AFY279" s="792"/>
      <c r="AFZ279" s="791"/>
      <c r="AGA279" s="791"/>
      <c r="AGB279" s="792"/>
      <c r="AGC279" s="792"/>
      <c r="AGD279" s="791"/>
      <c r="AGE279" s="791"/>
      <c r="AGF279" s="791"/>
      <c r="AGG279" s="791"/>
      <c r="AGH279" s="791"/>
      <c r="AGI279" s="791"/>
      <c r="AGJ279" s="791"/>
      <c r="AGK279" s="792"/>
      <c r="AGL279" s="792"/>
      <c r="AGM279" s="791"/>
      <c r="AGN279" s="791"/>
      <c r="AGO279" s="792"/>
      <c r="AGP279" s="792"/>
      <c r="AGQ279" s="791"/>
      <c r="AGR279" s="791"/>
      <c r="AGS279" s="791"/>
      <c r="AGT279" s="791"/>
      <c r="AGU279" s="791"/>
      <c r="AGV279" s="790"/>
      <c r="AGW279" s="793"/>
      <c r="AGX279" s="791"/>
      <c r="AGY279" s="791"/>
      <c r="AGZ279" s="791"/>
      <c r="AHA279" s="791"/>
      <c r="AHB279" s="791"/>
      <c r="AHC279" s="791"/>
      <c r="AHD279" s="791"/>
      <c r="AHE279" s="794"/>
      <c r="AHF279" s="794"/>
      <c r="AHG279" s="794"/>
      <c r="AHH279" s="794"/>
      <c r="AHI279" s="794"/>
      <c r="AHJ279" s="794"/>
      <c r="AHK279" s="794"/>
      <c r="AHL279" s="794"/>
      <c r="AHM279" s="794"/>
      <c r="AHN279" s="794"/>
      <c r="AHO279" s="794"/>
      <c r="AHP279" s="794"/>
      <c r="AHQ279" s="794"/>
      <c r="AHR279" s="794"/>
      <c r="AHS279" s="794"/>
      <c r="AHT279" s="794"/>
      <c r="AHU279" s="794"/>
      <c r="AHV279" s="794"/>
      <c r="AHW279" s="794"/>
      <c r="AHX279" s="794"/>
      <c r="AHY279" s="794"/>
      <c r="AHZ279" s="794"/>
      <c r="AIA279" s="794"/>
      <c r="AIB279" s="794"/>
      <c r="AIC279" s="794"/>
      <c r="AID279" s="794"/>
      <c r="AIE279" s="794"/>
      <c r="AIF279" s="794"/>
      <c r="AIG279" s="794"/>
      <c r="AIH279" s="794"/>
      <c r="AII279" s="794"/>
      <c r="AIJ279" s="794"/>
      <c r="AIK279" s="794"/>
      <c r="AIL279" s="794"/>
      <c r="AIM279" s="794"/>
      <c r="AIN279" s="794"/>
      <c r="AIO279" s="794"/>
      <c r="AIP279" s="794"/>
      <c r="AIQ279" s="794"/>
      <c r="AIR279" s="794"/>
      <c r="AIS279" s="794"/>
      <c r="AIT279" s="794"/>
      <c r="AIU279" s="794"/>
      <c r="AIV279" s="794"/>
      <c r="AIW279" s="791"/>
      <c r="AIX279" s="791"/>
      <c r="AIY279" s="791"/>
      <c r="AIZ279" s="791"/>
      <c r="AJA279" s="791"/>
      <c r="AJB279" s="791"/>
      <c r="AJC279" s="791"/>
      <c r="AJD279" s="791"/>
      <c r="AJE279" s="791"/>
      <c r="AJF279" s="791"/>
      <c r="AJG279" s="791"/>
      <c r="AJH279" s="791"/>
      <c r="AJI279" s="791"/>
      <c r="AJJ279" s="791"/>
      <c r="AJK279" s="791"/>
      <c r="AJL279" s="791"/>
      <c r="AJM279" s="791"/>
      <c r="AJN279" s="791"/>
      <c r="AJO279" s="791"/>
      <c r="AJP279" s="791"/>
      <c r="AJQ279" s="791"/>
      <c r="AJR279" s="791"/>
      <c r="AJS279" s="791"/>
      <c r="AJT279" s="791"/>
      <c r="AJU279" s="792"/>
      <c r="AJV279" s="792"/>
      <c r="AJW279" s="792"/>
      <c r="AJX279" s="792"/>
      <c r="AJY279" s="792"/>
      <c r="AJZ279" s="791"/>
      <c r="AKA279" s="791"/>
      <c r="AKB279" s="792"/>
      <c r="AKC279" s="792"/>
      <c r="AKD279" s="791"/>
      <c r="AKE279" s="791"/>
      <c r="AKF279" s="792"/>
      <c r="AKG279" s="792"/>
      <c r="AKH279" s="791"/>
      <c r="AKI279" s="791"/>
      <c r="AKJ279" s="791"/>
      <c r="AKK279" s="791"/>
      <c r="AKL279" s="791"/>
      <c r="AKM279" s="791"/>
      <c r="AKN279" s="791"/>
      <c r="AKO279" s="792"/>
      <c r="AKP279" s="792"/>
      <c r="AKQ279" s="791"/>
      <c r="AKR279" s="791"/>
      <c r="AKS279" s="792"/>
      <c r="AKT279" s="792"/>
      <c r="AKU279" s="791"/>
      <c r="AKV279" s="791"/>
      <c r="AKW279" s="791"/>
      <c r="AKX279" s="791"/>
      <c r="AKY279" s="791"/>
      <c r="AKZ279" s="790"/>
      <c r="ALA279" s="793"/>
      <c r="ALB279" s="791"/>
      <c r="ALC279" s="791"/>
      <c r="ALD279" s="791"/>
      <c r="ALE279" s="791"/>
      <c r="ALF279" s="791"/>
      <c r="ALG279" s="791"/>
      <c r="ALH279" s="791"/>
      <c r="ALI279" s="794"/>
      <c r="ALJ279" s="794"/>
      <c r="ALK279" s="794"/>
      <c r="ALL279" s="794"/>
      <c r="ALM279" s="794"/>
      <c r="ALN279" s="794"/>
      <c r="ALO279" s="794"/>
      <c r="ALP279" s="794"/>
      <c r="ALQ279" s="794"/>
      <c r="ALR279" s="794"/>
      <c r="ALS279" s="794"/>
      <c r="ALT279" s="794"/>
      <c r="ALU279" s="794"/>
      <c r="ALV279" s="794"/>
      <c r="ALW279" s="794"/>
      <c r="ALX279" s="794"/>
      <c r="ALY279" s="794"/>
      <c r="ALZ279" s="794"/>
      <c r="AMA279" s="794"/>
      <c r="AMB279" s="794"/>
      <c r="AMC279" s="794"/>
      <c r="AMD279" s="794"/>
      <c r="AME279" s="794"/>
      <c r="AMF279" s="794"/>
      <c r="AMG279" s="794"/>
      <c r="AMH279" s="794"/>
      <c r="AMI279" s="794"/>
      <c r="AMJ279" s="794"/>
      <c r="AMK279" s="794"/>
      <c r="AML279" s="794"/>
      <c r="AMM279" s="794"/>
      <c r="AMN279" s="794"/>
      <c r="AMO279" s="794"/>
      <c r="AMP279" s="794"/>
      <c r="AMQ279" s="794"/>
      <c r="AMR279" s="794"/>
      <c r="AMS279" s="794"/>
      <c r="AMT279" s="794"/>
      <c r="AMU279" s="794"/>
      <c r="AMV279" s="794"/>
      <c r="AMW279" s="794"/>
      <c r="AMX279" s="794"/>
      <c r="AMY279" s="794"/>
      <c r="AMZ279" s="794"/>
      <c r="ANA279" s="791"/>
      <c r="ANB279" s="791"/>
      <c r="ANC279" s="791"/>
      <c r="AND279" s="791"/>
      <c r="ANE279" s="791"/>
      <c r="ANF279" s="791"/>
      <c r="ANG279" s="791"/>
      <c r="ANH279" s="791"/>
      <c r="ANI279" s="791"/>
      <c r="ANJ279" s="791"/>
      <c r="ANK279" s="791"/>
      <c r="ANL279" s="791"/>
      <c r="ANM279" s="791"/>
      <c r="ANN279" s="791"/>
      <c r="ANO279" s="791"/>
      <c r="ANP279" s="791"/>
      <c r="ANQ279" s="791"/>
      <c r="ANR279" s="791"/>
      <c r="ANS279" s="791"/>
      <c r="ANT279" s="791"/>
      <c r="ANU279" s="791"/>
      <c r="ANV279" s="791"/>
      <c r="ANW279" s="791"/>
      <c r="ANX279" s="791"/>
      <c r="ANY279" s="792"/>
      <c r="ANZ279" s="792"/>
      <c r="AOA279" s="792"/>
      <c r="AOB279" s="792"/>
      <c r="AOC279" s="792"/>
      <c r="AOD279" s="791"/>
      <c r="AOE279" s="791"/>
      <c r="AOF279" s="792"/>
      <c r="AOG279" s="792"/>
      <c r="AOH279" s="791"/>
      <c r="AOI279" s="791"/>
      <c r="AOJ279" s="792"/>
      <c r="AOK279" s="792"/>
      <c r="AOL279" s="791"/>
      <c r="AOM279" s="791"/>
      <c r="AON279" s="791"/>
      <c r="AOO279" s="791"/>
      <c r="AOP279" s="791"/>
      <c r="AOQ279" s="791"/>
      <c r="AOR279" s="791"/>
      <c r="AOS279" s="792"/>
      <c r="AOT279" s="792"/>
      <c r="AOU279" s="791"/>
      <c r="AOV279" s="791"/>
      <c r="AOW279" s="792"/>
      <c r="AOX279" s="792"/>
      <c r="AOY279" s="791"/>
      <c r="AOZ279" s="791"/>
      <c r="APA279" s="791"/>
      <c r="APB279" s="791"/>
      <c r="APC279" s="791"/>
      <c r="APD279" s="790"/>
      <c r="APE279" s="793"/>
      <c r="APF279" s="791"/>
      <c r="APG279" s="791"/>
      <c r="APH279" s="791"/>
      <c r="API279" s="791"/>
      <c r="APJ279" s="791"/>
      <c r="APK279" s="791"/>
      <c r="APL279" s="791"/>
      <c r="APM279" s="794"/>
      <c r="APN279" s="794"/>
      <c r="APO279" s="794"/>
      <c r="APP279" s="794"/>
      <c r="APQ279" s="794"/>
      <c r="APR279" s="794"/>
      <c r="APS279" s="794"/>
      <c r="APT279" s="794"/>
      <c r="APU279" s="794"/>
      <c r="APV279" s="794"/>
      <c r="APW279" s="794"/>
      <c r="APX279" s="794"/>
      <c r="APY279" s="794"/>
      <c r="APZ279" s="794"/>
      <c r="AQA279" s="794"/>
      <c r="AQB279" s="794"/>
      <c r="AQC279" s="794"/>
      <c r="AQD279" s="794"/>
      <c r="AQE279" s="794"/>
      <c r="AQF279" s="794"/>
      <c r="AQG279" s="794"/>
      <c r="AQH279" s="794"/>
      <c r="AQI279" s="794"/>
      <c r="AQJ279" s="794"/>
      <c r="AQK279" s="794"/>
      <c r="AQL279" s="794"/>
      <c r="AQM279" s="794"/>
      <c r="AQN279" s="794"/>
      <c r="AQO279" s="794"/>
      <c r="AQP279" s="794"/>
      <c r="AQQ279" s="794"/>
      <c r="AQR279" s="794"/>
      <c r="AQS279" s="794"/>
      <c r="AQT279" s="794"/>
      <c r="AQU279" s="794"/>
      <c r="AQV279" s="794"/>
      <c r="AQW279" s="794"/>
      <c r="AQX279" s="794"/>
      <c r="AQY279" s="794"/>
      <c r="AQZ279" s="794"/>
      <c r="ARA279" s="794"/>
      <c r="ARB279" s="794"/>
      <c r="ARC279" s="794"/>
      <c r="ARD279" s="794"/>
      <c r="ARE279" s="791"/>
      <c r="ARF279" s="791"/>
      <c r="ARG279" s="791"/>
      <c r="ARH279" s="791"/>
      <c r="ARI279" s="791"/>
      <c r="ARJ279" s="791"/>
      <c r="ARK279" s="791"/>
      <c r="ARL279" s="791"/>
      <c r="ARM279" s="791"/>
      <c r="ARN279" s="791"/>
      <c r="ARO279" s="791"/>
      <c r="ARP279" s="791"/>
      <c r="ARQ279" s="791"/>
      <c r="ARR279" s="791"/>
      <c r="ARS279" s="791"/>
      <c r="ART279" s="791"/>
      <c r="ARU279" s="791"/>
      <c r="ARV279" s="791"/>
      <c r="ARW279" s="791"/>
      <c r="ARX279" s="791"/>
      <c r="ARY279" s="791"/>
      <c r="ARZ279" s="791"/>
      <c r="ASA279" s="791"/>
      <c r="ASB279" s="791"/>
      <c r="ASC279" s="792"/>
      <c r="ASD279" s="792"/>
      <c r="ASE279" s="792"/>
      <c r="ASF279" s="792"/>
      <c r="ASG279" s="792"/>
      <c r="ASH279" s="791"/>
      <c r="ASI279" s="791"/>
      <c r="ASJ279" s="792"/>
      <c r="ASK279" s="792"/>
      <c r="ASL279" s="791"/>
      <c r="ASM279" s="791"/>
      <c r="ASN279" s="792"/>
      <c r="ASO279" s="792"/>
      <c r="ASP279" s="791"/>
      <c r="ASQ279" s="791"/>
      <c r="ASR279" s="791"/>
      <c r="ASS279" s="791"/>
      <c r="AST279" s="791"/>
      <c r="ASU279" s="791"/>
      <c r="ASV279" s="791"/>
      <c r="ASW279" s="792"/>
      <c r="ASX279" s="792"/>
      <c r="ASY279" s="791"/>
      <c r="ASZ279" s="791"/>
      <c r="ATA279" s="792"/>
      <c r="ATB279" s="792"/>
      <c r="ATC279" s="791"/>
      <c r="ATD279" s="791"/>
      <c r="ATE279" s="791"/>
      <c r="ATF279" s="791"/>
      <c r="ATG279" s="791"/>
      <c r="ATH279" s="790"/>
      <c r="ATI279" s="793"/>
      <c r="ATJ279" s="791"/>
      <c r="ATK279" s="791"/>
      <c r="ATL279" s="791"/>
      <c r="ATM279" s="791"/>
      <c r="ATN279" s="791"/>
      <c r="ATO279" s="791"/>
      <c r="ATP279" s="791"/>
      <c r="ATQ279" s="794"/>
      <c r="ATR279" s="794"/>
      <c r="ATS279" s="794"/>
      <c r="ATT279" s="794"/>
      <c r="ATU279" s="794"/>
      <c r="ATV279" s="794"/>
      <c r="ATW279" s="794"/>
      <c r="ATX279" s="794"/>
      <c r="ATY279" s="794"/>
      <c r="ATZ279" s="794"/>
      <c r="AUA279" s="794"/>
      <c r="AUB279" s="794"/>
      <c r="AUC279" s="794"/>
      <c r="AUD279" s="794"/>
      <c r="AUE279" s="794"/>
      <c r="AUF279" s="794"/>
      <c r="AUG279" s="794"/>
      <c r="AUH279" s="794"/>
      <c r="AUI279" s="794"/>
      <c r="AUJ279" s="794"/>
      <c r="AUK279" s="794"/>
      <c r="AUL279" s="794"/>
      <c r="AUM279" s="794"/>
      <c r="AUN279" s="794"/>
      <c r="AUO279" s="794"/>
      <c r="AUP279" s="794"/>
      <c r="AUQ279" s="794"/>
      <c r="AUR279" s="794"/>
      <c r="AUS279" s="794"/>
      <c r="AUT279" s="794"/>
      <c r="AUU279" s="794"/>
      <c r="AUV279" s="794"/>
      <c r="AUW279" s="794"/>
      <c r="AUX279" s="794"/>
      <c r="AUY279" s="794"/>
      <c r="AUZ279" s="794"/>
      <c r="AVA279" s="794"/>
      <c r="AVB279" s="794"/>
      <c r="AVC279" s="794"/>
      <c r="AVD279" s="794"/>
      <c r="AVE279" s="794"/>
      <c r="AVF279" s="794"/>
      <c r="AVG279" s="794"/>
      <c r="AVH279" s="794"/>
      <c r="AVI279" s="791"/>
      <c r="AVJ279" s="791"/>
      <c r="AVK279" s="791"/>
      <c r="AVL279" s="791"/>
      <c r="AVM279" s="791"/>
      <c r="AVN279" s="791"/>
      <c r="AVO279" s="791"/>
      <c r="AVP279" s="791"/>
      <c r="AVQ279" s="791"/>
      <c r="AVR279" s="791"/>
      <c r="AVS279" s="791"/>
      <c r="AVT279" s="791"/>
      <c r="AVU279" s="791"/>
      <c r="AVV279" s="791"/>
      <c r="AVW279" s="791"/>
      <c r="AVX279" s="791"/>
      <c r="AVY279" s="791"/>
      <c r="AVZ279" s="791"/>
      <c r="AWA279" s="791"/>
      <c r="AWB279" s="791"/>
      <c r="AWC279" s="791"/>
      <c r="AWD279" s="791"/>
      <c r="AWE279" s="791"/>
      <c r="AWF279" s="791"/>
      <c r="AWG279" s="792"/>
      <c r="AWH279" s="792"/>
      <c r="AWI279" s="792"/>
      <c r="AWJ279" s="792"/>
      <c r="AWK279" s="792"/>
      <c r="AWL279" s="791"/>
      <c r="AWM279" s="791"/>
      <c r="AWN279" s="792"/>
      <c r="AWO279" s="792"/>
      <c r="AWP279" s="791"/>
      <c r="AWQ279" s="791"/>
      <c r="AWR279" s="792"/>
      <c r="AWS279" s="792"/>
      <c r="AWT279" s="791"/>
      <c r="AWU279" s="791"/>
      <c r="AWV279" s="791"/>
      <c r="AWW279" s="791"/>
      <c r="AWX279" s="791"/>
      <c r="AWY279" s="791"/>
      <c r="AWZ279" s="791"/>
      <c r="AXA279" s="792"/>
      <c r="AXB279" s="792"/>
      <c r="AXC279" s="791"/>
      <c r="AXD279" s="791"/>
      <c r="AXE279" s="792"/>
      <c r="AXF279" s="792"/>
      <c r="AXG279" s="791"/>
      <c r="AXH279" s="791"/>
      <c r="AXI279" s="791"/>
      <c r="AXJ279" s="791"/>
      <c r="AXK279" s="791"/>
      <c r="AXL279" s="790"/>
      <c r="AXM279" s="793"/>
      <c r="AXN279" s="791"/>
      <c r="AXO279" s="791"/>
      <c r="AXP279" s="791"/>
      <c r="AXQ279" s="791"/>
      <c r="AXR279" s="791"/>
      <c r="AXS279" s="791"/>
      <c r="AXT279" s="791"/>
      <c r="AXU279" s="794"/>
      <c r="AXV279" s="794"/>
      <c r="AXW279" s="794"/>
      <c r="AXX279" s="794"/>
      <c r="AXY279" s="794"/>
      <c r="AXZ279" s="794"/>
      <c r="AYA279" s="794"/>
      <c r="AYB279" s="794"/>
      <c r="AYC279" s="794"/>
      <c r="AYD279" s="794"/>
      <c r="AYE279" s="794"/>
      <c r="AYF279" s="794"/>
      <c r="AYG279" s="794"/>
      <c r="AYH279" s="794"/>
      <c r="AYI279" s="794"/>
      <c r="AYJ279" s="794"/>
      <c r="AYK279" s="794"/>
      <c r="AYL279" s="794"/>
      <c r="AYM279" s="794"/>
      <c r="AYN279" s="794"/>
      <c r="AYO279" s="794"/>
      <c r="AYP279" s="794"/>
      <c r="AYQ279" s="794"/>
      <c r="AYR279" s="794"/>
      <c r="AYS279" s="794"/>
      <c r="AYT279" s="794"/>
      <c r="AYU279" s="794"/>
      <c r="AYV279" s="794"/>
      <c r="AYW279" s="794"/>
      <c r="AYX279" s="794"/>
      <c r="AYY279" s="794"/>
      <c r="AYZ279" s="794"/>
      <c r="AZA279" s="794"/>
      <c r="AZB279" s="794"/>
      <c r="AZC279" s="794"/>
      <c r="AZD279" s="794"/>
      <c r="AZE279" s="794"/>
      <c r="AZF279" s="794"/>
      <c r="AZG279" s="794"/>
      <c r="AZH279" s="794"/>
      <c r="AZI279" s="794"/>
      <c r="AZJ279" s="794"/>
      <c r="AZK279" s="794"/>
      <c r="AZL279" s="794"/>
      <c r="AZM279" s="791"/>
      <c r="AZN279" s="791"/>
      <c r="AZO279" s="791"/>
      <c r="AZP279" s="791"/>
      <c r="AZQ279" s="791"/>
      <c r="AZR279" s="791"/>
      <c r="AZS279" s="791"/>
      <c r="AZT279" s="791"/>
      <c r="AZU279" s="791"/>
      <c r="AZV279" s="791"/>
      <c r="AZW279" s="791"/>
      <c r="AZX279" s="791"/>
      <c r="AZY279" s="791"/>
      <c r="AZZ279" s="791"/>
      <c r="BAA279" s="791"/>
      <c r="BAB279" s="791"/>
      <c r="BAC279" s="791"/>
      <c r="BAD279" s="791"/>
      <c r="BAE279" s="791"/>
      <c r="BAF279" s="791"/>
      <c r="BAG279" s="791"/>
      <c r="BAH279" s="791"/>
      <c r="BAI279" s="791"/>
      <c r="BAJ279" s="791"/>
      <c r="BAK279" s="792"/>
      <c r="BAL279" s="792"/>
      <c r="BAM279" s="792"/>
      <c r="BAN279" s="792"/>
      <c r="BAO279" s="792"/>
      <c r="BAP279" s="791"/>
      <c r="BAQ279" s="791"/>
      <c r="BAR279" s="792"/>
      <c r="BAS279" s="792"/>
      <c r="BAT279" s="791"/>
      <c r="BAU279" s="791"/>
      <c r="BAV279" s="792"/>
      <c r="BAW279" s="792"/>
      <c r="BAX279" s="791"/>
      <c r="BAY279" s="791"/>
      <c r="BAZ279" s="791"/>
      <c r="BBA279" s="791"/>
      <c r="BBB279" s="791"/>
      <c r="BBC279" s="791"/>
      <c r="BBD279" s="791"/>
      <c r="BBE279" s="792"/>
      <c r="BBF279" s="792"/>
      <c r="BBG279" s="791"/>
      <c r="BBH279" s="791"/>
      <c r="BBI279" s="792"/>
      <c r="BBJ279" s="792"/>
      <c r="BBK279" s="791"/>
      <c r="BBL279" s="791"/>
      <c r="BBM279" s="791"/>
      <c r="BBN279" s="791"/>
      <c r="BBO279" s="791"/>
      <c r="BBP279" s="790"/>
      <c r="BBQ279" s="793"/>
      <c r="BBR279" s="791"/>
      <c r="BBS279" s="791"/>
      <c r="BBT279" s="791"/>
      <c r="BBU279" s="791"/>
      <c r="BBV279" s="791"/>
      <c r="BBW279" s="791"/>
      <c r="BBX279" s="791"/>
      <c r="BBY279" s="794"/>
      <c r="BBZ279" s="794"/>
      <c r="BCA279" s="794"/>
      <c r="BCB279" s="794"/>
      <c r="BCC279" s="794"/>
      <c r="BCD279" s="794"/>
      <c r="BCE279" s="794"/>
      <c r="BCF279" s="794"/>
      <c r="BCG279" s="794"/>
      <c r="BCH279" s="794"/>
      <c r="BCI279" s="794"/>
      <c r="BCJ279" s="794"/>
      <c r="BCK279" s="794"/>
      <c r="BCL279" s="794"/>
      <c r="BCM279" s="794"/>
      <c r="BCN279" s="794"/>
      <c r="BCO279" s="794"/>
      <c r="BCP279" s="794"/>
      <c r="BCQ279" s="794"/>
      <c r="BCR279" s="794"/>
      <c r="BCS279" s="794"/>
      <c r="BCT279" s="794"/>
      <c r="BCU279" s="794"/>
      <c r="BCV279" s="794"/>
      <c r="BCW279" s="794"/>
      <c r="BCX279" s="794"/>
      <c r="BCY279" s="794"/>
      <c r="BCZ279" s="794"/>
      <c r="BDA279" s="794"/>
      <c r="BDB279" s="794"/>
      <c r="BDC279" s="794"/>
      <c r="BDD279" s="794"/>
      <c r="BDE279" s="794"/>
      <c r="BDF279" s="794"/>
      <c r="BDG279" s="794"/>
      <c r="BDH279" s="794"/>
      <c r="BDI279" s="794"/>
      <c r="BDJ279" s="794"/>
      <c r="BDK279" s="794"/>
      <c r="BDL279" s="794"/>
      <c r="BDM279" s="794"/>
      <c r="BDN279" s="794"/>
      <c r="BDO279" s="794"/>
      <c r="BDP279" s="794"/>
      <c r="BDQ279" s="791"/>
      <c r="BDR279" s="791"/>
      <c r="BDS279" s="791"/>
      <c r="BDT279" s="791"/>
      <c r="BDU279" s="791"/>
      <c r="BDV279" s="791"/>
      <c r="BDW279" s="791"/>
      <c r="BDX279" s="791"/>
      <c r="BDY279" s="791"/>
      <c r="BDZ279" s="791"/>
      <c r="BEA279" s="791"/>
      <c r="BEB279" s="791"/>
      <c r="BEC279" s="791"/>
      <c r="BED279" s="791"/>
      <c r="BEE279" s="791"/>
      <c r="BEF279" s="791"/>
      <c r="BEG279" s="791"/>
      <c r="BEH279" s="791"/>
      <c r="BEI279" s="791"/>
      <c r="BEJ279" s="791"/>
      <c r="BEK279" s="791"/>
      <c r="BEL279" s="791"/>
      <c r="BEM279" s="791"/>
      <c r="BEN279" s="791"/>
      <c r="BEO279" s="792"/>
      <c r="BEP279" s="792"/>
      <c r="BEQ279" s="792"/>
      <c r="BER279" s="792"/>
      <c r="BES279" s="792"/>
      <c r="BET279" s="791"/>
      <c r="BEU279" s="791"/>
      <c r="BEV279" s="792"/>
      <c r="BEW279" s="792"/>
      <c r="BEX279" s="791"/>
      <c r="BEY279" s="791"/>
      <c r="BEZ279" s="792"/>
      <c r="BFA279" s="792"/>
      <c r="BFB279" s="791"/>
      <c r="BFC279" s="791"/>
      <c r="BFD279" s="791"/>
      <c r="BFE279" s="791"/>
      <c r="BFF279" s="791"/>
      <c r="BFG279" s="791"/>
      <c r="BFH279" s="791"/>
      <c r="BFI279" s="792"/>
      <c r="BFJ279" s="792"/>
      <c r="BFK279" s="791"/>
      <c r="BFL279" s="791"/>
      <c r="BFM279" s="792"/>
      <c r="BFN279" s="792"/>
      <c r="BFO279" s="791"/>
      <c r="BFP279" s="791"/>
      <c r="BFQ279" s="791"/>
      <c r="BFR279" s="791"/>
      <c r="BFS279" s="791"/>
      <c r="BFT279" s="790"/>
      <c r="BFU279" s="793"/>
      <c r="BFV279" s="791"/>
      <c r="BFW279" s="791"/>
      <c r="BFX279" s="791"/>
      <c r="BFY279" s="791"/>
      <c r="BFZ279" s="791"/>
      <c r="BGA279" s="791"/>
      <c r="BGB279" s="791"/>
      <c r="BGC279" s="794"/>
      <c r="BGD279" s="794"/>
      <c r="BGE279" s="794"/>
      <c r="BGF279" s="794"/>
      <c r="BGG279" s="794"/>
      <c r="BGH279" s="794"/>
      <c r="BGI279" s="794"/>
      <c r="BGJ279" s="794"/>
      <c r="BGK279" s="794"/>
      <c r="BGL279" s="794"/>
      <c r="BGM279" s="794"/>
      <c r="BGN279" s="794"/>
      <c r="BGO279" s="794"/>
      <c r="BGP279" s="794"/>
      <c r="BGQ279" s="794"/>
      <c r="BGR279" s="794"/>
      <c r="BGS279" s="794"/>
      <c r="BGT279" s="794"/>
      <c r="BGU279" s="794"/>
      <c r="BGV279" s="794"/>
      <c r="BGW279" s="794"/>
      <c r="BGX279" s="794"/>
      <c r="BGY279" s="794"/>
      <c r="BGZ279" s="794"/>
      <c r="BHA279" s="794"/>
      <c r="BHB279" s="794"/>
      <c r="BHC279" s="794"/>
      <c r="BHD279" s="794"/>
      <c r="BHE279" s="794"/>
      <c r="BHF279" s="794"/>
      <c r="BHG279" s="794"/>
      <c r="BHH279" s="794"/>
      <c r="BHI279" s="794"/>
      <c r="BHJ279" s="794"/>
      <c r="BHK279" s="794"/>
      <c r="BHL279" s="794"/>
      <c r="BHM279" s="794"/>
      <c r="BHN279" s="794"/>
      <c r="BHO279" s="794"/>
      <c r="BHP279" s="794"/>
      <c r="BHQ279" s="794"/>
      <c r="BHR279" s="794"/>
      <c r="BHS279" s="794"/>
      <c r="BHT279" s="794"/>
      <c r="BHU279" s="791"/>
      <c r="BHV279" s="791"/>
      <c r="BHW279" s="791"/>
      <c r="BHX279" s="791"/>
      <c r="BHY279" s="791"/>
      <c r="BHZ279" s="791"/>
      <c r="BIA279" s="791"/>
      <c r="BIB279" s="791"/>
      <c r="BIC279" s="791"/>
      <c r="BID279" s="791"/>
      <c r="BIE279" s="791"/>
      <c r="BIF279" s="791"/>
      <c r="BIG279" s="791"/>
      <c r="BIH279" s="791"/>
      <c r="BII279" s="791"/>
      <c r="BIJ279" s="791"/>
      <c r="BIK279" s="791"/>
      <c r="BIL279" s="791"/>
      <c r="BIM279" s="791"/>
      <c r="BIN279" s="791"/>
      <c r="BIO279" s="791"/>
      <c r="BIP279" s="791"/>
      <c r="BIQ279" s="791"/>
      <c r="BIR279" s="791"/>
      <c r="BIS279" s="792"/>
      <c r="BIT279" s="792"/>
      <c r="BIU279" s="792"/>
      <c r="BIV279" s="792"/>
      <c r="BIW279" s="792"/>
      <c r="BIX279" s="791"/>
      <c r="BIY279" s="791"/>
      <c r="BIZ279" s="792"/>
      <c r="BJA279" s="792"/>
      <c r="BJB279" s="791"/>
      <c r="BJC279" s="791"/>
      <c r="BJD279" s="792"/>
      <c r="BJE279" s="792"/>
      <c r="BJF279" s="791"/>
      <c r="BJG279" s="791"/>
      <c r="BJH279" s="791"/>
      <c r="BJI279" s="791"/>
      <c r="BJJ279" s="791"/>
      <c r="BJK279" s="791"/>
      <c r="BJL279" s="791"/>
      <c r="BJM279" s="792"/>
      <c r="BJN279" s="792"/>
      <c r="BJO279" s="791"/>
      <c r="BJP279" s="791"/>
      <c r="BJQ279" s="792"/>
      <c r="BJR279" s="792"/>
      <c r="BJS279" s="791"/>
      <c r="BJT279" s="791"/>
      <c r="BJU279" s="791"/>
      <c r="BJV279" s="791"/>
      <c r="BJW279" s="791"/>
      <c r="BJX279" s="790"/>
      <c r="BJY279" s="793"/>
      <c r="BJZ279" s="791"/>
      <c r="BKA279" s="791"/>
      <c r="BKB279" s="791"/>
      <c r="BKC279" s="791"/>
      <c r="BKD279" s="791"/>
      <c r="BKE279" s="791"/>
      <c r="BKF279" s="791"/>
      <c r="BKG279" s="794"/>
      <c r="BKH279" s="794"/>
      <c r="BKI279" s="794"/>
      <c r="BKJ279" s="794"/>
      <c r="BKK279" s="794"/>
      <c r="BKL279" s="794"/>
      <c r="BKM279" s="794"/>
      <c r="BKN279" s="794"/>
      <c r="BKO279" s="794"/>
      <c r="BKP279" s="794"/>
      <c r="BKQ279" s="794"/>
      <c r="BKR279" s="794"/>
      <c r="BKS279" s="794"/>
      <c r="BKT279" s="794"/>
      <c r="BKU279" s="794"/>
      <c r="BKV279" s="794"/>
      <c r="BKW279" s="794"/>
      <c r="BKX279" s="794"/>
      <c r="BKY279" s="794"/>
      <c r="BKZ279" s="794"/>
      <c r="BLA279" s="794"/>
      <c r="BLB279" s="794"/>
      <c r="BLC279" s="794"/>
      <c r="BLD279" s="794"/>
      <c r="BLE279" s="794"/>
      <c r="BLF279" s="794"/>
      <c r="BLG279" s="794"/>
      <c r="BLH279" s="794"/>
      <c r="BLI279" s="794"/>
      <c r="BLJ279" s="794"/>
      <c r="BLK279" s="794"/>
      <c r="BLL279" s="794"/>
      <c r="BLM279" s="794"/>
      <c r="BLN279" s="794"/>
      <c r="BLO279" s="794"/>
      <c r="BLP279" s="794"/>
      <c r="BLQ279" s="794"/>
      <c r="BLR279" s="794"/>
      <c r="BLS279" s="794"/>
      <c r="BLT279" s="794"/>
      <c r="BLU279" s="794"/>
      <c r="BLV279" s="794"/>
      <c r="BLW279" s="794"/>
      <c r="BLX279" s="794"/>
      <c r="BLY279" s="791"/>
      <c r="BLZ279" s="791"/>
      <c r="BMA279" s="791"/>
      <c r="BMB279" s="791"/>
      <c r="BMC279" s="791"/>
      <c r="BMD279" s="791"/>
      <c r="BME279" s="791"/>
      <c r="BMF279" s="791"/>
      <c r="BMG279" s="791"/>
      <c r="BMH279" s="791"/>
      <c r="BMI279" s="791"/>
      <c r="BMJ279" s="791"/>
      <c r="BMK279" s="791"/>
      <c r="BML279" s="791"/>
      <c r="BMM279" s="791"/>
      <c r="BMN279" s="791"/>
      <c r="BMO279" s="791"/>
      <c r="BMP279" s="791"/>
      <c r="BMQ279" s="791"/>
      <c r="BMR279" s="791"/>
      <c r="BMS279" s="791"/>
      <c r="BMT279" s="791"/>
      <c r="BMU279" s="791"/>
      <c r="BMV279" s="791"/>
      <c r="BMW279" s="792"/>
      <c r="BMX279" s="792"/>
      <c r="BMY279" s="792"/>
      <c r="BMZ279" s="792"/>
      <c r="BNA279" s="792"/>
      <c r="BNB279" s="791"/>
      <c r="BNC279" s="791"/>
      <c r="BND279" s="792"/>
      <c r="BNE279" s="792"/>
      <c r="BNF279" s="791"/>
      <c r="BNG279" s="791"/>
      <c r="BNH279" s="792"/>
      <c r="BNI279" s="792"/>
      <c r="BNJ279" s="791"/>
      <c r="BNK279" s="791"/>
      <c r="BNL279" s="791"/>
      <c r="BNM279" s="791"/>
      <c r="BNN279" s="791"/>
      <c r="BNO279" s="791"/>
      <c r="BNP279" s="791"/>
      <c r="BNQ279" s="792"/>
      <c r="BNR279" s="792"/>
      <c r="BNS279" s="791"/>
      <c r="BNT279" s="791"/>
      <c r="BNU279" s="792"/>
      <c r="BNV279" s="792"/>
      <c r="BNW279" s="791"/>
      <c r="BNX279" s="791"/>
      <c r="BNY279" s="791"/>
      <c r="BNZ279" s="791"/>
      <c r="BOA279" s="791"/>
      <c r="BOB279" s="790"/>
      <c r="BOC279" s="793"/>
      <c r="BOD279" s="791"/>
      <c r="BOE279" s="791"/>
      <c r="BOF279" s="791"/>
      <c r="BOG279" s="791"/>
      <c r="BOH279" s="791"/>
      <c r="BOI279" s="791"/>
      <c r="BOJ279" s="791"/>
      <c r="BOK279" s="794"/>
      <c r="BOL279" s="794"/>
      <c r="BOM279" s="794"/>
      <c r="BON279" s="794"/>
      <c r="BOO279" s="794"/>
      <c r="BOP279" s="794"/>
      <c r="BOQ279" s="794"/>
      <c r="BOR279" s="794"/>
      <c r="BOS279" s="794"/>
      <c r="BOT279" s="794"/>
      <c r="BOU279" s="794"/>
      <c r="BOV279" s="794"/>
      <c r="BOW279" s="794"/>
      <c r="BOX279" s="794"/>
      <c r="BOY279" s="794"/>
      <c r="BOZ279" s="794"/>
      <c r="BPA279" s="794"/>
      <c r="BPB279" s="794"/>
      <c r="BPC279" s="794"/>
      <c r="BPD279" s="794"/>
      <c r="BPE279" s="794"/>
      <c r="BPF279" s="794"/>
      <c r="BPG279" s="794"/>
      <c r="BPH279" s="794"/>
      <c r="BPI279" s="794"/>
      <c r="BPJ279" s="794"/>
      <c r="BPK279" s="794"/>
      <c r="BPL279" s="794"/>
      <c r="BPM279" s="794"/>
      <c r="BPN279" s="794"/>
      <c r="BPO279" s="794"/>
      <c r="BPP279" s="794"/>
      <c r="BPQ279" s="794"/>
      <c r="BPR279" s="794"/>
      <c r="BPS279" s="794"/>
      <c r="BPT279" s="794"/>
      <c r="BPU279" s="794"/>
      <c r="BPV279" s="794"/>
      <c r="BPW279" s="794"/>
      <c r="BPX279" s="794"/>
      <c r="BPY279" s="794"/>
      <c r="BPZ279" s="794"/>
      <c r="BQA279" s="794"/>
      <c r="BQB279" s="794"/>
      <c r="BQC279" s="791"/>
      <c r="BQD279" s="791"/>
      <c r="BQE279" s="791"/>
      <c r="BQF279" s="791"/>
      <c r="BQG279" s="791"/>
      <c r="BQH279" s="791"/>
      <c r="BQI279" s="791"/>
      <c r="BQJ279" s="791"/>
      <c r="BQK279" s="791"/>
      <c r="BQL279" s="791"/>
      <c r="BQM279" s="791"/>
      <c r="BQN279" s="791"/>
      <c r="BQO279" s="791"/>
      <c r="BQP279" s="791"/>
      <c r="BQQ279" s="791"/>
      <c r="BQR279" s="791"/>
      <c r="BQS279" s="791"/>
      <c r="BQT279" s="791"/>
      <c r="BQU279" s="791"/>
      <c r="BQV279" s="791"/>
      <c r="BQW279" s="791"/>
      <c r="BQX279" s="791"/>
      <c r="BQY279" s="791"/>
      <c r="BQZ279" s="791"/>
      <c r="BRA279" s="792"/>
      <c r="BRB279" s="792"/>
      <c r="BRC279" s="792"/>
      <c r="BRD279" s="792"/>
      <c r="BRE279" s="792"/>
      <c r="BRF279" s="791"/>
      <c r="BRG279" s="791"/>
      <c r="BRH279" s="792"/>
      <c r="BRI279" s="792"/>
      <c r="BRJ279" s="791"/>
      <c r="BRK279" s="791"/>
      <c r="BRL279" s="792"/>
      <c r="BRM279" s="792"/>
      <c r="BRN279" s="791"/>
      <c r="BRO279" s="791"/>
      <c r="BRP279" s="791"/>
      <c r="BRQ279" s="791"/>
      <c r="BRR279" s="791"/>
      <c r="BRS279" s="791"/>
      <c r="BRT279" s="791"/>
      <c r="BRU279" s="792"/>
      <c r="BRV279" s="792"/>
      <c r="BRW279" s="791"/>
      <c r="BRX279" s="791"/>
      <c r="BRY279" s="792"/>
      <c r="BRZ279" s="792"/>
      <c r="BSA279" s="791"/>
      <c r="BSB279" s="791"/>
      <c r="BSC279" s="791"/>
      <c r="BSD279" s="791"/>
      <c r="BSE279" s="791"/>
      <c r="BSF279" s="790"/>
      <c r="BSG279" s="793"/>
      <c r="BSH279" s="791"/>
      <c r="BSI279" s="791"/>
      <c r="BSJ279" s="791"/>
      <c r="BSK279" s="791"/>
      <c r="BSL279" s="791"/>
      <c r="BSM279" s="791"/>
      <c r="BSN279" s="791"/>
      <c r="BSO279" s="794"/>
      <c r="BSP279" s="794"/>
      <c r="BSQ279" s="794"/>
      <c r="BSR279" s="794"/>
      <c r="BSS279" s="794"/>
      <c r="BST279" s="794"/>
      <c r="BSU279" s="794"/>
      <c r="BSV279" s="794"/>
      <c r="BSW279" s="794"/>
      <c r="BSX279" s="794"/>
      <c r="BSY279" s="794"/>
      <c r="BSZ279" s="794"/>
      <c r="BTA279" s="794"/>
      <c r="BTB279" s="794"/>
      <c r="BTC279" s="794"/>
      <c r="BTD279" s="794"/>
      <c r="BTE279" s="794"/>
      <c r="BTF279" s="794"/>
      <c r="BTG279" s="794"/>
      <c r="BTH279" s="794"/>
      <c r="BTI279" s="794"/>
      <c r="BTJ279" s="794"/>
      <c r="BTK279" s="794"/>
      <c r="BTL279" s="794"/>
      <c r="BTM279" s="794"/>
      <c r="BTN279" s="794"/>
      <c r="BTO279" s="794"/>
      <c r="BTP279" s="794"/>
      <c r="BTQ279" s="794"/>
      <c r="BTR279" s="794"/>
      <c r="BTS279" s="794"/>
      <c r="BTT279" s="794"/>
      <c r="BTU279" s="794"/>
      <c r="BTV279" s="794"/>
      <c r="BTW279" s="794"/>
      <c r="BTX279" s="794"/>
      <c r="BTY279" s="794"/>
      <c r="BTZ279" s="794"/>
      <c r="BUA279" s="794"/>
      <c r="BUB279" s="794"/>
      <c r="BUC279" s="794"/>
      <c r="BUD279" s="794"/>
      <c r="BUE279" s="794"/>
      <c r="BUF279" s="794"/>
      <c r="BUG279" s="791"/>
      <c r="BUH279" s="791"/>
      <c r="BUI279" s="791"/>
      <c r="BUJ279" s="791"/>
      <c r="BUK279" s="791"/>
      <c r="BUL279" s="791"/>
      <c r="BUM279" s="791"/>
      <c r="BUN279" s="791"/>
      <c r="BUO279" s="791"/>
      <c r="BUP279" s="791"/>
      <c r="BUQ279" s="791"/>
      <c r="BUR279" s="791"/>
      <c r="BUS279" s="791"/>
      <c r="BUT279" s="791"/>
      <c r="BUU279" s="791"/>
      <c r="BUV279" s="791"/>
      <c r="BUW279" s="791"/>
      <c r="BUX279" s="791"/>
      <c r="BUY279" s="791"/>
      <c r="BUZ279" s="791"/>
      <c r="BVA279" s="791"/>
      <c r="BVB279" s="791"/>
      <c r="BVC279" s="791"/>
      <c r="BVD279" s="791"/>
      <c r="BVE279" s="792"/>
      <c r="BVF279" s="792"/>
      <c r="BVG279" s="792"/>
      <c r="BVH279" s="792"/>
      <c r="BVI279" s="792"/>
      <c r="BVJ279" s="791"/>
      <c r="BVK279" s="791"/>
      <c r="BVL279" s="792"/>
      <c r="BVM279" s="792"/>
      <c r="BVN279" s="791"/>
      <c r="BVO279" s="791"/>
      <c r="BVP279" s="792"/>
      <c r="BVQ279" s="792"/>
      <c r="BVR279" s="791"/>
      <c r="BVS279" s="791"/>
      <c r="BVT279" s="791"/>
      <c r="BVU279" s="791"/>
      <c r="BVV279" s="791"/>
      <c r="BVW279" s="791"/>
      <c r="BVX279" s="791"/>
      <c r="BVY279" s="792"/>
      <c r="BVZ279" s="792"/>
      <c r="BWA279" s="791"/>
      <c r="BWB279" s="791"/>
      <c r="BWC279" s="792"/>
      <c r="BWD279" s="792"/>
      <c r="BWE279" s="791"/>
      <c r="BWF279" s="791"/>
      <c r="BWG279" s="791"/>
      <c r="BWH279" s="791"/>
      <c r="BWI279" s="791"/>
      <c r="BWJ279" s="790"/>
      <c r="BWK279" s="793"/>
      <c r="BWL279" s="791"/>
      <c r="BWM279" s="791"/>
      <c r="BWN279" s="791"/>
      <c r="BWO279" s="791"/>
      <c r="BWP279" s="791"/>
      <c r="BWQ279" s="791"/>
      <c r="BWR279" s="791"/>
      <c r="BWS279" s="794"/>
      <c r="BWT279" s="794"/>
      <c r="BWU279" s="794"/>
      <c r="BWV279" s="794"/>
      <c r="BWW279" s="794"/>
      <c r="BWX279" s="794"/>
      <c r="BWY279" s="794"/>
      <c r="BWZ279" s="794"/>
      <c r="BXA279" s="794"/>
      <c r="BXB279" s="794"/>
      <c r="BXC279" s="794"/>
      <c r="BXD279" s="794"/>
      <c r="BXE279" s="794"/>
      <c r="BXF279" s="794"/>
      <c r="BXG279" s="794"/>
      <c r="BXH279" s="794"/>
      <c r="BXI279" s="794"/>
      <c r="BXJ279" s="794"/>
      <c r="BXK279" s="794"/>
      <c r="BXL279" s="794"/>
      <c r="BXM279" s="794"/>
      <c r="BXN279" s="794"/>
      <c r="BXO279" s="794"/>
      <c r="BXP279" s="794"/>
      <c r="BXQ279" s="794"/>
      <c r="BXR279" s="794"/>
      <c r="BXS279" s="794"/>
      <c r="BXT279" s="794"/>
      <c r="BXU279" s="794"/>
      <c r="BXV279" s="794"/>
      <c r="BXW279" s="794"/>
      <c r="BXX279" s="794"/>
      <c r="BXY279" s="794"/>
      <c r="BXZ279" s="794"/>
      <c r="BYA279" s="794"/>
      <c r="BYB279" s="794"/>
      <c r="BYC279" s="794"/>
      <c r="BYD279" s="794"/>
      <c r="BYE279" s="794"/>
      <c r="BYF279" s="794"/>
      <c r="BYG279" s="794"/>
      <c r="BYH279" s="794"/>
      <c r="BYI279" s="794"/>
      <c r="BYJ279" s="794"/>
      <c r="BYK279" s="791"/>
      <c r="BYL279" s="791"/>
      <c r="BYM279" s="791"/>
      <c r="BYN279" s="791"/>
      <c r="BYO279" s="791"/>
      <c r="BYP279" s="791"/>
      <c r="BYQ279" s="791"/>
      <c r="BYR279" s="791"/>
      <c r="BYS279" s="791"/>
      <c r="BYT279" s="791"/>
      <c r="BYU279" s="791"/>
      <c r="BYV279" s="791"/>
      <c r="BYW279" s="791"/>
      <c r="BYX279" s="791"/>
      <c r="BYY279" s="791"/>
      <c r="BYZ279" s="791"/>
      <c r="BZA279" s="791"/>
      <c r="BZB279" s="791"/>
      <c r="BZC279" s="791"/>
      <c r="BZD279" s="791"/>
      <c r="BZE279" s="791"/>
      <c r="BZF279" s="791"/>
      <c r="BZG279" s="791"/>
      <c r="BZH279" s="791"/>
      <c r="BZI279" s="792"/>
      <c r="BZJ279" s="792"/>
      <c r="BZK279" s="792"/>
      <c r="BZL279" s="792"/>
      <c r="BZM279" s="792"/>
      <c r="BZN279" s="791"/>
      <c r="BZO279" s="791"/>
      <c r="BZP279" s="792"/>
      <c r="BZQ279" s="792"/>
      <c r="BZR279" s="791"/>
      <c r="BZS279" s="791"/>
      <c r="BZT279" s="792"/>
      <c r="BZU279" s="792"/>
      <c r="BZV279" s="791"/>
      <c r="BZW279" s="791"/>
      <c r="BZX279" s="791"/>
      <c r="BZY279" s="791"/>
      <c r="BZZ279" s="791"/>
      <c r="CAA279" s="791"/>
      <c r="CAB279" s="791"/>
      <c r="CAC279" s="792"/>
      <c r="CAD279" s="792"/>
      <c r="CAE279" s="791"/>
      <c r="CAF279" s="791"/>
      <c r="CAG279" s="792"/>
      <c r="CAH279" s="792"/>
      <c r="CAI279" s="791"/>
      <c r="CAJ279" s="791"/>
      <c r="CAK279" s="791"/>
      <c r="CAL279" s="791"/>
      <c r="CAM279" s="791"/>
      <c r="CAN279" s="790"/>
      <c r="CAO279" s="793"/>
      <c r="CAP279" s="791"/>
      <c r="CAQ279" s="791"/>
      <c r="CAR279" s="791"/>
      <c r="CAS279" s="791"/>
      <c r="CAT279" s="791"/>
      <c r="CAU279" s="791"/>
      <c r="CAV279" s="791"/>
      <c r="CAW279" s="794"/>
      <c r="CAX279" s="794"/>
      <c r="CAY279" s="794"/>
      <c r="CAZ279" s="794"/>
      <c r="CBA279" s="794"/>
      <c r="CBB279" s="794"/>
      <c r="CBC279" s="794"/>
      <c r="CBD279" s="794"/>
      <c r="CBE279" s="794"/>
      <c r="CBF279" s="794"/>
      <c r="CBG279" s="794"/>
      <c r="CBH279" s="794"/>
      <c r="CBI279" s="794"/>
      <c r="CBJ279" s="794"/>
      <c r="CBK279" s="794"/>
      <c r="CBL279" s="794"/>
      <c r="CBM279" s="794"/>
      <c r="CBN279" s="794"/>
      <c r="CBO279" s="794"/>
      <c r="CBP279" s="794"/>
      <c r="CBQ279" s="794"/>
      <c r="CBR279" s="794"/>
      <c r="CBS279" s="794"/>
      <c r="CBT279" s="794"/>
      <c r="CBU279" s="794"/>
      <c r="CBV279" s="794"/>
      <c r="CBW279" s="794"/>
      <c r="CBX279" s="794"/>
      <c r="CBY279" s="794"/>
      <c r="CBZ279" s="794"/>
      <c r="CCA279" s="794"/>
      <c r="CCB279" s="794"/>
      <c r="CCC279" s="794"/>
      <c r="CCD279" s="794"/>
      <c r="CCE279" s="794"/>
      <c r="CCF279" s="794"/>
      <c r="CCG279" s="794"/>
      <c r="CCH279" s="794"/>
      <c r="CCI279" s="794"/>
      <c r="CCJ279" s="794"/>
      <c r="CCK279" s="794"/>
      <c r="CCL279" s="794"/>
      <c r="CCM279" s="794"/>
      <c r="CCN279" s="794"/>
      <c r="CCO279" s="791"/>
      <c r="CCP279" s="791"/>
      <c r="CCQ279" s="791"/>
      <c r="CCR279" s="791"/>
      <c r="CCS279" s="791"/>
      <c r="CCT279" s="791"/>
      <c r="CCU279" s="791"/>
      <c r="CCV279" s="791"/>
      <c r="CCW279" s="791"/>
      <c r="CCX279" s="791"/>
      <c r="CCY279" s="791"/>
      <c r="CCZ279" s="791"/>
      <c r="CDA279" s="791"/>
      <c r="CDB279" s="791"/>
      <c r="CDC279" s="791"/>
      <c r="CDD279" s="791"/>
      <c r="CDE279" s="791"/>
      <c r="CDF279" s="791"/>
      <c r="CDG279" s="791"/>
      <c r="CDH279" s="791"/>
      <c r="CDI279" s="791"/>
      <c r="CDJ279" s="791"/>
      <c r="CDK279" s="791"/>
      <c r="CDL279" s="791"/>
      <c r="CDM279" s="792"/>
      <c r="CDN279" s="792"/>
      <c r="CDO279" s="792"/>
      <c r="CDP279" s="792"/>
      <c r="CDQ279" s="792"/>
      <c r="CDR279" s="791"/>
      <c r="CDS279" s="791"/>
      <c r="CDT279" s="792"/>
      <c r="CDU279" s="792"/>
      <c r="CDV279" s="791"/>
      <c r="CDW279" s="791"/>
      <c r="CDX279" s="792"/>
      <c r="CDY279" s="792"/>
      <c r="CDZ279" s="791"/>
      <c r="CEA279" s="791"/>
      <c r="CEB279" s="791"/>
      <c r="CEC279" s="791"/>
      <c r="CED279" s="791"/>
      <c r="CEE279" s="791"/>
      <c r="CEF279" s="791"/>
      <c r="CEG279" s="792"/>
      <c r="CEH279" s="792"/>
      <c r="CEI279" s="791"/>
      <c r="CEJ279" s="791"/>
      <c r="CEK279" s="792"/>
      <c r="CEL279" s="792"/>
      <c r="CEM279" s="791"/>
      <c r="CEN279" s="791"/>
      <c r="CEO279" s="791"/>
      <c r="CEP279" s="791"/>
      <c r="CEQ279" s="791"/>
      <c r="CER279" s="790"/>
      <c r="CES279" s="793"/>
      <c r="CET279" s="791"/>
      <c r="CEU279" s="791"/>
      <c r="CEV279" s="791"/>
      <c r="CEW279" s="791"/>
      <c r="CEX279" s="791"/>
      <c r="CEY279" s="791"/>
      <c r="CEZ279" s="791"/>
      <c r="CFA279" s="794"/>
      <c r="CFB279" s="794"/>
      <c r="CFC279" s="794"/>
      <c r="CFD279" s="794"/>
      <c r="CFE279" s="794"/>
      <c r="CFF279" s="794"/>
      <c r="CFG279" s="794"/>
      <c r="CFH279" s="794"/>
      <c r="CFI279" s="794"/>
      <c r="CFJ279" s="794"/>
      <c r="CFK279" s="794"/>
      <c r="CFL279" s="794"/>
      <c r="CFM279" s="794"/>
      <c r="CFN279" s="794"/>
      <c r="CFO279" s="794"/>
      <c r="CFP279" s="794"/>
      <c r="CFQ279" s="794"/>
      <c r="CFR279" s="794"/>
      <c r="CFS279" s="794"/>
      <c r="CFT279" s="794"/>
      <c r="CFU279" s="794"/>
      <c r="CFV279" s="794"/>
      <c r="CFW279" s="794"/>
      <c r="CFX279" s="794"/>
      <c r="CFY279" s="794"/>
      <c r="CFZ279" s="794"/>
      <c r="CGA279" s="794"/>
      <c r="CGB279" s="794"/>
      <c r="CGC279" s="794"/>
      <c r="CGD279" s="794"/>
      <c r="CGE279" s="794"/>
      <c r="CGF279" s="794"/>
      <c r="CGG279" s="794"/>
      <c r="CGH279" s="794"/>
      <c r="CGI279" s="794"/>
      <c r="CGJ279" s="794"/>
      <c r="CGK279" s="794"/>
      <c r="CGL279" s="794"/>
      <c r="CGM279" s="794"/>
      <c r="CGN279" s="794"/>
      <c r="CGO279" s="794"/>
      <c r="CGP279" s="794"/>
      <c r="CGQ279" s="794"/>
      <c r="CGR279" s="794"/>
      <c r="CGS279" s="791"/>
      <c r="CGT279" s="791"/>
      <c r="CGU279" s="791"/>
      <c r="CGV279" s="791"/>
      <c r="CGW279" s="791"/>
      <c r="CGX279" s="791"/>
      <c r="CGY279" s="791"/>
      <c r="CGZ279" s="791"/>
      <c r="CHA279" s="791"/>
      <c r="CHB279" s="791"/>
      <c r="CHC279" s="791"/>
      <c r="CHD279" s="791"/>
      <c r="CHE279" s="791"/>
      <c r="CHF279" s="791"/>
      <c r="CHG279" s="791"/>
      <c r="CHH279" s="791"/>
      <c r="CHI279" s="791"/>
      <c r="CHJ279" s="791"/>
      <c r="CHK279" s="791"/>
      <c r="CHL279" s="791"/>
      <c r="CHM279" s="791"/>
      <c r="CHN279" s="791"/>
      <c r="CHO279" s="791"/>
      <c r="CHP279" s="791"/>
      <c r="CHQ279" s="792"/>
      <c r="CHR279" s="792"/>
      <c r="CHS279" s="792"/>
      <c r="CHT279" s="792"/>
      <c r="CHU279" s="792"/>
      <c r="CHV279" s="791"/>
      <c r="CHW279" s="791"/>
      <c r="CHX279" s="792"/>
      <c r="CHY279" s="792"/>
      <c r="CHZ279" s="791"/>
      <c r="CIA279" s="791"/>
      <c r="CIB279" s="792"/>
      <c r="CIC279" s="792"/>
      <c r="CID279" s="791"/>
      <c r="CIE279" s="791"/>
      <c r="CIF279" s="791"/>
      <c r="CIG279" s="791"/>
      <c r="CIH279" s="791"/>
      <c r="CII279" s="791"/>
      <c r="CIJ279" s="791"/>
      <c r="CIK279" s="792"/>
      <c r="CIL279" s="792"/>
      <c r="CIM279" s="791"/>
      <c r="CIN279" s="791"/>
      <c r="CIO279" s="792"/>
      <c r="CIP279" s="792"/>
      <c r="CIQ279" s="791"/>
      <c r="CIR279" s="791"/>
      <c r="CIS279" s="791"/>
      <c r="CIT279" s="791"/>
      <c r="CIU279" s="791"/>
      <c r="CIV279" s="790"/>
      <c r="CIW279" s="793"/>
      <c r="CIX279" s="791"/>
      <c r="CIY279" s="791"/>
      <c r="CIZ279" s="791"/>
      <c r="CJA279" s="791"/>
      <c r="CJB279" s="791"/>
      <c r="CJC279" s="791"/>
      <c r="CJD279" s="791"/>
      <c r="CJE279" s="794"/>
      <c r="CJF279" s="794"/>
      <c r="CJG279" s="794"/>
      <c r="CJH279" s="794"/>
      <c r="CJI279" s="794"/>
      <c r="CJJ279" s="794"/>
      <c r="CJK279" s="794"/>
      <c r="CJL279" s="794"/>
      <c r="CJM279" s="794"/>
      <c r="CJN279" s="794"/>
      <c r="CJO279" s="794"/>
      <c r="CJP279" s="794"/>
      <c r="CJQ279" s="794"/>
      <c r="CJR279" s="794"/>
      <c r="CJS279" s="794"/>
      <c r="CJT279" s="794"/>
      <c r="CJU279" s="794"/>
      <c r="CJV279" s="794"/>
      <c r="CJW279" s="794"/>
      <c r="CJX279" s="794"/>
      <c r="CJY279" s="794"/>
      <c r="CJZ279" s="794"/>
      <c r="CKA279" s="794"/>
      <c r="CKB279" s="794"/>
      <c r="CKC279" s="794"/>
      <c r="CKD279" s="794"/>
      <c r="CKE279" s="794"/>
      <c r="CKF279" s="794"/>
      <c r="CKG279" s="794"/>
      <c r="CKH279" s="794"/>
      <c r="CKI279" s="794"/>
      <c r="CKJ279" s="794"/>
      <c r="CKK279" s="794"/>
      <c r="CKL279" s="794"/>
      <c r="CKM279" s="794"/>
      <c r="CKN279" s="794"/>
      <c r="CKO279" s="794"/>
      <c r="CKP279" s="794"/>
      <c r="CKQ279" s="794"/>
      <c r="CKR279" s="794"/>
      <c r="CKS279" s="794"/>
      <c r="CKT279" s="794"/>
      <c r="CKU279" s="794"/>
      <c r="CKV279" s="794"/>
      <c r="CKW279" s="791"/>
      <c r="CKX279" s="791"/>
      <c r="CKY279" s="791"/>
      <c r="CKZ279" s="791"/>
      <c r="CLA279" s="791"/>
      <c r="CLB279" s="791"/>
      <c r="CLC279" s="791"/>
      <c r="CLD279" s="791"/>
      <c r="CLE279" s="791"/>
      <c r="CLF279" s="791"/>
      <c r="CLG279" s="791"/>
      <c r="CLH279" s="791"/>
      <c r="CLI279" s="791"/>
      <c r="CLJ279" s="791"/>
      <c r="CLK279" s="791"/>
      <c r="CLL279" s="791"/>
      <c r="CLM279" s="791"/>
      <c r="CLN279" s="791"/>
      <c r="CLO279" s="791"/>
      <c r="CLP279" s="791"/>
      <c r="CLQ279" s="791"/>
      <c r="CLR279" s="791"/>
      <c r="CLS279" s="791"/>
      <c r="CLT279" s="791"/>
      <c r="CLU279" s="792"/>
      <c r="CLV279" s="792"/>
      <c r="CLW279" s="792"/>
      <c r="CLX279" s="792"/>
      <c r="CLY279" s="792"/>
      <c r="CLZ279" s="791"/>
      <c r="CMA279" s="791"/>
      <c r="CMB279" s="792"/>
      <c r="CMC279" s="792"/>
      <c r="CMD279" s="791"/>
      <c r="CME279" s="791"/>
      <c r="CMF279" s="792"/>
      <c r="CMG279" s="792"/>
      <c r="CMH279" s="791"/>
      <c r="CMI279" s="791"/>
      <c r="CMJ279" s="791"/>
      <c r="CMK279" s="791"/>
      <c r="CML279" s="791"/>
      <c r="CMM279" s="791"/>
      <c r="CMN279" s="791"/>
      <c r="CMO279" s="792"/>
      <c r="CMP279" s="792"/>
      <c r="CMQ279" s="791"/>
      <c r="CMR279" s="791"/>
      <c r="CMS279" s="792"/>
      <c r="CMT279" s="792"/>
      <c r="CMU279" s="791"/>
      <c r="CMV279" s="791"/>
      <c r="CMW279" s="791"/>
      <c r="CMX279" s="791"/>
      <c r="CMY279" s="791"/>
      <c r="CMZ279" s="790"/>
      <c r="CNA279" s="793"/>
      <c r="CNB279" s="791"/>
      <c r="CNC279" s="791"/>
      <c r="CND279" s="791"/>
      <c r="CNE279" s="791"/>
      <c r="CNF279" s="791"/>
      <c r="CNG279" s="791"/>
      <c r="CNH279" s="791"/>
      <c r="CNI279" s="794"/>
      <c r="CNJ279" s="794"/>
      <c r="CNK279" s="794"/>
      <c r="CNL279" s="794"/>
      <c r="CNM279" s="794"/>
      <c r="CNN279" s="794"/>
      <c r="CNO279" s="794"/>
      <c r="CNP279" s="794"/>
      <c r="CNQ279" s="794"/>
      <c r="CNR279" s="794"/>
      <c r="CNS279" s="794"/>
      <c r="CNT279" s="794"/>
      <c r="CNU279" s="794"/>
      <c r="CNV279" s="794"/>
      <c r="CNW279" s="794"/>
      <c r="CNX279" s="794"/>
      <c r="CNY279" s="794"/>
      <c r="CNZ279" s="794"/>
      <c r="COA279" s="794"/>
      <c r="COB279" s="794"/>
      <c r="COC279" s="794"/>
      <c r="COD279" s="794"/>
      <c r="COE279" s="794"/>
      <c r="COF279" s="794"/>
      <c r="COG279" s="794"/>
      <c r="COH279" s="794"/>
      <c r="COI279" s="794"/>
      <c r="COJ279" s="794"/>
      <c r="COK279" s="794"/>
      <c r="COL279" s="794"/>
      <c r="COM279" s="794"/>
      <c r="CON279" s="794"/>
      <c r="COO279" s="794"/>
      <c r="COP279" s="794"/>
      <c r="COQ279" s="794"/>
      <c r="COR279" s="794"/>
      <c r="COS279" s="794"/>
      <c r="COT279" s="794"/>
      <c r="COU279" s="794"/>
      <c r="COV279" s="794"/>
      <c r="COW279" s="794"/>
      <c r="COX279" s="794"/>
      <c r="COY279" s="794"/>
      <c r="COZ279" s="794"/>
      <c r="CPA279" s="791"/>
      <c r="CPB279" s="791"/>
      <c r="CPC279" s="791"/>
      <c r="CPD279" s="791"/>
      <c r="CPE279" s="791"/>
      <c r="CPF279" s="791"/>
      <c r="CPG279" s="791"/>
      <c r="CPH279" s="791"/>
      <c r="CPI279" s="791"/>
      <c r="CPJ279" s="791"/>
      <c r="CPK279" s="791"/>
      <c r="CPL279" s="791"/>
      <c r="CPM279" s="791"/>
      <c r="CPN279" s="791"/>
      <c r="CPO279" s="791"/>
      <c r="CPP279" s="791"/>
      <c r="CPQ279" s="791"/>
      <c r="CPR279" s="791"/>
      <c r="CPS279" s="791"/>
      <c r="CPT279" s="791"/>
      <c r="CPU279" s="791"/>
      <c r="CPV279" s="791"/>
      <c r="CPW279" s="791"/>
      <c r="CPX279" s="791"/>
      <c r="CPY279" s="792"/>
      <c r="CPZ279" s="792"/>
      <c r="CQA279" s="792"/>
      <c r="CQB279" s="792"/>
      <c r="CQC279" s="792"/>
      <c r="CQD279" s="791"/>
      <c r="CQE279" s="791"/>
      <c r="CQF279" s="792"/>
      <c r="CQG279" s="792"/>
      <c r="CQH279" s="791"/>
      <c r="CQI279" s="791"/>
      <c r="CQJ279" s="792"/>
      <c r="CQK279" s="792"/>
      <c r="CQL279" s="791"/>
      <c r="CQM279" s="791"/>
      <c r="CQN279" s="791"/>
      <c r="CQO279" s="791"/>
      <c r="CQP279" s="791"/>
      <c r="CQQ279" s="791"/>
      <c r="CQR279" s="791"/>
      <c r="CQS279" s="792"/>
      <c r="CQT279" s="792"/>
      <c r="CQU279" s="791"/>
      <c r="CQV279" s="791"/>
      <c r="CQW279" s="792"/>
      <c r="CQX279" s="792"/>
      <c r="CQY279" s="791"/>
      <c r="CQZ279" s="791"/>
      <c r="CRA279" s="791"/>
      <c r="CRB279" s="791"/>
      <c r="CRC279" s="791"/>
      <c r="CRD279" s="790"/>
      <c r="CRE279" s="793"/>
      <c r="CRF279" s="791"/>
      <c r="CRG279" s="791"/>
      <c r="CRH279" s="791"/>
      <c r="CRI279" s="791"/>
      <c r="CRJ279" s="791"/>
      <c r="CRK279" s="791"/>
      <c r="CRL279" s="791"/>
      <c r="CRM279" s="794"/>
      <c r="CRN279" s="794"/>
      <c r="CRO279" s="794"/>
      <c r="CRP279" s="794"/>
      <c r="CRQ279" s="794"/>
      <c r="CRR279" s="794"/>
      <c r="CRS279" s="794"/>
      <c r="CRT279" s="794"/>
      <c r="CRU279" s="794"/>
      <c r="CRV279" s="794"/>
      <c r="CRW279" s="794"/>
      <c r="CRX279" s="794"/>
      <c r="CRY279" s="794"/>
      <c r="CRZ279" s="794"/>
      <c r="CSA279" s="794"/>
      <c r="CSB279" s="794"/>
      <c r="CSC279" s="794"/>
      <c r="CSD279" s="794"/>
      <c r="CSE279" s="794"/>
      <c r="CSF279" s="794"/>
      <c r="CSG279" s="794"/>
      <c r="CSH279" s="794"/>
      <c r="CSI279" s="794"/>
      <c r="CSJ279" s="794"/>
      <c r="CSK279" s="794"/>
      <c r="CSL279" s="794"/>
      <c r="CSM279" s="794"/>
      <c r="CSN279" s="794"/>
      <c r="CSO279" s="794"/>
      <c r="CSP279" s="794"/>
      <c r="CSQ279" s="794"/>
      <c r="CSR279" s="794"/>
      <c r="CSS279" s="794"/>
      <c r="CST279" s="794"/>
      <c r="CSU279" s="794"/>
      <c r="CSV279" s="794"/>
      <c r="CSW279" s="794"/>
      <c r="CSX279" s="794"/>
      <c r="CSY279" s="794"/>
      <c r="CSZ279" s="794"/>
      <c r="CTA279" s="794"/>
      <c r="CTB279" s="794"/>
      <c r="CTC279" s="794"/>
      <c r="CTD279" s="794"/>
      <c r="CTE279" s="791"/>
      <c r="CTF279" s="791"/>
      <c r="CTG279" s="791"/>
      <c r="CTH279" s="791"/>
      <c r="CTI279" s="791"/>
      <c r="CTJ279" s="791"/>
      <c r="CTK279" s="791"/>
      <c r="CTL279" s="791"/>
      <c r="CTM279" s="791"/>
      <c r="CTN279" s="791"/>
      <c r="CTO279" s="791"/>
      <c r="CTP279" s="791"/>
      <c r="CTQ279" s="791"/>
      <c r="CTR279" s="791"/>
      <c r="CTS279" s="791"/>
      <c r="CTT279" s="791"/>
      <c r="CTU279" s="791"/>
      <c r="CTV279" s="791"/>
      <c r="CTW279" s="791"/>
      <c r="CTX279" s="791"/>
      <c r="CTY279" s="791"/>
      <c r="CTZ279" s="791"/>
      <c r="CUA279" s="791"/>
      <c r="CUB279" s="791"/>
      <c r="CUC279" s="792"/>
      <c r="CUD279" s="792"/>
      <c r="CUE279" s="792"/>
      <c r="CUF279" s="792"/>
      <c r="CUG279" s="792"/>
      <c r="CUH279" s="791"/>
      <c r="CUI279" s="791"/>
      <c r="CUJ279" s="792"/>
      <c r="CUK279" s="792"/>
      <c r="CUL279" s="791"/>
      <c r="CUM279" s="791"/>
      <c r="CUN279" s="792"/>
      <c r="CUO279" s="792"/>
      <c r="CUP279" s="791"/>
      <c r="CUQ279" s="791"/>
      <c r="CUR279" s="791"/>
      <c r="CUS279" s="791"/>
      <c r="CUT279" s="791"/>
      <c r="CUU279" s="791"/>
      <c r="CUV279" s="791"/>
      <c r="CUW279" s="792"/>
      <c r="CUX279" s="792"/>
      <c r="CUY279" s="791"/>
      <c r="CUZ279" s="791"/>
      <c r="CVA279" s="792"/>
      <c r="CVB279" s="792"/>
      <c r="CVC279" s="791"/>
      <c r="CVD279" s="791"/>
      <c r="CVE279" s="791"/>
      <c r="CVF279" s="791"/>
      <c r="CVG279" s="791"/>
      <c r="CVH279" s="790"/>
      <c r="CVI279" s="793"/>
      <c r="CVJ279" s="791"/>
      <c r="CVK279" s="791"/>
      <c r="CVL279" s="791"/>
      <c r="CVM279" s="791"/>
      <c r="CVN279" s="791"/>
      <c r="CVO279" s="791"/>
      <c r="CVP279" s="791"/>
      <c r="CVQ279" s="794"/>
      <c r="CVR279" s="794"/>
      <c r="CVS279" s="794"/>
      <c r="CVT279" s="794"/>
      <c r="CVU279" s="794"/>
      <c r="CVV279" s="794"/>
      <c r="CVW279" s="794"/>
      <c r="CVX279" s="794"/>
      <c r="CVY279" s="794"/>
      <c r="CVZ279" s="794"/>
      <c r="CWA279" s="794"/>
      <c r="CWB279" s="794"/>
      <c r="CWC279" s="794"/>
      <c r="CWD279" s="794"/>
      <c r="CWE279" s="794"/>
      <c r="CWF279" s="794"/>
      <c r="CWG279" s="794"/>
      <c r="CWH279" s="794"/>
      <c r="CWI279" s="794"/>
      <c r="CWJ279" s="794"/>
      <c r="CWK279" s="794"/>
      <c r="CWL279" s="794"/>
      <c r="CWM279" s="794"/>
      <c r="CWN279" s="794"/>
      <c r="CWO279" s="794"/>
      <c r="CWP279" s="794"/>
      <c r="CWQ279" s="794"/>
      <c r="CWR279" s="794"/>
      <c r="CWS279" s="794"/>
      <c r="CWT279" s="794"/>
      <c r="CWU279" s="794"/>
      <c r="CWV279" s="794"/>
      <c r="CWW279" s="794"/>
      <c r="CWX279" s="794"/>
      <c r="CWY279" s="794"/>
      <c r="CWZ279" s="794"/>
      <c r="CXA279" s="794"/>
      <c r="CXB279" s="794"/>
      <c r="CXC279" s="794"/>
      <c r="CXD279" s="794"/>
      <c r="CXE279" s="794"/>
      <c r="CXF279" s="794"/>
      <c r="CXG279" s="794"/>
      <c r="CXH279" s="794"/>
      <c r="CXI279" s="791"/>
      <c r="CXJ279" s="791"/>
      <c r="CXK279" s="791"/>
      <c r="CXL279" s="791"/>
      <c r="CXM279" s="791"/>
      <c r="CXN279" s="791"/>
      <c r="CXO279" s="791"/>
      <c r="CXP279" s="791"/>
      <c r="CXQ279" s="791"/>
      <c r="CXR279" s="791"/>
      <c r="CXS279" s="791"/>
      <c r="CXT279" s="791"/>
      <c r="CXU279" s="791"/>
      <c r="CXV279" s="791"/>
      <c r="CXW279" s="791"/>
      <c r="CXX279" s="791"/>
      <c r="CXY279" s="791"/>
      <c r="CXZ279" s="791"/>
      <c r="CYA279" s="791"/>
      <c r="CYB279" s="791"/>
      <c r="CYC279" s="791"/>
      <c r="CYD279" s="791"/>
      <c r="CYE279" s="791"/>
      <c r="CYF279" s="791"/>
      <c r="CYG279" s="792"/>
      <c r="CYH279" s="792"/>
      <c r="CYI279" s="792"/>
      <c r="CYJ279" s="792"/>
      <c r="CYK279" s="792"/>
      <c r="CYL279" s="791"/>
      <c r="CYM279" s="791"/>
      <c r="CYN279" s="792"/>
      <c r="CYO279" s="792"/>
      <c r="CYP279" s="791"/>
      <c r="CYQ279" s="791"/>
      <c r="CYR279" s="792"/>
      <c r="CYS279" s="792"/>
      <c r="CYT279" s="791"/>
      <c r="CYU279" s="791"/>
      <c r="CYV279" s="791"/>
      <c r="CYW279" s="791"/>
      <c r="CYX279" s="791"/>
      <c r="CYY279" s="791"/>
      <c r="CYZ279" s="791"/>
      <c r="CZA279" s="792"/>
      <c r="CZB279" s="792"/>
      <c r="CZC279" s="791"/>
      <c r="CZD279" s="791"/>
      <c r="CZE279" s="792"/>
      <c r="CZF279" s="792"/>
      <c r="CZG279" s="791"/>
      <c r="CZH279" s="791"/>
      <c r="CZI279" s="791"/>
      <c r="CZJ279" s="791"/>
      <c r="CZK279" s="791"/>
      <c r="CZL279" s="790"/>
      <c r="CZM279" s="793"/>
      <c r="CZN279" s="791"/>
      <c r="CZO279" s="791"/>
      <c r="CZP279" s="791"/>
      <c r="CZQ279" s="791"/>
      <c r="CZR279" s="791"/>
      <c r="CZS279" s="791"/>
      <c r="CZT279" s="791"/>
      <c r="CZU279" s="794"/>
      <c r="CZV279" s="794"/>
      <c r="CZW279" s="794"/>
      <c r="CZX279" s="794"/>
      <c r="CZY279" s="794"/>
      <c r="CZZ279" s="794"/>
      <c r="DAA279" s="794"/>
      <c r="DAB279" s="794"/>
      <c r="DAC279" s="794"/>
      <c r="DAD279" s="794"/>
      <c r="DAE279" s="794"/>
      <c r="DAF279" s="794"/>
      <c r="DAG279" s="794"/>
      <c r="DAH279" s="794"/>
      <c r="DAI279" s="794"/>
      <c r="DAJ279" s="794"/>
      <c r="DAK279" s="794"/>
      <c r="DAL279" s="794"/>
      <c r="DAM279" s="794"/>
      <c r="DAN279" s="794"/>
      <c r="DAO279" s="794"/>
      <c r="DAP279" s="794"/>
      <c r="DAQ279" s="794"/>
      <c r="DAR279" s="794"/>
      <c r="DAS279" s="794"/>
      <c r="DAT279" s="794"/>
      <c r="DAU279" s="794"/>
      <c r="DAV279" s="794"/>
      <c r="DAW279" s="794"/>
      <c r="DAX279" s="794"/>
      <c r="DAY279" s="794"/>
      <c r="DAZ279" s="794"/>
      <c r="DBA279" s="794"/>
      <c r="DBB279" s="794"/>
      <c r="DBC279" s="794"/>
      <c r="DBD279" s="794"/>
      <c r="DBE279" s="794"/>
      <c r="DBF279" s="794"/>
      <c r="DBG279" s="794"/>
      <c r="DBH279" s="794"/>
      <c r="DBI279" s="794"/>
      <c r="DBJ279" s="794"/>
      <c r="DBK279" s="794"/>
      <c r="DBL279" s="794"/>
      <c r="DBM279" s="791"/>
      <c r="DBN279" s="791"/>
      <c r="DBO279" s="791"/>
      <c r="DBP279" s="791"/>
      <c r="DBQ279" s="791"/>
      <c r="DBR279" s="791"/>
      <c r="DBS279" s="791"/>
      <c r="DBT279" s="791"/>
      <c r="DBU279" s="791"/>
      <c r="DBV279" s="791"/>
      <c r="DBW279" s="791"/>
      <c r="DBX279" s="791"/>
      <c r="DBY279" s="791"/>
      <c r="DBZ279" s="791"/>
      <c r="DCA279" s="791"/>
      <c r="DCB279" s="791"/>
      <c r="DCC279" s="791"/>
      <c r="DCD279" s="791"/>
      <c r="DCE279" s="791"/>
      <c r="DCF279" s="791"/>
      <c r="DCG279" s="791"/>
      <c r="DCH279" s="791"/>
      <c r="DCI279" s="791"/>
      <c r="DCJ279" s="791"/>
      <c r="DCK279" s="792"/>
      <c r="DCL279" s="792"/>
      <c r="DCM279" s="792"/>
      <c r="DCN279" s="792"/>
      <c r="DCO279" s="792"/>
      <c r="DCP279" s="791"/>
      <c r="DCQ279" s="791"/>
      <c r="DCR279" s="792"/>
      <c r="DCS279" s="792"/>
      <c r="DCT279" s="791"/>
      <c r="DCU279" s="791"/>
      <c r="DCV279" s="792"/>
      <c r="DCW279" s="792"/>
      <c r="DCX279" s="791"/>
      <c r="DCY279" s="791"/>
      <c r="DCZ279" s="791"/>
      <c r="DDA279" s="791"/>
      <c r="DDB279" s="791"/>
      <c r="DDC279" s="791"/>
      <c r="DDD279" s="791"/>
      <c r="DDE279" s="792"/>
      <c r="DDF279" s="792"/>
      <c r="DDG279" s="791"/>
      <c r="DDH279" s="791"/>
      <c r="DDI279" s="792"/>
      <c r="DDJ279" s="792"/>
      <c r="DDK279" s="791"/>
      <c r="DDL279" s="791"/>
      <c r="DDM279" s="791"/>
      <c r="DDN279" s="791"/>
      <c r="DDO279" s="791"/>
      <c r="DDP279" s="790"/>
      <c r="DDQ279" s="793"/>
      <c r="DDR279" s="791"/>
      <c r="DDS279" s="791"/>
      <c r="DDT279" s="791"/>
      <c r="DDU279" s="791"/>
      <c r="DDV279" s="791"/>
      <c r="DDW279" s="791"/>
      <c r="DDX279" s="791"/>
      <c r="DDY279" s="794"/>
      <c r="DDZ279" s="794"/>
      <c r="DEA279" s="794"/>
      <c r="DEB279" s="794"/>
      <c r="DEC279" s="794"/>
      <c r="DED279" s="794"/>
      <c r="DEE279" s="794"/>
      <c r="DEF279" s="794"/>
      <c r="DEG279" s="794"/>
      <c r="DEH279" s="794"/>
      <c r="DEI279" s="794"/>
      <c r="DEJ279" s="794"/>
      <c r="DEK279" s="794"/>
      <c r="DEL279" s="794"/>
      <c r="DEM279" s="794"/>
      <c r="DEN279" s="794"/>
      <c r="DEO279" s="794"/>
      <c r="DEP279" s="794"/>
      <c r="DEQ279" s="794"/>
      <c r="DER279" s="794"/>
      <c r="DES279" s="794"/>
      <c r="DET279" s="794"/>
      <c r="DEU279" s="794"/>
      <c r="DEV279" s="794"/>
      <c r="DEW279" s="794"/>
      <c r="DEX279" s="794"/>
      <c r="DEY279" s="794"/>
      <c r="DEZ279" s="794"/>
      <c r="DFA279" s="794"/>
      <c r="DFB279" s="794"/>
      <c r="DFC279" s="794"/>
      <c r="DFD279" s="794"/>
      <c r="DFE279" s="794"/>
      <c r="DFF279" s="794"/>
      <c r="DFG279" s="794"/>
      <c r="DFH279" s="794"/>
      <c r="DFI279" s="794"/>
      <c r="DFJ279" s="794"/>
      <c r="DFK279" s="794"/>
      <c r="DFL279" s="794"/>
      <c r="DFM279" s="794"/>
      <c r="DFN279" s="794"/>
      <c r="DFO279" s="794"/>
      <c r="DFP279" s="794"/>
      <c r="DFQ279" s="791"/>
      <c r="DFR279" s="791"/>
      <c r="DFS279" s="791"/>
      <c r="DFT279" s="791"/>
      <c r="DFU279" s="791"/>
      <c r="DFV279" s="791"/>
      <c r="DFW279" s="791"/>
      <c r="DFX279" s="791"/>
      <c r="DFY279" s="791"/>
      <c r="DFZ279" s="791"/>
      <c r="DGA279" s="791"/>
      <c r="DGB279" s="791"/>
      <c r="DGC279" s="791"/>
      <c r="DGD279" s="791"/>
      <c r="DGE279" s="791"/>
      <c r="DGF279" s="791"/>
      <c r="DGG279" s="791"/>
      <c r="DGH279" s="791"/>
      <c r="DGI279" s="791"/>
      <c r="DGJ279" s="791"/>
      <c r="DGK279" s="791"/>
      <c r="DGL279" s="791"/>
      <c r="DGM279" s="791"/>
      <c r="DGN279" s="791"/>
      <c r="DGO279" s="792"/>
      <c r="DGP279" s="792"/>
      <c r="DGQ279" s="792"/>
      <c r="DGR279" s="792"/>
      <c r="DGS279" s="792"/>
      <c r="DGT279" s="791"/>
      <c r="DGU279" s="791"/>
      <c r="DGV279" s="792"/>
      <c r="DGW279" s="792"/>
      <c r="DGX279" s="791"/>
      <c r="DGY279" s="791"/>
      <c r="DGZ279" s="792"/>
      <c r="DHA279" s="792"/>
      <c r="DHB279" s="791"/>
      <c r="DHC279" s="791"/>
      <c r="DHD279" s="791"/>
      <c r="DHE279" s="791"/>
      <c r="DHF279" s="791"/>
      <c r="DHG279" s="791"/>
      <c r="DHH279" s="791"/>
      <c r="DHI279" s="792"/>
      <c r="DHJ279" s="792"/>
      <c r="DHK279" s="791"/>
      <c r="DHL279" s="791"/>
      <c r="DHM279" s="792"/>
      <c r="DHN279" s="792"/>
      <c r="DHO279" s="791"/>
      <c r="DHP279" s="791"/>
      <c r="DHQ279" s="791"/>
      <c r="DHR279" s="791"/>
      <c r="DHS279" s="791"/>
      <c r="DHT279" s="790"/>
      <c r="DHU279" s="793"/>
      <c r="DHV279" s="791"/>
      <c r="DHW279" s="791"/>
      <c r="DHX279" s="791"/>
      <c r="DHY279" s="791"/>
      <c r="DHZ279" s="791"/>
      <c r="DIA279" s="791"/>
      <c r="DIB279" s="791"/>
      <c r="DIC279" s="794"/>
      <c r="DID279" s="794"/>
      <c r="DIE279" s="794"/>
      <c r="DIF279" s="794"/>
      <c r="DIG279" s="794"/>
      <c r="DIH279" s="794"/>
      <c r="DII279" s="794"/>
      <c r="DIJ279" s="794"/>
      <c r="DIK279" s="794"/>
      <c r="DIL279" s="794"/>
      <c r="DIM279" s="794"/>
      <c r="DIN279" s="794"/>
      <c r="DIO279" s="794"/>
      <c r="DIP279" s="794"/>
      <c r="DIQ279" s="794"/>
      <c r="DIR279" s="794"/>
      <c r="DIS279" s="794"/>
      <c r="DIT279" s="794"/>
      <c r="DIU279" s="794"/>
      <c r="DIV279" s="794"/>
      <c r="DIW279" s="794"/>
      <c r="DIX279" s="794"/>
      <c r="DIY279" s="794"/>
      <c r="DIZ279" s="794"/>
      <c r="DJA279" s="794"/>
      <c r="DJB279" s="794"/>
      <c r="DJC279" s="794"/>
      <c r="DJD279" s="794"/>
      <c r="DJE279" s="794"/>
      <c r="DJF279" s="794"/>
      <c r="DJG279" s="794"/>
      <c r="DJH279" s="794"/>
      <c r="DJI279" s="794"/>
      <c r="DJJ279" s="794"/>
      <c r="DJK279" s="794"/>
      <c r="DJL279" s="794"/>
      <c r="DJM279" s="794"/>
      <c r="DJN279" s="794"/>
      <c r="DJO279" s="794"/>
      <c r="DJP279" s="794"/>
      <c r="DJQ279" s="794"/>
      <c r="DJR279" s="794"/>
      <c r="DJS279" s="794"/>
      <c r="DJT279" s="794"/>
      <c r="DJU279" s="791"/>
      <c r="DJV279" s="791"/>
      <c r="DJW279" s="791"/>
      <c r="DJX279" s="791"/>
      <c r="DJY279" s="791"/>
      <c r="DJZ279" s="791"/>
      <c r="DKA279" s="791"/>
      <c r="DKB279" s="791"/>
      <c r="DKC279" s="791"/>
      <c r="DKD279" s="791"/>
      <c r="DKE279" s="791"/>
      <c r="DKF279" s="791"/>
      <c r="DKG279" s="791"/>
      <c r="DKH279" s="791"/>
      <c r="DKI279" s="791"/>
      <c r="DKJ279" s="791"/>
      <c r="DKK279" s="791"/>
      <c r="DKL279" s="791"/>
      <c r="DKM279" s="791"/>
      <c r="DKN279" s="791"/>
      <c r="DKO279" s="791"/>
      <c r="DKP279" s="791"/>
      <c r="DKQ279" s="791"/>
      <c r="DKR279" s="791"/>
      <c r="DKS279" s="792"/>
      <c r="DKT279" s="792"/>
      <c r="DKU279" s="792"/>
      <c r="DKV279" s="792"/>
      <c r="DKW279" s="792"/>
      <c r="DKX279" s="791"/>
      <c r="DKY279" s="791"/>
      <c r="DKZ279" s="792"/>
      <c r="DLA279" s="792"/>
      <c r="DLB279" s="791"/>
      <c r="DLC279" s="791"/>
      <c r="DLD279" s="792"/>
      <c r="DLE279" s="792"/>
      <c r="DLF279" s="791"/>
      <c r="DLG279" s="791"/>
      <c r="DLH279" s="791"/>
      <c r="DLI279" s="791"/>
      <c r="DLJ279" s="791"/>
      <c r="DLK279" s="791"/>
      <c r="DLL279" s="791"/>
      <c r="DLM279" s="792"/>
      <c r="DLN279" s="792"/>
      <c r="DLO279" s="791"/>
      <c r="DLP279" s="791"/>
      <c r="DLQ279" s="792"/>
      <c r="DLR279" s="792"/>
      <c r="DLS279" s="791"/>
      <c r="DLT279" s="791"/>
      <c r="DLU279" s="791"/>
      <c r="DLV279" s="791"/>
      <c r="DLW279" s="791"/>
      <c r="DLX279" s="790"/>
      <c r="DLY279" s="793"/>
      <c r="DLZ279" s="791"/>
      <c r="DMA279" s="791"/>
      <c r="DMB279" s="791"/>
      <c r="DMC279" s="791"/>
      <c r="DMD279" s="791"/>
      <c r="DME279" s="791"/>
      <c r="DMF279" s="791"/>
      <c r="DMG279" s="794"/>
      <c r="DMH279" s="794"/>
      <c r="DMI279" s="794"/>
      <c r="DMJ279" s="794"/>
      <c r="DMK279" s="794"/>
      <c r="DML279" s="794"/>
      <c r="DMM279" s="794"/>
      <c r="DMN279" s="794"/>
      <c r="DMO279" s="794"/>
      <c r="DMP279" s="794"/>
      <c r="DMQ279" s="794"/>
      <c r="DMR279" s="794"/>
      <c r="DMS279" s="794"/>
      <c r="DMT279" s="794"/>
      <c r="DMU279" s="794"/>
      <c r="DMV279" s="794"/>
      <c r="DMW279" s="794"/>
      <c r="DMX279" s="794"/>
      <c r="DMY279" s="794"/>
      <c r="DMZ279" s="794"/>
      <c r="DNA279" s="794"/>
      <c r="DNB279" s="794"/>
      <c r="DNC279" s="794"/>
      <c r="DND279" s="794"/>
      <c r="DNE279" s="794"/>
      <c r="DNF279" s="794"/>
      <c r="DNG279" s="794"/>
      <c r="DNH279" s="794"/>
      <c r="DNI279" s="794"/>
      <c r="DNJ279" s="794"/>
      <c r="DNK279" s="794"/>
      <c r="DNL279" s="794"/>
      <c r="DNM279" s="794"/>
      <c r="DNN279" s="794"/>
      <c r="DNO279" s="794"/>
      <c r="DNP279" s="794"/>
      <c r="DNQ279" s="794"/>
      <c r="DNR279" s="794"/>
      <c r="DNS279" s="794"/>
      <c r="DNT279" s="794"/>
      <c r="DNU279" s="794"/>
      <c r="DNV279" s="794"/>
      <c r="DNW279" s="794"/>
      <c r="DNX279" s="794"/>
      <c r="DNY279" s="791"/>
      <c r="DNZ279" s="791"/>
      <c r="DOA279" s="791"/>
      <c r="DOB279" s="791"/>
      <c r="DOC279" s="791"/>
      <c r="DOD279" s="791"/>
      <c r="DOE279" s="791"/>
      <c r="DOF279" s="791"/>
      <c r="DOG279" s="791"/>
      <c r="DOH279" s="791"/>
      <c r="DOI279" s="791"/>
      <c r="DOJ279" s="791"/>
      <c r="DOK279" s="791"/>
      <c r="DOL279" s="791"/>
      <c r="DOM279" s="791"/>
      <c r="DON279" s="791"/>
      <c r="DOO279" s="791"/>
      <c r="DOP279" s="791"/>
      <c r="DOQ279" s="791"/>
      <c r="DOR279" s="791"/>
      <c r="DOS279" s="791"/>
      <c r="DOT279" s="791"/>
      <c r="DOU279" s="791"/>
      <c r="DOV279" s="791"/>
      <c r="DOW279" s="792"/>
      <c r="DOX279" s="792"/>
      <c r="DOY279" s="792"/>
      <c r="DOZ279" s="792"/>
      <c r="DPA279" s="792"/>
      <c r="DPB279" s="791"/>
      <c r="DPC279" s="791"/>
      <c r="DPD279" s="792"/>
      <c r="DPE279" s="792"/>
      <c r="DPF279" s="791"/>
      <c r="DPG279" s="791"/>
      <c r="DPH279" s="792"/>
      <c r="DPI279" s="792"/>
      <c r="DPJ279" s="791"/>
      <c r="DPK279" s="791"/>
      <c r="DPL279" s="791"/>
      <c r="DPM279" s="791"/>
      <c r="DPN279" s="791"/>
      <c r="DPO279" s="791"/>
      <c r="DPP279" s="791"/>
      <c r="DPQ279" s="792"/>
      <c r="DPR279" s="792"/>
      <c r="DPS279" s="791"/>
      <c r="DPT279" s="791"/>
      <c r="DPU279" s="792"/>
      <c r="DPV279" s="792"/>
      <c r="DPW279" s="791"/>
      <c r="DPX279" s="791"/>
      <c r="DPY279" s="791"/>
      <c r="DPZ279" s="791"/>
      <c r="DQA279" s="791"/>
      <c r="DQB279" s="790"/>
      <c r="DQC279" s="793"/>
      <c r="DQD279" s="791"/>
      <c r="DQE279" s="791"/>
      <c r="DQF279" s="791"/>
      <c r="DQG279" s="791"/>
      <c r="DQH279" s="791"/>
      <c r="DQI279" s="791"/>
      <c r="DQJ279" s="791"/>
      <c r="DQK279" s="794"/>
      <c r="DQL279" s="794"/>
      <c r="DQM279" s="794"/>
      <c r="DQN279" s="794"/>
      <c r="DQO279" s="794"/>
      <c r="DQP279" s="794"/>
      <c r="DQQ279" s="794"/>
      <c r="DQR279" s="794"/>
      <c r="DQS279" s="794"/>
      <c r="DQT279" s="794"/>
      <c r="DQU279" s="794"/>
      <c r="DQV279" s="794"/>
      <c r="DQW279" s="794"/>
      <c r="DQX279" s="794"/>
      <c r="DQY279" s="794"/>
      <c r="DQZ279" s="794"/>
      <c r="DRA279" s="794"/>
      <c r="DRB279" s="794"/>
      <c r="DRC279" s="794"/>
      <c r="DRD279" s="794"/>
      <c r="DRE279" s="794"/>
      <c r="DRF279" s="794"/>
      <c r="DRG279" s="794"/>
      <c r="DRH279" s="794"/>
      <c r="DRI279" s="794"/>
      <c r="DRJ279" s="794"/>
      <c r="DRK279" s="794"/>
      <c r="DRL279" s="794"/>
      <c r="DRM279" s="794"/>
      <c r="DRN279" s="794"/>
      <c r="DRO279" s="794"/>
      <c r="DRP279" s="794"/>
      <c r="DRQ279" s="794"/>
      <c r="DRR279" s="794"/>
      <c r="DRS279" s="794"/>
      <c r="DRT279" s="794"/>
      <c r="DRU279" s="794"/>
      <c r="DRV279" s="794"/>
      <c r="DRW279" s="794"/>
      <c r="DRX279" s="794"/>
      <c r="DRY279" s="794"/>
      <c r="DRZ279" s="794"/>
      <c r="DSA279" s="794"/>
      <c r="DSB279" s="794"/>
      <c r="DSC279" s="791"/>
      <c r="DSD279" s="791"/>
      <c r="DSE279" s="791"/>
      <c r="DSF279" s="791"/>
      <c r="DSG279" s="791"/>
      <c r="DSH279" s="791"/>
      <c r="DSI279" s="791"/>
      <c r="DSJ279" s="791"/>
      <c r="DSK279" s="791"/>
      <c r="DSL279" s="791"/>
      <c r="DSM279" s="791"/>
      <c r="DSN279" s="791"/>
      <c r="DSO279" s="791"/>
      <c r="DSP279" s="791"/>
      <c r="DSQ279" s="791"/>
      <c r="DSR279" s="791"/>
      <c r="DSS279" s="791"/>
      <c r="DST279" s="791"/>
      <c r="DSU279" s="791"/>
      <c r="DSV279" s="791"/>
      <c r="DSW279" s="791"/>
      <c r="DSX279" s="791"/>
      <c r="DSY279" s="791"/>
      <c r="DSZ279" s="791"/>
      <c r="DTA279" s="792"/>
      <c r="DTB279" s="792"/>
      <c r="DTC279" s="792"/>
      <c r="DTD279" s="792"/>
      <c r="DTE279" s="792"/>
      <c r="DTF279" s="791"/>
      <c r="DTG279" s="791"/>
      <c r="DTH279" s="792"/>
      <c r="DTI279" s="792"/>
      <c r="DTJ279" s="791"/>
      <c r="DTK279" s="791"/>
      <c r="DTL279" s="792"/>
      <c r="DTM279" s="792"/>
      <c r="DTN279" s="791"/>
      <c r="DTO279" s="791"/>
      <c r="DTP279" s="791"/>
      <c r="DTQ279" s="791"/>
      <c r="DTR279" s="791"/>
      <c r="DTS279" s="791"/>
      <c r="DTT279" s="791"/>
      <c r="DTU279" s="792"/>
      <c r="DTV279" s="792"/>
      <c r="DTW279" s="791"/>
      <c r="DTX279" s="791"/>
      <c r="DTY279" s="792"/>
      <c r="DTZ279" s="792"/>
      <c r="DUA279" s="791"/>
      <c r="DUB279" s="791"/>
      <c r="DUC279" s="791"/>
      <c r="DUD279" s="791"/>
      <c r="DUE279" s="791"/>
      <c r="DUF279" s="790"/>
      <c r="DUG279" s="793"/>
      <c r="DUH279" s="791"/>
      <c r="DUI279" s="791"/>
      <c r="DUJ279" s="791"/>
      <c r="DUK279" s="791"/>
      <c r="DUL279" s="791"/>
      <c r="DUM279" s="791"/>
      <c r="DUN279" s="791"/>
      <c r="DUO279" s="794"/>
      <c r="DUP279" s="794"/>
      <c r="DUQ279" s="794"/>
      <c r="DUR279" s="794"/>
      <c r="DUS279" s="794"/>
      <c r="DUT279" s="794"/>
      <c r="DUU279" s="794"/>
      <c r="DUV279" s="794"/>
      <c r="DUW279" s="794"/>
      <c r="DUX279" s="794"/>
      <c r="DUY279" s="794"/>
      <c r="DUZ279" s="794"/>
      <c r="DVA279" s="794"/>
      <c r="DVB279" s="794"/>
      <c r="DVC279" s="794"/>
      <c r="DVD279" s="794"/>
      <c r="DVE279" s="794"/>
      <c r="DVF279" s="794"/>
      <c r="DVG279" s="794"/>
      <c r="DVH279" s="794"/>
      <c r="DVI279" s="794"/>
      <c r="DVJ279" s="794"/>
      <c r="DVK279" s="794"/>
      <c r="DVL279" s="794"/>
      <c r="DVM279" s="794"/>
      <c r="DVN279" s="794"/>
      <c r="DVO279" s="794"/>
      <c r="DVP279" s="794"/>
      <c r="DVQ279" s="794"/>
      <c r="DVR279" s="794"/>
      <c r="DVS279" s="794"/>
      <c r="DVT279" s="794"/>
      <c r="DVU279" s="794"/>
      <c r="DVV279" s="794"/>
      <c r="DVW279" s="794"/>
      <c r="DVX279" s="794"/>
      <c r="DVY279" s="794"/>
      <c r="DVZ279" s="794"/>
      <c r="DWA279" s="794"/>
      <c r="DWB279" s="794"/>
      <c r="DWC279" s="794"/>
      <c r="DWD279" s="794"/>
      <c r="DWE279" s="794"/>
      <c r="DWF279" s="794"/>
      <c r="DWG279" s="791"/>
      <c r="DWH279" s="791"/>
      <c r="DWI279" s="791"/>
      <c r="DWJ279" s="791"/>
      <c r="DWK279" s="791"/>
      <c r="DWL279" s="791"/>
      <c r="DWM279" s="791"/>
      <c r="DWN279" s="791"/>
      <c r="DWO279" s="791"/>
      <c r="DWP279" s="791"/>
      <c r="DWQ279" s="791"/>
      <c r="DWR279" s="791"/>
      <c r="DWS279" s="791"/>
      <c r="DWT279" s="791"/>
      <c r="DWU279" s="791"/>
      <c r="DWV279" s="791"/>
      <c r="DWW279" s="791"/>
      <c r="DWX279" s="791"/>
      <c r="DWY279" s="791"/>
      <c r="DWZ279" s="791"/>
      <c r="DXA279" s="791"/>
      <c r="DXB279" s="791"/>
      <c r="DXC279" s="791"/>
      <c r="DXD279" s="791"/>
      <c r="DXE279" s="792"/>
      <c r="DXF279" s="792"/>
      <c r="DXG279" s="792"/>
      <c r="DXH279" s="792"/>
      <c r="DXI279" s="792"/>
      <c r="DXJ279" s="791"/>
      <c r="DXK279" s="791"/>
      <c r="DXL279" s="792"/>
      <c r="DXM279" s="792"/>
      <c r="DXN279" s="791"/>
      <c r="DXO279" s="791"/>
      <c r="DXP279" s="792"/>
      <c r="DXQ279" s="792"/>
      <c r="DXR279" s="791"/>
      <c r="DXS279" s="791"/>
      <c r="DXT279" s="791"/>
      <c r="DXU279" s="791"/>
      <c r="DXV279" s="791"/>
      <c r="DXW279" s="791"/>
      <c r="DXX279" s="791"/>
      <c r="DXY279" s="792"/>
      <c r="DXZ279" s="792"/>
      <c r="DYA279" s="791"/>
      <c r="DYB279" s="791"/>
      <c r="DYC279" s="792"/>
      <c r="DYD279" s="792"/>
      <c r="DYE279" s="791"/>
      <c r="DYF279" s="791"/>
      <c r="DYG279" s="791"/>
      <c r="DYH279" s="791"/>
      <c r="DYI279" s="791"/>
      <c r="DYJ279" s="790"/>
      <c r="DYK279" s="793"/>
      <c r="DYL279" s="791"/>
      <c r="DYM279" s="791"/>
      <c r="DYN279" s="791"/>
      <c r="DYO279" s="791"/>
      <c r="DYP279" s="791"/>
      <c r="DYQ279" s="791"/>
      <c r="DYR279" s="791"/>
      <c r="DYS279" s="794"/>
      <c r="DYT279" s="794"/>
      <c r="DYU279" s="794"/>
      <c r="DYV279" s="794"/>
      <c r="DYW279" s="794"/>
      <c r="DYX279" s="794"/>
      <c r="DYY279" s="794"/>
      <c r="DYZ279" s="794"/>
      <c r="DZA279" s="794"/>
      <c r="DZB279" s="794"/>
      <c r="DZC279" s="794"/>
      <c r="DZD279" s="794"/>
      <c r="DZE279" s="794"/>
      <c r="DZF279" s="794"/>
      <c r="DZG279" s="794"/>
      <c r="DZH279" s="794"/>
      <c r="DZI279" s="794"/>
      <c r="DZJ279" s="794"/>
      <c r="DZK279" s="794"/>
      <c r="DZL279" s="794"/>
      <c r="DZM279" s="794"/>
      <c r="DZN279" s="794"/>
      <c r="DZO279" s="794"/>
      <c r="DZP279" s="794"/>
      <c r="DZQ279" s="794"/>
      <c r="DZR279" s="794"/>
      <c r="DZS279" s="794"/>
      <c r="DZT279" s="794"/>
      <c r="DZU279" s="794"/>
      <c r="DZV279" s="794"/>
      <c r="DZW279" s="794"/>
      <c r="DZX279" s="794"/>
      <c r="DZY279" s="794"/>
      <c r="DZZ279" s="794"/>
      <c r="EAA279" s="794"/>
      <c r="EAB279" s="794"/>
      <c r="EAC279" s="794"/>
      <c r="EAD279" s="794"/>
      <c r="EAE279" s="794"/>
      <c r="EAF279" s="794"/>
      <c r="EAG279" s="794"/>
      <c r="EAH279" s="794"/>
      <c r="EAI279" s="794"/>
      <c r="EAJ279" s="794"/>
      <c r="EAK279" s="791"/>
      <c r="EAL279" s="791"/>
      <c r="EAM279" s="791"/>
      <c r="EAN279" s="791"/>
      <c r="EAO279" s="791"/>
      <c r="EAP279" s="791"/>
      <c r="EAQ279" s="791"/>
      <c r="EAR279" s="791"/>
      <c r="EAS279" s="791"/>
      <c r="EAT279" s="791"/>
      <c r="EAU279" s="791"/>
      <c r="EAV279" s="791"/>
      <c r="EAW279" s="791"/>
      <c r="EAX279" s="791"/>
      <c r="EAY279" s="791"/>
      <c r="EAZ279" s="791"/>
      <c r="EBA279" s="791"/>
      <c r="EBB279" s="791"/>
      <c r="EBC279" s="791"/>
      <c r="EBD279" s="791"/>
      <c r="EBE279" s="791"/>
      <c r="EBF279" s="791"/>
      <c r="EBG279" s="791"/>
      <c r="EBH279" s="791"/>
      <c r="EBI279" s="792"/>
      <c r="EBJ279" s="792"/>
      <c r="EBK279" s="792"/>
      <c r="EBL279" s="792"/>
      <c r="EBM279" s="792"/>
      <c r="EBN279" s="791"/>
      <c r="EBO279" s="791"/>
      <c r="EBP279" s="792"/>
      <c r="EBQ279" s="792"/>
      <c r="EBR279" s="791"/>
      <c r="EBS279" s="791"/>
      <c r="EBT279" s="792"/>
      <c r="EBU279" s="792"/>
      <c r="EBV279" s="791"/>
      <c r="EBW279" s="791"/>
      <c r="EBX279" s="791"/>
      <c r="EBY279" s="791"/>
      <c r="EBZ279" s="791"/>
      <c r="ECA279" s="791"/>
      <c r="ECB279" s="791"/>
      <c r="ECC279" s="792"/>
      <c r="ECD279" s="792"/>
      <c r="ECE279" s="791"/>
      <c r="ECF279" s="791"/>
      <c r="ECG279" s="792"/>
      <c r="ECH279" s="792"/>
      <c r="ECI279" s="791"/>
      <c r="ECJ279" s="791"/>
      <c r="ECK279" s="791"/>
      <c r="ECL279" s="791"/>
      <c r="ECM279" s="791"/>
      <c r="ECN279" s="790"/>
      <c r="ECO279" s="793"/>
      <c r="ECP279" s="791"/>
      <c r="ECQ279" s="791"/>
      <c r="ECR279" s="791"/>
      <c r="ECS279" s="791"/>
      <c r="ECT279" s="791"/>
      <c r="ECU279" s="791"/>
      <c r="ECV279" s="791"/>
      <c r="ECW279" s="794"/>
      <c r="ECX279" s="794"/>
      <c r="ECY279" s="794"/>
      <c r="ECZ279" s="794"/>
      <c r="EDA279" s="794"/>
      <c r="EDB279" s="794"/>
      <c r="EDC279" s="794"/>
      <c r="EDD279" s="794"/>
      <c r="EDE279" s="794"/>
      <c r="EDF279" s="794"/>
      <c r="EDG279" s="794"/>
      <c r="EDH279" s="794"/>
      <c r="EDI279" s="794"/>
      <c r="EDJ279" s="794"/>
      <c r="EDK279" s="794"/>
      <c r="EDL279" s="794"/>
      <c r="EDM279" s="794"/>
      <c r="EDN279" s="794"/>
      <c r="EDO279" s="794"/>
      <c r="EDP279" s="794"/>
      <c r="EDQ279" s="794"/>
      <c r="EDR279" s="794"/>
      <c r="EDS279" s="794"/>
      <c r="EDT279" s="794"/>
      <c r="EDU279" s="794"/>
      <c r="EDV279" s="794"/>
      <c r="EDW279" s="794"/>
      <c r="EDX279" s="794"/>
      <c r="EDY279" s="794"/>
      <c r="EDZ279" s="794"/>
      <c r="EEA279" s="794"/>
      <c r="EEB279" s="794"/>
      <c r="EEC279" s="794"/>
      <c r="EED279" s="794"/>
      <c r="EEE279" s="794"/>
      <c r="EEF279" s="794"/>
      <c r="EEG279" s="794"/>
      <c r="EEH279" s="794"/>
      <c r="EEI279" s="794"/>
      <c r="EEJ279" s="794"/>
      <c r="EEK279" s="794"/>
      <c r="EEL279" s="794"/>
      <c r="EEM279" s="794"/>
      <c r="EEN279" s="794"/>
      <c r="EEO279" s="791"/>
      <c r="EEP279" s="791"/>
      <c r="EEQ279" s="791"/>
      <c r="EER279" s="791"/>
      <c r="EES279" s="791"/>
      <c r="EET279" s="791"/>
      <c r="EEU279" s="791"/>
      <c r="EEV279" s="791"/>
      <c r="EEW279" s="791"/>
      <c r="EEX279" s="791"/>
      <c r="EEY279" s="791"/>
      <c r="EEZ279" s="791"/>
      <c r="EFA279" s="791"/>
      <c r="EFB279" s="791"/>
      <c r="EFC279" s="791"/>
      <c r="EFD279" s="791"/>
      <c r="EFE279" s="791"/>
      <c r="EFF279" s="791"/>
      <c r="EFG279" s="791"/>
      <c r="EFH279" s="791"/>
      <c r="EFI279" s="791"/>
      <c r="EFJ279" s="791"/>
      <c r="EFK279" s="791"/>
      <c r="EFL279" s="791"/>
      <c r="EFM279" s="792"/>
      <c r="EFN279" s="792"/>
      <c r="EFO279" s="792"/>
      <c r="EFP279" s="792"/>
      <c r="EFQ279" s="792"/>
      <c r="EFR279" s="791"/>
      <c r="EFS279" s="791"/>
      <c r="EFT279" s="792"/>
      <c r="EFU279" s="792"/>
      <c r="EFV279" s="791"/>
      <c r="EFW279" s="791"/>
      <c r="EFX279" s="792"/>
      <c r="EFY279" s="792"/>
      <c r="EFZ279" s="791"/>
      <c r="EGA279" s="791"/>
      <c r="EGB279" s="791"/>
      <c r="EGC279" s="791"/>
      <c r="EGD279" s="791"/>
      <c r="EGE279" s="791"/>
      <c r="EGF279" s="791"/>
      <c r="EGG279" s="792"/>
      <c r="EGH279" s="792"/>
      <c r="EGI279" s="791"/>
      <c r="EGJ279" s="791"/>
      <c r="EGK279" s="792"/>
      <c r="EGL279" s="792"/>
      <c r="EGM279" s="791"/>
      <c r="EGN279" s="791"/>
      <c r="EGO279" s="791"/>
      <c r="EGP279" s="791"/>
      <c r="EGQ279" s="791"/>
      <c r="EGR279" s="790"/>
      <c r="EGS279" s="793"/>
      <c r="EGT279" s="791"/>
      <c r="EGU279" s="791"/>
      <c r="EGV279" s="791"/>
      <c r="EGW279" s="791"/>
      <c r="EGX279" s="791"/>
      <c r="EGY279" s="791"/>
      <c r="EGZ279" s="791"/>
      <c r="EHA279" s="794"/>
      <c r="EHB279" s="794"/>
      <c r="EHC279" s="794"/>
      <c r="EHD279" s="794"/>
      <c r="EHE279" s="794"/>
      <c r="EHF279" s="794"/>
      <c r="EHG279" s="794"/>
      <c r="EHH279" s="794"/>
      <c r="EHI279" s="794"/>
      <c r="EHJ279" s="794"/>
      <c r="EHK279" s="794"/>
      <c r="EHL279" s="794"/>
      <c r="EHM279" s="794"/>
      <c r="EHN279" s="794"/>
      <c r="EHO279" s="794"/>
      <c r="EHP279" s="794"/>
      <c r="EHQ279" s="794"/>
      <c r="EHR279" s="794"/>
      <c r="EHS279" s="794"/>
      <c r="EHT279" s="794"/>
      <c r="EHU279" s="794"/>
      <c r="EHV279" s="794"/>
      <c r="EHW279" s="794"/>
      <c r="EHX279" s="794"/>
      <c r="EHY279" s="794"/>
      <c r="EHZ279" s="794"/>
      <c r="EIA279" s="794"/>
      <c r="EIB279" s="794"/>
      <c r="EIC279" s="794"/>
      <c r="EID279" s="794"/>
      <c r="EIE279" s="794"/>
      <c r="EIF279" s="794"/>
      <c r="EIG279" s="794"/>
      <c r="EIH279" s="794"/>
      <c r="EII279" s="794"/>
      <c r="EIJ279" s="794"/>
      <c r="EIK279" s="794"/>
      <c r="EIL279" s="794"/>
      <c r="EIM279" s="794"/>
      <c r="EIN279" s="794"/>
      <c r="EIO279" s="794"/>
      <c r="EIP279" s="794"/>
      <c r="EIQ279" s="794"/>
      <c r="EIR279" s="794"/>
      <c r="EIS279" s="791"/>
      <c r="EIT279" s="791"/>
      <c r="EIU279" s="791"/>
      <c r="EIV279" s="791"/>
      <c r="EIW279" s="791"/>
      <c r="EIX279" s="791"/>
      <c r="EIY279" s="791"/>
      <c r="EIZ279" s="791"/>
      <c r="EJA279" s="791"/>
      <c r="EJB279" s="791"/>
      <c r="EJC279" s="791"/>
      <c r="EJD279" s="791"/>
      <c r="EJE279" s="791"/>
      <c r="EJF279" s="791"/>
      <c r="EJG279" s="791"/>
      <c r="EJH279" s="791"/>
      <c r="EJI279" s="791"/>
      <c r="EJJ279" s="791"/>
      <c r="EJK279" s="791"/>
      <c r="EJL279" s="791"/>
      <c r="EJM279" s="791"/>
      <c r="EJN279" s="791"/>
      <c r="EJO279" s="791"/>
      <c r="EJP279" s="791"/>
      <c r="EJQ279" s="792"/>
      <c r="EJR279" s="792"/>
      <c r="EJS279" s="792"/>
      <c r="EJT279" s="792"/>
      <c r="EJU279" s="792"/>
      <c r="EJV279" s="791"/>
      <c r="EJW279" s="791"/>
      <c r="EJX279" s="792"/>
      <c r="EJY279" s="792"/>
      <c r="EJZ279" s="791"/>
      <c r="EKA279" s="791"/>
      <c r="EKB279" s="792"/>
      <c r="EKC279" s="792"/>
      <c r="EKD279" s="791"/>
      <c r="EKE279" s="791"/>
      <c r="EKF279" s="791"/>
      <c r="EKG279" s="791"/>
      <c r="EKH279" s="791"/>
      <c r="EKI279" s="791"/>
      <c r="EKJ279" s="791"/>
      <c r="EKK279" s="792"/>
      <c r="EKL279" s="792"/>
      <c r="EKM279" s="791"/>
      <c r="EKN279" s="791"/>
      <c r="EKO279" s="792"/>
      <c r="EKP279" s="792"/>
      <c r="EKQ279" s="791"/>
      <c r="EKR279" s="791"/>
      <c r="EKS279" s="791"/>
      <c r="EKT279" s="791"/>
      <c r="EKU279" s="791"/>
      <c r="EKV279" s="790"/>
      <c r="EKW279" s="793"/>
      <c r="EKX279" s="791"/>
      <c r="EKY279" s="791"/>
      <c r="EKZ279" s="791"/>
      <c r="ELA279" s="791"/>
      <c r="ELB279" s="791"/>
      <c r="ELC279" s="791"/>
      <c r="ELD279" s="791"/>
      <c r="ELE279" s="794"/>
      <c r="ELF279" s="794"/>
      <c r="ELG279" s="794"/>
      <c r="ELH279" s="794"/>
      <c r="ELI279" s="794"/>
      <c r="ELJ279" s="794"/>
      <c r="ELK279" s="794"/>
      <c r="ELL279" s="794"/>
      <c r="ELM279" s="794"/>
      <c r="ELN279" s="794"/>
      <c r="ELO279" s="794"/>
      <c r="ELP279" s="794"/>
      <c r="ELQ279" s="794"/>
      <c r="ELR279" s="794"/>
      <c r="ELS279" s="794"/>
      <c r="ELT279" s="794"/>
      <c r="ELU279" s="794"/>
      <c r="ELV279" s="794"/>
      <c r="ELW279" s="794"/>
      <c r="ELX279" s="794"/>
      <c r="ELY279" s="794"/>
      <c r="ELZ279" s="794"/>
      <c r="EMA279" s="794"/>
      <c r="EMB279" s="794"/>
      <c r="EMC279" s="794"/>
      <c r="EMD279" s="794"/>
      <c r="EME279" s="794"/>
      <c r="EMF279" s="794"/>
      <c r="EMG279" s="794"/>
      <c r="EMH279" s="794"/>
      <c r="EMI279" s="794"/>
      <c r="EMJ279" s="794"/>
      <c r="EMK279" s="794"/>
      <c r="EML279" s="794"/>
      <c r="EMM279" s="794"/>
      <c r="EMN279" s="794"/>
      <c r="EMO279" s="794"/>
      <c r="EMP279" s="794"/>
      <c r="EMQ279" s="794"/>
      <c r="EMR279" s="794"/>
      <c r="EMS279" s="794"/>
      <c r="EMT279" s="794"/>
      <c r="EMU279" s="794"/>
      <c r="EMV279" s="794"/>
      <c r="EMW279" s="791"/>
      <c r="EMX279" s="791"/>
      <c r="EMY279" s="791"/>
      <c r="EMZ279" s="791"/>
      <c r="ENA279" s="791"/>
      <c r="ENB279" s="791"/>
      <c r="ENC279" s="791"/>
      <c r="END279" s="791"/>
      <c r="ENE279" s="791"/>
      <c r="ENF279" s="791"/>
      <c r="ENG279" s="791"/>
      <c r="ENH279" s="791"/>
      <c r="ENI279" s="791"/>
      <c r="ENJ279" s="791"/>
      <c r="ENK279" s="791"/>
      <c r="ENL279" s="791"/>
      <c r="ENM279" s="791"/>
      <c r="ENN279" s="791"/>
      <c r="ENO279" s="791"/>
      <c r="ENP279" s="791"/>
      <c r="ENQ279" s="791"/>
      <c r="ENR279" s="791"/>
      <c r="ENS279" s="791"/>
      <c r="ENT279" s="791"/>
      <c r="ENU279" s="792"/>
      <c r="ENV279" s="792"/>
      <c r="ENW279" s="792"/>
      <c r="ENX279" s="792"/>
      <c r="ENY279" s="792"/>
      <c r="ENZ279" s="791"/>
      <c r="EOA279" s="791"/>
      <c r="EOB279" s="792"/>
      <c r="EOC279" s="792"/>
      <c r="EOD279" s="791"/>
      <c r="EOE279" s="791"/>
      <c r="EOF279" s="792"/>
      <c r="EOG279" s="792"/>
      <c r="EOH279" s="791"/>
      <c r="EOI279" s="791"/>
      <c r="EOJ279" s="791"/>
      <c r="EOK279" s="791"/>
      <c r="EOL279" s="791"/>
      <c r="EOM279" s="791"/>
      <c r="EON279" s="791"/>
      <c r="EOO279" s="792"/>
      <c r="EOP279" s="792"/>
      <c r="EOQ279" s="791"/>
      <c r="EOR279" s="791"/>
      <c r="EOS279" s="792"/>
      <c r="EOT279" s="792"/>
      <c r="EOU279" s="791"/>
      <c r="EOV279" s="791"/>
      <c r="EOW279" s="791"/>
      <c r="EOX279" s="791"/>
      <c r="EOY279" s="791"/>
      <c r="EOZ279" s="790"/>
      <c r="EPA279" s="793"/>
      <c r="EPB279" s="791"/>
      <c r="EPC279" s="791"/>
      <c r="EPD279" s="791"/>
      <c r="EPE279" s="791"/>
      <c r="EPF279" s="791"/>
      <c r="EPG279" s="791"/>
      <c r="EPH279" s="791"/>
      <c r="EPI279" s="794"/>
      <c r="EPJ279" s="794"/>
      <c r="EPK279" s="794"/>
      <c r="EPL279" s="794"/>
      <c r="EPM279" s="794"/>
      <c r="EPN279" s="794"/>
      <c r="EPO279" s="794"/>
      <c r="EPP279" s="794"/>
      <c r="EPQ279" s="794"/>
      <c r="EPR279" s="794"/>
      <c r="EPS279" s="794"/>
      <c r="EPT279" s="794"/>
      <c r="EPU279" s="794"/>
      <c r="EPV279" s="794"/>
      <c r="EPW279" s="794"/>
      <c r="EPX279" s="794"/>
      <c r="EPY279" s="794"/>
      <c r="EPZ279" s="794"/>
      <c r="EQA279" s="794"/>
      <c r="EQB279" s="794"/>
      <c r="EQC279" s="794"/>
      <c r="EQD279" s="794"/>
      <c r="EQE279" s="794"/>
      <c r="EQF279" s="794"/>
      <c r="EQG279" s="794"/>
      <c r="EQH279" s="794"/>
      <c r="EQI279" s="794"/>
      <c r="EQJ279" s="794"/>
      <c r="EQK279" s="794"/>
      <c r="EQL279" s="794"/>
      <c r="EQM279" s="794"/>
      <c r="EQN279" s="794"/>
      <c r="EQO279" s="794"/>
      <c r="EQP279" s="794"/>
      <c r="EQQ279" s="794"/>
      <c r="EQR279" s="794"/>
      <c r="EQS279" s="794"/>
      <c r="EQT279" s="794"/>
      <c r="EQU279" s="794"/>
      <c r="EQV279" s="794"/>
      <c r="EQW279" s="794"/>
      <c r="EQX279" s="794"/>
      <c r="EQY279" s="794"/>
      <c r="EQZ279" s="794"/>
      <c r="ERA279" s="791"/>
      <c r="ERB279" s="791"/>
      <c r="ERC279" s="791"/>
      <c r="ERD279" s="791"/>
      <c r="ERE279" s="791"/>
      <c r="ERF279" s="791"/>
      <c r="ERG279" s="791"/>
      <c r="ERH279" s="791"/>
      <c r="ERI279" s="791"/>
      <c r="ERJ279" s="791"/>
      <c r="ERK279" s="791"/>
      <c r="ERL279" s="791"/>
      <c r="ERM279" s="791"/>
      <c r="ERN279" s="791"/>
      <c r="ERO279" s="791"/>
      <c r="ERP279" s="791"/>
      <c r="ERQ279" s="791"/>
      <c r="ERR279" s="791"/>
      <c r="ERS279" s="791"/>
      <c r="ERT279" s="791"/>
      <c r="ERU279" s="791"/>
      <c r="ERV279" s="791"/>
      <c r="ERW279" s="791"/>
      <c r="ERX279" s="791"/>
      <c r="ERY279" s="792"/>
      <c r="ERZ279" s="792"/>
      <c r="ESA279" s="792"/>
      <c r="ESB279" s="792"/>
      <c r="ESC279" s="792"/>
      <c r="ESD279" s="791"/>
      <c r="ESE279" s="791"/>
      <c r="ESF279" s="792"/>
      <c r="ESG279" s="792"/>
      <c r="ESH279" s="791"/>
      <c r="ESI279" s="791"/>
      <c r="ESJ279" s="792"/>
      <c r="ESK279" s="792"/>
      <c r="ESL279" s="791"/>
      <c r="ESM279" s="791"/>
      <c r="ESN279" s="791"/>
      <c r="ESO279" s="791"/>
      <c r="ESP279" s="791"/>
      <c r="ESQ279" s="791"/>
      <c r="ESR279" s="791"/>
      <c r="ESS279" s="792"/>
      <c r="EST279" s="792"/>
      <c r="ESU279" s="791"/>
      <c r="ESV279" s="791"/>
      <c r="ESW279" s="792"/>
      <c r="ESX279" s="792"/>
      <c r="ESY279" s="791"/>
      <c r="ESZ279" s="791"/>
      <c r="ETA279" s="791"/>
      <c r="ETB279" s="791"/>
      <c r="ETC279" s="791"/>
      <c r="ETD279" s="790"/>
      <c r="ETE279" s="793"/>
      <c r="ETF279" s="791"/>
      <c r="ETG279" s="791"/>
      <c r="ETH279" s="791"/>
      <c r="ETI279" s="791"/>
      <c r="ETJ279" s="791"/>
      <c r="ETK279" s="791"/>
      <c r="ETL279" s="791"/>
      <c r="ETM279" s="794"/>
      <c r="ETN279" s="794"/>
      <c r="ETO279" s="794"/>
      <c r="ETP279" s="794"/>
      <c r="ETQ279" s="794"/>
      <c r="ETR279" s="794"/>
      <c r="ETS279" s="794"/>
      <c r="ETT279" s="794"/>
      <c r="ETU279" s="794"/>
      <c r="ETV279" s="794"/>
      <c r="ETW279" s="794"/>
      <c r="ETX279" s="794"/>
      <c r="ETY279" s="794"/>
      <c r="ETZ279" s="794"/>
      <c r="EUA279" s="794"/>
      <c r="EUB279" s="794"/>
      <c r="EUC279" s="794"/>
      <c r="EUD279" s="794"/>
      <c r="EUE279" s="794"/>
      <c r="EUF279" s="794"/>
      <c r="EUG279" s="794"/>
      <c r="EUH279" s="794"/>
      <c r="EUI279" s="794"/>
      <c r="EUJ279" s="794"/>
      <c r="EUK279" s="794"/>
      <c r="EUL279" s="794"/>
      <c r="EUM279" s="794"/>
      <c r="EUN279" s="794"/>
      <c r="EUO279" s="794"/>
      <c r="EUP279" s="794"/>
      <c r="EUQ279" s="794"/>
      <c r="EUR279" s="794"/>
      <c r="EUS279" s="794"/>
      <c r="EUT279" s="794"/>
      <c r="EUU279" s="794"/>
      <c r="EUV279" s="794"/>
      <c r="EUW279" s="794"/>
      <c r="EUX279" s="794"/>
      <c r="EUY279" s="794"/>
      <c r="EUZ279" s="794"/>
      <c r="EVA279" s="794"/>
      <c r="EVB279" s="794"/>
      <c r="EVC279" s="794"/>
      <c r="EVD279" s="794"/>
      <c r="EVE279" s="791"/>
      <c r="EVF279" s="791"/>
      <c r="EVG279" s="791"/>
      <c r="EVH279" s="791"/>
      <c r="EVI279" s="791"/>
      <c r="EVJ279" s="791"/>
      <c r="EVK279" s="791"/>
      <c r="EVL279" s="791"/>
      <c r="EVM279" s="791"/>
      <c r="EVN279" s="791"/>
      <c r="EVO279" s="791"/>
      <c r="EVP279" s="791"/>
      <c r="EVQ279" s="791"/>
      <c r="EVR279" s="791"/>
      <c r="EVS279" s="791"/>
      <c r="EVT279" s="791"/>
      <c r="EVU279" s="791"/>
      <c r="EVV279" s="791"/>
      <c r="EVW279" s="791"/>
      <c r="EVX279" s="791"/>
      <c r="EVY279" s="791"/>
      <c r="EVZ279" s="791"/>
      <c r="EWA279" s="791"/>
      <c r="EWB279" s="791"/>
      <c r="EWC279" s="792"/>
      <c r="EWD279" s="792"/>
      <c r="EWE279" s="792"/>
      <c r="EWF279" s="792"/>
      <c r="EWG279" s="792"/>
      <c r="EWH279" s="791"/>
      <c r="EWI279" s="791"/>
      <c r="EWJ279" s="792"/>
      <c r="EWK279" s="792"/>
      <c r="EWL279" s="791"/>
      <c r="EWM279" s="791"/>
      <c r="EWN279" s="792"/>
      <c r="EWO279" s="792"/>
      <c r="EWP279" s="791"/>
      <c r="EWQ279" s="791"/>
      <c r="EWR279" s="791"/>
      <c r="EWS279" s="791"/>
      <c r="EWT279" s="791"/>
      <c r="EWU279" s="791"/>
      <c r="EWV279" s="791"/>
      <c r="EWW279" s="792"/>
      <c r="EWX279" s="792"/>
      <c r="EWY279" s="791"/>
      <c r="EWZ279" s="791"/>
      <c r="EXA279" s="792"/>
      <c r="EXB279" s="792"/>
      <c r="EXC279" s="791"/>
      <c r="EXD279" s="791"/>
      <c r="EXE279" s="791"/>
      <c r="EXF279" s="791"/>
      <c r="EXG279" s="791"/>
      <c r="EXH279" s="790"/>
      <c r="EXI279" s="793"/>
      <c r="EXJ279" s="791"/>
      <c r="EXK279" s="791"/>
      <c r="EXL279" s="791"/>
      <c r="EXM279" s="791"/>
      <c r="EXN279" s="791"/>
      <c r="EXO279" s="791"/>
      <c r="EXP279" s="791"/>
      <c r="EXQ279" s="794"/>
      <c r="EXR279" s="794"/>
      <c r="EXS279" s="794"/>
      <c r="EXT279" s="794"/>
      <c r="EXU279" s="794"/>
      <c r="EXV279" s="794"/>
      <c r="EXW279" s="794"/>
      <c r="EXX279" s="794"/>
      <c r="EXY279" s="794"/>
      <c r="EXZ279" s="794"/>
      <c r="EYA279" s="794"/>
      <c r="EYB279" s="794"/>
      <c r="EYC279" s="794"/>
      <c r="EYD279" s="794"/>
      <c r="EYE279" s="794"/>
      <c r="EYF279" s="794"/>
      <c r="EYG279" s="794"/>
      <c r="EYH279" s="794"/>
      <c r="EYI279" s="794"/>
      <c r="EYJ279" s="794"/>
      <c r="EYK279" s="794"/>
      <c r="EYL279" s="794"/>
      <c r="EYM279" s="794"/>
      <c r="EYN279" s="794"/>
      <c r="EYO279" s="794"/>
      <c r="EYP279" s="794"/>
      <c r="EYQ279" s="794"/>
      <c r="EYR279" s="794"/>
      <c r="EYS279" s="794"/>
      <c r="EYT279" s="794"/>
      <c r="EYU279" s="794"/>
      <c r="EYV279" s="794"/>
      <c r="EYW279" s="794"/>
      <c r="EYX279" s="794"/>
      <c r="EYY279" s="794"/>
      <c r="EYZ279" s="794"/>
      <c r="EZA279" s="794"/>
      <c r="EZB279" s="794"/>
      <c r="EZC279" s="794"/>
      <c r="EZD279" s="794"/>
      <c r="EZE279" s="794"/>
      <c r="EZF279" s="794"/>
      <c r="EZG279" s="794"/>
      <c r="EZH279" s="794"/>
      <c r="EZI279" s="791"/>
      <c r="EZJ279" s="791"/>
      <c r="EZK279" s="791"/>
      <c r="EZL279" s="791"/>
      <c r="EZM279" s="791"/>
      <c r="EZN279" s="791"/>
      <c r="EZO279" s="791"/>
      <c r="EZP279" s="791"/>
      <c r="EZQ279" s="791"/>
      <c r="EZR279" s="791"/>
      <c r="EZS279" s="791"/>
      <c r="EZT279" s="791"/>
      <c r="EZU279" s="791"/>
      <c r="EZV279" s="791"/>
      <c r="EZW279" s="791"/>
      <c r="EZX279" s="791"/>
      <c r="EZY279" s="791"/>
      <c r="EZZ279" s="791"/>
      <c r="FAA279" s="791"/>
      <c r="FAB279" s="791"/>
      <c r="FAC279" s="791"/>
      <c r="FAD279" s="791"/>
      <c r="FAE279" s="791"/>
      <c r="FAF279" s="791"/>
      <c r="FAG279" s="792"/>
      <c r="FAH279" s="792"/>
      <c r="FAI279" s="792"/>
      <c r="FAJ279" s="792"/>
      <c r="FAK279" s="792"/>
      <c r="FAL279" s="791"/>
      <c r="FAM279" s="791"/>
      <c r="FAN279" s="792"/>
      <c r="FAO279" s="792"/>
      <c r="FAP279" s="791"/>
      <c r="FAQ279" s="791"/>
      <c r="FAR279" s="792"/>
      <c r="FAS279" s="792"/>
      <c r="FAT279" s="791"/>
      <c r="FAU279" s="791"/>
      <c r="FAV279" s="791"/>
      <c r="FAW279" s="791"/>
      <c r="FAX279" s="791"/>
      <c r="FAY279" s="791"/>
      <c r="FAZ279" s="791"/>
      <c r="FBA279" s="792"/>
      <c r="FBB279" s="792"/>
      <c r="FBC279" s="791"/>
      <c r="FBD279" s="791"/>
      <c r="FBE279" s="792"/>
      <c r="FBF279" s="792"/>
      <c r="FBG279" s="791"/>
      <c r="FBH279" s="791"/>
      <c r="FBI279" s="791"/>
      <c r="FBJ279" s="791"/>
      <c r="FBK279" s="791"/>
      <c r="FBL279" s="790"/>
      <c r="FBM279" s="793"/>
      <c r="FBN279" s="791"/>
      <c r="FBO279" s="791"/>
      <c r="FBP279" s="791"/>
      <c r="FBQ279" s="791"/>
      <c r="FBR279" s="791"/>
      <c r="FBS279" s="791"/>
      <c r="FBT279" s="791"/>
      <c r="FBU279" s="794"/>
      <c r="FBV279" s="794"/>
      <c r="FBW279" s="794"/>
      <c r="FBX279" s="794"/>
      <c r="FBY279" s="794"/>
      <c r="FBZ279" s="794"/>
      <c r="FCA279" s="794"/>
      <c r="FCB279" s="794"/>
      <c r="FCC279" s="794"/>
      <c r="FCD279" s="794"/>
      <c r="FCE279" s="794"/>
      <c r="FCF279" s="794"/>
      <c r="FCG279" s="794"/>
      <c r="FCH279" s="794"/>
      <c r="FCI279" s="794"/>
      <c r="FCJ279" s="794"/>
      <c r="FCK279" s="794"/>
      <c r="FCL279" s="794"/>
      <c r="FCM279" s="794"/>
      <c r="FCN279" s="794"/>
      <c r="FCO279" s="794"/>
      <c r="FCP279" s="794"/>
      <c r="FCQ279" s="794"/>
      <c r="FCR279" s="794"/>
      <c r="FCS279" s="794"/>
      <c r="FCT279" s="794"/>
      <c r="FCU279" s="794"/>
      <c r="FCV279" s="794"/>
      <c r="FCW279" s="794"/>
      <c r="FCX279" s="794"/>
      <c r="FCY279" s="794"/>
      <c r="FCZ279" s="794"/>
      <c r="FDA279" s="794"/>
      <c r="FDB279" s="794"/>
      <c r="FDC279" s="794"/>
      <c r="FDD279" s="794"/>
      <c r="FDE279" s="794"/>
      <c r="FDF279" s="794"/>
      <c r="FDG279" s="794"/>
      <c r="FDH279" s="794"/>
      <c r="FDI279" s="794"/>
      <c r="FDJ279" s="794"/>
      <c r="FDK279" s="794"/>
      <c r="FDL279" s="794"/>
      <c r="FDM279" s="791"/>
      <c r="FDN279" s="791"/>
      <c r="FDO279" s="791"/>
      <c r="FDP279" s="791"/>
      <c r="FDQ279" s="791"/>
      <c r="FDR279" s="791"/>
      <c r="FDS279" s="791"/>
      <c r="FDT279" s="791"/>
      <c r="FDU279" s="791"/>
      <c r="FDV279" s="791"/>
      <c r="FDW279" s="791"/>
      <c r="FDX279" s="791"/>
      <c r="FDY279" s="791"/>
      <c r="FDZ279" s="791"/>
      <c r="FEA279" s="791"/>
      <c r="FEB279" s="791"/>
      <c r="FEC279" s="791"/>
      <c r="FED279" s="791"/>
      <c r="FEE279" s="791"/>
      <c r="FEF279" s="791"/>
      <c r="FEG279" s="791"/>
      <c r="FEH279" s="791"/>
      <c r="FEI279" s="791"/>
      <c r="FEJ279" s="791"/>
      <c r="FEK279" s="792"/>
      <c r="FEL279" s="792"/>
      <c r="FEM279" s="792"/>
      <c r="FEN279" s="792"/>
      <c r="FEO279" s="792"/>
      <c r="FEP279" s="791"/>
      <c r="FEQ279" s="791"/>
      <c r="FER279" s="792"/>
      <c r="FES279" s="792"/>
      <c r="FET279" s="791"/>
      <c r="FEU279" s="791"/>
      <c r="FEV279" s="792"/>
      <c r="FEW279" s="792"/>
      <c r="FEX279" s="791"/>
      <c r="FEY279" s="791"/>
      <c r="FEZ279" s="791"/>
      <c r="FFA279" s="791"/>
      <c r="FFB279" s="791"/>
      <c r="FFC279" s="791"/>
      <c r="FFD279" s="791"/>
      <c r="FFE279" s="792"/>
      <c r="FFF279" s="792"/>
      <c r="FFG279" s="791"/>
      <c r="FFH279" s="791"/>
      <c r="FFI279" s="792"/>
      <c r="FFJ279" s="792"/>
      <c r="FFK279" s="791"/>
      <c r="FFL279" s="791"/>
      <c r="FFM279" s="791"/>
      <c r="FFN279" s="791"/>
      <c r="FFO279" s="791"/>
      <c r="FFP279" s="790"/>
      <c r="FFQ279" s="793"/>
      <c r="FFR279" s="791"/>
      <c r="FFS279" s="791"/>
      <c r="FFT279" s="791"/>
      <c r="FFU279" s="791"/>
      <c r="FFV279" s="791"/>
      <c r="FFW279" s="791"/>
      <c r="FFX279" s="791"/>
      <c r="FFY279" s="794"/>
      <c r="FFZ279" s="794"/>
      <c r="FGA279" s="794"/>
      <c r="FGB279" s="794"/>
      <c r="FGC279" s="794"/>
      <c r="FGD279" s="794"/>
      <c r="FGE279" s="794"/>
      <c r="FGF279" s="794"/>
      <c r="FGG279" s="794"/>
      <c r="FGH279" s="794"/>
      <c r="FGI279" s="794"/>
      <c r="FGJ279" s="794"/>
      <c r="FGK279" s="794"/>
      <c r="FGL279" s="794"/>
      <c r="FGM279" s="794"/>
      <c r="FGN279" s="794"/>
      <c r="FGO279" s="794"/>
      <c r="FGP279" s="794"/>
      <c r="FGQ279" s="794"/>
      <c r="FGR279" s="794"/>
      <c r="FGS279" s="794"/>
      <c r="FGT279" s="794"/>
      <c r="FGU279" s="794"/>
      <c r="FGV279" s="794"/>
      <c r="FGW279" s="794"/>
      <c r="FGX279" s="794"/>
      <c r="FGY279" s="794"/>
      <c r="FGZ279" s="794"/>
      <c r="FHA279" s="794"/>
      <c r="FHB279" s="794"/>
      <c r="FHC279" s="794"/>
      <c r="FHD279" s="794"/>
      <c r="FHE279" s="794"/>
      <c r="FHF279" s="794"/>
      <c r="FHG279" s="794"/>
      <c r="FHH279" s="794"/>
      <c r="FHI279" s="794"/>
      <c r="FHJ279" s="794"/>
      <c r="FHK279" s="794"/>
      <c r="FHL279" s="794"/>
      <c r="FHM279" s="794"/>
      <c r="FHN279" s="794"/>
      <c r="FHO279" s="794"/>
      <c r="FHP279" s="794"/>
      <c r="FHQ279" s="791"/>
      <c r="FHR279" s="791"/>
      <c r="FHS279" s="791"/>
      <c r="FHT279" s="791"/>
      <c r="FHU279" s="791"/>
      <c r="FHV279" s="791"/>
      <c r="FHW279" s="791"/>
      <c r="FHX279" s="791"/>
      <c r="FHY279" s="791"/>
      <c r="FHZ279" s="791"/>
      <c r="FIA279" s="791"/>
      <c r="FIB279" s="791"/>
      <c r="FIC279" s="791"/>
      <c r="FID279" s="791"/>
      <c r="FIE279" s="791"/>
      <c r="FIF279" s="791"/>
      <c r="FIG279" s="791"/>
      <c r="FIH279" s="791"/>
      <c r="FII279" s="791"/>
      <c r="FIJ279" s="791"/>
      <c r="FIK279" s="791"/>
      <c r="FIL279" s="791"/>
      <c r="FIM279" s="791"/>
      <c r="FIN279" s="791"/>
      <c r="FIO279" s="792"/>
      <c r="FIP279" s="792"/>
      <c r="FIQ279" s="792"/>
      <c r="FIR279" s="792"/>
      <c r="FIS279" s="792"/>
      <c r="FIT279" s="791"/>
      <c r="FIU279" s="791"/>
      <c r="FIV279" s="792"/>
      <c r="FIW279" s="792"/>
      <c r="FIX279" s="791"/>
      <c r="FIY279" s="791"/>
      <c r="FIZ279" s="792"/>
      <c r="FJA279" s="792"/>
      <c r="FJB279" s="791"/>
      <c r="FJC279" s="791"/>
      <c r="FJD279" s="791"/>
      <c r="FJE279" s="791"/>
      <c r="FJF279" s="791"/>
      <c r="FJG279" s="791"/>
      <c r="FJH279" s="791"/>
      <c r="FJI279" s="792"/>
      <c r="FJJ279" s="792"/>
      <c r="FJK279" s="791"/>
      <c r="FJL279" s="791"/>
      <c r="FJM279" s="792"/>
      <c r="FJN279" s="792"/>
      <c r="FJO279" s="791"/>
      <c r="FJP279" s="791"/>
      <c r="FJQ279" s="791"/>
      <c r="FJR279" s="791"/>
      <c r="FJS279" s="791"/>
      <c r="FJT279" s="790"/>
      <c r="FJU279" s="793"/>
      <c r="FJV279" s="791"/>
      <c r="FJW279" s="791"/>
      <c r="FJX279" s="791"/>
      <c r="FJY279" s="791"/>
      <c r="FJZ279" s="791"/>
      <c r="FKA279" s="791"/>
      <c r="FKB279" s="791"/>
      <c r="FKC279" s="794"/>
      <c r="FKD279" s="794"/>
      <c r="FKE279" s="794"/>
      <c r="FKF279" s="794"/>
      <c r="FKG279" s="794"/>
      <c r="FKH279" s="794"/>
      <c r="FKI279" s="794"/>
      <c r="FKJ279" s="794"/>
      <c r="FKK279" s="794"/>
      <c r="FKL279" s="794"/>
      <c r="FKM279" s="794"/>
      <c r="FKN279" s="794"/>
      <c r="FKO279" s="794"/>
      <c r="FKP279" s="794"/>
      <c r="FKQ279" s="794"/>
      <c r="FKR279" s="794"/>
      <c r="FKS279" s="794"/>
      <c r="FKT279" s="794"/>
      <c r="FKU279" s="794"/>
      <c r="FKV279" s="794"/>
      <c r="FKW279" s="794"/>
      <c r="FKX279" s="794"/>
      <c r="FKY279" s="794"/>
      <c r="FKZ279" s="794"/>
      <c r="FLA279" s="794"/>
      <c r="FLB279" s="794"/>
      <c r="FLC279" s="794"/>
      <c r="FLD279" s="794"/>
      <c r="FLE279" s="794"/>
      <c r="FLF279" s="794"/>
      <c r="FLG279" s="794"/>
      <c r="FLH279" s="794"/>
      <c r="FLI279" s="794"/>
      <c r="FLJ279" s="794"/>
      <c r="FLK279" s="794"/>
      <c r="FLL279" s="794"/>
      <c r="FLM279" s="794"/>
      <c r="FLN279" s="794"/>
      <c r="FLO279" s="794"/>
      <c r="FLP279" s="794"/>
      <c r="FLQ279" s="794"/>
      <c r="FLR279" s="794"/>
      <c r="FLS279" s="794"/>
      <c r="FLT279" s="794"/>
      <c r="FLU279" s="791"/>
      <c r="FLV279" s="791"/>
      <c r="FLW279" s="791"/>
      <c r="FLX279" s="791"/>
      <c r="FLY279" s="791"/>
      <c r="FLZ279" s="791"/>
      <c r="FMA279" s="791"/>
      <c r="FMB279" s="791"/>
      <c r="FMC279" s="791"/>
      <c r="FMD279" s="791"/>
      <c r="FME279" s="791"/>
      <c r="FMF279" s="791"/>
      <c r="FMG279" s="791"/>
      <c r="FMH279" s="791"/>
      <c r="FMI279" s="791"/>
      <c r="FMJ279" s="791"/>
      <c r="FMK279" s="791"/>
      <c r="FML279" s="791"/>
      <c r="FMM279" s="791"/>
      <c r="FMN279" s="791"/>
      <c r="FMO279" s="791"/>
      <c r="FMP279" s="791"/>
      <c r="FMQ279" s="791"/>
      <c r="FMR279" s="791"/>
      <c r="FMS279" s="792"/>
      <c r="FMT279" s="792"/>
      <c r="FMU279" s="792"/>
      <c r="FMV279" s="792"/>
      <c r="FMW279" s="792"/>
      <c r="FMX279" s="791"/>
      <c r="FMY279" s="791"/>
      <c r="FMZ279" s="792"/>
      <c r="FNA279" s="792"/>
      <c r="FNB279" s="791"/>
      <c r="FNC279" s="791"/>
      <c r="FND279" s="792"/>
      <c r="FNE279" s="792"/>
      <c r="FNF279" s="791"/>
      <c r="FNG279" s="791"/>
      <c r="FNH279" s="791"/>
      <c r="FNI279" s="791"/>
      <c r="FNJ279" s="791"/>
      <c r="FNK279" s="791"/>
      <c r="FNL279" s="791"/>
      <c r="FNM279" s="792"/>
      <c r="FNN279" s="792"/>
      <c r="FNO279" s="791"/>
      <c r="FNP279" s="791"/>
      <c r="FNQ279" s="792"/>
      <c r="FNR279" s="792"/>
      <c r="FNS279" s="791"/>
      <c r="FNT279" s="791"/>
      <c r="FNU279" s="791"/>
      <c r="FNV279" s="791"/>
      <c r="FNW279" s="791"/>
      <c r="FNX279" s="790"/>
      <c r="FNY279" s="793"/>
      <c r="FNZ279" s="791"/>
      <c r="FOA279" s="791"/>
      <c r="FOB279" s="791"/>
      <c r="FOC279" s="791"/>
      <c r="FOD279" s="791"/>
      <c r="FOE279" s="791"/>
      <c r="FOF279" s="791"/>
      <c r="FOG279" s="794"/>
      <c r="FOH279" s="794"/>
      <c r="FOI279" s="794"/>
      <c r="FOJ279" s="794"/>
      <c r="FOK279" s="794"/>
      <c r="FOL279" s="794"/>
      <c r="FOM279" s="794"/>
      <c r="FON279" s="794"/>
      <c r="FOO279" s="794"/>
      <c r="FOP279" s="794"/>
      <c r="FOQ279" s="794"/>
      <c r="FOR279" s="794"/>
      <c r="FOS279" s="794"/>
      <c r="FOT279" s="794"/>
      <c r="FOU279" s="794"/>
      <c r="FOV279" s="794"/>
      <c r="FOW279" s="794"/>
      <c r="FOX279" s="794"/>
      <c r="FOY279" s="794"/>
      <c r="FOZ279" s="794"/>
      <c r="FPA279" s="794"/>
      <c r="FPB279" s="794"/>
      <c r="FPC279" s="794"/>
      <c r="FPD279" s="794"/>
      <c r="FPE279" s="794"/>
      <c r="FPF279" s="794"/>
      <c r="FPG279" s="794"/>
      <c r="FPH279" s="794"/>
      <c r="FPI279" s="794"/>
      <c r="FPJ279" s="794"/>
      <c r="FPK279" s="794"/>
      <c r="FPL279" s="794"/>
      <c r="FPM279" s="794"/>
      <c r="FPN279" s="794"/>
      <c r="FPO279" s="794"/>
      <c r="FPP279" s="794"/>
      <c r="FPQ279" s="794"/>
      <c r="FPR279" s="794"/>
      <c r="FPS279" s="794"/>
      <c r="FPT279" s="794"/>
      <c r="FPU279" s="794"/>
      <c r="FPV279" s="794"/>
      <c r="FPW279" s="794"/>
      <c r="FPX279" s="794"/>
      <c r="FPY279" s="791"/>
      <c r="FPZ279" s="791"/>
      <c r="FQA279" s="791"/>
      <c r="FQB279" s="791"/>
      <c r="FQC279" s="791"/>
      <c r="FQD279" s="791"/>
      <c r="FQE279" s="791"/>
      <c r="FQF279" s="791"/>
      <c r="FQG279" s="791"/>
      <c r="FQH279" s="791"/>
      <c r="FQI279" s="791"/>
      <c r="FQJ279" s="791"/>
      <c r="FQK279" s="791"/>
      <c r="FQL279" s="791"/>
      <c r="FQM279" s="791"/>
      <c r="FQN279" s="791"/>
      <c r="FQO279" s="791"/>
      <c r="FQP279" s="791"/>
      <c r="FQQ279" s="791"/>
      <c r="FQR279" s="791"/>
      <c r="FQS279" s="791"/>
      <c r="FQT279" s="791"/>
      <c r="FQU279" s="791"/>
      <c r="FQV279" s="791"/>
      <c r="FQW279" s="792"/>
      <c r="FQX279" s="792"/>
      <c r="FQY279" s="792"/>
      <c r="FQZ279" s="792"/>
      <c r="FRA279" s="792"/>
      <c r="FRB279" s="791"/>
      <c r="FRC279" s="791"/>
      <c r="FRD279" s="792"/>
      <c r="FRE279" s="792"/>
      <c r="FRF279" s="791"/>
      <c r="FRG279" s="791"/>
      <c r="FRH279" s="792"/>
      <c r="FRI279" s="792"/>
      <c r="FRJ279" s="791"/>
      <c r="FRK279" s="791"/>
      <c r="FRL279" s="791"/>
      <c r="FRM279" s="791"/>
      <c r="FRN279" s="791"/>
      <c r="FRO279" s="791"/>
      <c r="FRP279" s="791"/>
      <c r="FRQ279" s="792"/>
      <c r="FRR279" s="792"/>
      <c r="FRS279" s="791"/>
      <c r="FRT279" s="791"/>
      <c r="FRU279" s="792"/>
      <c r="FRV279" s="792"/>
      <c r="FRW279" s="791"/>
      <c r="FRX279" s="791"/>
      <c r="FRY279" s="791"/>
      <c r="FRZ279" s="791"/>
      <c r="FSA279" s="791"/>
      <c r="FSB279" s="790"/>
      <c r="FSC279" s="793"/>
      <c r="FSD279" s="791"/>
      <c r="FSE279" s="791"/>
      <c r="FSF279" s="791"/>
      <c r="FSG279" s="791"/>
      <c r="FSH279" s="791"/>
      <c r="FSI279" s="791"/>
      <c r="FSJ279" s="791"/>
      <c r="FSK279" s="794"/>
      <c r="FSL279" s="794"/>
      <c r="FSM279" s="794"/>
      <c r="FSN279" s="794"/>
      <c r="FSO279" s="794"/>
      <c r="FSP279" s="794"/>
      <c r="FSQ279" s="794"/>
      <c r="FSR279" s="794"/>
      <c r="FSS279" s="794"/>
      <c r="FST279" s="794"/>
      <c r="FSU279" s="794"/>
      <c r="FSV279" s="794"/>
      <c r="FSW279" s="794"/>
      <c r="FSX279" s="794"/>
      <c r="FSY279" s="794"/>
      <c r="FSZ279" s="794"/>
      <c r="FTA279" s="794"/>
      <c r="FTB279" s="794"/>
      <c r="FTC279" s="794"/>
      <c r="FTD279" s="794"/>
      <c r="FTE279" s="794"/>
      <c r="FTF279" s="794"/>
      <c r="FTG279" s="794"/>
      <c r="FTH279" s="794"/>
      <c r="FTI279" s="794"/>
      <c r="FTJ279" s="794"/>
      <c r="FTK279" s="794"/>
      <c r="FTL279" s="794"/>
      <c r="FTM279" s="794"/>
      <c r="FTN279" s="794"/>
      <c r="FTO279" s="794"/>
      <c r="FTP279" s="794"/>
      <c r="FTQ279" s="794"/>
      <c r="FTR279" s="794"/>
      <c r="FTS279" s="794"/>
      <c r="FTT279" s="794"/>
      <c r="FTU279" s="794"/>
      <c r="FTV279" s="794"/>
      <c r="FTW279" s="794"/>
      <c r="FTX279" s="794"/>
      <c r="FTY279" s="794"/>
      <c r="FTZ279" s="794"/>
      <c r="FUA279" s="794"/>
      <c r="FUB279" s="794"/>
      <c r="FUC279" s="791"/>
      <c r="FUD279" s="791"/>
      <c r="FUE279" s="791"/>
      <c r="FUF279" s="791"/>
      <c r="FUG279" s="791"/>
      <c r="FUH279" s="791"/>
      <c r="FUI279" s="791"/>
      <c r="FUJ279" s="791"/>
      <c r="FUK279" s="791"/>
      <c r="FUL279" s="791"/>
      <c r="FUM279" s="791"/>
      <c r="FUN279" s="791"/>
      <c r="FUO279" s="791"/>
      <c r="FUP279" s="791"/>
      <c r="FUQ279" s="791"/>
      <c r="FUR279" s="791"/>
      <c r="FUS279" s="791"/>
      <c r="FUT279" s="791"/>
      <c r="FUU279" s="791"/>
      <c r="FUV279" s="791"/>
      <c r="FUW279" s="791"/>
      <c r="FUX279" s="791"/>
      <c r="FUY279" s="791"/>
      <c r="FUZ279" s="791"/>
      <c r="FVA279" s="792"/>
      <c r="FVB279" s="792"/>
      <c r="FVC279" s="792"/>
      <c r="FVD279" s="792"/>
      <c r="FVE279" s="792"/>
      <c r="FVF279" s="791"/>
      <c r="FVG279" s="791"/>
      <c r="FVH279" s="792"/>
      <c r="FVI279" s="792"/>
      <c r="FVJ279" s="791"/>
      <c r="FVK279" s="791"/>
      <c r="FVL279" s="792"/>
      <c r="FVM279" s="792"/>
      <c r="FVN279" s="791"/>
      <c r="FVO279" s="791"/>
      <c r="FVP279" s="791"/>
      <c r="FVQ279" s="791"/>
      <c r="FVR279" s="791"/>
      <c r="FVS279" s="791"/>
      <c r="FVT279" s="791"/>
      <c r="FVU279" s="792"/>
      <c r="FVV279" s="792"/>
      <c r="FVW279" s="791"/>
      <c r="FVX279" s="791"/>
      <c r="FVY279" s="792"/>
      <c r="FVZ279" s="792"/>
      <c r="FWA279" s="791"/>
      <c r="FWB279" s="791"/>
      <c r="FWC279" s="791"/>
      <c r="FWD279" s="791"/>
      <c r="FWE279" s="791"/>
      <c r="FWF279" s="790"/>
      <c r="FWG279" s="793"/>
      <c r="FWH279" s="791"/>
      <c r="FWI279" s="791"/>
      <c r="FWJ279" s="791"/>
      <c r="FWK279" s="791"/>
      <c r="FWL279" s="791"/>
      <c r="FWM279" s="791"/>
      <c r="FWN279" s="791"/>
      <c r="FWO279" s="794"/>
      <c r="FWP279" s="794"/>
      <c r="FWQ279" s="794"/>
      <c r="FWR279" s="794"/>
      <c r="FWS279" s="794"/>
      <c r="FWT279" s="794"/>
      <c r="FWU279" s="794"/>
      <c r="FWV279" s="794"/>
      <c r="FWW279" s="794"/>
      <c r="FWX279" s="794"/>
      <c r="FWY279" s="794"/>
      <c r="FWZ279" s="794"/>
      <c r="FXA279" s="794"/>
      <c r="FXB279" s="794"/>
      <c r="FXC279" s="794"/>
      <c r="FXD279" s="794"/>
      <c r="FXE279" s="794"/>
      <c r="FXF279" s="794"/>
      <c r="FXG279" s="794"/>
      <c r="FXH279" s="794"/>
      <c r="FXI279" s="794"/>
      <c r="FXJ279" s="794"/>
      <c r="FXK279" s="794"/>
      <c r="FXL279" s="794"/>
      <c r="FXM279" s="794"/>
      <c r="FXN279" s="794"/>
      <c r="FXO279" s="794"/>
      <c r="FXP279" s="794"/>
      <c r="FXQ279" s="794"/>
      <c r="FXR279" s="794"/>
      <c r="FXS279" s="794"/>
      <c r="FXT279" s="794"/>
      <c r="FXU279" s="794"/>
      <c r="FXV279" s="794"/>
      <c r="FXW279" s="794"/>
      <c r="FXX279" s="794"/>
      <c r="FXY279" s="794"/>
      <c r="FXZ279" s="794"/>
      <c r="FYA279" s="794"/>
      <c r="FYB279" s="794"/>
      <c r="FYC279" s="794"/>
      <c r="FYD279" s="794"/>
      <c r="FYE279" s="794"/>
      <c r="FYF279" s="794"/>
      <c r="FYG279" s="791"/>
      <c r="FYH279" s="791"/>
      <c r="FYI279" s="791"/>
      <c r="FYJ279" s="791"/>
      <c r="FYK279" s="791"/>
      <c r="FYL279" s="791"/>
      <c r="FYM279" s="791"/>
      <c r="FYN279" s="791"/>
      <c r="FYO279" s="791"/>
      <c r="FYP279" s="791"/>
      <c r="FYQ279" s="791"/>
      <c r="FYR279" s="791"/>
      <c r="FYS279" s="791"/>
      <c r="FYT279" s="791"/>
      <c r="FYU279" s="791"/>
      <c r="FYV279" s="791"/>
      <c r="FYW279" s="791"/>
      <c r="FYX279" s="791"/>
      <c r="FYY279" s="791"/>
      <c r="FYZ279" s="791"/>
      <c r="FZA279" s="791"/>
      <c r="FZB279" s="791"/>
      <c r="FZC279" s="791"/>
      <c r="FZD279" s="791"/>
      <c r="FZE279" s="792"/>
      <c r="FZF279" s="792"/>
      <c r="FZG279" s="792"/>
      <c r="FZH279" s="792"/>
      <c r="FZI279" s="792"/>
      <c r="FZJ279" s="791"/>
      <c r="FZK279" s="791"/>
      <c r="FZL279" s="792"/>
      <c r="FZM279" s="792"/>
      <c r="FZN279" s="791"/>
      <c r="FZO279" s="791"/>
      <c r="FZP279" s="792"/>
      <c r="FZQ279" s="792"/>
      <c r="FZR279" s="791"/>
      <c r="FZS279" s="791"/>
      <c r="FZT279" s="791"/>
      <c r="FZU279" s="791"/>
      <c r="FZV279" s="791"/>
      <c r="FZW279" s="791"/>
      <c r="FZX279" s="791"/>
      <c r="FZY279" s="792"/>
      <c r="FZZ279" s="792"/>
      <c r="GAA279" s="791"/>
      <c r="GAB279" s="791"/>
      <c r="GAC279" s="792"/>
      <c r="GAD279" s="792"/>
      <c r="GAE279" s="791"/>
      <c r="GAF279" s="791"/>
      <c r="GAG279" s="791"/>
      <c r="GAH279" s="791"/>
      <c r="GAI279" s="791"/>
      <c r="GAJ279" s="790"/>
      <c r="GAK279" s="793"/>
      <c r="GAL279" s="791"/>
      <c r="GAM279" s="791"/>
      <c r="GAN279" s="791"/>
      <c r="GAO279" s="791"/>
      <c r="GAP279" s="791"/>
      <c r="GAQ279" s="791"/>
      <c r="GAR279" s="791"/>
      <c r="GAS279" s="794"/>
      <c r="GAT279" s="794"/>
      <c r="GAU279" s="794"/>
      <c r="GAV279" s="794"/>
      <c r="GAW279" s="794"/>
      <c r="GAX279" s="794"/>
      <c r="GAY279" s="794"/>
      <c r="GAZ279" s="794"/>
      <c r="GBA279" s="794"/>
      <c r="GBB279" s="794"/>
      <c r="GBC279" s="794"/>
      <c r="GBD279" s="794"/>
      <c r="GBE279" s="794"/>
      <c r="GBF279" s="794"/>
      <c r="GBG279" s="794"/>
      <c r="GBH279" s="794"/>
      <c r="GBI279" s="794"/>
      <c r="GBJ279" s="794"/>
      <c r="GBK279" s="794"/>
      <c r="GBL279" s="794"/>
      <c r="GBM279" s="794"/>
      <c r="GBN279" s="794"/>
      <c r="GBO279" s="794"/>
      <c r="GBP279" s="794"/>
      <c r="GBQ279" s="794"/>
      <c r="GBR279" s="794"/>
      <c r="GBS279" s="794"/>
      <c r="GBT279" s="794"/>
      <c r="GBU279" s="794"/>
      <c r="GBV279" s="794"/>
      <c r="GBW279" s="794"/>
      <c r="GBX279" s="794"/>
      <c r="GBY279" s="794"/>
      <c r="GBZ279" s="794"/>
      <c r="GCA279" s="794"/>
      <c r="GCB279" s="794"/>
      <c r="GCC279" s="794"/>
      <c r="GCD279" s="794"/>
      <c r="GCE279" s="794"/>
      <c r="GCF279" s="794"/>
      <c r="GCG279" s="794"/>
      <c r="GCH279" s="794"/>
      <c r="GCI279" s="794"/>
      <c r="GCJ279" s="794"/>
      <c r="GCK279" s="791"/>
      <c r="GCL279" s="791"/>
      <c r="GCM279" s="791"/>
      <c r="GCN279" s="791"/>
      <c r="GCO279" s="791"/>
      <c r="GCP279" s="791"/>
      <c r="GCQ279" s="791"/>
      <c r="GCR279" s="791"/>
      <c r="GCS279" s="791"/>
      <c r="GCT279" s="791"/>
      <c r="GCU279" s="791"/>
      <c r="GCV279" s="791"/>
      <c r="GCW279" s="791"/>
      <c r="GCX279" s="791"/>
      <c r="GCY279" s="791"/>
      <c r="GCZ279" s="791"/>
      <c r="GDA279" s="791"/>
      <c r="GDB279" s="791"/>
      <c r="GDC279" s="791"/>
      <c r="GDD279" s="791"/>
      <c r="GDE279" s="791"/>
      <c r="GDF279" s="791"/>
      <c r="GDG279" s="791"/>
      <c r="GDH279" s="791"/>
      <c r="GDI279" s="792"/>
      <c r="GDJ279" s="792"/>
      <c r="GDK279" s="792"/>
      <c r="GDL279" s="792"/>
      <c r="GDM279" s="792"/>
      <c r="GDN279" s="791"/>
      <c r="GDO279" s="791"/>
      <c r="GDP279" s="792"/>
      <c r="GDQ279" s="792"/>
      <c r="GDR279" s="791"/>
      <c r="GDS279" s="791"/>
      <c r="GDT279" s="792"/>
      <c r="GDU279" s="792"/>
      <c r="GDV279" s="791"/>
      <c r="GDW279" s="791"/>
      <c r="GDX279" s="791"/>
      <c r="GDY279" s="791"/>
      <c r="GDZ279" s="791"/>
      <c r="GEA279" s="791"/>
      <c r="GEB279" s="791"/>
      <c r="GEC279" s="792"/>
      <c r="GED279" s="792"/>
      <c r="GEE279" s="791"/>
      <c r="GEF279" s="791"/>
      <c r="GEG279" s="792"/>
      <c r="GEH279" s="792"/>
      <c r="GEI279" s="791"/>
      <c r="GEJ279" s="791"/>
      <c r="GEK279" s="791"/>
      <c r="GEL279" s="791"/>
      <c r="GEM279" s="791"/>
      <c r="GEN279" s="790"/>
      <c r="GEO279" s="793"/>
      <c r="GEP279" s="791"/>
      <c r="GEQ279" s="791"/>
      <c r="GER279" s="791"/>
      <c r="GES279" s="791"/>
      <c r="GET279" s="791"/>
      <c r="GEU279" s="791"/>
      <c r="GEV279" s="791"/>
      <c r="GEW279" s="794"/>
      <c r="GEX279" s="794"/>
      <c r="GEY279" s="794"/>
      <c r="GEZ279" s="794"/>
      <c r="GFA279" s="794"/>
      <c r="GFB279" s="794"/>
      <c r="GFC279" s="794"/>
      <c r="GFD279" s="794"/>
      <c r="GFE279" s="794"/>
      <c r="GFF279" s="794"/>
      <c r="GFG279" s="794"/>
      <c r="GFH279" s="794"/>
      <c r="GFI279" s="794"/>
      <c r="GFJ279" s="794"/>
      <c r="GFK279" s="794"/>
      <c r="GFL279" s="794"/>
      <c r="GFM279" s="794"/>
      <c r="GFN279" s="794"/>
      <c r="GFO279" s="794"/>
      <c r="GFP279" s="794"/>
      <c r="GFQ279" s="794"/>
      <c r="GFR279" s="794"/>
      <c r="GFS279" s="794"/>
      <c r="GFT279" s="794"/>
      <c r="GFU279" s="794"/>
      <c r="GFV279" s="794"/>
      <c r="GFW279" s="794"/>
      <c r="GFX279" s="794"/>
      <c r="GFY279" s="794"/>
      <c r="GFZ279" s="794"/>
      <c r="GGA279" s="794"/>
      <c r="GGB279" s="794"/>
      <c r="GGC279" s="794"/>
      <c r="GGD279" s="794"/>
      <c r="GGE279" s="794"/>
      <c r="GGF279" s="794"/>
      <c r="GGG279" s="794"/>
      <c r="GGH279" s="794"/>
      <c r="GGI279" s="794"/>
      <c r="GGJ279" s="794"/>
      <c r="GGK279" s="794"/>
      <c r="GGL279" s="794"/>
      <c r="GGM279" s="794"/>
      <c r="GGN279" s="794"/>
      <c r="GGO279" s="791"/>
      <c r="GGP279" s="791"/>
      <c r="GGQ279" s="791"/>
      <c r="GGR279" s="791"/>
      <c r="GGS279" s="791"/>
      <c r="GGT279" s="791"/>
      <c r="GGU279" s="791"/>
      <c r="GGV279" s="791"/>
      <c r="GGW279" s="791"/>
      <c r="GGX279" s="791"/>
      <c r="GGY279" s="791"/>
      <c r="GGZ279" s="791"/>
      <c r="GHA279" s="791"/>
      <c r="GHB279" s="791"/>
      <c r="GHC279" s="791"/>
      <c r="GHD279" s="791"/>
      <c r="GHE279" s="791"/>
      <c r="GHF279" s="791"/>
      <c r="GHG279" s="791"/>
      <c r="GHH279" s="791"/>
      <c r="GHI279" s="791"/>
      <c r="GHJ279" s="791"/>
      <c r="GHK279" s="791"/>
      <c r="GHL279" s="791"/>
      <c r="GHM279" s="792"/>
      <c r="GHN279" s="792"/>
      <c r="GHO279" s="792"/>
      <c r="GHP279" s="792"/>
      <c r="GHQ279" s="792"/>
      <c r="GHR279" s="791"/>
      <c r="GHS279" s="791"/>
      <c r="GHT279" s="792"/>
      <c r="GHU279" s="792"/>
      <c r="GHV279" s="791"/>
      <c r="GHW279" s="791"/>
      <c r="GHX279" s="792"/>
      <c r="GHY279" s="792"/>
      <c r="GHZ279" s="791"/>
      <c r="GIA279" s="791"/>
      <c r="GIB279" s="791"/>
      <c r="GIC279" s="791"/>
      <c r="GID279" s="791"/>
      <c r="GIE279" s="791"/>
      <c r="GIF279" s="791"/>
      <c r="GIG279" s="792"/>
      <c r="GIH279" s="792"/>
      <c r="GII279" s="791"/>
      <c r="GIJ279" s="791"/>
      <c r="GIK279" s="792"/>
      <c r="GIL279" s="792"/>
      <c r="GIM279" s="791"/>
      <c r="GIN279" s="791"/>
      <c r="GIO279" s="791"/>
      <c r="GIP279" s="791"/>
      <c r="GIQ279" s="791"/>
      <c r="GIR279" s="790"/>
      <c r="GIS279" s="793"/>
      <c r="GIT279" s="791"/>
      <c r="GIU279" s="791"/>
      <c r="GIV279" s="791"/>
      <c r="GIW279" s="791"/>
      <c r="GIX279" s="791"/>
      <c r="GIY279" s="791"/>
      <c r="GIZ279" s="791"/>
      <c r="GJA279" s="794"/>
      <c r="GJB279" s="794"/>
      <c r="GJC279" s="794"/>
      <c r="GJD279" s="794"/>
      <c r="GJE279" s="794"/>
      <c r="GJF279" s="794"/>
      <c r="GJG279" s="794"/>
      <c r="GJH279" s="794"/>
      <c r="GJI279" s="794"/>
      <c r="GJJ279" s="794"/>
      <c r="GJK279" s="794"/>
      <c r="GJL279" s="794"/>
      <c r="GJM279" s="794"/>
      <c r="GJN279" s="794"/>
      <c r="GJO279" s="794"/>
      <c r="GJP279" s="794"/>
      <c r="GJQ279" s="794"/>
      <c r="GJR279" s="794"/>
      <c r="GJS279" s="794"/>
      <c r="GJT279" s="794"/>
      <c r="GJU279" s="794"/>
      <c r="GJV279" s="794"/>
      <c r="GJW279" s="794"/>
      <c r="GJX279" s="794"/>
      <c r="GJY279" s="794"/>
      <c r="GJZ279" s="794"/>
      <c r="GKA279" s="794"/>
      <c r="GKB279" s="794"/>
      <c r="GKC279" s="794"/>
      <c r="GKD279" s="794"/>
      <c r="GKE279" s="794"/>
      <c r="GKF279" s="794"/>
      <c r="GKG279" s="794"/>
      <c r="GKH279" s="794"/>
      <c r="GKI279" s="794"/>
      <c r="GKJ279" s="794"/>
      <c r="GKK279" s="794"/>
      <c r="GKL279" s="794"/>
      <c r="GKM279" s="794"/>
      <c r="GKN279" s="794"/>
      <c r="GKO279" s="794"/>
      <c r="GKP279" s="794"/>
      <c r="GKQ279" s="794"/>
      <c r="GKR279" s="794"/>
      <c r="GKS279" s="791"/>
      <c r="GKT279" s="791"/>
      <c r="GKU279" s="791"/>
      <c r="GKV279" s="791"/>
      <c r="GKW279" s="791"/>
      <c r="GKX279" s="791"/>
      <c r="GKY279" s="791"/>
      <c r="GKZ279" s="791"/>
      <c r="GLA279" s="791"/>
      <c r="GLB279" s="791"/>
      <c r="GLC279" s="791"/>
      <c r="GLD279" s="791"/>
      <c r="GLE279" s="791"/>
      <c r="GLF279" s="791"/>
      <c r="GLG279" s="791"/>
      <c r="GLH279" s="791"/>
      <c r="GLI279" s="791"/>
      <c r="GLJ279" s="791"/>
      <c r="GLK279" s="791"/>
      <c r="GLL279" s="791"/>
      <c r="GLM279" s="791"/>
      <c r="GLN279" s="791"/>
      <c r="GLO279" s="791"/>
      <c r="GLP279" s="791"/>
      <c r="GLQ279" s="792"/>
      <c r="GLR279" s="792"/>
      <c r="GLS279" s="792"/>
      <c r="GLT279" s="792"/>
      <c r="GLU279" s="792"/>
      <c r="GLV279" s="791"/>
      <c r="GLW279" s="791"/>
      <c r="GLX279" s="792"/>
      <c r="GLY279" s="792"/>
      <c r="GLZ279" s="791"/>
      <c r="GMA279" s="791"/>
      <c r="GMB279" s="792"/>
      <c r="GMC279" s="792"/>
      <c r="GMD279" s="791"/>
      <c r="GME279" s="791"/>
      <c r="GMF279" s="791"/>
      <c r="GMG279" s="791"/>
      <c r="GMH279" s="791"/>
      <c r="GMI279" s="791"/>
      <c r="GMJ279" s="791"/>
      <c r="GMK279" s="792"/>
      <c r="GML279" s="792"/>
      <c r="GMM279" s="791"/>
      <c r="GMN279" s="791"/>
      <c r="GMO279" s="792"/>
      <c r="GMP279" s="792"/>
      <c r="GMQ279" s="791"/>
      <c r="GMR279" s="791"/>
      <c r="GMS279" s="791"/>
      <c r="GMT279" s="791"/>
      <c r="GMU279" s="791"/>
      <c r="GMV279" s="790"/>
      <c r="GMW279" s="793"/>
      <c r="GMX279" s="791"/>
      <c r="GMY279" s="791"/>
      <c r="GMZ279" s="791"/>
      <c r="GNA279" s="791"/>
      <c r="GNB279" s="791"/>
      <c r="GNC279" s="791"/>
      <c r="GND279" s="791"/>
      <c r="GNE279" s="794"/>
      <c r="GNF279" s="794"/>
      <c r="GNG279" s="794"/>
      <c r="GNH279" s="794"/>
      <c r="GNI279" s="794"/>
      <c r="GNJ279" s="794"/>
      <c r="GNK279" s="794"/>
      <c r="GNL279" s="794"/>
      <c r="GNM279" s="794"/>
      <c r="GNN279" s="794"/>
      <c r="GNO279" s="794"/>
      <c r="GNP279" s="794"/>
      <c r="GNQ279" s="794"/>
      <c r="GNR279" s="794"/>
      <c r="GNS279" s="794"/>
      <c r="GNT279" s="794"/>
      <c r="GNU279" s="794"/>
      <c r="GNV279" s="794"/>
      <c r="GNW279" s="794"/>
      <c r="GNX279" s="794"/>
      <c r="GNY279" s="794"/>
      <c r="GNZ279" s="794"/>
      <c r="GOA279" s="794"/>
      <c r="GOB279" s="794"/>
      <c r="GOC279" s="794"/>
      <c r="GOD279" s="794"/>
      <c r="GOE279" s="794"/>
      <c r="GOF279" s="794"/>
      <c r="GOG279" s="794"/>
      <c r="GOH279" s="794"/>
      <c r="GOI279" s="794"/>
      <c r="GOJ279" s="794"/>
      <c r="GOK279" s="794"/>
      <c r="GOL279" s="794"/>
      <c r="GOM279" s="794"/>
      <c r="GON279" s="794"/>
      <c r="GOO279" s="794"/>
      <c r="GOP279" s="794"/>
      <c r="GOQ279" s="794"/>
      <c r="GOR279" s="794"/>
      <c r="GOS279" s="794"/>
      <c r="GOT279" s="794"/>
      <c r="GOU279" s="794"/>
      <c r="GOV279" s="794"/>
      <c r="GOW279" s="791"/>
      <c r="GOX279" s="791"/>
      <c r="GOY279" s="791"/>
      <c r="GOZ279" s="791"/>
      <c r="GPA279" s="791"/>
      <c r="GPB279" s="791"/>
      <c r="GPC279" s="791"/>
      <c r="GPD279" s="791"/>
      <c r="GPE279" s="791"/>
      <c r="GPF279" s="791"/>
      <c r="GPG279" s="791"/>
      <c r="GPH279" s="791"/>
      <c r="GPI279" s="791"/>
      <c r="GPJ279" s="791"/>
      <c r="GPK279" s="791"/>
      <c r="GPL279" s="791"/>
      <c r="GPM279" s="791"/>
      <c r="GPN279" s="791"/>
      <c r="GPO279" s="791"/>
      <c r="GPP279" s="791"/>
      <c r="GPQ279" s="791"/>
      <c r="GPR279" s="791"/>
      <c r="GPS279" s="791"/>
      <c r="GPT279" s="791"/>
      <c r="GPU279" s="792"/>
      <c r="GPV279" s="792"/>
      <c r="GPW279" s="792"/>
      <c r="GPX279" s="792"/>
      <c r="GPY279" s="792"/>
      <c r="GPZ279" s="791"/>
      <c r="GQA279" s="791"/>
      <c r="GQB279" s="792"/>
      <c r="GQC279" s="792"/>
      <c r="GQD279" s="791"/>
      <c r="GQE279" s="791"/>
      <c r="GQF279" s="792"/>
      <c r="GQG279" s="792"/>
      <c r="GQH279" s="791"/>
      <c r="GQI279" s="791"/>
      <c r="GQJ279" s="791"/>
      <c r="GQK279" s="791"/>
      <c r="GQL279" s="791"/>
      <c r="GQM279" s="791"/>
      <c r="GQN279" s="791"/>
      <c r="GQO279" s="792"/>
      <c r="GQP279" s="792"/>
      <c r="GQQ279" s="791"/>
      <c r="GQR279" s="791"/>
      <c r="GQS279" s="792"/>
      <c r="GQT279" s="792"/>
      <c r="GQU279" s="791"/>
      <c r="GQV279" s="791"/>
      <c r="GQW279" s="791"/>
      <c r="GQX279" s="791"/>
      <c r="GQY279" s="791"/>
      <c r="GQZ279" s="790"/>
      <c r="GRA279" s="793"/>
      <c r="GRB279" s="791"/>
      <c r="GRC279" s="791"/>
      <c r="GRD279" s="791"/>
      <c r="GRE279" s="791"/>
      <c r="GRF279" s="791"/>
      <c r="GRG279" s="791"/>
      <c r="GRH279" s="791"/>
      <c r="GRI279" s="794"/>
      <c r="GRJ279" s="794"/>
      <c r="GRK279" s="794"/>
      <c r="GRL279" s="794"/>
      <c r="GRM279" s="794"/>
      <c r="GRN279" s="794"/>
      <c r="GRO279" s="794"/>
      <c r="GRP279" s="794"/>
      <c r="GRQ279" s="794"/>
      <c r="GRR279" s="794"/>
      <c r="GRS279" s="794"/>
      <c r="GRT279" s="794"/>
      <c r="GRU279" s="794"/>
      <c r="GRV279" s="794"/>
      <c r="GRW279" s="794"/>
      <c r="GRX279" s="794"/>
      <c r="GRY279" s="794"/>
      <c r="GRZ279" s="794"/>
      <c r="GSA279" s="794"/>
      <c r="GSB279" s="794"/>
      <c r="GSC279" s="794"/>
      <c r="GSD279" s="794"/>
      <c r="GSE279" s="794"/>
      <c r="GSF279" s="794"/>
      <c r="GSG279" s="794"/>
      <c r="GSH279" s="794"/>
      <c r="GSI279" s="794"/>
      <c r="GSJ279" s="794"/>
      <c r="GSK279" s="794"/>
      <c r="GSL279" s="794"/>
      <c r="GSM279" s="794"/>
      <c r="GSN279" s="794"/>
      <c r="GSO279" s="794"/>
      <c r="GSP279" s="794"/>
      <c r="GSQ279" s="794"/>
      <c r="GSR279" s="794"/>
      <c r="GSS279" s="794"/>
      <c r="GST279" s="794"/>
      <c r="GSU279" s="794"/>
      <c r="GSV279" s="794"/>
      <c r="GSW279" s="794"/>
      <c r="GSX279" s="794"/>
      <c r="GSY279" s="794"/>
      <c r="GSZ279" s="794"/>
      <c r="GTA279" s="791"/>
      <c r="GTB279" s="791"/>
      <c r="GTC279" s="791"/>
      <c r="GTD279" s="791"/>
      <c r="GTE279" s="791"/>
      <c r="GTF279" s="791"/>
      <c r="GTG279" s="791"/>
      <c r="GTH279" s="791"/>
      <c r="GTI279" s="791"/>
      <c r="GTJ279" s="791"/>
      <c r="GTK279" s="791"/>
      <c r="GTL279" s="791"/>
      <c r="GTM279" s="791"/>
      <c r="GTN279" s="791"/>
      <c r="GTO279" s="791"/>
      <c r="GTP279" s="791"/>
      <c r="GTQ279" s="791"/>
      <c r="GTR279" s="791"/>
      <c r="GTS279" s="791"/>
      <c r="GTT279" s="791"/>
      <c r="GTU279" s="791"/>
      <c r="GTV279" s="791"/>
      <c r="GTW279" s="791"/>
      <c r="GTX279" s="791"/>
      <c r="GTY279" s="792"/>
      <c r="GTZ279" s="792"/>
      <c r="GUA279" s="792"/>
      <c r="GUB279" s="792"/>
      <c r="GUC279" s="792"/>
      <c r="GUD279" s="791"/>
      <c r="GUE279" s="791"/>
      <c r="GUF279" s="792"/>
      <c r="GUG279" s="792"/>
      <c r="GUH279" s="791"/>
      <c r="GUI279" s="791"/>
      <c r="GUJ279" s="792"/>
      <c r="GUK279" s="792"/>
      <c r="GUL279" s="791"/>
      <c r="GUM279" s="791"/>
      <c r="GUN279" s="791"/>
      <c r="GUO279" s="791"/>
      <c r="GUP279" s="791"/>
      <c r="GUQ279" s="791"/>
      <c r="GUR279" s="791"/>
      <c r="GUS279" s="792"/>
      <c r="GUT279" s="792"/>
      <c r="GUU279" s="791"/>
      <c r="GUV279" s="791"/>
      <c r="GUW279" s="792"/>
      <c r="GUX279" s="792"/>
      <c r="GUY279" s="791"/>
      <c r="GUZ279" s="791"/>
      <c r="GVA279" s="791"/>
      <c r="GVB279" s="791"/>
      <c r="GVC279" s="791"/>
      <c r="GVD279" s="790"/>
      <c r="GVE279" s="793"/>
      <c r="GVF279" s="791"/>
      <c r="GVG279" s="791"/>
      <c r="GVH279" s="791"/>
      <c r="GVI279" s="791"/>
      <c r="GVJ279" s="791"/>
      <c r="GVK279" s="791"/>
      <c r="GVL279" s="791"/>
      <c r="GVM279" s="794"/>
      <c r="GVN279" s="794"/>
      <c r="GVO279" s="794"/>
      <c r="GVP279" s="794"/>
      <c r="GVQ279" s="794"/>
      <c r="GVR279" s="794"/>
      <c r="GVS279" s="794"/>
      <c r="GVT279" s="794"/>
      <c r="GVU279" s="794"/>
      <c r="GVV279" s="794"/>
      <c r="GVW279" s="794"/>
      <c r="GVX279" s="794"/>
      <c r="GVY279" s="794"/>
      <c r="GVZ279" s="794"/>
      <c r="GWA279" s="794"/>
      <c r="GWB279" s="794"/>
      <c r="GWC279" s="794"/>
      <c r="GWD279" s="794"/>
      <c r="GWE279" s="794"/>
      <c r="GWF279" s="794"/>
      <c r="GWG279" s="794"/>
      <c r="GWH279" s="794"/>
      <c r="GWI279" s="794"/>
      <c r="GWJ279" s="794"/>
      <c r="GWK279" s="794"/>
      <c r="GWL279" s="794"/>
      <c r="GWM279" s="794"/>
      <c r="GWN279" s="794"/>
      <c r="GWO279" s="794"/>
      <c r="GWP279" s="794"/>
      <c r="GWQ279" s="794"/>
      <c r="GWR279" s="794"/>
      <c r="GWS279" s="794"/>
      <c r="GWT279" s="794"/>
      <c r="GWU279" s="794"/>
      <c r="GWV279" s="794"/>
      <c r="GWW279" s="794"/>
      <c r="GWX279" s="794"/>
      <c r="GWY279" s="794"/>
      <c r="GWZ279" s="794"/>
      <c r="GXA279" s="794"/>
      <c r="GXB279" s="794"/>
      <c r="GXC279" s="794"/>
      <c r="GXD279" s="794"/>
      <c r="GXE279" s="791"/>
      <c r="GXF279" s="791"/>
      <c r="GXG279" s="791"/>
      <c r="GXH279" s="791"/>
      <c r="GXI279" s="791"/>
      <c r="GXJ279" s="791"/>
      <c r="GXK279" s="791"/>
      <c r="GXL279" s="791"/>
      <c r="GXM279" s="791"/>
      <c r="GXN279" s="791"/>
      <c r="GXO279" s="791"/>
      <c r="GXP279" s="791"/>
      <c r="GXQ279" s="791"/>
      <c r="GXR279" s="791"/>
      <c r="GXS279" s="791"/>
      <c r="GXT279" s="791"/>
      <c r="GXU279" s="791"/>
      <c r="GXV279" s="791"/>
      <c r="GXW279" s="791"/>
      <c r="GXX279" s="791"/>
      <c r="GXY279" s="791"/>
      <c r="GXZ279" s="791"/>
      <c r="GYA279" s="791"/>
      <c r="GYB279" s="791"/>
      <c r="GYC279" s="792"/>
      <c r="GYD279" s="792"/>
      <c r="GYE279" s="792"/>
      <c r="GYF279" s="792"/>
      <c r="GYG279" s="792"/>
      <c r="GYH279" s="791"/>
      <c r="GYI279" s="791"/>
      <c r="GYJ279" s="792"/>
      <c r="GYK279" s="792"/>
      <c r="GYL279" s="791"/>
      <c r="GYM279" s="791"/>
      <c r="GYN279" s="792"/>
      <c r="GYO279" s="792"/>
      <c r="GYP279" s="791"/>
      <c r="GYQ279" s="791"/>
      <c r="GYR279" s="791"/>
      <c r="GYS279" s="791"/>
      <c r="GYT279" s="791"/>
      <c r="GYU279" s="791"/>
      <c r="GYV279" s="791"/>
      <c r="GYW279" s="792"/>
      <c r="GYX279" s="792"/>
      <c r="GYY279" s="791"/>
      <c r="GYZ279" s="791"/>
      <c r="GZA279" s="792"/>
      <c r="GZB279" s="792"/>
      <c r="GZC279" s="791"/>
      <c r="GZD279" s="791"/>
      <c r="GZE279" s="791"/>
      <c r="GZF279" s="791"/>
      <c r="GZG279" s="791"/>
      <c r="GZH279" s="790"/>
      <c r="GZI279" s="793"/>
      <c r="GZJ279" s="791"/>
      <c r="GZK279" s="791"/>
      <c r="GZL279" s="791"/>
      <c r="GZM279" s="791"/>
      <c r="GZN279" s="791"/>
      <c r="GZO279" s="791"/>
      <c r="GZP279" s="791"/>
      <c r="GZQ279" s="794"/>
      <c r="GZR279" s="794"/>
      <c r="GZS279" s="794"/>
      <c r="GZT279" s="794"/>
      <c r="GZU279" s="794"/>
      <c r="GZV279" s="794"/>
      <c r="GZW279" s="794"/>
      <c r="GZX279" s="794"/>
      <c r="GZY279" s="794"/>
      <c r="GZZ279" s="794"/>
      <c r="HAA279" s="794"/>
      <c r="HAB279" s="794"/>
      <c r="HAC279" s="794"/>
      <c r="HAD279" s="794"/>
      <c r="HAE279" s="794"/>
      <c r="HAF279" s="794"/>
      <c r="HAG279" s="794"/>
      <c r="HAH279" s="794"/>
      <c r="HAI279" s="794"/>
      <c r="HAJ279" s="794"/>
      <c r="HAK279" s="794"/>
      <c r="HAL279" s="794"/>
      <c r="HAM279" s="794"/>
      <c r="HAN279" s="794"/>
      <c r="HAO279" s="794"/>
      <c r="HAP279" s="794"/>
      <c r="HAQ279" s="794"/>
      <c r="HAR279" s="794"/>
      <c r="HAS279" s="794"/>
      <c r="HAT279" s="794"/>
      <c r="HAU279" s="794"/>
      <c r="HAV279" s="794"/>
      <c r="HAW279" s="794"/>
      <c r="HAX279" s="794"/>
      <c r="HAY279" s="794"/>
      <c r="HAZ279" s="794"/>
      <c r="HBA279" s="794"/>
      <c r="HBB279" s="794"/>
      <c r="HBC279" s="794"/>
      <c r="HBD279" s="794"/>
      <c r="HBE279" s="794"/>
      <c r="HBF279" s="794"/>
      <c r="HBG279" s="794"/>
      <c r="HBH279" s="794"/>
      <c r="HBI279" s="791"/>
      <c r="HBJ279" s="791"/>
      <c r="HBK279" s="791"/>
      <c r="HBL279" s="791"/>
      <c r="HBM279" s="791"/>
      <c r="HBN279" s="791"/>
      <c r="HBO279" s="791"/>
      <c r="HBP279" s="791"/>
      <c r="HBQ279" s="791"/>
      <c r="HBR279" s="791"/>
      <c r="HBS279" s="791"/>
      <c r="HBT279" s="791"/>
      <c r="HBU279" s="791"/>
      <c r="HBV279" s="791"/>
      <c r="HBW279" s="791"/>
      <c r="HBX279" s="791"/>
      <c r="HBY279" s="791"/>
      <c r="HBZ279" s="791"/>
      <c r="HCA279" s="791"/>
      <c r="HCB279" s="791"/>
      <c r="HCC279" s="791"/>
      <c r="HCD279" s="791"/>
      <c r="HCE279" s="791"/>
      <c r="HCF279" s="791"/>
      <c r="HCG279" s="792"/>
      <c r="HCH279" s="792"/>
      <c r="HCI279" s="792"/>
      <c r="HCJ279" s="792"/>
      <c r="HCK279" s="792"/>
      <c r="HCL279" s="791"/>
      <c r="HCM279" s="791"/>
      <c r="HCN279" s="792"/>
      <c r="HCO279" s="792"/>
      <c r="HCP279" s="791"/>
      <c r="HCQ279" s="791"/>
      <c r="HCR279" s="792"/>
      <c r="HCS279" s="792"/>
      <c r="HCT279" s="791"/>
      <c r="HCU279" s="791"/>
      <c r="HCV279" s="791"/>
      <c r="HCW279" s="791"/>
      <c r="HCX279" s="791"/>
      <c r="HCY279" s="791"/>
      <c r="HCZ279" s="791"/>
      <c r="HDA279" s="792"/>
      <c r="HDB279" s="792"/>
      <c r="HDC279" s="791"/>
      <c r="HDD279" s="791"/>
      <c r="HDE279" s="792"/>
      <c r="HDF279" s="792"/>
      <c r="HDG279" s="791"/>
      <c r="HDH279" s="791"/>
      <c r="HDI279" s="791"/>
      <c r="HDJ279" s="791"/>
      <c r="HDK279" s="791"/>
      <c r="HDL279" s="790"/>
      <c r="HDM279" s="793"/>
      <c r="HDN279" s="791"/>
      <c r="HDO279" s="791"/>
      <c r="HDP279" s="791"/>
      <c r="HDQ279" s="791"/>
      <c r="HDR279" s="791"/>
      <c r="HDS279" s="791"/>
      <c r="HDT279" s="791"/>
      <c r="HDU279" s="794"/>
      <c r="HDV279" s="794"/>
      <c r="HDW279" s="794"/>
      <c r="HDX279" s="794"/>
      <c r="HDY279" s="794"/>
      <c r="HDZ279" s="794"/>
      <c r="HEA279" s="794"/>
      <c r="HEB279" s="794"/>
      <c r="HEC279" s="794"/>
      <c r="HED279" s="794"/>
      <c r="HEE279" s="794"/>
      <c r="HEF279" s="794"/>
      <c r="HEG279" s="794"/>
      <c r="HEH279" s="794"/>
      <c r="HEI279" s="794"/>
      <c r="HEJ279" s="794"/>
      <c r="HEK279" s="794"/>
      <c r="HEL279" s="794"/>
      <c r="HEM279" s="794"/>
      <c r="HEN279" s="794"/>
      <c r="HEO279" s="794"/>
      <c r="HEP279" s="794"/>
      <c r="HEQ279" s="794"/>
      <c r="HER279" s="794"/>
      <c r="HES279" s="794"/>
      <c r="HET279" s="794"/>
      <c r="HEU279" s="794"/>
      <c r="HEV279" s="794"/>
      <c r="HEW279" s="794"/>
      <c r="HEX279" s="794"/>
      <c r="HEY279" s="794"/>
      <c r="HEZ279" s="794"/>
      <c r="HFA279" s="794"/>
      <c r="HFB279" s="794"/>
      <c r="HFC279" s="794"/>
      <c r="HFD279" s="794"/>
      <c r="HFE279" s="794"/>
      <c r="HFF279" s="794"/>
      <c r="HFG279" s="794"/>
      <c r="HFH279" s="794"/>
      <c r="HFI279" s="794"/>
      <c r="HFJ279" s="794"/>
      <c r="HFK279" s="794"/>
      <c r="HFL279" s="794"/>
      <c r="HFM279" s="791"/>
      <c r="HFN279" s="791"/>
      <c r="HFO279" s="791"/>
      <c r="HFP279" s="791"/>
      <c r="HFQ279" s="791"/>
      <c r="HFR279" s="791"/>
      <c r="HFS279" s="791"/>
      <c r="HFT279" s="791"/>
      <c r="HFU279" s="791"/>
      <c r="HFV279" s="791"/>
      <c r="HFW279" s="791"/>
      <c r="HFX279" s="791"/>
      <c r="HFY279" s="791"/>
      <c r="HFZ279" s="791"/>
      <c r="HGA279" s="791"/>
      <c r="HGB279" s="791"/>
      <c r="HGC279" s="791"/>
      <c r="HGD279" s="791"/>
      <c r="HGE279" s="791"/>
      <c r="HGF279" s="791"/>
      <c r="HGG279" s="791"/>
      <c r="HGH279" s="791"/>
      <c r="HGI279" s="791"/>
      <c r="HGJ279" s="791"/>
      <c r="HGK279" s="792"/>
      <c r="HGL279" s="792"/>
      <c r="HGM279" s="792"/>
      <c r="HGN279" s="792"/>
      <c r="HGO279" s="792"/>
      <c r="HGP279" s="791"/>
      <c r="HGQ279" s="791"/>
      <c r="HGR279" s="792"/>
      <c r="HGS279" s="792"/>
      <c r="HGT279" s="791"/>
      <c r="HGU279" s="791"/>
      <c r="HGV279" s="792"/>
      <c r="HGW279" s="792"/>
      <c r="HGX279" s="791"/>
      <c r="HGY279" s="791"/>
      <c r="HGZ279" s="791"/>
      <c r="HHA279" s="791"/>
      <c r="HHB279" s="791"/>
      <c r="HHC279" s="791"/>
      <c r="HHD279" s="791"/>
      <c r="HHE279" s="792"/>
      <c r="HHF279" s="792"/>
      <c r="HHG279" s="791"/>
      <c r="HHH279" s="791"/>
      <c r="HHI279" s="792"/>
      <c r="HHJ279" s="792"/>
      <c r="HHK279" s="791"/>
      <c r="HHL279" s="791"/>
      <c r="HHM279" s="791"/>
      <c r="HHN279" s="791"/>
      <c r="HHO279" s="791"/>
      <c r="HHP279" s="790"/>
      <c r="HHQ279" s="793"/>
      <c r="HHR279" s="791"/>
      <c r="HHS279" s="791"/>
      <c r="HHT279" s="791"/>
      <c r="HHU279" s="791"/>
      <c r="HHV279" s="791"/>
      <c r="HHW279" s="791"/>
      <c r="HHX279" s="791"/>
      <c r="HHY279" s="794"/>
      <c r="HHZ279" s="794"/>
      <c r="HIA279" s="794"/>
      <c r="HIB279" s="794"/>
      <c r="HIC279" s="794"/>
      <c r="HID279" s="794"/>
      <c r="HIE279" s="794"/>
      <c r="HIF279" s="794"/>
      <c r="HIG279" s="794"/>
      <c r="HIH279" s="794"/>
      <c r="HII279" s="794"/>
      <c r="HIJ279" s="794"/>
      <c r="HIK279" s="794"/>
      <c r="HIL279" s="794"/>
      <c r="HIM279" s="794"/>
      <c r="HIN279" s="794"/>
      <c r="HIO279" s="794"/>
      <c r="HIP279" s="794"/>
      <c r="HIQ279" s="794"/>
      <c r="HIR279" s="794"/>
      <c r="HIS279" s="794"/>
      <c r="HIT279" s="794"/>
      <c r="HIU279" s="794"/>
      <c r="HIV279" s="794"/>
      <c r="HIW279" s="794"/>
      <c r="HIX279" s="794"/>
      <c r="HIY279" s="794"/>
      <c r="HIZ279" s="794"/>
      <c r="HJA279" s="794"/>
      <c r="HJB279" s="794"/>
      <c r="HJC279" s="794"/>
      <c r="HJD279" s="794"/>
      <c r="HJE279" s="794"/>
      <c r="HJF279" s="794"/>
      <c r="HJG279" s="794"/>
      <c r="HJH279" s="794"/>
      <c r="HJI279" s="794"/>
      <c r="HJJ279" s="794"/>
      <c r="HJK279" s="794"/>
      <c r="HJL279" s="794"/>
      <c r="HJM279" s="794"/>
      <c r="HJN279" s="794"/>
      <c r="HJO279" s="794"/>
      <c r="HJP279" s="794"/>
      <c r="HJQ279" s="791"/>
      <c r="HJR279" s="791"/>
      <c r="HJS279" s="791"/>
      <c r="HJT279" s="791"/>
      <c r="HJU279" s="791"/>
      <c r="HJV279" s="791"/>
      <c r="HJW279" s="791"/>
      <c r="HJX279" s="791"/>
      <c r="HJY279" s="791"/>
      <c r="HJZ279" s="791"/>
      <c r="HKA279" s="791"/>
      <c r="HKB279" s="791"/>
      <c r="HKC279" s="791"/>
      <c r="HKD279" s="791"/>
      <c r="HKE279" s="791"/>
      <c r="HKF279" s="791"/>
      <c r="HKG279" s="791"/>
      <c r="HKH279" s="791"/>
      <c r="HKI279" s="791"/>
      <c r="HKJ279" s="791"/>
      <c r="HKK279" s="791"/>
      <c r="HKL279" s="791"/>
      <c r="HKM279" s="791"/>
      <c r="HKN279" s="791"/>
      <c r="HKO279" s="792"/>
      <c r="HKP279" s="792"/>
      <c r="HKQ279" s="792"/>
      <c r="HKR279" s="792"/>
      <c r="HKS279" s="792"/>
      <c r="HKT279" s="791"/>
      <c r="HKU279" s="791"/>
      <c r="HKV279" s="792"/>
      <c r="HKW279" s="792"/>
      <c r="HKX279" s="791"/>
      <c r="HKY279" s="791"/>
      <c r="HKZ279" s="792"/>
      <c r="HLA279" s="792"/>
      <c r="HLB279" s="791"/>
      <c r="HLC279" s="791"/>
      <c r="HLD279" s="791"/>
      <c r="HLE279" s="791"/>
      <c r="HLF279" s="791"/>
      <c r="HLG279" s="791"/>
      <c r="HLH279" s="791"/>
      <c r="HLI279" s="792"/>
      <c r="HLJ279" s="792"/>
      <c r="HLK279" s="791"/>
      <c r="HLL279" s="791"/>
      <c r="HLM279" s="792"/>
      <c r="HLN279" s="792"/>
      <c r="HLO279" s="791"/>
      <c r="HLP279" s="791"/>
      <c r="HLQ279" s="791"/>
      <c r="HLR279" s="791"/>
      <c r="HLS279" s="791"/>
      <c r="HLT279" s="790"/>
      <c r="HLU279" s="793"/>
      <c r="HLV279" s="791"/>
      <c r="HLW279" s="791"/>
      <c r="HLX279" s="791"/>
      <c r="HLY279" s="791"/>
      <c r="HLZ279" s="791"/>
      <c r="HMA279" s="791"/>
      <c r="HMB279" s="791"/>
      <c r="HMC279" s="794"/>
      <c r="HMD279" s="794"/>
      <c r="HME279" s="794"/>
      <c r="HMF279" s="794"/>
      <c r="HMG279" s="794"/>
      <c r="HMH279" s="794"/>
      <c r="HMI279" s="794"/>
      <c r="HMJ279" s="794"/>
      <c r="HMK279" s="794"/>
      <c r="HML279" s="794"/>
      <c r="HMM279" s="794"/>
      <c r="HMN279" s="794"/>
      <c r="HMO279" s="794"/>
      <c r="HMP279" s="794"/>
      <c r="HMQ279" s="794"/>
      <c r="HMR279" s="794"/>
      <c r="HMS279" s="794"/>
      <c r="HMT279" s="794"/>
      <c r="HMU279" s="794"/>
      <c r="HMV279" s="794"/>
      <c r="HMW279" s="794"/>
      <c r="HMX279" s="794"/>
      <c r="HMY279" s="794"/>
      <c r="HMZ279" s="794"/>
      <c r="HNA279" s="794"/>
      <c r="HNB279" s="794"/>
      <c r="HNC279" s="794"/>
      <c r="HND279" s="794"/>
      <c r="HNE279" s="794"/>
      <c r="HNF279" s="794"/>
      <c r="HNG279" s="794"/>
      <c r="HNH279" s="794"/>
      <c r="HNI279" s="794"/>
      <c r="HNJ279" s="794"/>
      <c r="HNK279" s="794"/>
      <c r="HNL279" s="794"/>
      <c r="HNM279" s="794"/>
      <c r="HNN279" s="794"/>
      <c r="HNO279" s="794"/>
      <c r="HNP279" s="794"/>
      <c r="HNQ279" s="794"/>
      <c r="HNR279" s="794"/>
      <c r="HNS279" s="794"/>
      <c r="HNT279" s="794"/>
      <c r="HNU279" s="791"/>
      <c r="HNV279" s="791"/>
      <c r="HNW279" s="791"/>
      <c r="HNX279" s="791"/>
      <c r="HNY279" s="791"/>
      <c r="HNZ279" s="791"/>
      <c r="HOA279" s="791"/>
      <c r="HOB279" s="791"/>
      <c r="HOC279" s="791"/>
      <c r="HOD279" s="791"/>
      <c r="HOE279" s="791"/>
      <c r="HOF279" s="791"/>
      <c r="HOG279" s="791"/>
      <c r="HOH279" s="791"/>
      <c r="HOI279" s="791"/>
      <c r="HOJ279" s="791"/>
      <c r="HOK279" s="791"/>
      <c r="HOL279" s="791"/>
      <c r="HOM279" s="791"/>
      <c r="HON279" s="791"/>
      <c r="HOO279" s="791"/>
      <c r="HOP279" s="791"/>
      <c r="HOQ279" s="791"/>
      <c r="HOR279" s="791"/>
      <c r="HOS279" s="792"/>
      <c r="HOT279" s="792"/>
      <c r="HOU279" s="792"/>
      <c r="HOV279" s="792"/>
      <c r="HOW279" s="792"/>
      <c r="HOX279" s="791"/>
      <c r="HOY279" s="791"/>
      <c r="HOZ279" s="792"/>
      <c r="HPA279" s="792"/>
      <c r="HPB279" s="791"/>
      <c r="HPC279" s="791"/>
      <c r="HPD279" s="792"/>
      <c r="HPE279" s="792"/>
      <c r="HPF279" s="791"/>
      <c r="HPG279" s="791"/>
      <c r="HPH279" s="791"/>
      <c r="HPI279" s="791"/>
      <c r="HPJ279" s="791"/>
      <c r="HPK279" s="791"/>
      <c r="HPL279" s="791"/>
      <c r="HPM279" s="792"/>
      <c r="HPN279" s="792"/>
      <c r="HPO279" s="791"/>
      <c r="HPP279" s="791"/>
      <c r="HPQ279" s="792"/>
      <c r="HPR279" s="792"/>
      <c r="HPS279" s="791"/>
      <c r="HPT279" s="791"/>
      <c r="HPU279" s="791"/>
      <c r="HPV279" s="791"/>
      <c r="HPW279" s="791"/>
      <c r="HPX279" s="790"/>
      <c r="HPY279" s="793"/>
      <c r="HPZ279" s="791"/>
      <c r="HQA279" s="791"/>
      <c r="HQB279" s="791"/>
      <c r="HQC279" s="791"/>
      <c r="HQD279" s="791"/>
      <c r="HQE279" s="791"/>
      <c r="HQF279" s="791"/>
      <c r="HQG279" s="794"/>
      <c r="HQH279" s="794"/>
      <c r="HQI279" s="794"/>
      <c r="HQJ279" s="794"/>
      <c r="HQK279" s="794"/>
      <c r="HQL279" s="794"/>
      <c r="HQM279" s="794"/>
      <c r="HQN279" s="794"/>
      <c r="HQO279" s="794"/>
      <c r="HQP279" s="794"/>
      <c r="HQQ279" s="794"/>
      <c r="HQR279" s="794"/>
      <c r="HQS279" s="794"/>
      <c r="HQT279" s="794"/>
      <c r="HQU279" s="794"/>
      <c r="HQV279" s="794"/>
      <c r="HQW279" s="794"/>
      <c r="HQX279" s="794"/>
      <c r="HQY279" s="794"/>
      <c r="HQZ279" s="794"/>
      <c r="HRA279" s="794"/>
      <c r="HRB279" s="794"/>
      <c r="HRC279" s="794"/>
      <c r="HRD279" s="794"/>
      <c r="HRE279" s="794"/>
      <c r="HRF279" s="794"/>
      <c r="HRG279" s="794"/>
      <c r="HRH279" s="794"/>
      <c r="HRI279" s="794"/>
      <c r="HRJ279" s="794"/>
      <c r="HRK279" s="794"/>
      <c r="HRL279" s="794"/>
      <c r="HRM279" s="794"/>
      <c r="HRN279" s="794"/>
      <c r="HRO279" s="794"/>
      <c r="HRP279" s="794"/>
      <c r="HRQ279" s="794"/>
      <c r="HRR279" s="794"/>
      <c r="HRS279" s="794"/>
      <c r="HRT279" s="794"/>
      <c r="HRU279" s="794"/>
      <c r="HRV279" s="794"/>
      <c r="HRW279" s="794"/>
      <c r="HRX279" s="794"/>
      <c r="HRY279" s="791"/>
      <c r="HRZ279" s="791"/>
      <c r="HSA279" s="791"/>
      <c r="HSB279" s="791"/>
      <c r="HSC279" s="791"/>
      <c r="HSD279" s="791"/>
      <c r="HSE279" s="791"/>
      <c r="HSF279" s="791"/>
      <c r="HSG279" s="791"/>
      <c r="HSH279" s="791"/>
      <c r="HSI279" s="791"/>
      <c r="HSJ279" s="791"/>
      <c r="HSK279" s="791"/>
      <c r="HSL279" s="791"/>
      <c r="HSM279" s="791"/>
      <c r="HSN279" s="791"/>
      <c r="HSO279" s="791"/>
      <c r="HSP279" s="791"/>
      <c r="HSQ279" s="791"/>
      <c r="HSR279" s="791"/>
      <c r="HSS279" s="791"/>
      <c r="HST279" s="791"/>
      <c r="HSU279" s="791"/>
      <c r="HSV279" s="791"/>
      <c r="HSW279" s="792"/>
      <c r="HSX279" s="792"/>
      <c r="HSY279" s="792"/>
      <c r="HSZ279" s="792"/>
      <c r="HTA279" s="792"/>
      <c r="HTB279" s="791"/>
      <c r="HTC279" s="791"/>
      <c r="HTD279" s="792"/>
      <c r="HTE279" s="792"/>
      <c r="HTF279" s="791"/>
      <c r="HTG279" s="791"/>
      <c r="HTH279" s="792"/>
      <c r="HTI279" s="792"/>
      <c r="HTJ279" s="791"/>
      <c r="HTK279" s="791"/>
      <c r="HTL279" s="791"/>
      <c r="HTM279" s="791"/>
      <c r="HTN279" s="791"/>
      <c r="HTO279" s="791"/>
      <c r="HTP279" s="791"/>
      <c r="HTQ279" s="792"/>
      <c r="HTR279" s="792"/>
      <c r="HTS279" s="791"/>
      <c r="HTT279" s="791"/>
      <c r="HTU279" s="792"/>
      <c r="HTV279" s="792"/>
      <c r="HTW279" s="791"/>
      <c r="HTX279" s="791"/>
      <c r="HTY279" s="791"/>
      <c r="HTZ279" s="791"/>
      <c r="HUA279" s="791"/>
      <c r="HUB279" s="790"/>
      <c r="HUC279" s="793"/>
      <c r="HUD279" s="791"/>
      <c r="HUE279" s="791"/>
      <c r="HUF279" s="791"/>
      <c r="HUG279" s="791"/>
      <c r="HUH279" s="791"/>
      <c r="HUI279" s="791"/>
      <c r="HUJ279" s="791"/>
      <c r="HUK279" s="794"/>
      <c r="HUL279" s="794"/>
      <c r="HUM279" s="794"/>
      <c r="HUN279" s="794"/>
      <c r="HUO279" s="794"/>
      <c r="HUP279" s="794"/>
      <c r="HUQ279" s="794"/>
      <c r="HUR279" s="794"/>
      <c r="HUS279" s="794"/>
      <c r="HUT279" s="794"/>
      <c r="HUU279" s="794"/>
      <c r="HUV279" s="794"/>
      <c r="HUW279" s="794"/>
      <c r="HUX279" s="794"/>
      <c r="HUY279" s="794"/>
      <c r="HUZ279" s="794"/>
      <c r="HVA279" s="794"/>
      <c r="HVB279" s="794"/>
      <c r="HVC279" s="794"/>
      <c r="HVD279" s="794"/>
      <c r="HVE279" s="794"/>
      <c r="HVF279" s="794"/>
      <c r="HVG279" s="794"/>
      <c r="HVH279" s="794"/>
      <c r="HVI279" s="794"/>
      <c r="HVJ279" s="794"/>
      <c r="HVK279" s="794"/>
      <c r="HVL279" s="794"/>
      <c r="HVM279" s="794"/>
      <c r="HVN279" s="794"/>
      <c r="HVO279" s="794"/>
      <c r="HVP279" s="794"/>
      <c r="HVQ279" s="794"/>
      <c r="HVR279" s="794"/>
      <c r="HVS279" s="794"/>
      <c r="HVT279" s="794"/>
      <c r="HVU279" s="794"/>
      <c r="HVV279" s="794"/>
      <c r="HVW279" s="794"/>
      <c r="HVX279" s="794"/>
      <c r="HVY279" s="794"/>
      <c r="HVZ279" s="794"/>
      <c r="HWA279" s="794"/>
      <c r="HWB279" s="794"/>
      <c r="HWC279" s="791"/>
      <c r="HWD279" s="791"/>
      <c r="HWE279" s="791"/>
      <c r="HWF279" s="791"/>
      <c r="HWG279" s="791"/>
      <c r="HWH279" s="791"/>
      <c r="HWI279" s="791"/>
      <c r="HWJ279" s="791"/>
      <c r="HWK279" s="791"/>
      <c r="HWL279" s="791"/>
      <c r="HWM279" s="791"/>
      <c r="HWN279" s="791"/>
      <c r="HWO279" s="791"/>
      <c r="HWP279" s="791"/>
      <c r="HWQ279" s="791"/>
      <c r="HWR279" s="791"/>
      <c r="HWS279" s="791"/>
      <c r="HWT279" s="791"/>
      <c r="HWU279" s="791"/>
      <c r="HWV279" s="791"/>
      <c r="HWW279" s="791"/>
      <c r="HWX279" s="791"/>
      <c r="HWY279" s="791"/>
      <c r="HWZ279" s="791"/>
      <c r="HXA279" s="792"/>
      <c r="HXB279" s="792"/>
      <c r="HXC279" s="792"/>
      <c r="HXD279" s="792"/>
      <c r="HXE279" s="792"/>
      <c r="HXF279" s="791"/>
      <c r="HXG279" s="791"/>
      <c r="HXH279" s="792"/>
      <c r="HXI279" s="792"/>
      <c r="HXJ279" s="791"/>
      <c r="HXK279" s="791"/>
      <c r="HXL279" s="792"/>
      <c r="HXM279" s="792"/>
      <c r="HXN279" s="791"/>
      <c r="HXO279" s="791"/>
      <c r="HXP279" s="791"/>
      <c r="HXQ279" s="791"/>
      <c r="HXR279" s="791"/>
      <c r="HXS279" s="791"/>
      <c r="HXT279" s="791"/>
      <c r="HXU279" s="792"/>
      <c r="HXV279" s="792"/>
      <c r="HXW279" s="791"/>
      <c r="HXX279" s="791"/>
      <c r="HXY279" s="792"/>
      <c r="HXZ279" s="792"/>
      <c r="HYA279" s="791"/>
      <c r="HYB279" s="791"/>
      <c r="HYC279" s="791"/>
      <c r="HYD279" s="791"/>
      <c r="HYE279" s="791"/>
      <c r="HYF279" s="790"/>
      <c r="HYG279" s="793"/>
      <c r="HYH279" s="791"/>
      <c r="HYI279" s="791"/>
      <c r="HYJ279" s="791"/>
      <c r="HYK279" s="791"/>
      <c r="HYL279" s="791"/>
      <c r="HYM279" s="791"/>
      <c r="HYN279" s="791"/>
      <c r="HYO279" s="794"/>
      <c r="HYP279" s="794"/>
      <c r="HYQ279" s="794"/>
      <c r="HYR279" s="794"/>
      <c r="HYS279" s="794"/>
      <c r="HYT279" s="794"/>
      <c r="HYU279" s="794"/>
      <c r="HYV279" s="794"/>
      <c r="HYW279" s="794"/>
      <c r="HYX279" s="794"/>
      <c r="HYY279" s="794"/>
      <c r="HYZ279" s="794"/>
      <c r="HZA279" s="794"/>
      <c r="HZB279" s="794"/>
      <c r="HZC279" s="794"/>
      <c r="HZD279" s="794"/>
      <c r="HZE279" s="794"/>
      <c r="HZF279" s="794"/>
      <c r="HZG279" s="794"/>
      <c r="HZH279" s="794"/>
      <c r="HZI279" s="794"/>
      <c r="HZJ279" s="794"/>
      <c r="HZK279" s="794"/>
      <c r="HZL279" s="794"/>
      <c r="HZM279" s="794"/>
      <c r="HZN279" s="794"/>
      <c r="HZO279" s="794"/>
      <c r="HZP279" s="794"/>
      <c r="HZQ279" s="794"/>
      <c r="HZR279" s="794"/>
      <c r="HZS279" s="794"/>
      <c r="HZT279" s="794"/>
      <c r="HZU279" s="794"/>
      <c r="HZV279" s="794"/>
      <c r="HZW279" s="794"/>
      <c r="HZX279" s="794"/>
      <c r="HZY279" s="794"/>
      <c r="HZZ279" s="794"/>
      <c r="IAA279" s="794"/>
      <c r="IAB279" s="794"/>
      <c r="IAC279" s="794"/>
      <c r="IAD279" s="794"/>
      <c r="IAE279" s="794"/>
      <c r="IAF279" s="794"/>
      <c r="IAG279" s="791"/>
      <c r="IAH279" s="791"/>
      <c r="IAI279" s="791"/>
      <c r="IAJ279" s="791"/>
      <c r="IAK279" s="791"/>
      <c r="IAL279" s="791"/>
      <c r="IAM279" s="791"/>
      <c r="IAN279" s="791"/>
      <c r="IAO279" s="791"/>
      <c r="IAP279" s="791"/>
      <c r="IAQ279" s="791"/>
      <c r="IAR279" s="791"/>
      <c r="IAS279" s="791"/>
      <c r="IAT279" s="791"/>
      <c r="IAU279" s="791"/>
      <c r="IAV279" s="791"/>
      <c r="IAW279" s="791"/>
      <c r="IAX279" s="791"/>
      <c r="IAY279" s="791"/>
      <c r="IAZ279" s="791"/>
      <c r="IBA279" s="791"/>
      <c r="IBB279" s="791"/>
      <c r="IBC279" s="791"/>
      <c r="IBD279" s="791"/>
      <c r="IBE279" s="792"/>
      <c r="IBF279" s="792"/>
      <c r="IBG279" s="792"/>
      <c r="IBH279" s="792"/>
      <c r="IBI279" s="792"/>
      <c r="IBJ279" s="791"/>
      <c r="IBK279" s="791"/>
      <c r="IBL279" s="792"/>
      <c r="IBM279" s="792"/>
      <c r="IBN279" s="791"/>
      <c r="IBO279" s="791"/>
      <c r="IBP279" s="792"/>
      <c r="IBQ279" s="792"/>
      <c r="IBR279" s="791"/>
      <c r="IBS279" s="791"/>
      <c r="IBT279" s="791"/>
      <c r="IBU279" s="791"/>
      <c r="IBV279" s="791"/>
      <c r="IBW279" s="791"/>
      <c r="IBX279" s="791"/>
      <c r="IBY279" s="792"/>
      <c r="IBZ279" s="792"/>
      <c r="ICA279" s="791"/>
      <c r="ICB279" s="791"/>
      <c r="ICC279" s="792"/>
      <c r="ICD279" s="792"/>
      <c r="ICE279" s="791"/>
      <c r="ICF279" s="791"/>
      <c r="ICG279" s="791"/>
      <c r="ICH279" s="791"/>
      <c r="ICI279" s="791"/>
      <c r="ICJ279" s="790"/>
      <c r="ICK279" s="793"/>
      <c r="ICL279" s="791"/>
      <c r="ICM279" s="791"/>
      <c r="ICN279" s="791"/>
      <c r="ICO279" s="791"/>
      <c r="ICP279" s="791"/>
      <c r="ICQ279" s="791"/>
      <c r="ICR279" s="791"/>
      <c r="ICS279" s="794"/>
      <c r="ICT279" s="794"/>
      <c r="ICU279" s="794"/>
      <c r="ICV279" s="794"/>
      <c r="ICW279" s="794"/>
      <c r="ICX279" s="794"/>
      <c r="ICY279" s="794"/>
      <c r="ICZ279" s="794"/>
      <c r="IDA279" s="794"/>
      <c r="IDB279" s="794"/>
      <c r="IDC279" s="794"/>
      <c r="IDD279" s="794"/>
      <c r="IDE279" s="794"/>
      <c r="IDF279" s="794"/>
      <c r="IDG279" s="794"/>
      <c r="IDH279" s="794"/>
      <c r="IDI279" s="794"/>
      <c r="IDJ279" s="794"/>
      <c r="IDK279" s="794"/>
      <c r="IDL279" s="794"/>
      <c r="IDM279" s="794"/>
      <c r="IDN279" s="794"/>
      <c r="IDO279" s="794"/>
      <c r="IDP279" s="794"/>
      <c r="IDQ279" s="794"/>
      <c r="IDR279" s="794"/>
      <c r="IDS279" s="794"/>
      <c r="IDT279" s="794"/>
      <c r="IDU279" s="794"/>
      <c r="IDV279" s="794"/>
      <c r="IDW279" s="794"/>
      <c r="IDX279" s="794"/>
      <c r="IDY279" s="794"/>
      <c r="IDZ279" s="794"/>
      <c r="IEA279" s="794"/>
      <c r="IEB279" s="794"/>
      <c r="IEC279" s="794"/>
      <c r="IED279" s="794"/>
      <c r="IEE279" s="794"/>
      <c r="IEF279" s="794"/>
      <c r="IEG279" s="794"/>
      <c r="IEH279" s="794"/>
      <c r="IEI279" s="794"/>
      <c r="IEJ279" s="794"/>
      <c r="IEK279" s="791"/>
      <c r="IEL279" s="791"/>
      <c r="IEM279" s="791"/>
      <c r="IEN279" s="791"/>
      <c r="IEO279" s="791"/>
      <c r="IEP279" s="791"/>
      <c r="IEQ279" s="791"/>
      <c r="IER279" s="791"/>
      <c r="IES279" s="791"/>
      <c r="IET279" s="791"/>
      <c r="IEU279" s="791"/>
      <c r="IEV279" s="791"/>
      <c r="IEW279" s="791"/>
      <c r="IEX279" s="791"/>
      <c r="IEY279" s="791"/>
      <c r="IEZ279" s="791"/>
      <c r="IFA279" s="791"/>
      <c r="IFB279" s="791"/>
      <c r="IFC279" s="791"/>
      <c r="IFD279" s="791"/>
      <c r="IFE279" s="791"/>
      <c r="IFF279" s="791"/>
      <c r="IFG279" s="791"/>
      <c r="IFH279" s="791"/>
      <c r="IFI279" s="792"/>
      <c r="IFJ279" s="792"/>
      <c r="IFK279" s="792"/>
      <c r="IFL279" s="792"/>
      <c r="IFM279" s="792"/>
      <c r="IFN279" s="791"/>
      <c r="IFO279" s="791"/>
      <c r="IFP279" s="792"/>
      <c r="IFQ279" s="792"/>
      <c r="IFR279" s="791"/>
      <c r="IFS279" s="791"/>
      <c r="IFT279" s="792"/>
      <c r="IFU279" s="792"/>
      <c r="IFV279" s="791"/>
      <c r="IFW279" s="791"/>
      <c r="IFX279" s="791"/>
      <c r="IFY279" s="791"/>
      <c r="IFZ279" s="791"/>
      <c r="IGA279" s="791"/>
      <c r="IGB279" s="791"/>
      <c r="IGC279" s="792"/>
      <c r="IGD279" s="792"/>
      <c r="IGE279" s="791"/>
      <c r="IGF279" s="791"/>
      <c r="IGG279" s="792"/>
      <c r="IGH279" s="792"/>
      <c r="IGI279" s="791"/>
      <c r="IGJ279" s="791"/>
      <c r="IGK279" s="791"/>
      <c r="IGL279" s="791"/>
      <c r="IGM279" s="791"/>
      <c r="IGN279" s="790"/>
      <c r="IGO279" s="793"/>
      <c r="IGP279" s="791"/>
      <c r="IGQ279" s="791"/>
      <c r="IGR279" s="791"/>
      <c r="IGS279" s="791"/>
      <c r="IGT279" s="791"/>
      <c r="IGU279" s="791"/>
      <c r="IGV279" s="791"/>
      <c r="IGW279" s="794"/>
      <c r="IGX279" s="794"/>
      <c r="IGY279" s="794"/>
      <c r="IGZ279" s="794"/>
      <c r="IHA279" s="794"/>
      <c r="IHB279" s="794"/>
      <c r="IHC279" s="794"/>
      <c r="IHD279" s="794"/>
      <c r="IHE279" s="794"/>
      <c r="IHF279" s="794"/>
      <c r="IHG279" s="794"/>
      <c r="IHH279" s="794"/>
      <c r="IHI279" s="794"/>
      <c r="IHJ279" s="794"/>
      <c r="IHK279" s="794"/>
      <c r="IHL279" s="794"/>
      <c r="IHM279" s="794"/>
      <c r="IHN279" s="794"/>
      <c r="IHO279" s="794"/>
      <c r="IHP279" s="794"/>
      <c r="IHQ279" s="794"/>
      <c r="IHR279" s="794"/>
      <c r="IHS279" s="794"/>
      <c r="IHT279" s="794"/>
      <c r="IHU279" s="794"/>
      <c r="IHV279" s="794"/>
      <c r="IHW279" s="794"/>
      <c r="IHX279" s="794"/>
      <c r="IHY279" s="794"/>
      <c r="IHZ279" s="794"/>
      <c r="IIA279" s="794"/>
      <c r="IIB279" s="794"/>
      <c r="IIC279" s="794"/>
      <c r="IID279" s="794"/>
      <c r="IIE279" s="794"/>
      <c r="IIF279" s="794"/>
      <c r="IIG279" s="794"/>
      <c r="IIH279" s="794"/>
      <c r="III279" s="794"/>
      <c r="IIJ279" s="794"/>
      <c r="IIK279" s="794"/>
      <c r="IIL279" s="794"/>
      <c r="IIM279" s="794"/>
      <c r="IIN279" s="794"/>
      <c r="IIO279" s="791"/>
      <c r="IIP279" s="791"/>
      <c r="IIQ279" s="791"/>
      <c r="IIR279" s="791"/>
      <c r="IIS279" s="791"/>
      <c r="IIT279" s="791"/>
      <c r="IIU279" s="791"/>
      <c r="IIV279" s="791"/>
      <c r="IIW279" s="791"/>
      <c r="IIX279" s="791"/>
      <c r="IIY279" s="791"/>
      <c r="IIZ279" s="791"/>
      <c r="IJA279" s="791"/>
      <c r="IJB279" s="791"/>
      <c r="IJC279" s="791"/>
      <c r="IJD279" s="791"/>
      <c r="IJE279" s="791"/>
      <c r="IJF279" s="791"/>
      <c r="IJG279" s="791"/>
      <c r="IJH279" s="791"/>
      <c r="IJI279" s="791"/>
      <c r="IJJ279" s="791"/>
      <c r="IJK279" s="791"/>
      <c r="IJL279" s="791"/>
      <c r="IJM279" s="792"/>
      <c r="IJN279" s="792"/>
      <c r="IJO279" s="792"/>
      <c r="IJP279" s="792"/>
      <c r="IJQ279" s="792"/>
      <c r="IJR279" s="791"/>
      <c r="IJS279" s="791"/>
      <c r="IJT279" s="792"/>
      <c r="IJU279" s="792"/>
      <c r="IJV279" s="791"/>
      <c r="IJW279" s="791"/>
      <c r="IJX279" s="792"/>
      <c r="IJY279" s="792"/>
      <c r="IJZ279" s="791"/>
      <c r="IKA279" s="791"/>
      <c r="IKB279" s="791"/>
      <c r="IKC279" s="791"/>
      <c r="IKD279" s="791"/>
      <c r="IKE279" s="791"/>
      <c r="IKF279" s="791"/>
      <c r="IKG279" s="792"/>
      <c r="IKH279" s="792"/>
      <c r="IKI279" s="791"/>
      <c r="IKJ279" s="791"/>
      <c r="IKK279" s="792"/>
      <c r="IKL279" s="792"/>
      <c r="IKM279" s="791"/>
      <c r="IKN279" s="791"/>
      <c r="IKO279" s="791"/>
      <c r="IKP279" s="791"/>
      <c r="IKQ279" s="791"/>
      <c r="IKR279" s="790"/>
      <c r="IKS279" s="793"/>
      <c r="IKT279" s="791"/>
      <c r="IKU279" s="791"/>
      <c r="IKV279" s="791"/>
      <c r="IKW279" s="791"/>
      <c r="IKX279" s="791"/>
      <c r="IKY279" s="791"/>
      <c r="IKZ279" s="791"/>
      <c r="ILA279" s="794"/>
      <c r="ILB279" s="794"/>
      <c r="ILC279" s="794"/>
      <c r="ILD279" s="794"/>
      <c r="ILE279" s="794"/>
      <c r="ILF279" s="794"/>
      <c r="ILG279" s="794"/>
      <c r="ILH279" s="794"/>
      <c r="ILI279" s="794"/>
      <c r="ILJ279" s="794"/>
      <c r="ILK279" s="794"/>
      <c r="ILL279" s="794"/>
      <c r="ILM279" s="794"/>
      <c r="ILN279" s="794"/>
      <c r="ILO279" s="794"/>
      <c r="ILP279" s="794"/>
      <c r="ILQ279" s="794"/>
      <c r="ILR279" s="794"/>
      <c r="ILS279" s="794"/>
      <c r="ILT279" s="794"/>
      <c r="ILU279" s="794"/>
      <c r="ILV279" s="794"/>
      <c r="ILW279" s="794"/>
      <c r="ILX279" s="794"/>
      <c r="ILY279" s="794"/>
      <c r="ILZ279" s="794"/>
      <c r="IMA279" s="794"/>
      <c r="IMB279" s="794"/>
      <c r="IMC279" s="794"/>
      <c r="IMD279" s="794"/>
      <c r="IME279" s="794"/>
      <c r="IMF279" s="794"/>
      <c r="IMG279" s="794"/>
      <c r="IMH279" s="794"/>
      <c r="IMI279" s="794"/>
      <c r="IMJ279" s="794"/>
      <c r="IMK279" s="794"/>
      <c r="IML279" s="794"/>
      <c r="IMM279" s="794"/>
      <c r="IMN279" s="794"/>
      <c r="IMO279" s="794"/>
      <c r="IMP279" s="794"/>
      <c r="IMQ279" s="794"/>
      <c r="IMR279" s="794"/>
      <c r="IMS279" s="791"/>
      <c r="IMT279" s="791"/>
      <c r="IMU279" s="791"/>
      <c r="IMV279" s="791"/>
      <c r="IMW279" s="791"/>
      <c r="IMX279" s="791"/>
      <c r="IMY279" s="791"/>
      <c r="IMZ279" s="791"/>
      <c r="INA279" s="791"/>
      <c r="INB279" s="791"/>
      <c r="INC279" s="791"/>
      <c r="IND279" s="791"/>
      <c r="INE279" s="791"/>
      <c r="INF279" s="791"/>
      <c r="ING279" s="791"/>
      <c r="INH279" s="791"/>
      <c r="INI279" s="791"/>
      <c r="INJ279" s="791"/>
      <c r="INK279" s="791"/>
      <c r="INL279" s="791"/>
      <c r="INM279" s="791"/>
      <c r="INN279" s="791"/>
      <c r="INO279" s="791"/>
      <c r="INP279" s="791"/>
      <c r="INQ279" s="792"/>
      <c r="INR279" s="792"/>
      <c r="INS279" s="792"/>
      <c r="INT279" s="792"/>
      <c r="INU279" s="792"/>
      <c r="INV279" s="791"/>
      <c r="INW279" s="791"/>
      <c r="INX279" s="792"/>
      <c r="INY279" s="792"/>
      <c r="INZ279" s="791"/>
      <c r="IOA279" s="791"/>
      <c r="IOB279" s="792"/>
      <c r="IOC279" s="792"/>
      <c r="IOD279" s="791"/>
      <c r="IOE279" s="791"/>
      <c r="IOF279" s="791"/>
      <c r="IOG279" s="791"/>
      <c r="IOH279" s="791"/>
      <c r="IOI279" s="791"/>
      <c r="IOJ279" s="791"/>
      <c r="IOK279" s="792"/>
      <c r="IOL279" s="792"/>
      <c r="IOM279" s="791"/>
      <c r="ION279" s="791"/>
      <c r="IOO279" s="792"/>
      <c r="IOP279" s="792"/>
      <c r="IOQ279" s="791"/>
      <c r="IOR279" s="791"/>
      <c r="IOS279" s="791"/>
      <c r="IOT279" s="791"/>
      <c r="IOU279" s="791"/>
      <c r="IOV279" s="790"/>
      <c r="IOW279" s="793"/>
      <c r="IOX279" s="791"/>
      <c r="IOY279" s="791"/>
      <c r="IOZ279" s="791"/>
      <c r="IPA279" s="791"/>
      <c r="IPB279" s="791"/>
      <c r="IPC279" s="791"/>
      <c r="IPD279" s="791"/>
      <c r="IPE279" s="794"/>
      <c r="IPF279" s="794"/>
      <c r="IPG279" s="794"/>
      <c r="IPH279" s="794"/>
      <c r="IPI279" s="794"/>
      <c r="IPJ279" s="794"/>
      <c r="IPK279" s="794"/>
      <c r="IPL279" s="794"/>
      <c r="IPM279" s="794"/>
      <c r="IPN279" s="794"/>
      <c r="IPO279" s="794"/>
      <c r="IPP279" s="794"/>
      <c r="IPQ279" s="794"/>
      <c r="IPR279" s="794"/>
      <c r="IPS279" s="794"/>
      <c r="IPT279" s="794"/>
      <c r="IPU279" s="794"/>
      <c r="IPV279" s="794"/>
      <c r="IPW279" s="794"/>
      <c r="IPX279" s="794"/>
      <c r="IPY279" s="794"/>
      <c r="IPZ279" s="794"/>
      <c r="IQA279" s="794"/>
      <c r="IQB279" s="794"/>
      <c r="IQC279" s="794"/>
      <c r="IQD279" s="794"/>
      <c r="IQE279" s="794"/>
      <c r="IQF279" s="794"/>
      <c r="IQG279" s="794"/>
      <c r="IQH279" s="794"/>
      <c r="IQI279" s="794"/>
      <c r="IQJ279" s="794"/>
      <c r="IQK279" s="794"/>
      <c r="IQL279" s="794"/>
      <c r="IQM279" s="794"/>
      <c r="IQN279" s="794"/>
      <c r="IQO279" s="794"/>
      <c r="IQP279" s="794"/>
      <c r="IQQ279" s="794"/>
      <c r="IQR279" s="794"/>
      <c r="IQS279" s="794"/>
      <c r="IQT279" s="794"/>
      <c r="IQU279" s="794"/>
      <c r="IQV279" s="794"/>
      <c r="IQW279" s="791"/>
      <c r="IQX279" s="791"/>
      <c r="IQY279" s="791"/>
      <c r="IQZ279" s="791"/>
      <c r="IRA279" s="791"/>
      <c r="IRB279" s="791"/>
      <c r="IRC279" s="791"/>
      <c r="IRD279" s="791"/>
      <c r="IRE279" s="791"/>
      <c r="IRF279" s="791"/>
      <c r="IRG279" s="791"/>
      <c r="IRH279" s="791"/>
      <c r="IRI279" s="791"/>
      <c r="IRJ279" s="791"/>
      <c r="IRK279" s="791"/>
      <c r="IRL279" s="791"/>
      <c r="IRM279" s="791"/>
      <c r="IRN279" s="791"/>
      <c r="IRO279" s="791"/>
      <c r="IRP279" s="791"/>
      <c r="IRQ279" s="791"/>
      <c r="IRR279" s="791"/>
      <c r="IRS279" s="791"/>
      <c r="IRT279" s="791"/>
      <c r="IRU279" s="792"/>
      <c r="IRV279" s="792"/>
      <c r="IRW279" s="792"/>
      <c r="IRX279" s="792"/>
      <c r="IRY279" s="792"/>
      <c r="IRZ279" s="791"/>
      <c r="ISA279" s="791"/>
      <c r="ISB279" s="792"/>
      <c r="ISC279" s="792"/>
      <c r="ISD279" s="791"/>
      <c r="ISE279" s="791"/>
      <c r="ISF279" s="792"/>
      <c r="ISG279" s="792"/>
      <c r="ISH279" s="791"/>
      <c r="ISI279" s="791"/>
      <c r="ISJ279" s="791"/>
      <c r="ISK279" s="791"/>
      <c r="ISL279" s="791"/>
      <c r="ISM279" s="791"/>
      <c r="ISN279" s="791"/>
      <c r="ISO279" s="792"/>
      <c r="ISP279" s="792"/>
      <c r="ISQ279" s="791"/>
      <c r="ISR279" s="791"/>
      <c r="ISS279" s="792"/>
      <c r="IST279" s="792"/>
      <c r="ISU279" s="791"/>
      <c r="ISV279" s="791"/>
      <c r="ISW279" s="791"/>
      <c r="ISX279" s="791"/>
      <c r="ISY279" s="791"/>
      <c r="ISZ279" s="790"/>
      <c r="ITA279" s="793"/>
      <c r="ITB279" s="791"/>
      <c r="ITC279" s="791"/>
      <c r="ITD279" s="791"/>
      <c r="ITE279" s="791"/>
      <c r="ITF279" s="791"/>
      <c r="ITG279" s="791"/>
      <c r="ITH279" s="791"/>
      <c r="ITI279" s="794"/>
      <c r="ITJ279" s="794"/>
      <c r="ITK279" s="794"/>
      <c r="ITL279" s="794"/>
      <c r="ITM279" s="794"/>
      <c r="ITN279" s="794"/>
      <c r="ITO279" s="794"/>
      <c r="ITP279" s="794"/>
      <c r="ITQ279" s="794"/>
      <c r="ITR279" s="794"/>
      <c r="ITS279" s="794"/>
      <c r="ITT279" s="794"/>
      <c r="ITU279" s="794"/>
      <c r="ITV279" s="794"/>
      <c r="ITW279" s="794"/>
      <c r="ITX279" s="794"/>
      <c r="ITY279" s="794"/>
      <c r="ITZ279" s="794"/>
      <c r="IUA279" s="794"/>
      <c r="IUB279" s="794"/>
      <c r="IUC279" s="794"/>
      <c r="IUD279" s="794"/>
      <c r="IUE279" s="794"/>
      <c r="IUF279" s="794"/>
      <c r="IUG279" s="794"/>
      <c r="IUH279" s="794"/>
      <c r="IUI279" s="794"/>
      <c r="IUJ279" s="794"/>
      <c r="IUK279" s="794"/>
      <c r="IUL279" s="794"/>
      <c r="IUM279" s="794"/>
      <c r="IUN279" s="794"/>
      <c r="IUO279" s="794"/>
      <c r="IUP279" s="794"/>
      <c r="IUQ279" s="794"/>
      <c r="IUR279" s="794"/>
      <c r="IUS279" s="794"/>
      <c r="IUT279" s="794"/>
      <c r="IUU279" s="794"/>
      <c r="IUV279" s="794"/>
      <c r="IUW279" s="794"/>
      <c r="IUX279" s="794"/>
      <c r="IUY279" s="794"/>
      <c r="IUZ279" s="794"/>
      <c r="IVA279" s="791"/>
      <c r="IVB279" s="791"/>
      <c r="IVC279" s="791"/>
      <c r="IVD279" s="791"/>
      <c r="IVE279" s="791"/>
      <c r="IVF279" s="791"/>
      <c r="IVG279" s="791"/>
      <c r="IVH279" s="791"/>
      <c r="IVI279" s="791"/>
      <c r="IVJ279" s="791"/>
      <c r="IVK279" s="791"/>
      <c r="IVL279" s="791"/>
      <c r="IVM279" s="791"/>
      <c r="IVN279" s="791"/>
      <c r="IVO279" s="791"/>
      <c r="IVP279" s="791"/>
      <c r="IVQ279" s="791"/>
      <c r="IVR279" s="791"/>
      <c r="IVS279" s="791"/>
      <c r="IVT279" s="791"/>
      <c r="IVU279" s="791"/>
      <c r="IVV279" s="791"/>
      <c r="IVW279" s="791"/>
      <c r="IVX279" s="791"/>
      <c r="IVY279" s="792"/>
      <c r="IVZ279" s="792"/>
      <c r="IWA279" s="792"/>
      <c r="IWB279" s="792"/>
      <c r="IWC279" s="792"/>
      <c r="IWD279" s="791"/>
      <c r="IWE279" s="791"/>
      <c r="IWF279" s="792"/>
      <c r="IWG279" s="792"/>
      <c r="IWH279" s="791"/>
      <c r="IWI279" s="791"/>
      <c r="IWJ279" s="792"/>
      <c r="IWK279" s="792"/>
      <c r="IWL279" s="791"/>
      <c r="IWM279" s="791"/>
      <c r="IWN279" s="791"/>
      <c r="IWO279" s="791"/>
      <c r="IWP279" s="791"/>
      <c r="IWQ279" s="791"/>
      <c r="IWR279" s="791"/>
      <c r="IWS279" s="792"/>
      <c r="IWT279" s="792"/>
      <c r="IWU279" s="791"/>
      <c r="IWV279" s="791"/>
      <c r="IWW279" s="792"/>
      <c r="IWX279" s="792"/>
      <c r="IWY279" s="791"/>
      <c r="IWZ279" s="791"/>
      <c r="IXA279" s="791"/>
      <c r="IXB279" s="791"/>
      <c r="IXC279" s="791"/>
      <c r="IXD279" s="790"/>
      <c r="IXE279" s="793"/>
      <c r="IXF279" s="791"/>
      <c r="IXG279" s="791"/>
      <c r="IXH279" s="791"/>
      <c r="IXI279" s="791"/>
      <c r="IXJ279" s="791"/>
      <c r="IXK279" s="791"/>
      <c r="IXL279" s="791"/>
      <c r="IXM279" s="794"/>
      <c r="IXN279" s="794"/>
      <c r="IXO279" s="794"/>
      <c r="IXP279" s="794"/>
      <c r="IXQ279" s="794"/>
      <c r="IXR279" s="794"/>
      <c r="IXS279" s="794"/>
      <c r="IXT279" s="794"/>
      <c r="IXU279" s="794"/>
      <c r="IXV279" s="794"/>
      <c r="IXW279" s="794"/>
      <c r="IXX279" s="794"/>
      <c r="IXY279" s="794"/>
      <c r="IXZ279" s="794"/>
      <c r="IYA279" s="794"/>
      <c r="IYB279" s="794"/>
      <c r="IYC279" s="794"/>
      <c r="IYD279" s="794"/>
      <c r="IYE279" s="794"/>
      <c r="IYF279" s="794"/>
      <c r="IYG279" s="794"/>
      <c r="IYH279" s="794"/>
      <c r="IYI279" s="794"/>
      <c r="IYJ279" s="794"/>
      <c r="IYK279" s="794"/>
      <c r="IYL279" s="794"/>
      <c r="IYM279" s="794"/>
      <c r="IYN279" s="794"/>
      <c r="IYO279" s="794"/>
      <c r="IYP279" s="794"/>
      <c r="IYQ279" s="794"/>
      <c r="IYR279" s="794"/>
      <c r="IYS279" s="794"/>
      <c r="IYT279" s="794"/>
      <c r="IYU279" s="794"/>
      <c r="IYV279" s="794"/>
      <c r="IYW279" s="794"/>
      <c r="IYX279" s="794"/>
      <c r="IYY279" s="794"/>
      <c r="IYZ279" s="794"/>
      <c r="IZA279" s="794"/>
      <c r="IZB279" s="794"/>
      <c r="IZC279" s="794"/>
      <c r="IZD279" s="794"/>
      <c r="IZE279" s="791"/>
      <c r="IZF279" s="791"/>
      <c r="IZG279" s="791"/>
      <c r="IZH279" s="791"/>
      <c r="IZI279" s="791"/>
      <c r="IZJ279" s="791"/>
      <c r="IZK279" s="791"/>
      <c r="IZL279" s="791"/>
      <c r="IZM279" s="791"/>
      <c r="IZN279" s="791"/>
      <c r="IZO279" s="791"/>
      <c r="IZP279" s="791"/>
      <c r="IZQ279" s="791"/>
      <c r="IZR279" s="791"/>
      <c r="IZS279" s="791"/>
      <c r="IZT279" s="791"/>
      <c r="IZU279" s="791"/>
      <c r="IZV279" s="791"/>
      <c r="IZW279" s="791"/>
      <c r="IZX279" s="791"/>
      <c r="IZY279" s="791"/>
      <c r="IZZ279" s="791"/>
      <c r="JAA279" s="791"/>
      <c r="JAB279" s="791"/>
      <c r="JAC279" s="792"/>
      <c r="JAD279" s="792"/>
      <c r="JAE279" s="792"/>
      <c r="JAF279" s="792"/>
      <c r="JAG279" s="792"/>
      <c r="JAH279" s="791"/>
      <c r="JAI279" s="791"/>
      <c r="JAJ279" s="792"/>
      <c r="JAK279" s="792"/>
      <c r="JAL279" s="791"/>
      <c r="JAM279" s="791"/>
      <c r="JAN279" s="792"/>
      <c r="JAO279" s="792"/>
      <c r="JAP279" s="791"/>
      <c r="JAQ279" s="791"/>
      <c r="JAR279" s="791"/>
      <c r="JAS279" s="791"/>
      <c r="JAT279" s="791"/>
      <c r="JAU279" s="791"/>
      <c r="JAV279" s="791"/>
      <c r="JAW279" s="792"/>
      <c r="JAX279" s="792"/>
      <c r="JAY279" s="791"/>
      <c r="JAZ279" s="791"/>
      <c r="JBA279" s="792"/>
      <c r="JBB279" s="792"/>
      <c r="JBC279" s="791"/>
      <c r="JBD279" s="791"/>
      <c r="JBE279" s="791"/>
      <c r="JBF279" s="791"/>
      <c r="JBG279" s="791"/>
      <c r="JBH279" s="790"/>
      <c r="JBI279" s="793"/>
      <c r="JBJ279" s="791"/>
      <c r="JBK279" s="791"/>
      <c r="JBL279" s="791"/>
      <c r="JBM279" s="791"/>
      <c r="JBN279" s="791"/>
      <c r="JBO279" s="791"/>
      <c r="JBP279" s="791"/>
      <c r="JBQ279" s="794"/>
      <c r="JBR279" s="794"/>
      <c r="JBS279" s="794"/>
      <c r="JBT279" s="794"/>
      <c r="JBU279" s="794"/>
      <c r="JBV279" s="794"/>
      <c r="JBW279" s="794"/>
      <c r="JBX279" s="794"/>
      <c r="JBY279" s="794"/>
      <c r="JBZ279" s="794"/>
      <c r="JCA279" s="794"/>
      <c r="JCB279" s="794"/>
      <c r="JCC279" s="794"/>
      <c r="JCD279" s="794"/>
      <c r="JCE279" s="794"/>
      <c r="JCF279" s="794"/>
      <c r="JCG279" s="794"/>
      <c r="JCH279" s="794"/>
      <c r="JCI279" s="794"/>
      <c r="JCJ279" s="794"/>
      <c r="JCK279" s="794"/>
      <c r="JCL279" s="794"/>
      <c r="JCM279" s="794"/>
      <c r="JCN279" s="794"/>
      <c r="JCO279" s="794"/>
      <c r="JCP279" s="794"/>
      <c r="JCQ279" s="794"/>
      <c r="JCR279" s="794"/>
      <c r="JCS279" s="794"/>
      <c r="JCT279" s="794"/>
      <c r="JCU279" s="794"/>
      <c r="JCV279" s="794"/>
      <c r="JCW279" s="794"/>
      <c r="JCX279" s="794"/>
      <c r="JCY279" s="794"/>
      <c r="JCZ279" s="794"/>
      <c r="JDA279" s="794"/>
      <c r="JDB279" s="794"/>
      <c r="JDC279" s="794"/>
      <c r="JDD279" s="794"/>
      <c r="JDE279" s="794"/>
      <c r="JDF279" s="794"/>
      <c r="JDG279" s="794"/>
      <c r="JDH279" s="794"/>
      <c r="JDI279" s="791"/>
      <c r="JDJ279" s="791"/>
      <c r="JDK279" s="791"/>
      <c r="JDL279" s="791"/>
      <c r="JDM279" s="791"/>
      <c r="JDN279" s="791"/>
      <c r="JDO279" s="791"/>
      <c r="JDP279" s="791"/>
      <c r="JDQ279" s="791"/>
      <c r="JDR279" s="791"/>
      <c r="JDS279" s="791"/>
      <c r="JDT279" s="791"/>
      <c r="JDU279" s="791"/>
      <c r="JDV279" s="791"/>
      <c r="JDW279" s="791"/>
      <c r="JDX279" s="791"/>
      <c r="JDY279" s="791"/>
      <c r="JDZ279" s="791"/>
      <c r="JEA279" s="791"/>
      <c r="JEB279" s="791"/>
      <c r="JEC279" s="791"/>
      <c r="JED279" s="791"/>
      <c r="JEE279" s="791"/>
      <c r="JEF279" s="791"/>
      <c r="JEG279" s="792"/>
      <c r="JEH279" s="792"/>
      <c r="JEI279" s="792"/>
      <c r="JEJ279" s="792"/>
      <c r="JEK279" s="792"/>
      <c r="JEL279" s="791"/>
      <c r="JEM279" s="791"/>
      <c r="JEN279" s="792"/>
      <c r="JEO279" s="792"/>
      <c r="JEP279" s="791"/>
      <c r="JEQ279" s="791"/>
      <c r="JER279" s="792"/>
      <c r="JES279" s="792"/>
      <c r="JET279" s="791"/>
      <c r="JEU279" s="791"/>
      <c r="JEV279" s="791"/>
      <c r="JEW279" s="791"/>
      <c r="JEX279" s="791"/>
      <c r="JEY279" s="791"/>
      <c r="JEZ279" s="791"/>
      <c r="JFA279" s="792"/>
      <c r="JFB279" s="792"/>
      <c r="JFC279" s="791"/>
      <c r="JFD279" s="791"/>
      <c r="JFE279" s="792"/>
      <c r="JFF279" s="792"/>
      <c r="JFG279" s="791"/>
      <c r="JFH279" s="791"/>
      <c r="JFI279" s="791"/>
      <c r="JFJ279" s="791"/>
      <c r="JFK279" s="791"/>
      <c r="JFL279" s="790"/>
      <c r="JFM279" s="793"/>
      <c r="JFN279" s="791"/>
      <c r="JFO279" s="791"/>
      <c r="JFP279" s="791"/>
      <c r="JFQ279" s="791"/>
      <c r="JFR279" s="791"/>
      <c r="JFS279" s="791"/>
      <c r="JFT279" s="791"/>
      <c r="JFU279" s="794"/>
      <c r="JFV279" s="794"/>
      <c r="JFW279" s="794"/>
      <c r="JFX279" s="794"/>
      <c r="JFY279" s="794"/>
      <c r="JFZ279" s="794"/>
      <c r="JGA279" s="794"/>
      <c r="JGB279" s="794"/>
      <c r="JGC279" s="794"/>
      <c r="JGD279" s="794"/>
      <c r="JGE279" s="794"/>
      <c r="JGF279" s="794"/>
      <c r="JGG279" s="794"/>
      <c r="JGH279" s="794"/>
      <c r="JGI279" s="794"/>
      <c r="JGJ279" s="794"/>
      <c r="JGK279" s="794"/>
      <c r="JGL279" s="794"/>
      <c r="JGM279" s="794"/>
      <c r="JGN279" s="794"/>
      <c r="JGO279" s="794"/>
      <c r="JGP279" s="794"/>
      <c r="JGQ279" s="794"/>
      <c r="JGR279" s="794"/>
      <c r="JGS279" s="794"/>
      <c r="JGT279" s="794"/>
      <c r="JGU279" s="794"/>
      <c r="JGV279" s="794"/>
      <c r="JGW279" s="794"/>
      <c r="JGX279" s="794"/>
      <c r="JGY279" s="794"/>
      <c r="JGZ279" s="794"/>
      <c r="JHA279" s="794"/>
      <c r="JHB279" s="794"/>
      <c r="JHC279" s="794"/>
      <c r="JHD279" s="794"/>
      <c r="JHE279" s="794"/>
      <c r="JHF279" s="794"/>
      <c r="JHG279" s="794"/>
      <c r="JHH279" s="794"/>
      <c r="JHI279" s="794"/>
      <c r="JHJ279" s="794"/>
      <c r="JHK279" s="794"/>
      <c r="JHL279" s="794"/>
      <c r="JHM279" s="791"/>
      <c r="JHN279" s="791"/>
      <c r="JHO279" s="791"/>
      <c r="JHP279" s="791"/>
      <c r="JHQ279" s="791"/>
      <c r="JHR279" s="791"/>
      <c r="JHS279" s="791"/>
      <c r="JHT279" s="791"/>
      <c r="JHU279" s="791"/>
      <c r="JHV279" s="791"/>
      <c r="JHW279" s="791"/>
      <c r="JHX279" s="791"/>
      <c r="JHY279" s="791"/>
      <c r="JHZ279" s="791"/>
      <c r="JIA279" s="791"/>
      <c r="JIB279" s="791"/>
      <c r="JIC279" s="791"/>
      <c r="JID279" s="791"/>
      <c r="JIE279" s="791"/>
      <c r="JIF279" s="791"/>
      <c r="JIG279" s="791"/>
      <c r="JIH279" s="791"/>
      <c r="JII279" s="791"/>
      <c r="JIJ279" s="791"/>
      <c r="JIK279" s="792"/>
      <c r="JIL279" s="792"/>
      <c r="JIM279" s="792"/>
      <c r="JIN279" s="792"/>
      <c r="JIO279" s="792"/>
      <c r="JIP279" s="791"/>
      <c r="JIQ279" s="791"/>
      <c r="JIR279" s="792"/>
      <c r="JIS279" s="792"/>
      <c r="JIT279" s="791"/>
      <c r="JIU279" s="791"/>
      <c r="JIV279" s="792"/>
      <c r="JIW279" s="792"/>
      <c r="JIX279" s="791"/>
      <c r="JIY279" s="791"/>
      <c r="JIZ279" s="791"/>
      <c r="JJA279" s="791"/>
      <c r="JJB279" s="791"/>
      <c r="JJC279" s="791"/>
      <c r="JJD279" s="791"/>
      <c r="JJE279" s="792"/>
      <c r="JJF279" s="792"/>
      <c r="JJG279" s="791"/>
      <c r="JJH279" s="791"/>
      <c r="JJI279" s="792"/>
      <c r="JJJ279" s="792"/>
      <c r="JJK279" s="791"/>
      <c r="JJL279" s="791"/>
      <c r="JJM279" s="791"/>
      <c r="JJN279" s="791"/>
      <c r="JJO279" s="791"/>
      <c r="JJP279" s="790"/>
      <c r="JJQ279" s="793"/>
      <c r="JJR279" s="791"/>
      <c r="JJS279" s="791"/>
      <c r="JJT279" s="791"/>
      <c r="JJU279" s="791"/>
      <c r="JJV279" s="791"/>
      <c r="JJW279" s="791"/>
      <c r="JJX279" s="791"/>
      <c r="JJY279" s="794"/>
      <c r="JJZ279" s="794"/>
      <c r="JKA279" s="794"/>
      <c r="JKB279" s="794"/>
      <c r="JKC279" s="794"/>
      <c r="JKD279" s="794"/>
      <c r="JKE279" s="794"/>
      <c r="JKF279" s="794"/>
      <c r="JKG279" s="794"/>
      <c r="JKH279" s="794"/>
      <c r="JKI279" s="794"/>
      <c r="JKJ279" s="794"/>
      <c r="JKK279" s="794"/>
      <c r="JKL279" s="794"/>
      <c r="JKM279" s="794"/>
      <c r="JKN279" s="794"/>
      <c r="JKO279" s="794"/>
      <c r="JKP279" s="794"/>
      <c r="JKQ279" s="794"/>
      <c r="JKR279" s="794"/>
      <c r="JKS279" s="794"/>
      <c r="JKT279" s="794"/>
      <c r="JKU279" s="794"/>
      <c r="JKV279" s="794"/>
      <c r="JKW279" s="794"/>
      <c r="JKX279" s="794"/>
      <c r="JKY279" s="794"/>
      <c r="JKZ279" s="794"/>
      <c r="JLA279" s="794"/>
      <c r="JLB279" s="794"/>
      <c r="JLC279" s="794"/>
      <c r="JLD279" s="794"/>
      <c r="JLE279" s="794"/>
      <c r="JLF279" s="794"/>
      <c r="JLG279" s="794"/>
      <c r="JLH279" s="794"/>
      <c r="JLI279" s="794"/>
      <c r="JLJ279" s="794"/>
      <c r="JLK279" s="794"/>
      <c r="JLL279" s="794"/>
      <c r="JLM279" s="794"/>
      <c r="JLN279" s="794"/>
      <c r="JLO279" s="794"/>
      <c r="JLP279" s="794"/>
      <c r="JLQ279" s="791"/>
      <c r="JLR279" s="791"/>
      <c r="JLS279" s="791"/>
      <c r="JLT279" s="791"/>
      <c r="JLU279" s="791"/>
      <c r="JLV279" s="791"/>
      <c r="JLW279" s="791"/>
      <c r="JLX279" s="791"/>
      <c r="JLY279" s="791"/>
      <c r="JLZ279" s="791"/>
      <c r="JMA279" s="791"/>
      <c r="JMB279" s="791"/>
      <c r="JMC279" s="791"/>
      <c r="JMD279" s="791"/>
      <c r="JME279" s="791"/>
      <c r="JMF279" s="791"/>
      <c r="JMG279" s="791"/>
      <c r="JMH279" s="791"/>
      <c r="JMI279" s="791"/>
      <c r="JMJ279" s="791"/>
      <c r="JMK279" s="791"/>
      <c r="JML279" s="791"/>
      <c r="JMM279" s="791"/>
      <c r="JMN279" s="791"/>
      <c r="JMO279" s="792"/>
      <c r="JMP279" s="792"/>
      <c r="JMQ279" s="792"/>
      <c r="JMR279" s="792"/>
      <c r="JMS279" s="792"/>
      <c r="JMT279" s="791"/>
      <c r="JMU279" s="791"/>
      <c r="JMV279" s="792"/>
      <c r="JMW279" s="792"/>
      <c r="JMX279" s="791"/>
      <c r="JMY279" s="791"/>
      <c r="JMZ279" s="792"/>
      <c r="JNA279" s="792"/>
      <c r="JNB279" s="791"/>
      <c r="JNC279" s="791"/>
      <c r="JND279" s="791"/>
      <c r="JNE279" s="791"/>
      <c r="JNF279" s="791"/>
      <c r="JNG279" s="791"/>
      <c r="JNH279" s="791"/>
      <c r="JNI279" s="792"/>
      <c r="JNJ279" s="792"/>
      <c r="JNK279" s="791"/>
      <c r="JNL279" s="791"/>
      <c r="JNM279" s="792"/>
      <c r="JNN279" s="792"/>
      <c r="JNO279" s="791"/>
      <c r="JNP279" s="791"/>
      <c r="JNQ279" s="791"/>
      <c r="JNR279" s="791"/>
      <c r="JNS279" s="791"/>
      <c r="JNT279" s="790"/>
      <c r="JNU279" s="793"/>
      <c r="JNV279" s="791"/>
      <c r="JNW279" s="791"/>
      <c r="JNX279" s="791"/>
      <c r="JNY279" s="791"/>
      <c r="JNZ279" s="791"/>
      <c r="JOA279" s="791"/>
      <c r="JOB279" s="791"/>
      <c r="JOC279" s="794"/>
      <c r="JOD279" s="794"/>
      <c r="JOE279" s="794"/>
      <c r="JOF279" s="794"/>
      <c r="JOG279" s="794"/>
      <c r="JOH279" s="794"/>
      <c r="JOI279" s="794"/>
      <c r="JOJ279" s="794"/>
      <c r="JOK279" s="794"/>
      <c r="JOL279" s="794"/>
      <c r="JOM279" s="794"/>
      <c r="JON279" s="794"/>
      <c r="JOO279" s="794"/>
      <c r="JOP279" s="794"/>
      <c r="JOQ279" s="794"/>
      <c r="JOR279" s="794"/>
      <c r="JOS279" s="794"/>
      <c r="JOT279" s="794"/>
      <c r="JOU279" s="794"/>
      <c r="JOV279" s="794"/>
      <c r="JOW279" s="794"/>
      <c r="JOX279" s="794"/>
      <c r="JOY279" s="794"/>
      <c r="JOZ279" s="794"/>
      <c r="JPA279" s="794"/>
      <c r="JPB279" s="794"/>
      <c r="JPC279" s="794"/>
      <c r="JPD279" s="794"/>
      <c r="JPE279" s="794"/>
      <c r="JPF279" s="794"/>
      <c r="JPG279" s="794"/>
      <c r="JPH279" s="794"/>
      <c r="JPI279" s="794"/>
      <c r="JPJ279" s="794"/>
      <c r="JPK279" s="794"/>
      <c r="JPL279" s="794"/>
      <c r="JPM279" s="794"/>
      <c r="JPN279" s="794"/>
      <c r="JPO279" s="794"/>
      <c r="JPP279" s="794"/>
      <c r="JPQ279" s="794"/>
      <c r="JPR279" s="794"/>
      <c r="JPS279" s="794"/>
      <c r="JPT279" s="794"/>
      <c r="JPU279" s="791"/>
      <c r="JPV279" s="791"/>
      <c r="JPW279" s="791"/>
      <c r="JPX279" s="791"/>
      <c r="JPY279" s="791"/>
      <c r="JPZ279" s="791"/>
      <c r="JQA279" s="791"/>
      <c r="JQB279" s="791"/>
      <c r="JQC279" s="791"/>
      <c r="JQD279" s="791"/>
      <c r="JQE279" s="791"/>
      <c r="JQF279" s="791"/>
      <c r="JQG279" s="791"/>
      <c r="JQH279" s="791"/>
      <c r="JQI279" s="791"/>
      <c r="JQJ279" s="791"/>
      <c r="JQK279" s="791"/>
      <c r="JQL279" s="791"/>
      <c r="JQM279" s="791"/>
      <c r="JQN279" s="791"/>
      <c r="JQO279" s="791"/>
      <c r="JQP279" s="791"/>
      <c r="JQQ279" s="791"/>
      <c r="JQR279" s="791"/>
      <c r="JQS279" s="792"/>
      <c r="JQT279" s="792"/>
      <c r="JQU279" s="792"/>
      <c r="JQV279" s="792"/>
      <c r="JQW279" s="792"/>
      <c r="JQX279" s="791"/>
      <c r="JQY279" s="791"/>
      <c r="JQZ279" s="792"/>
      <c r="JRA279" s="792"/>
      <c r="JRB279" s="791"/>
      <c r="JRC279" s="791"/>
      <c r="JRD279" s="792"/>
      <c r="JRE279" s="792"/>
      <c r="JRF279" s="791"/>
      <c r="JRG279" s="791"/>
      <c r="JRH279" s="791"/>
      <c r="JRI279" s="791"/>
      <c r="JRJ279" s="791"/>
      <c r="JRK279" s="791"/>
      <c r="JRL279" s="791"/>
      <c r="JRM279" s="792"/>
      <c r="JRN279" s="792"/>
      <c r="JRO279" s="791"/>
      <c r="JRP279" s="791"/>
      <c r="JRQ279" s="792"/>
      <c r="JRR279" s="792"/>
      <c r="JRS279" s="791"/>
      <c r="JRT279" s="791"/>
      <c r="JRU279" s="791"/>
      <c r="JRV279" s="791"/>
      <c r="JRW279" s="791"/>
      <c r="JRX279" s="790"/>
      <c r="JRY279" s="793"/>
      <c r="JRZ279" s="791"/>
      <c r="JSA279" s="791"/>
      <c r="JSB279" s="791"/>
      <c r="JSC279" s="791"/>
      <c r="JSD279" s="791"/>
      <c r="JSE279" s="791"/>
      <c r="JSF279" s="791"/>
      <c r="JSG279" s="794"/>
      <c r="JSH279" s="794"/>
      <c r="JSI279" s="794"/>
      <c r="JSJ279" s="794"/>
      <c r="JSK279" s="794"/>
      <c r="JSL279" s="794"/>
      <c r="JSM279" s="794"/>
      <c r="JSN279" s="794"/>
      <c r="JSO279" s="794"/>
      <c r="JSP279" s="794"/>
      <c r="JSQ279" s="794"/>
      <c r="JSR279" s="794"/>
      <c r="JSS279" s="794"/>
      <c r="JST279" s="794"/>
      <c r="JSU279" s="794"/>
      <c r="JSV279" s="794"/>
      <c r="JSW279" s="794"/>
      <c r="JSX279" s="794"/>
      <c r="JSY279" s="794"/>
      <c r="JSZ279" s="794"/>
      <c r="JTA279" s="794"/>
      <c r="JTB279" s="794"/>
      <c r="JTC279" s="794"/>
      <c r="JTD279" s="794"/>
      <c r="JTE279" s="794"/>
      <c r="JTF279" s="794"/>
      <c r="JTG279" s="794"/>
      <c r="JTH279" s="794"/>
      <c r="JTI279" s="794"/>
      <c r="JTJ279" s="794"/>
      <c r="JTK279" s="794"/>
      <c r="JTL279" s="794"/>
      <c r="JTM279" s="794"/>
      <c r="JTN279" s="794"/>
      <c r="JTO279" s="794"/>
      <c r="JTP279" s="794"/>
      <c r="JTQ279" s="794"/>
      <c r="JTR279" s="794"/>
      <c r="JTS279" s="794"/>
      <c r="JTT279" s="794"/>
      <c r="JTU279" s="794"/>
      <c r="JTV279" s="794"/>
      <c r="JTW279" s="794"/>
      <c r="JTX279" s="794"/>
      <c r="JTY279" s="791"/>
      <c r="JTZ279" s="791"/>
      <c r="JUA279" s="791"/>
      <c r="JUB279" s="791"/>
      <c r="JUC279" s="791"/>
      <c r="JUD279" s="791"/>
      <c r="JUE279" s="791"/>
      <c r="JUF279" s="791"/>
      <c r="JUG279" s="791"/>
      <c r="JUH279" s="791"/>
      <c r="JUI279" s="791"/>
      <c r="JUJ279" s="791"/>
      <c r="JUK279" s="791"/>
      <c r="JUL279" s="791"/>
      <c r="JUM279" s="791"/>
      <c r="JUN279" s="791"/>
      <c r="JUO279" s="791"/>
      <c r="JUP279" s="791"/>
      <c r="JUQ279" s="791"/>
      <c r="JUR279" s="791"/>
      <c r="JUS279" s="791"/>
      <c r="JUT279" s="791"/>
      <c r="JUU279" s="791"/>
      <c r="JUV279" s="791"/>
      <c r="JUW279" s="792"/>
      <c r="JUX279" s="792"/>
      <c r="JUY279" s="792"/>
      <c r="JUZ279" s="792"/>
      <c r="JVA279" s="792"/>
      <c r="JVB279" s="791"/>
      <c r="JVC279" s="791"/>
      <c r="JVD279" s="792"/>
      <c r="JVE279" s="792"/>
      <c r="JVF279" s="791"/>
      <c r="JVG279" s="791"/>
      <c r="JVH279" s="792"/>
      <c r="JVI279" s="792"/>
      <c r="JVJ279" s="791"/>
      <c r="JVK279" s="791"/>
      <c r="JVL279" s="791"/>
      <c r="JVM279" s="791"/>
      <c r="JVN279" s="791"/>
      <c r="JVO279" s="791"/>
      <c r="JVP279" s="791"/>
      <c r="JVQ279" s="792"/>
      <c r="JVR279" s="792"/>
      <c r="JVS279" s="791"/>
      <c r="JVT279" s="791"/>
      <c r="JVU279" s="792"/>
      <c r="JVV279" s="792"/>
      <c r="JVW279" s="791"/>
      <c r="JVX279" s="791"/>
      <c r="JVY279" s="791"/>
      <c r="JVZ279" s="791"/>
      <c r="JWA279" s="791"/>
      <c r="JWB279" s="790"/>
      <c r="JWC279" s="793"/>
      <c r="JWD279" s="791"/>
      <c r="JWE279" s="791"/>
      <c r="JWF279" s="791"/>
      <c r="JWG279" s="791"/>
      <c r="JWH279" s="791"/>
      <c r="JWI279" s="791"/>
      <c r="JWJ279" s="791"/>
      <c r="JWK279" s="794"/>
      <c r="JWL279" s="794"/>
      <c r="JWM279" s="794"/>
      <c r="JWN279" s="794"/>
      <c r="JWO279" s="794"/>
      <c r="JWP279" s="794"/>
      <c r="JWQ279" s="794"/>
      <c r="JWR279" s="794"/>
      <c r="JWS279" s="794"/>
      <c r="JWT279" s="794"/>
      <c r="JWU279" s="794"/>
      <c r="JWV279" s="794"/>
      <c r="JWW279" s="794"/>
      <c r="JWX279" s="794"/>
      <c r="JWY279" s="794"/>
      <c r="JWZ279" s="794"/>
      <c r="JXA279" s="794"/>
      <c r="JXB279" s="794"/>
      <c r="JXC279" s="794"/>
      <c r="JXD279" s="794"/>
      <c r="JXE279" s="794"/>
      <c r="JXF279" s="794"/>
      <c r="JXG279" s="794"/>
      <c r="JXH279" s="794"/>
      <c r="JXI279" s="794"/>
      <c r="JXJ279" s="794"/>
      <c r="JXK279" s="794"/>
      <c r="JXL279" s="794"/>
      <c r="JXM279" s="794"/>
      <c r="JXN279" s="794"/>
      <c r="JXO279" s="794"/>
      <c r="JXP279" s="794"/>
      <c r="JXQ279" s="794"/>
      <c r="JXR279" s="794"/>
      <c r="JXS279" s="794"/>
      <c r="JXT279" s="794"/>
      <c r="JXU279" s="794"/>
      <c r="JXV279" s="794"/>
      <c r="JXW279" s="794"/>
      <c r="JXX279" s="794"/>
      <c r="JXY279" s="794"/>
      <c r="JXZ279" s="794"/>
      <c r="JYA279" s="794"/>
      <c r="JYB279" s="794"/>
      <c r="JYC279" s="791"/>
      <c r="JYD279" s="791"/>
      <c r="JYE279" s="791"/>
      <c r="JYF279" s="791"/>
      <c r="JYG279" s="791"/>
      <c r="JYH279" s="791"/>
      <c r="JYI279" s="791"/>
      <c r="JYJ279" s="791"/>
      <c r="JYK279" s="791"/>
      <c r="JYL279" s="791"/>
      <c r="JYM279" s="791"/>
      <c r="JYN279" s="791"/>
      <c r="JYO279" s="791"/>
      <c r="JYP279" s="791"/>
      <c r="JYQ279" s="791"/>
      <c r="JYR279" s="791"/>
      <c r="JYS279" s="791"/>
      <c r="JYT279" s="791"/>
      <c r="JYU279" s="791"/>
      <c r="JYV279" s="791"/>
      <c r="JYW279" s="791"/>
      <c r="JYX279" s="791"/>
      <c r="JYY279" s="791"/>
      <c r="JYZ279" s="791"/>
      <c r="JZA279" s="792"/>
      <c r="JZB279" s="792"/>
      <c r="JZC279" s="792"/>
      <c r="JZD279" s="792"/>
      <c r="JZE279" s="792"/>
      <c r="JZF279" s="791"/>
      <c r="JZG279" s="791"/>
      <c r="JZH279" s="792"/>
      <c r="JZI279" s="792"/>
      <c r="JZJ279" s="791"/>
      <c r="JZK279" s="791"/>
      <c r="JZL279" s="792"/>
      <c r="JZM279" s="792"/>
      <c r="JZN279" s="791"/>
      <c r="JZO279" s="791"/>
      <c r="JZP279" s="791"/>
      <c r="JZQ279" s="791"/>
      <c r="JZR279" s="791"/>
      <c r="JZS279" s="791"/>
      <c r="JZT279" s="791"/>
      <c r="JZU279" s="792"/>
      <c r="JZV279" s="792"/>
      <c r="JZW279" s="791"/>
      <c r="JZX279" s="791"/>
      <c r="JZY279" s="792"/>
      <c r="JZZ279" s="792"/>
      <c r="KAA279" s="791"/>
      <c r="KAB279" s="791"/>
      <c r="KAC279" s="791"/>
      <c r="KAD279" s="791"/>
      <c r="KAE279" s="791"/>
      <c r="KAF279" s="790"/>
      <c r="KAG279" s="793"/>
      <c r="KAH279" s="791"/>
      <c r="KAI279" s="791"/>
      <c r="KAJ279" s="791"/>
      <c r="KAK279" s="791"/>
      <c r="KAL279" s="791"/>
      <c r="KAM279" s="791"/>
      <c r="KAN279" s="791"/>
      <c r="KAO279" s="794"/>
      <c r="KAP279" s="794"/>
      <c r="KAQ279" s="794"/>
      <c r="KAR279" s="794"/>
      <c r="KAS279" s="794"/>
      <c r="KAT279" s="794"/>
      <c r="KAU279" s="794"/>
      <c r="KAV279" s="794"/>
      <c r="KAW279" s="794"/>
      <c r="KAX279" s="794"/>
      <c r="KAY279" s="794"/>
      <c r="KAZ279" s="794"/>
      <c r="KBA279" s="794"/>
      <c r="KBB279" s="794"/>
      <c r="KBC279" s="794"/>
      <c r="KBD279" s="794"/>
      <c r="KBE279" s="794"/>
      <c r="KBF279" s="794"/>
      <c r="KBG279" s="794"/>
      <c r="KBH279" s="794"/>
      <c r="KBI279" s="794"/>
      <c r="KBJ279" s="794"/>
      <c r="KBK279" s="794"/>
      <c r="KBL279" s="794"/>
      <c r="KBM279" s="794"/>
      <c r="KBN279" s="794"/>
      <c r="KBO279" s="794"/>
      <c r="KBP279" s="794"/>
      <c r="KBQ279" s="794"/>
      <c r="KBR279" s="794"/>
      <c r="KBS279" s="794"/>
      <c r="KBT279" s="794"/>
      <c r="KBU279" s="794"/>
      <c r="KBV279" s="794"/>
      <c r="KBW279" s="794"/>
      <c r="KBX279" s="794"/>
      <c r="KBY279" s="794"/>
      <c r="KBZ279" s="794"/>
      <c r="KCA279" s="794"/>
      <c r="KCB279" s="794"/>
      <c r="KCC279" s="794"/>
      <c r="KCD279" s="794"/>
      <c r="KCE279" s="794"/>
      <c r="KCF279" s="794"/>
      <c r="KCG279" s="791"/>
      <c r="KCH279" s="791"/>
      <c r="KCI279" s="791"/>
      <c r="KCJ279" s="791"/>
      <c r="KCK279" s="791"/>
      <c r="KCL279" s="791"/>
      <c r="KCM279" s="791"/>
      <c r="KCN279" s="791"/>
      <c r="KCO279" s="791"/>
      <c r="KCP279" s="791"/>
      <c r="KCQ279" s="791"/>
      <c r="KCR279" s="791"/>
      <c r="KCS279" s="791"/>
      <c r="KCT279" s="791"/>
      <c r="KCU279" s="791"/>
      <c r="KCV279" s="791"/>
      <c r="KCW279" s="791"/>
      <c r="KCX279" s="791"/>
      <c r="KCY279" s="791"/>
      <c r="KCZ279" s="791"/>
      <c r="KDA279" s="791"/>
      <c r="KDB279" s="791"/>
      <c r="KDC279" s="791"/>
      <c r="KDD279" s="791"/>
      <c r="KDE279" s="792"/>
      <c r="KDF279" s="792"/>
      <c r="KDG279" s="792"/>
      <c r="KDH279" s="792"/>
      <c r="KDI279" s="792"/>
      <c r="KDJ279" s="791"/>
      <c r="KDK279" s="791"/>
      <c r="KDL279" s="792"/>
      <c r="KDM279" s="792"/>
      <c r="KDN279" s="791"/>
      <c r="KDO279" s="791"/>
      <c r="KDP279" s="792"/>
      <c r="KDQ279" s="792"/>
      <c r="KDR279" s="791"/>
      <c r="KDS279" s="791"/>
      <c r="KDT279" s="791"/>
      <c r="KDU279" s="791"/>
      <c r="KDV279" s="791"/>
      <c r="KDW279" s="791"/>
      <c r="KDX279" s="791"/>
      <c r="KDY279" s="792"/>
      <c r="KDZ279" s="792"/>
      <c r="KEA279" s="791"/>
      <c r="KEB279" s="791"/>
      <c r="KEC279" s="792"/>
      <c r="KED279" s="792"/>
      <c r="KEE279" s="791"/>
      <c r="KEF279" s="791"/>
      <c r="KEG279" s="791"/>
      <c r="KEH279" s="791"/>
      <c r="KEI279" s="791"/>
      <c r="KEJ279" s="790"/>
      <c r="KEK279" s="793"/>
      <c r="KEL279" s="791"/>
      <c r="KEM279" s="791"/>
      <c r="KEN279" s="791"/>
      <c r="KEO279" s="791"/>
      <c r="KEP279" s="791"/>
      <c r="KEQ279" s="791"/>
      <c r="KER279" s="791"/>
      <c r="KES279" s="794"/>
      <c r="KET279" s="794"/>
      <c r="KEU279" s="794"/>
      <c r="KEV279" s="794"/>
      <c r="KEW279" s="794"/>
      <c r="KEX279" s="794"/>
      <c r="KEY279" s="794"/>
      <c r="KEZ279" s="794"/>
      <c r="KFA279" s="794"/>
      <c r="KFB279" s="794"/>
      <c r="KFC279" s="794"/>
      <c r="KFD279" s="794"/>
      <c r="KFE279" s="794"/>
      <c r="KFF279" s="794"/>
      <c r="KFG279" s="794"/>
      <c r="KFH279" s="794"/>
      <c r="KFI279" s="794"/>
      <c r="KFJ279" s="794"/>
      <c r="KFK279" s="794"/>
      <c r="KFL279" s="794"/>
      <c r="KFM279" s="794"/>
      <c r="KFN279" s="794"/>
      <c r="KFO279" s="794"/>
      <c r="KFP279" s="794"/>
      <c r="KFQ279" s="794"/>
      <c r="KFR279" s="794"/>
      <c r="KFS279" s="794"/>
      <c r="KFT279" s="794"/>
      <c r="KFU279" s="794"/>
      <c r="KFV279" s="794"/>
      <c r="KFW279" s="794"/>
      <c r="KFX279" s="794"/>
      <c r="KFY279" s="794"/>
      <c r="KFZ279" s="794"/>
      <c r="KGA279" s="794"/>
      <c r="KGB279" s="794"/>
      <c r="KGC279" s="794"/>
      <c r="KGD279" s="794"/>
      <c r="KGE279" s="794"/>
      <c r="KGF279" s="794"/>
      <c r="KGG279" s="794"/>
      <c r="KGH279" s="794"/>
      <c r="KGI279" s="794"/>
      <c r="KGJ279" s="794"/>
      <c r="KGK279" s="791"/>
      <c r="KGL279" s="791"/>
      <c r="KGM279" s="791"/>
      <c r="KGN279" s="791"/>
      <c r="KGO279" s="791"/>
      <c r="KGP279" s="791"/>
      <c r="KGQ279" s="791"/>
      <c r="KGR279" s="791"/>
      <c r="KGS279" s="791"/>
      <c r="KGT279" s="791"/>
      <c r="KGU279" s="791"/>
      <c r="KGV279" s="791"/>
      <c r="KGW279" s="791"/>
      <c r="KGX279" s="791"/>
      <c r="KGY279" s="791"/>
      <c r="KGZ279" s="791"/>
      <c r="KHA279" s="791"/>
      <c r="KHB279" s="791"/>
      <c r="KHC279" s="791"/>
      <c r="KHD279" s="791"/>
      <c r="KHE279" s="791"/>
      <c r="KHF279" s="791"/>
      <c r="KHG279" s="791"/>
      <c r="KHH279" s="791"/>
      <c r="KHI279" s="792"/>
      <c r="KHJ279" s="792"/>
      <c r="KHK279" s="792"/>
      <c r="KHL279" s="792"/>
      <c r="KHM279" s="792"/>
      <c r="KHN279" s="791"/>
      <c r="KHO279" s="791"/>
      <c r="KHP279" s="792"/>
      <c r="KHQ279" s="792"/>
      <c r="KHR279" s="791"/>
      <c r="KHS279" s="791"/>
      <c r="KHT279" s="792"/>
      <c r="KHU279" s="792"/>
      <c r="KHV279" s="791"/>
      <c r="KHW279" s="791"/>
      <c r="KHX279" s="791"/>
      <c r="KHY279" s="791"/>
      <c r="KHZ279" s="791"/>
      <c r="KIA279" s="791"/>
      <c r="KIB279" s="791"/>
      <c r="KIC279" s="792"/>
      <c r="KID279" s="792"/>
      <c r="KIE279" s="791"/>
      <c r="KIF279" s="791"/>
      <c r="KIG279" s="792"/>
      <c r="KIH279" s="792"/>
      <c r="KII279" s="791"/>
      <c r="KIJ279" s="791"/>
      <c r="KIK279" s="791"/>
      <c r="KIL279" s="791"/>
      <c r="KIM279" s="791"/>
      <c r="KIN279" s="790"/>
      <c r="KIO279" s="793"/>
      <c r="KIP279" s="791"/>
      <c r="KIQ279" s="791"/>
      <c r="KIR279" s="791"/>
      <c r="KIS279" s="791"/>
      <c r="KIT279" s="791"/>
      <c r="KIU279" s="791"/>
      <c r="KIV279" s="791"/>
      <c r="KIW279" s="794"/>
      <c r="KIX279" s="794"/>
      <c r="KIY279" s="794"/>
      <c r="KIZ279" s="794"/>
      <c r="KJA279" s="794"/>
      <c r="KJB279" s="794"/>
      <c r="KJC279" s="794"/>
      <c r="KJD279" s="794"/>
      <c r="KJE279" s="794"/>
      <c r="KJF279" s="794"/>
      <c r="KJG279" s="794"/>
      <c r="KJH279" s="794"/>
      <c r="KJI279" s="794"/>
      <c r="KJJ279" s="794"/>
      <c r="KJK279" s="794"/>
      <c r="KJL279" s="794"/>
      <c r="KJM279" s="794"/>
      <c r="KJN279" s="794"/>
      <c r="KJO279" s="794"/>
      <c r="KJP279" s="794"/>
      <c r="KJQ279" s="794"/>
      <c r="KJR279" s="794"/>
      <c r="KJS279" s="794"/>
      <c r="KJT279" s="794"/>
      <c r="KJU279" s="794"/>
      <c r="KJV279" s="794"/>
      <c r="KJW279" s="794"/>
      <c r="KJX279" s="794"/>
      <c r="KJY279" s="794"/>
      <c r="KJZ279" s="794"/>
      <c r="KKA279" s="794"/>
      <c r="KKB279" s="794"/>
      <c r="KKC279" s="794"/>
      <c r="KKD279" s="794"/>
      <c r="KKE279" s="794"/>
      <c r="KKF279" s="794"/>
      <c r="KKG279" s="794"/>
      <c r="KKH279" s="794"/>
      <c r="KKI279" s="794"/>
      <c r="KKJ279" s="794"/>
      <c r="KKK279" s="794"/>
      <c r="KKL279" s="794"/>
      <c r="KKM279" s="794"/>
      <c r="KKN279" s="794"/>
      <c r="KKO279" s="791"/>
      <c r="KKP279" s="791"/>
      <c r="KKQ279" s="791"/>
      <c r="KKR279" s="791"/>
      <c r="KKS279" s="791"/>
      <c r="KKT279" s="791"/>
      <c r="KKU279" s="791"/>
      <c r="KKV279" s="791"/>
      <c r="KKW279" s="791"/>
      <c r="KKX279" s="791"/>
      <c r="KKY279" s="791"/>
      <c r="KKZ279" s="791"/>
      <c r="KLA279" s="791"/>
      <c r="KLB279" s="791"/>
      <c r="KLC279" s="791"/>
      <c r="KLD279" s="791"/>
      <c r="KLE279" s="791"/>
      <c r="KLF279" s="791"/>
      <c r="KLG279" s="791"/>
      <c r="KLH279" s="791"/>
      <c r="KLI279" s="791"/>
      <c r="KLJ279" s="791"/>
      <c r="KLK279" s="791"/>
      <c r="KLL279" s="791"/>
      <c r="KLM279" s="792"/>
      <c r="KLN279" s="792"/>
      <c r="KLO279" s="792"/>
      <c r="KLP279" s="792"/>
      <c r="KLQ279" s="792"/>
      <c r="KLR279" s="791"/>
      <c r="KLS279" s="791"/>
      <c r="KLT279" s="792"/>
      <c r="KLU279" s="792"/>
      <c r="KLV279" s="791"/>
      <c r="KLW279" s="791"/>
      <c r="KLX279" s="792"/>
      <c r="KLY279" s="792"/>
      <c r="KLZ279" s="791"/>
      <c r="KMA279" s="791"/>
      <c r="KMB279" s="791"/>
      <c r="KMC279" s="791"/>
      <c r="KMD279" s="791"/>
      <c r="KME279" s="791"/>
      <c r="KMF279" s="791"/>
      <c r="KMG279" s="792"/>
      <c r="KMH279" s="792"/>
      <c r="KMI279" s="791"/>
      <c r="KMJ279" s="791"/>
      <c r="KMK279" s="792"/>
      <c r="KML279" s="792"/>
      <c r="KMM279" s="791"/>
      <c r="KMN279" s="791"/>
      <c r="KMO279" s="791"/>
      <c r="KMP279" s="791"/>
      <c r="KMQ279" s="791"/>
      <c r="KMR279" s="790"/>
      <c r="KMS279" s="793"/>
      <c r="KMT279" s="791"/>
      <c r="KMU279" s="791"/>
      <c r="KMV279" s="791"/>
      <c r="KMW279" s="791"/>
      <c r="KMX279" s="791"/>
      <c r="KMY279" s="791"/>
      <c r="KMZ279" s="791"/>
      <c r="KNA279" s="794"/>
      <c r="KNB279" s="794"/>
      <c r="KNC279" s="794"/>
      <c r="KND279" s="794"/>
      <c r="KNE279" s="794"/>
      <c r="KNF279" s="794"/>
      <c r="KNG279" s="794"/>
      <c r="KNH279" s="794"/>
      <c r="KNI279" s="794"/>
      <c r="KNJ279" s="794"/>
      <c r="KNK279" s="794"/>
      <c r="KNL279" s="794"/>
      <c r="KNM279" s="794"/>
      <c r="KNN279" s="794"/>
      <c r="KNO279" s="794"/>
      <c r="KNP279" s="794"/>
      <c r="KNQ279" s="794"/>
      <c r="KNR279" s="794"/>
      <c r="KNS279" s="794"/>
      <c r="KNT279" s="794"/>
      <c r="KNU279" s="794"/>
      <c r="KNV279" s="794"/>
      <c r="KNW279" s="794"/>
      <c r="KNX279" s="794"/>
      <c r="KNY279" s="794"/>
      <c r="KNZ279" s="794"/>
      <c r="KOA279" s="794"/>
      <c r="KOB279" s="794"/>
      <c r="KOC279" s="794"/>
      <c r="KOD279" s="794"/>
      <c r="KOE279" s="794"/>
      <c r="KOF279" s="794"/>
      <c r="KOG279" s="794"/>
      <c r="KOH279" s="794"/>
      <c r="KOI279" s="794"/>
      <c r="KOJ279" s="794"/>
      <c r="KOK279" s="794"/>
      <c r="KOL279" s="794"/>
      <c r="KOM279" s="794"/>
      <c r="KON279" s="794"/>
      <c r="KOO279" s="794"/>
      <c r="KOP279" s="794"/>
      <c r="KOQ279" s="794"/>
      <c r="KOR279" s="794"/>
      <c r="KOS279" s="791"/>
      <c r="KOT279" s="791"/>
      <c r="KOU279" s="791"/>
      <c r="KOV279" s="791"/>
      <c r="KOW279" s="791"/>
      <c r="KOX279" s="791"/>
      <c r="KOY279" s="791"/>
      <c r="KOZ279" s="791"/>
      <c r="KPA279" s="791"/>
      <c r="KPB279" s="791"/>
      <c r="KPC279" s="791"/>
      <c r="KPD279" s="791"/>
      <c r="KPE279" s="791"/>
      <c r="KPF279" s="791"/>
      <c r="KPG279" s="791"/>
      <c r="KPH279" s="791"/>
      <c r="KPI279" s="791"/>
      <c r="KPJ279" s="791"/>
      <c r="KPK279" s="791"/>
      <c r="KPL279" s="791"/>
      <c r="KPM279" s="791"/>
      <c r="KPN279" s="791"/>
      <c r="KPO279" s="791"/>
      <c r="KPP279" s="791"/>
      <c r="KPQ279" s="792"/>
      <c r="KPR279" s="792"/>
      <c r="KPS279" s="792"/>
      <c r="KPT279" s="792"/>
      <c r="KPU279" s="792"/>
      <c r="KPV279" s="791"/>
      <c r="KPW279" s="791"/>
      <c r="KPX279" s="792"/>
      <c r="KPY279" s="792"/>
      <c r="KPZ279" s="791"/>
      <c r="KQA279" s="791"/>
      <c r="KQB279" s="792"/>
      <c r="KQC279" s="792"/>
      <c r="KQD279" s="791"/>
      <c r="KQE279" s="791"/>
      <c r="KQF279" s="791"/>
      <c r="KQG279" s="791"/>
      <c r="KQH279" s="791"/>
      <c r="KQI279" s="791"/>
      <c r="KQJ279" s="791"/>
      <c r="KQK279" s="792"/>
      <c r="KQL279" s="792"/>
      <c r="KQM279" s="791"/>
      <c r="KQN279" s="791"/>
      <c r="KQO279" s="792"/>
      <c r="KQP279" s="792"/>
      <c r="KQQ279" s="791"/>
      <c r="KQR279" s="791"/>
      <c r="KQS279" s="791"/>
      <c r="KQT279" s="791"/>
      <c r="KQU279" s="791"/>
      <c r="KQV279" s="790"/>
      <c r="KQW279" s="793"/>
      <c r="KQX279" s="791"/>
      <c r="KQY279" s="791"/>
      <c r="KQZ279" s="791"/>
      <c r="KRA279" s="791"/>
      <c r="KRB279" s="791"/>
      <c r="KRC279" s="791"/>
      <c r="KRD279" s="791"/>
      <c r="KRE279" s="794"/>
      <c r="KRF279" s="794"/>
      <c r="KRG279" s="794"/>
      <c r="KRH279" s="794"/>
      <c r="KRI279" s="794"/>
      <c r="KRJ279" s="794"/>
      <c r="KRK279" s="794"/>
      <c r="KRL279" s="794"/>
      <c r="KRM279" s="794"/>
      <c r="KRN279" s="794"/>
      <c r="KRO279" s="794"/>
      <c r="KRP279" s="794"/>
      <c r="KRQ279" s="794"/>
      <c r="KRR279" s="794"/>
      <c r="KRS279" s="794"/>
      <c r="KRT279" s="794"/>
      <c r="KRU279" s="794"/>
      <c r="KRV279" s="794"/>
      <c r="KRW279" s="794"/>
      <c r="KRX279" s="794"/>
      <c r="KRY279" s="794"/>
      <c r="KRZ279" s="794"/>
      <c r="KSA279" s="794"/>
      <c r="KSB279" s="794"/>
      <c r="KSC279" s="794"/>
      <c r="KSD279" s="794"/>
      <c r="KSE279" s="794"/>
      <c r="KSF279" s="794"/>
      <c r="KSG279" s="794"/>
      <c r="KSH279" s="794"/>
      <c r="KSI279" s="794"/>
      <c r="KSJ279" s="794"/>
      <c r="KSK279" s="794"/>
      <c r="KSL279" s="794"/>
      <c r="KSM279" s="794"/>
      <c r="KSN279" s="794"/>
      <c r="KSO279" s="794"/>
      <c r="KSP279" s="794"/>
      <c r="KSQ279" s="794"/>
      <c r="KSR279" s="794"/>
      <c r="KSS279" s="794"/>
      <c r="KST279" s="794"/>
      <c r="KSU279" s="794"/>
      <c r="KSV279" s="794"/>
      <c r="KSW279" s="791"/>
      <c r="KSX279" s="791"/>
      <c r="KSY279" s="791"/>
      <c r="KSZ279" s="791"/>
      <c r="KTA279" s="791"/>
      <c r="KTB279" s="791"/>
      <c r="KTC279" s="791"/>
      <c r="KTD279" s="791"/>
      <c r="KTE279" s="791"/>
      <c r="KTF279" s="791"/>
      <c r="KTG279" s="791"/>
      <c r="KTH279" s="791"/>
      <c r="KTI279" s="791"/>
      <c r="KTJ279" s="791"/>
      <c r="KTK279" s="791"/>
      <c r="KTL279" s="791"/>
      <c r="KTM279" s="791"/>
      <c r="KTN279" s="791"/>
      <c r="KTO279" s="791"/>
      <c r="KTP279" s="791"/>
      <c r="KTQ279" s="791"/>
      <c r="KTR279" s="791"/>
      <c r="KTS279" s="791"/>
      <c r="KTT279" s="791"/>
      <c r="KTU279" s="792"/>
      <c r="KTV279" s="792"/>
      <c r="KTW279" s="792"/>
      <c r="KTX279" s="792"/>
      <c r="KTY279" s="792"/>
      <c r="KTZ279" s="791"/>
      <c r="KUA279" s="791"/>
      <c r="KUB279" s="792"/>
      <c r="KUC279" s="792"/>
      <c r="KUD279" s="791"/>
      <c r="KUE279" s="791"/>
      <c r="KUF279" s="792"/>
      <c r="KUG279" s="792"/>
      <c r="KUH279" s="791"/>
      <c r="KUI279" s="791"/>
      <c r="KUJ279" s="791"/>
      <c r="KUK279" s="791"/>
      <c r="KUL279" s="791"/>
      <c r="KUM279" s="791"/>
      <c r="KUN279" s="791"/>
      <c r="KUO279" s="792"/>
      <c r="KUP279" s="792"/>
      <c r="KUQ279" s="791"/>
      <c r="KUR279" s="791"/>
      <c r="KUS279" s="792"/>
      <c r="KUT279" s="792"/>
      <c r="KUU279" s="791"/>
      <c r="KUV279" s="791"/>
      <c r="KUW279" s="791"/>
      <c r="KUX279" s="791"/>
      <c r="KUY279" s="791"/>
      <c r="KUZ279" s="790"/>
      <c r="KVA279" s="793"/>
      <c r="KVB279" s="791"/>
      <c r="KVC279" s="791"/>
      <c r="KVD279" s="791"/>
      <c r="KVE279" s="791"/>
      <c r="KVF279" s="791"/>
      <c r="KVG279" s="791"/>
      <c r="KVH279" s="791"/>
      <c r="KVI279" s="794"/>
      <c r="KVJ279" s="794"/>
      <c r="KVK279" s="794"/>
      <c r="KVL279" s="794"/>
      <c r="KVM279" s="794"/>
      <c r="KVN279" s="794"/>
      <c r="KVO279" s="794"/>
      <c r="KVP279" s="794"/>
      <c r="KVQ279" s="794"/>
      <c r="KVR279" s="794"/>
      <c r="KVS279" s="794"/>
      <c r="KVT279" s="794"/>
      <c r="KVU279" s="794"/>
      <c r="KVV279" s="794"/>
      <c r="KVW279" s="794"/>
      <c r="KVX279" s="794"/>
      <c r="KVY279" s="794"/>
      <c r="KVZ279" s="794"/>
      <c r="KWA279" s="794"/>
      <c r="KWB279" s="794"/>
      <c r="KWC279" s="794"/>
      <c r="KWD279" s="794"/>
      <c r="KWE279" s="794"/>
      <c r="KWF279" s="794"/>
      <c r="KWG279" s="794"/>
      <c r="KWH279" s="794"/>
      <c r="KWI279" s="794"/>
      <c r="KWJ279" s="794"/>
      <c r="KWK279" s="794"/>
      <c r="KWL279" s="794"/>
      <c r="KWM279" s="794"/>
      <c r="KWN279" s="794"/>
      <c r="KWO279" s="794"/>
      <c r="KWP279" s="794"/>
      <c r="KWQ279" s="794"/>
      <c r="KWR279" s="794"/>
      <c r="KWS279" s="794"/>
      <c r="KWT279" s="794"/>
      <c r="KWU279" s="794"/>
      <c r="KWV279" s="794"/>
      <c r="KWW279" s="794"/>
      <c r="KWX279" s="794"/>
      <c r="KWY279" s="794"/>
      <c r="KWZ279" s="794"/>
      <c r="KXA279" s="791"/>
      <c r="KXB279" s="791"/>
      <c r="KXC279" s="791"/>
      <c r="KXD279" s="791"/>
      <c r="KXE279" s="791"/>
      <c r="KXF279" s="791"/>
      <c r="KXG279" s="791"/>
      <c r="KXH279" s="791"/>
      <c r="KXI279" s="791"/>
      <c r="KXJ279" s="791"/>
      <c r="KXK279" s="791"/>
      <c r="KXL279" s="791"/>
      <c r="KXM279" s="791"/>
      <c r="KXN279" s="791"/>
      <c r="KXO279" s="791"/>
      <c r="KXP279" s="791"/>
      <c r="KXQ279" s="791"/>
      <c r="KXR279" s="791"/>
      <c r="KXS279" s="791"/>
      <c r="KXT279" s="791"/>
      <c r="KXU279" s="791"/>
      <c r="KXV279" s="791"/>
      <c r="KXW279" s="791"/>
      <c r="KXX279" s="791"/>
      <c r="KXY279" s="792"/>
      <c r="KXZ279" s="792"/>
      <c r="KYA279" s="792"/>
      <c r="KYB279" s="792"/>
      <c r="KYC279" s="792"/>
      <c r="KYD279" s="791"/>
      <c r="KYE279" s="791"/>
      <c r="KYF279" s="792"/>
      <c r="KYG279" s="792"/>
      <c r="KYH279" s="791"/>
      <c r="KYI279" s="791"/>
      <c r="KYJ279" s="792"/>
      <c r="KYK279" s="792"/>
      <c r="KYL279" s="791"/>
      <c r="KYM279" s="791"/>
      <c r="KYN279" s="791"/>
      <c r="KYO279" s="791"/>
      <c r="KYP279" s="791"/>
      <c r="KYQ279" s="791"/>
      <c r="KYR279" s="791"/>
      <c r="KYS279" s="792"/>
      <c r="KYT279" s="792"/>
      <c r="KYU279" s="791"/>
      <c r="KYV279" s="791"/>
      <c r="KYW279" s="792"/>
      <c r="KYX279" s="792"/>
      <c r="KYY279" s="791"/>
      <c r="KYZ279" s="791"/>
      <c r="KZA279" s="791"/>
      <c r="KZB279" s="791"/>
      <c r="KZC279" s="791"/>
      <c r="KZD279" s="790"/>
      <c r="KZE279" s="793"/>
      <c r="KZF279" s="791"/>
      <c r="KZG279" s="791"/>
      <c r="KZH279" s="791"/>
      <c r="KZI279" s="791"/>
      <c r="KZJ279" s="791"/>
      <c r="KZK279" s="791"/>
      <c r="KZL279" s="791"/>
      <c r="KZM279" s="794"/>
      <c r="KZN279" s="794"/>
      <c r="KZO279" s="794"/>
      <c r="KZP279" s="794"/>
      <c r="KZQ279" s="794"/>
      <c r="KZR279" s="794"/>
      <c r="KZS279" s="794"/>
      <c r="KZT279" s="794"/>
      <c r="KZU279" s="794"/>
      <c r="KZV279" s="794"/>
      <c r="KZW279" s="794"/>
      <c r="KZX279" s="794"/>
      <c r="KZY279" s="794"/>
      <c r="KZZ279" s="794"/>
      <c r="LAA279" s="794"/>
      <c r="LAB279" s="794"/>
      <c r="LAC279" s="794"/>
      <c r="LAD279" s="794"/>
      <c r="LAE279" s="794"/>
      <c r="LAF279" s="794"/>
      <c r="LAG279" s="794"/>
      <c r="LAH279" s="794"/>
      <c r="LAI279" s="794"/>
      <c r="LAJ279" s="794"/>
      <c r="LAK279" s="794"/>
      <c r="LAL279" s="794"/>
      <c r="LAM279" s="794"/>
      <c r="LAN279" s="794"/>
      <c r="LAO279" s="794"/>
      <c r="LAP279" s="794"/>
      <c r="LAQ279" s="794"/>
      <c r="LAR279" s="794"/>
      <c r="LAS279" s="794"/>
      <c r="LAT279" s="794"/>
      <c r="LAU279" s="794"/>
      <c r="LAV279" s="794"/>
      <c r="LAW279" s="794"/>
      <c r="LAX279" s="794"/>
      <c r="LAY279" s="794"/>
      <c r="LAZ279" s="794"/>
      <c r="LBA279" s="794"/>
      <c r="LBB279" s="794"/>
      <c r="LBC279" s="794"/>
      <c r="LBD279" s="794"/>
      <c r="LBE279" s="791"/>
      <c r="LBF279" s="791"/>
      <c r="LBG279" s="791"/>
      <c r="LBH279" s="791"/>
      <c r="LBI279" s="791"/>
      <c r="LBJ279" s="791"/>
      <c r="LBK279" s="791"/>
      <c r="LBL279" s="791"/>
      <c r="LBM279" s="791"/>
      <c r="LBN279" s="791"/>
      <c r="LBO279" s="791"/>
      <c r="LBP279" s="791"/>
      <c r="LBQ279" s="791"/>
      <c r="LBR279" s="791"/>
      <c r="LBS279" s="791"/>
      <c r="LBT279" s="791"/>
      <c r="LBU279" s="791"/>
      <c r="LBV279" s="791"/>
      <c r="LBW279" s="791"/>
      <c r="LBX279" s="791"/>
      <c r="LBY279" s="791"/>
      <c r="LBZ279" s="791"/>
      <c r="LCA279" s="791"/>
      <c r="LCB279" s="791"/>
      <c r="LCC279" s="792"/>
      <c r="LCD279" s="792"/>
      <c r="LCE279" s="792"/>
      <c r="LCF279" s="792"/>
      <c r="LCG279" s="792"/>
      <c r="LCH279" s="791"/>
      <c r="LCI279" s="791"/>
      <c r="LCJ279" s="792"/>
      <c r="LCK279" s="792"/>
      <c r="LCL279" s="791"/>
      <c r="LCM279" s="791"/>
      <c r="LCN279" s="792"/>
      <c r="LCO279" s="792"/>
      <c r="LCP279" s="791"/>
      <c r="LCQ279" s="791"/>
      <c r="LCR279" s="791"/>
      <c r="LCS279" s="791"/>
      <c r="LCT279" s="791"/>
      <c r="LCU279" s="791"/>
      <c r="LCV279" s="791"/>
      <c r="LCW279" s="792"/>
      <c r="LCX279" s="792"/>
      <c r="LCY279" s="791"/>
      <c r="LCZ279" s="791"/>
      <c r="LDA279" s="792"/>
      <c r="LDB279" s="792"/>
      <c r="LDC279" s="791"/>
      <c r="LDD279" s="791"/>
      <c r="LDE279" s="791"/>
      <c r="LDF279" s="791"/>
      <c r="LDG279" s="791"/>
      <c r="LDH279" s="790"/>
      <c r="LDI279" s="793"/>
      <c r="LDJ279" s="791"/>
      <c r="LDK279" s="791"/>
      <c r="LDL279" s="791"/>
      <c r="LDM279" s="791"/>
      <c r="LDN279" s="791"/>
      <c r="LDO279" s="791"/>
      <c r="LDP279" s="791"/>
      <c r="LDQ279" s="794"/>
      <c r="LDR279" s="794"/>
      <c r="LDS279" s="794"/>
      <c r="LDT279" s="794"/>
      <c r="LDU279" s="794"/>
      <c r="LDV279" s="794"/>
      <c r="LDW279" s="794"/>
      <c r="LDX279" s="794"/>
      <c r="LDY279" s="794"/>
      <c r="LDZ279" s="794"/>
      <c r="LEA279" s="794"/>
      <c r="LEB279" s="794"/>
      <c r="LEC279" s="794"/>
      <c r="LED279" s="794"/>
      <c r="LEE279" s="794"/>
      <c r="LEF279" s="794"/>
      <c r="LEG279" s="794"/>
      <c r="LEH279" s="794"/>
      <c r="LEI279" s="794"/>
      <c r="LEJ279" s="794"/>
      <c r="LEK279" s="794"/>
      <c r="LEL279" s="794"/>
      <c r="LEM279" s="794"/>
      <c r="LEN279" s="794"/>
      <c r="LEO279" s="794"/>
      <c r="LEP279" s="794"/>
      <c r="LEQ279" s="794"/>
      <c r="LER279" s="794"/>
      <c r="LES279" s="794"/>
      <c r="LET279" s="794"/>
      <c r="LEU279" s="794"/>
      <c r="LEV279" s="794"/>
      <c r="LEW279" s="794"/>
      <c r="LEX279" s="794"/>
      <c r="LEY279" s="794"/>
      <c r="LEZ279" s="794"/>
      <c r="LFA279" s="794"/>
      <c r="LFB279" s="794"/>
      <c r="LFC279" s="794"/>
      <c r="LFD279" s="794"/>
      <c r="LFE279" s="794"/>
      <c r="LFF279" s="794"/>
      <c r="LFG279" s="794"/>
      <c r="LFH279" s="794"/>
      <c r="LFI279" s="791"/>
      <c r="LFJ279" s="791"/>
      <c r="LFK279" s="791"/>
      <c r="LFL279" s="791"/>
      <c r="LFM279" s="791"/>
      <c r="LFN279" s="791"/>
      <c r="LFO279" s="791"/>
      <c r="LFP279" s="791"/>
      <c r="LFQ279" s="791"/>
      <c r="LFR279" s="791"/>
      <c r="LFS279" s="791"/>
      <c r="LFT279" s="791"/>
      <c r="LFU279" s="791"/>
      <c r="LFV279" s="791"/>
      <c r="LFW279" s="791"/>
      <c r="LFX279" s="791"/>
      <c r="LFY279" s="791"/>
      <c r="LFZ279" s="791"/>
      <c r="LGA279" s="791"/>
      <c r="LGB279" s="791"/>
      <c r="LGC279" s="791"/>
      <c r="LGD279" s="791"/>
      <c r="LGE279" s="791"/>
      <c r="LGF279" s="791"/>
      <c r="LGG279" s="792"/>
      <c r="LGH279" s="792"/>
      <c r="LGI279" s="792"/>
      <c r="LGJ279" s="792"/>
      <c r="LGK279" s="792"/>
      <c r="LGL279" s="791"/>
      <c r="LGM279" s="791"/>
      <c r="LGN279" s="792"/>
      <c r="LGO279" s="792"/>
      <c r="LGP279" s="791"/>
      <c r="LGQ279" s="791"/>
      <c r="LGR279" s="792"/>
      <c r="LGS279" s="792"/>
      <c r="LGT279" s="791"/>
      <c r="LGU279" s="791"/>
      <c r="LGV279" s="791"/>
      <c r="LGW279" s="791"/>
      <c r="LGX279" s="791"/>
      <c r="LGY279" s="791"/>
      <c r="LGZ279" s="791"/>
      <c r="LHA279" s="792"/>
      <c r="LHB279" s="792"/>
      <c r="LHC279" s="791"/>
      <c r="LHD279" s="791"/>
      <c r="LHE279" s="792"/>
      <c r="LHF279" s="792"/>
      <c r="LHG279" s="791"/>
      <c r="LHH279" s="791"/>
      <c r="LHI279" s="791"/>
      <c r="LHJ279" s="791"/>
      <c r="LHK279" s="791"/>
      <c r="LHL279" s="790"/>
      <c r="LHM279" s="793"/>
      <c r="LHN279" s="791"/>
      <c r="LHO279" s="791"/>
      <c r="LHP279" s="791"/>
      <c r="LHQ279" s="791"/>
      <c r="LHR279" s="791"/>
      <c r="LHS279" s="791"/>
      <c r="LHT279" s="791"/>
      <c r="LHU279" s="794"/>
      <c r="LHV279" s="794"/>
      <c r="LHW279" s="794"/>
      <c r="LHX279" s="794"/>
      <c r="LHY279" s="794"/>
      <c r="LHZ279" s="794"/>
      <c r="LIA279" s="794"/>
      <c r="LIB279" s="794"/>
      <c r="LIC279" s="794"/>
      <c r="LID279" s="794"/>
      <c r="LIE279" s="794"/>
      <c r="LIF279" s="794"/>
      <c r="LIG279" s="794"/>
      <c r="LIH279" s="794"/>
      <c r="LII279" s="794"/>
      <c r="LIJ279" s="794"/>
      <c r="LIK279" s="794"/>
      <c r="LIL279" s="794"/>
      <c r="LIM279" s="794"/>
      <c r="LIN279" s="794"/>
      <c r="LIO279" s="794"/>
      <c r="LIP279" s="794"/>
      <c r="LIQ279" s="794"/>
      <c r="LIR279" s="794"/>
      <c r="LIS279" s="794"/>
      <c r="LIT279" s="794"/>
      <c r="LIU279" s="794"/>
      <c r="LIV279" s="794"/>
      <c r="LIW279" s="794"/>
      <c r="LIX279" s="794"/>
      <c r="LIY279" s="794"/>
      <c r="LIZ279" s="794"/>
      <c r="LJA279" s="794"/>
      <c r="LJB279" s="794"/>
      <c r="LJC279" s="794"/>
      <c r="LJD279" s="794"/>
      <c r="LJE279" s="794"/>
      <c r="LJF279" s="794"/>
      <c r="LJG279" s="794"/>
      <c r="LJH279" s="794"/>
      <c r="LJI279" s="794"/>
      <c r="LJJ279" s="794"/>
      <c r="LJK279" s="794"/>
      <c r="LJL279" s="794"/>
      <c r="LJM279" s="791"/>
      <c r="LJN279" s="791"/>
      <c r="LJO279" s="791"/>
      <c r="LJP279" s="791"/>
      <c r="LJQ279" s="791"/>
      <c r="LJR279" s="791"/>
      <c r="LJS279" s="791"/>
      <c r="LJT279" s="791"/>
      <c r="LJU279" s="791"/>
      <c r="LJV279" s="791"/>
      <c r="LJW279" s="791"/>
      <c r="LJX279" s="791"/>
      <c r="LJY279" s="791"/>
      <c r="LJZ279" s="791"/>
      <c r="LKA279" s="791"/>
      <c r="LKB279" s="791"/>
      <c r="LKC279" s="791"/>
      <c r="LKD279" s="791"/>
      <c r="LKE279" s="791"/>
      <c r="LKF279" s="791"/>
      <c r="LKG279" s="791"/>
      <c r="LKH279" s="791"/>
      <c r="LKI279" s="791"/>
      <c r="LKJ279" s="791"/>
      <c r="LKK279" s="792"/>
      <c r="LKL279" s="792"/>
      <c r="LKM279" s="792"/>
      <c r="LKN279" s="792"/>
      <c r="LKO279" s="792"/>
      <c r="LKP279" s="791"/>
      <c r="LKQ279" s="791"/>
      <c r="LKR279" s="792"/>
      <c r="LKS279" s="792"/>
      <c r="LKT279" s="791"/>
      <c r="LKU279" s="791"/>
      <c r="LKV279" s="792"/>
      <c r="LKW279" s="792"/>
      <c r="LKX279" s="791"/>
      <c r="LKY279" s="791"/>
      <c r="LKZ279" s="791"/>
      <c r="LLA279" s="791"/>
      <c r="LLB279" s="791"/>
      <c r="LLC279" s="791"/>
      <c r="LLD279" s="791"/>
      <c r="LLE279" s="792"/>
      <c r="LLF279" s="792"/>
      <c r="LLG279" s="791"/>
      <c r="LLH279" s="791"/>
      <c r="LLI279" s="792"/>
      <c r="LLJ279" s="792"/>
      <c r="LLK279" s="791"/>
      <c r="LLL279" s="791"/>
      <c r="LLM279" s="791"/>
      <c r="LLN279" s="791"/>
      <c r="LLO279" s="791"/>
      <c r="LLP279" s="790"/>
      <c r="LLQ279" s="793"/>
      <c r="LLR279" s="791"/>
      <c r="LLS279" s="791"/>
      <c r="LLT279" s="791"/>
      <c r="LLU279" s="791"/>
      <c r="LLV279" s="791"/>
      <c r="LLW279" s="791"/>
      <c r="LLX279" s="791"/>
      <c r="LLY279" s="794"/>
      <c r="LLZ279" s="794"/>
      <c r="LMA279" s="794"/>
      <c r="LMB279" s="794"/>
      <c r="LMC279" s="794"/>
      <c r="LMD279" s="794"/>
      <c r="LME279" s="794"/>
      <c r="LMF279" s="794"/>
      <c r="LMG279" s="794"/>
      <c r="LMH279" s="794"/>
      <c r="LMI279" s="794"/>
      <c r="LMJ279" s="794"/>
      <c r="LMK279" s="794"/>
      <c r="LML279" s="794"/>
      <c r="LMM279" s="794"/>
      <c r="LMN279" s="794"/>
      <c r="LMO279" s="794"/>
      <c r="LMP279" s="794"/>
      <c r="LMQ279" s="794"/>
      <c r="LMR279" s="794"/>
      <c r="LMS279" s="794"/>
      <c r="LMT279" s="794"/>
      <c r="LMU279" s="794"/>
      <c r="LMV279" s="794"/>
      <c r="LMW279" s="794"/>
      <c r="LMX279" s="794"/>
      <c r="LMY279" s="794"/>
      <c r="LMZ279" s="794"/>
      <c r="LNA279" s="794"/>
      <c r="LNB279" s="794"/>
      <c r="LNC279" s="794"/>
      <c r="LND279" s="794"/>
      <c r="LNE279" s="794"/>
      <c r="LNF279" s="794"/>
      <c r="LNG279" s="794"/>
      <c r="LNH279" s="794"/>
      <c r="LNI279" s="794"/>
      <c r="LNJ279" s="794"/>
      <c r="LNK279" s="794"/>
      <c r="LNL279" s="794"/>
      <c r="LNM279" s="794"/>
      <c r="LNN279" s="794"/>
      <c r="LNO279" s="794"/>
      <c r="LNP279" s="794"/>
      <c r="LNQ279" s="791"/>
      <c r="LNR279" s="791"/>
      <c r="LNS279" s="791"/>
      <c r="LNT279" s="791"/>
      <c r="LNU279" s="791"/>
      <c r="LNV279" s="791"/>
      <c r="LNW279" s="791"/>
      <c r="LNX279" s="791"/>
      <c r="LNY279" s="791"/>
      <c r="LNZ279" s="791"/>
      <c r="LOA279" s="791"/>
      <c r="LOB279" s="791"/>
      <c r="LOC279" s="791"/>
      <c r="LOD279" s="791"/>
      <c r="LOE279" s="791"/>
      <c r="LOF279" s="791"/>
      <c r="LOG279" s="791"/>
      <c r="LOH279" s="791"/>
      <c r="LOI279" s="791"/>
      <c r="LOJ279" s="791"/>
      <c r="LOK279" s="791"/>
      <c r="LOL279" s="791"/>
      <c r="LOM279" s="791"/>
      <c r="LON279" s="791"/>
      <c r="LOO279" s="792"/>
      <c r="LOP279" s="792"/>
      <c r="LOQ279" s="792"/>
      <c r="LOR279" s="792"/>
      <c r="LOS279" s="792"/>
      <c r="LOT279" s="791"/>
      <c r="LOU279" s="791"/>
      <c r="LOV279" s="792"/>
      <c r="LOW279" s="792"/>
      <c r="LOX279" s="791"/>
      <c r="LOY279" s="791"/>
      <c r="LOZ279" s="792"/>
      <c r="LPA279" s="792"/>
      <c r="LPB279" s="791"/>
      <c r="LPC279" s="791"/>
      <c r="LPD279" s="791"/>
      <c r="LPE279" s="791"/>
      <c r="LPF279" s="791"/>
      <c r="LPG279" s="791"/>
      <c r="LPH279" s="791"/>
      <c r="LPI279" s="792"/>
      <c r="LPJ279" s="792"/>
      <c r="LPK279" s="791"/>
      <c r="LPL279" s="791"/>
      <c r="LPM279" s="792"/>
      <c r="LPN279" s="792"/>
      <c r="LPO279" s="791"/>
      <c r="LPP279" s="791"/>
      <c r="LPQ279" s="791"/>
      <c r="LPR279" s="791"/>
      <c r="LPS279" s="791"/>
      <c r="LPT279" s="790"/>
      <c r="LPU279" s="793"/>
      <c r="LPV279" s="791"/>
      <c r="LPW279" s="791"/>
      <c r="LPX279" s="791"/>
      <c r="LPY279" s="791"/>
      <c r="LPZ279" s="791"/>
      <c r="LQA279" s="791"/>
      <c r="LQB279" s="791"/>
      <c r="LQC279" s="794"/>
      <c r="LQD279" s="794"/>
      <c r="LQE279" s="794"/>
      <c r="LQF279" s="794"/>
      <c r="LQG279" s="794"/>
      <c r="LQH279" s="794"/>
      <c r="LQI279" s="794"/>
      <c r="LQJ279" s="794"/>
      <c r="LQK279" s="794"/>
      <c r="LQL279" s="794"/>
      <c r="LQM279" s="794"/>
      <c r="LQN279" s="794"/>
      <c r="LQO279" s="794"/>
      <c r="LQP279" s="794"/>
      <c r="LQQ279" s="794"/>
      <c r="LQR279" s="794"/>
      <c r="LQS279" s="794"/>
      <c r="LQT279" s="794"/>
      <c r="LQU279" s="794"/>
      <c r="LQV279" s="794"/>
      <c r="LQW279" s="794"/>
      <c r="LQX279" s="794"/>
      <c r="LQY279" s="794"/>
      <c r="LQZ279" s="794"/>
      <c r="LRA279" s="794"/>
      <c r="LRB279" s="794"/>
      <c r="LRC279" s="794"/>
      <c r="LRD279" s="794"/>
      <c r="LRE279" s="794"/>
      <c r="LRF279" s="794"/>
      <c r="LRG279" s="794"/>
      <c r="LRH279" s="794"/>
      <c r="LRI279" s="794"/>
      <c r="LRJ279" s="794"/>
      <c r="LRK279" s="794"/>
      <c r="LRL279" s="794"/>
      <c r="LRM279" s="794"/>
      <c r="LRN279" s="794"/>
      <c r="LRO279" s="794"/>
      <c r="LRP279" s="794"/>
      <c r="LRQ279" s="794"/>
      <c r="LRR279" s="794"/>
      <c r="LRS279" s="794"/>
      <c r="LRT279" s="794"/>
      <c r="LRU279" s="791"/>
      <c r="LRV279" s="791"/>
      <c r="LRW279" s="791"/>
      <c r="LRX279" s="791"/>
      <c r="LRY279" s="791"/>
      <c r="LRZ279" s="791"/>
      <c r="LSA279" s="791"/>
      <c r="LSB279" s="791"/>
      <c r="LSC279" s="791"/>
      <c r="LSD279" s="791"/>
      <c r="LSE279" s="791"/>
      <c r="LSF279" s="791"/>
      <c r="LSG279" s="791"/>
      <c r="LSH279" s="791"/>
      <c r="LSI279" s="791"/>
      <c r="LSJ279" s="791"/>
      <c r="LSK279" s="791"/>
      <c r="LSL279" s="791"/>
      <c r="LSM279" s="791"/>
      <c r="LSN279" s="791"/>
      <c r="LSO279" s="791"/>
      <c r="LSP279" s="791"/>
      <c r="LSQ279" s="791"/>
      <c r="LSR279" s="791"/>
      <c r="LSS279" s="792"/>
      <c r="LST279" s="792"/>
      <c r="LSU279" s="792"/>
      <c r="LSV279" s="792"/>
      <c r="LSW279" s="792"/>
      <c r="LSX279" s="791"/>
      <c r="LSY279" s="791"/>
      <c r="LSZ279" s="792"/>
      <c r="LTA279" s="792"/>
      <c r="LTB279" s="791"/>
      <c r="LTC279" s="791"/>
      <c r="LTD279" s="792"/>
      <c r="LTE279" s="792"/>
      <c r="LTF279" s="791"/>
      <c r="LTG279" s="791"/>
      <c r="LTH279" s="791"/>
      <c r="LTI279" s="791"/>
      <c r="LTJ279" s="791"/>
      <c r="LTK279" s="791"/>
      <c r="LTL279" s="791"/>
      <c r="LTM279" s="792"/>
      <c r="LTN279" s="792"/>
      <c r="LTO279" s="791"/>
      <c r="LTP279" s="791"/>
      <c r="LTQ279" s="792"/>
      <c r="LTR279" s="792"/>
      <c r="LTS279" s="791"/>
      <c r="LTT279" s="791"/>
      <c r="LTU279" s="791"/>
      <c r="LTV279" s="791"/>
      <c r="LTW279" s="791"/>
      <c r="LTX279" s="790"/>
      <c r="LTY279" s="793"/>
      <c r="LTZ279" s="791"/>
      <c r="LUA279" s="791"/>
      <c r="LUB279" s="791"/>
      <c r="LUC279" s="791"/>
      <c r="LUD279" s="791"/>
      <c r="LUE279" s="791"/>
      <c r="LUF279" s="791"/>
      <c r="LUG279" s="794"/>
      <c r="LUH279" s="794"/>
      <c r="LUI279" s="794"/>
      <c r="LUJ279" s="794"/>
      <c r="LUK279" s="794"/>
      <c r="LUL279" s="794"/>
      <c r="LUM279" s="794"/>
      <c r="LUN279" s="794"/>
      <c r="LUO279" s="794"/>
      <c r="LUP279" s="794"/>
      <c r="LUQ279" s="794"/>
      <c r="LUR279" s="794"/>
      <c r="LUS279" s="794"/>
      <c r="LUT279" s="794"/>
      <c r="LUU279" s="794"/>
      <c r="LUV279" s="794"/>
      <c r="LUW279" s="794"/>
      <c r="LUX279" s="794"/>
      <c r="LUY279" s="794"/>
      <c r="LUZ279" s="794"/>
      <c r="LVA279" s="794"/>
      <c r="LVB279" s="794"/>
      <c r="LVC279" s="794"/>
      <c r="LVD279" s="794"/>
      <c r="LVE279" s="794"/>
      <c r="LVF279" s="794"/>
      <c r="LVG279" s="794"/>
      <c r="LVH279" s="794"/>
      <c r="LVI279" s="794"/>
      <c r="LVJ279" s="794"/>
      <c r="LVK279" s="794"/>
      <c r="LVL279" s="794"/>
      <c r="LVM279" s="794"/>
      <c r="LVN279" s="794"/>
      <c r="LVO279" s="794"/>
      <c r="LVP279" s="794"/>
      <c r="LVQ279" s="794"/>
      <c r="LVR279" s="794"/>
      <c r="LVS279" s="794"/>
      <c r="LVT279" s="794"/>
      <c r="LVU279" s="794"/>
      <c r="LVV279" s="794"/>
      <c r="LVW279" s="794"/>
      <c r="LVX279" s="794"/>
      <c r="LVY279" s="791"/>
      <c r="LVZ279" s="791"/>
      <c r="LWA279" s="791"/>
      <c r="LWB279" s="791"/>
      <c r="LWC279" s="791"/>
      <c r="LWD279" s="791"/>
      <c r="LWE279" s="791"/>
      <c r="LWF279" s="791"/>
      <c r="LWG279" s="791"/>
      <c r="LWH279" s="791"/>
      <c r="LWI279" s="791"/>
      <c r="LWJ279" s="791"/>
      <c r="LWK279" s="791"/>
      <c r="LWL279" s="791"/>
      <c r="LWM279" s="791"/>
      <c r="LWN279" s="791"/>
      <c r="LWO279" s="791"/>
      <c r="LWP279" s="791"/>
      <c r="LWQ279" s="791"/>
      <c r="LWR279" s="791"/>
      <c r="LWS279" s="791"/>
      <c r="LWT279" s="791"/>
      <c r="LWU279" s="791"/>
      <c r="LWV279" s="791"/>
      <c r="LWW279" s="792"/>
      <c r="LWX279" s="792"/>
      <c r="LWY279" s="792"/>
      <c r="LWZ279" s="792"/>
      <c r="LXA279" s="792"/>
      <c r="LXB279" s="791"/>
      <c r="LXC279" s="791"/>
      <c r="LXD279" s="792"/>
      <c r="LXE279" s="792"/>
      <c r="LXF279" s="791"/>
      <c r="LXG279" s="791"/>
      <c r="LXH279" s="792"/>
      <c r="LXI279" s="792"/>
      <c r="LXJ279" s="791"/>
      <c r="LXK279" s="791"/>
      <c r="LXL279" s="791"/>
      <c r="LXM279" s="791"/>
      <c r="LXN279" s="791"/>
      <c r="LXO279" s="791"/>
      <c r="LXP279" s="791"/>
      <c r="LXQ279" s="792"/>
      <c r="LXR279" s="792"/>
      <c r="LXS279" s="791"/>
      <c r="LXT279" s="791"/>
      <c r="LXU279" s="792"/>
      <c r="LXV279" s="792"/>
      <c r="LXW279" s="791"/>
      <c r="LXX279" s="791"/>
      <c r="LXY279" s="791"/>
      <c r="LXZ279" s="791"/>
      <c r="LYA279" s="791"/>
      <c r="LYB279" s="790"/>
      <c r="LYC279" s="793"/>
      <c r="LYD279" s="791"/>
      <c r="LYE279" s="791"/>
      <c r="LYF279" s="791"/>
      <c r="LYG279" s="791"/>
      <c r="LYH279" s="791"/>
      <c r="LYI279" s="791"/>
      <c r="LYJ279" s="791"/>
      <c r="LYK279" s="794"/>
      <c r="LYL279" s="794"/>
      <c r="LYM279" s="794"/>
      <c r="LYN279" s="794"/>
      <c r="LYO279" s="794"/>
      <c r="LYP279" s="794"/>
      <c r="LYQ279" s="794"/>
      <c r="LYR279" s="794"/>
      <c r="LYS279" s="794"/>
      <c r="LYT279" s="794"/>
      <c r="LYU279" s="794"/>
      <c r="LYV279" s="794"/>
      <c r="LYW279" s="794"/>
      <c r="LYX279" s="794"/>
      <c r="LYY279" s="794"/>
      <c r="LYZ279" s="794"/>
      <c r="LZA279" s="794"/>
      <c r="LZB279" s="794"/>
      <c r="LZC279" s="794"/>
      <c r="LZD279" s="794"/>
      <c r="LZE279" s="794"/>
      <c r="LZF279" s="794"/>
      <c r="LZG279" s="794"/>
      <c r="LZH279" s="794"/>
      <c r="LZI279" s="794"/>
      <c r="LZJ279" s="794"/>
      <c r="LZK279" s="794"/>
      <c r="LZL279" s="794"/>
      <c r="LZM279" s="794"/>
      <c r="LZN279" s="794"/>
      <c r="LZO279" s="794"/>
      <c r="LZP279" s="794"/>
      <c r="LZQ279" s="794"/>
      <c r="LZR279" s="794"/>
      <c r="LZS279" s="794"/>
      <c r="LZT279" s="794"/>
      <c r="LZU279" s="794"/>
      <c r="LZV279" s="794"/>
      <c r="LZW279" s="794"/>
      <c r="LZX279" s="794"/>
      <c r="LZY279" s="794"/>
      <c r="LZZ279" s="794"/>
      <c r="MAA279" s="794"/>
      <c r="MAB279" s="794"/>
      <c r="MAC279" s="791"/>
      <c r="MAD279" s="791"/>
      <c r="MAE279" s="791"/>
      <c r="MAF279" s="791"/>
      <c r="MAG279" s="791"/>
      <c r="MAH279" s="791"/>
      <c r="MAI279" s="791"/>
      <c r="MAJ279" s="791"/>
      <c r="MAK279" s="791"/>
      <c r="MAL279" s="791"/>
      <c r="MAM279" s="791"/>
      <c r="MAN279" s="791"/>
      <c r="MAO279" s="791"/>
      <c r="MAP279" s="791"/>
      <c r="MAQ279" s="791"/>
      <c r="MAR279" s="791"/>
      <c r="MAS279" s="791"/>
      <c r="MAT279" s="791"/>
      <c r="MAU279" s="791"/>
      <c r="MAV279" s="791"/>
      <c r="MAW279" s="791"/>
      <c r="MAX279" s="791"/>
      <c r="MAY279" s="791"/>
      <c r="MAZ279" s="791"/>
      <c r="MBA279" s="792"/>
      <c r="MBB279" s="792"/>
      <c r="MBC279" s="792"/>
      <c r="MBD279" s="792"/>
      <c r="MBE279" s="792"/>
      <c r="MBF279" s="791"/>
      <c r="MBG279" s="791"/>
      <c r="MBH279" s="792"/>
      <c r="MBI279" s="792"/>
      <c r="MBJ279" s="791"/>
      <c r="MBK279" s="791"/>
      <c r="MBL279" s="792"/>
      <c r="MBM279" s="792"/>
      <c r="MBN279" s="791"/>
      <c r="MBO279" s="791"/>
      <c r="MBP279" s="791"/>
      <c r="MBQ279" s="791"/>
      <c r="MBR279" s="791"/>
      <c r="MBS279" s="791"/>
      <c r="MBT279" s="791"/>
      <c r="MBU279" s="792"/>
      <c r="MBV279" s="792"/>
      <c r="MBW279" s="791"/>
      <c r="MBX279" s="791"/>
      <c r="MBY279" s="792"/>
      <c r="MBZ279" s="792"/>
      <c r="MCA279" s="791"/>
      <c r="MCB279" s="791"/>
      <c r="MCC279" s="791"/>
      <c r="MCD279" s="791"/>
      <c r="MCE279" s="791"/>
      <c r="MCF279" s="790"/>
      <c r="MCG279" s="793"/>
      <c r="MCH279" s="791"/>
      <c r="MCI279" s="791"/>
      <c r="MCJ279" s="791"/>
      <c r="MCK279" s="791"/>
      <c r="MCL279" s="791"/>
      <c r="MCM279" s="791"/>
      <c r="MCN279" s="791"/>
      <c r="MCO279" s="794"/>
      <c r="MCP279" s="794"/>
      <c r="MCQ279" s="794"/>
      <c r="MCR279" s="794"/>
      <c r="MCS279" s="794"/>
      <c r="MCT279" s="794"/>
      <c r="MCU279" s="794"/>
      <c r="MCV279" s="794"/>
      <c r="MCW279" s="794"/>
      <c r="MCX279" s="794"/>
      <c r="MCY279" s="794"/>
      <c r="MCZ279" s="794"/>
      <c r="MDA279" s="794"/>
      <c r="MDB279" s="794"/>
      <c r="MDC279" s="794"/>
      <c r="MDD279" s="794"/>
      <c r="MDE279" s="794"/>
      <c r="MDF279" s="794"/>
      <c r="MDG279" s="794"/>
      <c r="MDH279" s="794"/>
      <c r="MDI279" s="794"/>
      <c r="MDJ279" s="794"/>
      <c r="MDK279" s="794"/>
      <c r="MDL279" s="794"/>
      <c r="MDM279" s="794"/>
      <c r="MDN279" s="794"/>
      <c r="MDO279" s="794"/>
      <c r="MDP279" s="794"/>
      <c r="MDQ279" s="794"/>
      <c r="MDR279" s="794"/>
      <c r="MDS279" s="794"/>
      <c r="MDT279" s="794"/>
      <c r="MDU279" s="794"/>
      <c r="MDV279" s="794"/>
      <c r="MDW279" s="794"/>
      <c r="MDX279" s="794"/>
      <c r="MDY279" s="794"/>
      <c r="MDZ279" s="794"/>
      <c r="MEA279" s="794"/>
      <c r="MEB279" s="794"/>
      <c r="MEC279" s="794"/>
      <c r="MED279" s="794"/>
      <c r="MEE279" s="794"/>
      <c r="MEF279" s="794"/>
      <c r="MEG279" s="791"/>
      <c r="MEH279" s="791"/>
      <c r="MEI279" s="791"/>
      <c r="MEJ279" s="791"/>
      <c r="MEK279" s="791"/>
      <c r="MEL279" s="791"/>
      <c r="MEM279" s="791"/>
      <c r="MEN279" s="791"/>
      <c r="MEO279" s="791"/>
      <c r="MEP279" s="791"/>
      <c r="MEQ279" s="791"/>
      <c r="MER279" s="791"/>
      <c r="MES279" s="791"/>
      <c r="MET279" s="791"/>
      <c r="MEU279" s="791"/>
      <c r="MEV279" s="791"/>
      <c r="MEW279" s="791"/>
      <c r="MEX279" s="791"/>
      <c r="MEY279" s="791"/>
      <c r="MEZ279" s="791"/>
      <c r="MFA279" s="791"/>
      <c r="MFB279" s="791"/>
      <c r="MFC279" s="791"/>
      <c r="MFD279" s="791"/>
      <c r="MFE279" s="792"/>
      <c r="MFF279" s="792"/>
      <c r="MFG279" s="792"/>
      <c r="MFH279" s="792"/>
      <c r="MFI279" s="792"/>
      <c r="MFJ279" s="791"/>
      <c r="MFK279" s="791"/>
      <c r="MFL279" s="792"/>
      <c r="MFM279" s="792"/>
      <c r="MFN279" s="791"/>
      <c r="MFO279" s="791"/>
      <c r="MFP279" s="792"/>
      <c r="MFQ279" s="792"/>
      <c r="MFR279" s="791"/>
      <c r="MFS279" s="791"/>
      <c r="MFT279" s="791"/>
      <c r="MFU279" s="791"/>
      <c r="MFV279" s="791"/>
      <c r="MFW279" s="791"/>
      <c r="MFX279" s="791"/>
      <c r="MFY279" s="792"/>
      <c r="MFZ279" s="792"/>
      <c r="MGA279" s="791"/>
      <c r="MGB279" s="791"/>
      <c r="MGC279" s="792"/>
      <c r="MGD279" s="792"/>
      <c r="MGE279" s="791"/>
      <c r="MGF279" s="791"/>
      <c r="MGG279" s="791"/>
      <c r="MGH279" s="791"/>
      <c r="MGI279" s="791"/>
      <c r="MGJ279" s="790"/>
      <c r="MGK279" s="793"/>
      <c r="MGL279" s="791"/>
      <c r="MGM279" s="791"/>
      <c r="MGN279" s="791"/>
      <c r="MGO279" s="791"/>
      <c r="MGP279" s="791"/>
      <c r="MGQ279" s="791"/>
      <c r="MGR279" s="791"/>
      <c r="MGS279" s="794"/>
      <c r="MGT279" s="794"/>
      <c r="MGU279" s="794"/>
      <c r="MGV279" s="794"/>
      <c r="MGW279" s="794"/>
      <c r="MGX279" s="794"/>
      <c r="MGY279" s="794"/>
      <c r="MGZ279" s="794"/>
      <c r="MHA279" s="794"/>
      <c r="MHB279" s="794"/>
      <c r="MHC279" s="794"/>
      <c r="MHD279" s="794"/>
      <c r="MHE279" s="794"/>
      <c r="MHF279" s="794"/>
      <c r="MHG279" s="794"/>
      <c r="MHH279" s="794"/>
      <c r="MHI279" s="794"/>
      <c r="MHJ279" s="794"/>
      <c r="MHK279" s="794"/>
      <c r="MHL279" s="794"/>
      <c r="MHM279" s="794"/>
      <c r="MHN279" s="794"/>
      <c r="MHO279" s="794"/>
      <c r="MHP279" s="794"/>
      <c r="MHQ279" s="794"/>
      <c r="MHR279" s="794"/>
      <c r="MHS279" s="794"/>
      <c r="MHT279" s="794"/>
      <c r="MHU279" s="794"/>
      <c r="MHV279" s="794"/>
      <c r="MHW279" s="794"/>
      <c r="MHX279" s="794"/>
      <c r="MHY279" s="794"/>
      <c r="MHZ279" s="794"/>
      <c r="MIA279" s="794"/>
      <c r="MIB279" s="794"/>
      <c r="MIC279" s="794"/>
      <c r="MID279" s="794"/>
      <c r="MIE279" s="794"/>
      <c r="MIF279" s="794"/>
      <c r="MIG279" s="794"/>
      <c r="MIH279" s="794"/>
      <c r="MII279" s="794"/>
      <c r="MIJ279" s="794"/>
      <c r="MIK279" s="791"/>
      <c r="MIL279" s="791"/>
      <c r="MIM279" s="791"/>
      <c r="MIN279" s="791"/>
      <c r="MIO279" s="791"/>
      <c r="MIP279" s="791"/>
      <c r="MIQ279" s="791"/>
      <c r="MIR279" s="791"/>
      <c r="MIS279" s="791"/>
      <c r="MIT279" s="791"/>
      <c r="MIU279" s="791"/>
      <c r="MIV279" s="791"/>
      <c r="MIW279" s="791"/>
      <c r="MIX279" s="791"/>
      <c r="MIY279" s="791"/>
      <c r="MIZ279" s="791"/>
      <c r="MJA279" s="791"/>
      <c r="MJB279" s="791"/>
      <c r="MJC279" s="791"/>
      <c r="MJD279" s="791"/>
      <c r="MJE279" s="791"/>
      <c r="MJF279" s="791"/>
      <c r="MJG279" s="791"/>
      <c r="MJH279" s="791"/>
      <c r="MJI279" s="792"/>
      <c r="MJJ279" s="792"/>
      <c r="MJK279" s="792"/>
      <c r="MJL279" s="792"/>
      <c r="MJM279" s="792"/>
      <c r="MJN279" s="791"/>
      <c r="MJO279" s="791"/>
      <c r="MJP279" s="792"/>
      <c r="MJQ279" s="792"/>
      <c r="MJR279" s="791"/>
      <c r="MJS279" s="791"/>
      <c r="MJT279" s="792"/>
      <c r="MJU279" s="792"/>
      <c r="MJV279" s="791"/>
      <c r="MJW279" s="791"/>
      <c r="MJX279" s="791"/>
      <c r="MJY279" s="791"/>
      <c r="MJZ279" s="791"/>
      <c r="MKA279" s="791"/>
      <c r="MKB279" s="791"/>
      <c r="MKC279" s="792"/>
      <c r="MKD279" s="792"/>
      <c r="MKE279" s="791"/>
      <c r="MKF279" s="791"/>
      <c r="MKG279" s="792"/>
      <c r="MKH279" s="792"/>
      <c r="MKI279" s="791"/>
      <c r="MKJ279" s="791"/>
      <c r="MKK279" s="791"/>
      <c r="MKL279" s="791"/>
      <c r="MKM279" s="791"/>
      <c r="MKN279" s="790"/>
      <c r="MKO279" s="793"/>
      <c r="MKP279" s="791"/>
      <c r="MKQ279" s="791"/>
      <c r="MKR279" s="791"/>
      <c r="MKS279" s="791"/>
      <c r="MKT279" s="791"/>
      <c r="MKU279" s="791"/>
      <c r="MKV279" s="791"/>
      <c r="MKW279" s="794"/>
      <c r="MKX279" s="794"/>
      <c r="MKY279" s="794"/>
      <c r="MKZ279" s="794"/>
      <c r="MLA279" s="794"/>
      <c r="MLB279" s="794"/>
      <c r="MLC279" s="794"/>
      <c r="MLD279" s="794"/>
      <c r="MLE279" s="794"/>
      <c r="MLF279" s="794"/>
      <c r="MLG279" s="794"/>
      <c r="MLH279" s="794"/>
      <c r="MLI279" s="794"/>
      <c r="MLJ279" s="794"/>
      <c r="MLK279" s="794"/>
      <c r="MLL279" s="794"/>
      <c r="MLM279" s="794"/>
      <c r="MLN279" s="794"/>
      <c r="MLO279" s="794"/>
      <c r="MLP279" s="794"/>
      <c r="MLQ279" s="794"/>
      <c r="MLR279" s="794"/>
      <c r="MLS279" s="794"/>
      <c r="MLT279" s="794"/>
      <c r="MLU279" s="794"/>
      <c r="MLV279" s="794"/>
      <c r="MLW279" s="794"/>
      <c r="MLX279" s="794"/>
      <c r="MLY279" s="794"/>
      <c r="MLZ279" s="794"/>
      <c r="MMA279" s="794"/>
      <c r="MMB279" s="794"/>
      <c r="MMC279" s="794"/>
      <c r="MMD279" s="794"/>
      <c r="MME279" s="794"/>
      <c r="MMF279" s="794"/>
      <c r="MMG279" s="794"/>
      <c r="MMH279" s="794"/>
      <c r="MMI279" s="794"/>
      <c r="MMJ279" s="794"/>
      <c r="MMK279" s="794"/>
      <c r="MML279" s="794"/>
      <c r="MMM279" s="794"/>
      <c r="MMN279" s="794"/>
      <c r="MMO279" s="791"/>
      <c r="MMP279" s="791"/>
      <c r="MMQ279" s="791"/>
      <c r="MMR279" s="791"/>
      <c r="MMS279" s="791"/>
      <c r="MMT279" s="791"/>
      <c r="MMU279" s="791"/>
      <c r="MMV279" s="791"/>
      <c r="MMW279" s="791"/>
      <c r="MMX279" s="791"/>
      <c r="MMY279" s="791"/>
      <c r="MMZ279" s="791"/>
      <c r="MNA279" s="791"/>
      <c r="MNB279" s="791"/>
      <c r="MNC279" s="791"/>
      <c r="MND279" s="791"/>
      <c r="MNE279" s="791"/>
      <c r="MNF279" s="791"/>
      <c r="MNG279" s="791"/>
      <c r="MNH279" s="791"/>
      <c r="MNI279" s="791"/>
      <c r="MNJ279" s="791"/>
      <c r="MNK279" s="791"/>
      <c r="MNL279" s="791"/>
      <c r="MNM279" s="792"/>
      <c r="MNN279" s="792"/>
      <c r="MNO279" s="792"/>
      <c r="MNP279" s="792"/>
      <c r="MNQ279" s="792"/>
      <c r="MNR279" s="791"/>
      <c r="MNS279" s="791"/>
      <c r="MNT279" s="792"/>
      <c r="MNU279" s="792"/>
      <c r="MNV279" s="791"/>
      <c r="MNW279" s="791"/>
      <c r="MNX279" s="792"/>
      <c r="MNY279" s="792"/>
      <c r="MNZ279" s="791"/>
      <c r="MOA279" s="791"/>
      <c r="MOB279" s="791"/>
      <c r="MOC279" s="791"/>
      <c r="MOD279" s="791"/>
      <c r="MOE279" s="791"/>
      <c r="MOF279" s="791"/>
      <c r="MOG279" s="792"/>
      <c r="MOH279" s="792"/>
      <c r="MOI279" s="791"/>
      <c r="MOJ279" s="791"/>
      <c r="MOK279" s="792"/>
      <c r="MOL279" s="792"/>
      <c r="MOM279" s="791"/>
      <c r="MON279" s="791"/>
      <c r="MOO279" s="791"/>
      <c r="MOP279" s="791"/>
      <c r="MOQ279" s="791"/>
      <c r="MOR279" s="790"/>
      <c r="MOS279" s="793"/>
      <c r="MOT279" s="791"/>
      <c r="MOU279" s="791"/>
      <c r="MOV279" s="791"/>
      <c r="MOW279" s="791"/>
      <c r="MOX279" s="791"/>
      <c r="MOY279" s="791"/>
      <c r="MOZ279" s="791"/>
      <c r="MPA279" s="794"/>
      <c r="MPB279" s="794"/>
      <c r="MPC279" s="794"/>
      <c r="MPD279" s="794"/>
      <c r="MPE279" s="794"/>
      <c r="MPF279" s="794"/>
      <c r="MPG279" s="794"/>
      <c r="MPH279" s="794"/>
      <c r="MPI279" s="794"/>
      <c r="MPJ279" s="794"/>
      <c r="MPK279" s="794"/>
      <c r="MPL279" s="794"/>
      <c r="MPM279" s="794"/>
      <c r="MPN279" s="794"/>
      <c r="MPO279" s="794"/>
      <c r="MPP279" s="794"/>
      <c r="MPQ279" s="794"/>
      <c r="MPR279" s="794"/>
      <c r="MPS279" s="794"/>
      <c r="MPT279" s="794"/>
      <c r="MPU279" s="794"/>
      <c r="MPV279" s="794"/>
      <c r="MPW279" s="794"/>
      <c r="MPX279" s="794"/>
      <c r="MPY279" s="794"/>
      <c r="MPZ279" s="794"/>
      <c r="MQA279" s="794"/>
      <c r="MQB279" s="794"/>
      <c r="MQC279" s="794"/>
      <c r="MQD279" s="794"/>
      <c r="MQE279" s="794"/>
      <c r="MQF279" s="794"/>
      <c r="MQG279" s="794"/>
      <c r="MQH279" s="794"/>
      <c r="MQI279" s="794"/>
      <c r="MQJ279" s="794"/>
      <c r="MQK279" s="794"/>
      <c r="MQL279" s="794"/>
      <c r="MQM279" s="794"/>
      <c r="MQN279" s="794"/>
      <c r="MQO279" s="794"/>
      <c r="MQP279" s="794"/>
      <c r="MQQ279" s="794"/>
      <c r="MQR279" s="794"/>
      <c r="MQS279" s="791"/>
      <c r="MQT279" s="791"/>
      <c r="MQU279" s="791"/>
      <c r="MQV279" s="791"/>
      <c r="MQW279" s="791"/>
      <c r="MQX279" s="791"/>
      <c r="MQY279" s="791"/>
      <c r="MQZ279" s="791"/>
      <c r="MRA279" s="791"/>
      <c r="MRB279" s="791"/>
      <c r="MRC279" s="791"/>
      <c r="MRD279" s="791"/>
      <c r="MRE279" s="791"/>
      <c r="MRF279" s="791"/>
      <c r="MRG279" s="791"/>
      <c r="MRH279" s="791"/>
      <c r="MRI279" s="791"/>
      <c r="MRJ279" s="791"/>
      <c r="MRK279" s="791"/>
      <c r="MRL279" s="791"/>
      <c r="MRM279" s="791"/>
      <c r="MRN279" s="791"/>
      <c r="MRO279" s="791"/>
      <c r="MRP279" s="791"/>
      <c r="MRQ279" s="792"/>
      <c r="MRR279" s="792"/>
      <c r="MRS279" s="792"/>
      <c r="MRT279" s="792"/>
      <c r="MRU279" s="792"/>
      <c r="MRV279" s="791"/>
      <c r="MRW279" s="791"/>
      <c r="MRX279" s="792"/>
      <c r="MRY279" s="792"/>
      <c r="MRZ279" s="791"/>
      <c r="MSA279" s="791"/>
      <c r="MSB279" s="792"/>
      <c r="MSC279" s="792"/>
      <c r="MSD279" s="791"/>
      <c r="MSE279" s="791"/>
      <c r="MSF279" s="791"/>
      <c r="MSG279" s="791"/>
      <c r="MSH279" s="791"/>
      <c r="MSI279" s="791"/>
      <c r="MSJ279" s="791"/>
      <c r="MSK279" s="792"/>
      <c r="MSL279" s="792"/>
      <c r="MSM279" s="791"/>
      <c r="MSN279" s="791"/>
      <c r="MSO279" s="792"/>
      <c r="MSP279" s="792"/>
      <c r="MSQ279" s="791"/>
      <c r="MSR279" s="791"/>
      <c r="MSS279" s="791"/>
      <c r="MST279" s="791"/>
      <c r="MSU279" s="791"/>
      <c r="MSV279" s="790"/>
      <c r="MSW279" s="793"/>
      <c r="MSX279" s="791"/>
      <c r="MSY279" s="791"/>
      <c r="MSZ279" s="791"/>
      <c r="MTA279" s="791"/>
      <c r="MTB279" s="791"/>
      <c r="MTC279" s="791"/>
      <c r="MTD279" s="791"/>
      <c r="MTE279" s="794"/>
      <c r="MTF279" s="794"/>
      <c r="MTG279" s="794"/>
      <c r="MTH279" s="794"/>
      <c r="MTI279" s="794"/>
      <c r="MTJ279" s="794"/>
      <c r="MTK279" s="794"/>
      <c r="MTL279" s="794"/>
      <c r="MTM279" s="794"/>
      <c r="MTN279" s="794"/>
      <c r="MTO279" s="794"/>
      <c r="MTP279" s="794"/>
      <c r="MTQ279" s="794"/>
      <c r="MTR279" s="794"/>
      <c r="MTS279" s="794"/>
      <c r="MTT279" s="794"/>
      <c r="MTU279" s="794"/>
      <c r="MTV279" s="794"/>
      <c r="MTW279" s="794"/>
      <c r="MTX279" s="794"/>
      <c r="MTY279" s="794"/>
      <c r="MTZ279" s="794"/>
      <c r="MUA279" s="794"/>
      <c r="MUB279" s="794"/>
      <c r="MUC279" s="794"/>
      <c r="MUD279" s="794"/>
      <c r="MUE279" s="794"/>
      <c r="MUF279" s="794"/>
      <c r="MUG279" s="794"/>
      <c r="MUH279" s="794"/>
      <c r="MUI279" s="794"/>
      <c r="MUJ279" s="794"/>
      <c r="MUK279" s="794"/>
      <c r="MUL279" s="794"/>
      <c r="MUM279" s="794"/>
      <c r="MUN279" s="794"/>
      <c r="MUO279" s="794"/>
      <c r="MUP279" s="794"/>
      <c r="MUQ279" s="794"/>
      <c r="MUR279" s="794"/>
      <c r="MUS279" s="794"/>
      <c r="MUT279" s="794"/>
      <c r="MUU279" s="794"/>
      <c r="MUV279" s="794"/>
      <c r="MUW279" s="791"/>
      <c r="MUX279" s="791"/>
      <c r="MUY279" s="791"/>
      <c r="MUZ279" s="791"/>
      <c r="MVA279" s="791"/>
      <c r="MVB279" s="791"/>
      <c r="MVC279" s="791"/>
      <c r="MVD279" s="791"/>
      <c r="MVE279" s="791"/>
      <c r="MVF279" s="791"/>
      <c r="MVG279" s="791"/>
      <c r="MVH279" s="791"/>
      <c r="MVI279" s="791"/>
      <c r="MVJ279" s="791"/>
      <c r="MVK279" s="791"/>
      <c r="MVL279" s="791"/>
      <c r="MVM279" s="791"/>
      <c r="MVN279" s="791"/>
      <c r="MVO279" s="791"/>
      <c r="MVP279" s="791"/>
      <c r="MVQ279" s="791"/>
      <c r="MVR279" s="791"/>
      <c r="MVS279" s="791"/>
      <c r="MVT279" s="791"/>
      <c r="MVU279" s="792"/>
      <c r="MVV279" s="792"/>
      <c r="MVW279" s="792"/>
      <c r="MVX279" s="792"/>
      <c r="MVY279" s="792"/>
      <c r="MVZ279" s="791"/>
      <c r="MWA279" s="791"/>
      <c r="MWB279" s="792"/>
      <c r="MWC279" s="792"/>
      <c r="MWD279" s="791"/>
      <c r="MWE279" s="791"/>
      <c r="MWF279" s="792"/>
      <c r="MWG279" s="792"/>
      <c r="MWH279" s="791"/>
      <c r="MWI279" s="791"/>
      <c r="MWJ279" s="791"/>
      <c r="MWK279" s="791"/>
      <c r="MWL279" s="791"/>
      <c r="MWM279" s="791"/>
      <c r="MWN279" s="791"/>
      <c r="MWO279" s="792"/>
      <c r="MWP279" s="792"/>
      <c r="MWQ279" s="791"/>
      <c r="MWR279" s="791"/>
      <c r="MWS279" s="792"/>
      <c r="MWT279" s="792"/>
      <c r="MWU279" s="791"/>
      <c r="MWV279" s="791"/>
      <c r="MWW279" s="791"/>
      <c r="MWX279" s="791"/>
      <c r="MWY279" s="791"/>
      <c r="MWZ279" s="790"/>
      <c r="MXA279" s="793"/>
      <c r="MXB279" s="791"/>
      <c r="MXC279" s="791"/>
      <c r="MXD279" s="791"/>
      <c r="MXE279" s="791"/>
      <c r="MXF279" s="791"/>
      <c r="MXG279" s="791"/>
      <c r="MXH279" s="791"/>
      <c r="MXI279" s="794"/>
      <c r="MXJ279" s="794"/>
      <c r="MXK279" s="794"/>
      <c r="MXL279" s="794"/>
      <c r="MXM279" s="794"/>
      <c r="MXN279" s="794"/>
      <c r="MXO279" s="794"/>
      <c r="MXP279" s="794"/>
      <c r="MXQ279" s="794"/>
      <c r="MXR279" s="794"/>
      <c r="MXS279" s="794"/>
      <c r="MXT279" s="794"/>
      <c r="MXU279" s="794"/>
      <c r="MXV279" s="794"/>
      <c r="MXW279" s="794"/>
      <c r="MXX279" s="794"/>
      <c r="MXY279" s="794"/>
      <c r="MXZ279" s="794"/>
      <c r="MYA279" s="794"/>
      <c r="MYB279" s="794"/>
      <c r="MYC279" s="794"/>
      <c r="MYD279" s="794"/>
      <c r="MYE279" s="794"/>
      <c r="MYF279" s="794"/>
      <c r="MYG279" s="794"/>
      <c r="MYH279" s="794"/>
      <c r="MYI279" s="794"/>
      <c r="MYJ279" s="794"/>
      <c r="MYK279" s="794"/>
      <c r="MYL279" s="794"/>
      <c r="MYM279" s="794"/>
      <c r="MYN279" s="794"/>
      <c r="MYO279" s="794"/>
      <c r="MYP279" s="794"/>
      <c r="MYQ279" s="794"/>
      <c r="MYR279" s="794"/>
      <c r="MYS279" s="794"/>
      <c r="MYT279" s="794"/>
      <c r="MYU279" s="794"/>
      <c r="MYV279" s="794"/>
      <c r="MYW279" s="794"/>
      <c r="MYX279" s="794"/>
      <c r="MYY279" s="794"/>
      <c r="MYZ279" s="794"/>
      <c r="MZA279" s="791"/>
      <c r="MZB279" s="791"/>
      <c r="MZC279" s="791"/>
      <c r="MZD279" s="791"/>
      <c r="MZE279" s="791"/>
      <c r="MZF279" s="791"/>
      <c r="MZG279" s="791"/>
      <c r="MZH279" s="791"/>
      <c r="MZI279" s="791"/>
      <c r="MZJ279" s="791"/>
      <c r="MZK279" s="791"/>
      <c r="MZL279" s="791"/>
      <c r="MZM279" s="791"/>
      <c r="MZN279" s="791"/>
      <c r="MZO279" s="791"/>
      <c r="MZP279" s="791"/>
      <c r="MZQ279" s="791"/>
      <c r="MZR279" s="791"/>
      <c r="MZS279" s="791"/>
      <c r="MZT279" s="791"/>
      <c r="MZU279" s="791"/>
      <c r="MZV279" s="791"/>
      <c r="MZW279" s="791"/>
      <c r="MZX279" s="791"/>
      <c r="MZY279" s="792"/>
      <c r="MZZ279" s="792"/>
      <c r="NAA279" s="792"/>
      <c r="NAB279" s="792"/>
      <c r="NAC279" s="792"/>
      <c r="NAD279" s="791"/>
      <c r="NAE279" s="791"/>
      <c r="NAF279" s="792"/>
      <c r="NAG279" s="792"/>
      <c r="NAH279" s="791"/>
      <c r="NAI279" s="791"/>
      <c r="NAJ279" s="792"/>
      <c r="NAK279" s="792"/>
      <c r="NAL279" s="791"/>
      <c r="NAM279" s="791"/>
      <c r="NAN279" s="791"/>
      <c r="NAO279" s="791"/>
      <c r="NAP279" s="791"/>
      <c r="NAQ279" s="791"/>
      <c r="NAR279" s="791"/>
      <c r="NAS279" s="792"/>
      <c r="NAT279" s="792"/>
      <c r="NAU279" s="791"/>
      <c r="NAV279" s="791"/>
      <c r="NAW279" s="792"/>
      <c r="NAX279" s="792"/>
      <c r="NAY279" s="791"/>
      <c r="NAZ279" s="791"/>
      <c r="NBA279" s="791"/>
      <c r="NBB279" s="791"/>
      <c r="NBC279" s="791"/>
      <c r="NBD279" s="790"/>
      <c r="NBE279" s="793"/>
      <c r="NBF279" s="791"/>
      <c r="NBG279" s="791"/>
      <c r="NBH279" s="791"/>
      <c r="NBI279" s="791"/>
      <c r="NBJ279" s="791"/>
      <c r="NBK279" s="791"/>
      <c r="NBL279" s="791"/>
      <c r="NBM279" s="794"/>
      <c r="NBN279" s="794"/>
      <c r="NBO279" s="794"/>
      <c r="NBP279" s="794"/>
      <c r="NBQ279" s="794"/>
      <c r="NBR279" s="794"/>
      <c r="NBS279" s="794"/>
      <c r="NBT279" s="794"/>
      <c r="NBU279" s="794"/>
      <c r="NBV279" s="794"/>
      <c r="NBW279" s="794"/>
      <c r="NBX279" s="794"/>
      <c r="NBY279" s="794"/>
      <c r="NBZ279" s="794"/>
      <c r="NCA279" s="794"/>
      <c r="NCB279" s="794"/>
      <c r="NCC279" s="794"/>
      <c r="NCD279" s="794"/>
      <c r="NCE279" s="794"/>
      <c r="NCF279" s="794"/>
      <c r="NCG279" s="794"/>
      <c r="NCH279" s="794"/>
      <c r="NCI279" s="794"/>
      <c r="NCJ279" s="794"/>
      <c r="NCK279" s="794"/>
      <c r="NCL279" s="794"/>
      <c r="NCM279" s="794"/>
      <c r="NCN279" s="794"/>
      <c r="NCO279" s="794"/>
      <c r="NCP279" s="794"/>
      <c r="NCQ279" s="794"/>
      <c r="NCR279" s="794"/>
      <c r="NCS279" s="794"/>
      <c r="NCT279" s="794"/>
      <c r="NCU279" s="794"/>
      <c r="NCV279" s="794"/>
      <c r="NCW279" s="794"/>
      <c r="NCX279" s="794"/>
      <c r="NCY279" s="794"/>
      <c r="NCZ279" s="794"/>
      <c r="NDA279" s="794"/>
      <c r="NDB279" s="794"/>
      <c r="NDC279" s="794"/>
      <c r="NDD279" s="794"/>
      <c r="NDE279" s="791"/>
      <c r="NDF279" s="791"/>
      <c r="NDG279" s="791"/>
      <c r="NDH279" s="791"/>
      <c r="NDI279" s="791"/>
      <c r="NDJ279" s="791"/>
      <c r="NDK279" s="791"/>
      <c r="NDL279" s="791"/>
      <c r="NDM279" s="791"/>
      <c r="NDN279" s="791"/>
      <c r="NDO279" s="791"/>
      <c r="NDP279" s="791"/>
      <c r="NDQ279" s="791"/>
      <c r="NDR279" s="791"/>
      <c r="NDS279" s="791"/>
      <c r="NDT279" s="791"/>
      <c r="NDU279" s="791"/>
      <c r="NDV279" s="791"/>
      <c r="NDW279" s="791"/>
      <c r="NDX279" s="791"/>
      <c r="NDY279" s="791"/>
      <c r="NDZ279" s="791"/>
      <c r="NEA279" s="791"/>
      <c r="NEB279" s="791"/>
      <c r="NEC279" s="792"/>
      <c r="NED279" s="792"/>
      <c r="NEE279" s="792"/>
      <c r="NEF279" s="792"/>
      <c r="NEG279" s="792"/>
      <c r="NEH279" s="791"/>
      <c r="NEI279" s="791"/>
      <c r="NEJ279" s="792"/>
      <c r="NEK279" s="792"/>
      <c r="NEL279" s="791"/>
      <c r="NEM279" s="791"/>
      <c r="NEN279" s="792"/>
      <c r="NEO279" s="792"/>
      <c r="NEP279" s="791"/>
      <c r="NEQ279" s="791"/>
      <c r="NER279" s="791"/>
      <c r="NES279" s="791"/>
      <c r="NET279" s="791"/>
      <c r="NEU279" s="791"/>
      <c r="NEV279" s="791"/>
      <c r="NEW279" s="792"/>
      <c r="NEX279" s="792"/>
      <c r="NEY279" s="791"/>
      <c r="NEZ279" s="791"/>
      <c r="NFA279" s="792"/>
      <c r="NFB279" s="792"/>
      <c r="NFC279" s="791"/>
      <c r="NFD279" s="791"/>
      <c r="NFE279" s="791"/>
      <c r="NFF279" s="791"/>
      <c r="NFG279" s="791"/>
      <c r="NFH279" s="790"/>
      <c r="NFI279" s="793"/>
      <c r="NFJ279" s="791"/>
      <c r="NFK279" s="791"/>
      <c r="NFL279" s="791"/>
      <c r="NFM279" s="791"/>
      <c r="NFN279" s="791"/>
      <c r="NFO279" s="791"/>
      <c r="NFP279" s="791"/>
      <c r="NFQ279" s="794"/>
      <c r="NFR279" s="794"/>
      <c r="NFS279" s="794"/>
      <c r="NFT279" s="794"/>
      <c r="NFU279" s="794"/>
      <c r="NFV279" s="794"/>
      <c r="NFW279" s="794"/>
      <c r="NFX279" s="794"/>
      <c r="NFY279" s="794"/>
      <c r="NFZ279" s="794"/>
      <c r="NGA279" s="794"/>
      <c r="NGB279" s="794"/>
      <c r="NGC279" s="794"/>
      <c r="NGD279" s="794"/>
      <c r="NGE279" s="794"/>
      <c r="NGF279" s="794"/>
      <c r="NGG279" s="794"/>
      <c r="NGH279" s="794"/>
      <c r="NGI279" s="794"/>
      <c r="NGJ279" s="794"/>
      <c r="NGK279" s="794"/>
      <c r="NGL279" s="794"/>
      <c r="NGM279" s="794"/>
      <c r="NGN279" s="794"/>
      <c r="NGO279" s="794"/>
      <c r="NGP279" s="794"/>
      <c r="NGQ279" s="794"/>
      <c r="NGR279" s="794"/>
      <c r="NGS279" s="794"/>
      <c r="NGT279" s="794"/>
      <c r="NGU279" s="794"/>
      <c r="NGV279" s="794"/>
      <c r="NGW279" s="794"/>
      <c r="NGX279" s="794"/>
      <c r="NGY279" s="794"/>
      <c r="NGZ279" s="794"/>
      <c r="NHA279" s="794"/>
      <c r="NHB279" s="794"/>
      <c r="NHC279" s="794"/>
      <c r="NHD279" s="794"/>
      <c r="NHE279" s="794"/>
      <c r="NHF279" s="794"/>
      <c r="NHG279" s="794"/>
      <c r="NHH279" s="794"/>
      <c r="NHI279" s="791"/>
      <c r="NHJ279" s="791"/>
      <c r="NHK279" s="791"/>
      <c r="NHL279" s="791"/>
      <c r="NHM279" s="791"/>
      <c r="NHN279" s="791"/>
      <c r="NHO279" s="791"/>
      <c r="NHP279" s="791"/>
      <c r="NHQ279" s="791"/>
      <c r="NHR279" s="791"/>
      <c r="NHS279" s="791"/>
      <c r="NHT279" s="791"/>
      <c r="NHU279" s="791"/>
      <c r="NHV279" s="791"/>
      <c r="NHW279" s="791"/>
      <c r="NHX279" s="791"/>
      <c r="NHY279" s="791"/>
      <c r="NHZ279" s="791"/>
      <c r="NIA279" s="791"/>
      <c r="NIB279" s="791"/>
      <c r="NIC279" s="791"/>
      <c r="NID279" s="791"/>
      <c r="NIE279" s="791"/>
      <c r="NIF279" s="791"/>
      <c r="NIG279" s="792"/>
      <c r="NIH279" s="792"/>
      <c r="NII279" s="792"/>
      <c r="NIJ279" s="792"/>
      <c r="NIK279" s="792"/>
      <c r="NIL279" s="791"/>
      <c r="NIM279" s="791"/>
      <c r="NIN279" s="792"/>
      <c r="NIO279" s="792"/>
      <c r="NIP279" s="791"/>
      <c r="NIQ279" s="791"/>
      <c r="NIR279" s="792"/>
      <c r="NIS279" s="792"/>
      <c r="NIT279" s="791"/>
      <c r="NIU279" s="791"/>
      <c r="NIV279" s="791"/>
      <c r="NIW279" s="791"/>
      <c r="NIX279" s="791"/>
      <c r="NIY279" s="791"/>
      <c r="NIZ279" s="791"/>
      <c r="NJA279" s="792"/>
      <c r="NJB279" s="792"/>
      <c r="NJC279" s="791"/>
      <c r="NJD279" s="791"/>
      <c r="NJE279" s="792"/>
      <c r="NJF279" s="792"/>
      <c r="NJG279" s="791"/>
      <c r="NJH279" s="791"/>
      <c r="NJI279" s="791"/>
      <c r="NJJ279" s="791"/>
      <c r="NJK279" s="791"/>
      <c r="NJL279" s="790"/>
      <c r="NJM279" s="793"/>
      <c r="NJN279" s="791"/>
      <c r="NJO279" s="791"/>
      <c r="NJP279" s="791"/>
      <c r="NJQ279" s="791"/>
      <c r="NJR279" s="791"/>
      <c r="NJS279" s="791"/>
      <c r="NJT279" s="791"/>
      <c r="NJU279" s="794"/>
      <c r="NJV279" s="794"/>
      <c r="NJW279" s="794"/>
      <c r="NJX279" s="794"/>
      <c r="NJY279" s="794"/>
      <c r="NJZ279" s="794"/>
      <c r="NKA279" s="794"/>
      <c r="NKB279" s="794"/>
      <c r="NKC279" s="794"/>
      <c r="NKD279" s="794"/>
      <c r="NKE279" s="794"/>
      <c r="NKF279" s="794"/>
      <c r="NKG279" s="794"/>
      <c r="NKH279" s="794"/>
      <c r="NKI279" s="794"/>
      <c r="NKJ279" s="794"/>
      <c r="NKK279" s="794"/>
      <c r="NKL279" s="794"/>
      <c r="NKM279" s="794"/>
      <c r="NKN279" s="794"/>
      <c r="NKO279" s="794"/>
      <c r="NKP279" s="794"/>
      <c r="NKQ279" s="794"/>
      <c r="NKR279" s="794"/>
      <c r="NKS279" s="794"/>
      <c r="NKT279" s="794"/>
      <c r="NKU279" s="794"/>
      <c r="NKV279" s="794"/>
      <c r="NKW279" s="794"/>
      <c r="NKX279" s="794"/>
      <c r="NKY279" s="794"/>
      <c r="NKZ279" s="794"/>
      <c r="NLA279" s="794"/>
      <c r="NLB279" s="794"/>
      <c r="NLC279" s="794"/>
      <c r="NLD279" s="794"/>
      <c r="NLE279" s="794"/>
      <c r="NLF279" s="794"/>
      <c r="NLG279" s="794"/>
      <c r="NLH279" s="794"/>
      <c r="NLI279" s="794"/>
      <c r="NLJ279" s="794"/>
      <c r="NLK279" s="794"/>
      <c r="NLL279" s="794"/>
      <c r="NLM279" s="791"/>
      <c r="NLN279" s="791"/>
      <c r="NLO279" s="791"/>
      <c r="NLP279" s="791"/>
      <c r="NLQ279" s="791"/>
      <c r="NLR279" s="791"/>
      <c r="NLS279" s="791"/>
      <c r="NLT279" s="791"/>
      <c r="NLU279" s="791"/>
      <c r="NLV279" s="791"/>
      <c r="NLW279" s="791"/>
      <c r="NLX279" s="791"/>
      <c r="NLY279" s="791"/>
      <c r="NLZ279" s="791"/>
      <c r="NMA279" s="791"/>
      <c r="NMB279" s="791"/>
      <c r="NMC279" s="791"/>
      <c r="NMD279" s="791"/>
      <c r="NME279" s="791"/>
      <c r="NMF279" s="791"/>
      <c r="NMG279" s="791"/>
      <c r="NMH279" s="791"/>
      <c r="NMI279" s="791"/>
      <c r="NMJ279" s="791"/>
      <c r="NMK279" s="792"/>
      <c r="NML279" s="792"/>
      <c r="NMM279" s="792"/>
      <c r="NMN279" s="792"/>
      <c r="NMO279" s="792"/>
      <c r="NMP279" s="791"/>
      <c r="NMQ279" s="791"/>
      <c r="NMR279" s="792"/>
      <c r="NMS279" s="792"/>
      <c r="NMT279" s="791"/>
      <c r="NMU279" s="791"/>
      <c r="NMV279" s="792"/>
      <c r="NMW279" s="792"/>
      <c r="NMX279" s="791"/>
      <c r="NMY279" s="791"/>
      <c r="NMZ279" s="791"/>
      <c r="NNA279" s="791"/>
      <c r="NNB279" s="791"/>
      <c r="NNC279" s="791"/>
      <c r="NND279" s="791"/>
      <c r="NNE279" s="792"/>
      <c r="NNF279" s="792"/>
      <c r="NNG279" s="791"/>
      <c r="NNH279" s="791"/>
      <c r="NNI279" s="792"/>
      <c r="NNJ279" s="792"/>
      <c r="NNK279" s="791"/>
      <c r="NNL279" s="791"/>
      <c r="NNM279" s="791"/>
      <c r="NNN279" s="791"/>
      <c r="NNO279" s="791"/>
      <c r="NNP279" s="790"/>
      <c r="NNQ279" s="793"/>
      <c r="NNR279" s="791"/>
      <c r="NNS279" s="791"/>
      <c r="NNT279" s="791"/>
      <c r="NNU279" s="791"/>
      <c r="NNV279" s="791"/>
      <c r="NNW279" s="791"/>
      <c r="NNX279" s="791"/>
      <c r="NNY279" s="794"/>
      <c r="NNZ279" s="794"/>
      <c r="NOA279" s="794"/>
      <c r="NOB279" s="794"/>
      <c r="NOC279" s="794"/>
      <c r="NOD279" s="794"/>
      <c r="NOE279" s="794"/>
      <c r="NOF279" s="794"/>
      <c r="NOG279" s="794"/>
      <c r="NOH279" s="794"/>
      <c r="NOI279" s="794"/>
      <c r="NOJ279" s="794"/>
      <c r="NOK279" s="794"/>
      <c r="NOL279" s="794"/>
      <c r="NOM279" s="794"/>
      <c r="NON279" s="794"/>
      <c r="NOO279" s="794"/>
      <c r="NOP279" s="794"/>
      <c r="NOQ279" s="794"/>
      <c r="NOR279" s="794"/>
      <c r="NOS279" s="794"/>
      <c r="NOT279" s="794"/>
      <c r="NOU279" s="794"/>
      <c r="NOV279" s="794"/>
      <c r="NOW279" s="794"/>
      <c r="NOX279" s="794"/>
      <c r="NOY279" s="794"/>
      <c r="NOZ279" s="794"/>
      <c r="NPA279" s="794"/>
      <c r="NPB279" s="794"/>
      <c r="NPC279" s="794"/>
      <c r="NPD279" s="794"/>
      <c r="NPE279" s="794"/>
      <c r="NPF279" s="794"/>
      <c r="NPG279" s="794"/>
      <c r="NPH279" s="794"/>
      <c r="NPI279" s="794"/>
      <c r="NPJ279" s="794"/>
      <c r="NPK279" s="794"/>
      <c r="NPL279" s="794"/>
      <c r="NPM279" s="794"/>
      <c r="NPN279" s="794"/>
      <c r="NPO279" s="794"/>
      <c r="NPP279" s="794"/>
      <c r="NPQ279" s="791"/>
      <c r="NPR279" s="791"/>
      <c r="NPS279" s="791"/>
      <c r="NPT279" s="791"/>
      <c r="NPU279" s="791"/>
      <c r="NPV279" s="791"/>
      <c r="NPW279" s="791"/>
      <c r="NPX279" s="791"/>
      <c r="NPY279" s="791"/>
      <c r="NPZ279" s="791"/>
      <c r="NQA279" s="791"/>
      <c r="NQB279" s="791"/>
      <c r="NQC279" s="791"/>
      <c r="NQD279" s="791"/>
      <c r="NQE279" s="791"/>
      <c r="NQF279" s="791"/>
      <c r="NQG279" s="791"/>
      <c r="NQH279" s="791"/>
      <c r="NQI279" s="791"/>
      <c r="NQJ279" s="791"/>
      <c r="NQK279" s="791"/>
      <c r="NQL279" s="791"/>
      <c r="NQM279" s="791"/>
      <c r="NQN279" s="791"/>
      <c r="NQO279" s="792"/>
      <c r="NQP279" s="792"/>
      <c r="NQQ279" s="792"/>
      <c r="NQR279" s="792"/>
      <c r="NQS279" s="792"/>
      <c r="NQT279" s="791"/>
      <c r="NQU279" s="791"/>
      <c r="NQV279" s="792"/>
      <c r="NQW279" s="792"/>
      <c r="NQX279" s="791"/>
      <c r="NQY279" s="791"/>
      <c r="NQZ279" s="792"/>
      <c r="NRA279" s="792"/>
      <c r="NRB279" s="791"/>
      <c r="NRC279" s="791"/>
      <c r="NRD279" s="791"/>
      <c r="NRE279" s="791"/>
      <c r="NRF279" s="791"/>
      <c r="NRG279" s="791"/>
      <c r="NRH279" s="791"/>
      <c r="NRI279" s="792"/>
      <c r="NRJ279" s="792"/>
      <c r="NRK279" s="791"/>
      <c r="NRL279" s="791"/>
      <c r="NRM279" s="792"/>
      <c r="NRN279" s="792"/>
      <c r="NRO279" s="791"/>
      <c r="NRP279" s="791"/>
      <c r="NRQ279" s="791"/>
      <c r="NRR279" s="791"/>
      <c r="NRS279" s="791"/>
      <c r="NRT279" s="790"/>
      <c r="NRU279" s="793"/>
      <c r="NRV279" s="791"/>
      <c r="NRW279" s="791"/>
      <c r="NRX279" s="791"/>
      <c r="NRY279" s="791"/>
      <c r="NRZ279" s="791"/>
      <c r="NSA279" s="791"/>
      <c r="NSB279" s="791"/>
      <c r="NSC279" s="794"/>
      <c r="NSD279" s="794"/>
      <c r="NSE279" s="794"/>
      <c r="NSF279" s="794"/>
      <c r="NSG279" s="794"/>
      <c r="NSH279" s="794"/>
      <c r="NSI279" s="794"/>
      <c r="NSJ279" s="794"/>
      <c r="NSK279" s="794"/>
      <c r="NSL279" s="794"/>
      <c r="NSM279" s="794"/>
      <c r="NSN279" s="794"/>
      <c r="NSO279" s="794"/>
      <c r="NSP279" s="794"/>
      <c r="NSQ279" s="794"/>
      <c r="NSR279" s="794"/>
      <c r="NSS279" s="794"/>
      <c r="NST279" s="794"/>
      <c r="NSU279" s="794"/>
      <c r="NSV279" s="794"/>
      <c r="NSW279" s="794"/>
      <c r="NSX279" s="794"/>
      <c r="NSY279" s="794"/>
      <c r="NSZ279" s="794"/>
      <c r="NTA279" s="794"/>
      <c r="NTB279" s="794"/>
      <c r="NTC279" s="794"/>
      <c r="NTD279" s="794"/>
      <c r="NTE279" s="794"/>
      <c r="NTF279" s="794"/>
      <c r="NTG279" s="794"/>
      <c r="NTH279" s="794"/>
      <c r="NTI279" s="794"/>
      <c r="NTJ279" s="794"/>
      <c r="NTK279" s="794"/>
      <c r="NTL279" s="794"/>
      <c r="NTM279" s="794"/>
      <c r="NTN279" s="794"/>
      <c r="NTO279" s="794"/>
      <c r="NTP279" s="794"/>
      <c r="NTQ279" s="794"/>
      <c r="NTR279" s="794"/>
      <c r="NTS279" s="794"/>
      <c r="NTT279" s="794"/>
      <c r="NTU279" s="791"/>
      <c r="NTV279" s="791"/>
      <c r="NTW279" s="791"/>
      <c r="NTX279" s="791"/>
      <c r="NTY279" s="791"/>
      <c r="NTZ279" s="791"/>
      <c r="NUA279" s="791"/>
      <c r="NUB279" s="791"/>
      <c r="NUC279" s="791"/>
      <c r="NUD279" s="791"/>
      <c r="NUE279" s="791"/>
      <c r="NUF279" s="791"/>
      <c r="NUG279" s="791"/>
      <c r="NUH279" s="791"/>
      <c r="NUI279" s="791"/>
      <c r="NUJ279" s="791"/>
      <c r="NUK279" s="791"/>
      <c r="NUL279" s="791"/>
      <c r="NUM279" s="791"/>
      <c r="NUN279" s="791"/>
      <c r="NUO279" s="791"/>
      <c r="NUP279" s="791"/>
      <c r="NUQ279" s="791"/>
      <c r="NUR279" s="791"/>
      <c r="NUS279" s="792"/>
      <c r="NUT279" s="792"/>
      <c r="NUU279" s="792"/>
      <c r="NUV279" s="792"/>
      <c r="NUW279" s="792"/>
      <c r="NUX279" s="791"/>
      <c r="NUY279" s="791"/>
      <c r="NUZ279" s="792"/>
      <c r="NVA279" s="792"/>
      <c r="NVB279" s="791"/>
      <c r="NVC279" s="791"/>
      <c r="NVD279" s="792"/>
      <c r="NVE279" s="792"/>
      <c r="NVF279" s="791"/>
      <c r="NVG279" s="791"/>
      <c r="NVH279" s="791"/>
      <c r="NVI279" s="791"/>
      <c r="NVJ279" s="791"/>
      <c r="NVK279" s="791"/>
      <c r="NVL279" s="791"/>
      <c r="NVM279" s="792"/>
      <c r="NVN279" s="792"/>
      <c r="NVO279" s="791"/>
      <c r="NVP279" s="791"/>
      <c r="NVQ279" s="792"/>
      <c r="NVR279" s="792"/>
      <c r="NVS279" s="791"/>
      <c r="NVT279" s="791"/>
      <c r="NVU279" s="791"/>
      <c r="NVV279" s="791"/>
      <c r="NVW279" s="791"/>
      <c r="NVX279" s="790"/>
      <c r="NVY279" s="793"/>
      <c r="NVZ279" s="791"/>
      <c r="NWA279" s="791"/>
      <c r="NWB279" s="791"/>
      <c r="NWC279" s="791"/>
      <c r="NWD279" s="791"/>
      <c r="NWE279" s="791"/>
      <c r="NWF279" s="791"/>
      <c r="NWG279" s="794"/>
      <c r="NWH279" s="794"/>
      <c r="NWI279" s="794"/>
      <c r="NWJ279" s="794"/>
      <c r="NWK279" s="794"/>
      <c r="NWL279" s="794"/>
      <c r="NWM279" s="794"/>
      <c r="NWN279" s="794"/>
      <c r="NWO279" s="794"/>
      <c r="NWP279" s="794"/>
      <c r="NWQ279" s="794"/>
      <c r="NWR279" s="794"/>
      <c r="NWS279" s="794"/>
      <c r="NWT279" s="794"/>
      <c r="NWU279" s="794"/>
      <c r="NWV279" s="794"/>
      <c r="NWW279" s="794"/>
      <c r="NWX279" s="794"/>
      <c r="NWY279" s="794"/>
      <c r="NWZ279" s="794"/>
      <c r="NXA279" s="794"/>
      <c r="NXB279" s="794"/>
      <c r="NXC279" s="794"/>
      <c r="NXD279" s="794"/>
      <c r="NXE279" s="794"/>
      <c r="NXF279" s="794"/>
      <c r="NXG279" s="794"/>
      <c r="NXH279" s="794"/>
      <c r="NXI279" s="794"/>
      <c r="NXJ279" s="794"/>
      <c r="NXK279" s="794"/>
      <c r="NXL279" s="794"/>
      <c r="NXM279" s="794"/>
      <c r="NXN279" s="794"/>
      <c r="NXO279" s="794"/>
      <c r="NXP279" s="794"/>
      <c r="NXQ279" s="794"/>
      <c r="NXR279" s="794"/>
      <c r="NXS279" s="794"/>
      <c r="NXT279" s="794"/>
      <c r="NXU279" s="794"/>
      <c r="NXV279" s="794"/>
      <c r="NXW279" s="794"/>
      <c r="NXX279" s="794"/>
      <c r="NXY279" s="791"/>
      <c r="NXZ279" s="791"/>
      <c r="NYA279" s="791"/>
      <c r="NYB279" s="791"/>
      <c r="NYC279" s="791"/>
      <c r="NYD279" s="791"/>
      <c r="NYE279" s="791"/>
      <c r="NYF279" s="791"/>
      <c r="NYG279" s="791"/>
      <c r="NYH279" s="791"/>
      <c r="NYI279" s="791"/>
      <c r="NYJ279" s="791"/>
      <c r="NYK279" s="791"/>
      <c r="NYL279" s="791"/>
      <c r="NYM279" s="791"/>
      <c r="NYN279" s="791"/>
      <c r="NYO279" s="791"/>
      <c r="NYP279" s="791"/>
      <c r="NYQ279" s="791"/>
      <c r="NYR279" s="791"/>
      <c r="NYS279" s="791"/>
      <c r="NYT279" s="791"/>
      <c r="NYU279" s="791"/>
      <c r="NYV279" s="791"/>
      <c r="NYW279" s="792"/>
      <c r="NYX279" s="792"/>
      <c r="NYY279" s="792"/>
      <c r="NYZ279" s="792"/>
      <c r="NZA279" s="792"/>
      <c r="NZB279" s="791"/>
      <c r="NZC279" s="791"/>
      <c r="NZD279" s="792"/>
      <c r="NZE279" s="792"/>
      <c r="NZF279" s="791"/>
      <c r="NZG279" s="791"/>
      <c r="NZH279" s="792"/>
      <c r="NZI279" s="792"/>
      <c r="NZJ279" s="791"/>
      <c r="NZK279" s="791"/>
      <c r="NZL279" s="791"/>
      <c r="NZM279" s="791"/>
      <c r="NZN279" s="791"/>
      <c r="NZO279" s="791"/>
      <c r="NZP279" s="791"/>
      <c r="NZQ279" s="792"/>
      <c r="NZR279" s="792"/>
      <c r="NZS279" s="791"/>
      <c r="NZT279" s="791"/>
      <c r="NZU279" s="792"/>
      <c r="NZV279" s="792"/>
      <c r="NZW279" s="791"/>
      <c r="NZX279" s="791"/>
      <c r="NZY279" s="791"/>
      <c r="NZZ279" s="791"/>
      <c r="OAA279" s="791"/>
      <c r="OAB279" s="790"/>
      <c r="OAC279" s="793"/>
      <c r="OAD279" s="791"/>
      <c r="OAE279" s="791"/>
      <c r="OAF279" s="791"/>
      <c r="OAG279" s="791"/>
      <c r="OAH279" s="791"/>
      <c r="OAI279" s="791"/>
      <c r="OAJ279" s="791"/>
      <c r="OAK279" s="794"/>
      <c r="OAL279" s="794"/>
      <c r="OAM279" s="794"/>
      <c r="OAN279" s="794"/>
      <c r="OAO279" s="794"/>
      <c r="OAP279" s="794"/>
      <c r="OAQ279" s="794"/>
      <c r="OAR279" s="794"/>
      <c r="OAS279" s="794"/>
      <c r="OAT279" s="794"/>
      <c r="OAU279" s="794"/>
      <c r="OAV279" s="794"/>
      <c r="OAW279" s="794"/>
      <c r="OAX279" s="794"/>
      <c r="OAY279" s="794"/>
      <c r="OAZ279" s="794"/>
      <c r="OBA279" s="794"/>
      <c r="OBB279" s="794"/>
      <c r="OBC279" s="794"/>
      <c r="OBD279" s="794"/>
      <c r="OBE279" s="794"/>
      <c r="OBF279" s="794"/>
      <c r="OBG279" s="794"/>
      <c r="OBH279" s="794"/>
      <c r="OBI279" s="794"/>
      <c r="OBJ279" s="794"/>
      <c r="OBK279" s="794"/>
      <c r="OBL279" s="794"/>
      <c r="OBM279" s="794"/>
      <c r="OBN279" s="794"/>
      <c r="OBO279" s="794"/>
      <c r="OBP279" s="794"/>
      <c r="OBQ279" s="794"/>
      <c r="OBR279" s="794"/>
      <c r="OBS279" s="794"/>
      <c r="OBT279" s="794"/>
      <c r="OBU279" s="794"/>
      <c r="OBV279" s="794"/>
      <c r="OBW279" s="794"/>
      <c r="OBX279" s="794"/>
      <c r="OBY279" s="794"/>
      <c r="OBZ279" s="794"/>
      <c r="OCA279" s="794"/>
      <c r="OCB279" s="794"/>
      <c r="OCC279" s="791"/>
      <c r="OCD279" s="791"/>
      <c r="OCE279" s="791"/>
      <c r="OCF279" s="791"/>
      <c r="OCG279" s="791"/>
      <c r="OCH279" s="791"/>
      <c r="OCI279" s="791"/>
      <c r="OCJ279" s="791"/>
      <c r="OCK279" s="791"/>
      <c r="OCL279" s="791"/>
      <c r="OCM279" s="791"/>
      <c r="OCN279" s="791"/>
      <c r="OCO279" s="791"/>
      <c r="OCP279" s="791"/>
      <c r="OCQ279" s="791"/>
      <c r="OCR279" s="791"/>
      <c r="OCS279" s="791"/>
      <c r="OCT279" s="791"/>
      <c r="OCU279" s="791"/>
      <c r="OCV279" s="791"/>
      <c r="OCW279" s="791"/>
      <c r="OCX279" s="791"/>
      <c r="OCY279" s="791"/>
      <c r="OCZ279" s="791"/>
      <c r="ODA279" s="792"/>
      <c r="ODB279" s="792"/>
      <c r="ODC279" s="792"/>
      <c r="ODD279" s="792"/>
      <c r="ODE279" s="792"/>
      <c r="ODF279" s="791"/>
      <c r="ODG279" s="791"/>
      <c r="ODH279" s="792"/>
      <c r="ODI279" s="792"/>
      <c r="ODJ279" s="791"/>
      <c r="ODK279" s="791"/>
      <c r="ODL279" s="792"/>
      <c r="ODM279" s="792"/>
      <c r="ODN279" s="791"/>
      <c r="ODO279" s="791"/>
      <c r="ODP279" s="791"/>
      <c r="ODQ279" s="791"/>
      <c r="ODR279" s="791"/>
      <c r="ODS279" s="791"/>
      <c r="ODT279" s="791"/>
      <c r="ODU279" s="792"/>
      <c r="ODV279" s="792"/>
      <c r="ODW279" s="791"/>
      <c r="ODX279" s="791"/>
      <c r="ODY279" s="792"/>
      <c r="ODZ279" s="792"/>
      <c r="OEA279" s="791"/>
      <c r="OEB279" s="791"/>
      <c r="OEC279" s="791"/>
      <c r="OED279" s="791"/>
      <c r="OEE279" s="791"/>
      <c r="OEF279" s="790"/>
      <c r="OEG279" s="793"/>
      <c r="OEH279" s="791"/>
      <c r="OEI279" s="791"/>
      <c r="OEJ279" s="791"/>
      <c r="OEK279" s="791"/>
      <c r="OEL279" s="791"/>
      <c r="OEM279" s="791"/>
      <c r="OEN279" s="791"/>
      <c r="OEO279" s="794"/>
      <c r="OEP279" s="794"/>
      <c r="OEQ279" s="794"/>
      <c r="OER279" s="794"/>
      <c r="OES279" s="794"/>
      <c r="OET279" s="794"/>
      <c r="OEU279" s="794"/>
      <c r="OEV279" s="794"/>
      <c r="OEW279" s="794"/>
      <c r="OEX279" s="794"/>
      <c r="OEY279" s="794"/>
      <c r="OEZ279" s="794"/>
      <c r="OFA279" s="794"/>
      <c r="OFB279" s="794"/>
      <c r="OFC279" s="794"/>
      <c r="OFD279" s="794"/>
      <c r="OFE279" s="794"/>
      <c r="OFF279" s="794"/>
      <c r="OFG279" s="794"/>
      <c r="OFH279" s="794"/>
      <c r="OFI279" s="794"/>
      <c r="OFJ279" s="794"/>
      <c r="OFK279" s="794"/>
      <c r="OFL279" s="794"/>
      <c r="OFM279" s="794"/>
      <c r="OFN279" s="794"/>
      <c r="OFO279" s="794"/>
      <c r="OFP279" s="794"/>
      <c r="OFQ279" s="794"/>
      <c r="OFR279" s="794"/>
      <c r="OFS279" s="794"/>
      <c r="OFT279" s="794"/>
      <c r="OFU279" s="794"/>
      <c r="OFV279" s="794"/>
      <c r="OFW279" s="794"/>
      <c r="OFX279" s="794"/>
      <c r="OFY279" s="794"/>
      <c r="OFZ279" s="794"/>
      <c r="OGA279" s="794"/>
      <c r="OGB279" s="794"/>
      <c r="OGC279" s="794"/>
      <c r="OGD279" s="794"/>
      <c r="OGE279" s="794"/>
      <c r="OGF279" s="794"/>
      <c r="OGG279" s="791"/>
      <c r="OGH279" s="791"/>
      <c r="OGI279" s="791"/>
      <c r="OGJ279" s="791"/>
      <c r="OGK279" s="791"/>
      <c r="OGL279" s="791"/>
      <c r="OGM279" s="791"/>
      <c r="OGN279" s="791"/>
      <c r="OGO279" s="791"/>
      <c r="OGP279" s="791"/>
      <c r="OGQ279" s="791"/>
      <c r="OGR279" s="791"/>
      <c r="OGS279" s="791"/>
      <c r="OGT279" s="791"/>
      <c r="OGU279" s="791"/>
      <c r="OGV279" s="791"/>
      <c r="OGW279" s="791"/>
      <c r="OGX279" s="791"/>
      <c r="OGY279" s="791"/>
      <c r="OGZ279" s="791"/>
      <c r="OHA279" s="791"/>
      <c r="OHB279" s="791"/>
      <c r="OHC279" s="791"/>
      <c r="OHD279" s="791"/>
      <c r="OHE279" s="792"/>
      <c r="OHF279" s="792"/>
      <c r="OHG279" s="792"/>
      <c r="OHH279" s="792"/>
      <c r="OHI279" s="792"/>
      <c r="OHJ279" s="791"/>
      <c r="OHK279" s="791"/>
      <c r="OHL279" s="792"/>
      <c r="OHM279" s="792"/>
      <c r="OHN279" s="791"/>
      <c r="OHO279" s="791"/>
      <c r="OHP279" s="792"/>
      <c r="OHQ279" s="792"/>
      <c r="OHR279" s="791"/>
      <c r="OHS279" s="791"/>
      <c r="OHT279" s="791"/>
      <c r="OHU279" s="791"/>
      <c r="OHV279" s="791"/>
      <c r="OHW279" s="791"/>
      <c r="OHX279" s="791"/>
      <c r="OHY279" s="792"/>
      <c r="OHZ279" s="792"/>
      <c r="OIA279" s="791"/>
      <c r="OIB279" s="791"/>
      <c r="OIC279" s="792"/>
      <c r="OID279" s="792"/>
      <c r="OIE279" s="791"/>
      <c r="OIF279" s="791"/>
      <c r="OIG279" s="791"/>
      <c r="OIH279" s="791"/>
      <c r="OII279" s="791"/>
      <c r="OIJ279" s="790"/>
      <c r="OIK279" s="793"/>
      <c r="OIL279" s="791"/>
      <c r="OIM279" s="791"/>
      <c r="OIN279" s="791"/>
      <c r="OIO279" s="791"/>
      <c r="OIP279" s="791"/>
      <c r="OIQ279" s="791"/>
      <c r="OIR279" s="791"/>
      <c r="OIS279" s="794"/>
      <c r="OIT279" s="794"/>
      <c r="OIU279" s="794"/>
      <c r="OIV279" s="794"/>
      <c r="OIW279" s="794"/>
      <c r="OIX279" s="794"/>
      <c r="OIY279" s="794"/>
      <c r="OIZ279" s="794"/>
      <c r="OJA279" s="794"/>
      <c r="OJB279" s="794"/>
      <c r="OJC279" s="794"/>
      <c r="OJD279" s="794"/>
      <c r="OJE279" s="794"/>
      <c r="OJF279" s="794"/>
      <c r="OJG279" s="794"/>
      <c r="OJH279" s="794"/>
      <c r="OJI279" s="794"/>
      <c r="OJJ279" s="794"/>
      <c r="OJK279" s="794"/>
      <c r="OJL279" s="794"/>
      <c r="OJM279" s="794"/>
      <c r="OJN279" s="794"/>
      <c r="OJO279" s="794"/>
      <c r="OJP279" s="794"/>
      <c r="OJQ279" s="794"/>
      <c r="OJR279" s="794"/>
      <c r="OJS279" s="794"/>
      <c r="OJT279" s="794"/>
      <c r="OJU279" s="794"/>
      <c r="OJV279" s="794"/>
      <c r="OJW279" s="794"/>
      <c r="OJX279" s="794"/>
      <c r="OJY279" s="794"/>
      <c r="OJZ279" s="794"/>
      <c r="OKA279" s="794"/>
      <c r="OKB279" s="794"/>
      <c r="OKC279" s="794"/>
      <c r="OKD279" s="794"/>
      <c r="OKE279" s="794"/>
      <c r="OKF279" s="794"/>
      <c r="OKG279" s="794"/>
      <c r="OKH279" s="794"/>
      <c r="OKI279" s="794"/>
      <c r="OKJ279" s="794"/>
      <c r="OKK279" s="791"/>
      <c r="OKL279" s="791"/>
      <c r="OKM279" s="791"/>
      <c r="OKN279" s="791"/>
      <c r="OKO279" s="791"/>
      <c r="OKP279" s="791"/>
      <c r="OKQ279" s="791"/>
      <c r="OKR279" s="791"/>
      <c r="OKS279" s="791"/>
      <c r="OKT279" s="791"/>
      <c r="OKU279" s="791"/>
      <c r="OKV279" s="791"/>
      <c r="OKW279" s="791"/>
      <c r="OKX279" s="791"/>
      <c r="OKY279" s="791"/>
      <c r="OKZ279" s="791"/>
      <c r="OLA279" s="791"/>
      <c r="OLB279" s="791"/>
      <c r="OLC279" s="791"/>
      <c r="OLD279" s="791"/>
      <c r="OLE279" s="791"/>
      <c r="OLF279" s="791"/>
      <c r="OLG279" s="791"/>
      <c r="OLH279" s="791"/>
      <c r="OLI279" s="792"/>
      <c r="OLJ279" s="792"/>
      <c r="OLK279" s="792"/>
      <c r="OLL279" s="792"/>
      <c r="OLM279" s="792"/>
      <c r="OLN279" s="791"/>
      <c r="OLO279" s="791"/>
      <c r="OLP279" s="792"/>
      <c r="OLQ279" s="792"/>
      <c r="OLR279" s="791"/>
      <c r="OLS279" s="791"/>
      <c r="OLT279" s="792"/>
      <c r="OLU279" s="792"/>
      <c r="OLV279" s="791"/>
      <c r="OLW279" s="791"/>
      <c r="OLX279" s="791"/>
      <c r="OLY279" s="791"/>
      <c r="OLZ279" s="791"/>
      <c r="OMA279" s="791"/>
      <c r="OMB279" s="791"/>
      <c r="OMC279" s="792"/>
      <c r="OMD279" s="792"/>
      <c r="OME279" s="791"/>
      <c r="OMF279" s="791"/>
      <c r="OMG279" s="792"/>
      <c r="OMH279" s="792"/>
      <c r="OMI279" s="791"/>
      <c r="OMJ279" s="791"/>
      <c r="OMK279" s="791"/>
      <c r="OML279" s="791"/>
      <c r="OMM279" s="791"/>
      <c r="OMN279" s="790"/>
      <c r="OMO279" s="793"/>
      <c r="OMP279" s="791"/>
      <c r="OMQ279" s="791"/>
      <c r="OMR279" s="791"/>
      <c r="OMS279" s="791"/>
      <c r="OMT279" s="791"/>
      <c r="OMU279" s="791"/>
      <c r="OMV279" s="791"/>
      <c r="OMW279" s="794"/>
      <c r="OMX279" s="794"/>
      <c r="OMY279" s="794"/>
      <c r="OMZ279" s="794"/>
      <c r="ONA279" s="794"/>
      <c r="ONB279" s="794"/>
      <c r="ONC279" s="794"/>
      <c r="OND279" s="794"/>
      <c r="ONE279" s="794"/>
      <c r="ONF279" s="794"/>
      <c r="ONG279" s="794"/>
      <c r="ONH279" s="794"/>
      <c r="ONI279" s="794"/>
      <c r="ONJ279" s="794"/>
      <c r="ONK279" s="794"/>
      <c r="ONL279" s="794"/>
      <c r="ONM279" s="794"/>
      <c r="ONN279" s="794"/>
      <c r="ONO279" s="794"/>
      <c r="ONP279" s="794"/>
      <c r="ONQ279" s="794"/>
      <c r="ONR279" s="794"/>
      <c r="ONS279" s="794"/>
      <c r="ONT279" s="794"/>
      <c r="ONU279" s="794"/>
      <c r="ONV279" s="794"/>
      <c r="ONW279" s="794"/>
      <c r="ONX279" s="794"/>
      <c r="ONY279" s="794"/>
      <c r="ONZ279" s="794"/>
      <c r="OOA279" s="794"/>
      <c r="OOB279" s="794"/>
      <c r="OOC279" s="794"/>
      <c r="OOD279" s="794"/>
      <c r="OOE279" s="794"/>
      <c r="OOF279" s="794"/>
      <c r="OOG279" s="794"/>
      <c r="OOH279" s="794"/>
      <c r="OOI279" s="794"/>
      <c r="OOJ279" s="794"/>
      <c r="OOK279" s="794"/>
      <c r="OOL279" s="794"/>
      <c r="OOM279" s="794"/>
      <c r="OON279" s="794"/>
      <c r="OOO279" s="791"/>
      <c r="OOP279" s="791"/>
      <c r="OOQ279" s="791"/>
      <c r="OOR279" s="791"/>
      <c r="OOS279" s="791"/>
      <c r="OOT279" s="791"/>
      <c r="OOU279" s="791"/>
      <c r="OOV279" s="791"/>
      <c r="OOW279" s="791"/>
      <c r="OOX279" s="791"/>
      <c r="OOY279" s="791"/>
      <c r="OOZ279" s="791"/>
      <c r="OPA279" s="791"/>
      <c r="OPB279" s="791"/>
      <c r="OPC279" s="791"/>
      <c r="OPD279" s="791"/>
      <c r="OPE279" s="791"/>
      <c r="OPF279" s="791"/>
      <c r="OPG279" s="791"/>
      <c r="OPH279" s="791"/>
      <c r="OPI279" s="791"/>
      <c r="OPJ279" s="791"/>
      <c r="OPK279" s="791"/>
      <c r="OPL279" s="791"/>
      <c r="OPM279" s="792"/>
      <c r="OPN279" s="792"/>
      <c r="OPO279" s="792"/>
      <c r="OPP279" s="792"/>
      <c r="OPQ279" s="792"/>
      <c r="OPR279" s="791"/>
      <c r="OPS279" s="791"/>
      <c r="OPT279" s="792"/>
      <c r="OPU279" s="792"/>
      <c r="OPV279" s="791"/>
      <c r="OPW279" s="791"/>
      <c r="OPX279" s="792"/>
      <c r="OPY279" s="792"/>
      <c r="OPZ279" s="791"/>
      <c r="OQA279" s="791"/>
      <c r="OQB279" s="791"/>
      <c r="OQC279" s="791"/>
      <c r="OQD279" s="791"/>
      <c r="OQE279" s="791"/>
      <c r="OQF279" s="791"/>
      <c r="OQG279" s="792"/>
      <c r="OQH279" s="792"/>
      <c r="OQI279" s="791"/>
      <c r="OQJ279" s="791"/>
      <c r="OQK279" s="792"/>
      <c r="OQL279" s="792"/>
      <c r="OQM279" s="791"/>
      <c r="OQN279" s="791"/>
      <c r="OQO279" s="791"/>
      <c r="OQP279" s="791"/>
      <c r="OQQ279" s="791"/>
      <c r="OQR279" s="790"/>
      <c r="OQS279" s="793"/>
      <c r="OQT279" s="791"/>
      <c r="OQU279" s="791"/>
      <c r="OQV279" s="791"/>
      <c r="OQW279" s="791"/>
      <c r="OQX279" s="791"/>
      <c r="OQY279" s="791"/>
      <c r="OQZ279" s="791"/>
      <c r="ORA279" s="794"/>
      <c r="ORB279" s="794"/>
      <c r="ORC279" s="794"/>
      <c r="ORD279" s="794"/>
      <c r="ORE279" s="794"/>
      <c r="ORF279" s="794"/>
      <c r="ORG279" s="794"/>
      <c r="ORH279" s="794"/>
      <c r="ORI279" s="794"/>
      <c r="ORJ279" s="794"/>
      <c r="ORK279" s="794"/>
      <c r="ORL279" s="794"/>
      <c r="ORM279" s="794"/>
      <c r="ORN279" s="794"/>
      <c r="ORO279" s="794"/>
      <c r="ORP279" s="794"/>
      <c r="ORQ279" s="794"/>
      <c r="ORR279" s="794"/>
      <c r="ORS279" s="794"/>
      <c r="ORT279" s="794"/>
      <c r="ORU279" s="794"/>
      <c r="ORV279" s="794"/>
      <c r="ORW279" s="794"/>
      <c r="ORX279" s="794"/>
      <c r="ORY279" s="794"/>
      <c r="ORZ279" s="794"/>
      <c r="OSA279" s="794"/>
      <c r="OSB279" s="794"/>
      <c r="OSC279" s="794"/>
      <c r="OSD279" s="794"/>
      <c r="OSE279" s="794"/>
      <c r="OSF279" s="794"/>
      <c r="OSG279" s="794"/>
      <c r="OSH279" s="794"/>
      <c r="OSI279" s="794"/>
      <c r="OSJ279" s="794"/>
      <c r="OSK279" s="794"/>
      <c r="OSL279" s="794"/>
      <c r="OSM279" s="794"/>
      <c r="OSN279" s="794"/>
      <c r="OSO279" s="794"/>
      <c r="OSP279" s="794"/>
      <c r="OSQ279" s="794"/>
      <c r="OSR279" s="794"/>
      <c r="OSS279" s="791"/>
      <c r="OST279" s="791"/>
      <c r="OSU279" s="791"/>
      <c r="OSV279" s="791"/>
      <c r="OSW279" s="791"/>
      <c r="OSX279" s="791"/>
      <c r="OSY279" s="791"/>
      <c r="OSZ279" s="791"/>
      <c r="OTA279" s="791"/>
      <c r="OTB279" s="791"/>
      <c r="OTC279" s="791"/>
      <c r="OTD279" s="791"/>
      <c r="OTE279" s="791"/>
      <c r="OTF279" s="791"/>
      <c r="OTG279" s="791"/>
      <c r="OTH279" s="791"/>
      <c r="OTI279" s="791"/>
      <c r="OTJ279" s="791"/>
      <c r="OTK279" s="791"/>
      <c r="OTL279" s="791"/>
      <c r="OTM279" s="791"/>
      <c r="OTN279" s="791"/>
      <c r="OTO279" s="791"/>
      <c r="OTP279" s="791"/>
      <c r="OTQ279" s="792"/>
      <c r="OTR279" s="792"/>
      <c r="OTS279" s="792"/>
      <c r="OTT279" s="792"/>
      <c r="OTU279" s="792"/>
      <c r="OTV279" s="791"/>
      <c r="OTW279" s="791"/>
      <c r="OTX279" s="792"/>
      <c r="OTY279" s="792"/>
      <c r="OTZ279" s="791"/>
      <c r="OUA279" s="791"/>
      <c r="OUB279" s="792"/>
      <c r="OUC279" s="792"/>
      <c r="OUD279" s="791"/>
      <c r="OUE279" s="791"/>
      <c r="OUF279" s="791"/>
      <c r="OUG279" s="791"/>
      <c r="OUH279" s="791"/>
      <c r="OUI279" s="791"/>
      <c r="OUJ279" s="791"/>
      <c r="OUK279" s="792"/>
      <c r="OUL279" s="792"/>
      <c r="OUM279" s="791"/>
      <c r="OUN279" s="791"/>
      <c r="OUO279" s="792"/>
      <c r="OUP279" s="792"/>
      <c r="OUQ279" s="791"/>
      <c r="OUR279" s="791"/>
      <c r="OUS279" s="791"/>
      <c r="OUT279" s="791"/>
      <c r="OUU279" s="791"/>
      <c r="OUV279" s="790"/>
      <c r="OUW279" s="793"/>
      <c r="OUX279" s="791"/>
      <c r="OUY279" s="791"/>
      <c r="OUZ279" s="791"/>
      <c r="OVA279" s="791"/>
      <c r="OVB279" s="791"/>
      <c r="OVC279" s="791"/>
      <c r="OVD279" s="791"/>
      <c r="OVE279" s="794"/>
      <c r="OVF279" s="794"/>
      <c r="OVG279" s="794"/>
      <c r="OVH279" s="794"/>
      <c r="OVI279" s="794"/>
      <c r="OVJ279" s="794"/>
      <c r="OVK279" s="794"/>
      <c r="OVL279" s="794"/>
      <c r="OVM279" s="794"/>
      <c r="OVN279" s="794"/>
      <c r="OVO279" s="794"/>
      <c r="OVP279" s="794"/>
      <c r="OVQ279" s="794"/>
      <c r="OVR279" s="794"/>
      <c r="OVS279" s="794"/>
      <c r="OVT279" s="794"/>
      <c r="OVU279" s="794"/>
      <c r="OVV279" s="794"/>
      <c r="OVW279" s="794"/>
      <c r="OVX279" s="794"/>
      <c r="OVY279" s="794"/>
      <c r="OVZ279" s="794"/>
      <c r="OWA279" s="794"/>
      <c r="OWB279" s="794"/>
      <c r="OWC279" s="794"/>
      <c r="OWD279" s="794"/>
      <c r="OWE279" s="794"/>
      <c r="OWF279" s="794"/>
      <c r="OWG279" s="794"/>
      <c r="OWH279" s="794"/>
      <c r="OWI279" s="794"/>
      <c r="OWJ279" s="794"/>
      <c r="OWK279" s="794"/>
      <c r="OWL279" s="794"/>
      <c r="OWM279" s="794"/>
      <c r="OWN279" s="794"/>
      <c r="OWO279" s="794"/>
      <c r="OWP279" s="794"/>
      <c r="OWQ279" s="794"/>
      <c r="OWR279" s="794"/>
      <c r="OWS279" s="794"/>
      <c r="OWT279" s="794"/>
      <c r="OWU279" s="794"/>
      <c r="OWV279" s="794"/>
      <c r="OWW279" s="791"/>
      <c r="OWX279" s="791"/>
      <c r="OWY279" s="791"/>
      <c r="OWZ279" s="791"/>
      <c r="OXA279" s="791"/>
      <c r="OXB279" s="791"/>
      <c r="OXC279" s="791"/>
      <c r="OXD279" s="791"/>
      <c r="OXE279" s="791"/>
      <c r="OXF279" s="791"/>
      <c r="OXG279" s="791"/>
      <c r="OXH279" s="791"/>
      <c r="OXI279" s="791"/>
      <c r="OXJ279" s="791"/>
      <c r="OXK279" s="791"/>
      <c r="OXL279" s="791"/>
      <c r="OXM279" s="791"/>
      <c r="OXN279" s="791"/>
      <c r="OXO279" s="791"/>
      <c r="OXP279" s="791"/>
      <c r="OXQ279" s="791"/>
      <c r="OXR279" s="791"/>
      <c r="OXS279" s="791"/>
      <c r="OXT279" s="791"/>
      <c r="OXU279" s="792"/>
      <c r="OXV279" s="792"/>
      <c r="OXW279" s="792"/>
      <c r="OXX279" s="792"/>
      <c r="OXY279" s="792"/>
      <c r="OXZ279" s="791"/>
      <c r="OYA279" s="791"/>
      <c r="OYB279" s="792"/>
      <c r="OYC279" s="792"/>
      <c r="OYD279" s="791"/>
      <c r="OYE279" s="791"/>
      <c r="OYF279" s="792"/>
      <c r="OYG279" s="792"/>
      <c r="OYH279" s="791"/>
      <c r="OYI279" s="791"/>
      <c r="OYJ279" s="791"/>
      <c r="OYK279" s="791"/>
      <c r="OYL279" s="791"/>
      <c r="OYM279" s="791"/>
      <c r="OYN279" s="791"/>
      <c r="OYO279" s="792"/>
      <c r="OYP279" s="792"/>
      <c r="OYQ279" s="791"/>
      <c r="OYR279" s="791"/>
      <c r="OYS279" s="792"/>
      <c r="OYT279" s="792"/>
      <c r="OYU279" s="791"/>
      <c r="OYV279" s="791"/>
      <c r="OYW279" s="791"/>
      <c r="OYX279" s="791"/>
      <c r="OYY279" s="791"/>
      <c r="OYZ279" s="790"/>
      <c r="OZA279" s="793"/>
      <c r="OZB279" s="791"/>
      <c r="OZC279" s="791"/>
      <c r="OZD279" s="791"/>
      <c r="OZE279" s="791"/>
      <c r="OZF279" s="791"/>
      <c r="OZG279" s="791"/>
      <c r="OZH279" s="791"/>
      <c r="OZI279" s="794"/>
      <c r="OZJ279" s="794"/>
      <c r="OZK279" s="794"/>
      <c r="OZL279" s="794"/>
      <c r="OZM279" s="794"/>
      <c r="OZN279" s="794"/>
      <c r="OZO279" s="794"/>
      <c r="OZP279" s="794"/>
      <c r="OZQ279" s="794"/>
      <c r="OZR279" s="794"/>
      <c r="OZS279" s="794"/>
      <c r="OZT279" s="794"/>
      <c r="OZU279" s="794"/>
      <c r="OZV279" s="794"/>
      <c r="OZW279" s="794"/>
      <c r="OZX279" s="794"/>
      <c r="OZY279" s="794"/>
      <c r="OZZ279" s="794"/>
      <c r="PAA279" s="794"/>
      <c r="PAB279" s="794"/>
      <c r="PAC279" s="794"/>
      <c r="PAD279" s="794"/>
      <c r="PAE279" s="794"/>
      <c r="PAF279" s="794"/>
      <c r="PAG279" s="794"/>
      <c r="PAH279" s="794"/>
      <c r="PAI279" s="794"/>
      <c r="PAJ279" s="794"/>
      <c r="PAK279" s="794"/>
      <c r="PAL279" s="794"/>
      <c r="PAM279" s="794"/>
      <c r="PAN279" s="794"/>
      <c r="PAO279" s="794"/>
      <c r="PAP279" s="794"/>
      <c r="PAQ279" s="794"/>
      <c r="PAR279" s="794"/>
      <c r="PAS279" s="794"/>
      <c r="PAT279" s="794"/>
      <c r="PAU279" s="794"/>
      <c r="PAV279" s="794"/>
      <c r="PAW279" s="794"/>
      <c r="PAX279" s="794"/>
      <c r="PAY279" s="794"/>
      <c r="PAZ279" s="794"/>
      <c r="PBA279" s="791"/>
      <c r="PBB279" s="791"/>
      <c r="PBC279" s="791"/>
      <c r="PBD279" s="791"/>
      <c r="PBE279" s="791"/>
      <c r="PBF279" s="791"/>
      <c r="PBG279" s="791"/>
      <c r="PBH279" s="791"/>
      <c r="PBI279" s="791"/>
      <c r="PBJ279" s="791"/>
      <c r="PBK279" s="791"/>
      <c r="PBL279" s="791"/>
      <c r="PBM279" s="791"/>
      <c r="PBN279" s="791"/>
      <c r="PBO279" s="791"/>
      <c r="PBP279" s="791"/>
      <c r="PBQ279" s="791"/>
      <c r="PBR279" s="791"/>
      <c r="PBS279" s="791"/>
      <c r="PBT279" s="791"/>
      <c r="PBU279" s="791"/>
      <c r="PBV279" s="791"/>
      <c r="PBW279" s="791"/>
      <c r="PBX279" s="791"/>
      <c r="PBY279" s="792"/>
      <c r="PBZ279" s="792"/>
      <c r="PCA279" s="792"/>
      <c r="PCB279" s="792"/>
      <c r="PCC279" s="792"/>
      <c r="PCD279" s="791"/>
      <c r="PCE279" s="791"/>
      <c r="PCF279" s="792"/>
      <c r="PCG279" s="792"/>
      <c r="PCH279" s="791"/>
      <c r="PCI279" s="791"/>
      <c r="PCJ279" s="792"/>
      <c r="PCK279" s="792"/>
      <c r="PCL279" s="791"/>
      <c r="PCM279" s="791"/>
      <c r="PCN279" s="791"/>
      <c r="PCO279" s="791"/>
      <c r="PCP279" s="791"/>
      <c r="PCQ279" s="791"/>
      <c r="PCR279" s="791"/>
      <c r="PCS279" s="792"/>
      <c r="PCT279" s="792"/>
      <c r="PCU279" s="791"/>
      <c r="PCV279" s="791"/>
      <c r="PCW279" s="792"/>
      <c r="PCX279" s="792"/>
      <c r="PCY279" s="791"/>
      <c r="PCZ279" s="791"/>
      <c r="PDA279" s="791"/>
      <c r="PDB279" s="791"/>
      <c r="PDC279" s="791"/>
      <c r="PDD279" s="790"/>
      <c r="PDE279" s="793"/>
      <c r="PDF279" s="791"/>
      <c r="PDG279" s="791"/>
      <c r="PDH279" s="791"/>
      <c r="PDI279" s="791"/>
      <c r="PDJ279" s="791"/>
      <c r="PDK279" s="791"/>
      <c r="PDL279" s="791"/>
      <c r="PDM279" s="794"/>
      <c r="PDN279" s="794"/>
      <c r="PDO279" s="794"/>
      <c r="PDP279" s="794"/>
      <c r="PDQ279" s="794"/>
      <c r="PDR279" s="794"/>
      <c r="PDS279" s="794"/>
      <c r="PDT279" s="794"/>
      <c r="PDU279" s="794"/>
      <c r="PDV279" s="794"/>
      <c r="PDW279" s="794"/>
      <c r="PDX279" s="794"/>
      <c r="PDY279" s="794"/>
      <c r="PDZ279" s="794"/>
      <c r="PEA279" s="794"/>
      <c r="PEB279" s="794"/>
      <c r="PEC279" s="794"/>
      <c r="PED279" s="794"/>
      <c r="PEE279" s="794"/>
      <c r="PEF279" s="794"/>
      <c r="PEG279" s="794"/>
      <c r="PEH279" s="794"/>
      <c r="PEI279" s="794"/>
      <c r="PEJ279" s="794"/>
      <c r="PEK279" s="794"/>
      <c r="PEL279" s="794"/>
      <c r="PEM279" s="794"/>
      <c r="PEN279" s="794"/>
      <c r="PEO279" s="794"/>
      <c r="PEP279" s="794"/>
      <c r="PEQ279" s="794"/>
      <c r="PER279" s="794"/>
      <c r="PES279" s="794"/>
      <c r="PET279" s="794"/>
      <c r="PEU279" s="794"/>
      <c r="PEV279" s="794"/>
      <c r="PEW279" s="794"/>
      <c r="PEX279" s="794"/>
      <c r="PEY279" s="794"/>
      <c r="PEZ279" s="794"/>
      <c r="PFA279" s="794"/>
      <c r="PFB279" s="794"/>
      <c r="PFC279" s="794"/>
      <c r="PFD279" s="794"/>
      <c r="PFE279" s="791"/>
      <c r="PFF279" s="791"/>
      <c r="PFG279" s="791"/>
      <c r="PFH279" s="791"/>
      <c r="PFI279" s="791"/>
      <c r="PFJ279" s="791"/>
      <c r="PFK279" s="791"/>
      <c r="PFL279" s="791"/>
      <c r="PFM279" s="791"/>
      <c r="PFN279" s="791"/>
      <c r="PFO279" s="791"/>
      <c r="PFP279" s="791"/>
      <c r="PFQ279" s="791"/>
      <c r="PFR279" s="791"/>
      <c r="PFS279" s="791"/>
      <c r="PFT279" s="791"/>
      <c r="PFU279" s="791"/>
      <c r="PFV279" s="791"/>
      <c r="PFW279" s="791"/>
      <c r="PFX279" s="791"/>
      <c r="PFY279" s="791"/>
      <c r="PFZ279" s="791"/>
      <c r="PGA279" s="791"/>
      <c r="PGB279" s="791"/>
      <c r="PGC279" s="792"/>
      <c r="PGD279" s="792"/>
      <c r="PGE279" s="792"/>
      <c r="PGF279" s="792"/>
      <c r="PGG279" s="792"/>
      <c r="PGH279" s="791"/>
      <c r="PGI279" s="791"/>
      <c r="PGJ279" s="792"/>
      <c r="PGK279" s="792"/>
      <c r="PGL279" s="791"/>
      <c r="PGM279" s="791"/>
      <c r="PGN279" s="792"/>
      <c r="PGO279" s="792"/>
      <c r="PGP279" s="791"/>
      <c r="PGQ279" s="791"/>
      <c r="PGR279" s="791"/>
      <c r="PGS279" s="791"/>
      <c r="PGT279" s="791"/>
      <c r="PGU279" s="791"/>
      <c r="PGV279" s="791"/>
      <c r="PGW279" s="792"/>
      <c r="PGX279" s="792"/>
      <c r="PGY279" s="791"/>
      <c r="PGZ279" s="791"/>
      <c r="PHA279" s="792"/>
      <c r="PHB279" s="792"/>
      <c r="PHC279" s="791"/>
      <c r="PHD279" s="791"/>
      <c r="PHE279" s="791"/>
      <c r="PHF279" s="791"/>
      <c r="PHG279" s="791"/>
      <c r="PHH279" s="790"/>
      <c r="PHI279" s="793"/>
      <c r="PHJ279" s="791"/>
      <c r="PHK279" s="791"/>
      <c r="PHL279" s="791"/>
      <c r="PHM279" s="791"/>
      <c r="PHN279" s="791"/>
      <c r="PHO279" s="791"/>
      <c r="PHP279" s="791"/>
      <c r="PHQ279" s="794"/>
      <c r="PHR279" s="794"/>
      <c r="PHS279" s="794"/>
      <c r="PHT279" s="794"/>
      <c r="PHU279" s="794"/>
      <c r="PHV279" s="794"/>
      <c r="PHW279" s="794"/>
      <c r="PHX279" s="794"/>
      <c r="PHY279" s="794"/>
      <c r="PHZ279" s="794"/>
      <c r="PIA279" s="794"/>
      <c r="PIB279" s="794"/>
      <c r="PIC279" s="794"/>
      <c r="PID279" s="794"/>
      <c r="PIE279" s="794"/>
      <c r="PIF279" s="794"/>
      <c r="PIG279" s="794"/>
      <c r="PIH279" s="794"/>
      <c r="PII279" s="794"/>
      <c r="PIJ279" s="794"/>
      <c r="PIK279" s="794"/>
      <c r="PIL279" s="794"/>
      <c r="PIM279" s="794"/>
      <c r="PIN279" s="794"/>
      <c r="PIO279" s="794"/>
      <c r="PIP279" s="794"/>
      <c r="PIQ279" s="794"/>
      <c r="PIR279" s="794"/>
      <c r="PIS279" s="794"/>
      <c r="PIT279" s="794"/>
      <c r="PIU279" s="794"/>
      <c r="PIV279" s="794"/>
      <c r="PIW279" s="794"/>
      <c r="PIX279" s="794"/>
      <c r="PIY279" s="794"/>
      <c r="PIZ279" s="794"/>
      <c r="PJA279" s="794"/>
      <c r="PJB279" s="794"/>
      <c r="PJC279" s="794"/>
      <c r="PJD279" s="794"/>
      <c r="PJE279" s="794"/>
      <c r="PJF279" s="794"/>
      <c r="PJG279" s="794"/>
      <c r="PJH279" s="794"/>
      <c r="PJI279" s="791"/>
      <c r="PJJ279" s="791"/>
      <c r="PJK279" s="791"/>
      <c r="PJL279" s="791"/>
      <c r="PJM279" s="791"/>
      <c r="PJN279" s="791"/>
      <c r="PJO279" s="791"/>
      <c r="PJP279" s="791"/>
      <c r="PJQ279" s="791"/>
      <c r="PJR279" s="791"/>
      <c r="PJS279" s="791"/>
      <c r="PJT279" s="791"/>
      <c r="PJU279" s="791"/>
      <c r="PJV279" s="791"/>
      <c r="PJW279" s="791"/>
      <c r="PJX279" s="791"/>
      <c r="PJY279" s="791"/>
      <c r="PJZ279" s="791"/>
      <c r="PKA279" s="791"/>
      <c r="PKB279" s="791"/>
      <c r="PKC279" s="791"/>
      <c r="PKD279" s="791"/>
      <c r="PKE279" s="791"/>
      <c r="PKF279" s="791"/>
      <c r="PKG279" s="792"/>
      <c r="PKH279" s="792"/>
      <c r="PKI279" s="792"/>
      <c r="PKJ279" s="792"/>
      <c r="PKK279" s="792"/>
      <c r="PKL279" s="791"/>
      <c r="PKM279" s="791"/>
      <c r="PKN279" s="792"/>
      <c r="PKO279" s="792"/>
      <c r="PKP279" s="791"/>
      <c r="PKQ279" s="791"/>
      <c r="PKR279" s="792"/>
      <c r="PKS279" s="792"/>
      <c r="PKT279" s="791"/>
      <c r="PKU279" s="791"/>
      <c r="PKV279" s="791"/>
      <c r="PKW279" s="791"/>
      <c r="PKX279" s="791"/>
      <c r="PKY279" s="791"/>
      <c r="PKZ279" s="791"/>
      <c r="PLA279" s="792"/>
      <c r="PLB279" s="792"/>
      <c r="PLC279" s="791"/>
      <c r="PLD279" s="791"/>
      <c r="PLE279" s="792"/>
      <c r="PLF279" s="792"/>
      <c r="PLG279" s="791"/>
      <c r="PLH279" s="791"/>
      <c r="PLI279" s="791"/>
      <c r="PLJ279" s="791"/>
      <c r="PLK279" s="791"/>
      <c r="PLL279" s="790"/>
      <c r="PLM279" s="793"/>
      <c r="PLN279" s="791"/>
      <c r="PLO279" s="791"/>
      <c r="PLP279" s="791"/>
      <c r="PLQ279" s="791"/>
      <c r="PLR279" s="791"/>
      <c r="PLS279" s="791"/>
      <c r="PLT279" s="791"/>
      <c r="PLU279" s="794"/>
      <c r="PLV279" s="794"/>
      <c r="PLW279" s="794"/>
      <c r="PLX279" s="794"/>
      <c r="PLY279" s="794"/>
      <c r="PLZ279" s="794"/>
      <c r="PMA279" s="794"/>
      <c r="PMB279" s="794"/>
      <c r="PMC279" s="794"/>
      <c r="PMD279" s="794"/>
      <c r="PME279" s="794"/>
      <c r="PMF279" s="794"/>
      <c r="PMG279" s="794"/>
      <c r="PMH279" s="794"/>
      <c r="PMI279" s="794"/>
      <c r="PMJ279" s="794"/>
      <c r="PMK279" s="794"/>
      <c r="PML279" s="794"/>
      <c r="PMM279" s="794"/>
      <c r="PMN279" s="794"/>
      <c r="PMO279" s="794"/>
      <c r="PMP279" s="794"/>
      <c r="PMQ279" s="794"/>
      <c r="PMR279" s="794"/>
      <c r="PMS279" s="794"/>
      <c r="PMT279" s="794"/>
      <c r="PMU279" s="794"/>
      <c r="PMV279" s="794"/>
      <c r="PMW279" s="794"/>
      <c r="PMX279" s="794"/>
      <c r="PMY279" s="794"/>
      <c r="PMZ279" s="794"/>
      <c r="PNA279" s="794"/>
      <c r="PNB279" s="794"/>
      <c r="PNC279" s="794"/>
      <c r="PND279" s="794"/>
      <c r="PNE279" s="794"/>
      <c r="PNF279" s="794"/>
      <c r="PNG279" s="794"/>
      <c r="PNH279" s="794"/>
      <c r="PNI279" s="794"/>
      <c r="PNJ279" s="794"/>
      <c r="PNK279" s="794"/>
      <c r="PNL279" s="794"/>
      <c r="PNM279" s="791"/>
      <c r="PNN279" s="791"/>
      <c r="PNO279" s="791"/>
      <c r="PNP279" s="791"/>
      <c r="PNQ279" s="791"/>
      <c r="PNR279" s="791"/>
      <c r="PNS279" s="791"/>
      <c r="PNT279" s="791"/>
      <c r="PNU279" s="791"/>
      <c r="PNV279" s="791"/>
      <c r="PNW279" s="791"/>
      <c r="PNX279" s="791"/>
      <c r="PNY279" s="791"/>
      <c r="PNZ279" s="791"/>
      <c r="POA279" s="791"/>
      <c r="POB279" s="791"/>
      <c r="POC279" s="791"/>
      <c r="POD279" s="791"/>
      <c r="POE279" s="791"/>
      <c r="POF279" s="791"/>
      <c r="POG279" s="791"/>
      <c r="POH279" s="791"/>
      <c r="POI279" s="791"/>
      <c r="POJ279" s="791"/>
      <c r="POK279" s="792"/>
      <c r="POL279" s="792"/>
      <c r="POM279" s="792"/>
      <c r="PON279" s="792"/>
      <c r="POO279" s="792"/>
      <c r="POP279" s="791"/>
      <c r="POQ279" s="791"/>
      <c r="POR279" s="792"/>
      <c r="POS279" s="792"/>
      <c r="POT279" s="791"/>
      <c r="POU279" s="791"/>
      <c r="POV279" s="792"/>
      <c r="POW279" s="792"/>
      <c r="POX279" s="791"/>
      <c r="POY279" s="791"/>
      <c r="POZ279" s="791"/>
      <c r="PPA279" s="791"/>
      <c r="PPB279" s="791"/>
      <c r="PPC279" s="791"/>
      <c r="PPD279" s="791"/>
      <c r="PPE279" s="792"/>
      <c r="PPF279" s="792"/>
      <c r="PPG279" s="791"/>
      <c r="PPH279" s="791"/>
      <c r="PPI279" s="792"/>
      <c r="PPJ279" s="792"/>
      <c r="PPK279" s="791"/>
      <c r="PPL279" s="791"/>
      <c r="PPM279" s="791"/>
      <c r="PPN279" s="791"/>
      <c r="PPO279" s="791"/>
      <c r="PPP279" s="790"/>
      <c r="PPQ279" s="793"/>
      <c r="PPR279" s="791"/>
      <c r="PPS279" s="791"/>
      <c r="PPT279" s="791"/>
      <c r="PPU279" s="791"/>
      <c r="PPV279" s="791"/>
      <c r="PPW279" s="791"/>
      <c r="PPX279" s="791"/>
      <c r="PPY279" s="794"/>
      <c r="PPZ279" s="794"/>
      <c r="PQA279" s="794"/>
      <c r="PQB279" s="794"/>
      <c r="PQC279" s="794"/>
      <c r="PQD279" s="794"/>
      <c r="PQE279" s="794"/>
      <c r="PQF279" s="794"/>
      <c r="PQG279" s="794"/>
      <c r="PQH279" s="794"/>
      <c r="PQI279" s="794"/>
      <c r="PQJ279" s="794"/>
      <c r="PQK279" s="794"/>
      <c r="PQL279" s="794"/>
      <c r="PQM279" s="794"/>
      <c r="PQN279" s="794"/>
      <c r="PQO279" s="794"/>
      <c r="PQP279" s="794"/>
      <c r="PQQ279" s="794"/>
      <c r="PQR279" s="794"/>
      <c r="PQS279" s="794"/>
      <c r="PQT279" s="794"/>
      <c r="PQU279" s="794"/>
      <c r="PQV279" s="794"/>
      <c r="PQW279" s="794"/>
      <c r="PQX279" s="794"/>
      <c r="PQY279" s="794"/>
      <c r="PQZ279" s="794"/>
      <c r="PRA279" s="794"/>
      <c r="PRB279" s="794"/>
      <c r="PRC279" s="794"/>
      <c r="PRD279" s="794"/>
      <c r="PRE279" s="794"/>
      <c r="PRF279" s="794"/>
      <c r="PRG279" s="794"/>
      <c r="PRH279" s="794"/>
      <c r="PRI279" s="794"/>
      <c r="PRJ279" s="794"/>
      <c r="PRK279" s="794"/>
      <c r="PRL279" s="794"/>
      <c r="PRM279" s="794"/>
      <c r="PRN279" s="794"/>
      <c r="PRO279" s="794"/>
      <c r="PRP279" s="794"/>
      <c r="PRQ279" s="791"/>
      <c r="PRR279" s="791"/>
      <c r="PRS279" s="791"/>
      <c r="PRT279" s="791"/>
      <c r="PRU279" s="791"/>
      <c r="PRV279" s="791"/>
      <c r="PRW279" s="791"/>
      <c r="PRX279" s="791"/>
      <c r="PRY279" s="791"/>
      <c r="PRZ279" s="791"/>
      <c r="PSA279" s="791"/>
      <c r="PSB279" s="791"/>
      <c r="PSC279" s="791"/>
      <c r="PSD279" s="791"/>
      <c r="PSE279" s="791"/>
      <c r="PSF279" s="791"/>
      <c r="PSG279" s="791"/>
      <c r="PSH279" s="791"/>
      <c r="PSI279" s="791"/>
      <c r="PSJ279" s="791"/>
      <c r="PSK279" s="791"/>
      <c r="PSL279" s="791"/>
      <c r="PSM279" s="791"/>
      <c r="PSN279" s="791"/>
      <c r="PSO279" s="792"/>
      <c r="PSP279" s="792"/>
      <c r="PSQ279" s="792"/>
      <c r="PSR279" s="792"/>
      <c r="PSS279" s="792"/>
      <c r="PST279" s="791"/>
      <c r="PSU279" s="791"/>
      <c r="PSV279" s="792"/>
      <c r="PSW279" s="792"/>
      <c r="PSX279" s="791"/>
      <c r="PSY279" s="791"/>
      <c r="PSZ279" s="792"/>
      <c r="PTA279" s="792"/>
      <c r="PTB279" s="791"/>
      <c r="PTC279" s="791"/>
      <c r="PTD279" s="791"/>
      <c r="PTE279" s="791"/>
      <c r="PTF279" s="791"/>
      <c r="PTG279" s="791"/>
      <c r="PTH279" s="791"/>
      <c r="PTI279" s="792"/>
      <c r="PTJ279" s="792"/>
      <c r="PTK279" s="791"/>
      <c r="PTL279" s="791"/>
      <c r="PTM279" s="792"/>
      <c r="PTN279" s="792"/>
      <c r="PTO279" s="791"/>
      <c r="PTP279" s="791"/>
      <c r="PTQ279" s="791"/>
      <c r="PTR279" s="791"/>
      <c r="PTS279" s="791"/>
      <c r="PTT279" s="790"/>
      <c r="PTU279" s="793"/>
      <c r="PTV279" s="791"/>
      <c r="PTW279" s="791"/>
      <c r="PTX279" s="791"/>
      <c r="PTY279" s="791"/>
      <c r="PTZ279" s="791"/>
      <c r="PUA279" s="791"/>
      <c r="PUB279" s="791"/>
      <c r="PUC279" s="794"/>
      <c r="PUD279" s="794"/>
      <c r="PUE279" s="794"/>
      <c r="PUF279" s="794"/>
      <c r="PUG279" s="794"/>
      <c r="PUH279" s="794"/>
      <c r="PUI279" s="794"/>
      <c r="PUJ279" s="794"/>
      <c r="PUK279" s="794"/>
      <c r="PUL279" s="794"/>
      <c r="PUM279" s="794"/>
      <c r="PUN279" s="794"/>
      <c r="PUO279" s="794"/>
      <c r="PUP279" s="794"/>
      <c r="PUQ279" s="794"/>
      <c r="PUR279" s="794"/>
      <c r="PUS279" s="794"/>
      <c r="PUT279" s="794"/>
      <c r="PUU279" s="794"/>
      <c r="PUV279" s="794"/>
      <c r="PUW279" s="794"/>
      <c r="PUX279" s="794"/>
      <c r="PUY279" s="794"/>
      <c r="PUZ279" s="794"/>
      <c r="PVA279" s="794"/>
      <c r="PVB279" s="794"/>
      <c r="PVC279" s="794"/>
      <c r="PVD279" s="794"/>
      <c r="PVE279" s="794"/>
      <c r="PVF279" s="794"/>
      <c r="PVG279" s="794"/>
      <c r="PVH279" s="794"/>
      <c r="PVI279" s="794"/>
      <c r="PVJ279" s="794"/>
      <c r="PVK279" s="794"/>
      <c r="PVL279" s="794"/>
      <c r="PVM279" s="794"/>
      <c r="PVN279" s="794"/>
      <c r="PVO279" s="794"/>
      <c r="PVP279" s="794"/>
      <c r="PVQ279" s="794"/>
      <c r="PVR279" s="794"/>
      <c r="PVS279" s="794"/>
      <c r="PVT279" s="794"/>
      <c r="PVU279" s="791"/>
      <c r="PVV279" s="791"/>
      <c r="PVW279" s="791"/>
      <c r="PVX279" s="791"/>
      <c r="PVY279" s="791"/>
      <c r="PVZ279" s="791"/>
      <c r="PWA279" s="791"/>
      <c r="PWB279" s="791"/>
      <c r="PWC279" s="791"/>
      <c r="PWD279" s="791"/>
      <c r="PWE279" s="791"/>
      <c r="PWF279" s="791"/>
      <c r="PWG279" s="791"/>
      <c r="PWH279" s="791"/>
      <c r="PWI279" s="791"/>
      <c r="PWJ279" s="791"/>
      <c r="PWK279" s="791"/>
      <c r="PWL279" s="791"/>
      <c r="PWM279" s="791"/>
      <c r="PWN279" s="791"/>
      <c r="PWO279" s="791"/>
      <c r="PWP279" s="791"/>
      <c r="PWQ279" s="791"/>
      <c r="PWR279" s="791"/>
      <c r="PWS279" s="792"/>
      <c r="PWT279" s="792"/>
      <c r="PWU279" s="792"/>
      <c r="PWV279" s="792"/>
      <c r="PWW279" s="792"/>
      <c r="PWX279" s="791"/>
      <c r="PWY279" s="791"/>
      <c r="PWZ279" s="792"/>
      <c r="PXA279" s="792"/>
      <c r="PXB279" s="791"/>
      <c r="PXC279" s="791"/>
      <c r="PXD279" s="792"/>
      <c r="PXE279" s="792"/>
      <c r="PXF279" s="791"/>
      <c r="PXG279" s="791"/>
      <c r="PXH279" s="791"/>
      <c r="PXI279" s="791"/>
      <c r="PXJ279" s="791"/>
      <c r="PXK279" s="791"/>
      <c r="PXL279" s="791"/>
      <c r="PXM279" s="792"/>
      <c r="PXN279" s="792"/>
      <c r="PXO279" s="791"/>
      <c r="PXP279" s="791"/>
      <c r="PXQ279" s="792"/>
      <c r="PXR279" s="792"/>
      <c r="PXS279" s="791"/>
      <c r="PXT279" s="791"/>
      <c r="PXU279" s="791"/>
      <c r="PXV279" s="791"/>
      <c r="PXW279" s="791"/>
      <c r="PXX279" s="790"/>
      <c r="PXY279" s="793"/>
      <c r="PXZ279" s="791"/>
      <c r="PYA279" s="791"/>
      <c r="PYB279" s="791"/>
      <c r="PYC279" s="791"/>
      <c r="PYD279" s="791"/>
      <c r="PYE279" s="791"/>
      <c r="PYF279" s="791"/>
      <c r="PYG279" s="794"/>
      <c r="PYH279" s="794"/>
      <c r="PYI279" s="794"/>
      <c r="PYJ279" s="794"/>
      <c r="PYK279" s="794"/>
      <c r="PYL279" s="794"/>
      <c r="PYM279" s="794"/>
      <c r="PYN279" s="794"/>
      <c r="PYO279" s="794"/>
      <c r="PYP279" s="794"/>
      <c r="PYQ279" s="794"/>
      <c r="PYR279" s="794"/>
      <c r="PYS279" s="794"/>
      <c r="PYT279" s="794"/>
      <c r="PYU279" s="794"/>
      <c r="PYV279" s="794"/>
      <c r="PYW279" s="794"/>
      <c r="PYX279" s="794"/>
      <c r="PYY279" s="794"/>
      <c r="PYZ279" s="794"/>
      <c r="PZA279" s="794"/>
      <c r="PZB279" s="794"/>
      <c r="PZC279" s="794"/>
      <c r="PZD279" s="794"/>
      <c r="PZE279" s="794"/>
      <c r="PZF279" s="794"/>
      <c r="PZG279" s="794"/>
      <c r="PZH279" s="794"/>
      <c r="PZI279" s="794"/>
      <c r="PZJ279" s="794"/>
      <c r="PZK279" s="794"/>
      <c r="PZL279" s="794"/>
      <c r="PZM279" s="794"/>
      <c r="PZN279" s="794"/>
      <c r="PZO279" s="794"/>
      <c r="PZP279" s="794"/>
      <c r="PZQ279" s="794"/>
      <c r="PZR279" s="794"/>
      <c r="PZS279" s="794"/>
      <c r="PZT279" s="794"/>
      <c r="PZU279" s="794"/>
      <c r="PZV279" s="794"/>
      <c r="PZW279" s="794"/>
      <c r="PZX279" s="794"/>
      <c r="PZY279" s="791"/>
      <c r="PZZ279" s="791"/>
      <c r="QAA279" s="791"/>
      <c r="QAB279" s="791"/>
      <c r="QAC279" s="791"/>
      <c r="QAD279" s="791"/>
      <c r="QAE279" s="791"/>
      <c r="QAF279" s="791"/>
      <c r="QAG279" s="791"/>
      <c r="QAH279" s="791"/>
      <c r="QAI279" s="791"/>
      <c r="QAJ279" s="791"/>
      <c r="QAK279" s="791"/>
      <c r="QAL279" s="791"/>
      <c r="QAM279" s="791"/>
      <c r="QAN279" s="791"/>
      <c r="QAO279" s="791"/>
      <c r="QAP279" s="791"/>
      <c r="QAQ279" s="791"/>
      <c r="QAR279" s="791"/>
      <c r="QAS279" s="791"/>
      <c r="QAT279" s="791"/>
      <c r="QAU279" s="791"/>
      <c r="QAV279" s="791"/>
      <c r="QAW279" s="792"/>
      <c r="QAX279" s="792"/>
      <c r="QAY279" s="792"/>
      <c r="QAZ279" s="792"/>
      <c r="QBA279" s="792"/>
      <c r="QBB279" s="791"/>
      <c r="QBC279" s="791"/>
      <c r="QBD279" s="792"/>
      <c r="QBE279" s="792"/>
      <c r="QBF279" s="791"/>
      <c r="QBG279" s="791"/>
      <c r="QBH279" s="792"/>
      <c r="QBI279" s="792"/>
      <c r="QBJ279" s="791"/>
      <c r="QBK279" s="791"/>
      <c r="QBL279" s="791"/>
      <c r="QBM279" s="791"/>
      <c r="QBN279" s="791"/>
      <c r="QBO279" s="791"/>
      <c r="QBP279" s="791"/>
      <c r="QBQ279" s="792"/>
      <c r="QBR279" s="792"/>
      <c r="QBS279" s="791"/>
      <c r="QBT279" s="791"/>
      <c r="QBU279" s="792"/>
      <c r="QBV279" s="792"/>
      <c r="QBW279" s="791"/>
      <c r="QBX279" s="791"/>
      <c r="QBY279" s="791"/>
      <c r="QBZ279" s="791"/>
      <c r="QCA279" s="791"/>
      <c r="QCB279" s="790"/>
      <c r="QCC279" s="793"/>
      <c r="QCD279" s="791"/>
      <c r="QCE279" s="791"/>
      <c r="QCF279" s="791"/>
      <c r="QCG279" s="791"/>
      <c r="QCH279" s="791"/>
      <c r="QCI279" s="791"/>
      <c r="QCJ279" s="791"/>
      <c r="QCK279" s="794"/>
      <c r="QCL279" s="794"/>
      <c r="QCM279" s="794"/>
      <c r="QCN279" s="794"/>
      <c r="QCO279" s="794"/>
      <c r="QCP279" s="794"/>
      <c r="QCQ279" s="794"/>
      <c r="QCR279" s="794"/>
      <c r="QCS279" s="794"/>
      <c r="QCT279" s="794"/>
      <c r="QCU279" s="794"/>
      <c r="QCV279" s="794"/>
      <c r="QCW279" s="794"/>
      <c r="QCX279" s="794"/>
      <c r="QCY279" s="794"/>
      <c r="QCZ279" s="794"/>
      <c r="QDA279" s="794"/>
      <c r="QDB279" s="794"/>
      <c r="QDC279" s="794"/>
      <c r="QDD279" s="794"/>
      <c r="QDE279" s="794"/>
      <c r="QDF279" s="794"/>
      <c r="QDG279" s="794"/>
      <c r="QDH279" s="794"/>
      <c r="QDI279" s="794"/>
      <c r="QDJ279" s="794"/>
      <c r="QDK279" s="794"/>
      <c r="QDL279" s="794"/>
      <c r="QDM279" s="794"/>
      <c r="QDN279" s="794"/>
      <c r="QDO279" s="794"/>
      <c r="QDP279" s="794"/>
      <c r="QDQ279" s="794"/>
      <c r="QDR279" s="794"/>
      <c r="QDS279" s="794"/>
      <c r="QDT279" s="794"/>
      <c r="QDU279" s="794"/>
      <c r="QDV279" s="794"/>
      <c r="QDW279" s="794"/>
      <c r="QDX279" s="794"/>
      <c r="QDY279" s="794"/>
      <c r="QDZ279" s="794"/>
      <c r="QEA279" s="794"/>
      <c r="QEB279" s="794"/>
      <c r="QEC279" s="791"/>
      <c r="QED279" s="791"/>
      <c r="QEE279" s="791"/>
      <c r="QEF279" s="791"/>
      <c r="QEG279" s="791"/>
      <c r="QEH279" s="791"/>
      <c r="QEI279" s="791"/>
      <c r="QEJ279" s="791"/>
      <c r="QEK279" s="791"/>
      <c r="QEL279" s="791"/>
      <c r="QEM279" s="791"/>
      <c r="QEN279" s="791"/>
      <c r="QEO279" s="791"/>
      <c r="QEP279" s="791"/>
      <c r="QEQ279" s="791"/>
      <c r="QER279" s="791"/>
      <c r="QES279" s="791"/>
      <c r="QET279" s="791"/>
      <c r="QEU279" s="791"/>
      <c r="QEV279" s="791"/>
      <c r="QEW279" s="791"/>
      <c r="QEX279" s="791"/>
      <c r="QEY279" s="791"/>
      <c r="QEZ279" s="791"/>
      <c r="QFA279" s="792"/>
      <c r="QFB279" s="792"/>
      <c r="QFC279" s="792"/>
      <c r="QFD279" s="792"/>
      <c r="QFE279" s="792"/>
      <c r="QFF279" s="791"/>
      <c r="QFG279" s="791"/>
      <c r="QFH279" s="792"/>
      <c r="QFI279" s="792"/>
      <c r="QFJ279" s="791"/>
      <c r="QFK279" s="791"/>
      <c r="QFL279" s="792"/>
      <c r="QFM279" s="792"/>
      <c r="QFN279" s="791"/>
      <c r="QFO279" s="791"/>
      <c r="QFP279" s="791"/>
      <c r="QFQ279" s="791"/>
      <c r="QFR279" s="791"/>
      <c r="QFS279" s="791"/>
      <c r="QFT279" s="791"/>
      <c r="QFU279" s="792"/>
      <c r="QFV279" s="792"/>
      <c r="QFW279" s="791"/>
      <c r="QFX279" s="791"/>
      <c r="QFY279" s="792"/>
      <c r="QFZ279" s="792"/>
      <c r="QGA279" s="791"/>
      <c r="QGB279" s="791"/>
      <c r="QGC279" s="791"/>
      <c r="QGD279" s="791"/>
      <c r="QGE279" s="791"/>
      <c r="QGF279" s="790"/>
      <c r="QGG279" s="793"/>
      <c r="QGH279" s="791"/>
      <c r="QGI279" s="791"/>
      <c r="QGJ279" s="791"/>
      <c r="QGK279" s="791"/>
      <c r="QGL279" s="791"/>
      <c r="QGM279" s="791"/>
      <c r="QGN279" s="791"/>
      <c r="QGO279" s="794"/>
      <c r="QGP279" s="794"/>
      <c r="QGQ279" s="794"/>
      <c r="QGR279" s="794"/>
      <c r="QGS279" s="794"/>
      <c r="QGT279" s="794"/>
      <c r="QGU279" s="794"/>
      <c r="QGV279" s="794"/>
      <c r="QGW279" s="794"/>
      <c r="QGX279" s="794"/>
      <c r="QGY279" s="794"/>
      <c r="QGZ279" s="794"/>
      <c r="QHA279" s="794"/>
      <c r="QHB279" s="794"/>
      <c r="QHC279" s="794"/>
      <c r="QHD279" s="794"/>
      <c r="QHE279" s="794"/>
      <c r="QHF279" s="794"/>
      <c r="QHG279" s="794"/>
      <c r="QHH279" s="794"/>
      <c r="QHI279" s="794"/>
      <c r="QHJ279" s="794"/>
      <c r="QHK279" s="794"/>
      <c r="QHL279" s="794"/>
      <c r="QHM279" s="794"/>
      <c r="QHN279" s="794"/>
      <c r="QHO279" s="794"/>
      <c r="QHP279" s="794"/>
      <c r="QHQ279" s="794"/>
      <c r="QHR279" s="794"/>
      <c r="QHS279" s="794"/>
      <c r="QHT279" s="794"/>
      <c r="QHU279" s="794"/>
      <c r="QHV279" s="794"/>
      <c r="QHW279" s="794"/>
      <c r="QHX279" s="794"/>
      <c r="QHY279" s="794"/>
      <c r="QHZ279" s="794"/>
      <c r="QIA279" s="794"/>
      <c r="QIB279" s="794"/>
      <c r="QIC279" s="794"/>
      <c r="QID279" s="794"/>
      <c r="QIE279" s="794"/>
      <c r="QIF279" s="794"/>
      <c r="QIG279" s="791"/>
      <c r="QIH279" s="791"/>
      <c r="QII279" s="791"/>
      <c r="QIJ279" s="791"/>
      <c r="QIK279" s="791"/>
      <c r="QIL279" s="791"/>
      <c r="QIM279" s="791"/>
      <c r="QIN279" s="791"/>
      <c r="QIO279" s="791"/>
      <c r="QIP279" s="791"/>
      <c r="QIQ279" s="791"/>
      <c r="QIR279" s="791"/>
      <c r="QIS279" s="791"/>
      <c r="QIT279" s="791"/>
      <c r="QIU279" s="791"/>
      <c r="QIV279" s="791"/>
      <c r="QIW279" s="791"/>
      <c r="QIX279" s="791"/>
      <c r="QIY279" s="791"/>
      <c r="QIZ279" s="791"/>
      <c r="QJA279" s="791"/>
      <c r="QJB279" s="791"/>
      <c r="QJC279" s="791"/>
      <c r="QJD279" s="791"/>
      <c r="QJE279" s="792"/>
      <c r="QJF279" s="792"/>
      <c r="QJG279" s="792"/>
      <c r="QJH279" s="792"/>
      <c r="QJI279" s="792"/>
      <c r="QJJ279" s="791"/>
      <c r="QJK279" s="791"/>
      <c r="QJL279" s="792"/>
      <c r="QJM279" s="792"/>
      <c r="QJN279" s="791"/>
      <c r="QJO279" s="791"/>
      <c r="QJP279" s="792"/>
      <c r="QJQ279" s="792"/>
      <c r="QJR279" s="791"/>
      <c r="QJS279" s="791"/>
      <c r="QJT279" s="791"/>
      <c r="QJU279" s="791"/>
      <c r="QJV279" s="791"/>
      <c r="QJW279" s="791"/>
      <c r="QJX279" s="791"/>
      <c r="QJY279" s="792"/>
      <c r="QJZ279" s="792"/>
      <c r="QKA279" s="791"/>
      <c r="QKB279" s="791"/>
      <c r="QKC279" s="792"/>
      <c r="QKD279" s="792"/>
      <c r="QKE279" s="791"/>
      <c r="QKF279" s="791"/>
      <c r="QKG279" s="791"/>
      <c r="QKH279" s="791"/>
      <c r="QKI279" s="791"/>
      <c r="QKJ279" s="790"/>
      <c r="QKK279" s="793"/>
      <c r="QKL279" s="791"/>
      <c r="QKM279" s="791"/>
      <c r="QKN279" s="791"/>
      <c r="QKO279" s="791"/>
      <c r="QKP279" s="791"/>
      <c r="QKQ279" s="791"/>
      <c r="QKR279" s="791"/>
      <c r="QKS279" s="794"/>
      <c r="QKT279" s="794"/>
      <c r="QKU279" s="794"/>
      <c r="QKV279" s="794"/>
      <c r="QKW279" s="794"/>
      <c r="QKX279" s="794"/>
      <c r="QKY279" s="794"/>
      <c r="QKZ279" s="794"/>
      <c r="QLA279" s="794"/>
      <c r="QLB279" s="794"/>
      <c r="QLC279" s="794"/>
      <c r="QLD279" s="794"/>
      <c r="QLE279" s="794"/>
      <c r="QLF279" s="794"/>
      <c r="QLG279" s="794"/>
      <c r="QLH279" s="794"/>
      <c r="QLI279" s="794"/>
      <c r="QLJ279" s="794"/>
      <c r="QLK279" s="794"/>
      <c r="QLL279" s="794"/>
      <c r="QLM279" s="794"/>
      <c r="QLN279" s="794"/>
      <c r="QLO279" s="794"/>
      <c r="QLP279" s="794"/>
      <c r="QLQ279" s="794"/>
      <c r="QLR279" s="794"/>
      <c r="QLS279" s="794"/>
      <c r="QLT279" s="794"/>
      <c r="QLU279" s="794"/>
      <c r="QLV279" s="794"/>
      <c r="QLW279" s="794"/>
      <c r="QLX279" s="794"/>
      <c r="QLY279" s="794"/>
      <c r="QLZ279" s="794"/>
      <c r="QMA279" s="794"/>
      <c r="QMB279" s="794"/>
      <c r="QMC279" s="794"/>
      <c r="QMD279" s="794"/>
      <c r="QME279" s="794"/>
      <c r="QMF279" s="794"/>
      <c r="QMG279" s="794"/>
      <c r="QMH279" s="794"/>
      <c r="QMI279" s="794"/>
      <c r="QMJ279" s="794"/>
      <c r="QMK279" s="791"/>
      <c r="QML279" s="791"/>
      <c r="QMM279" s="791"/>
      <c r="QMN279" s="791"/>
      <c r="QMO279" s="791"/>
      <c r="QMP279" s="791"/>
      <c r="QMQ279" s="791"/>
      <c r="QMR279" s="791"/>
      <c r="QMS279" s="791"/>
      <c r="QMT279" s="791"/>
      <c r="QMU279" s="791"/>
      <c r="QMV279" s="791"/>
      <c r="QMW279" s="791"/>
      <c r="QMX279" s="791"/>
      <c r="QMY279" s="791"/>
      <c r="QMZ279" s="791"/>
      <c r="QNA279" s="791"/>
      <c r="QNB279" s="791"/>
      <c r="QNC279" s="791"/>
      <c r="QND279" s="791"/>
      <c r="QNE279" s="791"/>
      <c r="QNF279" s="791"/>
      <c r="QNG279" s="791"/>
      <c r="QNH279" s="791"/>
      <c r="QNI279" s="792"/>
      <c r="QNJ279" s="792"/>
      <c r="QNK279" s="792"/>
      <c r="QNL279" s="792"/>
      <c r="QNM279" s="792"/>
      <c r="QNN279" s="791"/>
      <c r="QNO279" s="791"/>
      <c r="QNP279" s="792"/>
      <c r="QNQ279" s="792"/>
      <c r="QNR279" s="791"/>
      <c r="QNS279" s="791"/>
      <c r="QNT279" s="792"/>
      <c r="QNU279" s="792"/>
      <c r="QNV279" s="791"/>
      <c r="QNW279" s="791"/>
      <c r="QNX279" s="791"/>
      <c r="QNY279" s="791"/>
      <c r="QNZ279" s="791"/>
      <c r="QOA279" s="791"/>
      <c r="QOB279" s="791"/>
      <c r="QOC279" s="792"/>
      <c r="QOD279" s="792"/>
      <c r="QOE279" s="791"/>
      <c r="QOF279" s="791"/>
      <c r="QOG279" s="792"/>
      <c r="QOH279" s="792"/>
      <c r="QOI279" s="791"/>
      <c r="QOJ279" s="791"/>
      <c r="QOK279" s="791"/>
      <c r="QOL279" s="791"/>
      <c r="QOM279" s="791"/>
      <c r="QON279" s="790"/>
      <c r="QOO279" s="793"/>
      <c r="QOP279" s="791"/>
      <c r="QOQ279" s="791"/>
      <c r="QOR279" s="791"/>
      <c r="QOS279" s="791"/>
      <c r="QOT279" s="791"/>
      <c r="QOU279" s="791"/>
      <c r="QOV279" s="791"/>
      <c r="QOW279" s="794"/>
      <c r="QOX279" s="794"/>
      <c r="QOY279" s="794"/>
      <c r="QOZ279" s="794"/>
      <c r="QPA279" s="794"/>
      <c r="QPB279" s="794"/>
      <c r="QPC279" s="794"/>
      <c r="QPD279" s="794"/>
      <c r="QPE279" s="794"/>
      <c r="QPF279" s="794"/>
      <c r="QPG279" s="794"/>
      <c r="QPH279" s="794"/>
      <c r="QPI279" s="794"/>
      <c r="QPJ279" s="794"/>
      <c r="QPK279" s="794"/>
      <c r="QPL279" s="794"/>
      <c r="QPM279" s="794"/>
      <c r="QPN279" s="794"/>
      <c r="QPO279" s="794"/>
      <c r="QPP279" s="794"/>
      <c r="QPQ279" s="794"/>
      <c r="QPR279" s="794"/>
      <c r="QPS279" s="794"/>
      <c r="QPT279" s="794"/>
      <c r="QPU279" s="794"/>
      <c r="QPV279" s="794"/>
      <c r="QPW279" s="794"/>
      <c r="QPX279" s="794"/>
      <c r="QPY279" s="794"/>
      <c r="QPZ279" s="794"/>
      <c r="QQA279" s="794"/>
      <c r="QQB279" s="794"/>
      <c r="QQC279" s="794"/>
      <c r="QQD279" s="794"/>
      <c r="QQE279" s="794"/>
      <c r="QQF279" s="794"/>
      <c r="QQG279" s="794"/>
      <c r="QQH279" s="794"/>
      <c r="QQI279" s="794"/>
      <c r="QQJ279" s="794"/>
      <c r="QQK279" s="794"/>
      <c r="QQL279" s="794"/>
      <c r="QQM279" s="794"/>
      <c r="QQN279" s="794"/>
      <c r="QQO279" s="791"/>
      <c r="QQP279" s="791"/>
      <c r="QQQ279" s="791"/>
      <c r="QQR279" s="791"/>
      <c r="QQS279" s="791"/>
      <c r="QQT279" s="791"/>
      <c r="QQU279" s="791"/>
      <c r="QQV279" s="791"/>
      <c r="QQW279" s="791"/>
      <c r="QQX279" s="791"/>
      <c r="QQY279" s="791"/>
      <c r="QQZ279" s="791"/>
      <c r="QRA279" s="791"/>
      <c r="QRB279" s="791"/>
      <c r="QRC279" s="791"/>
      <c r="QRD279" s="791"/>
      <c r="QRE279" s="791"/>
      <c r="QRF279" s="791"/>
      <c r="QRG279" s="791"/>
      <c r="QRH279" s="791"/>
      <c r="QRI279" s="791"/>
      <c r="QRJ279" s="791"/>
      <c r="QRK279" s="791"/>
      <c r="QRL279" s="791"/>
      <c r="QRM279" s="792"/>
      <c r="QRN279" s="792"/>
      <c r="QRO279" s="792"/>
      <c r="QRP279" s="792"/>
      <c r="QRQ279" s="792"/>
      <c r="QRR279" s="791"/>
      <c r="QRS279" s="791"/>
      <c r="QRT279" s="792"/>
      <c r="QRU279" s="792"/>
      <c r="QRV279" s="791"/>
      <c r="QRW279" s="791"/>
      <c r="QRX279" s="792"/>
      <c r="QRY279" s="792"/>
      <c r="QRZ279" s="791"/>
      <c r="QSA279" s="791"/>
      <c r="QSB279" s="791"/>
      <c r="QSC279" s="791"/>
      <c r="QSD279" s="791"/>
      <c r="QSE279" s="791"/>
      <c r="QSF279" s="791"/>
      <c r="QSG279" s="792"/>
      <c r="QSH279" s="792"/>
      <c r="QSI279" s="791"/>
      <c r="QSJ279" s="791"/>
      <c r="QSK279" s="792"/>
      <c r="QSL279" s="792"/>
      <c r="QSM279" s="791"/>
      <c r="QSN279" s="791"/>
      <c r="QSO279" s="791"/>
      <c r="QSP279" s="791"/>
      <c r="QSQ279" s="791"/>
      <c r="QSR279" s="790"/>
      <c r="QSS279" s="793"/>
      <c r="QST279" s="791"/>
      <c r="QSU279" s="791"/>
      <c r="QSV279" s="791"/>
      <c r="QSW279" s="791"/>
      <c r="QSX279" s="791"/>
      <c r="QSY279" s="791"/>
      <c r="QSZ279" s="791"/>
      <c r="QTA279" s="794"/>
      <c r="QTB279" s="794"/>
      <c r="QTC279" s="794"/>
      <c r="QTD279" s="794"/>
      <c r="QTE279" s="794"/>
      <c r="QTF279" s="794"/>
      <c r="QTG279" s="794"/>
      <c r="QTH279" s="794"/>
      <c r="QTI279" s="794"/>
      <c r="QTJ279" s="794"/>
      <c r="QTK279" s="794"/>
      <c r="QTL279" s="794"/>
      <c r="QTM279" s="794"/>
      <c r="QTN279" s="794"/>
      <c r="QTO279" s="794"/>
      <c r="QTP279" s="794"/>
      <c r="QTQ279" s="794"/>
      <c r="QTR279" s="794"/>
      <c r="QTS279" s="794"/>
      <c r="QTT279" s="794"/>
      <c r="QTU279" s="794"/>
      <c r="QTV279" s="794"/>
      <c r="QTW279" s="794"/>
      <c r="QTX279" s="794"/>
      <c r="QTY279" s="794"/>
      <c r="QTZ279" s="794"/>
      <c r="QUA279" s="794"/>
      <c r="QUB279" s="794"/>
      <c r="QUC279" s="794"/>
      <c r="QUD279" s="794"/>
      <c r="QUE279" s="794"/>
      <c r="QUF279" s="794"/>
      <c r="QUG279" s="794"/>
      <c r="QUH279" s="794"/>
      <c r="QUI279" s="794"/>
      <c r="QUJ279" s="794"/>
      <c r="QUK279" s="794"/>
      <c r="QUL279" s="794"/>
      <c r="QUM279" s="794"/>
      <c r="QUN279" s="794"/>
      <c r="QUO279" s="794"/>
      <c r="QUP279" s="794"/>
      <c r="QUQ279" s="794"/>
      <c r="QUR279" s="794"/>
      <c r="QUS279" s="791"/>
      <c r="QUT279" s="791"/>
      <c r="QUU279" s="791"/>
      <c r="QUV279" s="791"/>
      <c r="QUW279" s="791"/>
      <c r="QUX279" s="791"/>
      <c r="QUY279" s="791"/>
      <c r="QUZ279" s="791"/>
      <c r="QVA279" s="791"/>
      <c r="QVB279" s="791"/>
      <c r="QVC279" s="791"/>
      <c r="QVD279" s="791"/>
      <c r="QVE279" s="791"/>
      <c r="QVF279" s="791"/>
      <c r="QVG279" s="791"/>
      <c r="QVH279" s="791"/>
      <c r="QVI279" s="791"/>
      <c r="QVJ279" s="791"/>
      <c r="QVK279" s="791"/>
      <c r="QVL279" s="791"/>
      <c r="QVM279" s="791"/>
      <c r="QVN279" s="791"/>
      <c r="QVO279" s="791"/>
      <c r="QVP279" s="791"/>
      <c r="QVQ279" s="792"/>
      <c r="QVR279" s="792"/>
      <c r="QVS279" s="792"/>
      <c r="QVT279" s="792"/>
      <c r="QVU279" s="792"/>
      <c r="QVV279" s="791"/>
      <c r="QVW279" s="791"/>
      <c r="QVX279" s="792"/>
      <c r="QVY279" s="792"/>
      <c r="QVZ279" s="791"/>
      <c r="QWA279" s="791"/>
      <c r="QWB279" s="792"/>
      <c r="QWC279" s="792"/>
      <c r="QWD279" s="791"/>
      <c r="QWE279" s="791"/>
      <c r="QWF279" s="791"/>
      <c r="QWG279" s="791"/>
      <c r="QWH279" s="791"/>
      <c r="QWI279" s="791"/>
      <c r="QWJ279" s="791"/>
      <c r="QWK279" s="792"/>
      <c r="QWL279" s="792"/>
      <c r="QWM279" s="791"/>
      <c r="QWN279" s="791"/>
      <c r="QWO279" s="792"/>
      <c r="QWP279" s="792"/>
      <c r="QWQ279" s="791"/>
      <c r="QWR279" s="791"/>
      <c r="QWS279" s="791"/>
      <c r="QWT279" s="791"/>
      <c r="QWU279" s="791"/>
      <c r="QWV279" s="790"/>
      <c r="QWW279" s="793"/>
      <c r="QWX279" s="791"/>
      <c r="QWY279" s="791"/>
      <c r="QWZ279" s="791"/>
      <c r="QXA279" s="791"/>
      <c r="QXB279" s="791"/>
      <c r="QXC279" s="791"/>
      <c r="QXD279" s="791"/>
      <c r="QXE279" s="794"/>
      <c r="QXF279" s="794"/>
      <c r="QXG279" s="794"/>
      <c r="QXH279" s="794"/>
      <c r="QXI279" s="794"/>
      <c r="QXJ279" s="794"/>
      <c r="QXK279" s="794"/>
      <c r="QXL279" s="794"/>
      <c r="QXM279" s="794"/>
      <c r="QXN279" s="794"/>
      <c r="QXO279" s="794"/>
      <c r="QXP279" s="794"/>
      <c r="QXQ279" s="794"/>
      <c r="QXR279" s="794"/>
      <c r="QXS279" s="794"/>
      <c r="QXT279" s="794"/>
      <c r="QXU279" s="794"/>
      <c r="QXV279" s="794"/>
      <c r="QXW279" s="794"/>
      <c r="QXX279" s="794"/>
      <c r="QXY279" s="794"/>
      <c r="QXZ279" s="794"/>
      <c r="QYA279" s="794"/>
      <c r="QYB279" s="794"/>
      <c r="QYC279" s="794"/>
      <c r="QYD279" s="794"/>
      <c r="QYE279" s="794"/>
      <c r="QYF279" s="794"/>
      <c r="QYG279" s="794"/>
      <c r="QYH279" s="794"/>
      <c r="QYI279" s="794"/>
      <c r="QYJ279" s="794"/>
      <c r="QYK279" s="794"/>
      <c r="QYL279" s="794"/>
      <c r="QYM279" s="794"/>
      <c r="QYN279" s="794"/>
      <c r="QYO279" s="794"/>
      <c r="QYP279" s="794"/>
      <c r="QYQ279" s="794"/>
      <c r="QYR279" s="794"/>
      <c r="QYS279" s="794"/>
      <c r="QYT279" s="794"/>
      <c r="QYU279" s="794"/>
      <c r="QYV279" s="794"/>
      <c r="QYW279" s="791"/>
      <c r="QYX279" s="791"/>
      <c r="QYY279" s="791"/>
      <c r="QYZ279" s="791"/>
      <c r="QZA279" s="791"/>
      <c r="QZB279" s="791"/>
      <c r="QZC279" s="791"/>
      <c r="QZD279" s="791"/>
      <c r="QZE279" s="791"/>
      <c r="QZF279" s="791"/>
      <c r="QZG279" s="791"/>
      <c r="QZH279" s="791"/>
      <c r="QZI279" s="791"/>
      <c r="QZJ279" s="791"/>
      <c r="QZK279" s="791"/>
      <c r="QZL279" s="791"/>
      <c r="QZM279" s="791"/>
      <c r="QZN279" s="791"/>
      <c r="QZO279" s="791"/>
      <c r="QZP279" s="791"/>
      <c r="QZQ279" s="791"/>
      <c r="QZR279" s="791"/>
      <c r="QZS279" s="791"/>
      <c r="QZT279" s="791"/>
      <c r="QZU279" s="792"/>
      <c r="QZV279" s="792"/>
      <c r="QZW279" s="792"/>
      <c r="QZX279" s="792"/>
      <c r="QZY279" s="792"/>
      <c r="QZZ279" s="791"/>
      <c r="RAA279" s="791"/>
      <c r="RAB279" s="792"/>
      <c r="RAC279" s="792"/>
      <c r="RAD279" s="791"/>
      <c r="RAE279" s="791"/>
      <c r="RAF279" s="792"/>
      <c r="RAG279" s="792"/>
      <c r="RAH279" s="791"/>
      <c r="RAI279" s="791"/>
      <c r="RAJ279" s="791"/>
      <c r="RAK279" s="791"/>
      <c r="RAL279" s="791"/>
      <c r="RAM279" s="791"/>
      <c r="RAN279" s="791"/>
      <c r="RAO279" s="792"/>
      <c r="RAP279" s="792"/>
      <c r="RAQ279" s="791"/>
      <c r="RAR279" s="791"/>
      <c r="RAS279" s="792"/>
      <c r="RAT279" s="792"/>
      <c r="RAU279" s="791"/>
      <c r="RAV279" s="791"/>
      <c r="RAW279" s="791"/>
      <c r="RAX279" s="791"/>
      <c r="RAY279" s="791"/>
      <c r="RAZ279" s="790"/>
      <c r="RBA279" s="793"/>
      <c r="RBB279" s="791"/>
      <c r="RBC279" s="791"/>
      <c r="RBD279" s="791"/>
      <c r="RBE279" s="791"/>
      <c r="RBF279" s="791"/>
      <c r="RBG279" s="791"/>
      <c r="RBH279" s="791"/>
      <c r="RBI279" s="794"/>
      <c r="RBJ279" s="794"/>
      <c r="RBK279" s="794"/>
      <c r="RBL279" s="794"/>
      <c r="RBM279" s="794"/>
      <c r="RBN279" s="794"/>
      <c r="RBO279" s="794"/>
      <c r="RBP279" s="794"/>
      <c r="RBQ279" s="794"/>
      <c r="RBR279" s="794"/>
      <c r="RBS279" s="794"/>
      <c r="RBT279" s="794"/>
      <c r="RBU279" s="794"/>
      <c r="RBV279" s="794"/>
      <c r="RBW279" s="794"/>
      <c r="RBX279" s="794"/>
      <c r="RBY279" s="794"/>
      <c r="RBZ279" s="794"/>
      <c r="RCA279" s="794"/>
      <c r="RCB279" s="794"/>
      <c r="RCC279" s="794"/>
      <c r="RCD279" s="794"/>
      <c r="RCE279" s="794"/>
      <c r="RCF279" s="794"/>
      <c r="RCG279" s="794"/>
      <c r="RCH279" s="794"/>
      <c r="RCI279" s="794"/>
      <c r="RCJ279" s="794"/>
      <c r="RCK279" s="794"/>
      <c r="RCL279" s="794"/>
      <c r="RCM279" s="794"/>
      <c r="RCN279" s="794"/>
      <c r="RCO279" s="794"/>
      <c r="RCP279" s="794"/>
      <c r="RCQ279" s="794"/>
      <c r="RCR279" s="794"/>
      <c r="RCS279" s="794"/>
      <c r="RCT279" s="794"/>
      <c r="RCU279" s="794"/>
      <c r="RCV279" s="794"/>
      <c r="RCW279" s="794"/>
      <c r="RCX279" s="794"/>
      <c r="RCY279" s="794"/>
      <c r="RCZ279" s="794"/>
      <c r="RDA279" s="791"/>
      <c r="RDB279" s="791"/>
      <c r="RDC279" s="791"/>
      <c r="RDD279" s="791"/>
      <c r="RDE279" s="791"/>
      <c r="RDF279" s="791"/>
      <c r="RDG279" s="791"/>
      <c r="RDH279" s="791"/>
      <c r="RDI279" s="791"/>
      <c r="RDJ279" s="791"/>
      <c r="RDK279" s="791"/>
      <c r="RDL279" s="791"/>
      <c r="RDM279" s="791"/>
      <c r="RDN279" s="791"/>
      <c r="RDO279" s="791"/>
      <c r="RDP279" s="791"/>
      <c r="RDQ279" s="791"/>
      <c r="RDR279" s="791"/>
      <c r="RDS279" s="791"/>
      <c r="RDT279" s="791"/>
      <c r="RDU279" s="791"/>
      <c r="RDV279" s="791"/>
      <c r="RDW279" s="791"/>
    </row>
    <row r="280" spans="1:12295" s="70" customFormat="1" ht="48" customHeight="1" x14ac:dyDescent="0.3">
      <c r="A280" s="790"/>
      <c r="B280" s="739"/>
      <c r="C280" s="739" t="s">
        <v>258</v>
      </c>
      <c r="D280" s="734">
        <f>G280</f>
        <v>11371.193069999999</v>
      </c>
      <c r="E280" s="734"/>
      <c r="F280" s="734"/>
      <c r="G280" s="734">
        <v>11371.193069999999</v>
      </c>
      <c r="H280" s="734"/>
      <c r="I280" s="734"/>
      <c r="J280" s="734"/>
      <c r="K280" s="734">
        <f>Q280</f>
        <v>514.93299999999999</v>
      </c>
      <c r="L280" s="749">
        <f t="shared" si="824"/>
        <v>4.5283990591850891E-2</v>
      </c>
      <c r="M280" s="734"/>
      <c r="N280" s="734"/>
      <c r="O280" s="734"/>
      <c r="P280" s="734"/>
      <c r="Q280" s="734">
        <v>514.93299999999999</v>
      </c>
      <c r="R280" s="749">
        <f>Q280/G280</f>
        <v>4.5283990591850891E-2</v>
      </c>
      <c r="S280" s="734"/>
      <c r="T280" s="734"/>
      <c r="U280" s="734"/>
      <c r="V280" s="734"/>
      <c r="W280" s="734"/>
      <c r="X280" s="734"/>
      <c r="Y280" s="734"/>
      <c r="Z280" s="734"/>
      <c r="AA280" s="734"/>
      <c r="AB280" s="734"/>
      <c r="AC280" s="734"/>
      <c r="AD280" s="734"/>
      <c r="AE280" s="811">
        <f>AK280</f>
        <v>514.93299999999999</v>
      </c>
      <c r="AF280" s="749">
        <f>AE280/D280</f>
        <v>4.5283990591850891E-2</v>
      </c>
      <c r="AG280" s="734"/>
      <c r="AH280" s="749"/>
      <c r="AI280" s="734"/>
      <c r="AJ280" s="734"/>
      <c r="AK280" s="824">
        <f>Q280</f>
        <v>514.93299999999999</v>
      </c>
      <c r="AL280" s="749">
        <f>AK280/D280</f>
        <v>4.5283990591850891E-2</v>
      </c>
      <c r="AM280" s="734"/>
      <c r="AN280" s="734"/>
      <c r="AO280" s="734"/>
      <c r="AP280" s="734"/>
      <c r="AQ280" s="734"/>
      <c r="AR280" s="811">
        <f t="shared" si="842"/>
        <v>11371.193069999999</v>
      </c>
      <c r="AS280" s="749">
        <f t="shared" si="826"/>
        <v>1</v>
      </c>
      <c r="AT280" s="734"/>
      <c r="AU280" s="749"/>
      <c r="AV280" s="734"/>
      <c r="AW280" s="749"/>
      <c r="AX280" s="811">
        <f>D280</f>
        <v>11371.193069999999</v>
      </c>
      <c r="AY280" s="749">
        <f t="shared" ref="AY280:AY285" si="843">AX280/D280</f>
        <v>1</v>
      </c>
      <c r="AZ280" s="734"/>
      <c r="BA280" s="749"/>
      <c r="BB280" s="734"/>
      <c r="BC280" s="734"/>
      <c r="BD280" s="734"/>
      <c r="BE280" s="734"/>
      <c r="BF280" s="734"/>
      <c r="BG280" s="734"/>
      <c r="BH280" s="734"/>
      <c r="BI280" s="734"/>
      <c r="BJ280" s="734"/>
      <c r="BK280" s="734"/>
      <c r="BL280" s="734"/>
      <c r="BM280" s="734"/>
      <c r="BN280" s="734"/>
      <c r="BO280" s="734"/>
      <c r="BP280" s="734"/>
      <c r="BQ280" s="734"/>
      <c r="BR280" s="734"/>
      <c r="BS280" s="734"/>
      <c r="BT280" s="734"/>
      <c r="BU280" s="734"/>
      <c r="BV280" s="734"/>
      <c r="BW280" s="734"/>
      <c r="BX280" s="734"/>
      <c r="BY280" s="734"/>
      <c r="BZ280" s="201"/>
      <c r="CA280" s="791"/>
      <c r="CB280" s="791"/>
      <c r="CC280" s="791"/>
      <c r="CD280" s="791"/>
      <c r="CE280" s="749"/>
      <c r="CF280" s="791"/>
      <c r="CG280" s="791"/>
      <c r="CH280" s="791"/>
      <c r="CI280" s="791"/>
      <c r="CJ280" s="791"/>
      <c r="CK280" s="791"/>
      <c r="CL280" s="791"/>
      <c r="CM280" s="791"/>
      <c r="CN280" s="791"/>
      <c r="CO280" s="792"/>
      <c r="CP280" s="792"/>
      <c r="CQ280" s="792"/>
      <c r="CR280" s="792"/>
      <c r="CS280" s="792"/>
      <c r="CT280" s="791"/>
      <c r="CU280" s="791"/>
      <c r="CV280" s="792"/>
      <c r="CW280" s="792"/>
      <c r="CX280" s="791"/>
      <c r="CY280" s="791"/>
      <c r="CZ280" s="792"/>
      <c r="DA280" s="792"/>
      <c r="DB280" s="791"/>
      <c r="DC280" s="791"/>
      <c r="DD280" s="791"/>
      <c r="DE280" s="791"/>
      <c r="DF280" s="791"/>
      <c r="DG280" s="791"/>
      <c r="DH280" s="791"/>
      <c r="DI280" s="792"/>
      <c r="DJ280" s="792"/>
      <c r="DK280" s="791"/>
      <c r="DL280" s="791"/>
      <c r="DM280" s="792"/>
      <c r="DN280" s="792"/>
      <c r="DO280" s="791"/>
      <c r="DP280" s="791"/>
      <c r="DQ280" s="791"/>
      <c r="DR280" s="791"/>
      <c r="DS280" s="791"/>
      <c r="DT280" s="790"/>
      <c r="DU280" s="793"/>
      <c r="DV280" s="791"/>
      <c r="DW280" s="791"/>
      <c r="DX280" s="791"/>
      <c r="DY280" s="791"/>
      <c r="DZ280" s="791"/>
      <c r="EA280" s="791"/>
      <c r="EB280" s="791"/>
      <c r="EC280" s="794"/>
      <c r="ED280" s="794"/>
      <c r="EE280" s="794"/>
      <c r="EF280" s="794"/>
      <c r="EG280" s="794"/>
      <c r="EH280" s="794"/>
      <c r="EI280" s="794"/>
      <c r="EJ280" s="794"/>
      <c r="EK280" s="794"/>
      <c r="EL280" s="794"/>
      <c r="EM280" s="794"/>
      <c r="EN280" s="794"/>
      <c r="EO280" s="794"/>
      <c r="EP280" s="794"/>
      <c r="EQ280" s="794"/>
      <c r="ER280" s="794"/>
      <c r="ES280" s="794"/>
      <c r="ET280" s="794"/>
      <c r="EU280" s="794"/>
      <c r="EV280" s="794"/>
      <c r="EW280" s="794"/>
      <c r="EX280" s="794"/>
      <c r="EY280" s="794"/>
      <c r="EZ280" s="794"/>
      <c r="FA280" s="794"/>
      <c r="FB280" s="794"/>
      <c r="FC280" s="794"/>
      <c r="FD280" s="794"/>
      <c r="FE280" s="794"/>
      <c r="FF280" s="794"/>
      <c r="FG280" s="794"/>
      <c r="FH280" s="794"/>
      <c r="FI280" s="794"/>
      <c r="FJ280" s="794"/>
      <c r="FK280" s="794"/>
      <c r="FL280" s="794"/>
      <c r="FM280" s="794"/>
      <c r="FN280" s="794"/>
      <c r="FO280" s="794"/>
      <c r="FP280" s="794"/>
      <c r="FQ280" s="794"/>
      <c r="FR280" s="794"/>
      <c r="FS280" s="794"/>
      <c r="FT280" s="794"/>
      <c r="FU280" s="791"/>
      <c r="FV280" s="791"/>
      <c r="FW280" s="791"/>
      <c r="FX280" s="791"/>
      <c r="FY280" s="791"/>
      <c r="FZ280" s="791"/>
      <c r="GA280" s="791"/>
      <c r="GB280" s="791"/>
      <c r="GC280" s="791"/>
      <c r="GD280" s="791"/>
      <c r="GE280" s="791"/>
      <c r="GF280" s="791"/>
      <c r="GG280" s="791"/>
      <c r="GH280" s="791"/>
      <c r="GI280" s="791"/>
      <c r="GJ280" s="791"/>
      <c r="GK280" s="791"/>
      <c r="GL280" s="791"/>
      <c r="GM280" s="791"/>
      <c r="GN280" s="791"/>
      <c r="GO280" s="791"/>
      <c r="GP280" s="791"/>
      <c r="GQ280" s="791"/>
      <c r="GR280" s="791"/>
      <c r="GS280" s="792"/>
      <c r="GT280" s="792"/>
      <c r="GU280" s="792"/>
      <c r="GV280" s="792"/>
      <c r="GW280" s="792"/>
      <c r="GX280" s="791"/>
      <c r="GY280" s="791"/>
      <c r="GZ280" s="792"/>
      <c r="HA280" s="792"/>
      <c r="HB280" s="791"/>
      <c r="HC280" s="791"/>
      <c r="HD280" s="792"/>
      <c r="HE280" s="792"/>
      <c r="HF280" s="791"/>
      <c r="HG280" s="791"/>
      <c r="HH280" s="791"/>
      <c r="HI280" s="791"/>
      <c r="HJ280" s="791"/>
      <c r="HK280" s="791"/>
      <c r="HL280" s="791"/>
      <c r="HM280" s="792"/>
      <c r="HN280" s="792"/>
      <c r="HO280" s="791"/>
      <c r="HP280" s="791"/>
      <c r="HQ280" s="792"/>
      <c r="HR280" s="792"/>
      <c r="HS280" s="791"/>
      <c r="HT280" s="791"/>
      <c r="HU280" s="791"/>
      <c r="HV280" s="791"/>
      <c r="HW280" s="791"/>
      <c r="HX280" s="790"/>
      <c r="HY280" s="793"/>
      <c r="HZ280" s="791"/>
      <c r="IA280" s="791"/>
      <c r="IB280" s="791"/>
      <c r="IC280" s="791"/>
      <c r="ID280" s="791"/>
      <c r="IE280" s="791"/>
      <c r="IF280" s="791"/>
      <c r="IG280" s="794"/>
      <c r="IH280" s="794"/>
      <c r="II280" s="794"/>
      <c r="IJ280" s="794"/>
      <c r="IK280" s="794"/>
      <c r="IL280" s="794"/>
      <c r="IM280" s="794"/>
      <c r="IN280" s="794"/>
      <c r="IO280" s="794"/>
      <c r="IP280" s="794"/>
      <c r="IQ280" s="794"/>
      <c r="IR280" s="794"/>
      <c r="IS280" s="794"/>
      <c r="IT280" s="794"/>
      <c r="IU280" s="794"/>
      <c r="IV280" s="794"/>
      <c r="IW280" s="794"/>
      <c r="IX280" s="794"/>
      <c r="IY280" s="794"/>
      <c r="IZ280" s="794"/>
      <c r="JA280" s="794"/>
      <c r="JB280" s="794"/>
      <c r="JC280" s="794"/>
      <c r="JD280" s="794"/>
      <c r="JE280" s="794"/>
      <c r="JF280" s="794"/>
      <c r="JG280" s="794"/>
      <c r="JH280" s="794"/>
      <c r="JI280" s="794"/>
      <c r="JJ280" s="794"/>
      <c r="JK280" s="794"/>
      <c r="JL280" s="794"/>
      <c r="JM280" s="794"/>
      <c r="JN280" s="794"/>
      <c r="JO280" s="794"/>
      <c r="JP280" s="794"/>
      <c r="JQ280" s="794"/>
      <c r="JR280" s="794"/>
      <c r="JS280" s="794"/>
      <c r="JT280" s="794"/>
      <c r="JU280" s="794"/>
      <c r="JV280" s="794"/>
      <c r="JW280" s="794"/>
      <c r="JX280" s="794"/>
      <c r="JY280" s="791"/>
      <c r="JZ280" s="791"/>
      <c r="KA280" s="791"/>
      <c r="KB280" s="791"/>
      <c r="KC280" s="791"/>
      <c r="KD280" s="791"/>
      <c r="KE280" s="791"/>
      <c r="KF280" s="791"/>
      <c r="KG280" s="791"/>
      <c r="KH280" s="791"/>
      <c r="KI280" s="791"/>
      <c r="KJ280" s="791"/>
      <c r="KK280" s="791"/>
      <c r="KL280" s="791"/>
      <c r="KM280" s="791"/>
      <c r="KN280" s="791"/>
      <c r="KO280" s="791"/>
      <c r="KP280" s="791"/>
      <c r="KQ280" s="791"/>
      <c r="KR280" s="791"/>
      <c r="KS280" s="791"/>
      <c r="KT280" s="791"/>
      <c r="KU280" s="791"/>
      <c r="KV280" s="791"/>
      <c r="KW280" s="792"/>
      <c r="KX280" s="792"/>
      <c r="KY280" s="792"/>
      <c r="KZ280" s="792"/>
      <c r="LA280" s="792"/>
      <c r="LB280" s="791"/>
      <c r="LC280" s="791"/>
      <c r="LD280" s="792"/>
      <c r="LE280" s="792"/>
      <c r="LF280" s="791"/>
      <c r="LG280" s="791"/>
      <c r="LH280" s="792"/>
      <c r="LI280" s="792"/>
      <c r="LJ280" s="791"/>
      <c r="LK280" s="791"/>
      <c r="LL280" s="791"/>
      <c r="LM280" s="791"/>
      <c r="LN280" s="791"/>
      <c r="LO280" s="791"/>
      <c r="LP280" s="791"/>
      <c r="LQ280" s="792"/>
      <c r="LR280" s="792"/>
      <c r="LS280" s="791"/>
      <c r="LT280" s="791"/>
      <c r="LU280" s="792"/>
      <c r="LV280" s="792"/>
      <c r="LW280" s="791"/>
      <c r="LX280" s="791"/>
      <c r="LY280" s="791"/>
      <c r="LZ280" s="791"/>
      <c r="MA280" s="791"/>
      <c r="MB280" s="790"/>
      <c r="MC280" s="793"/>
      <c r="MD280" s="791"/>
      <c r="ME280" s="791"/>
      <c r="MF280" s="791"/>
      <c r="MG280" s="791"/>
      <c r="MH280" s="791"/>
      <c r="MI280" s="791"/>
      <c r="MJ280" s="791"/>
      <c r="MK280" s="794"/>
      <c r="ML280" s="794"/>
      <c r="MM280" s="794"/>
      <c r="MN280" s="794"/>
      <c r="MO280" s="794"/>
      <c r="MP280" s="794"/>
      <c r="MQ280" s="794"/>
      <c r="MR280" s="794"/>
      <c r="MS280" s="794"/>
      <c r="MT280" s="794"/>
      <c r="MU280" s="794"/>
      <c r="MV280" s="794"/>
      <c r="MW280" s="794"/>
      <c r="MX280" s="794"/>
      <c r="MY280" s="794"/>
      <c r="MZ280" s="794"/>
      <c r="NA280" s="794"/>
      <c r="NB280" s="794"/>
      <c r="NC280" s="794"/>
      <c r="ND280" s="794"/>
      <c r="NE280" s="794"/>
      <c r="NF280" s="794"/>
      <c r="NG280" s="794"/>
      <c r="NH280" s="794"/>
      <c r="NI280" s="794"/>
      <c r="NJ280" s="794"/>
      <c r="NK280" s="794"/>
      <c r="NL280" s="794"/>
      <c r="NM280" s="794"/>
      <c r="NN280" s="794"/>
      <c r="NO280" s="794"/>
      <c r="NP280" s="794"/>
      <c r="NQ280" s="794"/>
      <c r="NR280" s="794"/>
      <c r="NS280" s="794"/>
      <c r="NT280" s="794"/>
      <c r="NU280" s="794"/>
      <c r="NV280" s="794"/>
      <c r="NW280" s="794"/>
      <c r="NX280" s="794"/>
      <c r="NY280" s="794"/>
      <c r="NZ280" s="794"/>
      <c r="OA280" s="794"/>
      <c r="OB280" s="794"/>
      <c r="OC280" s="791"/>
      <c r="OD280" s="791"/>
      <c r="OE280" s="791"/>
      <c r="OF280" s="791"/>
      <c r="OG280" s="791"/>
      <c r="OH280" s="791"/>
      <c r="OI280" s="791"/>
      <c r="OJ280" s="791"/>
      <c r="OK280" s="791"/>
      <c r="OL280" s="791"/>
      <c r="OM280" s="791"/>
      <c r="ON280" s="791"/>
      <c r="OO280" s="791"/>
      <c r="OP280" s="791"/>
      <c r="OQ280" s="791"/>
      <c r="OR280" s="791"/>
      <c r="OS280" s="791"/>
      <c r="OT280" s="791"/>
      <c r="OU280" s="791"/>
      <c r="OV280" s="791"/>
      <c r="OW280" s="791"/>
      <c r="OX280" s="791"/>
      <c r="OY280" s="791"/>
      <c r="OZ280" s="791"/>
      <c r="PA280" s="792"/>
      <c r="PB280" s="792"/>
      <c r="PC280" s="792"/>
      <c r="PD280" s="792"/>
      <c r="PE280" s="792"/>
      <c r="PF280" s="791"/>
      <c r="PG280" s="791"/>
      <c r="PH280" s="792"/>
      <c r="PI280" s="792"/>
      <c r="PJ280" s="791"/>
      <c r="PK280" s="791"/>
      <c r="PL280" s="792"/>
      <c r="PM280" s="792"/>
      <c r="PN280" s="791"/>
      <c r="PO280" s="791"/>
      <c r="PP280" s="791"/>
      <c r="PQ280" s="791"/>
      <c r="PR280" s="791"/>
      <c r="PS280" s="791"/>
      <c r="PT280" s="791"/>
      <c r="PU280" s="792"/>
      <c r="PV280" s="792"/>
      <c r="PW280" s="791"/>
      <c r="PX280" s="791"/>
      <c r="PY280" s="792"/>
      <c r="PZ280" s="792"/>
      <c r="QA280" s="791"/>
      <c r="QB280" s="791"/>
      <c r="QC280" s="791"/>
      <c r="QD280" s="791"/>
      <c r="QE280" s="791"/>
      <c r="QF280" s="790"/>
      <c r="QG280" s="793"/>
      <c r="QH280" s="791"/>
      <c r="QI280" s="791"/>
      <c r="QJ280" s="791"/>
      <c r="QK280" s="791"/>
      <c r="QL280" s="791"/>
      <c r="QM280" s="791"/>
      <c r="QN280" s="791"/>
      <c r="QO280" s="794"/>
      <c r="QP280" s="794"/>
      <c r="QQ280" s="794"/>
      <c r="QR280" s="794"/>
      <c r="QS280" s="794"/>
      <c r="QT280" s="794"/>
      <c r="QU280" s="794"/>
      <c r="QV280" s="794"/>
      <c r="QW280" s="794"/>
      <c r="QX280" s="794"/>
      <c r="QY280" s="794"/>
      <c r="QZ280" s="794"/>
      <c r="RA280" s="794"/>
      <c r="RB280" s="794"/>
      <c r="RC280" s="794"/>
      <c r="RD280" s="794"/>
      <c r="RE280" s="794"/>
      <c r="RF280" s="794"/>
      <c r="RG280" s="794"/>
      <c r="RH280" s="794"/>
      <c r="RI280" s="794"/>
      <c r="RJ280" s="794"/>
      <c r="RK280" s="794"/>
      <c r="RL280" s="794"/>
      <c r="RM280" s="794"/>
      <c r="RN280" s="794"/>
      <c r="RO280" s="794"/>
      <c r="RP280" s="794"/>
      <c r="RQ280" s="794"/>
      <c r="RR280" s="794"/>
      <c r="RS280" s="794"/>
      <c r="RT280" s="794"/>
      <c r="RU280" s="794"/>
      <c r="RV280" s="794"/>
      <c r="RW280" s="794"/>
      <c r="RX280" s="794"/>
      <c r="RY280" s="794"/>
      <c r="RZ280" s="794"/>
      <c r="SA280" s="794"/>
      <c r="SB280" s="794"/>
      <c r="SC280" s="794"/>
      <c r="SD280" s="794"/>
      <c r="SE280" s="794"/>
      <c r="SF280" s="794"/>
      <c r="SG280" s="791"/>
      <c r="SH280" s="791"/>
      <c r="SI280" s="791"/>
      <c r="SJ280" s="791"/>
      <c r="SK280" s="791"/>
      <c r="SL280" s="791"/>
      <c r="SM280" s="791"/>
      <c r="SN280" s="791"/>
      <c r="SO280" s="791"/>
      <c r="SP280" s="791"/>
      <c r="SQ280" s="791"/>
      <c r="SR280" s="791"/>
      <c r="SS280" s="791"/>
      <c r="ST280" s="791"/>
      <c r="SU280" s="791"/>
      <c r="SV280" s="791"/>
      <c r="SW280" s="791"/>
      <c r="SX280" s="791"/>
      <c r="SY280" s="791"/>
      <c r="SZ280" s="791"/>
      <c r="TA280" s="791"/>
      <c r="TB280" s="791"/>
      <c r="TC280" s="791"/>
      <c r="TD280" s="791"/>
      <c r="TE280" s="792"/>
      <c r="TF280" s="792"/>
      <c r="TG280" s="792"/>
      <c r="TH280" s="792"/>
      <c r="TI280" s="792"/>
      <c r="TJ280" s="791"/>
      <c r="TK280" s="791"/>
      <c r="TL280" s="792"/>
      <c r="TM280" s="792"/>
      <c r="TN280" s="791"/>
      <c r="TO280" s="791"/>
      <c r="TP280" s="792"/>
      <c r="TQ280" s="792"/>
      <c r="TR280" s="791"/>
      <c r="TS280" s="791"/>
      <c r="TT280" s="791"/>
      <c r="TU280" s="791"/>
      <c r="TV280" s="791"/>
      <c r="TW280" s="791"/>
      <c r="TX280" s="791"/>
      <c r="TY280" s="792"/>
      <c r="TZ280" s="792"/>
      <c r="UA280" s="791"/>
      <c r="UB280" s="791"/>
      <c r="UC280" s="792"/>
      <c r="UD280" s="792"/>
      <c r="UE280" s="791"/>
      <c r="UF280" s="791"/>
      <c r="UG280" s="791"/>
      <c r="UH280" s="791"/>
      <c r="UI280" s="791"/>
      <c r="UJ280" s="790"/>
      <c r="UK280" s="793"/>
      <c r="UL280" s="791"/>
      <c r="UM280" s="791"/>
      <c r="UN280" s="791"/>
      <c r="UO280" s="791"/>
      <c r="UP280" s="791"/>
      <c r="UQ280" s="791"/>
      <c r="UR280" s="791"/>
      <c r="US280" s="794"/>
      <c r="UT280" s="794"/>
      <c r="UU280" s="794"/>
      <c r="UV280" s="794"/>
      <c r="UW280" s="794"/>
      <c r="UX280" s="794"/>
      <c r="UY280" s="794"/>
      <c r="UZ280" s="794"/>
      <c r="VA280" s="794"/>
      <c r="VB280" s="794"/>
      <c r="VC280" s="794"/>
      <c r="VD280" s="794"/>
      <c r="VE280" s="794"/>
      <c r="VF280" s="794"/>
      <c r="VG280" s="794"/>
      <c r="VH280" s="794"/>
      <c r="VI280" s="794"/>
      <c r="VJ280" s="794"/>
      <c r="VK280" s="794"/>
      <c r="VL280" s="794"/>
      <c r="VM280" s="794"/>
      <c r="VN280" s="794"/>
      <c r="VO280" s="794"/>
      <c r="VP280" s="794"/>
      <c r="VQ280" s="794"/>
      <c r="VR280" s="794"/>
      <c r="VS280" s="794"/>
      <c r="VT280" s="794"/>
      <c r="VU280" s="794"/>
      <c r="VV280" s="794"/>
      <c r="VW280" s="794"/>
      <c r="VX280" s="794"/>
      <c r="VY280" s="794"/>
      <c r="VZ280" s="794"/>
      <c r="WA280" s="794"/>
      <c r="WB280" s="794"/>
      <c r="WC280" s="794"/>
      <c r="WD280" s="794"/>
      <c r="WE280" s="794"/>
      <c r="WF280" s="794"/>
      <c r="WG280" s="794"/>
      <c r="WH280" s="794"/>
      <c r="WI280" s="794"/>
      <c r="WJ280" s="794"/>
      <c r="WK280" s="791"/>
      <c r="WL280" s="791"/>
      <c r="WM280" s="791"/>
      <c r="WN280" s="791"/>
      <c r="WO280" s="791"/>
      <c r="WP280" s="791"/>
      <c r="WQ280" s="791"/>
      <c r="WR280" s="791"/>
      <c r="WS280" s="791"/>
      <c r="WT280" s="791"/>
      <c r="WU280" s="791"/>
      <c r="WV280" s="791"/>
      <c r="WW280" s="791"/>
      <c r="WX280" s="791"/>
      <c r="WY280" s="791"/>
      <c r="WZ280" s="791"/>
      <c r="XA280" s="791"/>
      <c r="XB280" s="791"/>
      <c r="XC280" s="791"/>
      <c r="XD280" s="791"/>
      <c r="XE280" s="791"/>
      <c r="XF280" s="791"/>
      <c r="XG280" s="791"/>
      <c r="XH280" s="791"/>
      <c r="XI280" s="792"/>
      <c r="XJ280" s="792"/>
      <c r="XK280" s="792"/>
      <c r="XL280" s="792"/>
      <c r="XM280" s="792"/>
      <c r="XN280" s="791"/>
      <c r="XO280" s="791"/>
      <c r="XP280" s="792"/>
      <c r="XQ280" s="792"/>
      <c r="XR280" s="791"/>
      <c r="XS280" s="791"/>
      <c r="XT280" s="792"/>
      <c r="XU280" s="792"/>
      <c r="XV280" s="791"/>
      <c r="XW280" s="791"/>
      <c r="XX280" s="791"/>
      <c r="XY280" s="791"/>
      <c r="XZ280" s="791"/>
      <c r="YA280" s="791"/>
      <c r="YB280" s="791"/>
      <c r="YC280" s="792"/>
      <c r="YD280" s="792"/>
      <c r="YE280" s="791"/>
      <c r="YF280" s="791"/>
      <c r="YG280" s="792"/>
      <c r="YH280" s="792"/>
      <c r="YI280" s="791"/>
      <c r="YJ280" s="791"/>
      <c r="YK280" s="791"/>
      <c r="YL280" s="791"/>
      <c r="YM280" s="791"/>
      <c r="YN280" s="790"/>
      <c r="YO280" s="793"/>
      <c r="YP280" s="791"/>
      <c r="YQ280" s="791"/>
      <c r="YR280" s="791"/>
      <c r="YS280" s="791"/>
      <c r="YT280" s="791"/>
      <c r="YU280" s="791"/>
      <c r="YV280" s="791"/>
      <c r="YW280" s="794"/>
      <c r="YX280" s="794"/>
      <c r="YY280" s="794"/>
      <c r="YZ280" s="794"/>
      <c r="ZA280" s="794"/>
      <c r="ZB280" s="794"/>
      <c r="ZC280" s="794"/>
      <c r="ZD280" s="794"/>
      <c r="ZE280" s="794"/>
      <c r="ZF280" s="794"/>
      <c r="ZG280" s="794"/>
      <c r="ZH280" s="794"/>
      <c r="ZI280" s="794"/>
      <c r="ZJ280" s="794"/>
      <c r="ZK280" s="794"/>
      <c r="ZL280" s="794"/>
      <c r="ZM280" s="794"/>
      <c r="ZN280" s="794"/>
      <c r="ZO280" s="794"/>
      <c r="ZP280" s="794"/>
      <c r="ZQ280" s="794"/>
      <c r="ZR280" s="794"/>
      <c r="ZS280" s="794"/>
      <c r="ZT280" s="794"/>
      <c r="ZU280" s="794"/>
      <c r="ZV280" s="794"/>
      <c r="ZW280" s="794"/>
      <c r="ZX280" s="794"/>
      <c r="ZY280" s="794"/>
      <c r="ZZ280" s="794"/>
      <c r="AAA280" s="794"/>
      <c r="AAB280" s="794"/>
      <c r="AAC280" s="794"/>
      <c r="AAD280" s="794"/>
      <c r="AAE280" s="794"/>
      <c r="AAF280" s="794"/>
      <c r="AAG280" s="794"/>
      <c r="AAH280" s="794"/>
      <c r="AAI280" s="794"/>
      <c r="AAJ280" s="794"/>
      <c r="AAK280" s="794"/>
      <c r="AAL280" s="794"/>
      <c r="AAM280" s="794"/>
      <c r="AAN280" s="794"/>
      <c r="AAO280" s="791"/>
      <c r="AAP280" s="791"/>
      <c r="AAQ280" s="791"/>
      <c r="AAR280" s="791"/>
      <c r="AAS280" s="791"/>
      <c r="AAT280" s="791"/>
      <c r="AAU280" s="791"/>
      <c r="AAV280" s="791"/>
      <c r="AAW280" s="791"/>
      <c r="AAX280" s="791"/>
      <c r="AAY280" s="791"/>
      <c r="AAZ280" s="791"/>
      <c r="ABA280" s="791"/>
      <c r="ABB280" s="791"/>
      <c r="ABC280" s="791"/>
      <c r="ABD280" s="791"/>
      <c r="ABE280" s="791"/>
      <c r="ABF280" s="791"/>
      <c r="ABG280" s="791"/>
      <c r="ABH280" s="791"/>
      <c r="ABI280" s="791"/>
      <c r="ABJ280" s="791"/>
      <c r="ABK280" s="791"/>
      <c r="ABL280" s="791"/>
      <c r="ABM280" s="792"/>
      <c r="ABN280" s="792"/>
      <c r="ABO280" s="792"/>
      <c r="ABP280" s="792"/>
      <c r="ABQ280" s="792"/>
      <c r="ABR280" s="791"/>
      <c r="ABS280" s="791"/>
      <c r="ABT280" s="792"/>
      <c r="ABU280" s="792"/>
      <c r="ABV280" s="791"/>
      <c r="ABW280" s="791"/>
      <c r="ABX280" s="792"/>
      <c r="ABY280" s="792"/>
      <c r="ABZ280" s="791"/>
      <c r="ACA280" s="791"/>
      <c r="ACB280" s="791"/>
      <c r="ACC280" s="791"/>
      <c r="ACD280" s="791"/>
      <c r="ACE280" s="791"/>
      <c r="ACF280" s="791"/>
      <c r="ACG280" s="792"/>
      <c r="ACH280" s="792"/>
      <c r="ACI280" s="791"/>
      <c r="ACJ280" s="791"/>
      <c r="ACK280" s="792"/>
      <c r="ACL280" s="792"/>
      <c r="ACM280" s="791"/>
      <c r="ACN280" s="791"/>
      <c r="ACO280" s="791"/>
      <c r="ACP280" s="791"/>
      <c r="ACQ280" s="791"/>
      <c r="ACR280" s="790"/>
      <c r="ACS280" s="793"/>
      <c r="ACT280" s="791"/>
      <c r="ACU280" s="791"/>
      <c r="ACV280" s="791"/>
      <c r="ACW280" s="791"/>
      <c r="ACX280" s="791"/>
      <c r="ACY280" s="791"/>
      <c r="ACZ280" s="791"/>
      <c r="ADA280" s="794"/>
      <c r="ADB280" s="794"/>
      <c r="ADC280" s="794"/>
      <c r="ADD280" s="794"/>
      <c r="ADE280" s="794"/>
      <c r="ADF280" s="794"/>
      <c r="ADG280" s="794"/>
      <c r="ADH280" s="794"/>
      <c r="ADI280" s="794"/>
      <c r="ADJ280" s="794"/>
      <c r="ADK280" s="794"/>
      <c r="ADL280" s="794"/>
      <c r="ADM280" s="794"/>
      <c r="ADN280" s="794"/>
      <c r="ADO280" s="794"/>
      <c r="ADP280" s="794"/>
      <c r="ADQ280" s="794"/>
      <c r="ADR280" s="794"/>
      <c r="ADS280" s="794"/>
      <c r="ADT280" s="794"/>
      <c r="ADU280" s="794"/>
      <c r="ADV280" s="794"/>
      <c r="ADW280" s="794"/>
      <c r="ADX280" s="794"/>
      <c r="ADY280" s="794"/>
      <c r="ADZ280" s="794"/>
      <c r="AEA280" s="794"/>
      <c r="AEB280" s="794"/>
      <c r="AEC280" s="794"/>
      <c r="AED280" s="794"/>
      <c r="AEE280" s="794"/>
      <c r="AEF280" s="794"/>
      <c r="AEG280" s="794"/>
      <c r="AEH280" s="794"/>
      <c r="AEI280" s="794"/>
      <c r="AEJ280" s="794"/>
      <c r="AEK280" s="794"/>
      <c r="AEL280" s="794"/>
      <c r="AEM280" s="794"/>
      <c r="AEN280" s="794"/>
      <c r="AEO280" s="794"/>
      <c r="AEP280" s="794"/>
      <c r="AEQ280" s="794"/>
      <c r="AER280" s="794"/>
      <c r="AES280" s="791"/>
      <c r="AET280" s="791"/>
      <c r="AEU280" s="791"/>
      <c r="AEV280" s="791"/>
      <c r="AEW280" s="791"/>
      <c r="AEX280" s="791"/>
      <c r="AEY280" s="791"/>
      <c r="AEZ280" s="791"/>
      <c r="AFA280" s="791"/>
      <c r="AFB280" s="791"/>
      <c r="AFC280" s="791"/>
      <c r="AFD280" s="791"/>
      <c r="AFE280" s="791"/>
      <c r="AFF280" s="791"/>
      <c r="AFG280" s="791"/>
      <c r="AFH280" s="791"/>
      <c r="AFI280" s="791"/>
      <c r="AFJ280" s="791"/>
      <c r="AFK280" s="791"/>
      <c r="AFL280" s="791"/>
      <c r="AFM280" s="791"/>
      <c r="AFN280" s="791"/>
      <c r="AFO280" s="791"/>
      <c r="AFP280" s="791"/>
      <c r="AFQ280" s="792"/>
      <c r="AFR280" s="792"/>
      <c r="AFS280" s="792"/>
      <c r="AFT280" s="792"/>
      <c r="AFU280" s="792"/>
      <c r="AFV280" s="791"/>
      <c r="AFW280" s="791"/>
      <c r="AFX280" s="792"/>
      <c r="AFY280" s="792"/>
      <c r="AFZ280" s="791"/>
      <c r="AGA280" s="791"/>
      <c r="AGB280" s="792"/>
      <c r="AGC280" s="792"/>
      <c r="AGD280" s="791"/>
      <c r="AGE280" s="791"/>
      <c r="AGF280" s="791"/>
      <c r="AGG280" s="791"/>
      <c r="AGH280" s="791"/>
      <c r="AGI280" s="791"/>
      <c r="AGJ280" s="791"/>
      <c r="AGK280" s="792"/>
      <c r="AGL280" s="792"/>
      <c r="AGM280" s="791"/>
      <c r="AGN280" s="791"/>
      <c r="AGO280" s="792"/>
      <c r="AGP280" s="792"/>
      <c r="AGQ280" s="791"/>
      <c r="AGR280" s="791"/>
      <c r="AGS280" s="791"/>
      <c r="AGT280" s="791"/>
      <c r="AGU280" s="791"/>
      <c r="AGV280" s="790"/>
      <c r="AGW280" s="793"/>
      <c r="AGX280" s="791"/>
      <c r="AGY280" s="791"/>
      <c r="AGZ280" s="791"/>
      <c r="AHA280" s="791"/>
      <c r="AHB280" s="791"/>
      <c r="AHC280" s="791"/>
      <c r="AHD280" s="791"/>
      <c r="AHE280" s="794"/>
      <c r="AHF280" s="794"/>
      <c r="AHG280" s="794"/>
      <c r="AHH280" s="794"/>
      <c r="AHI280" s="794"/>
      <c r="AHJ280" s="794"/>
      <c r="AHK280" s="794"/>
      <c r="AHL280" s="794"/>
      <c r="AHM280" s="794"/>
      <c r="AHN280" s="794"/>
      <c r="AHO280" s="794"/>
      <c r="AHP280" s="794"/>
      <c r="AHQ280" s="794"/>
      <c r="AHR280" s="794"/>
      <c r="AHS280" s="794"/>
      <c r="AHT280" s="794"/>
      <c r="AHU280" s="794"/>
      <c r="AHV280" s="794"/>
      <c r="AHW280" s="794"/>
      <c r="AHX280" s="794"/>
      <c r="AHY280" s="794"/>
      <c r="AHZ280" s="794"/>
      <c r="AIA280" s="794"/>
      <c r="AIB280" s="794"/>
      <c r="AIC280" s="794"/>
      <c r="AID280" s="794"/>
      <c r="AIE280" s="794"/>
      <c r="AIF280" s="794"/>
      <c r="AIG280" s="794"/>
      <c r="AIH280" s="794"/>
      <c r="AII280" s="794"/>
      <c r="AIJ280" s="794"/>
      <c r="AIK280" s="794"/>
      <c r="AIL280" s="794"/>
      <c r="AIM280" s="794"/>
      <c r="AIN280" s="794"/>
      <c r="AIO280" s="794"/>
      <c r="AIP280" s="794"/>
      <c r="AIQ280" s="794"/>
      <c r="AIR280" s="794"/>
      <c r="AIS280" s="794"/>
      <c r="AIT280" s="794"/>
      <c r="AIU280" s="794"/>
      <c r="AIV280" s="794"/>
      <c r="AIW280" s="791"/>
      <c r="AIX280" s="791"/>
      <c r="AIY280" s="791"/>
      <c r="AIZ280" s="791"/>
      <c r="AJA280" s="791"/>
      <c r="AJB280" s="791"/>
      <c r="AJC280" s="791"/>
      <c r="AJD280" s="791"/>
      <c r="AJE280" s="791"/>
      <c r="AJF280" s="791"/>
      <c r="AJG280" s="791"/>
      <c r="AJH280" s="791"/>
      <c r="AJI280" s="791"/>
      <c r="AJJ280" s="791"/>
      <c r="AJK280" s="791"/>
      <c r="AJL280" s="791"/>
      <c r="AJM280" s="791"/>
      <c r="AJN280" s="791"/>
      <c r="AJO280" s="791"/>
      <c r="AJP280" s="791"/>
      <c r="AJQ280" s="791"/>
      <c r="AJR280" s="791"/>
      <c r="AJS280" s="791"/>
      <c r="AJT280" s="791"/>
      <c r="AJU280" s="792"/>
      <c r="AJV280" s="792"/>
      <c r="AJW280" s="792"/>
      <c r="AJX280" s="792"/>
      <c r="AJY280" s="792"/>
      <c r="AJZ280" s="791"/>
      <c r="AKA280" s="791"/>
      <c r="AKB280" s="792"/>
      <c r="AKC280" s="792"/>
      <c r="AKD280" s="791"/>
      <c r="AKE280" s="791"/>
      <c r="AKF280" s="792"/>
      <c r="AKG280" s="792"/>
      <c r="AKH280" s="791"/>
      <c r="AKI280" s="791"/>
      <c r="AKJ280" s="791"/>
      <c r="AKK280" s="791"/>
      <c r="AKL280" s="791"/>
      <c r="AKM280" s="791"/>
      <c r="AKN280" s="791"/>
      <c r="AKO280" s="792"/>
      <c r="AKP280" s="792"/>
      <c r="AKQ280" s="791"/>
      <c r="AKR280" s="791"/>
      <c r="AKS280" s="792"/>
      <c r="AKT280" s="792"/>
      <c r="AKU280" s="791"/>
      <c r="AKV280" s="791"/>
      <c r="AKW280" s="791"/>
      <c r="AKX280" s="791"/>
      <c r="AKY280" s="791"/>
      <c r="AKZ280" s="790"/>
      <c r="ALA280" s="793"/>
      <c r="ALB280" s="791"/>
      <c r="ALC280" s="791"/>
      <c r="ALD280" s="791"/>
      <c r="ALE280" s="791"/>
      <c r="ALF280" s="791"/>
      <c r="ALG280" s="791"/>
      <c r="ALH280" s="791"/>
      <c r="ALI280" s="794"/>
      <c r="ALJ280" s="794"/>
      <c r="ALK280" s="794"/>
      <c r="ALL280" s="794"/>
      <c r="ALM280" s="794"/>
      <c r="ALN280" s="794"/>
      <c r="ALO280" s="794"/>
      <c r="ALP280" s="794"/>
      <c r="ALQ280" s="794"/>
      <c r="ALR280" s="794"/>
      <c r="ALS280" s="794"/>
      <c r="ALT280" s="794"/>
      <c r="ALU280" s="794"/>
      <c r="ALV280" s="794"/>
      <c r="ALW280" s="794"/>
      <c r="ALX280" s="794"/>
      <c r="ALY280" s="794"/>
      <c r="ALZ280" s="794"/>
      <c r="AMA280" s="794"/>
      <c r="AMB280" s="794"/>
      <c r="AMC280" s="794"/>
      <c r="AMD280" s="794"/>
      <c r="AME280" s="794"/>
      <c r="AMF280" s="794"/>
      <c r="AMG280" s="794"/>
      <c r="AMH280" s="794"/>
      <c r="AMI280" s="794"/>
      <c r="AMJ280" s="794"/>
      <c r="AMK280" s="794"/>
      <c r="AML280" s="794"/>
      <c r="AMM280" s="794"/>
      <c r="AMN280" s="794"/>
      <c r="AMO280" s="794"/>
      <c r="AMP280" s="794"/>
      <c r="AMQ280" s="794"/>
      <c r="AMR280" s="794"/>
      <c r="AMS280" s="794"/>
      <c r="AMT280" s="794"/>
      <c r="AMU280" s="794"/>
      <c r="AMV280" s="794"/>
      <c r="AMW280" s="794"/>
      <c r="AMX280" s="794"/>
      <c r="AMY280" s="794"/>
      <c r="AMZ280" s="794"/>
      <c r="ANA280" s="791"/>
      <c r="ANB280" s="791"/>
      <c r="ANC280" s="791"/>
      <c r="AND280" s="791"/>
      <c r="ANE280" s="791"/>
      <c r="ANF280" s="791"/>
      <c r="ANG280" s="791"/>
      <c r="ANH280" s="791"/>
      <c r="ANI280" s="791"/>
      <c r="ANJ280" s="791"/>
      <c r="ANK280" s="791"/>
      <c r="ANL280" s="791"/>
      <c r="ANM280" s="791"/>
      <c r="ANN280" s="791"/>
      <c r="ANO280" s="791"/>
      <c r="ANP280" s="791"/>
      <c r="ANQ280" s="791"/>
      <c r="ANR280" s="791"/>
      <c r="ANS280" s="791"/>
      <c r="ANT280" s="791"/>
      <c r="ANU280" s="791"/>
      <c r="ANV280" s="791"/>
      <c r="ANW280" s="791"/>
      <c r="ANX280" s="791"/>
      <c r="ANY280" s="792"/>
      <c r="ANZ280" s="792"/>
      <c r="AOA280" s="792"/>
      <c r="AOB280" s="792"/>
      <c r="AOC280" s="792"/>
      <c r="AOD280" s="791"/>
      <c r="AOE280" s="791"/>
      <c r="AOF280" s="792"/>
      <c r="AOG280" s="792"/>
      <c r="AOH280" s="791"/>
      <c r="AOI280" s="791"/>
      <c r="AOJ280" s="792"/>
      <c r="AOK280" s="792"/>
      <c r="AOL280" s="791"/>
      <c r="AOM280" s="791"/>
      <c r="AON280" s="791"/>
      <c r="AOO280" s="791"/>
      <c r="AOP280" s="791"/>
      <c r="AOQ280" s="791"/>
      <c r="AOR280" s="791"/>
      <c r="AOS280" s="792"/>
      <c r="AOT280" s="792"/>
      <c r="AOU280" s="791"/>
      <c r="AOV280" s="791"/>
      <c r="AOW280" s="792"/>
      <c r="AOX280" s="792"/>
      <c r="AOY280" s="791"/>
      <c r="AOZ280" s="791"/>
      <c r="APA280" s="791"/>
      <c r="APB280" s="791"/>
      <c r="APC280" s="791"/>
      <c r="APD280" s="790"/>
      <c r="APE280" s="793"/>
      <c r="APF280" s="791"/>
      <c r="APG280" s="791"/>
      <c r="APH280" s="791"/>
      <c r="API280" s="791"/>
      <c r="APJ280" s="791"/>
      <c r="APK280" s="791"/>
      <c r="APL280" s="791"/>
      <c r="APM280" s="794"/>
      <c r="APN280" s="794"/>
      <c r="APO280" s="794"/>
      <c r="APP280" s="794"/>
      <c r="APQ280" s="794"/>
      <c r="APR280" s="794"/>
      <c r="APS280" s="794"/>
      <c r="APT280" s="794"/>
      <c r="APU280" s="794"/>
      <c r="APV280" s="794"/>
      <c r="APW280" s="794"/>
      <c r="APX280" s="794"/>
      <c r="APY280" s="794"/>
      <c r="APZ280" s="794"/>
      <c r="AQA280" s="794"/>
      <c r="AQB280" s="794"/>
      <c r="AQC280" s="794"/>
      <c r="AQD280" s="794"/>
      <c r="AQE280" s="794"/>
      <c r="AQF280" s="794"/>
      <c r="AQG280" s="794"/>
      <c r="AQH280" s="794"/>
      <c r="AQI280" s="794"/>
      <c r="AQJ280" s="794"/>
      <c r="AQK280" s="794"/>
      <c r="AQL280" s="794"/>
      <c r="AQM280" s="794"/>
      <c r="AQN280" s="794"/>
      <c r="AQO280" s="794"/>
      <c r="AQP280" s="794"/>
      <c r="AQQ280" s="794"/>
      <c r="AQR280" s="794"/>
      <c r="AQS280" s="794"/>
      <c r="AQT280" s="794"/>
      <c r="AQU280" s="794"/>
      <c r="AQV280" s="794"/>
      <c r="AQW280" s="794"/>
      <c r="AQX280" s="794"/>
      <c r="AQY280" s="794"/>
      <c r="AQZ280" s="794"/>
      <c r="ARA280" s="794"/>
      <c r="ARB280" s="794"/>
      <c r="ARC280" s="794"/>
      <c r="ARD280" s="794"/>
      <c r="ARE280" s="791"/>
      <c r="ARF280" s="791"/>
      <c r="ARG280" s="791"/>
      <c r="ARH280" s="791"/>
      <c r="ARI280" s="791"/>
      <c r="ARJ280" s="791"/>
      <c r="ARK280" s="791"/>
      <c r="ARL280" s="791"/>
      <c r="ARM280" s="791"/>
      <c r="ARN280" s="791"/>
      <c r="ARO280" s="791"/>
      <c r="ARP280" s="791"/>
      <c r="ARQ280" s="791"/>
      <c r="ARR280" s="791"/>
      <c r="ARS280" s="791"/>
      <c r="ART280" s="791"/>
      <c r="ARU280" s="791"/>
      <c r="ARV280" s="791"/>
      <c r="ARW280" s="791"/>
      <c r="ARX280" s="791"/>
      <c r="ARY280" s="791"/>
      <c r="ARZ280" s="791"/>
      <c r="ASA280" s="791"/>
      <c r="ASB280" s="791"/>
      <c r="ASC280" s="792"/>
      <c r="ASD280" s="792"/>
      <c r="ASE280" s="792"/>
      <c r="ASF280" s="792"/>
      <c r="ASG280" s="792"/>
      <c r="ASH280" s="791"/>
      <c r="ASI280" s="791"/>
      <c r="ASJ280" s="792"/>
      <c r="ASK280" s="792"/>
      <c r="ASL280" s="791"/>
      <c r="ASM280" s="791"/>
      <c r="ASN280" s="792"/>
      <c r="ASO280" s="792"/>
      <c r="ASP280" s="791"/>
      <c r="ASQ280" s="791"/>
      <c r="ASR280" s="791"/>
      <c r="ASS280" s="791"/>
      <c r="AST280" s="791"/>
      <c r="ASU280" s="791"/>
      <c r="ASV280" s="791"/>
      <c r="ASW280" s="792"/>
      <c r="ASX280" s="792"/>
      <c r="ASY280" s="791"/>
      <c r="ASZ280" s="791"/>
      <c r="ATA280" s="792"/>
      <c r="ATB280" s="792"/>
      <c r="ATC280" s="791"/>
      <c r="ATD280" s="791"/>
      <c r="ATE280" s="791"/>
      <c r="ATF280" s="791"/>
      <c r="ATG280" s="791"/>
      <c r="ATH280" s="790"/>
      <c r="ATI280" s="793"/>
      <c r="ATJ280" s="791"/>
      <c r="ATK280" s="791"/>
      <c r="ATL280" s="791"/>
      <c r="ATM280" s="791"/>
      <c r="ATN280" s="791"/>
      <c r="ATO280" s="791"/>
      <c r="ATP280" s="791"/>
      <c r="ATQ280" s="794"/>
      <c r="ATR280" s="794"/>
      <c r="ATS280" s="794"/>
      <c r="ATT280" s="794"/>
      <c r="ATU280" s="794"/>
      <c r="ATV280" s="794"/>
      <c r="ATW280" s="794"/>
      <c r="ATX280" s="794"/>
      <c r="ATY280" s="794"/>
      <c r="ATZ280" s="794"/>
      <c r="AUA280" s="794"/>
      <c r="AUB280" s="794"/>
      <c r="AUC280" s="794"/>
      <c r="AUD280" s="794"/>
      <c r="AUE280" s="794"/>
      <c r="AUF280" s="794"/>
      <c r="AUG280" s="794"/>
      <c r="AUH280" s="794"/>
      <c r="AUI280" s="794"/>
      <c r="AUJ280" s="794"/>
      <c r="AUK280" s="794"/>
      <c r="AUL280" s="794"/>
      <c r="AUM280" s="794"/>
      <c r="AUN280" s="794"/>
      <c r="AUO280" s="794"/>
      <c r="AUP280" s="794"/>
      <c r="AUQ280" s="794"/>
      <c r="AUR280" s="794"/>
      <c r="AUS280" s="794"/>
      <c r="AUT280" s="794"/>
      <c r="AUU280" s="794"/>
      <c r="AUV280" s="794"/>
      <c r="AUW280" s="794"/>
      <c r="AUX280" s="794"/>
      <c r="AUY280" s="794"/>
      <c r="AUZ280" s="794"/>
      <c r="AVA280" s="794"/>
      <c r="AVB280" s="794"/>
      <c r="AVC280" s="794"/>
      <c r="AVD280" s="794"/>
      <c r="AVE280" s="794"/>
      <c r="AVF280" s="794"/>
      <c r="AVG280" s="794"/>
      <c r="AVH280" s="794"/>
      <c r="AVI280" s="791"/>
      <c r="AVJ280" s="791"/>
      <c r="AVK280" s="791"/>
      <c r="AVL280" s="791"/>
      <c r="AVM280" s="791"/>
      <c r="AVN280" s="791"/>
      <c r="AVO280" s="791"/>
      <c r="AVP280" s="791"/>
      <c r="AVQ280" s="791"/>
      <c r="AVR280" s="791"/>
      <c r="AVS280" s="791"/>
      <c r="AVT280" s="791"/>
      <c r="AVU280" s="791"/>
      <c r="AVV280" s="791"/>
      <c r="AVW280" s="791"/>
      <c r="AVX280" s="791"/>
      <c r="AVY280" s="791"/>
      <c r="AVZ280" s="791"/>
      <c r="AWA280" s="791"/>
      <c r="AWB280" s="791"/>
      <c r="AWC280" s="791"/>
      <c r="AWD280" s="791"/>
      <c r="AWE280" s="791"/>
      <c r="AWF280" s="791"/>
      <c r="AWG280" s="792"/>
      <c r="AWH280" s="792"/>
      <c r="AWI280" s="792"/>
      <c r="AWJ280" s="792"/>
      <c r="AWK280" s="792"/>
      <c r="AWL280" s="791"/>
      <c r="AWM280" s="791"/>
      <c r="AWN280" s="792"/>
      <c r="AWO280" s="792"/>
      <c r="AWP280" s="791"/>
      <c r="AWQ280" s="791"/>
      <c r="AWR280" s="792"/>
      <c r="AWS280" s="792"/>
      <c r="AWT280" s="791"/>
      <c r="AWU280" s="791"/>
      <c r="AWV280" s="791"/>
      <c r="AWW280" s="791"/>
      <c r="AWX280" s="791"/>
      <c r="AWY280" s="791"/>
      <c r="AWZ280" s="791"/>
      <c r="AXA280" s="792"/>
      <c r="AXB280" s="792"/>
      <c r="AXC280" s="791"/>
      <c r="AXD280" s="791"/>
      <c r="AXE280" s="792"/>
      <c r="AXF280" s="792"/>
      <c r="AXG280" s="791"/>
      <c r="AXH280" s="791"/>
      <c r="AXI280" s="791"/>
      <c r="AXJ280" s="791"/>
      <c r="AXK280" s="791"/>
      <c r="AXL280" s="790"/>
      <c r="AXM280" s="793"/>
      <c r="AXN280" s="791"/>
      <c r="AXO280" s="791"/>
      <c r="AXP280" s="791"/>
      <c r="AXQ280" s="791"/>
      <c r="AXR280" s="791"/>
      <c r="AXS280" s="791"/>
      <c r="AXT280" s="791"/>
      <c r="AXU280" s="794"/>
      <c r="AXV280" s="794"/>
      <c r="AXW280" s="794"/>
      <c r="AXX280" s="794"/>
      <c r="AXY280" s="794"/>
      <c r="AXZ280" s="794"/>
      <c r="AYA280" s="794"/>
      <c r="AYB280" s="794"/>
      <c r="AYC280" s="794"/>
      <c r="AYD280" s="794"/>
      <c r="AYE280" s="794"/>
      <c r="AYF280" s="794"/>
      <c r="AYG280" s="794"/>
      <c r="AYH280" s="794"/>
      <c r="AYI280" s="794"/>
      <c r="AYJ280" s="794"/>
      <c r="AYK280" s="794"/>
      <c r="AYL280" s="794"/>
      <c r="AYM280" s="794"/>
      <c r="AYN280" s="794"/>
      <c r="AYO280" s="794"/>
      <c r="AYP280" s="794"/>
      <c r="AYQ280" s="794"/>
      <c r="AYR280" s="794"/>
      <c r="AYS280" s="794"/>
      <c r="AYT280" s="794"/>
      <c r="AYU280" s="794"/>
      <c r="AYV280" s="794"/>
      <c r="AYW280" s="794"/>
      <c r="AYX280" s="794"/>
      <c r="AYY280" s="794"/>
      <c r="AYZ280" s="794"/>
      <c r="AZA280" s="794"/>
      <c r="AZB280" s="794"/>
      <c r="AZC280" s="794"/>
      <c r="AZD280" s="794"/>
      <c r="AZE280" s="794"/>
      <c r="AZF280" s="794"/>
      <c r="AZG280" s="794"/>
      <c r="AZH280" s="794"/>
      <c r="AZI280" s="794"/>
      <c r="AZJ280" s="794"/>
      <c r="AZK280" s="794"/>
      <c r="AZL280" s="794"/>
      <c r="AZM280" s="791"/>
      <c r="AZN280" s="791"/>
      <c r="AZO280" s="791"/>
      <c r="AZP280" s="791"/>
      <c r="AZQ280" s="791"/>
      <c r="AZR280" s="791"/>
      <c r="AZS280" s="791"/>
      <c r="AZT280" s="791"/>
      <c r="AZU280" s="791"/>
      <c r="AZV280" s="791"/>
      <c r="AZW280" s="791"/>
      <c r="AZX280" s="791"/>
      <c r="AZY280" s="791"/>
      <c r="AZZ280" s="791"/>
      <c r="BAA280" s="791"/>
      <c r="BAB280" s="791"/>
      <c r="BAC280" s="791"/>
      <c r="BAD280" s="791"/>
      <c r="BAE280" s="791"/>
      <c r="BAF280" s="791"/>
      <c r="BAG280" s="791"/>
      <c r="BAH280" s="791"/>
      <c r="BAI280" s="791"/>
      <c r="BAJ280" s="791"/>
      <c r="BAK280" s="792"/>
      <c r="BAL280" s="792"/>
      <c r="BAM280" s="792"/>
      <c r="BAN280" s="792"/>
      <c r="BAO280" s="792"/>
      <c r="BAP280" s="791"/>
      <c r="BAQ280" s="791"/>
      <c r="BAR280" s="792"/>
      <c r="BAS280" s="792"/>
      <c r="BAT280" s="791"/>
      <c r="BAU280" s="791"/>
      <c r="BAV280" s="792"/>
      <c r="BAW280" s="792"/>
      <c r="BAX280" s="791"/>
      <c r="BAY280" s="791"/>
      <c r="BAZ280" s="791"/>
      <c r="BBA280" s="791"/>
      <c r="BBB280" s="791"/>
      <c r="BBC280" s="791"/>
      <c r="BBD280" s="791"/>
      <c r="BBE280" s="792"/>
      <c r="BBF280" s="792"/>
      <c r="BBG280" s="791"/>
      <c r="BBH280" s="791"/>
      <c r="BBI280" s="792"/>
      <c r="BBJ280" s="792"/>
      <c r="BBK280" s="791"/>
      <c r="BBL280" s="791"/>
      <c r="BBM280" s="791"/>
      <c r="BBN280" s="791"/>
      <c r="BBO280" s="791"/>
      <c r="BBP280" s="790"/>
      <c r="BBQ280" s="793"/>
      <c r="BBR280" s="791"/>
      <c r="BBS280" s="791"/>
      <c r="BBT280" s="791"/>
      <c r="BBU280" s="791"/>
      <c r="BBV280" s="791"/>
      <c r="BBW280" s="791"/>
      <c r="BBX280" s="791"/>
      <c r="BBY280" s="794"/>
      <c r="BBZ280" s="794"/>
      <c r="BCA280" s="794"/>
      <c r="BCB280" s="794"/>
      <c r="BCC280" s="794"/>
      <c r="BCD280" s="794"/>
      <c r="BCE280" s="794"/>
      <c r="BCF280" s="794"/>
      <c r="BCG280" s="794"/>
      <c r="BCH280" s="794"/>
      <c r="BCI280" s="794"/>
      <c r="BCJ280" s="794"/>
      <c r="BCK280" s="794"/>
      <c r="BCL280" s="794"/>
      <c r="BCM280" s="794"/>
      <c r="BCN280" s="794"/>
      <c r="BCO280" s="794"/>
      <c r="BCP280" s="794"/>
      <c r="BCQ280" s="794"/>
      <c r="BCR280" s="794"/>
      <c r="BCS280" s="794"/>
      <c r="BCT280" s="794"/>
      <c r="BCU280" s="794"/>
      <c r="BCV280" s="794"/>
      <c r="BCW280" s="794"/>
      <c r="BCX280" s="794"/>
      <c r="BCY280" s="794"/>
      <c r="BCZ280" s="794"/>
      <c r="BDA280" s="794"/>
      <c r="BDB280" s="794"/>
      <c r="BDC280" s="794"/>
      <c r="BDD280" s="794"/>
      <c r="BDE280" s="794"/>
      <c r="BDF280" s="794"/>
      <c r="BDG280" s="794"/>
      <c r="BDH280" s="794"/>
      <c r="BDI280" s="794"/>
      <c r="BDJ280" s="794"/>
      <c r="BDK280" s="794"/>
      <c r="BDL280" s="794"/>
      <c r="BDM280" s="794"/>
      <c r="BDN280" s="794"/>
      <c r="BDO280" s="794"/>
      <c r="BDP280" s="794"/>
      <c r="BDQ280" s="791"/>
      <c r="BDR280" s="791"/>
      <c r="BDS280" s="791"/>
      <c r="BDT280" s="791"/>
      <c r="BDU280" s="791"/>
      <c r="BDV280" s="791"/>
      <c r="BDW280" s="791"/>
      <c r="BDX280" s="791"/>
      <c r="BDY280" s="791"/>
      <c r="BDZ280" s="791"/>
      <c r="BEA280" s="791"/>
      <c r="BEB280" s="791"/>
      <c r="BEC280" s="791"/>
      <c r="BED280" s="791"/>
      <c r="BEE280" s="791"/>
      <c r="BEF280" s="791"/>
      <c r="BEG280" s="791"/>
      <c r="BEH280" s="791"/>
      <c r="BEI280" s="791"/>
      <c r="BEJ280" s="791"/>
      <c r="BEK280" s="791"/>
      <c r="BEL280" s="791"/>
      <c r="BEM280" s="791"/>
      <c r="BEN280" s="791"/>
      <c r="BEO280" s="792"/>
      <c r="BEP280" s="792"/>
      <c r="BEQ280" s="792"/>
      <c r="BER280" s="792"/>
      <c r="BES280" s="792"/>
      <c r="BET280" s="791"/>
      <c r="BEU280" s="791"/>
      <c r="BEV280" s="792"/>
      <c r="BEW280" s="792"/>
      <c r="BEX280" s="791"/>
      <c r="BEY280" s="791"/>
      <c r="BEZ280" s="792"/>
      <c r="BFA280" s="792"/>
      <c r="BFB280" s="791"/>
      <c r="BFC280" s="791"/>
      <c r="BFD280" s="791"/>
      <c r="BFE280" s="791"/>
      <c r="BFF280" s="791"/>
      <c r="BFG280" s="791"/>
      <c r="BFH280" s="791"/>
      <c r="BFI280" s="792"/>
      <c r="BFJ280" s="792"/>
      <c r="BFK280" s="791"/>
      <c r="BFL280" s="791"/>
      <c r="BFM280" s="792"/>
      <c r="BFN280" s="792"/>
      <c r="BFO280" s="791"/>
      <c r="BFP280" s="791"/>
      <c r="BFQ280" s="791"/>
      <c r="BFR280" s="791"/>
      <c r="BFS280" s="791"/>
      <c r="BFT280" s="790"/>
      <c r="BFU280" s="793"/>
      <c r="BFV280" s="791"/>
      <c r="BFW280" s="791"/>
      <c r="BFX280" s="791"/>
      <c r="BFY280" s="791"/>
      <c r="BFZ280" s="791"/>
      <c r="BGA280" s="791"/>
      <c r="BGB280" s="791"/>
      <c r="BGC280" s="794"/>
      <c r="BGD280" s="794"/>
      <c r="BGE280" s="794"/>
      <c r="BGF280" s="794"/>
      <c r="BGG280" s="794"/>
      <c r="BGH280" s="794"/>
      <c r="BGI280" s="794"/>
      <c r="BGJ280" s="794"/>
      <c r="BGK280" s="794"/>
      <c r="BGL280" s="794"/>
      <c r="BGM280" s="794"/>
      <c r="BGN280" s="794"/>
      <c r="BGO280" s="794"/>
      <c r="BGP280" s="794"/>
      <c r="BGQ280" s="794"/>
      <c r="BGR280" s="794"/>
      <c r="BGS280" s="794"/>
      <c r="BGT280" s="794"/>
      <c r="BGU280" s="794"/>
      <c r="BGV280" s="794"/>
      <c r="BGW280" s="794"/>
      <c r="BGX280" s="794"/>
      <c r="BGY280" s="794"/>
      <c r="BGZ280" s="794"/>
      <c r="BHA280" s="794"/>
      <c r="BHB280" s="794"/>
      <c r="BHC280" s="794"/>
      <c r="BHD280" s="794"/>
      <c r="BHE280" s="794"/>
      <c r="BHF280" s="794"/>
      <c r="BHG280" s="794"/>
      <c r="BHH280" s="794"/>
      <c r="BHI280" s="794"/>
      <c r="BHJ280" s="794"/>
      <c r="BHK280" s="794"/>
      <c r="BHL280" s="794"/>
      <c r="BHM280" s="794"/>
      <c r="BHN280" s="794"/>
      <c r="BHO280" s="794"/>
      <c r="BHP280" s="794"/>
      <c r="BHQ280" s="794"/>
      <c r="BHR280" s="794"/>
      <c r="BHS280" s="794"/>
      <c r="BHT280" s="794"/>
      <c r="BHU280" s="791"/>
      <c r="BHV280" s="791"/>
      <c r="BHW280" s="791"/>
      <c r="BHX280" s="791"/>
      <c r="BHY280" s="791"/>
      <c r="BHZ280" s="791"/>
      <c r="BIA280" s="791"/>
      <c r="BIB280" s="791"/>
      <c r="BIC280" s="791"/>
      <c r="BID280" s="791"/>
      <c r="BIE280" s="791"/>
      <c r="BIF280" s="791"/>
      <c r="BIG280" s="791"/>
      <c r="BIH280" s="791"/>
      <c r="BII280" s="791"/>
      <c r="BIJ280" s="791"/>
      <c r="BIK280" s="791"/>
      <c r="BIL280" s="791"/>
      <c r="BIM280" s="791"/>
      <c r="BIN280" s="791"/>
      <c r="BIO280" s="791"/>
      <c r="BIP280" s="791"/>
      <c r="BIQ280" s="791"/>
      <c r="BIR280" s="791"/>
      <c r="BIS280" s="792"/>
      <c r="BIT280" s="792"/>
      <c r="BIU280" s="792"/>
      <c r="BIV280" s="792"/>
      <c r="BIW280" s="792"/>
      <c r="BIX280" s="791"/>
      <c r="BIY280" s="791"/>
      <c r="BIZ280" s="792"/>
      <c r="BJA280" s="792"/>
      <c r="BJB280" s="791"/>
      <c r="BJC280" s="791"/>
      <c r="BJD280" s="792"/>
      <c r="BJE280" s="792"/>
      <c r="BJF280" s="791"/>
      <c r="BJG280" s="791"/>
      <c r="BJH280" s="791"/>
      <c r="BJI280" s="791"/>
      <c r="BJJ280" s="791"/>
      <c r="BJK280" s="791"/>
      <c r="BJL280" s="791"/>
      <c r="BJM280" s="792"/>
      <c r="BJN280" s="792"/>
      <c r="BJO280" s="791"/>
      <c r="BJP280" s="791"/>
      <c r="BJQ280" s="792"/>
      <c r="BJR280" s="792"/>
      <c r="BJS280" s="791"/>
      <c r="BJT280" s="791"/>
      <c r="BJU280" s="791"/>
      <c r="BJV280" s="791"/>
      <c r="BJW280" s="791"/>
      <c r="BJX280" s="790"/>
      <c r="BJY280" s="793"/>
      <c r="BJZ280" s="791"/>
      <c r="BKA280" s="791"/>
      <c r="BKB280" s="791"/>
      <c r="BKC280" s="791"/>
      <c r="BKD280" s="791"/>
      <c r="BKE280" s="791"/>
      <c r="BKF280" s="791"/>
      <c r="BKG280" s="794"/>
      <c r="BKH280" s="794"/>
      <c r="BKI280" s="794"/>
      <c r="BKJ280" s="794"/>
      <c r="BKK280" s="794"/>
      <c r="BKL280" s="794"/>
      <c r="BKM280" s="794"/>
      <c r="BKN280" s="794"/>
      <c r="BKO280" s="794"/>
      <c r="BKP280" s="794"/>
      <c r="BKQ280" s="794"/>
      <c r="BKR280" s="794"/>
      <c r="BKS280" s="794"/>
      <c r="BKT280" s="794"/>
      <c r="BKU280" s="794"/>
      <c r="BKV280" s="794"/>
      <c r="BKW280" s="794"/>
      <c r="BKX280" s="794"/>
      <c r="BKY280" s="794"/>
      <c r="BKZ280" s="794"/>
      <c r="BLA280" s="794"/>
      <c r="BLB280" s="794"/>
      <c r="BLC280" s="794"/>
      <c r="BLD280" s="794"/>
      <c r="BLE280" s="794"/>
      <c r="BLF280" s="794"/>
      <c r="BLG280" s="794"/>
      <c r="BLH280" s="794"/>
      <c r="BLI280" s="794"/>
      <c r="BLJ280" s="794"/>
      <c r="BLK280" s="794"/>
      <c r="BLL280" s="794"/>
      <c r="BLM280" s="794"/>
      <c r="BLN280" s="794"/>
      <c r="BLO280" s="794"/>
      <c r="BLP280" s="794"/>
      <c r="BLQ280" s="794"/>
      <c r="BLR280" s="794"/>
      <c r="BLS280" s="794"/>
      <c r="BLT280" s="794"/>
      <c r="BLU280" s="794"/>
      <c r="BLV280" s="794"/>
      <c r="BLW280" s="794"/>
      <c r="BLX280" s="794"/>
      <c r="BLY280" s="791"/>
      <c r="BLZ280" s="791"/>
      <c r="BMA280" s="791"/>
      <c r="BMB280" s="791"/>
      <c r="BMC280" s="791"/>
      <c r="BMD280" s="791"/>
      <c r="BME280" s="791"/>
      <c r="BMF280" s="791"/>
      <c r="BMG280" s="791"/>
      <c r="BMH280" s="791"/>
      <c r="BMI280" s="791"/>
      <c r="BMJ280" s="791"/>
      <c r="BMK280" s="791"/>
      <c r="BML280" s="791"/>
      <c r="BMM280" s="791"/>
      <c r="BMN280" s="791"/>
      <c r="BMO280" s="791"/>
      <c r="BMP280" s="791"/>
      <c r="BMQ280" s="791"/>
      <c r="BMR280" s="791"/>
      <c r="BMS280" s="791"/>
      <c r="BMT280" s="791"/>
      <c r="BMU280" s="791"/>
      <c r="BMV280" s="791"/>
      <c r="BMW280" s="792"/>
      <c r="BMX280" s="792"/>
      <c r="BMY280" s="792"/>
      <c r="BMZ280" s="792"/>
      <c r="BNA280" s="792"/>
      <c r="BNB280" s="791"/>
      <c r="BNC280" s="791"/>
      <c r="BND280" s="792"/>
      <c r="BNE280" s="792"/>
      <c r="BNF280" s="791"/>
      <c r="BNG280" s="791"/>
      <c r="BNH280" s="792"/>
      <c r="BNI280" s="792"/>
      <c r="BNJ280" s="791"/>
      <c r="BNK280" s="791"/>
      <c r="BNL280" s="791"/>
      <c r="BNM280" s="791"/>
      <c r="BNN280" s="791"/>
      <c r="BNO280" s="791"/>
      <c r="BNP280" s="791"/>
      <c r="BNQ280" s="792"/>
      <c r="BNR280" s="792"/>
      <c r="BNS280" s="791"/>
      <c r="BNT280" s="791"/>
      <c r="BNU280" s="792"/>
      <c r="BNV280" s="792"/>
      <c r="BNW280" s="791"/>
      <c r="BNX280" s="791"/>
      <c r="BNY280" s="791"/>
      <c r="BNZ280" s="791"/>
      <c r="BOA280" s="791"/>
      <c r="BOB280" s="790"/>
      <c r="BOC280" s="793"/>
      <c r="BOD280" s="791"/>
      <c r="BOE280" s="791"/>
      <c r="BOF280" s="791"/>
      <c r="BOG280" s="791"/>
      <c r="BOH280" s="791"/>
      <c r="BOI280" s="791"/>
      <c r="BOJ280" s="791"/>
      <c r="BOK280" s="794"/>
      <c r="BOL280" s="794"/>
      <c r="BOM280" s="794"/>
      <c r="BON280" s="794"/>
      <c r="BOO280" s="794"/>
      <c r="BOP280" s="794"/>
      <c r="BOQ280" s="794"/>
      <c r="BOR280" s="794"/>
      <c r="BOS280" s="794"/>
      <c r="BOT280" s="794"/>
      <c r="BOU280" s="794"/>
      <c r="BOV280" s="794"/>
      <c r="BOW280" s="794"/>
      <c r="BOX280" s="794"/>
      <c r="BOY280" s="794"/>
      <c r="BOZ280" s="794"/>
      <c r="BPA280" s="794"/>
      <c r="BPB280" s="794"/>
      <c r="BPC280" s="794"/>
      <c r="BPD280" s="794"/>
      <c r="BPE280" s="794"/>
      <c r="BPF280" s="794"/>
      <c r="BPG280" s="794"/>
      <c r="BPH280" s="794"/>
      <c r="BPI280" s="794"/>
      <c r="BPJ280" s="794"/>
      <c r="BPK280" s="794"/>
      <c r="BPL280" s="794"/>
      <c r="BPM280" s="794"/>
      <c r="BPN280" s="794"/>
      <c r="BPO280" s="794"/>
      <c r="BPP280" s="794"/>
      <c r="BPQ280" s="794"/>
      <c r="BPR280" s="794"/>
      <c r="BPS280" s="794"/>
      <c r="BPT280" s="794"/>
      <c r="BPU280" s="794"/>
      <c r="BPV280" s="794"/>
      <c r="BPW280" s="794"/>
      <c r="BPX280" s="794"/>
      <c r="BPY280" s="794"/>
      <c r="BPZ280" s="794"/>
      <c r="BQA280" s="794"/>
      <c r="BQB280" s="794"/>
      <c r="BQC280" s="791"/>
      <c r="BQD280" s="791"/>
      <c r="BQE280" s="791"/>
      <c r="BQF280" s="791"/>
      <c r="BQG280" s="791"/>
      <c r="BQH280" s="791"/>
      <c r="BQI280" s="791"/>
      <c r="BQJ280" s="791"/>
      <c r="BQK280" s="791"/>
      <c r="BQL280" s="791"/>
      <c r="BQM280" s="791"/>
      <c r="BQN280" s="791"/>
      <c r="BQO280" s="791"/>
      <c r="BQP280" s="791"/>
      <c r="BQQ280" s="791"/>
      <c r="BQR280" s="791"/>
      <c r="BQS280" s="791"/>
      <c r="BQT280" s="791"/>
      <c r="BQU280" s="791"/>
      <c r="BQV280" s="791"/>
      <c r="BQW280" s="791"/>
      <c r="BQX280" s="791"/>
      <c r="BQY280" s="791"/>
      <c r="BQZ280" s="791"/>
      <c r="BRA280" s="792"/>
      <c r="BRB280" s="792"/>
      <c r="BRC280" s="792"/>
      <c r="BRD280" s="792"/>
      <c r="BRE280" s="792"/>
      <c r="BRF280" s="791"/>
      <c r="BRG280" s="791"/>
      <c r="BRH280" s="792"/>
      <c r="BRI280" s="792"/>
      <c r="BRJ280" s="791"/>
      <c r="BRK280" s="791"/>
      <c r="BRL280" s="792"/>
      <c r="BRM280" s="792"/>
      <c r="BRN280" s="791"/>
      <c r="BRO280" s="791"/>
      <c r="BRP280" s="791"/>
      <c r="BRQ280" s="791"/>
      <c r="BRR280" s="791"/>
      <c r="BRS280" s="791"/>
      <c r="BRT280" s="791"/>
      <c r="BRU280" s="792"/>
      <c r="BRV280" s="792"/>
      <c r="BRW280" s="791"/>
      <c r="BRX280" s="791"/>
      <c r="BRY280" s="792"/>
      <c r="BRZ280" s="792"/>
      <c r="BSA280" s="791"/>
      <c r="BSB280" s="791"/>
      <c r="BSC280" s="791"/>
      <c r="BSD280" s="791"/>
      <c r="BSE280" s="791"/>
      <c r="BSF280" s="790"/>
      <c r="BSG280" s="793"/>
      <c r="BSH280" s="791"/>
      <c r="BSI280" s="791"/>
      <c r="BSJ280" s="791"/>
      <c r="BSK280" s="791"/>
      <c r="BSL280" s="791"/>
      <c r="BSM280" s="791"/>
      <c r="BSN280" s="791"/>
      <c r="BSO280" s="794"/>
      <c r="BSP280" s="794"/>
      <c r="BSQ280" s="794"/>
      <c r="BSR280" s="794"/>
      <c r="BSS280" s="794"/>
      <c r="BST280" s="794"/>
      <c r="BSU280" s="794"/>
      <c r="BSV280" s="794"/>
      <c r="BSW280" s="794"/>
      <c r="BSX280" s="794"/>
      <c r="BSY280" s="794"/>
      <c r="BSZ280" s="794"/>
      <c r="BTA280" s="794"/>
      <c r="BTB280" s="794"/>
      <c r="BTC280" s="794"/>
      <c r="BTD280" s="794"/>
      <c r="BTE280" s="794"/>
      <c r="BTF280" s="794"/>
      <c r="BTG280" s="794"/>
      <c r="BTH280" s="794"/>
      <c r="BTI280" s="794"/>
      <c r="BTJ280" s="794"/>
      <c r="BTK280" s="794"/>
      <c r="BTL280" s="794"/>
      <c r="BTM280" s="794"/>
      <c r="BTN280" s="794"/>
      <c r="BTO280" s="794"/>
      <c r="BTP280" s="794"/>
      <c r="BTQ280" s="794"/>
      <c r="BTR280" s="794"/>
      <c r="BTS280" s="794"/>
      <c r="BTT280" s="794"/>
      <c r="BTU280" s="794"/>
      <c r="BTV280" s="794"/>
      <c r="BTW280" s="794"/>
      <c r="BTX280" s="794"/>
      <c r="BTY280" s="794"/>
      <c r="BTZ280" s="794"/>
      <c r="BUA280" s="794"/>
      <c r="BUB280" s="794"/>
      <c r="BUC280" s="794"/>
      <c r="BUD280" s="794"/>
      <c r="BUE280" s="794"/>
      <c r="BUF280" s="794"/>
      <c r="BUG280" s="791"/>
      <c r="BUH280" s="791"/>
      <c r="BUI280" s="791"/>
      <c r="BUJ280" s="791"/>
      <c r="BUK280" s="791"/>
      <c r="BUL280" s="791"/>
      <c r="BUM280" s="791"/>
      <c r="BUN280" s="791"/>
      <c r="BUO280" s="791"/>
      <c r="BUP280" s="791"/>
      <c r="BUQ280" s="791"/>
      <c r="BUR280" s="791"/>
      <c r="BUS280" s="791"/>
      <c r="BUT280" s="791"/>
      <c r="BUU280" s="791"/>
      <c r="BUV280" s="791"/>
      <c r="BUW280" s="791"/>
      <c r="BUX280" s="791"/>
      <c r="BUY280" s="791"/>
      <c r="BUZ280" s="791"/>
      <c r="BVA280" s="791"/>
      <c r="BVB280" s="791"/>
      <c r="BVC280" s="791"/>
      <c r="BVD280" s="791"/>
      <c r="BVE280" s="792"/>
      <c r="BVF280" s="792"/>
      <c r="BVG280" s="792"/>
      <c r="BVH280" s="792"/>
      <c r="BVI280" s="792"/>
      <c r="BVJ280" s="791"/>
      <c r="BVK280" s="791"/>
      <c r="BVL280" s="792"/>
      <c r="BVM280" s="792"/>
      <c r="BVN280" s="791"/>
      <c r="BVO280" s="791"/>
      <c r="BVP280" s="792"/>
      <c r="BVQ280" s="792"/>
      <c r="BVR280" s="791"/>
      <c r="BVS280" s="791"/>
      <c r="BVT280" s="791"/>
      <c r="BVU280" s="791"/>
      <c r="BVV280" s="791"/>
      <c r="BVW280" s="791"/>
      <c r="BVX280" s="791"/>
      <c r="BVY280" s="792"/>
      <c r="BVZ280" s="792"/>
      <c r="BWA280" s="791"/>
      <c r="BWB280" s="791"/>
      <c r="BWC280" s="792"/>
      <c r="BWD280" s="792"/>
      <c r="BWE280" s="791"/>
      <c r="BWF280" s="791"/>
      <c r="BWG280" s="791"/>
      <c r="BWH280" s="791"/>
      <c r="BWI280" s="791"/>
      <c r="BWJ280" s="790"/>
      <c r="BWK280" s="793"/>
      <c r="BWL280" s="791"/>
      <c r="BWM280" s="791"/>
      <c r="BWN280" s="791"/>
      <c r="BWO280" s="791"/>
      <c r="BWP280" s="791"/>
      <c r="BWQ280" s="791"/>
      <c r="BWR280" s="791"/>
      <c r="BWS280" s="794"/>
      <c r="BWT280" s="794"/>
      <c r="BWU280" s="794"/>
      <c r="BWV280" s="794"/>
      <c r="BWW280" s="794"/>
      <c r="BWX280" s="794"/>
      <c r="BWY280" s="794"/>
      <c r="BWZ280" s="794"/>
      <c r="BXA280" s="794"/>
      <c r="BXB280" s="794"/>
      <c r="BXC280" s="794"/>
      <c r="BXD280" s="794"/>
      <c r="BXE280" s="794"/>
      <c r="BXF280" s="794"/>
      <c r="BXG280" s="794"/>
      <c r="BXH280" s="794"/>
      <c r="BXI280" s="794"/>
      <c r="BXJ280" s="794"/>
      <c r="BXK280" s="794"/>
      <c r="BXL280" s="794"/>
      <c r="BXM280" s="794"/>
      <c r="BXN280" s="794"/>
      <c r="BXO280" s="794"/>
      <c r="BXP280" s="794"/>
      <c r="BXQ280" s="794"/>
      <c r="BXR280" s="794"/>
      <c r="BXS280" s="794"/>
      <c r="BXT280" s="794"/>
      <c r="BXU280" s="794"/>
      <c r="BXV280" s="794"/>
      <c r="BXW280" s="794"/>
      <c r="BXX280" s="794"/>
      <c r="BXY280" s="794"/>
      <c r="BXZ280" s="794"/>
      <c r="BYA280" s="794"/>
      <c r="BYB280" s="794"/>
      <c r="BYC280" s="794"/>
      <c r="BYD280" s="794"/>
      <c r="BYE280" s="794"/>
      <c r="BYF280" s="794"/>
      <c r="BYG280" s="794"/>
      <c r="BYH280" s="794"/>
      <c r="BYI280" s="794"/>
      <c r="BYJ280" s="794"/>
      <c r="BYK280" s="791"/>
      <c r="BYL280" s="791"/>
      <c r="BYM280" s="791"/>
      <c r="BYN280" s="791"/>
      <c r="BYO280" s="791"/>
      <c r="BYP280" s="791"/>
      <c r="BYQ280" s="791"/>
      <c r="BYR280" s="791"/>
      <c r="BYS280" s="791"/>
      <c r="BYT280" s="791"/>
      <c r="BYU280" s="791"/>
      <c r="BYV280" s="791"/>
      <c r="BYW280" s="791"/>
      <c r="BYX280" s="791"/>
      <c r="BYY280" s="791"/>
      <c r="BYZ280" s="791"/>
      <c r="BZA280" s="791"/>
      <c r="BZB280" s="791"/>
      <c r="BZC280" s="791"/>
      <c r="BZD280" s="791"/>
      <c r="BZE280" s="791"/>
      <c r="BZF280" s="791"/>
      <c r="BZG280" s="791"/>
      <c r="BZH280" s="791"/>
      <c r="BZI280" s="792"/>
      <c r="BZJ280" s="792"/>
      <c r="BZK280" s="792"/>
      <c r="BZL280" s="792"/>
      <c r="BZM280" s="792"/>
      <c r="BZN280" s="791"/>
      <c r="BZO280" s="791"/>
      <c r="BZP280" s="792"/>
      <c r="BZQ280" s="792"/>
      <c r="BZR280" s="791"/>
      <c r="BZS280" s="791"/>
      <c r="BZT280" s="792"/>
      <c r="BZU280" s="792"/>
      <c r="BZV280" s="791"/>
      <c r="BZW280" s="791"/>
      <c r="BZX280" s="791"/>
      <c r="BZY280" s="791"/>
      <c r="BZZ280" s="791"/>
      <c r="CAA280" s="791"/>
      <c r="CAB280" s="791"/>
      <c r="CAC280" s="792"/>
      <c r="CAD280" s="792"/>
      <c r="CAE280" s="791"/>
      <c r="CAF280" s="791"/>
      <c r="CAG280" s="792"/>
      <c r="CAH280" s="792"/>
      <c r="CAI280" s="791"/>
      <c r="CAJ280" s="791"/>
      <c r="CAK280" s="791"/>
      <c r="CAL280" s="791"/>
      <c r="CAM280" s="791"/>
      <c r="CAN280" s="790"/>
      <c r="CAO280" s="793"/>
      <c r="CAP280" s="791"/>
      <c r="CAQ280" s="791"/>
      <c r="CAR280" s="791"/>
      <c r="CAS280" s="791"/>
      <c r="CAT280" s="791"/>
      <c r="CAU280" s="791"/>
      <c r="CAV280" s="791"/>
      <c r="CAW280" s="794"/>
      <c r="CAX280" s="794"/>
      <c r="CAY280" s="794"/>
      <c r="CAZ280" s="794"/>
      <c r="CBA280" s="794"/>
      <c r="CBB280" s="794"/>
      <c r="CBC280" s="794"/>
      <c r="CBD280" s="794"/>
      <c r="CBE280" s="794"/>
      <c r="CBF280" s="794"/>
      <c r="CBG280" s="794"/>
      <c r="CBH280" s="794"/>
      <c r="CBI280" s="794"/>
      <c r="CBJ280" s="794"/>
      <c r="CBK280" s="794"/>
      <c r="CBL280" s="794"/>
      <c r="CBM280" s="794"/>
      <c r="CBN280" s="794"/>
      <c r="CBO280" s="794"/>
      <c r="CBP280" s="794"/>
      <c r="CBQ280" s="794"/>
      <c r="CBR280" s="794"/>
      <c r="CBS280" s="794"/>
      <c r="CBT280" s="794"/>
      <c r="CBU280" s="794"/>
      <c r="CBV280" s="794"/>
      <c r="CBW280" s="794"/>
      <c r="CBX280" s="794"/>
      <c r="CBY280" s="794"/>
      <c r="CBZ280" s="794"/>
      <c r="CCA280" s="794"/>
      <c r="CCB280" s="794"/>
      <c r="CCC280" s="794"/>
      <c r="CCD280" s="794"/>
      <c r="CCE280" s="794"/>
      <c r="CCF280" s="794"/>
      <c r="CCG280" s="794"/>
      <c r="CCH280" s="794"/>
      <c r="CCI280" s="794"/>
      <c r="CCJ280" s="794"/>
      <c r="CCK280" s="794"/>
      <c r="CCL280" s="794"/>
      <c r="CCM280" s="794"/>
      <c r="CCN280" s="794"/>
      <c r="CCO280" s="791"/>
      <c r="CCP280" s="791"/>
      <c r="CCQ280" s="791"/>
      <c r="CCR280" s="791"/>
      <c r="CCS280" s="791"/>
      <c r="CCT280" s="791"/>
      <c r="CCU280" s="791"/>
      <c r="CCV280" s="791"/>
      <c r="CCW280" s="791"/>
      <c r="CCX280" s="791"/>
      <c r="CCY280" s="791"/>
      <c r="CCZ280" s="791"/>
      <c r="CDA280" s="791"/>
      <c r="CDB280" s="791"/>
      <c r="CDC280" s="791"/>
      <c r="CDD280" s="791"/>
      <c r="CDE280" s="791"/>
      <c r="CDF280" s="791"/>
      <c r="CDG280" s="791"/>
      <c r="CDH280" s="791"/>
      <c r="CDI280" s="791"/>
      <c r="CDJ280" s="791"/>
      <c r="CDK280" s="791"/>
      <c r="CDL280" s="791"/>
      <c r="CDM280" s="792"/>
      <c r="CDN280" s="792"/>
      <c r="CDO280" s="792"/>
      <c r="CDP280" s="792"/>
      <c r="CDQ280" s="792"/>
      <c r="CDR280" s="791"/>
      <c r="CDS280" s="791"/>
      <c r="CDT280" s="792"/>
      <c r="CDU280" s="792"/>
      <c r="CDV280" s="791"/>
      <c r="CDW280" s="791"/>
      <c r="CDX280" s="792"/>
      <c r="CDY280" s="792"/>
      <c r="CDZ280" s="791"/>
      <c r="CEA280" s="791"/>
      <c r="CEB280" s="791"/>
      <c r="CEC280" s="791"/>
      <c r="CED280" s="791"/>
      <c r="CEE280" s="791"/>
      <c r="CEF280" s="791"/>
      <c r="CEG280" s="792"/>
      <c r="CEH280" s="792"/>
      <c r="CEI280" s="791"/>
      <c r="CEJ280" s="791"/>
      <c r="CEK280" s="792"/>
      <c r="CEL280" s="792"/>
      <c r="CEM280" s="791"/>
      <c r="CEN280" s="791"/>
      <c r="CEO280" s="791"/>
      <c r="CEP280" s="791"/>
      <c r="CEQ280" s="791"/>
      <c r="CER280" s="790"/>
      <c r="CES280" s="793"/>
      <c r="CET280" s="791"/>
      <c r="CEU280" s="791"/>
      <c r="CEV280" s="791"/>
      <c r="CEW280" s="791"/>
      <c r="CEX280" s="791"/>
      <c r="CEY280" s="791"/>
      <c r="CEZ280" s="791"/>
      <c r="CFA280" s="794"/>
      <c r="CFB280" s="794"/>
      <c r="CFC280" s="794"/>
      <c r="CFD280" s="794"/>
      <c r="CFE280" s="794"/>
      <c r="CFF280" s="794"/>
      <c r="CFG280" s="794"/>
      <c r="CFH280" s="794"/>
      <c r="CFI280" s="794"/>
      <c r="CFJ280" s="794"/>
      <c r="CFK280" s="794"/>
      <c r="CFL280" s="794"/>
      <c r="CFM280" s="794"/>
      <c r="CFN280" s="794"/>
      <c r="CFO280" s="794"/>
      <c r="CFP280" s="794"/>
      <c r="CFQ280" s="794"/>
      <c r="CFR280" s="794"/>
      <c r="CFS280" s="794"/>
      <c r="CFT280" s="794"/>
      <c r="CFU280" s="794"/>
      <c r="CFV280" s="794"/>
      <c r="CFW280" s="794"/>
      <c r="CFX280" s="794"/>
      <c r="CFY280" s="794"/>
      <c r="CFZ280" s="794"/>
      <c r="CGA280" s="794"/>
      <c r="CGB280" s="794"/>
      <c r="CGC280" s="794"/>
      <c r="CGD280" s="794"/>
      <c r="CGE280" s="794"/>
      <c r="CGF280" s="794"/>
      <c r="CGG280" s="794"/>
      <c r="CGH280" s="794"/>
      <c r="CGI280" s="794"/>
      <c r="CGJ280" s="794"/>
      <c r="CGK280" s="794"/>
      <c r="CGL280" s="794"/>
      <c r="CGM280" s="794"/>
      <c r="CGN280" s="794"/>
      <c r="CGO280" s="794"/>
      <c r="CGP280" s="794"/>
      <c r="CGQ280" s="794"/>
      <c r="CGR280" s="794"/>
      <c r="CGS280" s="791"/>
      <c r="CGT280" s="791"/>
      <c r="CGU280" s="791"/>
      <c r="CGV280" s="791"/>
      <c r="CGW280" s="791"/>
      <c r="CGX280" s="791"/>
      <c r="CGY280" s="791"/>
      <c r="CGZ280" s="791"/>
      <c r="CHA280" s="791"/>
      <c r="CHB280" s="791"/>
      <c r="CHC280" s="791"/>
      <c r="CHD280" s="791"/>
      <c r="CHE280" s="791"/>
      <c r="CHF280" s="791"/>
      <c r="CHG280" s="791"/>
      <c r="CHH280" s="791"/>
      <c r="CHI280" s="791"/>
      <c r="CHJ280" s="791"/>
      <c r="CHK280" s="791"/>
      <c r="CHL280" s="791"/>
      <c r="CHM280" s="791"/>
      <c r="CHN280" s="791"/>
      <c r="CHO280" s="791"/>
      <c r="CHP280" s="791"/>
      <c r="CHQ280" s="792"/>
      <c r="CHR280" s="792"/>
      <c r="CHS280" s="792"/>
      <c r="CHT280" s="792"/>
      <c r="CHU280" s="792"/>
      <c r="CHV280" s="791"/>
      <c r="CHW280" s="791"/>
      <c r="CHX280" s="792"/>
      <c r="CHY280" s="792"/>
      <c r="CHZ280" s="791"/>
      <c r="CIA280" s="791"/>
      <c r="CIB280" s="792"/>
      <c r="CIC280" s="792"/>
      <c r="CID280" s="791"/>
      <c r="CIE280" s="791"/>
      <c r="CIF280" s="791"/>
      <c r="CIG280" s="791"/>
      <c r="CIH280" s="791"/>
      <c r="CII280" s="791"/>
      <c r="CIJ280" s="791"/>
      <c r="CIK280" s="792"/>
      <c r="CIL280" s="792"/>
      <c r="CIM280" s="791"/>
      <c r="CIN280" s="791"/>
      <c r="CIO280" s="792"/>
      <c r="CIP280" s="792"/>
      <c r="CIQ280" s="791"/>
      <c r="CIR280" s="791"/>
      <c r="CIS280" s="791"/>
      <c r="CIT280" s="791"/>
      <c r="CIU280" s="791"/>
      <c r="CIV280" s="790"/>
      <c r="CIW280" s="793"/>
      <c r="CIX280" s="791"/>
      <c r="CIY280" s="791"/>
      <c r="CIZ280" s="791"/>
      <c r="CJA280" s="791"/>
      <c r="CJB280" s="791"/>
      <c r="CJC280" s="791"/>
      <c r="CJD280" s="791"/>
      <c r="CJE280" s="794"/>
      <c r="CJF280" s="794"/>
      <c r="CJG280" s="794"/>
      <c r="CJH280" s="794"/>
      <c r="CJI280" s="794"/>
      <c r="CJJ280" s="794"/>
      <c r="CJK280" s="794"/>
      <c r="CJL280" s="794"/>
      <c r="CJM280" s="794"/>
      <c r="CJN280" s="794"/>
      <c r="CJO280" s="794"/>
      <c r="CJP280" s="794"/>
      <c r="CJQ280" s="794"/>
      <c r="CJR280" s="794"/>
      <c r="CJS280" s="794"/>
      <c r="CJT280" s="794"/>
      <c r="CJU280" s="794"/>
      <c r="CJV280" s="794"/>
      <c r="CJW280" s="794"/>
      <c r="CJX280" s="794"/>
      <c r="CJY280" s="794"/>
      <c r="CJZ280" s="794"/>
      <c r="CKA280" s="794"/>
      <c r="CKB280" s="794"/>
      <c r="CKC280" s="794"/>
      <c r="CKD280" s="794"/>
      <c r="CKE280" s="794"/>
      <c r="CKF280" s="794"/>
      <c r="CKG280" s="794"/>
      <c r="CKH280" s="794"/>
      <c r="CKI280" s="794"/>
      <c r="CKJ280" s="794"/>
      <c r="CKK280" s="794"/>
      <c r="CKL280" s="794"/>
      <c r="CKM280" s="794"/>
      <c r="CKN280" s="794"/>
      <c r="CKO280" s="794"/>
      <c r="CKP280" s="794"/>
      <c r="CKQ280" s="794"/>
      <c r="CKR280" s="794"/>
      <c r="CKS280" s="794"/>
      <c r="CKT280" s="794"/>
      <c r="CKU280" s="794"/>
      <c r="CKV280" s="794"/>
      <c r="CKW280" s="791"/>
      <c r="CKX280" s="791"/>
      <c r="CKY280" s="791"/>
      <c r="CKZ280" s="791"/>
      <c r="CLA280" s="791"/>
      <c r="CLB280" s="791"/>
      <c r="CLC280" s="791"/>
      <c r="CLD280" s="791"/>
      <c r="CLE280" s="791"/>
      <c r="CLF280" s="791"/>
      <c r="CLG280" s="791"/>
      <c r="CLH280" s="791"/>
      <c r="CLI280" s="791"/>
      <c r="CLJ280" s="791"/>
      <c r="CLK280" s="791"/>
      <c r="CLL280" s="791"/>
      <c r="CLM280" s="791"/>
      <c r="CLN280" s="791"/>
      <c r="CLO280" s="791"/>
      <c r="CLP280" s="791"/>
      <c r="CLQ280" s="791"/>
      <c r="CLR280" s="791"/>
      <c r="CLS280" s="791"/>
      <c r="CLT280" s="791"/>
      <c r="CLU280" s="792"/>
      <c r="CLV280" s="792"/>
      <c r="CLW280" s="792"/>
      <c r="CLX280" s="792"/>
      <c r="CLY280" s="792"/>
      <c r="CLZ280" s="791"/>
      <c r="CMA280" s="791"/>
      <c r="CMB280" s="792"/>
      <c r="CMC280" s="792"/>
      <c r="CMD280" s="791"/>
      <c r="CME280" s="791"/>
      <c r="CMF280" s="792"/>
      <c r="CMG280" s="792"/>
      <c r="CMH280" s="791"/>
      <c r="CMI280" s="791"/>
      <c r="CMJ280" s="791"/>
      <c r="CMK280" s="791"/>
      <c r="CML280" s="791"/>
      <c r="CMM280" s="791"/>
      <c r="CMN280" s="791"/>
      <c r="CMO280" s="792"/>
      <c r="CMP280" s="792"/>
      <c r="CMQ280" s="791"/>
      <c r="CMR280" s="791"/>
      <c r="CMS280" s="792"/>
      <c r="CMT280" s="792"/>
      <c r="CMU280" s="791"/>
      <c r="CMV280" s="791"/>
      <c r="CMW280" s="791"/>
      <c r="CMX280" s="791"/>
      <c r="CMY280" s="791"/>
      <c r="CMZ280" s="790"/>
      <c r="CNA280" s="793"/>
      <c r="CNB280" s="791"/>
      <c r="CNC280" s="791"/>
      <c r="CND280" s="791"/>
      <c r="CNE280" s="791"/>
      <c r="CNF280" s="791"/>
      <c r="CNG280" s="791"/>
      <c r="CNH280" s="791"/>
      <c r="CNI280" s="794"/>
      <c r="CNJ280" s="794"/>
      <c r="CNK280" s="794"/>
      <c r="CNL280" s="794"/>
      <c r="CNM280" s="794"/>
      <c r="CNN280" s="794"/>
      <c r="CNO280" s="794"/>
      <c r="CNP280" s="794"/>
      <c r="CNQ280" s="794"/>
      <c r="CNR280" s="794"/>
      <c r="CNS280" s="794"/>
      <c r="CNT280" s="794"/>
      <c r="CNU280" s="794"/>
      <c r="CNV280" s="794"/>
      <c r="CNW280" s="794"/>
      <c r="CNX280" s="794"/>
      <c r="CNY280" s="794"/>
      <c r="CNZ280" s="794"/>
      <c r="COA280" s="794"/>
      <c r="COB280" s="794"/>
      <c r="COC280" s="794"/>
      <c r="COD280" s="794"/>
      <c r="COE280" s="794"/>
      <c r="COF280" s="794"/>
      <c r="COG280" s="794"/>
      <c r="COH280" s="794"/>
      <c r="COI280" s="794"/>
      <c r="COJ280" s="794"/>
      <c r="COK280" s="794"/>
      <c r="COL280" s="794"/>
      <c r="COM280" s="794"/>
      <c r="CON280" s="794"/>
      <c r="COO280" s="794"/>
      <c r="COP280" s="794"/>
      <c r="COQ280" s="794"/>
      <c r="COR280" s="794"/>
      <c r="COS280" s="794"/>
      <c r="COT280" s="794"/>
      <c r="COU280" s="794"/>
      <c r="COV280" s="794"/>
      <c r="COW280" s="794"/>
      <c r="COX280" s="794"/>
      <c r="COY280" s="794"/>
      <c r="COZ280" s="794"/>
      <c r="CPA280" s="791"/>
      <c r="CPB280" s="791"/>
      <c r="CPC280" s="791"/>
      <c r="CPD280" s="791"/>
      <c r="CPE280" s="791"/>
      <c r="CPF280" s="791"/>
      <c r="CPG280" s="791"/>
      <c r="CPH280" s="791"/>
      <c r="CPI280" s="791"/>
      <c r="CPJ280" s="791"/>
      <c r="CPK280" s="791"/>
      <c r="CPL280" s="791"/>
      <c r="CPM280" s="791"/>
      <c r="CPN280" s="791"/>
      <c r="CPO280" s="791"/>
      <c r="CPP280" s="791"/>
      <c r="CPQ280" s="791"/>
      <c r="CPR280" s="791"/>
      <c r="CPS280" s="791"/>
      <c r="CPT280" s="791"/>
      <c r="CPU280" s="791"/>
      <c r="CPV280" s="791"/>
      <c r="CPW280" s="791"/>
      <c r="CPX280" s="791"/>
      <c r="CPY280" s="792"/>
      <c r="CPZ280" s="792"/>
      <c r="CQA280" s="792"/>
      <c r="CQB280" s="792"/>
      <c r="CQC280" s="792"/>
      <c r="CQD280" s="791"/>
      <c r="CQE280" s="791"/>
      <c r="CQF280" s="792"/>
      <c r="CQG280" s="792"/>
      <c r="CQH280" s="791"/>
      <c r="CQI280" s="791"/>
      <c r="CQJ280" s="792"/>
      <c r="CQK280" s="792"/>
      <c r="CQL280" s="791"/>
      <c r="CQM280" s="791"/>
      <c r="CQN280" s="791"/>
      <c r="CQO280" s="791"/>
      <c r="CQP280" s="791"/>
      <c r="CQQ280" s="791"/>
      <c r="CQR280" s="791"/>
      <c r="CQS280" s="792"/>
      <c r="CQT280" s="792"/>
      <c r="CQU280" s="791"/>
      <c r="CQV280" s="791"/>
      <c r="CQW280" s="792"/>
      <c r="CQX280" s="792"/>
      <c r="CQY280" s="791"/>
      <c r="CQZ280" s="791"/>
      <c r="CRA280" s="791"/>
      <c r="CRB280" s="791"/>
      <c r="CRC280" s="791"/>
      <c r="CRD280" s="790"/>
      <c r="CRE280" s="793"/>
      <c r="CRF280" s="791"/>
      <c r="CRG280" s="791"/>
      <c r="CRH280" s="791"/>
      <c r="CRI280" s="791"/>
      <c r="CRJ280" s="791"/>
      <c r="CRK280" s="791"/>
      <c r="CRL280" s="791"/>
      <c r="CRM280" s="794"/>
      <c r="CRN280" s="794"/>
      <c r="CRO280" s="794"/>
      <c r="CRP280" s="794"/>
      <c r="CRQ280" s="794"/>
      <c r="CRR280" s="794"/>
      <c r="CRS280" s="794"/>
      <c r="CRT280" s="794"/>
      <c r="CRU280" s="794"/>
      <c r="CRV280" s="794"/>
      <c r="CRW280" s="794"/>
      <c r="CRX280" s="794"/>
      <c r="CRY280" s="794"/>
      <c r="CRZ280" s="794"/>
      <c r="CSA280" s="794"/>
      <c r="CSB280" s="794"/>
      <c r="CSC280" s="794"/>
      <c r="CSD280" s="794"/>
      <c r="CSE280" s="794"/>
      <c r="CSF280" s="794"/>
      <c r="CSG280" s="794"/>
      <c r="CSH280" s="794"/>
      <c r="CSI280" s="794"/>
      <c r="CSJ280" s="794"/>
      <c r="CSK280" s="794"/>
      <c r="CSL280" s="794"/>
      <c r="CSM280" s="794"/>
      <c r="CSN280" s="794"/>
      <c r="CSO280" s="794"/>
      <c r="CSP280" s="794"/>
      <c r="CSQ280" s="794"/>
      <c r="CSR280" s="794"/>
      <c r="CSS280" s="794"/>
      <c r="CST280" s="794"/>
      <c r="CSU280" s="794"/>
      <c r="CSV280" s="794"/>
      <c r="CSW280" s="794"/>
      <c r="CSX280" s="794"/>
      <c r="CSY280" s="794"/>
      <c r="CSZ280" s="794"/>
      <c r="CTA280" s="794"/>
      <c r="CTB280" s="794"/>
      <c r="CTC280" s="794"/>
      <c r="CTD280" s="794"/>
      <c r="CTE280" s="791"/>
      <c r="CTF280" s="791"/>
      <c r="CTG280" s="791"/>
      <c r="CTH280" s="791"/>
      <c r="CTI280" s="791"/>
      <c r="CTJ280" s="791"/>
      <c r="CTK280" s="791"/>
      <c r="CTL280" s="791"/>
      <c r="CTM280" s="791"/>
      <c r="CTN280" s="791"/>
      <c r="CTO280" s="791"/>
      <c r="CTP280" s="791"/>
      <c r="CTQ280" s="791"/>
      <c r="CTR280" s="791"/>
      <c r="CTS280" s="791"/>
      <c r="CTT280" s="791"/>
      <c r="CTU280" s="791"/>
      <c r="CTV280" s="791"/>
      <c r="CTW280" s="791"/>
      <c r="CTX280" s="791"/>
      <c r="CTY280" s="791"/>
      <c r="CTZ280" s="791"/>
      <c r="CUA280" s="791"/>
      <c r="CUB280" s="791"/>
      <c r="CUC280" s="792"/>
      <c r="CUD280" s="792"/>
      <c r="CUE280" s="792"/>
      <c r="CUF280" s="792"/>
      <c r="CUG280" s="792"/>
      <c r="CUH280" s="791"/>
      <c r="CUI280" s="791"/>
      <c r="CUJ280" s="792"/>
      <c r="CUK280" s="792"/>
      <c r="CUL280" s="791"/>
      <c r="CUM280" s="791"/>
      <c r="CUN280" s="792"/>
      <c r="CUO280" s="792"/>
      <c r="CUP280" s="791"/>
      <c r="CUQ280" s="791"/>
      <c r="CUR280" s="791"/>
      <c r="CUS280" s="791"/>
      <c r="CUT280" s="791"/>
      <c r="CUU280" s="791"/>
      <c r="CUV280" s="791"/>
      <c r="CUW280" s="792"/>
      <c r="CUX280" s="792"/>
      <c r="CUY280" s="791"/>
      <c r="CUZ280" s="791"/>
      <c r="CVA280" s="792"/>
      <c r="CVB280" s="792"/>
      <c r="CVC280" s="791"/>
      <c r="CVD280" s="791"/>
      <c r="CVE280" s="791"/>
      <c r="CVF280" s="791"/>
      <c r="CVG280" s="791"/>
      <c r="CVH280" s="790"/>
      <c r="CVI280" s="793"/>
      <c r="CVJ280" s="791"/>
      <c r="CVK280" s="791"/>
      <c r="CVL280" s="791"/>
      <c r="CVM280" s="791"/>
      <c r="CVN280" s="791"/>
      <c r="CVO280" s="791"/>
      <c r="CVP280" s="791"/>
      <c r="CVQ280" s="794"/>
      <c r="CVR280" s="794"/>
      <c r="CVS280" s="794"/>
      <c r="CVT280" s="794"/>
      <c r="CVU280" s="794"/>
      <c r="CVV280" s="794"/>
      <c r="CVW280" s="794"/>
      <c r="CVX280" s="794"/>
      <c r="CVY280" s="794"/>
      <c r="CVZ280" s="794"/>
      <c r="CWA280" s="794"/>
      <c r="CWB280" s="794"/>
      <c r="CWC280" s="794"/>
      <c r="CWD280" s="794"/>
      <c r="CWE280" s="794"/>
      <c r="CWF280" s="794"/>
      <c r="CWG280" s="794"/>
      <c r="CWH280" s="794"/>
      <c r="CWI280" s="794"/>
      <c r="CWJ280" s="794"/>
      <c r="CWK280" s="794"/>
      <c r="CWL280" s="794"/>
      <c r="CWM280" s="794"/>
      <c r="CWN280" s="794"/>
      <c r="CWO280" s="794"/>
      <c r="CWP280" s="794"/>
      <c r="CWQ280" s="794"/>
      <c r="CWR280" s="794"/>
      <c r="CWS280" s="794"/>
      <c r="CWT280" s="794"/>
      <c r="CWU280" s="794"/>
      <c r="CWV280" s="794"/>
      <c r="CWW280" s="794"/>
      <c r="CWX280" s="794"/>
      <c r="CWY280" s="794"/>
      <c r="CWZ280" s="794"/>
      <c r="CXA280" s="794"/>
      <c r="CXB280" s="794"/>
      <c r="CXC280" s="794"/>
      <c r="CXD280" s="794"/>
      <c r="CXE280" s="794"/>
      <c r="CXF280" s="794"/>
      <c r="CXG280" s="794"/>
      <c r="CXH280" s="794"/>
      <c r="CXI280" s="791"/>
      <c r="CXJ280" s="791"/>
      <c r="CXK280" s="791"/>
      <c r="CXL280" s="791"/>
      <c r="CXM280" s="791"/>
      <c r="CXN280" s="791"/>
      <c r="CXO280" s="791"/>
      <c r="CXP280" s="791"/>
      <c r="CXQ280" s="791"/>
      <c r="CXR280" s="791"/>
      <c r="CXS280" s="791"/>
      <c r="CXT280" s="791"/>
      <c r="CXU280" s="791"/>
      <c r="CXV280" s="791"/>
      <c r="CXW280" s="791"/>
      <c r="CXX280" s="791"/>
      <c r="CXY280" s="791"/>
      <c r="CXZ280" s="791"/>
      <c r="CYA280" s="791"/>
      <c r="CYB280" s="791"/>
      <c r="CYC280" s="791"/>
      <c r="CYD280" s="791"/>
      <c r="CYE280" s="791"/>
      <c r="CYF280" s="791"/>
      <c r="CYG280" s="792"/>
      <c r="CYH280" s="792"/>
      <c r="CYI280" s="792"/>
      <c r="CYJ280" s="792"/>
      <c r="CYK280" s="792"/>
      <c r="CYL280" s="791"/>
      <c r="CYM280" s="791"/>
      <c r="CYN280" s="792"/>
      <c r="CYO280" s="792"/>
      <c r="CYP280" s="791"/>
      <c r="CYQ280" s="791"/>
      <c r="CYR280" s="792"/>
      <c r="CYS280" s="792"/>
      <c r="CYT280" s="791"/>
      <c r="CYU280" s="791"/>
      <c r="CYV280" s="791"/>
      <c r="CYW280" s="791"/>
      <c r="CYX280" s="791"/>
      <c r="CYY280" s="791"/>
      <c r="CYZ280" s="791"/>
      <c r="CZA280" s="792"/>
      <c r="CZB280" s="792"/>
      <c r="CZC280" s="791"/>
      <c r="CZD280" s="791"/>
      <c r="CZE280" s="792"/>
      <c r="CZF280" s="792"/>
      <c r="CZG280" s="791"/>
      <c r="CZH280" s="791"/>
      <c r="CZI280" s="791"/>
      <c r="CZJ280" s="791"/>
      <c r="CZK280" s="791"/>
      <c r="CZL280" s="790"/>
      <c r="CZM280" s="793"/>
      <c r="CZN280" s="791"/>
      <c r="CZO280" s="791"/>
      <c r="CZP280" s="791"/>
      <c r="CZQ280" s="791"/>
      <c r="CZR280" s="791"/>
      <c r="CZS280" s="791"/>
      <c r="CZT280" s="791"/>
      <c r="CZU280" s="794"/>
      <c r="CZV280" s="794"/>
      <c r="CZW280" s="794"/>
      <c r="CZX280" s="794"/>
      <c r="CZY280" s="794"/>
      <c r="CZZ280" s="794"/>
      <c r="DAA280" s="794"/>
      <c r="DAB280" s="794"/>
      <c r="DAC280" s="794"/>
      <c r="DAD280" s="794"/>
      <c r="DAE280" s="794"/>
      <c r="DAF280" s="794"/>
      <c r="DAG280" s="794"/>
      <c r="DAH280" s="794"/>
      <c r="DAI280" s="794"/>
      <c r="DAJ280" s="794"/>
      <c r="DAK280" s="794"/>
      <c r="DAL280" s="794"/>
      <c r="DAM280" s="794"/>
      <c r="DAN280" s="794"/>
      <c r="DAO280" s="794"/>
      <c r="DAP280" s="794"/>
      <c r="DAQ280" s="794"/>
      <c r="DAR280" s="794"/>
      <c r="DAS280" s="794"/>
      <c r="DAT280" s="794"/>
      <c r="DAU280" s="794"/>
      <c r="DAV280" s="794"/>
      <c r="DAW280" s="794"/>
      <c r="DAX280" s="794"/>
      <c r="DAY280" s="794"/>
      <c r="DAZ280" s="794"/>
      <c r="DBA280" s="794"/>
      <c r="DBB280" s="794"/>
      <c r="DBC280" s="794"/>
      <c r="DBD280" s="794"/>
      <c r="DBE280" s="794"/>
      <c r="DBF280" s="794"/>
      <c r="DBG280" s="794"/>
      <c r="DBH280" s="794"/>
      <c r="DBI280" s="794"/>
      <c r="DBJ280" s="794"/>
      <c r="DBK280" s="794"/>
      <c r="DBL280" s="794"/>
      <c r="DBM280" s="791"/>
      <c r="DBN280" s="791"/>
      <c r="DBO280" s="791"/>
      <c r="DBP280" s="791"/>
      <c r="DBQ280" s="791"/>
      <c r="DBR280" s="791"/>
      <c r="DBS280" s="791"/>
      <c r="DBT280" s="791"/>
      <c r="DBU280" s="791"/>
      <c r="DBV280" s="791"/>
      <c r="DBW280" s="791"/>
      <c r="DBX280" s="791"/>
      <c r="DBY280" s="791"/>
      <c r="DBZ280" s="791"/>
      <c r="DCA280" s="791"/>
      <c r="DCB280" s="791"/>
      <c r="DCC280" s="791"/>
      <c r="DCD280" s="791"/>
      <c r="DCE280" s="791"/>
      <c r="DCF280" s="791"/>
      <c r="DCG280" s="791"/>
      <c r="DCH280" s="791"/>
      <c r="DCI280" s="791"/>
      <c r="DCJ280" s="791"/>
      <c r="DCK280" s="792"/>
      <c r="DCL280" s="792"/>
      <c r="DCM280" s="792"/>
      <c r="DCN280" s="792"/>
      <c r="DCO280" s="792"/>
      <c r="DCP280" s="791"/>
      <c r="DCQ280" s="791"/>
      <c r="DCR280" s="792"/>
      <c r="DCS280" s="792"/>
      <c r="DCT280" s="791"/>
      <c r="DCU280" s="791"/>
      <c r="DCV280" s="792"/>
      <c r="DCW280" s="792"/>
      <c r="DCX280" s="791"/>
      <c r="DCY280" s="791"/>
      <c r="DCZ280" s="791"/>
      <c r="DDA280" s="791"/>
      <c r="DDB280" s="791"/>
      <c r="DDC280" s="791"/>
      <c r="DDD280" s="791"/>
      <c r="DDE280" s="792"/>
      <c r="DDF280" s="792"/>
      <c r="DDG280" s="791"/>
      <c r="DDH280" s="791"/>
      <c r="DDI280" s="792"/>
      <c r="DDJ280" s="792"/>
      <c r="DDK280" s="791"/>
      <c r="DDL280" s="791"/>
      <c r="DDM280" s="791"/>
      <c r="DDN280" s="791"/>
      <c r="DDO280" s="791"/>
      <c r="DDP280" s="790"/>
      <c r="DDQ280" s="793"/>
      <c r="DDR280" s="791"/>
      <c r="DDS280" s="791"/>
      <c r="DDT280" s="791"/>
      <c r="DDU280" s="791"/>
      <c r="DDV280" s="791"/>
      <c r="DDW280" s="791"/>
      <c r="DDX280" s="791"/>
      <c r="DDY280" s="794"/>
      <c r="DDZ280" s="794"/>
      <c r="DEA280" s="794"/>
      <c r="DEB280" s="794"/>
      <c r="DEC280" s="794"/>
      <c r="DED280" s="794"/>
      <c r="DEE280" s="794"/>
      <c r="DEF280" s="794"/>
      <c r="DEG280" s="794"/>
      <c r="DEH280" s="794"/>
      <c r="DEI280" s="794"/>
      <c r="DEJ280" s="794"/>
      <c r="DEK280" s="794"/>
      <c r="DEL280" s="794"/>
      <c r="DEM280" s="794"/>
      <c r="DEN280" s="794"/>
      <c r="DEO280" s="794"/>
      <c r="DEP280" s="794"/>
      <c r="DEQ280" s="794"/>
      <c r="DER280" s="794"/>
      <c r="DES280" s="794"/>
      <c r="DET280" s="794"/>
      <c r="DEU280" s="794"/>
      <c r="DEV280" s="794"/>
      <c r="DEW280" s="794"/>
      <c r="DEX280" s="794"/>
      <c r="DEY280" s="794"/>
      <c r="DEZ280" s="794"/>
      <c r="DFA280" s="794"/>
      <c r="DFB280" s="794"/>
      <c r="DFC280" s="794"/>
      <c r="DFD280" s="794"/>
      <c r="DFE280" s="794"/>
      <c r="DFF280" s="794"/>
      <c r="DFG280" s="794"/>
      <c r="DFH280" s="794"/>
      <c r="DFI280" s="794"/>
      <c r="DFJ280" s="794"/>
      <c r="DFK280" s="794"/>
      <c r="DFL280" s="794"/>
      <c r="DFM280" s="794"/>
      <c r="DFN280" s="794"/>
      <c r="DFO280" s="794"/>
      <c r="DFP280" s="794"/>
      <c r="DFQ280" s="791"/>
      <c r="DFR280" s="791"/>
      <c r="DFS280" s="791"/>
      <c r="DFT280" s="791"/>
      <c r="DFU280" s="791"/>
      <c r="DFV280" s="791"/>
      <c r="DFW280" s="791"/>
      <c r="DFX280" s="791"/>
      <c r="DFY280" s="791"/>
      <c r="DFZ280" s="791"/>
      <c r="DGA280" s="791"/>
      <c r="DGB280" s="791"/>
      <c r="DGC280" s="791"/>
      <c r="DGD280" s="791"/>
      <c r="DGE280" s="791"/>
      <c r="DGF280" s="791"/>
      <c r="DGG280" s="791"/>
      <c r="DGH280" s="791"/>
      <c r="DGI280" s="791"/>
      <c r="DGJ280" s="791"/>
      <c r="DGK280" s="791"/>
      <c r="DGL280" s="791"/>
      <c r="DGM280" s="791"/>
      <c r="DGN280" s="791"/>
      <c r="DGO280" s="792"/>
      <c r="DGP280" s="792"/>
      <c r="DGQ280" s="792"/>
      <c r="DGR280" s="792"/>
      <c r="DGS280" s="792"/>
      <c r="DGT280" s="791"/>
      <c r="DGU280" s="791"/>
      <c r="DGV280" s="792"/>
      <c r="DGW280" s="792"/>
      <c r="DGX280" s="791"/>
      <c r="DGY280" s="791"/>
      <c r="DGZ280" s="792"/>
      <c r="DHA280" s="792"/>
      <c r="DHB280" s="791"/>
      <c r="DHC280" s="791"/>
      <c r="DHD280" s="791"/>
      <c r="DHE280" s="791"/>
      <c r="DHF280" s="791"/>
      <c r="DHG280" s="791"/>
      <c r="DHH280" s="791"/>
      <c r="DHI280" s="792"/>
      <c r="DHJ280" s="792"/>
      <c r="DHK280" s="791"/>
      <c r="DHL280" s="791"/>
      <c r="DHM280" s="792"/>
      <c r="DHN280" s="792"/>
      <c r="DHO280" s="791"/>
      <c r="DHP280" s="791"/>
      <c r="DHQ280" s="791"/>
      <c r="DHR280" s="791"/>
      <c r="DHS280" s="791"/>
      <c r="DHT280" s="790"/>
      <c r="DHU280" s="793"/>
      <c r="DHV280" s="791"/>
      <c r="DHW280" s="791"/>
      <c r="DHX280" s="791"/>
      <c r="DHY280" s="791"/>
      <c r="DHZ280" s="791"/>
      <c r="DIA280" s="791"/>
      <c r="DIB280" s="791"/>
      <c r="DIC280" s="794"/>
      <c r="DID280" s="794"/>
      <c r="DIE280" s="794"/>
      <c r="DIF280" s="794"/>
      <c r="DIG280" s="794"/>
      <c r="DIH280" s="794"/>
      <c r="DII280" s="794"/>
      <c r="DIJ280" s="794"/>
      <c r="DIK280" s="794"/>
      <c r="DIL280" s="794"/>
      <c r="DIM280" s="794"/>
      <c r="DIN280" s="794"/>
      <c r="DIO280" s="794"/>
      <c r="DIP280" s="794"/>
      <c r="DIQ280" s="794"/>
      <c r="DIR280" s="794"/>
      <c r="DIS280" s="794"/>
      <c r="DIT280" s="794"/>
      <c r="DIU280" s="794"/>
      <c r="DIV280" s="794"/>
      <c r="DIW280" s="794"/>
      <c r="DIX280" s="794"/>
      <c r="DIY280" s="794"/>
      <c r="DIZ280" s="794"/>
      <c r="DJA280" s="794"/>
      <c r="DJB280" s="794"/>
      <c r="DJC280" s="794"/>
      <c r="DJD280" s="794"/>
      <c r="DJE280" s="794"/>
      <c r="DJF280" s="794"/>
      <c r="DJG280" s="794"/>
      <c r="DJH280" s="794"/>
      <c r="DJI280" s="794"/>
      <c r="DJJ280" s="794"/>
      <c r="DJK280" s="794"/>
      <c r="DJL280" s="794"/>
      <c r="DJM280" s="794"/>
      <c r="DJN280" s="794"/>
      <c r="DJO280" s="794"/>
      <c r="DJP280" s="794"/>
      <c r="DJQ280" s="794"/>
      <c r="DJR280" s="794"/>
      <c r="DJS280" s="794"/>
      <c r="DJT280" s="794"/>
      <c r="DJU280" s="791"/>
      <c r="DJV280" s="791"/>
      <c r="DJW280" s="791"/>
      <c r="DJX280" s="791"/>
      <c r="DJY280" s="791"/>
      <c r="DJZ280" s="791"/>
      <c r="DKA280" s="791"/>
      <c r="DKB280" s="791"/>
      <c r="DKC280" s="791"/>
      <c r="DKD280" s="791"/>
      <c r="DKE280" s="791"/>
      <c r="DKF280" s="791"/>
      <c r="DKG280" s="791"/>
      <c r="DKH280" s="791"/>
      <c r="DKI280" s="791"/>
      <c r="DKJ280" s="791"/>
      <c r="DKK280" s="791"/>
      <c r="DKL280" s="791"/>
      <c r="DKM280" s="791"/>
      <c r="DKN280" s="791"/>
      <c r="DKO280" s="791"/>
      <c r="DKP280" s="791"/>
      <c r="DKQ280" s="791"/>
      <c r="DKR280" s="791"/>
      <c r="DKS280" s="792"/>
      <c r="DKT280" s="792"/>
      <c r="DKU280" s="792"/>
      <c r="DKV280" s="792"/>
      <c r="DKW280" s="792"/>
      <c r="DKX280" s="791"/>
      <c r="DKY280" s="791"/>
      <c r="DKZ280" s="792"/>
      <c r="DLA280" s="792"/>
      <c r="DLB280" s="791"/>
      <c r="DLC280" s="791"/>
      <c r="DLD280" s="792"/>
      <c r="DLE280" s="792"/>
      <c r="DLF280" s="791"/>
      <c r="DLG280" s="791"/>
      <c r="DLH280" s="791"/>
      <c r="DLI280" s="791"/>
      <c r="DLJ280" s="791"/>
      <c r="DLK280" s="791"/>
      <c r="DLL280" s="791"/>
      <c r="DLM280" s="792"/>
      <c r="DLN280" s="792"/>
      <c r="DLO280" s="791"/>
      <c r="DLP280" s="791"/>
      <c r="DLQ280" s="792"/>
      <c r="DLR280" s="792"/>
      <c r="DLS280" s="791"/>
      <c r="DLT280" s="791"/>
      <c r="DLU280" s="791"/>
      <c r="DLV280" s="791"/>
      <c r="DLW280" s="791"/>
      <c r="DLX280" s="790"/>
      <c r="DLY280" s="793"/>
      <c r="DLZ280" s="791"/>
      <c r="DMA280" s="791"/>
      <c r="DMB280" s="791"/>
      <c r="DMC280" s="791"/>
      <c r="DMD280" s="791"/>
      <c r="DME280" s="791"/>
      <c r="DMF280" s="791"/>
      <c r="DMG280" s="794"/>
      <c r="DMH280" s="794"/>
      <c r="DMI280" s="794"/>
      <c r="DMJ280" s="794"/>
      <c r="DMK280" s="794"/>
      <c r="DML280" s="794"/>
      <c r="DMM280" s="794"/>
      <c r="DMN280" s="794"/>
      <c r="DMO280" s="794"/>
      <c r="DMP280" s="794"/>
      <c r="DMQ280" s="794"/>
      <c r="DMR280" s="794"/>
      <c r="DMS280" s="794"/>
      <c r="DMT280" s="794"/>
      <c r="DMU280" s="794"/>
      <c r="DMV280" s="794"/>
      <c r="DMW280" s="794"/>
      <c r="DMX280" s="794"/>
      <c r="DMY280" s="794"/>
      <c r="DMZ280" s="794"/>
      <c r="DNA280" s="794"/>
      <c r="DNB280" s="794"/>
      <c r="DNC280" s="794"/>
      <c r="DND280" s="794"/>
      <c r="DNE280" s="794"/>
      <c r="DNF280" s="794"/>
      <c r="DNG280" s="794"/>
      <c r="DNH280" s="794"/>
      <c r="DNI280" s="794"/>
      <c r="DNJ280" s="794"/>
      <c r="DNK280" s="794"/>
      <c r="DNL280" s="794"/>
      <c r="DNM280" s="794"/>
      <c r="DNN280" s="794"/>
      <c r="DNO280" s="794"/>
      <c r="DNP280" s="794"/>
      <c r="DNQ280" s="794"/>
      <c r="DNR280" s="794"/>
      <c r="DNS280" s="794"/>
      <c r="DNT280" s="794"/>
      <c r="DNU280" s="794"/>
      <c r="DNV280" s="794"/>
      <c r="DNW280" s="794"/>
      <c r="DNX280" s="794"/>
      <c r="DNY280" s="791"/>
      <c r="DNZ280" s="791"/>
      <c r="DOA280" s="791"/>
      <c r="DOB280" s="791"/>
      <c r="DOC280" s="791"/>
      <c r="DOD280" s="791"/>
      <c r="DOE280" s="791"/>
      <c r="DOF280" s="791"/>
      <c r="DOG280" s="791"/>
      <c r="DOH280" s="791"/>
      <c r="DOI280" s="791"/>
      <c r="DOJ280" s="791"/>
      <c r="DOK280" s="791"/>
      <c r="DOL280" s="791"/>
      <c r="DOM280" s="791"/>
      <c r="DON280" s="791"/>
      <c r="DOO280" s="791"/>
      <c r="DOP280" s="791"/>
      <c r="DOQ280" s="791"/>
      <c r="DOR280" s="791"/>
      <c r="DOS280" s="791"/>
      <c r="DOT280" s="791"/>
      <c r="DOU280" s="791"/>
      <c r="DOV280" s="791"/>
      <c r="DOW280" s="792"/>
      <c r="DOX280" s="792"/>
      <c r="DOY280" s="792"/>
      <c r="DOZ280" s="792"/>
      <c r="DPA280" s="792"/>
      <c r="DPB280" s="791"/>
      <c r="DPC280" s="791"/>
      <c r="DPD280" s="792"/>
      <c r="DPE280" s="792"/>
      <c r="DPF280" s="791"/>
      <c r="DPG280" s="791"/>
      <c r="DPH280" s="792"/>
      <c r="DPI280" s="792"/>
      <c r="DPJ280" s="791"/>
      <c r="DPK280" s="791"/>
      <c r="DPL280" s="791"/>
      <c r="DPM280" s="791"/>
      <c r="DPN280" s="791"/>
      <c r="DPO280" s="791"/>
      <c r="DPP280" s="791"/>
      <c r="DPQ280" s="792"/>
      <c r="DPR280" s="792"/>
      <c r="DPS280" s="791"/>
      <c r="DPT280" s="791"/>
      <c r="DPU280" s="792"/>
      <c r="DPV280" s="792"/>
      <c r="DPW280" s="791"/>
      <c r="DPX280" s="791"/>
      <c r="DPY280" s="791"/>
      <c r="DPZ280" s="791"/>
      <c r="DQA280" s="791"/>
      <c r="DQB280" s="790"/>
      <c r="DQC280" s="793"/>
      <c r="DQD280" s="791"/>
      <c r="DQE280" s="791"/>
      <c r="DQF280" s="791"/>
      <c r="DQG280" s="791"/>
      <c r="DQH280" s="791"/>
      <c r="DQI280" s="791"/>
      <c r="DQJ280" s="791"/>
      <c r="DQK280" s="794"/>
      <c r="DQL280" s="794"/>
      <c r="DQM280" s="794"/>
      <c r="DQN280" s="794"/>
      <c r="DQO280" s="794"/>
      <c r="DQP280" s="794"/>
      <c r="DQQ280" s="794"/>
      <c r="DQR280" s="794"/>
      <c r="DQS280" s="794"/>
      <c r="DQT280" s="794"/>
      <c r="DQU280" s="794"/>
      <c r="DQV280" s="794"/>
      <c r="DQW280" s="794"/>
      <c r="DQX280" s="794"/>
      <c r="DQY280" s="794"/>
      <c r="DQZ280" s="794"/>
      <c r="DRA280" s="794"/>
      <c r="DRB280" s="794"/>
      <c r="DRC280" s="794"/>
      <c r="DRD280" s="794"/>
      <c r="DRE280" s="794"/>
      <c r="DRF280" s="794"/>
      <c r="DRG280" s="794"/>
      <c r="DRH280" s="794"/>
      <c r="DRI280" s="794"/>
      <c r="DRJ280" s="794"/>
      <c r="DRK280" s="794"/>
      <c r="DRL280" s="794"/>
      <c r="DRM280" s="794"/>
      <c r="DRN280" s="794"/>
      <c r="DRO280" s="794"/>
      <c r="DRP280" s="794"/>
      <c r="DRQ280" s="794"/>
      <c r="DRR280" s="794"/>
      <c r="DRS280" s="794"/>
      <c r="DRT280" s="794"/>
      <c r="DRU280" s="794"/>
      <c r="DRV280" s="794"/>
      <c r="DRW280" s="794"/>
      <c r="DRX280" s="794"/>
      <c r="DRY280" s="794"/>
      <c r="DRZ280" s="794"/>
      <c r="DSA280" s="794"/>
      <c r="DSB280" s="794"/>
      <c r="DSC280" s="791"/>
      <c r="DSD280" s="791"/>
      <c r="DSE280" s="791"/>
      <c r="DSF280" s="791"/>
      <c r="DSG280" s="791"/>
      <c r="DSH280" s="791"/>
      <c r="DSI280" s="791"/>
      <c r="DSJ280" s="791"/>
      <c r="DSK280" s="791"/>
      <c r="DSL280" s="791"/>
      <c r="DSM280" s="791"/>
      <c r="DSN280" s="791"/>
      <c r="DSO280" s="791"/>
      <c r="DSP280" s="791"/>
      <c r="DSQ280" s="791"/>
      <c r="DSR280" s="791"/>
      <c r="DSS280" s="791"/>
      <c r="DST280" s="791"/>
      <c r="DSU280" s="791"/>
      <c r="DSV280" s="791"/>
      <c r="DSW280" s="791"/>
      <c r="DSX280" s="791"/>
      <c r="DSY280" s="791"/>
      <c r="DSZ280" s="791"/>
      <c r="DTA280" s="792"/>
      <c r="DTB280" s="792"/>
      <c r="DTC280" s="792"/>
      <c r="DTD280" s="792"/>
      <c r="DTE280" s="792"/>
      <c r="DTF280" s="791"/>
      <c r="DTG280" s="791"/>
      <c r="DTH280" s="792"/>
      <c r="DTI280" s="792"/>
      <c r="DTJ280" s="791"/>
      <c r="DTK280" s="791"/>
      <c r="DTL280" s="792"/>
      <c r="DTM280" s="792"/>
      <c r="DTN280" s="791"/>
      <c r="DTO280" s="791"/>
      <c r="DTP280" s="791"/>
      <c r="DTQ280" s="791"/>
      <c r="DTR280" s="791"/>
      <c r="DTS280" s="791"/>
      <c r="DTT280" s="791"/>
      <c r="DTU280" s="792"/>
      <c r="DTV280" s="792"/>
      <c r="DTW280" s="791"/>
      <c r="DTX280" s="791"/>
      <c r="DTY280" s="792"/>
      <c r="DTZ280" s="792"/>
      <c r="DUA280" s="791"/>
      <c r="DUB280" s="791"/>
      <c r="DUC280" s="791"/>
      <c r="DUD280" s="791"/>
      <c r="DUE280" s="791"/>
      <c r="DUF280" s="790"/>
      <c r="DUG280" s="793"/>
      <c r="DUH280" s="791"/>
      <c r="DUI280" s="791"/>
      <c r="DUJ280" s="791"/>
      <c r="DUK280" s="791"/>
      <c r="DUL280" s="791"/>
      <c r="DUM280" s="791"/>
      <c r="DUN280" s="791"/>
      <c r="DUO280" s="794"/>
      <c r="DUP280" s="794"/>
      <c r="DUQ280" s="794"/>
      <c r="DUR280" s="794"/>
      <c r="DUS280" s="794"/>
      <c r="DUT280" s="794"/>
      <c r="DUU280" s="794"/>
      <c r="DUV280" s="794"/>
      <c r="DUW280" s="794"/>
      <c r="DUX280" s="794"/>
      <c r="DUY280" s="794"/>
      <c r="DUZ280" s="794"/>
      <c r="DVA280" s="794"/>
      <c r="DVB280" s="794"/>
      <c r="DVC280" s="794"/>
      <c r="DVD280" s="794"/>
      <c r="DVE280" s="794"/>
      <c r="DVF280" s="794"/>
      <c r="DVG280" s="794"/>
      <c r="DVH280" s="794"/>
      <c r="DVI280" s="794"/>
      <c r="DVJ280" s="794"/>
      <c r="DVK280" s="794"/>
      <c r="DVL280" s="794"/>
      <c r="DVM280" s="794"/>
      <c r="DVN280" s="794"/>
      <c r="DVO280" s="794"/>
      <c r="DVP280" s="794"/>
      <c r="DVQ280" s="794"/>
      <c r="DVR280" s="794"/>
      <c r="DVS280" s="794"/>
      <c r="DVT280" s="794"/>
      <c r="DVU280" s="794"/>
      <c r="DVV280" s="794"/>
      <c r="DVW280" s="794"/>
      <c r="DVX280" s="794"/>
      <c r="DVY280" s="794"/>
      <c r="DVZ280" s="794"/>
      <c r="DWA280" s="794"/>
      <c r="DWB280" s="794"/>
      <c r="DWC280" s="794"/>
      <c r="DWD280" s="794"/>
      <c r="DWE280" s="794"/>
      <c r="DWF280" s="794"/>
      <c r="DWG280" s="791"/>
      <c r="DWH280" s="791"/>
      <c r="DWI280" s="791"/>
      <c r="DWJ280" s="791"/>
      <c r="DWK280" s="791"/>
      <c r="DWL280" s="791"/>
      <c r="DWM280" s="791"/>
      <c r="DWN280" s="791"/>
      <c r="DWO280" s="791"/>
      <c r="DWP280" s="791"/>
      <c r="DWQ280" s="791"/>
      <c r="DWR280" s="791"/>
      <c r="DWS280" s="791"/>
      <c r="DWT280" s="791"/>
      <c r="DWU280" s="791"/>
      <c r="DWV280" s="791"/>
      <c r="DWW280" s="791"/>
      <c r="DWX280" s="791"/>
      <c r="DWY280" s="791"/>
      <c r="DWZ280" s="791"/>
      <c r="DXA280" s="791"/>
      <c r="DXB280" s="791"/>
      <c r="DXC280" s="791"/>
      <c r="DXD280" s="791"/>
      <c r="DXE280" s="792"/>
      <c r="DXF280" s="792"/>
      <c r="DXG280" s="792"/>
      <c r="DXH280" s="792"/>
      <c r="DXI280" s="792"/>
      <c r="DXJ280" s="791"/>
      <c r="DXK280" s="791"/>
      <c r="DXL280" s="792"/>
      <c r="DXM280" s="792"/>
      <c r="DXN280" s="791"/>
      <c r="DXO280" s="791"/>
      <c r="DXP280" s="792"/>
      <c r="DXQ280" s="792"/>
      <c r="DXR280" s="791"/>
      <c r="DXS280" s="791"/>
      <c r="DXT280" s="791"/>
      <c r="DXU280" s="791"/>
      <c r="DXV280" s="791"/>
      <c r="DXW280" s="791"/>
      <c r="DXX280" s="791"/>
      <c r="DXY280" s="792"/>
      <c r="DXZ280" s="792"/>
      <c r="DYA280" s="791"/>
      <c r="DYB280" s="791"/>
      <c r="DYC280" s="792"/>
      <c r="DYD280" s="792"/>
      <c r="DYE280" s="791"/>
      <c r="DYF280" s="791"/>
      <c r="DYG280" s="791"/>
      <c r="DYH280" s="791"/>
      <c r="DYI280" s="791"/>
      <c r="DYJ280" s="790"/>
      <c r="DYK280" s="793"/>
      <c r="DYL280" s="791"/>
      <c r="DYM280" s="791"/>
      <c r="DYN280" s="791"/>
      <c r="DYO280" s="791"/>
      <c r="DYP280" s="791"/>
      <c r="DYQ280" s="791"/>
      <c r="DYR280" s="791"/>
      <c r="DYS280" s="794"/>
      <c r="DYT280" s="794"/>
      <c r="DYU280" s="794"/>
      <c r="DYV280" s="794"/>
      <c r="DYW280" s="794"/>
      <c r="DYX280" s="794"/>
      <c r="DYY280" s="794"/>
      <c r="DYZ280" s="794"/>
      <c r="DZA280" s="794"/>
      <c r="DZB280" s="794"/>
      <c r="DZC280" s="794"/>
      <c r="DZD280" s="794"/>
      <c r="DZE280" s="794"/>
      <c r="DZF280" s="794"/>
      <c r="DZG280" s="794"/>
      <c r="DZH280" s="794"/>
      <c r="DZI280" s="794"/>
      <c r="DZJ280" s="794"/>
      <c r="DZK280" s="794"/>
      <c r="DZL280" s="794"/>
      <c r="DZM280" s="794"/>
      <c r="DZN280" s="794"/>
      <c r="DZO280" s="794"/>
      <c r="DZP280" s="794"/>
      <c r="DZQ280" s="794"/>
      <c r="DZR280" s="794"/>
      <c r="DZS280" s="794"/>
      <c r="DZT280" s="794"/>
      <c r="DZU280" s="794"/>
      <c r="DZV280" s="794"/>
      <c r="DZW280" s="794"/>
      <c r="DZX280" s="794"/>
      <c r="DZY280" s="794"/>
      <c r="DZZ280" s="794"/>
      <c r="EAA280" s="794"/>
      <c r="EAB280" s="794"/>
      <c r="EAC280" s="794"/>
      <c r="EAD280" s="794"/>
      <c r="EAE280" s="794"/>
      <c r="EAF280" s="794"/>
      <c r="EAG280" s="794"/>
      <c r="EAH280" s="794"/>
      <c r="EAI280" s="794"/>
      <c r="EAJ280" s="794"/>
      <c r="EAK280" s="791"/>
      <c r="EAL280" s="791"/>
      <c r="EAM280" s="791"/>
      <c r="EAN280" s="791"/>
      <c r="EAO280" s="791"/>
      <c r="EAP280" s="791"/>
      <c r="EAQ280" s="791"/>
      <c r="EAR280" s="791"/>
      <c r="EAS280" s="791"/>
      <c r="EAT280" s="791"/>
      <c r="EAU280" s="791"/>
      <c r="EAV280" s="791"/>
      <c r="EAW280" s="791"/>
      <c r="EAX280" s="791"/>
      <c r="EAY280" s="791"/>
      <c r="EAZ280" s="791"/>
      <c r="EBA280" s="791"/>
      <c r="EBB280" s="791"/>
      <c r="EBC280" s="791"/>
      <c r="EBD280" s="791"/>
      <c r="EBE280" s="791"/>
      <c r="EBF280" s="791"/>
      <c r="EBG280" s="791"/>
      <c r="EBH280" s="791"/>
      <c r="EBI280" s="792"/>
      <c r="EBJ280" s="792"/>
      <c r="EBK280" s="792"/>
      <c r="EBL280" s="792"/>
      <c r="EBM280" s="792"/>
      <c r="EBN280" s="791"/>
      <c r="EBO280" s="791"/>
      <c r="EBP280" s="792"/>
      <c r="EBQ280" s="792"/>
      <c r="EBR280" s="791"/>
      <c r="EBS280" s="791"/>
      <c r="EBT280" s="792"/>
      <c r="EBU280" s="792"/>
      <c r="EBV280" s="791"/>
      <c r="EBW280" s="791"/>
      <c r="EBX280" s="791"/>
      <c r="EBY280" s="791"/>
      <c r="EBZ280" s="791"/>
      <c r="ECA280" s="791"/>
      <c r="ECB280" s="791"/>
      <c r="ECC280" s="792"/>
      <c r="ECD280" s="792"/>
      <c r="ECE280" s="791"/>
      <c r="ECF280" s="791"/>
      <c r="ECG280" s="792"/>
      <c r="ECH280" s="792"/>
      <c r="ECI280" s="791"/>
      <c r="ECJ280" s="791"/>
      <c r="ECK280" s="791"/>
      <c r="ECL280" s="791"/>
      <c r="ECM280" s="791"/>
      <c r="ECN280" s="790"/>
      <c r="ECO280" s="793"/>
      <c r="ECP280" s="791"/>
      <c r="ECQ280" s="791"/>
      <c r="ECR280" s="791"/>
      <c r="ECS280" s="791"/>
      <c r="ECT280" s="791"/>
      <c r="ECU280" s="791"/>
      <c r="ECV280" s="791"/>
      <c r="ECW280" s="794"/>
      <c r="ECX280" s="794"/>
      <c r="ECY280" s="794"/>
      <c r="ECZ280" s="794"/>
      <c r="EDA280" s="794"/>
      <c r="EDB280" s="794"/>
      <c r="EDC280" s="794"/>
      <c r="EDD280" s="794"/>
      <c r="EDE280" s="794"/>
      <c r="EDF280" s="794"/>
      <c r="EDG280" s="794"/>
      <c r="EDH280" s="794"/>
      <c r="EDI280" s="794"/>
      <c r="EDJ280" s="794"/>
      <c r="EDK280" s="794"/>
      <c r="EDL280" s="794"/>
      <c r="EDM280" s="794"/>
      <c r="EDN280" s="794"/>
      <c r="EDO280" s="794"/>
      <c r="EDP280" s="794"/>
      <c r="EDQ280" s="794"/>
      <c r="EDR280" s="794"/>
      <c r="EDS280" s="794"/>
      <c r="EDT280" s="794"/>
      <c r="EDU280" s="794"/>
      <c r="EDV280" s="794"/>
      <c r="EDW280" s="794"/>
      <c r="EDX280" s="794"/>
      <c r="EDY280" s="794"/>
      <c r="EDZ280" s="794"/>
      <c r="EEA280" s="794"/>
      <c r="EEB280" s="794"/>
      <c r="EEC280" s="794"/>
      <c r="EED280" s="794"/>
      <c r="EEE280" s="794"/>
      <c r="EEF280" s="794"/>
      <c r="EEG280" s="794"/>
      <c r="EEH280" s="794"/>
      <c r="EEI280" s="794"/>
      <c r="EEJ280" s="794"/>
      <c r="EEK280" s="794"/>
      <c r="EEL280" s="794"/>
      <c r="EEM280" s="794"/>
      <c r="EEN280" s="794"/>
      <c r="EEO280" s="791"/>
      <c r="EEP280" s="791"/>
      <c r="EEQ280" s="791"/>
      <c r="EER280" s="791"/>
      <c r="EES280" s="791"/>
      <c r="EET280" s="791"/>
      <c r="EEU280" s="791"/>
      <c r="EEV280" s="791"/>
      <c r="EEW280" s="791"/>
      <c r="EEX280" s="791"/>
      <c r="EEY280" s="791"/>
      <c r="EEZ280" s="791"/>
      <c r="EFA280" s="791"/>
      <c r="EFB280" s="791"/>
      <c r="EFC280" s="791"/>
      <c r="EFD280" s="791"/>
      <c r="EFE280" s="791"/>
      <c r="EFF280" s="791"/>
      <c r="EFG280" s="791"/>
      <c r="EFH280" s="791"/>
      <c r="EFI280" s="791"/>
      <c r="EFJ280" s="791"/>
      <c r="EFK280" s="791"/>
      <c r="EFL280" s="791"/>
      <c r="EFM280" s="792"/>
      <c r="EFN280" s="792"/>
      <c r="EFO280" s="792"/>
      <c r="EFP280" s="792"/>
      <c r="EFQ280" s="792"/>
      <c r="EFR280" s="791"/>
      <c r="EFS280" s="791"/>
      <c r="EFT280" s="792"/>
      <c r="EFU280" s="792"/>
      <c r="EFV280" s="791"/>
      <c r="EFW280" s="791"/>
      <c r="EFX280" s="792"/>
      <c r="EFY280" s="792"/>
      <c r="EFZ280" s="791"/>
      <c r="EGA280" s="791"/>
      <c r="EGB280" s="791"/>
      <c r="EGC280" s="791"/>
      <c r="EGD280" s="791"/>
      <c r="EGE280" s="791"/>
      <c r="EGF280" s="791"/>
      <c r="EGG280" s="792"/>
      <c r="EGH280" s="792"/>
      <c r="EGI280" s="791"/>
      <c r="EGJ280" s="791"/>
      <c r="EGK280" s="792"/>
      <c r="EGL280" s="792"/>
      <c r="EGM280" s="791"/>
      <c r="EGN280" s="791"/>
      <c r="EGO280" s="791"/>
      <c r="EGP280" s="791"/>
      <c r="EGQ280" s="791"/>
      <c r="EGR280" s="790"/>
      <c r="EGS280" s="793"/>
      <c r="EGT280" s="791"/>
      <c r="EGU280" s="791"/>
      <c r="EGV280" s="791"/>
      <c r="EGW280" s="791"/>
      <c r="EGX280" s="791"/>
      <c r="EGY280" s="791"/>
      <c r="EGZ280" s="791"/>
      <c r="EHA280" s="794"/>
      <c r="EHB280" s="794"/>
      <c r="EHC280" s="794"/>
      <c r="EHD280" s="794"/>
      <c r="EHE280" s="794"/>
      <c r="EHF280" s="794"/>
      <c r="EHG280" s="794"/>
      <c r="EHH280" s="794"/>
      <c r="EHI280" s="794"/>
      <c r="EHJ280" s="794"/>
      <c r="EHK280" s="794"/>
      <c r="EHL280" s="794"/>
      <c r="EHM280" s="794"/>
      <c r="EHN280" s="794"/>
      <c r="EHO280" s="794"/>
      <c r="EHP280" s="794"/>
      <c r="EHQ280" s="794"/>
      <c r="EHR280" s="794"/>
      <c r="EHS280" s="794"/>
      <c r="EHT280" s="794"/>
      <c r="EHU280" s="794"/>
      <c r="EHV280" s="794"/>
      <c r="EHW280" s="794"/>
      <c r="EHX280" s="794"/>
      <c r="EHY280" s="794"/>
      <c r="EHZ280" s="794"/>
      <c r="EIA280" s="794"/>
      <c r="EIB280" s="794"/>
      <c r="EIC280" s="794"/>
      <c r="EID280" s="794"/>
      <c r="EIE280" s="794"/>
      <c r="EIF280" s="794"/>
      <c r="EIG280" s="794"/>
      <c r="EIH280" s="794"/>
      <c r="EII280" s="794"/>
      <c r="EIJ280" s="794"/>
      <c r="EIK280" s="794"/>
      <c r="EIL280" s="794"/>
      <c r="EIM280" s="794"/>
      <c r="EIN280" s="794"/>
      <c r="EIO280" s="794"/>
      <c r="EIP280" s="794"/>
      <c r="EIQ280" s="794"/>
      <c r="EIR280" s="794"/>
      <c r="EIS280" s="791"/>
      <c r="EIT280" s="791"/>
      <c r="EIU280" s="791"/>
      <c r="EIV280" s="791"/>
      <c r="EIW280" s="791"/>
      <c r="EIX280" s="791"/>
      <c r="EIY280" s="791"/>
      <c r="EIZ280" s="791"/>
      <c r="EJA280" s="791"/>
      <c r="EJB280" s="791"/>
      <c r="EJC280" s="791"/>
      <c r="EJD280" s="791"/>
      <c r="EJE280" s="791"/>
      <c r="EJF280" s="791"/>
      <c r="EJG280" s="791"/>
      <c r="EJH280" s="791"/>
      <c r="EJI280" s="791"/>
      <c r="EJJ280" s="791"/>
      <c r="EJK280" s="791"/>
      <c r="EJL280" s="791"/>
      <c r="EJM280" s="791"/>
      <c r="EJN280" s="791"/>
      <c r="EJO280" s="791"/>
      <c r="EJP280" s="791"/>
      <c r="EJQ280" s="792"/>
      <c r="EJR280" s="792"/>
      <c r="EJS280" s="792"/>
      <c r="EJT280" s="792"/>
      <c r="EJU280" s="792"/>
      <c r="EJV280" s="791"/>
      <c r="EJW280" s="791"/>
      <c r="EJX280" s="792"/>
      <c r="EJY280" s="792"/>
      <c r="EJZ280" s="791"/>
      <c r="EKA280" s="791"/>
      <c r="EKB280" s="792"/>
      <c r="EKC280" s="792"/>
      <c r="EKD280" s="791"/>
      <c r="EKE280" s="791"/>
      <c r="EKF280" s="791"/>
      <c r="EKG280" s="791"/>
      <c r="EKH280" s="791"/>
      <c r="EKI280" s="791"/>
      <c r="EKJ280" s="791"/>
      <c r="EKK280" s="792"/>
      <c r="EKL280" s="792"/>
      <c r="EKM280" s="791"/>
      <c r="EKN280" s="791"/>
      <c r="EKO280" s="792"/>
      <c r="EKP280" s="792"/>
      <c r="EKQ280" s="791"/>
      <c r="EKR280" s="791"/>
      <c r="EKS280" s="791"/>
      <c r="EKT280" s="791"/>
      <c r="EKU280" s="791"/>
      <c r="EKV280" s="790"/>
      <c r="EKW280" s="793"/>
      <c r="EKX280" s="791"/>
      <c r="EKY280" s="791"/>
      <c r="EKZ280" s="791"/>
      <c r="ELA280" s="791"/>
      <c r="ELB280" s="791"/>
      <c r="ELC280" s="791"/>
      <c r="ELD280" s="791"/>
      <c r="ELE280" s="794"/>
      <c r="ELF280" s="794"/>
      <c r="ELG280" s="794"/>
      <c r="ELH280" s="794"/>
      <c r="ELI280" s="794"/>
      <c r="ELJ280" s="794"/>
      <c r="ELK280" s="794"/>
      <c r="ELL280" s="794"/>
      <c r="ELM280" s="794"/>
      <c r="ELN280" s="794"/>
      <c r="ELO280" s="794"/>
      <c r="ELP280" s="794"/>
      <c r="ELQ280" s="794"/>
      <c r="ELR280" s="794"/>
      <c r="ELS280" s="794"/>
      <c r="ELT280" s="794"/>
      <c r="ELU280" s="794"/>
      <c r="ELV280" s="794"/>
      <c r="ELW280" s="794"/>
      <c r="ELX280" s="794"/>
      <c r="ELY280" s="794"/>
      <c r="ELZ280" s="794"/>
      <c r="EMA280" s="794"/>
      <c r="EMB280" s="794"/>
      <c r="EMC280" s="794"/>
      <c r="EMD280" s="794"/>
      <c r="EME280" s="794"/>
      <c r="EMF280" s="794"/>
      <c r="EMG280" s="794"/>
      <c r="EMH280" s="794"/>
      <c r="EMI280" s="794"/>
      <c r="EMJ280" s="794"/>
      <c r="EMK280" s="794"/>
      <c r="EML280" s="794"/>
      <c r="EMM280" s="794"/>
      <c r="EMN280" s="794"/>
      <c r="EMO280" s="794"/>
      <c r="EMP280" s="794"/>
      <c r="EMQ280" s="794"/>
      <c r="EMR280" s="794"/>
      <c r="EMS280" s="794"/>
      <c r="EMT280" s="794"/>
      <c r="EMU280" s="794"/>
      <c r="EMV280" s="794"/>
      <c r="EMW280" s="791"/>
      <c r="EMX280" s="791"/>
      <c r="EMY280" s="791"/>
      <c r="EMZ280" s="791"/>
      <c r="ENA280" s="791"/>
      <c r="ENB280" s="791"/>
      <c r="ENC280" s="791"/>
      <c r="END280" s="791"/>
      <c r="ENE280" s="791"/>
      <c r="ENF280" s="791"/>
      <c r="ENG280" s="791"/>
      <c r="ENH280" s="791"/>
      <c r="ENI280" s="791"/>
      <c r="ENJ280" s="791"/>
      <c r="ENK280" s="791"/>
      <c r="ENL280" s="791"/>
      <c r="ENM280" s="791"/>
      <c r="ENN280" s="791"/>
      <c r="ENO280" s="791"/>
      <c r="ENP280" s="791"/>
      <c r="ENQ280" s="791"/>
      <c r="ENR280" s="791"/>
      <c r="ENS280" s="791"/>
      <c r="ENT280" s="791"/>
      <c r="ENU280" s="792"/>
      <c r="ENV280" s="792"/>
      <c r="ENW280" s="792"/>
      <c r="ENX280" s="792"/>
      <c r="ENY280" s="792"/>
      <c r="ENZ280" s="791"/>
      <c r="EOA280" s="791"/>
      <c r="EOB280" s="792"/>
      <c r="EOC280" s="792"/>
      <c r="EOD280" s="791"/>
      <c r="EOE280" s="791"/>
      <c r="EOF280" s="792"/>
      <c r="EOG280" s="792"/>
      <c r="EOH280" s="791"/>
      <c r="EOI280" s="791"/>
      <c r="EOJ280" s="791"/>
      <c r="EOK280" s="791"/>
      <c r="EOL280" s="791"/>
      <c r="EOM280" s="791"/>
      <c r="EON280" s="791"/>
      <c r="EOO280" s="792"/>
      <c r="EOP280" s="792"/>
      <c r="EOQ280" s="791"/>
      <c r="EOR280" s="791"/>
      <c r="EOS280" s="792"/>
      <c r="EOT280" s="792"/>
      <c r="EOU280" s="791"/>
      <c r="EOV280" s="791"/>
      <c r="EOW280" s="791"/>
      <c r="EOX280" s="791"/>
      <c r="EOY280" s="791"/>
      <c r="EOZ280" s="790"/>
      <c r="EPA280" s="793"/>
      <c r="EPB280" s="791"/>
      <c r="EPC280" s="791"/>
      <c r="EPD280" s="791"/>
      <c r="EPE280" s="791"/>
      <c r="EPF280" s="791"/>
      <c r="EPG280" s="791"/>
      <c r="EPH280" s="791"/>
      <c r="EPI280" s="794"/>
      <c r="EPJ280" s="794"/>
      <c r="EPK280" s="794"/>
      <c r="EPL280" s="794"/>
      <c r="EPM280" s="794"/>
      <c r="EPN280" s="794"/>
      <c r="EPO280" s="794"/>
      <c r="EPP280" s="794"/>
      <c r="EPQ280" s="794"/>
      <c r="EPR280" s="794"/>
      <c r="EPS280" s="794"/>
      <c r="EPT280" s="794"/>
      <c r="EPU280" s="794"/>
      <c r="EPV280" s="794"/>
      <c r="EPW280" s="794"/>
      <c r="EPX280" s="794"/>
      <c r="EPY280" s="794"/>
      <c r="EPZ280" s="794"/>
      <c r="EQA280" s="794"/>
      <c r="EQB280" s="794"/>
      <c r="EQC280" s="794"/>
      <c r="EQD280" s="794"/>
      <c r="EQE280" s="794"/>
      <c r="EQF280" s="794"/>
      <c r="EQG280" s="794"/>
      <c r="EQH280" s="794"/>
      <c r="EQI280" s="794"/>
      <c r="EQJ280" s="794"/>
      <c r="EQK280" s="794"/>
      <c r="EQL280" s="794"/>
      <c r="EQM280" s="794"/>
      <c r="EQN280" s="794"/>
      <c r="EQO280" s="794"/>
      <c r="EQP280" s="794"/>
      <c r="EQQ280" s="794"/>
      <c r="EQR280" s="794"/>
      <c r="EQS280" s="794"/>
      <c r="EQT280" s="794"/>
      <c r="EQU280" s="794"/>
      <c r="EQV280" s="794"/>
      <c r="EQW280" s="794"/>
      <c r="EQX280" s="794"/>
      <c r="EQY280" s="794"/>
      <c r="EQZ280" s="794"/>
      <c r="ERA280" s="791"/>
      <c r="ERB280" s="791"/>
      <c r="ERC280" s="791"/>
      <c r="ERD280" s="791"/>
      <c r="ERE280" s="791"/>
      <c r="ERF280" s="791"/>
      <c r="ERG280" s="791"/>
      <c r="ERH280" s="791"/>
      <c r="ERI280" s="791"/>
      <c r="ERJ280" s="791"/>
      <c r="ERK280" s="791"/>
      <c r="ERL280" s="791"/>
      <c r="ERM280" s="791"/>
      <c r="ERN280" s="791"/>
      <c r="ERO280" s="791"/>
      <c r="ERP280" s="791"/>
      <c r="ERQ280" s="791"/>
      <c r="ERR280" s="791"/>
      <c r="ERS280" s="791"/>
      <c r="ERT280" s="791"/>
      <c r="ERU280" s="791"/>
      <c r="ERV280" s="791"/>
      <c r="ERW280" s="791"/>
      <c r="ERX280" s="791"/>
      <c r="ERY280" s="792"/>
      <c r="ERZ280" s="792"/>
      <c r="ESA280" s="792"/>
      <c r="ESB280" s="792"/>
      <c r="ESC280" s="792"/>
      <c r="ESD280" s="791"/>
      <c r="ESE280" s="791"/>
      <c r="ESF280" s="792"/>
      <c r="ESG280" s="792"/>
      <c r="ESH280" s="791"/>
      <c r="ESI280" s="791"/>
      <c r="ESJ280" s="792"/>
      <c r="ESK280" s="792"/>
      <c r="ESL280" s="791"/>
      <c r="ESM280" s="791"/>
      <c r="ESN280" s="791"/>
      <c r="ESO280" s="791"/>
      <c r="ESP280" s="791"/>
      <c r="ESQ280" s="791"/>
      <c r="ESR280" s="791"/>
      <c r="ESS280" s="792"/>
      <c r="EST280" s="792"/>
      <c r="ESU280" s="791"/>
      <c r="ESV280" s="791"/>
      <c r="ESW280" s="792"/>
      <c r="ESX280" s="792"/>
      <c r="ESY280" s="791"/>
      <c r="ESZ280" s="791"/>
      <c r="ETA280" s="791"/>
      <c r="ETB280" s="791"/>
      <c r="ETC280" s="791"/>
      <c r="ETD280" s="790"/>
      <c r="ETE280" s="793"/>
      <c r="ETF280" s="791"/>
      <c r="ETG280" s="791"/>
      <c r="ETH280" s="791"/>
      <c r="ETI280" s="791"/>
      <c r="ETJ280" s="791"/>
      <c r="ETK280" s="791"/>
      <c r="ETL280" s="791"/>
      <c r="ETM280" s="794"/>
      <c r="ETN280" s="794"/>
      <c r="ETO280" s="794"/>
      <c r="ETP280" s="794"/>
      <c r="ETQ280" s="794"/>
      <c r="ETR280" s="794"/>
      <c r="ETS280" s="794"/>
      <c r="ETT280" s="794"/>
      <c r="ETU280" s="794"/>
      <c r="ETV280" s="794"/>
      <c r="ETW280" s="794"/>
      <c r="ETX280" s="794"/>
      <c r="ETY280" s="794"/>
      <c r="ETZ280" s="794"/>
      <c r="EUA280" s="794"/>
      <c r="EUB280" s="794"/>
      <c r="EUC280" s="794"/>
      <c r="EUD280" s="794"/>
      <c r="EUE280" s="794"/>
      <c r="EUF280" s="794"/>
      <c r="EUG280" s="794"/>
      <c r="EUH280" s="794"/>
      <c r="EUI280" s="794"/>
      <c r="EUJ280" s="794"/>
      <c r="EUK280" s="794"/>
      <c r="EUL280" s="794"/>
      <c r="EUM280" s="794"/>
      <c r="EUN280" s="794"/>
      <c r="EUO280" s="794"/>
      <c r="EUP280" s="794"/>
      <c r="EUQ280" s="794"/>
      <c r="EUR280" s="794"/>
      <c r="EUS280" s="794"/>
      <c r="EUT280" s="794"/>
      <c r="EUU280" s="794"/>
      <c r="EUV280" s="794"/>
      <c r="EUW280" s="794"/>
      <c r="EUX280" s="794"/>
      <c r="EUY280" s="794"/>
      <c r="EUZ280" s="794"/>
      <c r="EVA280" s="794"/>
      <c r="EVB280" s="794"/>
      <c r="EVC280" s="794"/>
      <c r="EVD280" s="794"/>
      <c r="EVE280" s="791"/>
      <c r="EVF280" s="791"/>
      <c r="EVG280" s="791"/>
      <c r="EVH280" s="791"/>
      <c r="EVI280" s="791"/>
      <c r="EVJ280" s="791"/>
      <c r="EVK280" s="791"/>
      <c r="EVL280" s="791"/>
      <c r="EVM280" s="791"/>
      <c r="EVN280" s="791"/>
      <c r="EVO280" s="791"/>
      <c r="EVP280" s="791"/>
      <c r="EVQ280" s="791"/>
      <c r="EVR280" s="791"/>
      <c r="EVS280" s="791"/>
      <c r="EVT280" s="791"/>
      <c r="EVU280" s="791"/>
      <c r="EVV280" s="791"/>
      <c r="EVW280" s="791"/>
      <c r="EVX280" s="791"/>
      <c r="EVY280" s="791"/>
      <c r="EVZ280" s="791"/>
      <c r="EWA280" s="791"/>
      <c r="EWB280" s="791"/>
      <c r="EWC280" s="792"/>
      <c r="EWD280" s="792"/>
      <c r="EWE280" s="792"/>
      <c r="EWF280" s="792"/>
      <c r="EWG280" s="792"/>
      <c r="EWH280" s="791"/>
      <c r="EWI280" s="791"/>
      <c r="EWJ280" s="792"/>
      <c r="EWK280" s="792"/>
      <c r="EWL280" s="791"/>
      <c r="EWM280" s="791"/>
      <c r="EWN280" s="792"/>
      <c r="EWO280" s="792"/>
      <c r="EWP280" s="791"/>
      <c r="EWQ280" s="791"/>
      <c r="EWR280" s="791"/>
      <c r="EWS280" s="791"/>
      <c r="EWT280" s="791"/>
      <c r="EWU280" s="791"/>
      <c r="EWV280" s="791"/>
      <c r="EWW280" s="792"/>
      <c r="EWX280" s="792"/>
      <c r="EWY280" s="791"/>
      <c r="EWZ280" s="791"/>
      <c r="EXA280" s="792"/>
      <c r="EXB280" s="792"/>
      <c r="EXC280" s="791"/>
      <c r="EXD280" s="791"/>
      <c r="EXE280" s="791"/>
      <c r="EXF280" s="791"/>
      <c r="EXG280" s="791"/>
      <c r="EXH280" s="790"/>
      <c r="EXI280" s="793"/>
      <c r="EXJ280" s="791"/>
      <c r="EXK280" s="791"/>
      <c r="EXL280" s="791"/>
      <c r="EXM280" s="791"/>
      <c r="EXN280" s="791"/>
      <c r="EXO280" s="791"/>
      <c r="EXP280" s="791"/>
      <c r="EXQ280" s="794"/>
      <c r="EXR280" s="794"/>
      <c r="EXS280" s="794"/>
      <c r="EXT280" s="794"/>
      <c r="EXU280" s="794"/>
      <c r="EXV280" s="794"/>
      <c r="EXW280" s="794"/>
      <c r="EXX280" s="794"/>
      <c r="EXY280" s="794"/>
      <c r="EXZ280" s="794"/>
      <c r="EYA280" s="794"/>
      <c r="EYB280" s="794"/>
      <c r="EYC280" s="794"/>
      <c r="EYD280" s="794"/>
      <c r="EYE280" s="794"/>
      <c r="EYF280" s="794"/>
      <c r="EYG280" s="794"/>
      <c r="EYH280" s="794"/>
      <c r="EYI280" s="794"/>
      <c r="EYJ280" s="794"/>
      <c r="EYK280" s="794"/>
      <c r="EYL280" s="794"/>
      <c r="EYM280" s="794"/>
      <c r="EYN280" s="794"/>
      <c r="EYO280" s="794"/>
      <c r="EYP280" s="794"/>
      <c r="EYQ280" s="794"/>
      <c r="EYR280" s="794"/>
      <c r="EYS280" s="794"/>
      <c r="EYT280" s="794"/>
      <c r="EYU280" s="794"/>
      <c r="EYV280" s="794"/>
      <c r="EYW280" s="794"/>
      <c r="EYX280" s="794"/>
      <c r="EYY280" s="794"/>
      <c r="EYZ280" s="794"/>
      <c r="EZA280" s="794"/>
      <c r="EZB280" s="794"/>
      <c r="EZC280" s="794"/>
      <c r="EZD280" s="794"/>
      <c r="EZE280" s="794"/>
      <c r="EZF280" s="794"/>
      <c r="EZG280" s="794"/>
      <c r="EZH280" s="794"/>
      <c r="EZI280" s="791"/>
      <c r="EZJ280" s="791"/>
      <c r="EZK280" s="791"/>
      <c r="EZL280" s="791"/>
      <c r="EZM280" s="791"/>
      <c r="EZN280" s="791"/>
      <c r="EZO280" s="791"/>
      <c r="EZP280" s="791"/>
      <c r="EZQ280" s="791"/>
      <c r="EZR280" s="791"/>
      <c r="EZS280" s="791"/>
      <c r="EZT280" s="791"/>
      <c r="EZU280" s="791"/>
      <c r="EZV280" s="791"/>
      <c r="EZW280" s="791"/>
      <c r="EZX280" s="791"/>
      <c r="EZY280" s="791"/>
      <c r="EZZ280" s="791"/>
      <c r="FAA280" s="791"/>
      <c r="FAB280" s="791"/>
      <c r="FAC280" s="791"/>
      <c r="FAD280" s="791"/>
      <c r="FAE280" s="791"/>
      <c r="FAF280" s="791"/>
      <c r="FAG280" s="792"/>
      <c r="FAH280" s="792"/>
      <c r="FAI280" s="792"/>
      <c r="FAJ280" s="792"/>
      <c r="FAK280" s="792"/>
      <c r="FAL280" s="791"/>
      <c r="FAM280" s="791"/>
      <c r="FAN280" s="792"/>
      <c r="FAO280" s="792"/>
      <c r="FAP280" s="791"/>
      <c r="FAQ280" s="791"/>
      <c r="FAR280" s="792"/>
      <c r="FAS280" s="792"/>
      <c r="FAT280" s="791"/>
      <c r="FAU280" s="791"/>
      <c r="FAV280" s="791"/>
      <c r="FAW280" s="791"/>
      <c r="FAX280" s="791"/>
      <c r="FAY280" s="791"/>
      <c r="FAZ280" s="791"/>
      <c r="FBA280" s="792"/>
      <c r="FBB280" s="792"/>
      <c r="FBC280" s="791"/>
      <c r="FBD280" s="791"/>
      <c r="FBE280" s="792"/>
      <c r="FBF280" s="792"/>
      <c r="FBG280" s="791"/>
      <c r="FBH280" s="791"/>
      <c r="FBI280" s="791"/>
      <c r="FBJ280" s="791"/>
      <c r="FBK280" s="791"/>
      <c r="FBL280" s="790"/>
      <c r="FBM280" s="793"/>
      <c r="FBN280" s="791"/>
      <c r="FBO280" s="791"/>
      <c r="FBP280" s="791"/>
      <c r="FBQ280" s="791"/>
      <c r="FBR280" s="791"/>
      <c r="FBS280" s="791"/>
      <c r="FBT280" s="791"/>
      <c r="FBU280" s="794"/>
      <c r="FBV280" s="794"/>
      <c r="FBW280" s="794"/>
      <c r="FBX280" s="794"/>
      <c r="FBY280" s="794"/>
      <c r="FBZ280" s="794"/>
      <c r="FCA280" s="794"/>
      <c r="FCB280" s="794"/>
      <c r="FCC280" s="794"/>
      <c r="FCD280" s="794"/>
      <c r="FCE280" s="794"/>
      <c r="FCF280" s="794"/>
      <c r="FCG280" s="794"/>
      <c r="FCH280" s="794"/>
      <c r="FCI280" s="794"/>
      <c r="FCJ280" s="794"/>
      <c r="FCK280" s="794"/>
      <c r="FCL280" s="794"/>
      <c r="FCM280" s="794"/>
      <c r="FCN280" s="794"/>
      <c r="FCO280" s="794"/>
      <c r="FCP280" s="794"/>
      <c r="FCQ280" s="794"/>
      <c r="FCR280" s="794"/>
      <c r="FCS280" s="794"/>
      <c r="FCT280" s="794"/>
      <c r="FCU280" s="794"/>
      <c r="FCV280" s="794"/>
      <c r="FCW280" s="794"/>
      <c r="FCX280" s="794"/>
      <c r="FCY280" s="794"/>
      <c r="FCZ280" s="794"/>
      <c r="FDA280" s="794"/>
      <c r="FDB280" s="794"/>
      <c r="FDC280" s="794"/>
      <c r="FDD280" s="794"/>
      <c r="FDE280" s="794"/>
      <c r="FDF280" s="794"/>
      <c r="FDG280" s="794"/>
      <c r="FDH280" s="794"/>
      <c r="FDI280" s="794"/>
      <c r="FDJ280" s="794"/>
      <c r="FDK280" s="794"/>
      <c r="FDL280" s="794"/>
      <c r="FDM280" s="791"/>
      <c r="FDN280" s="791"/>
      <c r="FDO280" s="791"/>
      <c r="FDP280" s="791"/>
      <c r="FDQ280" s="791"/>
      <c r="FDR280" s="791"/>
      <c r="FDS280" s="791"/>
      <c r="FDT280" s="791"/>
      <c r="FDU280" s="791"/>
      <c r="FDV280" s="791"/>
      <c r="FDW280" s="791"/>
      <c r="FDX280" s="791"/>
      <c r="FDY280" s="791"/>
      <c r="FDZ280" s="791"/>
      <c r="FEA280" s="791"/>
      <c r="FEB280" s="791"/>
      <c r="FEC280" s="791"/>
      <c r="FED280" s="791"/>
      <c r="FEE280" s="791"/>
      <c r="FEF280" s="791"/>
      <c r="FEG280" s="791"/>
      <c r="FEH280" s="791"/>
      <c r="FEI280" s="791"/>
      <c r="FEJ280" s="791"/>
      <c r="FEK280" s="792"/>
      <c r="FEL280" s="792"/>
      <c r="FEM280" s="792"/>
      <c r="FEN280" s="792"/>
      <c r="FEO280" s="792"/>
      <c r="FEP280" s="791"/>
      <c r="FEQ280" s="791"/>
      <c r="FER280" s="792"/>
      <c r="FES280" s="792"/>
      <c r="FET280" s="791"/>
      <c r="FEU280" s="791"/>
      <c r="FEV280" s="792"/>
      <c r="FEW280" s="792"/>
      <c r="FEX280" s="791"/>
      <c r="FEY280" s="791"/>
      <c r="FEZ280" s="791"/>
      <c r="FFA280" s="791"/>
      <c r="FFB280" s="791"/>
      <c r="FFC280" s="791"/>
      <c r="FFD280" s="791"/>
      <c r="FFE280" s="792"/>
      <c r="FFF280" s="792"/>
      <c r="FFG280" s="791"/>
      <c r="FFH280" s="791"/>
      <c r="FFI280" s="792"/>
      <c r="FFJ280" s="792"/>
      <c r="FFK280" s="791"/>
      <c r="FFL280" s="791"/>
      <c r="FFM280" s="791"/>
      <c r="FFN280" s="791"/>
      <c r="FFO280" s="791"/>
      <c r="FFP280" s="790"/>
      <c r="FFQ280" s="793"/>
      <c r="FFR280" s="791"/>
      <c r="FFS280" s="791"/>
      <c r="FFT280" s="791"/>
      <c r="FFU280" s="791"/>
      <c r="FFV280" s="791"/>
      <c r="FFW280" s="791"/>
      <c r="FFX280" s="791"/>
      <c r="FFY280" s="794"/>
      <c r="FFZ280" s="794"/>
      <c r="FGA280" s="794"/>
      <c r="FGB280" s="794"/>
      <c r="FGC280" s="794"/>
      <c r="FGD280" s="794"/>
      <c r="FGE280" s="794"/>
      <c r="FGF280" s="794"/>
      <c r="FGG280" s="794"/>
      <c r="FGH280" s="794"/>
      <c r="FGI280" s="794"/>
      <c r="FGJ280" s="794"/>
      <c r="FGK280" s="794"/>
      <c r="FGL280" s="794"/>
      <c r="FGM280" s="794"/>
      <c r="FGN280" s="794"/>
      <c r="FGO280" s="794"/>
      <c r="FGP280" s="794"/>
      <c r="FGQ280" s="794"/>
      <c r="FGR280" s="794"/>
      <c r="FGS280" s="794"/>
      <c r="FGT280" s="794"/>
      <c r="FGU280" s="794"/>
      <c r="FGV280" s="794"/>
      <c r="FGW280" s="794"/>
      <c r="FGX280" s="794"/>
      <c r="FGY280" s="794"/>
      <c r="FGZ280" s="794"/>
      <c r="FHA280" s="794"/>
      <c r="FHB280" s="794"/>
      <c r="FHC280" s="794"/>
      <c r="FHD280" s="794"/>
      <c r="FHE280" s="794"/>
      <c r="FHF280" s="794"/>
      <c r="FHG280" s="794"/>
      <c r="FHH280" s="794"/>
      <c r="FHI280" s="794"/>
      <c r="FHJ280" s="794"/>
      <c r="FHK280" s="794"/>
      <c r="FHL280" s="794"/>
      <c r="FHM280" s="794"/>
      <c r="FHN280" s="794"/>
      <c r="FHO280" s="794"/>
      <c r="FHP280" s="794"/>
      <c r="FHQ280" s="791"/>
      <c r="FHR280" s="791"/>
      <c r="FHS280" s="791"/>
      <c r="FHT280" s="791"/>
      <c r="FHU280" s="791"/>
      <c r="FHV280" s="791"/>
      <c r="FHW280" s="791"/>
      <c r="FHX280" s="791"/>
      <c r="FHY280" s="791"/>
      <c r="FHZ280" s="791"/>
      <c r="FIA280" s="791"/>
      <c r="FIB280" s="791"/>
      <c r="FIC280" s="791"/>
      <c r="FID280" s="791"/>
      <c r="FIE280" s="791"/>
      <c r="FIF280" s="791"/>
      <c r="FIG280" s="791"/>
      <c r="FIH280" s="791"/>
      <c r="FII280" s="791"/>
      <c r="FIJ280" s="791"/>
      <c r="FIK280" s="791"/>
      <c r="FIL280" s="791"/>
      <c r="FIM280" s="791"/>
      <c r="FIN280" s="791"/>
      <c r="FIO280" s="792"/>
      <c r="FIP280" s="792"/>
      <c r="FIQ280" s="792"/>
      <c r="FIR280" s="792"/>
      <c r="FIS280" s="792"/>
      <c r="FIT280" s="791"/>
      <c r="FIU280" s="791"/>
      <c r="FIV280" s="792"/>
      <c r="FIW280" s="792"/>
      <c r="FIX280" s="791"/>
      <c r="FIY280" s="791"/>
      <c r="FIZ280" s="792"/>
      <c r="FJA280" s="792"/>
      <c r="FJB280" s="791"/>
      <c r="FJC280" s="791"/>
      <c r="FJD280" s="791"/>
      <c r="FJE280" s="791"/>
      <c r="FJF280" s="791"/>
      <c r="FJG280" s="791"/>
      <c r="FJH280" s="791"/>
      <c r="FJI280" s="792"/>
      <c r="FJJ280" s="792"/>
      <c r="FJK280" s="791"/>
      <c r="FJL280" s="791"/>
      <c r="FJM280" s="792"/>
      <c r="FJN280" s="792"/>
      <c r="FJO280" s="791"/>
      <c r="FJP280" s="791"/>
      <c r="FJQ280" s="791"/>
      <c r="FJR280" s="791"/>
      <c r="FJS280" s="791"/>
      <c r="FJT280" s="790"/>
      <c r="FJU280" s="793"/>
      <c r="FJV280" s="791"/>
      <c r="FJW280" s="791"/>
      <c r="FJX280" s="791"/>
      <c r="FJY280" s="791"/>
      <c r="FJZ280" s="791"/>
      <c r="FKA280" s="791"/>
      <c r="FKB280" s="791"/>
      <c r="FKC280" s="794"/>
      <c r="FKD280" s="794"/>
      <c r="FKE280" s="794"/>
      <c r="FKF280" s="794"/>
      <c r="FKG280" s="794"/>
      <c r="FKH280" s="794"/>
      <c r="FKI280" s="794"/>
      <c r="FKJ280" s="794"/>
      <c r="FKK280" s="794"/>
      <c r="FKL280" s="794"/>
      <c r="FKM280" s="794"/>
      <c r="FKN280" s="794"/>
      <c r="FKO280" s="794"/>
      <c r="FKP280" s="794"/>
      <c r="FKQ280" s="794"/>
      <c r="FKR280" s="794"/>
      <c r="FKS280" s="794"/>
      <c r="FKT280" s="794"/>
      <c r="FKU280" s="794"/>
      <c r="FKV280" s="794"/>
      <c r="FKW280" s="794"/>
      <c r="FKX280" s="794"/>
      <c r="FKY280" s="794"/>
      <c r="FKZ280" s="794"/>
      <c r="FLA280" s="794"/>
      <c r="FLB280" s="794"/>
      <c r="FLC280" s="794"/>
      <c r="FLD280" s="794"/>
      <c r="FLE280" s="794"/>
      <c r="FLF280" s="794"/>
      <c r="FLG280" s="794"/>
      <c r="FLH280" s="794"/>
      <c r="FLI280" s="794"/>
      <c r="FLJ280" s="794"/>
      <c r="FLK280" s="794"/>
      <c r="FLL280" s="794"/>
      <c r="FLM280" s="794"/>
      <c r="FLN280" s="794"/>
      <c r="FLO280" s="794"/>
      <c r="FLP280" s="794"/>
      <c r="FLQ280" s="794"/>
      <c r="FLR280" s="794"/>
      <c r="FLS280" s="794"/>
      <c r="FLT280" s="794"/>
      <c r="FLU280" s="791"/>
      <c r="FLV280" s="791"/>
      <c r="FLW280" s="791"/>
      <c r="FLX280" s="791"/>
      <c r="FLY280" s="791"/>
      <c r="FLZ280" s="791"/>
      <c r="FMA280" s="791"/>
      <c r="FMB280" s="791"/>
      <c r="FMC280" s="791"/>
      <c r="FMD280" s="791"/>
      <c r="FME280" s="791"/>
      <c r="FMF280" s="791"/>
      <c r="FMG280" s="791"/>
      <c r="FMH280" s="791"/>
      <c r="FMI280" s="791"/>
      <c r="FMJ280" s="791"/>
      <c r="FMK280" s="791"/>
      <c r="FML280" s="791"/>
      <c r="FMM280" s="791"/>
      <c r="FMN280" s="791"/>
      <c r="FMO280" s="791"/>
      <c r="FMP280" s="791"/>
      <c r="FMQ280" s="791"/>
      <c r="FMR280" s="791"/>
      <c r="FMS280" s="792"/>
      <c r="FMT280" s="792"/>
      <c r="FMU280" s="792"/>
      <c r="FMV280" s="792"/>
      <c r="FMW280" s="792"/>
      <c r="FMX280" s="791"/>
      <c r="FMY280" s="791"/>
      <c r="FMZ280" s="792"/>
      <c r="FNA280" s="792"/>
      <c r="FNB280" s="791"/>
      <c r="FNC280" s="791"/>
      <c r="FND280" s="792"/>
      <c r="FNE280" s="792"/>
      <c r="FNF280" s="791"/>
      <c r="FNG280" s="791"/>
      <c r="FNH280" s="791"/>
      <c r="FNI280" s="791"/>
      <c r="FNJ280" s="791"/>
      <c r="FNK280" s="791"/>
      <c r="FNL280" s="791"/>
      <c r="FNM280" s="792"/>
      <c r="FNN280" s="792"/>
      <c r="FNO280" s="791"/>
      <c r="FNP280" s="791"/>
      <c r="FNQ280" s="792"/>
      <c r="FNR280" s="792"/>
      <c r="FNS280" s="791"/>
      <c r="FNT280" s="791"/>
      <c r="FNU280" s="791"/>
      <c r="FNV280" s="791"/>
      <c r="FNW280" s="791"/>
      <c r="FNX280" s="790"/>
      <c r="FNY280" s="793"/>
      <c r="FNZ280" s="791"/>
      <c r="FOA280" s="791"/>
      <c r="FOB280" s="791"/>
      <c r="FOC280" s="791"/>
      <c r="FOD280" s="791"/>
      <c r="FOE280" s="791"/>
      <c r="FOF280" s="791"/>
      <c r="FOG280" s="794"/>
      <c r="FOH280" s="794"/>
      <c r="FOI280" s="794"/>
      <c r="FOJ280" s="794"/>
      <c r="FOK280" s="794"/>
      <c r="FOL280" s="794"/>
      <c r="FOM280" s="794"/>
      <c r="FON280" s="794"/>
      <c r="FOO280" s="794"/>
      <c r="FOP280" s="794"/>
      <c r="FOQ280" s="794"/>
      <c r="FOR280" s="794"/>
      <c r="FOS280" s="794"/>
      <c r="FOT280" s="794"/>
      <c r="FOU280" s="794"/>
      <c r="FOV280" s="794"/>
      <c r="FOW280" s="794"/>
      <c r="FOX280" s="794"/>
      <c r="FOY280" s="794"/>
      <c r="FOZ280" s="794"/>
      <c r="FPA280" s="794"/>
      <c r="FPB280" s="794"/>
      <c r="FPC280" s="794"/>
      <c r="FPD280" s="794"/>
      <c r="FPE280" s="794"/>
      <c r="FPF280" s="794"/>
      <c r="FPG280" s="794"/>
      <c r="FPH280" s="794"/>
      <c r="FPI280" s="794"/>
      <c r="FPJ280" s="794"/>
      <c r="FPK280" s="794"/>
      <c r="FPL280" s="794"/>
      <c r="FPM280" s="794"/>
      <c r="FPN280" s="794"/>
      <c r="FPO280" s="794"/>
      <c r="FPP280" s="794"/>
      <c r="FPQ280" s="794"/>
      <c r="FPR280" s="794"/>
      <c r="FPS280" s="794"/>
      <c r="FPT280" s="794"/>
      <c r="FPU280" s="794"/>
      <c r="FPV280" s="794"/>
      <c r="FPW280" s="794"/>
      <c r="FPX280" s="794"/>
      <c r="FPY280" s="791"/>
      <c r="FPZ280" s="791"/>
      <c r="FQA280" s="791"/>
      <c r="FQB280" s="791"/>
      <c r="FQC280" s="791"/>
      <c r="FQD280" s="791"/>
      <c r="FQE280" s="791"/>
      <c r="FQF280" s="791"/>
      <c r="FQG280" s="791"/>
      <c r="FQH280" s="791"/>
      <c r="FQI280" s="791"/>
      <c r="FQJ280" s="791"/>
      <c r="FQK280" s="791"/>
      <c r="FQL280" s="791"/>
      <c r="FQM280" s="791"/>
      <c r="FQN280" s="791"/>
      <c r="FQO280" s="791"/>
      <c r="FQP280" s="791"/>
      <c r="FQQ280" s="791"/>
      <c r="FQR280" s="791"/>
      <c r="FQS280" s="791"/>
      <c r="FQT280" s="791"/>
      <c r="FQU280" s="791"/>
      <c r="FQV280" s="791"/>
      <c r="FQW280" s="792"/>
      <c r="FQX280" s="792"/>
      <c r="FQY280" s="792"/>
      <c r="FQZ280" s="792"/>
      <c r="FRA280" s="792"/>
      <c r="FRB280" s="791"/>
      <c r="FRC280" s="791"/>
      <c r="FRD280" s="792"/>
      <c r="FRE280" s="792"/>
      <c r="FRF280" s="791"/>
      <c r="FRG280" s="791"/>
      <c r="FRH280" s="792"/>
      <c r="FRI280" s="792"/>
      <c r="FRJ280" s="791"/>
      <c r="FRK280" s="791"/>
      <c r="FRL280" s="791"/>
      <c r="FRM280" s="791"/>
      <c r="FRN280" s="791"/>
      <c r="FRO280" s="791"/>
      <c r="FRP280" s="791"/>
      <c r="FRQ280" s="792"/>
      <c r="FRR280" s="792"/>
      <c r="FRS280" s="791"/>
      <c r="FRT280" s="791"/>
      <c r="FRU280" s="792"/>
      <c r="FRV280" s="792"/>
      <c r="FRW280" s="791"/>
      <c r="FRX280" s="791"/>
      <c r="FRY280" s="791"/>
      <c r="FRZ280" s="791"/>
      <c r="FSA280" s="791"/>
      <c r="FSB280" s="790"/>
      <c r="FSC280" s="793"/>
      <c r="FSD280" s="791"/>
      <c r="FSE280" s="791"/>
      <c r="FSF280" s="791"/>
      <c r="FSG280" s="791"/>
      <c r="FSH280" s="791"/>
      <c r="FSI280" s="791"/>
      <c r="FSJ280" s="791"/>
      <c r="FSK280" s="794"/>
      <c r="FSL280" s="794"/>
      <c r="FSM280" s="794"/>
      <c r="FSN280" s="794"/>
      <c r="FSO280" s="794"/>
      <c r="FSP280" s="794"/>
      <c r="FSQ280" s="794"/>
      <c r="FSR280" s="794"/>
      <c r="FSS280" s="794"/>
      <c r="FST280" s="794"/>
      <c r="FSU280" s="794"/>
      <c r="FSV280" s="794"/>
      <c r="FSW280" s="794"/>
      <c r="FSX280" s="794"/>
      <c r="FSY280" s="794"/>
      <c r="FSZ280" s="794"/>
      <c r="FTA280" s="794"/>
      <c r="FTB280" s="794"/>
      <c r="FTC280" s="794"/>
      <c r="FTD280" s="794"/>
      <c r="FTE280" s="794"/>
      <c r="FTF280" s="794"/>
      <c r="FTG280" s="794"/>
      <c r="FTH280" s="794"/>
      <c r="FTI280" s="794"/>
      <c r="FTJ280" s="794"/>
      <c r="FTK280" s="794"/>
      <c r="FTL280" s="794"/>
      <c r="FTM280" s="794"/>
      <c r="FTN280" s="794"/>
      <c r="FTO280" s="794"/>
      <c r="FTP280" s="794"/>
      <c r="FTQ280" s="794"/>
      <c r="FTR280" s="794"/>
      <c r="FTS280" s="794"/>
      <c r="FTT280" s="794"/>
      <c r="FTU280" s="794"/>
      <c r="FTV280" s="794"/>
      <c r="FTW280" s="794"/>
      <c r="FTX280" s="794"/>
      <c r="FTY280" s="794"/>
      <c r="FTZ280" s="794"/>
      <c r="FUA280" s="794"/>
      <c r="FUB280" s="794"/>
      <c r="FUC280" s="791"/>
      <c r="FUD280" s="791"/>
      <c r="FUE280" s="791"/>
      <c r="FUF280" s="791"/>
      <c r="FUG280" s="791"/>
      <c r="FUH280" s="791"/>
      <c r="FUI280" s="791"/>
      <c r="FUJ280" s="791"/>
      <c r="FUK280" s="791"/>
      <c r="FUL280" s="791"/>
      <c r="FUM280" s="791"/>
      <c r="FUN280" s="791"/>
      <c r="FUO280" s="791"/>
      <c r="FUP280" s="791"/>
      <c r="FUQ280" s="791"/>
      <c r="FUR280" s="791"/>
      <c r="FUS280" s="791"/>
      <c r="FUT280" s="791"/>
      <c r="FUU280" s="791"/>
      <c r="FUV280" s="791"/>
      <c r="FUW280" s="791"/>
      <c r="FUX280" s="791"/>
      <c r="FUY280" s="791"/>
      <c r="FUZ280" s="791"/>
      <c r="FVA280" s="792"/>
      <c r="FVB280" s="792"/>
      <c r="FVC280" s="792"/>
      <c r="FVD280" s="792"/>
      <c r="FVE280" s="792"/>
      <c r="FVF280" s="791"/>
      <c r="FVG280" s="791"/>
      <c r="FVH280" s="792"/>
      <c r="FVI280" s="792"/>
      <c r="FVJ280" s="791"/>
      <c r="FVK280" s="791"/>
      <c r="FVL280" s="792"/>
      <c r="FVM280" s="792"/>
      <c r="FVN280" s="791"/>
      <c r="FVO280" s="791"/>
      <c r="FVP280" s="791"/>
      <c r="FVQ280" s="791"/>
      <c r="FVR280" s="791"/>
      <c r="FVS280" s="791"/>
      <c r="FVT280" s="791"/>
      <c r="FVU280" s="792"/>
      <c r="FVV280" s="792"/>
      <c r="FVW280" s="791"/>
      <c r="FVX280" s="791"/>
      <c r="FVY280" s="792"/>
      <c r="FVZ280" s="792"/>
      <c r="FWA280" s="791"/>
      <c r="FWB280" s="791"/>
      <c r="FWC280" s="791"/>
      <c r="FWD280" s="791"/>
      <c r="FWE280" s="791"/>
      <c r="FWF280" s="790"/>
      <c r="FWG280" s="793"/>
      <c r="FWH280" s="791"/>
      <c r="FWI280" s="791"/>
      <c r="FWJ280" s="791"/>
      <c r="FWK280" s="791"/>
      <c r="FWL280" s="791"/>
      <c r="FWM280" s="791"/>
      <c r="FWN280" s="791"/>
      <c r="FWO280" s="794"/>
      <c r="FWP280" s="794"/>
      <c r="FWQ280" s="794"/>
      <c r="FWR280" s="794"/>
      <c r="FWS280" s="794"/>
      <c r="FWT280" s="794"/>
      <c r="FWU280" s="794"/>
      <c r="FWV280" s="794"/>
      <c r="FWW280" s="794"/>
      <c r="FWX280" s="794"/>
      <c r="FWY280" s="794"/>
      <c r="FWZ280" s="794"/>
      <c r="FXA280" s="794"/>
      <c r="FXB280" s="794"/>
      <c r="FXC280" s="794"/>
      <c r="FXD280" s="794"/>
      <c r="FXE280" s="794"/>
      <c r="FXF280" s="794"/>
      <c r="FXG280" s="794"/>
      <c r="FXH280" s="794"/>
      <c r="FXI280" s="794"/>
      <c r="FXJ280" s="794"/>
      <c r="FXK280" s="794"/>
      <c r="FXL280" s="794"/>
      <c r="FXM280" s="794"/>
      <c r="FXN280" s="794"/>
      <c r="FXO280" s="794"/>
      <c r="FXP280" s="794"/>
      <c r="FXQ280" s="794"/>
      <c r="FXR280" s="794"/>
      <c r="FXS280" s="794"/>
      <c r="FXT280" s="794"/>
      <c r="FXU280" s="794"/>
      <c r="FXV280" s="794"/>
      <c r="FXW280" s="794"/>
      <c r="FXX280" s="794"/>
      <c r="FXY280" s="794"/>
      <c r="FXZ280" s="794"/>
      <c r="FYA280" s="794"/>
      <c r="FYB280" s="794"/>
      <c r="FYC280" s="794"/>
      <c r="FYD280" s="794"/>
      <c r="FYE280" s="794"/>
      <c r="FYF280" s="794"/>
      <c r="FYG280" s="791"/>
      <c r="FYH280" s="791"/>
      <c r="FYI280" s="791"/>
      <c r="FYJ280" s="791"/>
      <c r="FYK280" s="791"/>
      <c r="FYL280" s="791"/>
      <c r="FYM280" s="791"/>
      <c r="FYN280" s="791"/>
      <c r="FYO280" s="791"/>
      <c r="FYP280" s="791"/>
      <c r="FYQ280" s="791"/>
      <c r="FYR280" s="791"/>
      <c r="FYS280" s="791"/>
      <c r="FYT280" s="791"/>
      <c r="FYU280" s="791"/>
      <c r="FYV280" s="791"/>
      <c r="FYW280" s="791"/>
      <c r="FYX280" s="791"/>
      <c r="FYY280" s="791"/>
      <c r="FYZ280" s="791"/>
      <c r="FZA280" s="791"/>
      <c r="FZB280" s="791"/>
      <c r="FZC280" s="791"/>
      <c r="FZD280" s="791"/>
      <c r="FZE280" s="792"/>
      <c r="FZF280" s="792"/>
      <c r="FZG280" s="792"/>
      <c r="FZH280" s="792"/>
      <c r="FZI280" s="792"/>
      <c r="FZJ280" s="791"/>
      <c r="FZK280" s="791"/>
      <c r="FZL280" s="792"/>
      <c r="FZM280" s="792"/>
      <c r="FZN280" s="791"/>
      <c r="FZO280" s="791"/>
      <c r="FZP280" s="792"/>
      <c r="FZQ280" s="792"/>
      <c r="FZR280" s="791"/>
      <c r="FZS280" s="791"/>
      <c r="FZT280" s="791"/>
      <c r="FZU280" s="791"/>
      <c r="FZV280" s="791"/>
      <c r="FZW280" s="791"/>
      <c r="FZX280" s="791"/>
      <c r="FZY280" s="792"/>
      <c r="FZZ280" s="792"/>
      <c r="GAA280" s="791"/>
      <c r="GAB280" s="791"/>
      <c r="GAC280" s="792"/>
      <c r="GAD280" s="792"/>
      <c r="GAE280" s="791"/>
      <c r="GAF280" s="791"/>
      <c r="GAG280" s="791"/>
      <c r="GAH280" s="791"/>
      <c r="GAI280" s="791"/>
      <c r="GAJ280" s="790"/>
      <c r="GAK280" s="793"/>
      <c r="GAL280" s="791"/>
      <c r="GAM280" s="791"/>
      <c r="GAN280" s="791"/>
      <c r="GAO280" s="791"/>
      <c r="GAP280" s="791"/>
      <c r="GAQ280" s="791"/>
      <c r="GAR280" s="791"/>
      <c r="GAS280" s="794"/>
      <c r="GAT280" s="794"/>
      <c r="GAU280" s="794"/>
      <c r="GAV280" s="794"/>
      <c r="GAW280" s="794"/>
      <c r="GAX280" s="794"/>
      <c r="GAY280" s="794"/>
      <c r="GAZ280" s="794"/>
      <c r="GBA280" s="794"/>
      <c r="GBB280" s="794"/>
      <c r="GBC280" s="794"/>
      <c r="GBD280" s="794"/>
      <c r="GBE280" s="794"/>
      <c r="GBF280" s="794"/>
      <c r="GBG280" s="794"/>
      <c r="GBH280" s="794"/>
      <c r="GBI280" s="794"/>
      <c r="GBJ280" s="794"/>
      <c r="GBK280" s="794"/>
      <c r="GBL280" s="794"/>
      <c r="GBM280" s="794"/>
      <c r="GBN280" s="794"/>
      <c r="GBO280" s="794"/>
      <c r="GBP280" s="794"/>
      <c r="GBQ280" s="794"/>
      <c r="GBR280" s="794"/>
      <c r="GBS280" s="794"/>
      <c r="GBT280" s="794"/>
      <c r="GBU280" s="794"/>
      <c r="GBV280" s="794"/>
      <c r="GBW280" s="794"/>
      <c r="GBX280" s="794"/>
      <c r="GBY280" s="794"/>
      <c r="GBZ280" s="794"/>
      <c r="GCA280" s="794"/>
      <c r="GCB280" s="794"/>
      <c r="GCC280" s="794"/>
      <c r="GCD280" s="794"/>
      <c r="GCE280" s="794"/>
      <c r="GCF280" s="794"/>
      <c r="GCG280" s="794"/>
      <c r="GCH280" s="794"/>
      <c r="GCI280" s="794"/>
      <c r="GCJ280" s="794"/>
      <c r="GCK280" s="791"/>
      <c r="GCL280" s="791"/>
      <c r="GCM280" s="791"/>
      <c r="GCN280" s="791"/>
      <c r="GCO280" s="791"/>
      <c r="GCP280" s="791"/>
      <c r="GCQ280" s="791"/>
      <c r="GCR280" s="791"/>
      <c r="GCS280" s="791"/>
      <c r="GCT280" s="791"/>
      <c r="GCU280" s="791"/>
      <c r="GCV280" s="791"/>
      <c r="GCW280" s="791"/>
      <c r="GCX280" s="791"/>
      <c r="GCY280" s="791"/>
      <c r="GCZ280" s="791"/>
      <c r="GDA280" s="791"/>
      <c r="GDB280" s="791"/>
      <c r="GDC280" s="791"/>
      <c r="GDD280" s="791"/>
      <c r="GDE280" s="791"/>
      <c r="GDF280" s="791"/>
      <c r="GDG280" s="791"/>
      <c r="GDH280" s="791"/>
      <c r="GDI280" s="792"/>
      <c r="GDJ280" s="792"/>
      <c r="GDK280" s="792"/>
      <c r="GDL280" s="792"/>
      <c r="GDM280" s="792"/>
      <c r="GDN280" s="791"/>
      <c r="GDO280" s="791"/>
      <c r="GDP280" s="792"/>
      <c r="GDQ280" s="792"/>
      <c r="GDR280" s="791"/>
      <c r="GDS280" s="791"/>
      <c r="GDT280" s="792"/>
      <c r="GDU280" s="792"/>
      <c r="GDV280" s="791"/>
      <c r="GDW280" s="791"/>
      <c r="GDX280" s="791"/>
      <c r="GDY280" s="791"/>
      <c r="GDZ280" s="791"/>
      <c r="GEA280" s="791"/>
      <c r="GEB280" s="791"/>
      <c r="GEC280" s="792"/>
      <c r="GED280" s="792"/>
      <c r="GEE280" s="791"/>
      <c r="GEF280" s="791"/>
      <c r="GEG280" s="792"/>
      <c r="GEH280" s="792"/>
      <c r="GEI280" s="791"/>
      <c r="GEJ280" s="791"/>
      <c r="GEK280" s="791"/>
      <c r="GEL280" s="791"/>
      <c r="GEM280" s="791"/>
      <c r="GEN280" s="790"/>
      <c r="GEO280" s="793"/>
      <c r="GEP280" s="791"/>
      <c r="GEQ280" s="791"/>
      <c r="GER280" s="791"/>
      <c r="GES280" s="791"/>
      <c r="GET280" s="791"/>
      <c r="GEU280" s="791"/>
      <c r="GEV280" s="791"/>
      <c r="GEW280" s="794"/>
      <c r="GEX280" s="794"/>
      <c r="GEY280" s="794"/>
      <c r="GEZ280" s="794"/>
      <c r="GFA280" s="794"/>
      <c r="GFB280" s="794"/>
      <c r="GFC280" s="794"/>
      <c r="GFD280" s="794"/>
      <c r="GFE280" s="794"/>
      <c r="GFF280" s="794"/>
      <c r="GFG280" s="794"/>
      <c r="GFH280" s="794"/>
      <c r="GFI280" s="794"/>
      <c r="GFJ280" s="794"/>
      <c r="GFK280" s="794"/>
      <c r="GFL280" s="794"/>
      <c r="GFM280" s="794"/>
      <c r="GFN280" s="794"/>
      <c r="GFO280" s="794"/>
      <c r="GFP280" s="794"/>
      <c r="GFQ280" s="794"/>
      <c r="GFR280" s="794"/>
      <c r="GFS280" s="794"/>
      <c r="GFT280" s="794"/>
      <c r="GFU280" s="794"/>
      <c r="GFV280" s="794"/>
      <c r="GFW280" s="794"/>
      <c r="GFX280" s="794"/>
      <c r="GFY280" s="794"/>
      <c r="GFZ280" s="794"/>
      <c r="GGA280" s="794"/>
      <c r="GGB280" s="794"/>
      <c r="GGC280" s="794"/>
      <c r="GGD280" s="794"/>
      <c r="GGE280" s="794"/>
      <c r="GGF280" s="794"/>
      <c r="GGG280" s="794"/>
      <c r="GGH280" s="794"/>
      <c r="GGI280" s="794"/>
      <c r="GGJ280" s="794"/>
      <c r="GGK280" s="794"/>
      <c r="GGL280" s="794"/>
      <c r="GGM280" s="794"/>
      <c r="GGN280" s="794"/>
      <c r="GGO280" s="791"/>
      <c r="GGP280" s="791"/>
      <c r="GGQ280" s="791"/>
      <c r="GGR280" s="791"/>
      <c r="GGS280" s="791"/>
      <c r="GGT280" s="791"/>
      <c r="GGU280" s="791"/>
      <c r="GGV280" s="791"/>
      <c r="GGW280" s="791"/>
      <c r="GGX280" s="791"/>
      <c r="GGY280" s="791"/>
      <c r="GGZ280" s="791"/>
      <c r="GHA280" s="791"/>
      <c r="GHB280" s="791"/>
      <c r="GHC280" s="791"/>
      <c r="GHD280" s="791"/>
      <c r="GHE280" s="791"/>
      <c r="GHF280" s="791"/>
      <c r="GHG280" s="791"/>
      <c r="GHH280" s="791"/>
      <c r="GHI280" s="791"/>
      <c r="GHJ280" s="791"/>
      <c r="GHK280" s="791"/>
      <c r="GHL280" s="791"/>
      <c r="GHM280" s="792"/>
      <c r="GHN280" s="792"/>
      <c r="GHO280" s="792"/>
      <c r="GHP280" s="792"/>
      <c r="GHQ280" s="792"/>
      <c r="GHR280" s="791"/>
      <c r="GHS280" s="791"/>
      <c r="GHT280" s="792"/>
      <c r="GHU280" s="792"/>
      <c r="GHV280" s="791"/>
      <c r="GHW280" s="791"/>
      <c r="GHX280" s="792"/>
      <c r="GHY280" s="792"/>
      <c r="GHZ280" s="791"/>
      <c r="GIA280" s="791"/>
      <c r="GIB280" s="791"/>
      <c r="GIC280" s="791"/>
      <c r="GID280" s="791"/>
      <c r="GIE280" s="791"/>
      <c r="GIF280" s="791"/>
      <c r="GIG280" s="792"/>
      <c r="GIH280" s="792"/>
      <c r="GII280" s="791"/>
      <c r="GIJ280" s="791"/>
      <c r="GIK280" s="792"/>
      <c r="GIL280" s="792"/>
      <c r="GIM280" s="791"/>
      <c r="GIN280" s="791"/>
      <c r="GIO280" s="791"/>
      <c r="GIP280" s="791"/>
      <c r="GIQ280" s="791"/>
      <c r="GIR280" s="790"/>
      <c r="GIS280" s="793"/>
      <c r="GIT280" s="791"/>
      <c r="GIU280" s="791"/>
      <c r="GIV280" s="791"/>
      <c r="GIW280" s="791"/>
      <c r="GIX280" s="791"/>
      <c r="GIY280" s="791"/>
      <c r="GIZ280" s="791"/>
      <c r="GJA280" s="794"/>
      <c r="GJB280" s="794"/>
      <c r="GJC280" s="794"/>
      <c r="GJD280" s="794"/>
      <c r="GJE280" s="794"/>
      <c r="GJF280" s="794"/>
      <c r="GJG280" s="794"/>
      <c r="GJH280" s="794"/>
      <c r="GJI280" s="794"/>
      <c r="GJJ280" s="794"/>
      <c r="GJK280" s="794"/>
      <c r="GJL280" s="794"/>
      <c r="GJM280" s="794"/>
      <c r="GJN280" s="794"/>
      <c r="GJO280" s="794"/>
      <c r="GJP280" s="794"/>
      <c r="GJQ280" s="794"/>
      <c r="GJR280" s="794"/>
      <c r="GJS280" s="794"/>
      <c r="GJT280" s="794"/>
      <c r="GJU280" s="794"/>
      <c r="GJV280" s="794"/>
      <c r="GJW280" s="794"/>
      <c r="GJX280" s="794"/>
      <c r="GJY280" s="794"/>
      <c r="GJZ280" s="794"/>
      <c r="GKA280" s="794"/>
      <c r="GKB280" s="794"/>
      <c r="GKC280" s="794"/>
      <c r="GKD280" s="794"/>
      <c r="GKE280" s="794"/>
      <c r="GKF280" s="794"/>
      <c r="GKG280" s="794"/>
      <c r="GKH280" s="794"/>
      <c r="GKI280" s="794"/>
      <c r="GKJ280" s="794"/>
      <c r="GKK280" s="794"/>
      <c r="GKL280" s="794"/>
      <c r="GKM280" s="794"/>
      <c r="GKN280" s="794"/>
      <c r="GKO280" s="794"/>
      <c r="GKP280" s="794"/>
      <c r="GKQ280" s="794"/>
      <c r="GKR280" s="794"/>
      <c r="GKS280" s="791"/>
      <c r="GKT280" s="791"/>
      <c r="GKU280" s="791"/>
      <c r="GKV280" s="791"/>
      <c r="GKW280" s="791"/>
      <c r="GKX280" s="791"/>
      <c r="GKY280" s="791"/>
      <c r="GKZ280" s="791"/>
      <c r="GLA280" s="791"/>
      <c r="GLB280" s="791"/>
      <c r="GLC280" s="791"/>
      <c r="GLD280" s="791"/>
      <c r="GLE280" s="791"/>
      <c r="GLF280" s="791"/>
      <c r="GLG280" s="791"/>
      <c r="GLH280" s="791"/>
      <c r="GLI280" s="791"/>
      <c r="GLJ280" s="791"/>
      <c r="GLK280" s="791"/>
      <c r="GLL280" s="791"/>
      <c r="GLM280" s="791"/>
      <c r="GLN280" s="791"/>
      <c r="GLO280" s="791"/>
      <c r="GLP280" s="791"/>
      <c r="GLQ280" s="792"/>
      <c r="GLR280" s="792"/>
      <c r="GLS280" s="792"/>
      <c r="GLT280" s="792"/>
      <c r="GLU280" s="792"/>
      <c r="GLV280" s="791"/>
      <c r="GLW280" s="791"/>
      <c r="GLX280" s="792"/>
      <c r="GLY280" s="792"/>
      <c r="GLZ280" s="791"/>
      <c r="GMA280" s="791"/>
      <c r="GMB280" s="792"/>
      <c r="GMC280" s="792"/>
      <c r="GMD280" s="791"/>
      <c r="GME280" s="791"/>
      <c r="GMF280" s="791"/>
      <c r="GMG280" s="791"/>
      <c r="GMH280" s="791"/>
      <c r="GMI280" s="791"/>
      <c r="GMJ280" s="791"/>
      <c r="GMK280" s="792"/>
      <c r="GML280" s="792"/>
      <c r="GMM280" s="791"/>
      <c r="GMN280" s="791"/>
      <c r="GMO280" s="792"/>
      <c r="GMP280" s="792"/>
      <c r="GMQ280" s="791"/>
      <c r="GMR280" s="791"/>
      <c r="GMS280" s="791"/>
      <c r="GMT280" s="791"/>
      <c r="GMU280" s="791"/>
      <c r="GMV280" s="790"/>
      <c r="GMW280" s="793"/>
      <c r="GMX280" s="791"/>
      <c r="GMY280" s="791"/>
      <c r="GMZ280" s="791"/>
      <c r="GNA280" s="791"/>
      <c r="GNB280" s="791"/>
      <c r="GNC280" s="791"/>
      <c r="GND280" s="791"/>
      <c r="GNE280" s="794"/>
      <c r="GNF280" s="794"/>
      <c r="GNG280" s="794"/>
      <c r="GNH280" s="794"/>
      <c r="GNI280" s="794"/>
      <c r="GNJ280" s="794"/>
      <c r="GNK280" s="794"/>
      <c r="GNL280" s="794"/>
      <c r="GNM280" s="794"/>
      <c r="GNN280" s="794"/>
      <c r="GNO280" s="794"/>
      <c r="GNP280" s="794"/>
      <c r="GNQ280" s="794"/>
      <c r="GNR280" s="794"/>
      <c r="GNS280" s="794"/>
      <c r="GNT280" s="794"/>
      <c r="GNU280" s="794"/>
      <c r="GNV280" s="794"/>
      <c r="GNW280" s="794"/>
      <c r="GNX280" s="794"/>
      <c r="GNY280" s="794"/>
      <c r="GNZ280" s="794"/>
      <c r="GOA280" s="794"/>
      <c r="GOB280" s="794"/>
      <c r="GOC280" s="794"/>
      <c r="GOD280" s="794"/>
      <c r="GOE280" s="794"/>
      <c r="GOF280" s="794"/>
      <c r="GOG280" s="794"/>
      <c r="GOH280" s="794"/>
      <c r="GOI280" s="794"/>
      <c r="GOJ280" s="794"/>
      <c r="GOK280" s="794"/>
      <c r="GOL280" s="794"/>
      <c r="GOM280" s="794"/>
      <c r="GON280" s="794"/>
      <c r="GOO280" s="794"/>
      <c r="GOP280" s="794"/>
      <c r="GOQ280" s="794"/>
      <c r="GOR280" s="794"/>
      <c r="GOS280" s="794"/>
      <c r="GOT280" s="794"/>
      <c r="GOU280" s="794"/>
      <c r="GOV280" s="794"/>
      <c r="GOW280" s="791"/>
      <c r="GOX280" s="791"/>
      <c r="GOY280" s="791"/>
      <c r="GOZ280" s="791"/>
      <c r="GPA280" s="791"/>
      <c r="GPB280" s="791"/>
      <c r="GPC280" s="791"/>
      <c r="GPD280" s="791"/>
      <c r="GPE280" s="791"/>
      <c r="GPF280" s="791"/>
      <c r="GPG280" s="791"/>
      <c r="GPH280" s="791"/>
      <c r="GPI280" s="791"/>
      <c r="GPJ280" s="791"/>
      <c r="GPK280" s="791"/>
      <c r="GPL280" s="791"/>
      <c r="GPM280" s="791"/>
      <c r="GPN280" s="791"/>
      <c r="GPO280" s="791"/>
      <c r="GPP280" s="791"/>
      <c r="GPQ280" s="791"/>
      <c r="GPR280" s="791"/>
      <c r="GPS280" s="791"/>
      <c r="GPT280" s="791"/>
      <c r="GPU280" s="792"/>
      <c r="GPV280" s="792"/>
      <c r="GPW280" s="792"/>
      <c r="GPX280" s="792"/>
      <c r="GPY280" s="792"/>
      <c r="GPZ280" s="791"/>
      <c r="GQA280" s="791"/>
      <c r="GQB280" s="792"/>
      <c r="GQC280" s="792"/>
      <c r="GQD280" s="791"/>
      <c r="GQE280" s="791"/>
      <c r="GQF280" s="792"/>
      <c r="GQG280" s="792"/>
      <c r="GQH280" s="791"/>
      <c r="GQI280" s="791"/>
      <c r="GQJ280" s="791"/>
      <c r="GQK280" s="791"/>
      <c r="GQL280" s="791"/>
      <c r="GQM280" s="791"/>
      <c r="GQN280" s="791"/>
      <c r="GQO280" s="792"/>
      <c r="GQP280" s="792"/>
      <c r="GQQ280" s="791"/>
      <c r="GQR280" s="791"/>
      <c r="GQS280" s="792"/>
      <c r="GQT280" s="792"/>
      <c r="GQU280" s="791"/>
      <c r="GQV280" s="791"/>
      <c r="GQW280" s="791"/>
      <c r="GQX280" s="791"/>
      <c r="GQY280" s="791"/>
      <c r="GQZ280" s="790"/>
      <c r="GRA280" s="793"/>
      <c r="GRB280" s="791"/>
      <c r="GRC280" s="791"/>
      <c r="GRD280" s="791"/>
      <c r="GRE280" s="791"/>
      <c r="GRF280" s="791"/>
      <c r="GRG280" s="791"/>
      <c r="GRH280" s="791"/>
      <c r="GRI280" s="794"/>
      <c r="GRJ280" s="794"/>
      <c r="GRK280" s="794"/>
      <c r="GRL280" s="794"/>
      <c r="GRM280" s="794"/>
      <c r="GRN280" s="794"/>
      <c r="GRO280" s="794"/>
      <c r="GRP280" s="794"/>
      <c r="GRQ280" s="794"/>
      <c r="GRR280" s="794"/>
      <c r="GRS280" s="794"/>
      <c r="GRT280" s="794"/>
      <c r="GRU280" s="794"/>
      <c r="GRV280" s="794"/>
      <c r="GRW280" s="794"/>
      <c r="GRX280" s="794"/>
      <c r="GRY280" s="794"/>
      <c r="GRZ280" s="794"/>
      <c r="GSA280" s="794"/>
      <c r="GSB280" s="794"/>
      <c r="GSC280" s="794"/>
      <c r="GSD280" s="794"/>
      <c r="GSE280" s="794"/>
      <c r="GSF280" s="794"/>
      <c r="GSG280" s="794"/>
      <c r="GSH280" s="794"/>
      <c r="GSI280" s="794"/>
      <c r="GSJ280" s="794"/>
      <c r="GSK280" s="794"/>
      <c r="GSL280" s="794"/>
      <c r="GSM280" s="794"/>
      <c r="GSN280" s="794"/>
      <c r="GSO280" s="794"/>
      <c r="GSP280" s="794"/>
      <c r="GSQ280" s="794"/>
      <c r="GSR280" s="794"/>
      <c r="GSS280" s="794"/>
      <c r="GST280" s="794"/>
      <c r="GSU280" s="794"/>
      <c r="GSV280" s="794"/>
      <c r="GSW280" s="794"/>
      <c r="GSX280" s="794"/>
      <c r="GSY280" s="794"/>
      <c r="GSZ280" s="794"/>
      <c r="GTA280" s="791"/>
      <c r="GTB280" s="791"/>
      <c r="GTC280" s="791"/>
      <c r="GTD280" s="791"/>
      <c r="GTE280" s="791"/>
      <c r="GTF280" s="791"/>
      <c r="GTG280" s="791"/>
      <c r="GTH280" s="791"/>
      <c r="GTI280" s="791"/>
      <c r="GTJ280" s="791"/>
      <c r="GTK280" s="791"/>
      <c r="GTL280" s="791"/>
      <c r="GTM280" s="791"/>
      <c r="GTN280" s="791"/>
      <c r="GTO280" s="791"/>
      <c r="GTP280" s="791"/>
      <c r="GTQ280" s="791"/>
      <c r="GTR280" s="791"/>
      <c r="GTS280" s="791"/>
      <c r="GTT280" s="791"/>
      <c r="GTU280" s="791"/>
      <c r="GTV280" s="791"/>
      <c r="GTW280" s="791"/>
      <c r="GTX280" s="791"/>
      <c r="GTY280" s="792"/>
      <c r="GTZ280" s="792"/>
      <c r="GUA280" s="792"/>
      <c r="GUB280" s="792"/>
      <c r="GUC280" s="792"/>
      <c r="GUD280" s="791"/>
      <c r="GUE280" s="791"/>
      <c r="GUF280" s="792"/>
      <c r="GUG280" s="792"/>
      <c r="GUH280" s="791"/>
      <c r="GUI280" s="791"/>
      <c r="GUJ280" s="792"/>
      <c r="GUK280" s="792"/>
      <c r="GUL280" s="791"/>
      <c r="GUM280" s="791"/>
      <c r="GUN280" s="791"/>
      <c r="GUO280" s="791"/>
      <c r="GUP280" s="791"/>
      <c r="GUQ280" s="791"/>
      <c r="GUR280" s="791"/>
      <c r="GUS280" s="792"/>
      <c r="GUT280" s="792"/>
      <c r="GUU280" s="791"/>
      <c r="GUV280" s="791"/>
      <c r="GUW280" s="792"/>
      <c r="GUX280" s="792"/>
      <c r="GUY280" s="791"/>
      <c r="GUZ280" s="791"/>
      <c r="GVA280" s="791"/>
      <c r="GVB280" s="791"/>
      <c r="GVC280" s="791"/>
      <c r="GVD280" s="790"/>
      <c r="GVE280" s="793"/>
      <c r="GVF280" s="791"/>
      <c r="GVG280" s="791"/>
      <c r="GVH280" s="791"/>
      <c r="GVI280" s="791"/>
      <c r="GVJ280" s="791"/>
      <c r="GVK280" s="791"/>
      <c r="GVL280" s="791"/>
      <c r="GVM280" s="794"/>
      <c r="GVN280" s="794"/>
      <c r="GVO280" s="794"/>
      <c r="GVP280" s="794"/>
      <c r="GVQ280" s="794"/>
      <c r="GVR280" s="794"/>
      <c r="GVS280" s="794"/>
      <c r="GVT280" s="794"/>
      <c r="GVU280" s="794"/>
      <c r="GVV280" s="794"/>
      <c r="GVW280" s="794"/>
      <c r="GVX280" s="794"/>
      <c r="GVY280" s="794"/>
      <c r="GVZ280" s="794"/>
      <c r="GWA280" s="794"/>
      <c r="GWB280" s="794"/>
      <c r="GWC280" s="794"/>
      <c r="GWD280" s="794"/>
      <c r="GWE280" s="794"/>
      <c r="GWF280" s="794"/>
      <c r="GWG280" s="794"/>
      <c r="GWH280" s="794"/>
      <c r="GWI280" s="794"/>
      <c r="GWJ280" s="794"/>
      <c r="GWK280" s="794"/>
      <c r="GWL280" s="794"/>
      <c r="GWM280" s="794"/>
      <c r="GWN280" s="794"/>
      <c r="GWO280" s="794"/>
      <c r="GWP280" s="794"/>
      <c r="GWQ280" s="794"/>
      <c r="GWR280" s="794"/>
      <c r="GWS280" s="794"/>
      <c r="GWT280" s="794"/>
      <c r="GWU280" s="794"/>
      <c r="GWV280" s="794"/>
      <c r="GWW280" s="794"/>
      <c r="GWX280" s="794"/>
      <c r="GWY280" s="794"/>
      <c r="GWZ280" s="794"/>
      <c r="GXA280" s="794"/>
      <c r="GXB280" s="794"/>
      <c r="GXC280" s="794"/>
      <c r="GXD280" s="794"/>
      <c r="GXE280" s="791"/>
      <c r="GXF280" s="791"/>
      <c r="GXG280" s="791"/>
      <c r="GXH280" s="791"/>
      <c r="GXI280" s="791"/>
      <c r="GXJ280" s="791"/>
      <c r="GXK280" s="791"/>
      <c r="GXL280" s="791"/>
      <c r="GXM280" s="791"/>
      <c r="GXN280" s="791"/>
      <c r="GXO280" s="791"/>
      <c r="GXP280" s="791"/>
      <c r="GXQ280" s="791"/>
      <c r="GXR280" s="791"/>
      <c r="GXS280" s="791"/>
      <c r="GXT280" s="791"/>
      <c r="GXU280" s="791"/>
      <c r="GXV280" s="791"/>
      <c r="GXW280" s="791"/>
      <c r="GXX280" s="791"/>
      <c r="GXY280" s="791"/>
      <c r="GXZ280" s="791"/>
      <c r="GYA280" s="791"/>
      <c r="GYB280" s="791"/>
      <c r="GYC280" s="792"/>
      <c r="GYD280" s="792"/>
      <c r="GYE280" s="792"/>
      <c r="GYF280" s="792"/>
      <c r="GYG280" s="792"/>
      <c r="GYH280" s="791"/>
      <c r="GYI280" s="791"/>
      <c r="GYJ280" s="792"/>
      <c r="GYK280" s="792"/>
      <c r="GYL280" s="791"/>
      <c r="GYM280" s="791"/>
      <c r="GYN280" s="792"/>
      <c r="GYO280" s="792"/>
      <c r="GYP280" s="791"/>
      <c r="GYQ280" s="791"/>
      <c r="GYR280" s="791"/>
      <c r="GYS280" s="791"/>
      <c r="GYT280" s="791"/>
      <c r="GYU280" s="791"/>
      <c r="GYV280" s="791"/>
      <c r="GYW280" s="792"/>
      <c r="GYX280" s="792"/>
      <c r="GYY280" s="791"/>
      <c r="GYZ280" s="791"/>
      <c r="GZA280" s="792"/>
      <c r="GZB280" s="792"/>
      <c r="GZC280" s="791"/>
      <c r="GZD280" s="791"/>
      <c r="GZE280" s="791"/>
      <c r="GZF280" s="791"/>
      <c r="GZG280" s="791"/>
      <c r="GZH280" s="790"/>
      <c r="GZI280" s="793"/>
      <c r="GZJ280" s="791"/>
      <c r="GZK280" s="791"/>
      <c r="GZL280" s="791"/>
      <c r="GZM280" s="791"/>
      <c r="GZN280" s="791"/>
      <c r="GZO280" s="791"/>
      <c r="GZP280" s="791"/>
      <c r="GZQ280" s="794"/>
      <c r="GZR280" s="794"/>
      <c r="GZS280" s="794"/>
      <c r="GZT280" s="794"/>
      <c r="GZU280" s="794"/>
      <c r="GZV280" s="794"/>
      <c r="GZW280" s="794"/>
      <c r="GZX280" s="794"/>
      <c r="GZY280" s="794"/>
      <c r="GZZ280" s="794"/>
      <c r="HAA280" s="794"/>
      <c r="HAB280" s="794"/>
      <c r="HAC280" s="794"/>
      <c r="HAD280" s="794"/>
      <c r="HAE280" s="794"/>
      <c r="HAF280" s="794"/>
      <c r="HAG280" s="794"/>
      <c r="HAH280" s="794"/>
      <c r="HAI280" s="794"/>
      <c r="HAJ280" s="794"/>
      <c r="HAK280" s="794"/>
      <c r="HAL280" s="794"/>
      <c r="HAM280" s="794"/>
      <c r="HAN280" s="794"/>
      <c r="HAO280" s="794"/>
      <c r="HAP280" s="794"/>
      <c r="HAQ280" s="794"/>
      <c r="HAR280" s="794"/>
      <c r="HAS280" s="794"/>
      <c r="HAT280" s="794"/>
      <c r="HAU280" s="794"/>
      <c r="HAV280" s="794"/>
      <c r="HAW280" s="794"/>
      <c r="HAX280" s="794"/>
      <c r="HAY280" s="794"/>
      <c r="HAZ280" s="794"/>
      <c r="HBA280" s="794"/>
      <c r="HBB280" s="794"/>
      <c r="HBC280" s="794"/>
      <c r="HBD280" s="794"/>
      <c r="HBE280" s="794"/>
      <c r="HBF280" s="794"/>
      <c r="HBG280" s="794"/>
      <c r="HBH280" s="794"/>
      <c r="HBI280" s="791"/>
      <c r="HBJ280" s="791"/>
      <c r="HBK280" s="791"/>
      <c r="HBL280" s="791"/>
      <c r="HBM280" s="791"/>
      <c r="HBN280" s="791"/>
      <c r="HBO280" s="791"/>
      <c r="HBP280" s="791"/>
      <c r="HBQ280" s="791"/>
      <c r="HBR280" s="791"/>
      <c r="HBS280" s="791"/>
      <c r="HBT280" s="791"/>
      <c r="HBU280" s="791"/>
      <c r="HBV280" s="791"/>
      <c r="HBW280" s="791"/>
      <c r="HBX280" s="791"/>
      <c r="HBY280" s="791"/>
      <c r="HBZ280" s="791"/>
      <c r="HCA280" s="791"/>
      <c r="HCB280" s="791"/>
      <c r="HCC280" s="791"/>
      <c r="HCD280" s="791"/>
      <c r="HCE280" s="791"/>
      <c r="HCF280" s="791"/>
      <c r="HCG280" s="792"/>
      <c r="HCH280" s="792"/>
      <c r="HCI280" s="792"/>
      <c r="HCJ280" s="792"/>
      <c r="HCK280" s="792"/>
      <c r="HCL280" s="791"/>
      <c r="HCM280" s="791"/>
      <c r="HCN280" s="792"/>
      <c r="HCO280" s="792"/>
      <c r="HCP280" s="791"/>
      <c r="HCQ280" s="791"/>
      <c r="HCR280" s="792"/>
      <c r="HCS280" s="792"/>
      <c r="HCT280" s="791"/>
      <c r="HCU280" s="791"/>
      <c r="HCV280" s="791"/>
      <c r="HCW280" s="791"/>
      <c r="HCX280" s="791"/>
      <c r="HCY280" s="791"/>
      <c r="HCZ280" s="791"/>
      <c r="HDA280" s="792"/>
      <c r="HDB280" s="792"/>
      <c r="HDC280" s="791"/>
      <c r="HDD280" s="791"/>
      <c r="HDE280" s="792"/>
      <c r="HDF280" s="792"/>
      <c r="HDG280" s="791"/>
      <c r="HDH280" s="791"/>
      <c r="HDI280" s="791"/>
      <c r="HDJ280" s="791"/>
      <c r="HDK280" s="791"/>
      <c r="HDL280" s="790"/>
      <c r="HDM280" s="793"/>
      <c r="HDN280" s="791"/>
      <c r="HDO280" s="791"/>
      <c r="HDP280" s="791"/>
      <c r="HDQ280" s="791"/>
      <c r="HDR280" s="791"/>
      <c r="HDS280" s="791"/>
      <c r="HDT280" s="791"/>
      <c r="HDU280" s="794"/>
      <c r="HDV280" s="794"/>
      <c r="HDW280" s="794"/>
      <c r="HDX280" s="794"/>
      <c r="HDY280" s="794"/>
      <c r="HDZ280" s="794"/>
      <c r="HEA280" s="794"/>
      <c r="HEB280" s="794"/>
      <c r="HEC280" s="794"/>
      <c r="HED280" s="794"/>
      <c r="HEE280" s="794"/>
      <c r="HEF280" s="794"/>
      <c r="HEG280" s="794"/>
      <c r="HEH280" s="794"/>
      <c r="HEI280" s="794"/>
      <c r="HEJ280" s="794"/>
      <c r="HEK280" s="794"/>
      <c r="HEL280" s="794"/>
      <c r="HEM280" s="794"/>
      <c r="HEN280" s="794"/>
      <c r="HEO280" s="794"/>
      <c r="HEP280" s="794"/>
      <c r="HEQ280" s="794"/>
      <c r="HER280" s="794"/>
      <c r="HES280" s="794"/>
      <c r="HET280" s="794"/>
      <c r="HEU280" s="794"/>
      <c r="HEV280" s="794"/>
      <c r="HEW280" s="794"/>
      <c r="HEX280" s="794"/>
      <c r="HEY280" s="794"/>
      <c r="HEZ280" s="794"/>
      <c r="HFA280" s="794"/>
      <c r="HFB280" s="794"/>
      <c r="HFC280" s="794"/>
      <c r="HFD280" s="794"/>
      <c r="HFE280" s="794"/>
      <c r="HFF280" s="794"/>
      <c r="HFG280" s="794"/>
      <c r="HFH280" s="794"/>
      <c r="HFI280" s="794"/>
      <c r="HFJ280" s="794"/>
      <c r="HFK280" s="794"/>
      <c r="HFL280" s="794"/>
      <c r="HFM280" s="791"/>
      <c r="HFN280" s="791"/>
      <c r="HFO280" s="791"/>
      <c r="HFP280" s="791"/>
      <c r="HFQ280" s="791"/>
      <c r="HFR280" s="791"/>
      <c r="HFS280" s="791"/>
      <c r="HFT280" s="791"/>
      <c r="HFU280" s="791"/>
      <c r="HFV280" s="791"/>
      <c r="HFW280" s="791"/>
      <c r="HFX280" s="791"/>
      <c r="HFY280" s="791"/>
      <c r="HFZ280" s="791"/>
      <c r="HGA280" s="791"/>
      <c r="HGB280" s="791"/>
      <c r="HGC280" s="791"/>
      <c r="HGD280" s="791"/>
      <c r="HGE280" s="791"/>
      <c r="HGF280" s="791"/>
      <c r="HGG280" s="791"/>
      <c r="HGH280" s="791"/>
      <c r="HGI280" s="791"/>
      <c r="HGJ280" s="791"/>
      <c r="HGK280" s="792"/>
      <c r="HGL280" s="792"/>
      <c r="HGM280" s="792"/>
      <c r="HGN280" s="792"/>
      <c r="HGO280" s="792"/>
      <c r="HGP280" s="791"/>
      <c r="HGQ280" s="791"/>
      <c r="HGR280" s="792"/>
      <c r="HGS280" s="792"/>
      <c r="HGT280" s="791"/>
      <c r="HGU280" s="791"/>
      <c r="HGV280" s="792"/>
      <c r="HGW280" s="792"/>
      <c r="HGX280" s="791"/>
      <c r="HGY280" s="791"/>
      <c r="HGZ280" s="791"/>
      <c r="HHA280" s="791"/>
      <c r="HHB280" s="791"/>
      <c r="HHC280" s="791"/>
      <c r="HHD280" s="791"/>
      <c r="HHE280" s="792"/>
      <c r="HHF280" s="792"/>
      <c r="HHG280" s="791"/>
      <c r="HHH280" s="791"/>
      <c r="HHI280" s="792"/>
      <c r="HHJ280" s="792"/>
      <c r="HHK280" s="791"/>
      <c r="HHL280" s="791"/>
      <c r="HHM280" s="791"/>
      <c r="HHN280" s="791"/>
      <c r="HHO280" s="791"/>
      <c r="HHP280" s="790"/>
      <c r="HHQ280" s="793"/>
      <c r="HHR280" s="791"/>
      <c r="HHS280" s="791"/>
      <c r="HHT280" s="791"/>
      <c r="HHU280" s="791"/>
      <c r="HHV280" s="791"/>
      <c r="HHW280" s="791"/>
      <c r="HHX280" s="791"/>
      <c r="HHY280" s="794"/>
      <c r="HHZ280" s="794"/>
      <c r="HIA280" s="794"/>
      <c r="HIB280" s="794"/>
      <c r="HIC280" s="794"/>
      <c r="HID280" s="794"/>
      <c r="HIE280" s="794"/>
      <c r="HIF280" s="794"/>
      <c r="HIG280" s="794"/>
      <c r="HIH280" s="794"/>
      <c r="HII280" s="794"/>
      <c r="HIJ280" s="794"/>
      <c r="HIK280" s="794"/>
      <c r="HIL280" s="794"/>
      <c r="HIM280" s="794"/>
      <c r="HIN280" s="794"/>
      <c r="HIO280" s="794"/>
      <c r="HIP280" s="794"/>
      <c r="HIQ280" s="794"/>
      <c r="HIR280" s="794"/>
      <c r="HIS280" s="794"/>
      <c r="HIT280" s="794"/>
      <c r="HIU280" s="794"/>
      <c r="HIV280" s="794"/>
      <c r="HIW280" s="794"/>
      <c r="HIX280" s="794"/>
      <c r="HIY280" s="794"/>
      <c r="HIZ280" s="794"/>
      <c r="HJA280" s="794"/>
      <c r="HJB280" s="794"/>
      <c r="HJC280" s="794"/>
      <c r="HJD280" s="794"/>
      <c r="HJE280" s="794"/>
      <c r="HJF280" s="794"/>
      <c r="HJG280" s="794"/>
      <c r="HJH280" s="794"/>
      <c r="HJI280" s="794"/>
      <c r="HJJ280" s="794"/>
      <c r="HJK280" s="794"/>
      <c r="HJL280" s="794"/>
      <c r="HJM280" s="794"/>
      <c r="HJN280" s="794"/>
      <c r="HJO280" s="794"/>
      <c r="HJP280" s="794"/>
      <c r="HJQ280" s="791"/>
      <c r="HJR280" s="791"/>
      <c r="HJS280" s="791"/>
      <c r="HJT280" s="791"/>
      <c r="HJU280" s="791"/>
      <c r="HJV280" s="791"/>
      <c r="HJW280" s="791"/>
      <c r="HJX280" s="791"/>
      <c r="HJY280" s="791"/>
      <c r="HJZ280" s="791"/>
      <c r="HKA280" s="791"/>
      <c r="HKB280" s="791"/>
      <c r="HKC280" s="791"/>
      <c r="HKD280" s="791"/>
      <c r="HKE280" s="791"/>
      <c r="HKF280" s="791"/>
      <c r="HKG280" s="791"/>
      <c r="HKH280" s="791"/>
      <c r="HKI280" s="791"/>
      <c r="HKJ280" s="791"/>
      <c r="HKK280" s="791"/>
      <c r="HKL280" s="791"/>
      <c r="HKM280" s="791"/>
      <c r="HKN280" s="791"/>
      <c r="HKO280" s="792"/>
      <c r="HKP280" s="792"/>
      <c r="HKQ280" s="792"/>
      <c r="HKR280" s="792"/>
      <c r="HKS280" s="792"/>
      <c r="HKT280" s="791"/>
      <c r="HKU280" s="791"/>
      <c r="HKV280" s="792"/>
      <c r="HKW280" s="792"/>
      <c r="HKX280" s="791"/>
      <c r="HKY280" s="791"/>
      <c r="HKZ280" s="792"/>
      <c r="HLA280" s="792"/>
      <c r="HLB280" s="791"/>
      <c r="HLC280" s="791"/>
      <c r="HLD280" s="791"/>
      <c r="HLE280" s="791"/>
      <c r="HLF280" s="791"/>
      <c r="HLG280" s="791"/>
      <c r="HLH280" s="791"/>
      <c r="HLI280" s="792"/>
      <c r="HLJ280" s="792"/>
      <c r="HLK280" s="791"/>
      <c r="HLL280" s="791"/>
      <c r="HLM280" s="792"/>
      <c r="HLN280" s="792"/>
      <c r="HLO280" s="791"/>
      <c r="HLP280" s="791"/>
      <c r="HLQ280" s="791"/>
      <c r="HLR280" s="791"/>
      <c r="HLS280" s="791"/>
      <c r="HLT280" s="790"/>
      <c r="HLU280" s="793"/>
      <c r="HLV280" s="791"/>
      <c r="HLW280" s="791"/>
      <c r="HLX280" s="791"/>
      <c r="HLY280" s="791"/>
      <c r="HLZ280" s="791"/>
      <c r="HMA280" s="791"/>
      <c r="HMB280" s="791"/>
      <c r="HMC280" s="794"/>
      <c r="HMD280" s="794"/>
      <c r="HME280" s="794"/>
      <c r="HMF280" s="794"/>
      <c r="HMG280" s="794"/>
      <c r="HMH280" s="794"/>
      <c r="HMI280" s="794"/>
      <c r="HMJ280" s="794"/>
      <c r="HMK280" s="794"/>
      <c r="HML280" s="794"/>
      <c r="HMM280" s="794"/>
      <c r="HMN280" s="794"/>
      <c r="HMO280" s="794"/>
      <c r="HMP280" s="794"/>
      <c r="HMQ280" s="794"/>
      <c r="HMR280" s="794"/>
      <c r="HMS280" s="794"/>
      <c r="HMT280" s="794"/>
      <c r="HMU280" s="794"/>
      <c r="HMV280" s="794"/>
      <c r="HMW280" s="794"/>
      <c r="HMX280" s="794"/>
      <c r="HMY280" s="794"/>
      <c r="HMZ280" s="794"/>
      <c r="HNA280" s="794"/>
      <c r="HNB280" s="794"/>
      <c r="HNC280" s="794"/>
      <c r="HND280" s="794"/>
      <c r="HNE280" s="794"/>
      <c r="HNF280" s="794"/>
      <c r="HNG280" s="794"/>
      <c r="HNH280" s="794"/>
      <c r="HNI280" s="794"/>
      <c r="HNJ280" s="794"/>
      <c r="HNK280" s="794"/>
      <c r="HNL280" s="794"/>
      <c r="HNM280" s="794"/>
      <c r="HNN280" s="794"/>
      <c r="HNO280" s="794"/>
      <c r="HNP280" s="794"/>
      <c r="HNQ280" s="794"/>
      <c r="HNR280" s="794"/>
      <c r="HNS280" s="794"/>
      <c r="HNT280" s="794"/>
      <c r="HNU280" s="791"/>
      <c r="HNV280" s="791"/>
      <c r="HNW280" s="791"/>
      <c r="HNX280" s="791"/>
      <c r="HNY280" s="791"/>
      <c r="HNZ280" s="791"/>
      <c r="HOA280" s="791"/>
      <c r="HOB280" s="791"/>
      <c r="HOC280" s="791"/>
      <c r="HOD280" s="791"/>
      <c r="HOE280" s="791"/>
      <c r="HOF280" s="791"/>
      <c r="HOG280" s="791"/>
      <c r="HOH280" s="791"/>
      <c r="HOI280" s="791"/>
      <c r="HOJ280" s="791"/>
      <c r="HOK280" s="791"/>
      <c r="HOL280" s="791"/>
      <c r="HOM280" s="791"/>
      <c r="HON280" s="791"/>
      <c r="HOO280" s="791"/>
      <c r="HOP280" s="791"/>
      <c r="HOQ280" s="791"/>
      <c r="HOR280" s="791"/>
      <c r="HOS280" s="792"/>
      <c r="HOT280" s="792"/>
      <c r="HOU280" s="792"/>
      <c r="HOV280" s="792"/>
      <c r="HOW280" s="792"/>
      <c r="HOX280" s="791"/>
      <c r="HOY280" s="791"/>
      <c r="HOZ280" s="792"/>
      <c r="HPA280" s="792"/>
      <c r="HPB280" s="791"/>
      <c r="HPC280" s="791"/>
      <c r="HPD280" s="792"/>
      <c r="HPE280" s="792"/>
      <c r="HPF280" s="791"/>
      <c r="HPG280" s="791"/>
      <c r="HPH280" s="791"/>
      <c r="HPI280" s="791"/>
      <c r="HPJ280" s="791"/>
      <c r="HPK280" s="791"/>
      <c r="HPL280" s="791"/>
      <c r="HPM280" s="792"/>
      <c r="HPN280" s="792"/>
      <c r="HPO280" s="791"/>
      <c r="HPP280" s="791"/>
      <c r="HPQ280" s="792"/>
      <c r="HPR280" s="792"/>
      <c r="HPS280" s="791"/>
      <c r="HPT280" s="791"/>
      <c r="HPU280" s="791"/>
      <c r="HPV280" s="791"/>
      <c r="HPW280" s="791"/>
      <c r="HPX280" s="790"/>
      <c r="HPY280" s="793"/>
      <c r="HPZ280" s="791"/>
      <c r="HQA280" s="791"/>
      <c r="HQB280" s="791"/>
      <c r="HQC280" s="791"/>
      <c r="HQD280" s="791"/>
      <c r="HQE280" s="791"/>
      <c r="HQF280" s="791"/>
      <c r="HQG280" s="794"/>
      <c r="HQH280" s="794"/>
      <c r="HQI280" s="794"/>
      <c r="HQJ280" s="794"/>
      <c r="HQK280" s="794"/>
      <c r="HQL280" s="794"/>
      <c r="HQM280" s="794"/>
      <c r="HQN280" s="794"/>
      <c r="HQO280" s="794"/>
      <c r="HQP280" s="794"/>
      <c r="HQQ280" s="794"/>
      <c r="HQR280" s="794"/>
      <c r="HQS280" s="794"/>
      <c r="HQT280" s="794"/>
      <c r="HQU280" s="794"/>
      <c r="HQV280" s="794"/>
      <c r="HQW280" s="794"/>
      <c r="HQX280" s="794"/>
      <c r="HQY280" s="794"/>
      <c r="HQZ280" s="794"/>
      <c r="HRA280" s="794"/>
      <c r="HRB280" s="794"/>
      <c r="HRC280" s="794"/>
      <c r="HRD280" s="794"/>
      <c r="HRE280" s="794"/>
      <c r="HRF280" s="794"/>
      <c r="HRG280" s="794"/>
      <c r="HRH280" s="794"/>
      <c r="HRI280" s="794"/>
      <c r="HRJ280" s="794"/>
      <c r="HRK280" s="794"/>
      <c r="HRL280" s="794"/>
      <c r="HRM280" s="794"/>
      <c r="HRN280" s="794"/>
      <c r="HRO280" s="794"/>
      <c r="HRP280" s="794"/>
      <c r="HRQ280" s="794"/>
      <c r="HRR280" s="794"/>
      <c r="HRS280" s="794"/>
      <c r="HRT280" s="794"/>
      <c r="HRU280" s="794"/>
      <c r="HRV280" s="794"/>
      <c r="HRW280" s="794"/>
      <c r="HRX280" s="794"/>
      <c r="HRY280" s="791"/>
      <c r="HRZ280" s="791"/>
      <c r="HSA280" s="791"/>
      <c r="HSB280" s="791"/>
      <c r="HSC280" s="791"/>
      <c r="HSD280" s="791"/>
      <c r="HSE280" s="791"/>
      <c r="HSF280" s="791"/>
      <c r="HSG280" s="791"/>
      <c r="HSH280" s="791"/>
      <c r="HSI280" s="791"/>
      <c r="HSJ280" s="791"/>
      <c r="HSK280" s="791"/>
      <c r="HSL280" s="791"/>
      <c r="HSM280" s="791"/>
      <c r="HSN280" s="791"/>
      <c r="HSO280" s="791"/>
      <c r="HSP280" s="791"/>
      <c r="HSQ280" s="791"/>
      <c r="HSR280" s="791"/>
      <c r="HSS280" s="791"/>
      <c r="HST280" s="791"/>
      <c r="HSU280" s="791"/>
      <c r="HSV280" s="791"/>
      <c r="HSW280" s="792"/>
      <c r="HSX280" s="792"/>
      <c r="HSY280" s="792"/>
      <c r="HSZ280" s="792"/>
      <c r="HTA280" s="792"/>
      <c r="HTB280" s="791"/>
      <c r="HTC280" s="791"/>
      <c r="HTD280" s="792"/>
      <c r="HTE280" s="792"/>
      <c r="HTF280" s="791"/>
      <c r="HTG280" s="791"/>
      <c r="HTH280" s="792"/>
      <c r="HTI280" s="792"/>
      <c r="HTJ280" s="791"/>
      <c r="HTK280" s="791"/>
      <c r="HTL280" s="791"/>
      <c r="HTM280" s="791"/>
      <c r="HTN280" s="791"/>
      <c r="HTO280" s="791"/>
      <c r="HTP280" s="791"/>
      <c r="HTQ280" s="792"/>
      <c r="HTR280" s="792"/>
      <c r="HTS280" s="791"/>
      <c r="HTT280" s="791"/>
      <c r="HTU280" s="792"/>
      <c r="HTV280" s="792"/>
      <c r="HTW280" s="791"/>
      <c r="HTX280" s="791"/>
      <c r="HTY280" s="791"/>
      <c r="HTZ280" s="791"/>
      <c r="HUA280" s="791"/>
      <c r="HUB280" s="790"/>
      <c r="HUC280" s="793"/>
      <c r="HUD280" s="791"/>
      <c r="HUE280" s="791"/>
      <c r="HUF280" s="791"/>
      <c r="HUG280" s="791"/>
      <c r="HUH280" s="791"/>
      <c r="HUI280" s="791"/>
      <c r="HUJ280" s="791"/>
      <c r="HUK280" s="794"/>
      <c r="HUL280" s="794"/>
      <c r="HUM280" s="794"/>
      <c r="HUN280" s="794"/>
      <c r="HUO280" s="794"/>
      <c r="HUP280" s="794"/>
      <c r="HUQ280" s="794"/>
      <c r="HUR280" s="794"/>
      <c r="HUS280" s="794"/>
      <c r="HUT280" s="794"/>
      <c r="HUU280" s="794"/>
      <c r="HUV280" s="794"/>
      <c r="HUW280" s="794"/>
      <c r="HUX280" s="794"/>
      <c r="HUY280" s="794"/>
      <c r="HUZ280" s="794"/>
      <c r="HVA280" s="794"/>
      <c r="HVB280" s="794"/>
      <c r="HVC280" s="794"/>
      <c r="HVD280" s="794"/>
      <c r="HVE280" s="794"/>
      <c r="HVF280" s="794"/>
      <c r="HVG280" s="794"/>
      <c r="HVH280" s="794"/>
      <c r="HVI280" s="794"/>
      <c r="HVJ280" s="794"/>
      <c r="HVK280" s="794"/>
      <c r="HVL280" s="794"/>
      <c r="HVM280" s="794"/>
      <c r="HVN280" s="794"/>
      <c r="HVO280" s="794"/>
      <c r="HVP280" s="794"/>
      <c r="HVQ280" s="794"/>
      <c r="HVR280" s="794"/>
      <c r="HVS280" s="794"/>
      <c r="HVT280" s="794"/>
      <c r="HVU280" s="794"/>
      <c r="HVV280" s="794"/>
      <c r="HVW280" s="794"/>
      <c r="HVX280" s="794"/>
      <c r="HVY280" s="794"/>
      <c r="HVZ280" s="794"/>
      <c r="HWA280" s="794"/>
      <c r="HWB280" s="794"/>
      <c r="HWC280" s="791"/>
      <c r="HWD280" s="791"/>
      <c r="HWE280" s="791"/>
      <c r="HWF280" s="791"/>
      <c r="HWG280" s="791"/>
      <c r="HWH280" s="791"/>
      <c r="HWI280" s="791"/>
      <c r="HWJ280" s="791"/>
      <c r="HWK280" s="791"/>
      <c r="HWL280" s="791"/>
      <c r="HWM280" s="791"/>
      <c r="HWN280" s="791"/>
      <c r="HWO280" s="791"/>
      <c r="HWP280" s="791"/>
      <c r="HWQ280" s="791"/>
      <c r="HWR280" s="791"/>
      <c r="HWS280" s="791"/>
      <c r="HWT280" s="791"/>
      <c r="HWU280" s="791"/>
      <c r="HWV280" s="791"/>
      <c r="HWW280" s="791"/>
      <c r="HWX280" s="791"/>
      <c r="HWY280" s="791"/>
      <c r="HWZ280" s="791"/>
      <c r="HXA280" s="792"/>
      <c r="HXB280" s="792"/>
      <c r="HXC280" s="792"/>
      <c r="HXD280" s="792"/>
      <c r="HXE280" s="792"/>
      <c r="HXF280" s="791"/>
      <c r="HXG280" s="791"/>
      <c r="HXH280" s="792"/>
      <c r="HXI280" s="792"/>
      <c r="HXJ280" s="791"/>
      <c r="HXK280" s="791"/>
      <c r="HXL280" s="792"/>
      <c r="HXM280" s="792"/>
      <c r="HXN280" s="791"/>
      <c r="HXO280" s="791"/>
      <c r="HXP280" s="791"/>
      <c r="HXQ280" s="791"/>
      <c r="HXR280" s="791"/>
      <c r="HXS280" s="791"/>
      <c r="HXT280" s="791"/>
      <c r="HXU280" s="792"/>
      <c r="HXV280" s="792"/>
      <c r="HXW280" s="791"/>
      <c r="HXX280" s="791"/>
      <c r="HXY280" s="792"/>
      <c r="HXZ280" s="792"/>
      <c r="HYA280" s="791"/>
      <c r="HYB280" s="791"/>
      <c r="HYC280" s="791"/>
      <c r="HYD280" s="791"/>
      <c r="HYE280" s="791"/>
      <c r="HYF280" s="790"/>
      <c r="HYG280" s="793"/>
      <c r="HYH280" s="791"/>
      <c r="HYI280" s="791"/>
      <c r="HYJ280" s="791"/>
      <c r="HYK280" s="791"/>
      <c r="HYL280" s="791"/>
      <c r="HYM280" s="791"/>
      <c r="HYN280" s="791"/>
      <c r="HYO280" s="794"/>
      <c r="HYP280" s="794"/>
      <c r="HYQ280" s="794"/>
      <c r="HYR280" s="794"/>
      <c r="HYS280" s="794"/>
      <c r="HYT280" s="794"/>
      <c r="HYU280" s="794"/>
      <c r="HYV280" s="794"/>
      <c r="HYW280" s="794"/>
      <c r="HYX280" s="794"/>
      <c r="HYY280" s="794"/>
      <c r="HYZ280" s="794"/>
      <c r="HZA280" s="794"/>
      <c r="HZB280" s="794"/>
      <c r="HZC280" s="794"/>
      <c r="HZD280" s="794"/>
      <c r="HZE280" s="794"/>
      <c r="HZF280" s="794"/>
      <c r="HZG280" s="794"/>
      <c r="HZH280" s="794"/>
      <c r="HZI280" s="794"/>
      <c r="HZJ280" s="794"/>
      <c r="HZK280" s="794"/>
      <c r="HZL280" s="794"/>
      <c r="HZM280" s="794"/>
      <c r="HZN280" s="794"/>
      <c r="HZO280" s="794"/>
      <c r="HZP280" s="794"/>
      <c r="HZQ280" s="794"/>
      <c r="HZR280" s="794"/>
      <c r="HZS280" s="794"/>
      <c r="HZT280" s="794"/>
      <c r="HZU280" s="794"/>
      <c r="HZV280" s="794"/>
      <c r="HZW280" s="794"/>
      <c r="HZX280" s="794"/>
      <c r="HZY280" s="794"/>
      <c r="HZZ280" s="794"/>
      <c r="IAA280" s="794"/>
      <c r="IAB280" s="794"/>
      <c r="IAC280" s="794"/>
      <c r="IAD280" s="794"/>
      <c r="IAE280" s="794"/>
      <c r="IAF280" s="794"/>
      <c r="IAG280" s="791"/>
      <c r="IAH280" s="791"/>
      <c r="IAI280" s="791"/>
      <c r="IAJ280" s="791"/>
      <c r="IAK280" s="791"/>
      <c r="IAL280" s="791"/>
      <c r="IAM280" s="791"/>
      <c r="IAN280" s="791"/>
      <c r="IAO280" s="791"/>
      <c r="IAP280" s="791"/>
      <c r="IAQ280" s="791"/>
      <c r="IAR280" s="791"/>
      <c r="IAS280" s="791"/>
      <c r="IAT280" s="791"/>
      <c r="IAU280" s="791"/>
      <c r="IAV280" s="791"/>
      <c r="IAW280" s="791"/>
      <c r="IAX280" s="791"/>
      <c r="IAY280" s="791"/>
      <c r="IAZ280" s="791"/>
      <c r="IBA280" s="791"/>
      <c r="IBB280" s="791"/>
      <c r="IBC280" s="791"/>
      <c r="IBD280" s="791"/>
      <c r="IBE280" s="792"/>
      <c r="IBF280" s="792"/>
      <c r="IBG280" s="792"/>
      <c r="IBH280" s="792"/>
      <c r="IBI280" s="792"/>
      <c r="IBJ280" s="791"/>
      <c r="IBK280" s="791"/>
      <c r="IBL280" s="792"/>
      <c r="IBM280" s="792"/>
      <c r="IBN280" s="791"/>
      <c r="IBO280" s="791"/>
      <c r="IBP280" s="792"/>
      <c r="IBQ280" s="792"/>
      <c r="IBR280" s="791"/>
      <c r="IBS280" s="791"/>
      <c r="IBT280" s="791"/>
      <c r="IBU280" s="791"/>
      <c r="IBV280" s="791"/>
      <c r="IBW280" s="791"/>
      <c r="IBX280" s="791"/>
      <c r="IBY280" s="792"/>
      <c r="IBZ280" s="792"/>
      <c r="ICA280" s="791"/>
      <c r="ICB280" s="791"/>
      <c r="ICC280" s="792"/>
      <c r="ICD280" s="792"/>
      <c r="ICE280" s="791"/>
      <c r="ICF280" s="791"/>
      <c r="ICG280" s="791"/>
      <c r="ICH280" s="791"/>
      <c r="ICI280" s="791"/>
      <c r="ICJ280" s="790"/>
      <c r="ICK280" s="793"/>
      <c r="ICL280" s="791"/>
      <c r="ICM280" s="791"/>
      <c r="ICN280" s="791"/>
      <c r="ICO280" s="791"/>
      <c r="ICP280" s="791"/>
      <c r="ICQ280" s="791"/>
      <c r="ICR280" s="791"/>
      <c r="ICS280" s="794"/>
      <c r="ICT280" s="794"/>
      <c r="ICU280" s="794"/>
      <c r="ICV280" s="794"/>
      <c r="ICW280" s="794"/>
      <c r="ICX280" s="794"/>
      <c r="ICY280" s="794"/>
      <c r="ICZ280" s="794"/>
      <c r="IDA280" s="794"/>
      <c r="IDB280" s="794"/>
      <c r="IDC280" s="794"/>
      <c r="IDD280" s="794"/>
      <c r="IDE280" s="794"/>
      <c r="IDF280" s="794"/>
      <c r="IDG280" s="794"/>
      <c r="IDH280" s="794"/>
      <c r="IDI280" s="794"/>
      <c r="IDJ280" s="794"/>
      <c r="IDK280" s="794"/>
      <c r="IDL280" s="794"/>
      <c r="IDM280" s="794"/>
      <c r="IDN280" s="794"/>
      <c r="IDO280" s="794"/>
      <c r="IDP280" s="794"/>
      <c r="IDQ280" s="794"/>
      <c r="IDR280" s="794"/>
      <c r="IDS280" s="794"/>
      <c r="IDT280" s="794"/>
      <c r="IDU280" s="794"/>
      <c r="IDV280" s="794"/>
      <c r="IDW280" s="794"/>
      <c r="IDX280" s="794"/>
      <c r="IDY280" s="794"/>
      <c r="IDZ280" s="794"/>
      <c r="IEA280" s="794"/>
      <c r="IEB280" s="794"/>
      <c r="IEC280" s="794"/>
      <c r="IED280" s="794"/>
      <c r="IEE280" s="794"/>
      <c r="IEF280" s="794"/>
      <c r="IEG280" s="794"/>
      <c r="IEH280" s="794"/>
      <c r="IEI280" s="794"/>
      <c r="IEJ280" s="794"/>
      <c r="IEK280" s="791"/>
      <c r="IEL280" s="791"/>
      <c r="IEM280" s="791"/>
      <c r="IEN280" s="791"/>
      <c r="IEO280" s="791"/>
      <c r="IEP280" s="791"/>
      <c r="IEQ280" s="791"/>
      <c r="IER280" s="791"/>
      <c r="IES280" s="791"/>
      <c r="IET280" s="791"/>
      <c r="IEU280" s="791"/>
      <c r="IEV280" s="791"/>
      <c r="IEW280" s="791"/>
      <c r="IEX280" s="791"/>
      <c r="IEY280" s="791"/>
      <c r="IEZ280" s="791"/>
      <c r="IFA280" s="791"/>
      <c r="IFB280" s="791"/>
      <c r="IFC280" s="791"/>
      <c r="IFD280" s="791"/>
      <c r="IFE280" s="791"/>
      <c r="IFF280" s="791"/>
      <c r="IFG280" s="791"/>
      <c r="IFH280" s="791"/>
      <c r="IFI280" s="792"/>
      <c r="IFJ280" s="792"/>
      <c r="IFK280" s="792"/>
      <c r="IFL280" s="792"/>
      <c r="IFM280" s="792"/>
      <c r="IFN280" s="791"/>
      <c r="IFO280" s="791"/>
      <c r="IFP280" s="792"/>
      <c r="IFQ280" s="792"/>
      <c r="IFR280" s="791"/>
      <c r="IFS280" s="791"/>
      <c r="IFT280" s="792"/>
      <c r="IFU280" s="792"/>
      <c r="IFV280" s="791"/>
      <c r="IFW280" s="791"/>
      <c r="IFX280" s="791"/>
      <c r="IFY280" s="791"/>
      <c r="IFZ280" s="791"/>
      <c r="IGA280" s="791"/>
      <c r="IGB280" s="791"/>
      <c r="IGC280" s="792"/>
      <c r="IGD280" s="792"/>
      <c r="IGE280" s="791"/>
      <c r="IGF280" s="791"/>
      <c r="IGG280" s="792"/>
      <c r="IGH280" s="792"/>
      <c r="IGI280" s="791"/>
      <c r="IGJ280" s="791"/>
      <c r="IGK280" s="791"/>
      <c r="IGL280" s="791"/>
      <c r="IGM280" s="791"/>
      <c r="IGN280" s="790"/>
      <c r="IGO280" s="793"/>
      <c r="IGP280" s="791"/>
      <c r="IGQ280" s="791"/>
      <c r="IGR280" s="791"/>
      <c r="IGS280" s="791"/>
      <c r="IGT280" s="791"/>
      <c r="IGU280" s="791"/>
      <c r="IGV280" s="791"/>
      <c r="IGW280" s="794"/>
      <c r="IGX280" s="794"/>
      <c r="IGY280" s="794"/>
      <c r="IGZ280" s="794"/>
      <c r="IHA280" s="794"/>
      <c r="IHB280" s="794"/>
      <c r="IHC280" s="794"/>
      <c r="IHD280" s="794"/>
      <c r="IHE280" s="794"/>
      <c r="IHF280" s="794"/>
      <c r="IHG280" s="794"/>
      <c r="IHH280" s="794"/>
      <c r="IHI280" s="794"/>
      <c r="IHJ280" s="794"/>
      <c r="IHK280" s="794"/>
      <c r="IHL280" s="794"/>
      <c r="IHM280" s="794"/>
      <c r="IHN280" s="794"/>
      <c r="IHO280" s="794"/>
      <c r="IHP280" s="794"/>
      <c r="IHQ280" s="794"/>
      <c r="IHR280" s="794"/>
      <c r="IHS280" s="794"/>
      <c r="IHT280" s="794"/>
      <c r="IHU280" s="794"/>
      <c r="IHV280" s="794"/>
      <c r="IHW280" s="794"/>
      <c r="IHX280" s="794"/>
      <c r="IHY280" s="794"/>
      <c r="IHZ280" s="794"/>
      <c r="IIA280" s="794"/>
      <c r="IIB280" s="794"/>
      <c r="IIC280" s="794"/>
      <c r="IID280" s="794"/>
      <c r="IIE280" s="794"/>
      <c r="IIF280" s="794"/>
      <c r="IIG280" s="794"/>
      <c r="IIH280" s="794"/>
      <c r="III280" s="794"/>
      <c r="IIJ280" s="794"/>
      <c r="IIK280" s="794"/>
      <c r="IIL280" s="794"/>
      <c r="IIM280" s="794"/>
      <c r="IIN280" s="794"/>
      <c r="IIO280" s="791"/>
      <c r="IIP280" s="791"/>
      <c r="IIQ280" s="791"/>
      <c r="IIR280" s="791"/>
      <c r="IIS280" s="791"/>
      <c r="IIT280" s="791"/>
      <c r="IIU280" s="791"/>
      <c r="IIV280" s="791"/>
      <c r="IIW280" s="791"/>
      <c r="IIX280" s="791"/>
      <c r="IIY280" s="791"/>
      <c r="IIZ280" s="791"/>
      <c r="IJA280" s="791"/>
      <c r="IJB280" s="791"/>
      <c r="IJC280" s="791"/>
      <c r="IJD280" s="791"/>
      <c r="IJE280" s="791"/>
      <c r="IJF280" s="791"/>
      <c r="IJG280" s="791"/>
      <c r="IJH280" s="791"/>
      <c r="IJI280" s="791"/>
      <c r="IJJ280" s="791"/>
      <c r="IJK280" s="791"/>
      <c r="IJL280" s="791"/>
      <c r="IJM280" s="792"/>
      <c r="IJN280" s="792"/>
      <c r="IJO280" s="792"/>
      <c r="IJP280" s="792"/>
      <c r="IJQ280" s="792"/>
      <c r="IJR280" s="791"/>
      <c r="IJS280" s="791"/>
      <c r="IJT280" s="792"/>
      <c r="IJU280" s="792"/>
      <c r="IJV280" s="791"/>
      <c r="IJW280" s="791"/>
      <c r="IJX280" s="792"/>
      <c r="IJY280" s="792"/>
      <c r="IJZ280" s="791"/>
      <c r="IKA280" s="791"/>
      <c r="IKB280" s="791"/>
      <c r="IKC280" s="791"/>
      <c r="IKD280" s="791"/>
      <c r="IKE280" s="791"/>
      <c r="IKF280" s="791"/>
      <c r="IKG280" s="792"/>
      <c r="IKH280" s="792"/>
      <c r="IKI280" s="791"/>
      <c r="IKJ280" s="791"/>
      <c r="IKK280" s="792"/>
      <c r="IKL280" s="792"/>
      <c r="IKM280" s="791"/>
      <c r="IKN280" s="791"/>
      <c r="IKO280" s="791"/>
      <c r="IKP280" s="791"/>
      <c r="IKQ280" s="791"/>
      <c r="IKR280" s="790"/>
      <c r="IKS280" s="793"/>
      <c r="IKT280" s="791"/>
      <c r="IKU280" s="791"/>
      <c r="IKV280" s="791"/>
      <c r="IKW280" s="791"/>
      <c r="IKX280" s="791"/>
      <c r="IKY280" s="791"/>
      <c r="IKZ280" s="791"/>
      <c r="ILA280" s="794"/>
      <c r="ILB280" s="794"/>
      <c r="ILC280" s="794"/>
      <c r="ILD280" s="794"/>
      <c r="ILE280" s="794"/>
      <c r="ILF280" s="794"/>
      <c r="ILG280" s="794"/>
      <c r="ILH280" s="794"/>
      <c r="ILI280" s="794"/>
      <c r="ILJ280" s="794"/>
      <c r="ILK280" s="794"/>
      <c r="ILL280" s="794"/>
      <c r="ILM280" s="794"/>
      <c r="ILN280" s="794"/>
      <c r="ILO280" s="794"/>
      <c r="ILP280" s="794"/>
      <c r="ILQ280" s="794"/>
      <c r="ILR280" s="794"/>
      <c r="ILS280" s="794"/>
      <c r="ILT280" s="794"/>
      <c r="ILU280" s="794"/>
      <c r="ILV280" s="794"/>
      <c r="ILW280" s="794"/>
      <c r="ILX280" s="794"/>
      <c r="ILY280" s="794"/>
      <c r="ILZ280" s="794"/>
      <c r="IMA280" s="794"/>
      <c r="IMB280" s="794"/>
      <c r="IMC280" s="794"/>
      <c r="IMD280" s="794"/>
      <c r="IME280" s="794"/>
      <c r="IMF280" s="794"/>
      <c r="IMG280" s="794"/>
      <c r="IMH280" s="794"/>
      <c r="IMI280" s="794"/>
      <c r="IMJ280" s="794"/>
      <c r="IMK280" s="794"/>
      <c r="IML280" s="794"/>
      <c r="IMM280" s="794"/>
      <c r="IMN280" s="794"/>
      <c r="IMO280" s="794"/>
      <c r="IMP280" s="794"/>
      <c r="IMQ280" s="794"/>
      <c r="IMR280" s="794"/>
      <c r="IMS280" s="791"/>
      <c r="IMT280" s="791"/>
      <c r="IMU280" s="791"/>
      <c r="IMV280" s="791"/>
      <c r="IMW280" s="791"/>
      <c r="IMX280" s="791"/>
      <c r="IMY280" s="791"/>
      <c r="IMZ280" s="791"/>
      <c r="INA280" s="791"/>
      <c r="INB280" s="791"/>
      <c r="INC280" s="791"/>
      <c r="IND280" s="791"/>
      <c r="INE280" s="791"/>
      <c r="INF280" s="791"/>
      <c r="ING280" s="791"/>
      <c r="INH280" s="791"/>
      <c r="INI280" s="791"/>
      <c r="INJ280" s="791"/>
      <c r="INK280" s="791"/>
      <c r="INL280" s="791"/>
      <c r="INM280" s="791"/>
      <c r="INN280" s="791"/>
      <c r="INO280" s="791"/>
      <c r="INP280" s="791"/>
      <c r="INQ280" s="792"/>
      <c r="INR280" s="792"/>
      <c r="INS280" s="792"/>
      <c r="INT280" s="792"/>
      <c r="INU280" s="792"/>
      <c r="INV280" s="791"/>
      <c r="INW280" s="791"/>
      <c r="INX280" s="792"/>
      <c r="INY280" s="792"/>
      <c r="INZ280" s="791"/>
      <c r="IOA280" s="791"/>
      <c r="IOB280" s="792"/>
      <c r="IOC280" s="792"/>
      <c r="IOD280" s="791"/>
      <c r="IOE280" s="791"/>
      <c r="IOF280" s="791"/>
      <c r="IOG280" s="791"/>
      <c r="IOH280" s="791"/>
      <c r="IOI280" s="791"/>
      <c r="IOJ280" s="791"/>
      <c r="IOK280" s="792"/>
      <c r="IOL280" s="792"/>
      <c r="IOM280" s="791"/>
      <c r="ION280" s="791"/>
      <c r="IOO280" s="792"/>
      <c r="IOP280" s="792"/>
      <c r="IOQ280" s="791"/>
      <c r="IOR280" s="791"/>
      <c r="IOS280" s="791"/>
      <c r="IOT280" s="791"/>
      <c r="IOU280" s="791"/>
      <c r="IOV280" s="790"/>
      <c r="IOW280" s="793"/>
      <c r="IOX280" s="791"/>
      <c r="IOY280" s="791"/>
      <c r="IOZ280" s="791"/>
      <c r="IPA280" s="791"/>
      <c r="IPB280" s="791"/>
      <c r="IPC280" s="791"/>
      <c r="IPD280" s="791"/>
      <c r="IPE280" s="794"/>
      <c r="IPF280" s="794"/>
      <c r="IPG280" s="794"/>
      <c r="IPH280" s="794"/>
      <c r="IPI280" s="794"/>
      <c r="IPJ280" s="794"/>
      <c r="IPK280" s="794"/>
      <c r="IPL280" s="794"/>
      <c r="IPM280" s="794"/>
      <c r="IPN280" s="794"/>
      <c r="IPO280" s="794"/>
      <c r="IPP280" s="794"/>
      <c r="IPQ280" s="794"/>
      <c r="IPR280" s="794"/>
      <c r="IPS280" s="794"/>
      <c r="IPT280" s="794"/>
      <c r="IPU280" s="794"/>
      <c r="IPV280" s="794"/>
      <c r="IPW280" s="794"/>
      <c r="IPX280" s="794"/>
      <c r="IPY280" s="794"/>
      <c r="IPZ280" s="794"/>
      <c r="IQA280" s="794"/>
      <c r="IQB280" s="794"/>
      <c r="IQC280" s="794"/>
      <c r="IQD280" s="794"/>
      <c r="IQE280" s="794"/>
      <c r="IQF280" s="794"/>
      <c r="IQG280" s="794"/>
      <c r="IQH280" s="794"/>
      <c r="IQI280" s="794"/>
      <c r="IQJ280" s="794"/>
      <c r="IQK280" s="794"/>
      <c r="IQL280" s="794"/>
      <c r="IQM280" s="794"/>
      <c r="IQN280" s="794"/>
      <c r="IQO280" s="794"/>
      <c r="IQP280" s="794"/>
      <c r="IQQ280" s="794"/>
      <c r="IQR280" s="794"/>
      <c r="IQS280" s="794"/>
      <c r="IQT280" s="794"/>
      <c r="IQU280" s="794"/>
      <c r="IQV280" s="794"/>
      <c r="IQW280" s="791"/>
      <c r="IQX280" s="791"/>
      <c r="IQY280" s="791"/>
      <c r="IQZ280" s="791"/>
      <c r="IRA280" s="791"/>
      <c r="IRB280" s="791"/>
      <c r="IRC280" s="791"/>
      <c r="IRD280" s="791"/>
      <c r="IRE280" s="791"/>
      <c r="IRF280" s="791"/>
      <c r="IRG280" s="791"/>
      <c r="IRH280" s="791"/>
      <c r="IRI280" s="791"/>
      <c r="IRJ280" s="791"/>
      <c r="IRK280" s="791"/>
      <c r="IRL280" s="791"/>
      <c r="IRM280" s="791"/>
      <c r="IRN280" s="791"/>
      <c r="IRO280" s="791"/>
      <c r="IRP280" s="791"/>
      <c r="IRQ280" s="791"/>
      <c r="IRR280" s="791"/>
      <c r="IRS280" s="791"/>
      <c r="IRT280" s="791"/>
      <c r="IRU280" s="792"/>
      <c r="IRV280" s="792"/>
      <c r="IRW280" s="792"/>
      <c r="IRX280" s="792"/>
      <c r="IRY280" s="792"/>
      <c r="IRZ280" s="791"/>
      <c r="ISA280" s="791"/>
      <c r="ISB280" s="792"/>
      <c r="ISC280" s="792"/>
      <c r="ISD280" s="791"/>
      <c r="ISE280" s="791"/>
      <c r="ISF280" s="792"/>
      <c r="ISG280" s="792"/>
      <c r="ISH280" s="791"/>
      <c r="ISI280" s="791"/>
      <c r="ISJ280" s="791"/>
      <c r="ISK280" s="791"/>
      <c r="ISL280" s="791"/>
      <c r="ISM280" s="791"/>
      <c r="ISN280" s="791"/>
      <c r="ISO280" s="792"/>
      <c r="ISP280" s="792"/>
      <c r="ISQ280" s="791"/>
      <c r="ISR280" s="791"/>
      <c r="ISS280" s="792"/>
      <c r="IST280" s="792"/>
      <c r="ISU280" s="791"/>
      <c r="ISV280" s="791"/>
      <c r="ISW280" s="791"/>
      <c r="ISX280" s="791"/>
      <c r="ISY280" s="791"/>
      <c r="ISZ280" s="790"/>
      <c r="ITA280" s="793"/>
      <c r="ITB280" s="791"/>
      <c r="ITC280" s="791"/>
      <c r="ITD280" s="791"/>
      <c r="ITE280" s="791"/>
      <c r="ITF280" s="791"/>
      <c r="ITG280" s="791"/>
      <c r="ITH280" s="791"/>
      <c r="ITI280" s="794"/>
      <c r="ITJ280" s="794"/>
      <c r="ITK280" s="794"/>
      <c r="ITL280" s="794"/>
      <c r="ITM280" s="794"/>
      <c r="ITN280" s="794"/>
      <c r="ITO280" s="794"/>
      <c r="ITP280" s="794"/>
      <c r="ITQ280" s="794"/>
      <c r="ITR280" s="794"/>
      <c r="ITS280" s="794"/>
      <c r="ITT280" s="794"/>
      <c r="ITU280" s="794"/>
      <c r="ITV280" s="794"/>
      <c r="ITW280" s="794"/>
      <c r="ITX280" s="794"/>
      <c r="ITY280" s="794"/>
      <c r="ITZ280" s="794"/>
      <c r="IUA280" s="794"/>
      <c r="IUB280" s="794"/>
      <c r="IUC280" s="794"/>
      <c r="IUD280" s="794"/>
      <c r="IUE280" s="794"/>
      <c r="IUF280" s="794"/>
      <c r="IUG280" s="794"/>
      <c r="IUH280" s="794"/>
      <c r="IUI280" s="794"/>
      <c r="IUJ280" s="794"/>
      <c r="IUK280" s="794"/>
      <c r="IUL280" s="794"/>
      <c r="IUM280" s="794"/>
      <c r="IUN280" s="794"/>
      <c r="IUO280" s="794"/>
      <c r="IUP280" s="794"/>
      <c r="IUQ280" s="794"/>
      <c r="IUR280" s="794"/>
      <c r="IUS280" s="794"/>
      <c r="IUT280" s="794"/>
      <c r="IUU280" s="794"/>
      <c r="IUV280" s="794"/>
      <c r="IUW280" s="794"/>
      <c r="IUX280" s="794"/>
      <c r="IUY280" s="794"/>
      <c r="IUZ280" s="794"/>
      <c r="IVA280" s="791"/>
      <c r="IVB280" s="791"/>
      <c r="IVC280" s="791"/>
      <c r="IVD280" s="791"/>
      <c r="IVE280" s="791"/>
      <c r="IVF280" s="791"/>
      <c r="IVG280" s="791"/>
      <c r="IVH280" s="791"/>
      <c r="IVI280" s="791"/>
      <c r="IVJ280" s="791"/>
      <c r="IVK280" s="791"/>
      <c r="IVL280" s="791"/>
      <c r="IVM280" s="791"/>
      <c r="IVN280" s="791"/>
      <c r="IVO280" s="791"/>
      <c r="IVP280" s="791"/>
      <c r="IVQ280" s="791"/>
      <c r="IVR280" s="791"/>
      <c r="IVS280" s="791"/>
      <c r="IVT280" s="791"/>
      <c r="IVU280" s="791"/>
      <c r="IVV280" s="791"/>
      <c r="IVW280" s="791"/>
      <c r="IVX280" s="791"/>
      <c r="IVY280" s="792"/>
      <c r="IVZ280" s="792"/>
      <c r="IWA280" s="792"/>
      <c r="IWB280" s="792"/>
      <c r="IWC280" s="792"/>
      <c r="IWD280" s="791"/>
      <c r="IWE280" s="791"/>
      <c r="IWF280" s="792"/>
      <c r="IWG280" s="792"/>
      <c r="IWH280" s="791"/>
      <c r="IWI280" s="791"/>
      <c r="IWJ280" s="792"/>
      <c r="IWK280" s="792"/>
      <c r="IWL280" s="791"/>
      <c r="IWM280" s="791"/>
      <c r="IWN280" s="791"/>
      <c r="IWO280" s="791"/>
      <c r="IWP280" s="791"/>
      <c r="IWQ280" s="791"/>
      <c r="IWR280" s="791"/>
      <c r="IWS280" s="792"/>
      <c r="IWT280" s="792"/>
      <c r="IWU280" s="791"/>
      <c r="IWV280" s="791"/>
      <c r="IWW280" s="792"/>
      <c r="IWX280" s="792"/>
      <c r="IWY280" s="791"/>
      <c r="IWZ280" s="791"/>
      <c r="IXA280" s="791"/>
      <c r="IXB280" s="791"/>
      <c r="IXC280" s="791"/>
      <c r="IXD280" s="790"/>
      <c r="IXE280" s="793"/>
      <c r="IXF280" s="791"/>
      <c r="IXG280" s="791"/>
      <c r="IXH280" s="791"/>
      <c r="IXI280" s="791"/>
      <c r="IXJ280" s="791"/>
      <c r="IXK280" s="791"/>
      <c r="IXL280" s="791"/>
      <c r="IXM280" s="794"/>
      <c r="IXN280" s="794"/>
      <c r="IXO280" s="794"/>
      <c r="IXP280" s="794"/>
      <c r="IXQ280" s="794"/>
      <c r="IXR280" s="794"/>
      <c r="IXS280" s="794"/>
      <c r="IXT280" s="794"/>
      <c r="IXU280" s="794"/>
      <c r="IXV280" s="794"/>
      <c r="IXW280" s="794"/>
      <c r="IXX280" s="794"/>
      <c r="IXY280" s="794"/>
      <c r="IXZ280" s="794"/>
      <c r="IYA280" s="794"/>
      <c r="IYB280" s="794"/>
      <c r="IYC280" s="794"/>
      <c r="IYD280" s="794"/>
      <c r="IYE280" s="794"/>
      <c r="IYF280" s="794"/>
      <c r="IYG280" s="794"/>
      <c r="IYH280" s="794"/>
      <c r="IYI280" s="794"/>
      <c r="IYJ280" s="794"/>
      <c r="IYK280" s="794"/>
      <c r="IYL280" s="794"/>
      <c r="IYM280" s="794"/>
      <c r="IYN280" s="794"/>
      <c r="IYO280" s="794"/>
      <c r="IYP280" s="794"/>
      <c r="IYQ280" s="794"/>
      <c r="IYR280" s="794"/>
      <c r="IYS280" s="794"/>
      <c r="IYT280" s="794"/>
      <c r="IYU280" s="794"/>
      <c r="IYV280" s="794"/>
      <c r="IYW280" s="794"/>
      <c r="IYX280" s="794"/>
      <c r="IYY280" s="794"/>
      <c r="IYZ280" s="794"/>
      <c r="IZA280" s="794"/>
      <c r="IZB280" s="794"/>
      <c r="IZC280" s="794"/>
      <c r="IZD280" s="794"/>
      <c r="IZE280" s="791"/>
      <c r="IZF280" s="791"/>
      <c r="IZG280" s="791"/>
      <c r="IZH280" s="791"/>
      <c r="IZI280" s="791"/>
      <c r="IZJ280" s="791"/>
      <c r="IZK280" s="791"/>
      <c r="IZL280" s="791"/>
      <c r="IZM280" s="791"/>
      <c r="IZN280" s="791"/>
      <c r="IZO280" s="791"/>
      <c r="IZP280" s="791"/>
      <c r="IZQ280" s="791"/>
      <c r="IZR280" s="791"/>
      <c r="IZS280" s="791"/>
      <c r="IZT280" s="791"/>
      <c r="IZU280" s="791"/>
      <c r="IZV280" s="791"/>
      <c r="IZW280" s="791"/>
      <c r="IZX280" s="791"/>
      <c r="IZY280" s="791"/>
      <c r="IZZ280" s="791"/>
      <c r="JAA280" s="791"/>
      <c r="JAB280" s="791"/>
      <c r="JAC280" s="792"/>
      <c r="JAD280" s="792"/>
      <c r="JAE280" s="792"/>
      <c r="JAF280" s="792"/>
      <c r="JAG280" s="792"/>
      <c r="JAH280" s="791"/>
      <c r="JAI280" s="791"/>
      <c r="JAJ280" s="792"/>
      <c r="JAK280" s="792"/>
      <c r="JAL280" s="791"/>
      <c r="JAM280" s="791"/>
      <c r="JAN280" s="792"/>
      <c r="JAO280" s="792"/>
      <c r="JAP280" s="791"/>
      <c r="JAQ280" s="791"/>
      <c r="JAR280" s="791"/>
      <c r="JAS280" s="791"/>
      <c r="JAT280" s="791"/>
      <c r="JAU280" s="791"/>
      <c r="JAV280" s="791"/>
      <c r="JAW280" s="792"/>
      <c r="JAX280" s="792"/>
      <c r="JAY280" s="791"/>
      <c r="JAZ280" s="791"/>
      <c r="JBA280" s="792"/>
      <c r="JBB280" s="792"/>
      <c r="JBC280" s="791"/>
      <c r="JBD280" s="791"/>
      <c r="JBE280" s="791"/>
      <c r="JBF280" s="791"/>
      <c r="JBG280" s="791"/>
      <c r="JBH280" s="790"/>
      <c r="JBI280" s="793"/>
      <c r="JBJ280" s="791"/>
      <c r="JBK280" s="791"/>
      <c r="JBL280" s="791"/>
      <c r="JBM280" s="791"/>
      <c r="JBN280" s="791"/>
      <c r="JBO280" s="791"/>
      <c r="JBP280" s="791"/>
      <c r="JBQ280" s="794"/>
      <c r="JBR280" s="794"/>
      <c r="JBS280" s="794"/>
      <c r="JBT280" s="794"/>
      <c r="JBU280" s="794"/>
      <c r="JBV280" s="794"/>
      <c r="JBW280" s="794"/>
      <c r="JBX280" s="794"/>
      <c r="JBY280" s="794"/>
      <c r="JBZ280" s="794"/>
      <c r="JCA280" s="794"/>
      <c r="JCB280" s="794"/>
      <c r="JCC280" s="794"/>
      <c r="JCD280" s="794"/>
      <c r="JCE280" s="794"/>
      <c r="JCF280" s="794"/>
      <c r="JCG280" s="794"/>
      <c r="JCH280" s="794"/>
      <c r="JCI280" s="794"/>
      <c r="JCJ280" s="794"/>
      <c r="JCK280" s="794"/>
      <c r="JCL280" s="794"/>
      <c r="JCM280" s="794"/>
      <c r="JCN280" s="794"/>
      <c r="JCO280" s="794"/>
      <c r="JCP280" s="794"/>
      <c r="JCQ280" s="794"/>
      <c r="JCR280" s="794"/>
      <c r="JCS280" s="794"/>
      <c r="JCT280" s="794"/>
      <c r="JCU280" s="794"/>
      <c r="JCV280" s="794"/>
      <c r="JCW280" s="794"/>
      <c r="JCX280" s="794"/>
      <c r="JCY280" s="794"/>
      <c r="JCZ280" s="794"/>
      <c r="JDA280" s="794"/>
      <c r="JDB280" s="794"/>
      <c r="JDC280" s="794"/>
      <c r="JDD280" s="794"/>
      <c r="JDE280" s="794"/>
      <c r="JDF280" s="794"/>
      <c r="JDG280" s="794"/>
      <c r="JDH280" s="794"/>
      <c r="JDI280" s="791"/>
      <c r="JDJ280" s="791"/>
      <c r="JDK280" s="791"/>
      <c r="JDL280" s="791"/>
      <c r="JDM280" s="791"/>
      <c r="JDN280" s="791"/>
      <c r="JDO280" s="791"/>
      <c r="JDP280" s="791"/>
      <c r="JDQ280" s="791"/>
      <c r="JDR280" s="791"/>
      <c r="JDS280" s="791"/>
      <c r="JDT280" s="791"/>
      <c r="JDU280" s="791"/>
      <c r="JDV280" s="791"/>
      <c r="JDW280" s="791"/>
      <c r="JDX280" s="791"/>
      <c r="JDY280" s="791"/>
      <c r="JDZ280" s="791"/>
      <c r="JEA280" s="791"/>
      <c r="JEB280" s="791"/>
      <c r="JEC280" s="791"/>
      <c r="JED280" s="791"/>
      <c r="JEE280" s="791"/>
      <c r="JEF280" s="791"/>
      <c r="JEG280" s="792"/>
      <c r="JEH280" s="792"/>
      <c r="JEI280" s="792"/>
      <c r="JEJ280" s="792"/>
      <c r="JEK280" s="792"/>
      <c r="JEL280" s="791"/>
      <c r="JEM280" s="791"/>
      <c r="JEN280" s="792"/>
      <c r="JEO280" s="792"/>
      <c r="JEP280" s="791"/>
      <c r="JEQ280" s="791"/>
      <c r="JER280" s="792"/>
      <c r="JES280" s="792"/>
      <c r="JET280" s="791"/>
      <c r="JEU280" s="791"/>
      <c r="JEV280" s="791"/>
      <c r="JEW280" s="791"/>
      <c r="JEX280" s="791"/>
      <c r="JEY280" s="791"/>
      <c r="JEZ280" s="791"/>
      <c r="JFA280" s="792"/>
      <c r="JFB280" s="792"/>
      <c r="JFC280" s="791"/>
      <c r="JFD280" s="791"/>
      <c r="JFE280" s="792"/>
      <c r="JFF280" s="792"/>
      <c r="JFG280" s="791"/>
      <c r="JFH280" s="791"/>
      <c r="JFI280" s="791"/>
      <c r="JFJ280" s="791"/>
      <c r="JFK280" s="791"/>
      <c r="JFL280" s="790"/>
      <c r="JFM280" s="793"/>
      <c r="JFN280" s="791"/>
      <c r="JFO280" s="791"/>
      <c r="JFP280" s="791"/>
      <c r="JFQ280" s="791"/>
      <c r="JFR280" s="791"/>
      <c r="JFS280" s="791"/>
      <c r="JFT280" s="791"/>
      <c r="JFU280" s="794"/>
      <c r="JFV280" s="794"/>
      <c r="JFW280" s="794"/>
      <c r="JFX280" s="794"/>
      <c r="JFY280" s="794"/>
      <c r="JFZ280" s="794"/>
      <c r="JGA280" s="794"/>
      <c r="JGB280" s="794"/>
      <c r="JGC280" s="794"/>
      <c r="JGD280" s="794"/>
      <c r="JGE280" s="794"/>
      <c r="JGF280" s="794"/>
      <c r="JGG280" s="794"/>
      <c r="JGH280" s="794"/>
      <c r="JGI280" s="794"/>
      <c r="JGJ280" s="794"/>
      <c r="JGK280" s="794"/>
      <c r="JGL280" s="794"/>
      <c r="JGM280" s="794"/>
      <c r="JGN280" s="794"/>
      <c r="JGO280" s="794"/>
      <c r="JGP280" s="794"/>
      <c r="JGQ280" s="794"/>
      <c r="JGR280" s="794"/>
      <c r="JGS280" s="794"/>
      <c r="JGT280" s="794"/>
      <c r="JGU280" s="794"/>
      <c r="JGV280" s="794"/>
      <c r="JGW280" s="794"/>
      <c r="JGX280" s="794"/>
      <c r="JGY280" s="794"/>
      <c r="JGZ280" s="794"/>
      <c r="JHA280" s="794"/>
      <c r="JHB280" s="794"/>
      <c r="JHC280" s="794"/>
      <c r="JHD280" s="794"/>
      <c r="JHE280" s="794"/>
      <c r="JHF280" s="794"/>
      <c r="JHG280" s="794"/>
      <c r="JHH280" s="794"/>
      <c r="JHI280" s="794"/>
      <c r="JHJ280" s="794"/>
      <c r="JHK280" s="794"/>
      <c r="JHL280" s="794"/>
      <c r="JHM280" s="791"/>
      <c r="JHN280" s="791"/>
      <c r="JHO280" s="791"/>
      <c r="JHP280" s="791"/>
      <c r="JHQ280" s="791"/>
      <c r="JHR280" s="791"/>
      <c r="JHS280" s="791"/>
      <c r="JHT280" s="791"/>
      <c r="JHU280" s="791"/>
      <c r="JHV280" s="791"/>
      <c r="JHW280" s="791"/>
      <c r="JHX280" s="791"/>
      <c r="JHY280" s="791"/>
      <c r="JHZ280" s="791"/>
      <c r="JIA280" s="791"/>
      <c r="JIB280" s="791"/>
      <c r="JIC280" s="791"/>
      <c r="JID280" s="791"/>
      <c r="JIE280" s="791"/>
      <c r="JIF280" s="791"/>
      <c r="JIG280" s="791"/>
      <c r="JIH280" s="791"/>
      <c r="JII280" s="791"/>
      <c r="JIJ280" s="791"/>
      <c r="JIK280" s="792"/>
      <c r="JIL280" s="792"/>
      <c r="JIM280" s="792"/>
      <c r="JIN280" s="792"/>
      <c r="JIO280" s="792"/>
      <c r="JIP280" s="791"/>
      <c r="JIQ280" s="791"/>
      <c r="JIR280" s="792"/>
      <c r="JIS280" s="792"/>
      <c r="JIT280" s="791"/>
      <c r="JIU280" s="791"/>
      <c r="JIV280" s="792"/>
      <c r="JIW280" s="792"/>
      <c r="JIX280" s="791"/>
      <c r="JIY280" s="791"/>
      <c r="JIZ280" s="791"/>
      <c r="JJA280" s="791"/>
      <c r="JJB280" s="791"/>
      <c r="JJC280" s="791"/>
      <c r="JJD280" s="791"/>
      <c r="JJE280" s="792"/>
      <c r="JJF280" s="792"/>
      <c r="JJG280" s="791"/>
      <c r="JJH280" s="791"/>
      <c r="JJI280" s="792"/>
      <c r="JJJ280" s="792"/>
      <c r="JJK280" s="791"/>
      <c r="JJL280" s="791"/>
      <c r="JJM280" s="791"/>
      <c r="JJN280" s="791"/>
      <c r="JJO280" s="791"/>
      <c r="JJP280" s="790"/>
      <c r="JJQ280" s="793"/>
      <c r="JJR280" s="791"/>
      <c r="JJS280" s="791"/>
      <c r="JJT280" s="791"/>
      <c r="JJU280" s="791"/>
      <c r="JJV280" s="791"/>
      <c r="JJW280" s="791"/>
      <c r="JJX280" s="791"/>
      <c r="JJY280" s="794"/>
      <c r="JJZ280" s="794"/>
      <c r="JKA280" s="794"/>
      <c r="JKB280" s="794"/>
      <c r="JKC280" s="794"/>
      <c r="JKD280" s="794"/>
      <c r="JKE280" s="794"/>
      <c r="JKF280" s="794"/>
      <c r="JKG280" s="794"/>
      <c r="JKH280" s="794"/>
      <c r="JKI280" s="794"/>
      <c r="JKJ280" s="794"/>
      <c r="JKK280" s="794"/>
      <c r="JKL280" s="794"/>
      <c r="JKM280" s="794"/>
      <c r="JKN280" s="794"/>
      <c r="JKO280" s="794"/>
      <c r="JKP280" s="794"/>
      <c r="JKQ280" s="794"/>
      <c r="JKR280" s="794"/>
      <c r="JKS280" s="794"/>
      <c r="JKT280" s="794"/>
      <c r="JKU280" s="794"/>
      <c r="JKV280" s="794"/>
      <c r="JKW280" s="794"/>
      <c r="JKX280" s="794"/>
      <c r="JKY280" s="794"/>
      <c r="JKZ280" s="794"/>
      <c r="JLA280" s="794"/>
      <c r="JLB280" s="794"/>
      <c r="JLC280" s="794"/>
      <c r="JLD280" s="794"/>
      <c r="JLE280" s="794"/>
      <c r="JLF280" s="794"/>
      <c r="JLG280" s="794"/>
      <c r="JLH280" s="794"/>
      <c r="JLI280" s="794"/>
      <c r="JLJ280" s="794"/>
      <c r="JLK280" s="794"/>
      <c r="JLL280" s="794"/>
      <c r="JLM280" s="794"/>
      <c r="JLN280" s="794"/>
      <c r="JLO280" s="794"/>
      <c r="JLP280" s="794"/>
      <c r="JLQ280" s="791"/>
      <c r="JLR280" s="791"/>
      <c r="JLS280" s="791"/>
      <c r="JLT280" s="791"/>
      <c r="JLU280" s="791"/>
      <c r="JLV280" s="791"/>
      <c r="JLW280" s="791"/>
      <c r="JLX280" s="791"/>
      <c r="JLY280" s="791"/>
      <c r="JLZ280" s="791"/>
      <c r="JMA280" s="791"/>
      <c r="JMB280" s="791"/>
      <c r="JMC280" s="791"/>
      <c r="JMD280" s="791"/>
      <c r="JME280" s="791"/>
      <c r="JMF280" s="791"/>
      <c r="JMG280" s="791"/>
      <c r="JMH280" s="791"/>
      <c r="JMI280" s="791"/>
      <c r="JMJ280" s="791"/>
      <c r="JMK280" s="791"/>
      <c r="JML280" s="791"/>
      <c r="JMM280" s="791"/>
      <c r="JMN280" s="791"/>
      <c r="JMO280" s="792"/>
      <c r="JMP280" s="792"/>
      <c r="JMQ280" s="792"/>
      <c r="JMR280" s="792"/>
      <c r="JMS280" s="792"/>
      <c r="JMT280" s="791"/>
      <c r="JMU280" s="791"/>
      <c r="JMV280" s="792"/>
      <c r="JMW280" s="792"/>
      <c r="JMX280" s="791"/>
      <c r="JMY280" s="791"/>
      <c r="JMZ280" s="792"/>
      <c r="JNA280" s="792"/>
      <c r="JNB280" s="791"/>
      <c r="JNC280" s="791"/>
      <c r="JND280" s="791"/>
      <c r="JNE280" s="791"/>
      <c r="JNF280" s="791"/>
      <c r="JNG280" s="791"/>
      <c r="JNH280" s="791"/>
      <c r="JNI280" s="792"/>
      <c r="JNJ280" s="792"/>
      <c r="JNK280" s="791"/>
      <c r="JNL280" s="791"/>
      <c r="JNM280" s="792"/>
      <c r="JNN280" s="792"/>
      <c r="JNO280" s="791"/>
      <c r="JNP280" s="791"/>
      <c r="JNQ280" s="791"/>
      <c r="JNR280" s="791"/>
      <c r="JNS280" s="791"/>
      <c r="JNT280" s="790"/>
      <c r="JNU280" s="793"/>
      <c r="JNV280" s="791"/>
      <c r="JNW280" s="791"/>
      <c r="JNX280" s="791"/>
      <c r="JNY280" s="791"/>
      <c r="JNZ280" s="791"/>
      <c r="JOA280" s="791"/>
      <c r="JOB280" s="791"/>
      <c r="JOC280" s="794"/>
      <c r="JOD280" s="794"/>
      <c r="JOE280" s="794"/>
      <c r="JOF280" s="794"/>
      <c r="JOG280" s="794"/>
      <c r="JOH280" s="794"/>
      <c r="JOI280" s="794"/>
      <c r="JOJ280" s="794"/>
      <c r="JOK280" s="794"/>
      <c r="JOL280" s="794"/>
      <c r="JOM280" s="794"/>
      <c r="JON280" s="794"/>
      <c r="JOO280" s="794"/>
      <c r="JOP280" s="794"/>
      <c r="JOQ280" s="794"/>
      <c r="JOR280" s="794"/>
      <c r="JOS280" s="794"/>
      <c r="JOT280" s="794"/>
      <c r="JOU280" s="794"/>
      <c r="JOV280" s="794"/>
      <c r="JOW280" s="794"/>
      <c r="JOX280" s="794"/>
      <c r="JOY280" s="794"/>
      <c r="JOZ280" s="794"/>
      <c r="JPA280" s="794"/>
      <c r="JPB280" s="794"/>
      <c r="JPC280" s="794"/>
      <c r="JPD280" s="794"/>
      <c r="JPE280" s="794"/>
      <c r="JPF280" s="794"/>
      <c r="JPG280" s="794"/>
      <c r="JPH280" s="794"/>
      <c r="JPI280" s="794"/>
      <c r="JPJ280" s="794"/>
      <c r="JPK280" s="794"/>
      <c r="JPL280" s="794"/>
      <c r="JPM280" s="794"/>
      <c r="JPN280" s="794"/>
      <c r="JPO280" s="794"/>
      <c r="JPP280" s="794"/>
      <c r="JPQ280" s="794"/>
      <c r="JPR280" s="794"/>
      <c r="JPS280" s="794"/>
      <c r="JPT280" s="794"/>
      <c r="JPU280" s="791"/>
      <c r="JPV280" s="791"/>
      <c r="JPW280" s="791"/>
      <c r="JPX280" s="791"/>
      <c r="JPY280" s="791"/>
      <c r="JPZ280" s="791"/>
      <c r="JQA280" s="791"/>
      <c r="JQB280" s="791"/>
      <c r="JQC280" s="791"/>
      <c r="JQD280" s="791"/>
      <c r="JQE280" s="791"/>
      <c r="JQF280" s="791"/>
      <c r="JQG280" s="791"/>
      <c r="JQH280" s="791"/>
      <c r="JQI280" s="791"/>
      <c r="JQJ280" s="791"/>
      <c r="JQK280" s="791"/>
      <c r="JQL280" s="791"/>
      <c r="JQM280" s="791"/>
      <c r="JQN280" s="791"/>
      <c r="JQO280" s="791"/>
      <c r="JQP280" s="791"/>
      <c r="JQQ280" s="791"/>
      <c r="JQR280" s="791"/>
      <c r="JQS280" s="792"/>
      <c r="JQT280" s="792"/>
      <c r="JQU280" s="792"/>
      <c r="JQV280" s="792"/>
      <c r="JQW280" s="792"/>
      <c r="JQX280" s="791"/>
      <c r="JQY280" s="791"/>
      <c r="JQZ280" s="792"/>
      <c r="JRA280" s="792"/>
      <c r="JRB280" s="791"/>
      <c r="JRC280" s="791"/>
      <c r="JRD280" s="792"/>
      <c r="JRE280" s="792"/>
      <c r="JRF280" s="791"/>
      <c r="JRG280" s="791"/>
      <c r="JRH280" s="791"/>
      <c r="JRI280" s="791"/>
      <c r="JRJ280" s="791"/>
      <c r="JRK280" s="791"/>
      <c r="JRL280" s="791"/>
      <c r="JRM280" s="792"/>
      <c r="JRN280" s="792"/>
      <c r="JRO280" s="791"/>
      <c r="JRP280" s="791"/>
      <c r="JRQ280" s="792"/>
      <c r="JRR280" s="792"/>
      <c r="JRS280" s="791"/>
      <c r="JRT280" s="791"/>
      <c r="JRU280" s="791"/>
      <c r="JRV280" s="791"/>
      <c r="JRW280" s="791"/>
      <c r="JRX280" s="790"/>
      <c r="JRY280" s="793"/>
      <c r="JRZ280" s="791"/>
      <c r="JSA280" s="791"/>
      <c r="JSB280" s="791"/>
      <c r="JSC280" s="791"/>
      <c r="JSD280" s="791"/>
      <c r="JSE280" s="791"/>
      <c r="JSF280" s="791"/>
      <c r="JSG280" s="794"/>
      <c r="JSH280" s="794"/>
      <c r="JSI280" s="794"/>
      <c r="JSJ280" s="794"/>
      <c r="JSK280" s="794"/>
      <c r="JSL280" s="794"/>
      <c r="JSM280" s="794"/>
      <c r="JSN280" s="794"/>
      <c r="JSO280" s="794"/>
      <c r="JSP280" s="794"/>
      <c r="JSQ280" s="794"/>
      <c r="JSR280" s="794"/>
      <c r="JSS280" s="794"/>
      <c r="JST280" s="794"/>
      <c r="JSU280" s="794"/>
      <c r="JSV280" s="794"/>
      <c r="JSW280" s="794"/>
      <c r="JSX280" s="794"/>
      <c r="JSY280" s="794"/>
      <c r="JSZ280" s="794"/>
      <c r="JTA280" s="794"/>
      <c r="JTB280" s="794"/>
      <c r="JTC280" s="794"/>
      <c r="JTD280" s="794"/>
      <c r="JTE280" s="794"/>
      <c r="JTF280" s="794"/>
      <c r="JTG280" s="794"/>
      <c r="JTH280" s="794"/>
      <c r="JTI280" s="794"/>
      <c r="JTJ280" s="794"/>
      <c r="JTK280" s="794"/>
      <c r="JTL280" s="794"/>
      <c r="JTM280" s="794"/>
      <c r="JTN280" s="794"/>
      <c r="JTO280" s="794"/>
      <c r="JTP280" s="794"/>
      <c r="JTQ280" s="794"/>
      <c r="JTR280" s="794"/>
      <c r="JTS280" s="794"/>
      <c r="JTT280" s="794"/>
      <c r="JTU280" s="794"/>
      <c r="JTV280" s="794"/>
      <c r="JTW280" s="794"/>
      <c r="JTX280" s="794"/>
      <c r="JTY280" s="791"/>
      <c r="JTZ280" s="791"/>
      <c r="JUA280" s="791"/>
      <c r="JUB280" s="791"/>
      <c r="JUC280" s="791"/>
      <c r="JUD280" s="791"/>
      <c r="JUE280" s="791"/>
      <c r="JUF280" s="791"/>
      <c r="JUG280" s="791"/>
      <c r="JUH280" s="791"/>
      <c r="JUI280" s="791"/>
      <c r="JUJ280" s="791"/>
      <c r="JUK280" s="791"/>
      <c r="JUL280" s="791"/>
      <c r="JUM280" s="791"/>
      <c r="JUN280" s="791"/>
      <c r="JUO280" s="791"/>
      <c r="JUP280" s="791"/>
      <c r="JUQ280" s="791"/>
      <c r="JUR280" s="791"/>
      <c r="JUS280" s="791"/>
      <c r="JUT280" s="791"/>
      <c r="JUU280" s="791"/>
      <c r="JUV280" s="791"/>
      <c r="JUW280" s="792"/>
      <c r="JUX280" s="792"/>
      <c r="JUY280" s="792"/>
      <c r="JUZ280" s="792"/>
      <c r="JVA280" s="792"/>
      <c r="JVB280" s="791"/>
      <c r="JVC280" s="791"/>
      <c r="JVD280" s="792"/>
      <c r="JVE280" s="792"/>
      <c r="JVF280" s="791"/>
      <c r="JVG280" s="791"/>
      <c r="JVH280" s="792"/>
      <c r="JVI280" s="792"/>
      <c r="JVJ280" s="791"/>
      <c r="JVK280" s="791"/>
      <c r="JVL280" s="791"/>
      <c r="JVM280" s="791"/>
      <c r="JVN280" s="791"/>
      <c r="JVO280" s="791"/>
      <c r="JVP280" s="791"/>
      <c r="JVQ280" s="792"/>
      <c r="JVR280" s="792"/>
      <c r="JVS280" s="791"/>
      <c r="JVT280" s="791"/>
      <c r="JVU280" s="792"/>
      <c r="JVV280" s="792"/>
      <c r="JVW280" s="791"/>
      <c r="JVX280" s="791"/>
      <c r="JVY280" s="791"/>
      <c r="JVZ280" s="791"/>
      <c r="JWA280" s="791"/>
      <c r="JWB280" s="790"/>
      <c r="JWC280" s="793"/>
      <c r="JWD280" s="791"/>
      <c r="JWE280" s="791"/>
      <c r="JWF280" s="791"/>
      <c r="JWG280" s="791"/>
      <c r="JWH280" s="791"/>
      <c r="JWI280" s="791"/>
      <c r="JWJ280" s="791"/>
      <c r="JWK280" s="794"/>
      <c r="JWL280" s="794"/>
      <c r="JWM280" s="794"/>
      <c r="JWN280" s="794"/>
      <c r="JWO280" s="794"/>
      <c r="JWP280" s="794"/>
      <c r="JWQ280" s="794"/>
      <c r="JWR280" s="794"/>
      <c r="JWS280" s="794"/>
      <c r="JWT280" s="794"/>
      <c r="JWU280" s="794"/>
      <c r="JWV280" s="794"/>
      <c r="JWW280" s="794"/>
      <c r="JWX280" s="794"/>
      <c r="JWY280" s="794"/>
      <c r="JWZ280" s="794"/>
      <c r="JXA280" s="794"/>
      <c r="JXB280" s="794"/>
      <c r="JXC280" s="794"/>
      <c r="JXD280" s="794"/>
      <c r="JXE280" s="794"/>
      <c r="JXF280" s="794"/>
      <c r="JXG280" s="794"/>
      <c r="JXH280" s="794"/>
      <c r="JXI280" s="794"/>
      <c r="JXJ280" s="794"/>
      <c r="JXK280" s="794"/>
      <c r="JXL280" s="794"/>
      <c r="JXM280" s="794"/>
      <c r="JXN280" s="794"/>
      <c r="JXO280" s="794"/>
      <c r="JXP280" s="794"/>
      <c r="JXQ280" s="794"/>
      <c r="JXR280" s="794"/>
      <c r="JXS280" s="794"/>
      <c r="JXT280" s="794"/>
      <c r="JXU280" s="794"/>
      <c r="JXV280" s="794"/>
      <c r="JXW280" s="794"/>
      <c r="JXX280" s="794"/>
      <c r="JXY280" s="794"/>
      <c r="JXZ280" s="794"/>
      <c r="JYA280" s="794"/>
      <c r="JYB280" s="794"/>
      <c r="JYC280" s="791"/>
      <c r="JYD280" s="791"/>
      <c r="JYE280" s="791"/>
      <c r="JYF280" s="791"/>
      <c r="JYG280" s="791"/>
      <c r="JYH280" s="791"/>
      <c r="JYI280" s="791"/>
      <c r="JYJ280" s="791"/>
      <c r="JYK280" s="791"/>
      <c r="JYL280" s="791"/>
      <c r="JYM280" s="791"/>
      <c r="JYN280" s="791"/>
      <c r="JYO280" s="791"/>
      <c r="JYP280" s="791"/>
      <c r="JYQ280" s="791"/>
      <c r="JYR280" s="791"/>
      <c r="JYS280" s="791"/>
      <c r="JYT280" s="791"/>
      <c r="JYU280" s="791"/>
      <c r="JYV280" s="791"/>
      <c r="JYW280" s="791"/>
      <c r="JYX280" s="791"/>
      <c r="JYY280" s="791"/>
      <c r="JYZ280" s="791"/>
      <c r="JZA280" s="792"/>
      <c r="JZB280" s="792"/>
      <c r="JZC280" s="792"/>
      <c r="JZD280" s="792"/>
      <c r="JZE280" s="792"/>
      <c r="JZF280" s="791"/>
      <c r="JZG280" s="791"/>
      <c r="JZH280" s="792"/>
      <c r="JZI280" s="792"/>
      <c r="JZJ280" s="791"/>
      <c r="JZK280" s="791"/>
      <c r="JZL280" s="792"/>
      <c r="JZM280" s="792"/>
      <c r="JZN280" s="791"/>
      <c r="JZO280" s="791"/>
      <c r="JZP280" s="791"/>
      <c r="JZQ280" s="791"/>
      <c r="JZR280" s="791"/>
      <c r="JZS280" s="791"/>
      <c r="JZT280" s="791"/>
      <c r="JZU280" s="792"/>
      <c r="JZV280" s="792"/>
      <c r="JZW280" s="791"/>
      <c r="JZX280" s="791"/>
      <c r="JZY280" s="792"/>
      <c r="JZZ280" s="792"/>
      <c r="KAA280" s="791"/>
      <c r="KAB280" s="791"/>
      <c r="KAC280" s="791"/>
      <c r="KAD280" s="791"/>
      <c r="KAE280" s="791"/>
      <c r="KAF280" s="790"/>
      <c r="KAG280" s="793"/>
      <c r="KAH280" s="791"/>
      <c r="KAI280" s="791"/>
      <c r="KAJ280" s="791"/>
      <c r="KAK280" s="791"/>
      <c r="KAL280" s="791"/>
      <c r="KAM280" s="791"/>
      <c r="KAN280" s="791"/>
      <c r="KAO280" s="794"/>
      <c r="KAP280" s="794"/>
      <c r="KAQ280" s="794"/>
      <c r="KAR280" s="794"/>
      <c r="KAS280" s="794"/>
      <c r="KAT280" s="794"/>
      <c r="KAU280" s="794"/>
      <c r="KAV280" s="794"/>
      <c r="KAW280" s="794"/>
      <c r="KAX280" s="794"/>
      <c r="KAY280" s="794"/>
      <c r="KAZ280" s="794"/>
      <c r="KBA280" s="794"/>
      <c r="KBB280" s="794"/>
      <c r="KBC280" s="794"/>
      <c r="KBD280" s="794"/>
      <c r="KBE280" s="794"/>
      <c r="KBF280" s="794"/>
      <c r="KBG280" s="794"/>
      <c r="KBH280" s="794"/>
      <c r="KBI280" s="794"/>
      <c r="KBJ280" s="794"/>
      <c r="KBK280" s="794"/>
      <c r="KBL280" s="794"/>
      <c r="KBM280" s="794"/>
      <c r="KBN280" s="794"/>
      <c r="KBO280" s="794"/>
      <c r="KBP280" s="794"/>
      <c r="KBQ280" s="794"/>
      <c r="KBR280" s="794"/>
      <c r="KBS280" s="794"/>
      <c r="KBT280" s="794"/>
      <c r="KBU280" s="794"/>
      <c r="KBV280" s="794"/>
      <c r="KBW280" s="794"/>
      <c r="KBX280" s="794"/>
      <c r="KBY280" s="794"/>
      <c r="KBZ280" s="794"/>
      <c r="KCA280" s="794"/>
      <c r="KCB280" s="794"/>
      <c r="KCC280" s="794"/>
      <c r="KCD280" s="794"/>
      <c r="KCE280" s="794"/>
      <c r="KCF280" s="794"/>
      <c r="KCG280" s="791"/>
      <c r="KCH280" s="791"/>
      <c r="KCI280" s="791"/>
      <c r="KCJ280" s="791"/>
      <c r="KCK280" s="791"/>
      <c r="KCL280" s="791"/>
      <c r="KCM280" s="791"/>
      <c r="KCN280" s="791"/>
      <c r="KCO280" s="791"/>
      <c r="KCP280" s="791"/>
      <c r="KCQ280" s="791"/>
      <c r="KCR280" s="791"/>
      <c r="KCS280" s="791"/>
      <c r="KCT280" s="791"/>
      <c r="KCU280" s="791"/>
      <c r="KCV280" s="791"/>
      <c r="KCW280" s="791"/>
      <c r="KCX280" s="791"/>
      <c r="KCY280" s="791"/>
      <c r="KCZ280" s="791"/>
      <c r="KDA280" s="791"/>
      <c r="KDB280" s="791"/>
      <c r="KDC280" s="791"/>
      <c r="KDD280" s="791"/>
      <c r="KDE280" s="792"/>
      <c r="KDF280" s="792"/>
      <c r="KDG280" s="792"/>
      <c r="KDH280" s="792"/>
      <c r="KDI280" s="792"/>
      <c r="KDJ280" s="791"/>
      <c r="KDK280" s="791"/>
      <c r="KDL280" s="792"/>
      <c r="KDM280" s="792"/>
      <c r="KDN280" s="791"/>
      <c r="KDO280" s="791"/>
      <c r="KDP280" s="792"/>
      <c r="KDQ280" s="792"/>
      <c r="KDR280" s="791"/>
      <c r="KDS280" s="791"/>
      <c r="KDT280" s="791"/>
      <c r="KDU280" s="791"/>
      <c r="KDV280" s="791"/>
      <c r="KDW280" s="791"/>
      <c r="KDX280" s="791"/>
      <c r="KDY280" s="792"/>
      <c r="KDZ280" s="792"/>
      <c r="KEA280" s="791"/>
      <c r="KEB280" s="791"/>
      <c r="KEC280" s="792"/>
      <c r="KED280" s="792"/>
      <c r="KEE280" s="791"/>
      <c r="KEF280" s="791"/>
      <c r="KEG280" s="791"/>
      <c r="KEH280" s="791"/>
      <c r="KEI280" s="791"/>
      <c r="KEJ280" s="790"/>
      <c r="KEK280" s="793"/>
      <c r="KEL280" s="791"/>
      <c r="KEM280" s="791"/>
      <c r="KEN280" s="791"/>
      <c r="KEO280" s="791"/>
      <c r="KEP280" s="791"/>
      <c r="KEQ280" s="791"/>
      <c r="KER280" s="791"/>
      <c r="KES280" s="794"/>
      <c r="KET280" s="794"/>
      <c r="KEU280" s="794"/>
      <c r="KEV280" s="794"/>
      <c r="KEW280" s="794"/>
      <c r="KEX280" s="794"/>
      <c r="KEY280" s="794"/>
      <c r="KEZ280" s="794"/>
      <c r="KFA280" s="794"/>
      <c r="KFB280" s="794"/>
      <c r="KFC280" s="794"/>
      <c r="KFD280" s="794"/>
      <c r="KFE280" s="794"/>
      <c r="KFF280" s="794"/>
      <c r="KFG280" s="794"/>
      <c r="KFH280" s="794"/>
      <c r="KFI280" s="794"/>
      <c r="KFJ280" s="794"/>
      <c r="KFK280" s="794"/>
      <c r="KFL280" s="794"/>
      <c r="KFM280" s="794"/>
      <c r="KFN280" s="794"/>
      <c r="KFO280" s="794"/>
      <c r="KFP280" s="794"/>
      <c r="KFQ280" s="794"/>
      <c r="KFR280" s="794"/>
      <c r="KFS280" s="794"/>
      <c r="KFT280" s="794"/>
      <c r="KFU280" s="794"/>
      <c r="KFV280" s="794"/>
      <c r="KFW280" s="794"/>
      <c r="KFX280" s="794"/>
      <c r="KFY280" s="794"/>
      <c r="KFZ280" s="794"/>
      <c r="KGA280" s="794"/>
      <c r="KGB280" s="794"/>
      <c r="KGC280" s="794"/>
      <c r="KGD280" s="794"/>
      <c r="KGE280" s="794"/>
      <c r="KGF280" s="794"/>
      <c r="KGG280" s="794"/>
      <c r="KGH280" s="794"/>
      <c r="KGI280" s="794"/>
      <c r="KGJ280" s="794"/>
      <c r="KGK280" s="791"/>
      <c r="KGL280" s="791"/>
      <c r="KGM280" s="791"/>
      <c r="KGN280" s="791"/>
      <c r="KGO280" s="791"/>
      <c r="KGP280" s="791"/>
      <c r="KGQ280" s="791"/>
      <c r="KGR280" s="791"/>
      <c r="KGS280" s="791"/>
      <c r="KGT280" s="791"/>
      <c r="KGU280" s="791"/>
      <c r="KGV280" s="791"/>
      <c r="KGW280" s="791"/>
      <c r="KGX280" s="791"/>
      <c r="KGY280" s="791"/>
      <c r="KGZ280" s="791"/>
      <c r="KHA280" s="791"/>
      <c r="KHB280" s="791"/>
      <c r="KHC280" s="791"/>
      <c r="KHD280" s="791"/>
      <c r="KHE280" s="791"/>
      <c r="KHF280" s="791"/>
      <c r="KHG280" s="791"/>
      <c r="KHH280" s="791"/>
      <c r="KHI280" s="792"/>
      <c r="KHJ280" s="792"/>
      <c r="KHK280" s="792"/>
      <c r="KHL280" s="792"/>
      <c r="KHM280" s="792"/>
      <c r="KHN280" s="791"/>
      <c r="KHO280" s="791"/>
      <c r="KHP280" s="792"/>
      <c r="KHQ280" s="792"/>
      <c r="KHR280" s="791"/>
      <c r="KHS280" s="791"/>
      <c r="KHT280" s="792"/>
      <c r="KHU280" s="792"/>
      <c r="KHV280" s="791"/>
      <c r="KHW280" s="791"/>
      <c r="KHX280" s="791"/>
      <c r="KHY280" s="791"/>
      <c r="KHZ280" s="791"/>
      <c r="KIA280" s="791"/>
      <c r="KIB280" s="791"/>
      <c r="KIC280" s="792"/>
      <c r="KID280" s="792"/>
      <c r="KIE280" s="791"/>
      <c r="KIF280" s="791"/>
      <c r="KIG280" s="792"/>
      <c r="KIH280" s="792"/>
      <c r="KII280" s="791"/>
      <c r="KIJ280" s="791"/>
      <c r="KIK280" s="791"/>
      <c r="KIL280" s="791"/>
      <c r="KIM280" s="791"/>
      <c r="KIN280" s="790"/>
      <c r="KIO280" s="793"/>
      <c r="KIP280" s="791"/>
      <c r="KIQ280" s="791"/>
      <c r="KIR280" s="791"/>
      <c r="KIS280" s="791"/>
      <c r="KIT280" s="791"/>
      <c r="KIU280" s="791"/>
      <c r="KIV280" s="791"/>
      <c r="KIW280" s="794"/>
      <c r="KIX280" s="794"/>
      <c r="KIY280" s="794"/>
      <c r="KIZ280" s="794"/>
      <c r="KJA280" s="794"/>
      <c r="KJB280" s="794"/>
      <c r="KJC280" s="794"/>
      <c r="KJD280" s="794"/>
      <c r="KJE280" s="794"/>
      <c r="KJF280" s="794"/>
      <c r="KJG280" s="794"/>
      <c r="KJH280" s="794"/>
      <c r="KJI280" s="794"/>
      <c r="KJJ280" s="794"/>
      <c r="KJK280" s="794"/>
      <c r="KJL280" s="794"/>
      <c r="KJM280" s="794"/>
      <c r="KJN280" s="794"/>
      <c r="KJO280" s="794"/>
      <c r="KJP280" s="794"/>
      <c r="KJQ280" s="794"/>
      <c r="KJR280" s="794"/>
      <c r="KJS280" s="794"/>
      <c r="KJT280" s="794"/>
      <c r="KJU280" s="794"/>
      <c r="KJV280" s="794"/>
      <c r="KJW280" s="794"/>
      <c r="KJX280" s="794"/>
      <c r="KJY280" s="794"/>
      <c r="KJZ280" s="794"/>
      <c r="KKA280" s="794"/>
      <c r="KKB280" s="794"/>
      <c r="KKC280" s="794"/>
      <c r="KKD280" s="794"/>
      <c r="KKE280" s="794"/>
      <c r="KKF280" s="794"/>
      <c r="KKG280" s="794"/>
      <c r="KKH280" s="794"/>
      <c r="KKI280" s="794"/>
      <c r="KKJ280" s="794"/>
      <c r="KKK280" s="794"/>
      <c r="KKL280" s="794"/>
      <c r="KKM280" s="794"/>
      <c r="KKN280" s="794"/>
      <c r="KKO280" s="791"/>
      <c r="KKP280" s="791"/>
      <c r="KKQ280" s="791"/>
      <c r="KKR280" s="791"/>
      <c r="KKS280" s="791"/>
      <c r="KKT280" s="791"/>
      <c r="KKU280" s="791"/>
      <c r="KKV280" s="791"/>
      <c r="KKW280" s="791"/>
      <c r="KKX280" s="791"/>
      <c r="KKY280" s="791"/>
      <c r="KKZ280" s="791"/>
      <c r="KLA280" s="791"/>
      <c r="KLB280" s="791"/>
      <c r="KLC280" s="791"/>
      <c r="KLD280" s="791"/>
      <c r="KLE280" s="791"/>
      <c r="KLF280" s="791"/>
      <c r="KLG280" s="791"/>
      <c r="KLH280" s="791"/>
      <c r="KLI280" s="791"/>
      <c r="KLJ280" s="791"/>
      <c r="KLK280" s="791"/>
      <c r="KLL280" s="791"/>
      <c r="KLM280" s="792"/>
      <c r="KLN280" s="792"/>
      <c r="KLO280" s="792"/>
      <c r="KLP280" s="792"/>
      <c r="KLQ280" s="792"/>
      <c r="KLR280" s="791"/>
      <c r="KLS280" s="791"/>
      <c r="KLT280" s="792"/>
      <c r="KLU280" s="792"/>
      <c r="KLV280" s="791"/>
      <c r="KLW280" s="791"/>
      <c r="KLX280" s="792"/>
      <c r="KLY280" s="792"/>
      <c r="KLZ280" s="791"/>
      <c r="KMA280" s="791"/>
      <c r="KMB280" s="791"/>
      <c r="KMC280" s="791"/>
      <c r="KMD280" s="791"/>
      <c r="KME280" s="791"/>
      <c r="KMF280" s="791"/>
      <c r="KMG280" s="792"/>
      <c r="KMH280" s="792"/>
      <c r="KMI280" s="791"/>
      <c r="KMJ280" s="791"/>
      <c r="KMK280" s="792"/>
      <c r="KML280" s="792"/>
      <c r="KMM280" s="791"/>
      <c r="KMN280" s="791"/>
      <c r="KMO280" s="791"/>
      <c r="KMP280" s="791"/>
      <c r="KMQ280" s="791"/>
      <c r="KMR280" s="790"/>
      <c r="KMS280" s="793"/>
      <c r="KMT280" s="791"/>
      <c r="KMU280" s="791"/>
      <c r="KMV280" s="791"/>
      <c r="KMW280" s="791"/>
      <c r="KMX280" s="791"/>
      <c r="KMY280" s="791"/>
      <c r="KMZ280" s="791"/>
      <c r="KNA280" s="794"/>
      <c r="KNB280" s="794"/>
      <c r="KNC280" s="794"/>
      <c r="KND280" s="794"/>
      <c r="KNE280" s="794"/>
      <c r="KNF280" s="794"/>
      <c r="KNG280" s="794"/>
      <c r="KNH280" s="794"/>
      <c r="KNI280" s="794"/>
      <c r="KNJ280" s="794"/>
      <c r="KNK280" s="794"/>
      <c r="KNL280" s="794"/>
      <c r="KNM280" s="794"/>
      <c r="KNN280" s="794"/>
      <c r="KNO280" s="794"/>
      <c r="KNP280" s="794"/>
      <c r="KNQ280" s="794"/>
      <c r="KNR280" s="794"/>
      <c r="KNS280" s="794"/>
      <c r="KNT280" s="794"/>
      <c r="KNU280" s="794"/>
      <c r="KNV280" s="794"/>
      <c r="KNW280" s="794"/>
      <c r="KNX280" s="794"/>
      <c r="KNY280" s="794"/>
      <c r="KNZ280" s="794"/>
      <c r="KOA280" s="794"/>
      <c r="KOB280" s="794"/>
      <c r="KOC280" s="794"/>
      <c r="KOD280" s="794"/>
      <c r="KOE280" s="794"/>
      <c r="KOF280" s="794"/>
      <c r="KOG280" s="794"/>
      <c r="KOH280" s="794"/>
      <c r="KOI280" s="794"/>
      <c r="KOJ280" s="794"/>
      <c r="KOK280" s="794"/>
      <c r="KOL280" s="794"/>
      <c r="KOM280" s="794"/>
      <c r="KON280" s="794"/>
      <c r="KOO280" s="794"/>
      <c r="KOP280" s="794"/>
      <c r="KOQ280" s="794"/>
      <c r="KOR280" s="794"/>
      <c r="KOS280" s="791"/>
      <c r="KOT280" s="791"/>
      <c r="KOU280" s="791"/>
      <c r="KOV280" s="791"/>
      <c r="KOW280" s="791"/>
      <c r="KOX280" s="791"/>
      <c r="KOY280" s="791"/>
      <c r="KOZ280" s="791"/>
      <c r="KPA280" s="791"/>
      <c r="KPB280" s="791"/>
      <c r="KPC280" s="791"/>
      <c r="KPD280" s="791"/>
      <c r="KPE280" s="791"/>
      <c r="KPF280" s="791"/>
      <c r="KPG280" s="791"/>
      <c r="KPH280" s="791"/>
      <c r="KPI280" s="791"/>
      <c r="KPJ280" s="791"/>
      <c r="KPK280" s="791"/>
      <c r="KPL280" s="791"/>
      <c r="KPM280" s="791"/>
      <c r="KPN280" s="791"/>
      <c r="KPO280" s="791"/>
      <c r="KPP280" s="791"/>
      <c r="KPQ280" s="792"/>
      <c r="KPR280" s="792"/>
      <c r="KPS280" s="792"/>
      <c r="KPT280" s="792"/>
      <c r="KPU280" s="792"/>
      <c r="KPV280" s="791"/>
      <c r="KPW280" s="791"/>
      <c r="KPX280" s="792"/>
      <c r="KPY280" s="792"/>
      <c r="KPZ280" s="791"/>
      <c r="KQA280" s="791"/>
      <c r="KQB280" s="792"/>
      <c r="KQC280" s="792"/>
      <c r="KQD280" s="791"/>
      <c r="KQE280" s="791"/>
      <c r="KQF280" s="791"/>
      <c r="KQG280" s="791"/>
      <c r="KQH280" s="791"/>
      <c r="KQI280" s="791"/>
      <c r="KQJ280" s="791"/>
      <c r="KQK280" s="792"/>
      <c r="KQL280" s="792"/>
      <c r="KQM280" s="791"/>
      <c r="KQN280" s="791"/>
      <c r="KQO280" s="792"/>
      <c r="KQP280" s="792"/>
      <c r="KQQ280" s="791"/>
      <c r="KQR280" s="791"/>
      <c r="KQS280" s="791"/>
      <c r="KQT280" s="791"/>
      <c r="KQU280" s="791"/>
      <c r="KQV280" s="790"/>
      <c r="KQW280" s="793"/>
      <c r="KQX280" s="791"/>
      <c r="KQY280" s="791"/>
      <c r="KQZ280" s="791"/>
      <c r="KRA280" s="791"/>
      <c r="KRB280" s="791"/>
      <c r="KRC280" s="791"/>
      <c r="KRD280" s="791"/>
      <c r="KRE280" s="794"/>
      <c r="KRF280" s="794"/>
      <c r="KRG280" s="794"/>
      <c r="KRH280" s="794"/>
      <c r="KRI280" s="794"/>
      <c r="KRJ280" s="794"/>
      <c r="KRK280" s="794"/>
      <c r="KRL280" s="794"/>
      <c r="KRM280" s="794"/>
      <c r="KRN280" s="794"/>
      <c r="KRO280" s="794"/>
      <c r="KRP280" s="794"/>
      <c r="KRQ280" s="794"/>
      <c r="KRR280" s="794"/>
      <c r="KRS280" s="794"/>
      <c r="KRT280" s="794"/>
      <c r="KRU280" s="794"/>
      <c r="KRV280" s="794"/>
      <c r="KRW280" s="794"/>
      <c r="KRX280" s="794"/>
      <c r="KRY280" s="794"/>
      <c r="KRZ280" s="794"/>
      <c r="KSA280" s="794"/>
      <c r="KSB280" s="794"/>
      <c r="KSC280" s="794"/>
      <c r="KSD280" s="794"/>
      <c r="KSE280" s="794"/>
      <c r="KSF280" s="794"/>
      <c r="KSG280" s="794"/>
      <c r="KSH280" s="794"/>
      <c r="KSI280" s="794"/>
      <c r="KSJ280" s="794"/>
      <c r="KSK280" s="794"/>
      <c r="KSL280" s="794"/>
      <c r="KSM280" s="794"/>
      <c r="KSN280" s="794"/>
      <c r="KSO280" s="794"/>
      <c r="KSP280" s="794"/>
      <c r="KSQ280" s="794"/>
      <c r="KSR280" s="794"/>
      <c r="KSS280" s="794"/>
      <c r="KST280" s="794"/>
      <c r="KSU280" s="794"/>
      <c r="KSV280" s="794"/>
      <c r="KSW280" s="791"/>
      <c r="KSX280" s="791"/>
      <c r="KSY280" s="791"/>
      <c r="KSZ280" s="791"/>
      <c r="KTA280" s="791"/>
      <c r="KTB280" s="791"/>
      <c r="KTC280" s="791"/>
      <c r="KTD280" s="791"/>
      <c r="KTE280" s="791"/>
      <c r="KTF280" s="791"/>
      <c r="KTG280" s="791"/>
      <c r="KTH280" s="791"/>
      <c r="KTI280" s="791"/>
      <c r="KTJ280" s="791"/>
      <c r="KTK280" s="791"/>
      <c r="KTL280" s="791"/>
      <c r="KTM280" s="791"/>
      <c r="KTN280" s="791"/>
      <c r="KTO280" s="791"/>
      <c r="KTP280" s="791"/>
      <c r="KTQ280" s="791"/>
      <c r="KTR280" s="791"/>
      <c r="KTS280" s="791"/>
      <c r="KTT280" s="791"/>
      <c r="KTU280" s="792"/>
      <c r="KTV280" s="792"/>
      <c r="KTW280" s="792"/>
      <c r="KTX280" s="792"/>
      <c r="KTY280" s="792"/>
      <c r="KTZ280" s="791"/>
      <c r="KUA280" s="791"/>
      <c r="KUB280" s="792"/>
      <c r="KUC280" s="792"/>
      <c r="KUD280" s="791"/>
      <c r="KUE280" s="791"/>
      <c r="KUF280" s="792"/>
      <c r="KUG280" s="792"/>
      <c r="KUH280" s="791"/>
      <c r="KUI280" s="791"/>
      <c r="KUJ280" s="791"/>
      <c r="KUK280" s="791"/>
      <c r="KUL280" s="791"/>
      <c r="KUM280" s="791"/>
      <c r="KUN280" s="791"/>
      <c r="KUO280" s="792"/>
      <c r="KUP280" s="792"/>
      <c r="KUQ280" s="791"/>
      <c r="KUR280" s="791"/>
      <c r="KUS280" s="792"/>
      <c r="KUT280" s="792"/>
      <c r="KUU280" s="791"/>
      <c r="KUV280" s="791"/>
      <c r="KUW280" s="791"/>
      <c r="KUX280" s="791"/>
      <c r="KUY280" s="791"/>
      <c r="KUZ280" s="790"/>
      <c r="KVA280" s="793"/>
      <c r="KVB280" s="791"/>
      <c r="KVC280" s="791"/>
      <c r="KVD280" s="791"/>
      <c r="KVE280" s="791"/>
      <c r="KVF280" s="791"/>
      <c r="KVG280" s="791"/>
      <c r="KVH280" s="791"/>
      <c r="KVI280" s="794"/>
      <c r="KVJ280" s="794"/>
      <c r="KVK280" s="794"/>
      <c r="KVL280" s="794"/>
      <c r="KVM280" s="794"/>
      <c r="KVN280" s="794"/>
      <c r="KVO280" s="794"/>
      <c r="KVP280" s="794"/>
      <c r="KVQ280" s="794"/>
      <c r="KVR280" s="794"/>
      <c r="KVS280" s="794"/>
      <c r="KVT280" s="794"/>
      <c r="KVU280" s="794"/>
      <c r="KVV280" s="794"/>
      <c r="KVW280" s="794"/>
      <c r="KVX280" s="794"/>
      <c r="KVY280" s="794"/>
      <c r="KVZ280" s="794"/>
      <c r="KWA280" s="794"/>
      <c r="KWB280" s="794"/>
      <c r="KWC280" s="794"/>
      <c r="KWD280" s="794"/>
      <c r="KWE280" s="794"/>
      <c r="KWF280" s="794"/>
      <c r="KWG280" s="794"/>
      <c r="KWH280" s="794"/>
      <c r="KWI280" s="794"/>
      <c r="KWJ280" s="794"/>
      <c r="KWK280" s="794"/>
      <c r="KWL280" s="794"/>
      <c r="KWM280" s="794"/>
      <c r="KWN280" s="794"/>
      <c r="KWO280" s="794"/>
      <c r="KWP280" s="794"/>
      <c r="KWQ280" s="794"/>
      <c r="KWR280" s="794"/>
      <c r="KWS280" s="794"/>
      <c r="KWT280" s="794"/>
      <c r="KWU280" s="794"/>
      <c r="KWV280" s="794"/>
      <c r="KWW280" s="794"/>
      <c r="KWX280" s="794"/>
      <c r="KWY280" s="794"/>
      <c r="KWZ280" s="794"/>
      <c r="KXA280" s="791"/>
      <c r="KXB280" s="791"/>
      <c r="KXC280" s="791"/>
      <c r="KXD280" s="791"/>
      <c r="KXE280" s="791"/>
      <c r="KXF280" s="791"/>
      <c r="KXG280" s="791"/>
      <c r="KXH280" s="791"/>
      <c r="KXI280" s="791"/>
      <c r="KXJ280" s="791"/>
      <c r="KXK280" s="791"/>
      <c r="KXL280" s="791"/>
      <c r="KXM280" s="791"/>
      <c r="KXN280" s="791"/>
      <c r="KXO280" s="791"/>
      <c r="KXP280" s="791"/>
      <c r="KXQ280" s="791"/>
      <c r="KXR280" s="791"/>
      <c r="KXS280" s="791"/>
      <c r="KXT280" s="791"/>
      <c r="KXU280" s="791"/>
      <c r="KXV280" s="791"/>
      <c r="KXW280" s="791"/>
      <c r="KXX280" s="791"/>
      <c r="KXY280" s="792"/>
      <c r="KXZ280" s="792"/>
      <c r="KYA280" s="792"/>
      <c r="KYB280" s="792"/>
      <c r="KYC280" s="792"/>
      <c r="KYD280" s="791"/>
      <c r="KYE280" s="791"/>
      <c r="KYF280" s="792"/>
      <c r="KYG280" s="792"/>
      <c r="KYH280" s="791"/>
      <c r="KYI280" s="791"/>
      <c r="KYJ280" s="792"/>
      <c r="KYK280" s="792"/>
      <c r="KYL280" s="791"/>
      <c r="KYM280" s="791"/>
      <c r="KYN280" s="791"/>
      <c r="KYO280" s="791"/>
      <c r="KYP280" s="791"/>
      <c r="KYQ280" s="791"/>
      <c r="KYR280" s="791"/>
      <c r="KYS280" s="792"/>
      <c r="KYT280" s="792"/>
      <c r="KYU280" s="791"/>
      <c r="KYV280" s="791"/>
      <c r="KYW280" s="792"/>
      <c r="KYX280" s="792"/>
      <c r="KYY280" s="791"/>
      <c r="KYZ280" s="791"/>
      <c r="KZA280" s="791"/>
      <c r="KZB280" s="791"/>
      <c r="KZC280" s="791"/>
      <c r="KZD280" s="790"/>
      <c r="KZE280" s="793"/>
      <c r="KZF280" s="791"/>
      <c r="KZG280" s="791"/>
      <c r="KZH280" s="791"/>
      <c r="KZI280" s="791"/>
      <c r="KZJ280" s="791"/>
      <c r="KZK280" s="791"/>
      <c r="KZL280" s="791"/>
      <c r="KZM280" s="794"/>
      <c r="KZN280" s="794"/>
      <c r="KZO280" s="794"/>
      <c r="KZP280" s="794"/>
      <c r="KZQ280" s="794"/>
      <c r="KZR280" s="794"/>
      <c r="KZS280" s="794"/>
      <c r="KZT280" s="794"/>
      <c r="KZU280" s="794"/>
      <c r="KZV280" s="794"/>
      <c r="KZW280" s="794"/>
      <c r="KZX280" s="794"/>
      <c r="KZY280" s="794"/>
      <c r="KZZ280" s="794"/>
      <c r="LAA280" s="794"/>
      <c r="LAB280" s="794"/>
      <c r="LAC280" s="794"/>
      <c r="LAD280" s="794"/>
      <c r="LAE280" s="794"/>
      <c r="LAF280" s="794"/>
      <c r="LAG280" s="794"/>
      <c r="LAH280" s="794"/>
      <c r="LAI280" s="794"/>
      <c r="LAJ280" s="794"/>
      <c r="LAK280" s="794"/>
      <c r="LAL280" s="794"/>
      <c r="LAM280" s="794"/>
      <c r="LAN280" s="794"/>
      <c r="LAO280" s="794"/>
      <c r="LAP280" s="794"/>
      <c r="LAQ280" s="794"/>
      <c r="LAR280" s="794"/>
      <c r="LAS280" s="794"/>
      <c r="LAT280" s="794"/>
      <c r="LAU280" s="794"/>
      <c r="LAV280" s="794"/>
      <c r="LAW280" s="794"/>
      <c r="LAX280" s="794"/>
      <c r="LAY280" s="794"/>
      <c r="LAZ280" s="794"/>
      <c r="LBA280" s="794"/>
      <c r="LBB280" s="794"/>
      <c r="LBC280" s="794"/>
      <c r="LBD280" s="794"/>
      <c r="LBE280" s="791"/>
      <c r="LBF280" s="791"/>
      <c r="LBG280" s="791"/>
      <c r="LBH280" s="791"/>
      <c r="LBI280" s="791"/>
      <c r="LBJ280" s="791"/>
      <c r="LBK280" s="791"/>
      <c r="LBL280" s="791"/>
      <c r="LBM280" s="791"/>
      <c r="LBN280" s="791"/>
      <c r="LBO280" s="791"/>
      <c r="LBP280" s="791"/>
      <c r="LBQ280" s="791"/>
      <c r="LBR280" s="791"/>
      <c r="LBS280" s="791"/>
      <c r="LBT280" s="791"/>
      <c r="LBU280" s="791"/>
      <c r="LBV280" s="791"/>
      <c r="LBW280" s="791"/>
      <c r="LBX280" s="791"/>
      <c r="LBY280" s="791"/>
      <c r="LBZ280" s="791"/>
      <c r="LCA280" s="791"/>
      <c r="LCB280" s="791"/>
      <c r="LCC280" s="792"/>
      <c r="LCD280" s="792"/>
      <c r="LCE280" s="792"/>
      <c r="LCF280" s="792"/>
      <c r="LCG280" s="792"/>
      <c r="LCH280" s="791"/>
      <c r="LCI280" s="791"/>
      <c r="LCJ280" s="792"/>
      <c r="LCK280" s="792"/>
      <c r="LCL280" s="791"/>
      <c r="LCM280" s="791"/>
      <c r="LCN280" s="792"/>
      <c r="LCO280" s="792"/>
      <c r="LCP280" s="791"/>
      <c r="LCQ280" s="791"/>
      <c r="LCR280" s="791"/>
      <c r="LCS280" s="791"/>
      <c r="LCT280" s="791"/>
      <c r="LCU280" s="791"/>
      <c r="LCV280" s="791"/>
      <c r="LCW280" s="792"/>
      <c r="LCX280" s="792"/>
      <c r="LCY280" s="791"/>
      <c r="LCZ280" s="791"/>
      <c r="LDA280" s="792"/>
      <c r="LDB280" s="792"/>
      <c r="LDC280" s="791"/>
      <c r="LDD280" s="791"/>
      <c r="LDE280" s="791"/>
      <c r="LDF280" s="791"/>
      <c r="LDG280" s="791"/>
      <c r="LDH280" s="790"/>
      <c r="LDI280" s="793"/>
      <c r="LDJ280" s="791"/>
      <c r="LDK280" s="791"/>
      <c r="LDL280" s="791"/>
      <c r="LDM280" s="791"/>
      <c r="LDN280" s="791"/>
      <c r="LDO280" s="791"/>
      <c r="LDP280" s="791"/>
      <c r="LDQ280" s="794"/>
      <c r="LDR280" s="794"/>
      <c r="LDS280" s="794"/>
      <c r="LDT280" s="794"/>
      <c r="LDU280" s="794"/>
      <c r="LDV280" s="794"/>
      <c r="LDW280" s="794"/>
      <c r="LDX280" s="794"/>
      <c r="LDY280" s="794"/>
      <c r="LDZ280" s="794"/>
      <c r="LEA280" s="794"/>
      <c r="LEB280" s="794"/>
      <c r="LEC280" s="794"/>
      <c r="LED280" s="794"/>
      <c r="LEE280" s="794"/>
      <c r="LEF280" s="794"/>
      <c r="LEG280" s="794"/>
      <c r="LEH280" s="794"/>
      <c r="LEI280" s="794"/>
      <c r="LEJ280" s="794"/>
      <c r="LEK280" s="794"/>
      <c r="LEL280" s="794"/>
      <c r="LEM280" s="794"/>
      <c r="LEN280" s="794"/>
      <c r="LEO280" s="794"/>
      <c r="LEP280" s="794"/>
      <c r="LEQ280" s="794"/>
      <c r="LER280" s="794"/>
      <c r="LES280" s="794"/>
      <c r="LET280" s="794"/>
      <c r="LEU280" s="794"/>
      <c r="LEV280" s="794"/>
      <c r="LEW280" s="794"/>
      <c r="LEX280" s="794"/>
      <c r="LEY280" s="794"/>
      <c r="LEZ280" s="794"/>
      <c r="LFA280" s="794"/>
      <c r="LFB280" s="794"/>
      <c r="LFC280" s="794"/>
      <c r="LFD280" s="794"/>
      <c r="LFE280" s="794"/>
      <c r="LFF280" s="794"/>
      <c r="LFG280" s="794"/>
      <c r="LFH280" s="794"/>
      <c r="LFI280" s="791"/>
      <c r="LFJ280" s="791"/>
      <c r="LFK280" s="791"/>
      <c r="LFL280" s="791"/>
      <c r="LFM280" s="791"/>
      <c r="LFN280" s="791"/>
      <c r="LFO280" s="791"/>
      <c r="LFP280" s="791"/>
      <c r="LFQ280" s="791"/>
      <c r="LFR280" s="791"/>
      <c r="LFS280" s="791"/>
      <c r="LFT280" s="791"/>
      <c r="LFU280" s="791"/>
      <c r="LFV280" s="791"/>
      <c r="LFW280" s="791"/>
      <c r="LFX280" s="791"/>
      <c r="LFY280" s="791"/>
      <c r="LFZ280" s="791"/>
      <c r="LGA280" s="791"/>
      <c r="LGB280" s="791"/>
      <c r="LGC280" s="791"/>
      <c r="LGD280" s="791"/>
      <c r="LGE280" s="791"/>
      <c r="LGF280" s="791"/>
      <c r="LGG280" s="792"/>
      <c r="LGH280" s="792"/>
      <c r="LGI280" s="792"/>
      <c r="LGJ280" s="792"/>
      <c r="LGK280" s="792"/>
      <c r="LGL280" s="791"/>
      <c r="LGM280" s="791"/>
      <c r="LGN280" s="792"/>
      <c r="LGO280" s="792"/>
      <c r="LGP280" s="791"/>
      <c r="LGQ280" s="791"/>
      <c r="LGR280" s="792"/>
      <c r="LGS280" s="792"/>
      <c r="LGT280" s="791"/>
      <c r="LGU280" s="791"/>
      <c r="LGV280" s="791"/>
      <c r="LGW280" s="791"/>
      <c r="LGX280" s="791"/>
      <c r="LGY280" s="791"/>
      <c r="LGZ280" s="791"/>
      <c r="LHA280" s="792"/>
      <c r="LHB280" s="792"/>
      <c r="LHC280" s="791"/>
      <c r="LHD280" s="791"/>
      <c r="LHE280" s="792"/>
      <c r="LHF280" s="792"/>
      <c r="LHG280" s="791"/>
      <c r="LHH280" s="791"/>
      <c r="LHI280" s="791"/>
      <c r="LHJ280" s="791"/>
      <c r="LHK280" s="791"/>
      <c r="LHL280" s="790"/>
      <c r="LHM280" s="793"/>
      <c r="LHN280" s="791"/>
      <c r="LHO280" s="791"/>
      <c r="LHP280" s="791"/>
      <c r="LHQ280" s="791"/>
      <c r="LHR280" s="791"/>
      <c r="LHS280" s="791"/>
      <c r="LHT280" s="791"/>
      <c r="LHU280" s="794"/>
      <c r="LHV280" s="794"/>
      <c r="LHW280" s="794"/>
      <c r="LHX280" s="794"/>
      <c r="LHY280" s="794"/>
      <c r="LHZ280" s="794"/>
      <c r="LIA280" s="794"/>
      <c r="LIB280" s="794"/>
      <c r="LIC280" s="794"/>
      <c r="LID280" s="794"/>
      <c r="LIE280" s="794"/>
      <c r="LIF280" s="794"/>
      <c r="LIG280" s="794"/>
      <c r="LIH280" s="794"/>
      <c r="LII280" s="794"/>
      <c r="LIJ280" s="794"/>
      <c r="LIK280" s="794"/>
      <c r="LIL280" s="794"/>
      <c r="LIM280" s="794"/>
      <c r="LIN280" s="794"/>
      <c r="LIO280" s="794"/>
      <c r="LIP280" s="794"/>
      <c r="LIQ280" s="794"/>
      <c r="LIR280" s="794"/>
      <c r="LIS280" s="794"/>
      <c r="LIT280" s="794"/>
      <c r="LIU280" s="794"/>
      <c r="LIV280" s="794"/>
      <c r="LIW280" s="794"/>
      <c r="LIX280" s="794"/>
      <c r="LIY280" s="794"/>
      <c r="LIZ280" s="794"/>
      <c r="LJA280" s="794"/>
      <c r="LJB280" s="794"/>
      <c r="LJC280" s="794"/>
      <c r="LJD280" s="794"/>
      <c r="LJE280" s="794"/>
      <c r="LJF280" s="794"/>
      <c r="LJG280" s="794"/>
      <c r="LJH280" s="794"/>
      <c r="LJI280" s="794"/>
      <c r="LJJ280" s="794"/>
      <c r="LJK280" s="794"/>
      <c r="LJL280" s="794"/>
      <c r="LJM280" s="791"/>
      <c r="LJN280" s="791"/>
      <c r="LJO280" s="791"/>
      <c r="LJP280" s="791"/>
      <c r="LJQ280" s="791"/>
      <c r="LJR280" s="791"/>
      <c r="LJS280" s="791"/>
      <c r="LJT280" s="791"/>
      <c r="LJU280" s="791"/>
      <c r="LJV280" s="791"/>
      <c r="LJW280" s="791"/>
      <c r="LJX280" s="791"/>
      <c r="LJY280" s="791"/>
      <c r="LJZ280" s="791"/>
      <c r="LKA280" s="791"/>
      <c r="LKB280" s="791"/>
      <c r="LKC280" s="791"/>
      <c r="LKD280" s="791"/>
      <c r="LKE280" s="791"/>
      <c r="LKF280" s="791"/>
      <c r="LKG280" s="791"/>
      <c r="LKH280" s="791"/>
      <c r="LKI280" s="791"/>
      <c r="LKJ280" s="791"/>
      <c r="LKK280" s="792"/>
      <c r="LKL280" s="792"/>
      <c r="LKM280" s="792"/>
      <c r="LKN280" s="792"/>
      <c r="LKO280" s="792"/>
      <c r="LKP280" s="791"/>
      <c r="LKQ280" s="791"/>
      <c r="LKR280" s="792"/>
      <c r="LKS280" s="792"/>
      <c r="LKT280" s="791"/>
      <c r="LKU280" s="791"/>
      <c r="LKV280" s="792"/>
      <c r="LKW280" s="792"/>
      <c r="LKX280" s="791"/>
      <c r="LKY280" s="791"/>
      <c r="LKZ280" s="791"/>
      <c r="LLA280" s="791"/>
      <c r="LLB280" s="791"/>
      <c r="LLC280" s="791"/>
      <c r="LLD280" s="791"/>
      <c r="LLE280" s="792"/>
      <c r="LLF280" s="792"/>
      <c r="LLG280" s="791"/>
      <c r="LLH280" s="791"/>
      <c r="LLI280" s="792"/>
      <c r="LLJ280" s="792"/>
      <c r="LLK280" s="791"/>
      <c r="LLL280" s="791"/>
      <c r="LLM280" s="791"/>
      <c r="LLN280" s="791"/>
      <c r="LLO280" s="791"/>
      <c r="LLP280" s="790"/>
      <c r="LLQ280" s="793"/>
      <c r="LLR280" s="791"/>
      <c r="LLS280" s="791"/>
      <c r="LLT280" s="791"/>
      <c r="LLU280" s="791"/>
      <c r="LLV280" s="791"/>
      <c r="LLW280" s="791"/>
      <c r="LLX280" s="791"/>
      <c r="LLY280" s="794"/>
      <c r="LLZ280" s="794"/>
      <c r="LMA280" s="794"/>
      <c r="LMB280" s="794"/>
      <c r="LMC280" s="794"/>
      <c r="LMD280" s="794"/>
      <c r="LME280" s="794"/>
      <c r="LMF280" s="794"/>
      <c r="LMG280" s="794"/>
      <c r="LMH280" s="794"/>
      <c r="LMI280" s="794"/>
      <c r="LMJ280" s="794"/>
      <c r="LMK280" s="794"/>
      <c r="LML280" s="794"/>
      <c r="LMM280" s="794"/>
      <c r="LMN280" s="794"/>
      <c r="LMO280" s="794"/>
      <c r="LMP280" s="794"/>
      <c r="LMQ280" s="794"/>
      <c r="LMR280" s="794"/>
      <c r="LMS280" s="794"/>
      <c r="LMT280" s="794"/>
      <c r="LMU280" s="794"/>
      <c r="LMV280" s="794"/>
      <c r="LMW280" s="794"/>
      <c r="LMX280" s="794"/>
      <c r="LMY280" s="794"/>
      <c r="LMZ280" s="794"/>
      <c r="LNA280" s="794"/>
      <c r="LNB280" s="794"/>
      <c r="LNC280" s="794"/>
      <c r="LND280" s="794"/>
      <c r="LNE280" s="794"/>
      <c r="LNF280" s="794"/>
      <c r="LNG280" s="794"/>
      <c r="LNH280" s="794"/>
      <c r="LNI280" s="794"/>
      <c r="LNJ280" s="794"/>
      <c r="LNK280" s="794"/>
      <c r="LNL280" s="794"/>
      <c r="LNM280" s="794"/>
      <c r="LNN280" s="794"/>
      <c r="LNO280" s="794"/>
      <c r="LNP280" s="794"/>
      <c r="LNQ280" s="791"/>
      <c r="LNR280" s="791"/>
      <c r="LNS280" s="791"/>
      <c r="LNT280" s="791"/>
      <c r="LNU280" s="791"/>
      <c r="LNV280" s="791"/>
      <c r="LNW280" s="791"/>
      <c r="LNX280" s="791"/>
      <c r="LNY280" s="791"/>
      <c r="LNZ280" s="791"/>
      <c r="LOA280" s="791"/>
      <c r="LOB280" s="791"/>
      <c r="LOC280" s="791"/>
      <c r="LOD280" s="791"/>
      <c r="LOE280" s="791"/>
      <c r="LOF280" s="791"/>
      <c r="LOG280" s="791"/>
      <c r="LOH280" s="791"/>
      <c r="LOI280" s="791"/>
      <c r="LOJ280" s="791"/>
      <c r="LOK280" s="791"/>
      <c r="LOL280" s="791"/>
      <c r="LOM280" s="791"/>
      <c r="LON280" s="791"/>
      <c r="LOO280" s="792"/>
      <c r="LOP280" s="792"/>
      <c r="LOQ280" s="792"/>
      <c r="LOR280" s="792"/>
      <c r="LOS280" s="792"/>
      <c r="LOT280" s="791"/>
      <c r="LOU280" s="791"/>
      <c r="LOV280" s="792"/>
      <c r="LOW280" s="792"/>
      <c r="LOX280" s="791"/>
      <c r="LOY280" s="791"/>
      <c r="LOZ280" s="792"/>
      <c r="LPA280" s="792"/>
      <c r="LPB280" s="791"/>
      <c r="LPC280" s="791"/>
      <c r="LPD280" s="791"/>
      <c r="LPE280" s="791"/>
      <c r="LPF280" s="791"/>
      <c r="LPG280" s="791"/>
      <c r="LPH280" s="791"/>
      <c r="LPI280" s="792"/>
      <c r="LPJ280" s="792"/>
      <c r="LPK280" s="791"/>
      <c r="LPL280" s="791"/>
      <c r="LPM280" s="792"/>
      <c r="LPN280" s="792"/>
      <c r="LPO280" s="791"/>
      <c r="LPP280" s="791"/>
      <c r="LPQ280" s="791"/>
      <c r="LPR280" s="791"/>
      <c r="LPS280" s="791"/>
      <c r="LPT280" s="790"/>
      <c r="LPU280" s="793"/>
      <c r="LPV280" s="791"/>
      <c r="LPW280" s="791"/>
      <c r="LPX280" s="791"/>
      <c r="LPY280" s="791"/>
      <c r="LPZ280" s="791"/>
      <c r="LQA280" s="791"/>
      <c r="LQB280" s="791"/>
      <c r="LQC280" s="794"/>
      <c r="LQD280" s="794"/>
      <c r="LQE280" s="794"/>
      <c r="LQF280" s="794"/>
      <c r="LQG280" s="794"/>
      <c r="LQH280" s="794"/>
      <c r="LQI280" s="794"/>
      <c r="LQJ280" s="794"/>
      <c r="LQK280" s="794"/>
      <c r="LQL280" s="794"/>
      <c r="LQM280" s="794"/>
      <c r="LQN280" s="794"/>
      <c r="LQO280" s="794"/>
      <c r="LQP280" s="794"/>
      <c r="LQQ280" s="794"/>
      <c r="LQR280" s="794"/>
      <c r="LQS280" s="794"/>
      <c r="LQT280" s="794"/>
      <c r="LQU280" s="794"/>
      <c r="LQV280" s="794"/>
      <c r="LQW280" s="794"/>
      <c r="LQX280" s="794"/>
      <c r="LQY280" s="794"/>
      <c r="LQZ280" s="794"/>
      <c r="LRA280" s="794"/>
      <c r="LRB280" s="794"/>
      <c r="LRC280" s="794"/>
      <c r="LRD280" s="794"/>
      <c r="LRE280" s="794"/>
      <c r="LRF280" s="794"/>
      <c r="LRG280" s="794"/>
      <c r="LRH280" s="794"/>
      <c r="LRI280" s="794"/>
      <c r="LRJ280" s="794"/>
      <c r="LRK280" s="794"/>
      <c r="LRL280" s="794"/>
      <c r="LRM280" s="794"/>
      <c r="LRN280" s="794"/>
      <c r="LRO280" s="794"/>
      <c r="LRP280" s="794"/>
      <c r="LRQ280" s="794"/>
      <c r="LRR280" s="794"/>
      <c r="LRS280" s="794"/>
      <c r="LRT280" s="794"/>
      <c r="LRU280" s="791"/>
      <c r="LRV280" s="791"/>
      <c r="LRW280" s="791"/>
      <c r="LRX280" s="791"/>
      <c r="LRY280" s="791"/>
      <c r="LRZ280" s="791"/>
      <c r="LSA280" s="791"/>
      <c r="LSB280" s="791"/>
      <c r="LSC280" s="791"/>
      <c r="LSD280" s="791"/>
      <c r="LSE280" s="791"/>
      <c r="LSF280" s="791"/>
      <c r="LSG280" s="791"/>
      <c r="LSH280" s="791"/>
      <c r="LSI280" s="791"/>
      <c r="LSJ280" s="791"/>
      <c r="LSK280" s="791"/>
      <c r="LSL280" s="791"/>
      <c r="LSM280" s="791"/>
      <c r="LSN280" s="791"/>
      <c r="LSO280" s="791"/>
      <c r="LSP280" s="791"/>
      <c r="LSQ280" s="791"/>
      <c r="LSR280" s="791"/>
      <c r="LSS280" s="792"/>
      <c r="LST280" s="792"/>
      <c r="LSU280" s="792"/>
      <c r="LSV280" s="792"/>
      <c r="LSW280" s="792"/>
      <c r="LSX280" s="791"/>
      <c r="LSY280" s="791"/>
      <c r="LSZ280" s="792"/>
      <c r="LTA280" s="792"/>
      <c r="LTB280" s="791"/>
      <c r="LTC280" s="791"/>
      <c r="LTD280" s="792"/>
      <c r="LTE280" s="792"/>
      <c r="LTF280" s="791"/>
      <c r="LTG280" s="791"/>
      <c r="LTH280" s="791"/>
      <c r="LTI280" s="791"/>
      <c r="LTJ280" s="791"/>
      <c r="LTK280" s="791"/>
      <c r="LTL280" s="791"/>
      <c r="LTM280" s="792"/>
      <c r="LTN280" s="792"/>
      <c r="LTO280" s="791"/>
      <c r="LTP280" s="791"/>
      <c r="LTQ280" s="792"/>
      <c r="LTR280" s="792"/>
      <c r="LTS280" s="791"/>
      <c r="LTT280" s="791"/>
      <c r="LTU280" s="791"/>
      <c r="LTV280" s="791"/>
      <c r="LTW280" s="791"/>
      <c r="LTX280" s="790"/>
      <c r="LTY280" s="793"/>
      <c r="LTZ280" s="791"/>
      <c r="LUA280" s="791"/>
      <c r="LUB280" s="791"/>
      <c r="LUC280" s="791"/>
      <c r="LUD280" s="791"/>
      <c r="LUE280" s="791"/>
      <c r="LUF280" s="791"/>
      <c r="LUG280" s="794"/>
      <c r="LUH280" s="794"/>
      <c r="LUI280" s="794"/>
      <c r="LUJ280" s="794"/>
      <c r="LUK280" s="794"/>
      <c r="LUL280" s="794"/>
      <c r="LUM280" s="794"/>
      <c r="LUN280" s="794"/>
      <c r="LUO280" s="794"/>
      <c r="LUP280" s="794"/>
      <c r="LUQ280" s="794"/>
      <c r="LUR280" s="794"/>
      <c r="LUS280" s="794"/>
      <c r="LUT280" s="794"/>
      <c r="LUU280" s="794"/>
      <c r="LUV280" s="794"/>
      <c r="LUW280" s="794"/>
      <c r="LUX280" s="794"/>
      <c r="LUY280" s="794"/>
      <c r="LUZ280" s="794"/>
      <c r="LVA280" s="794"/>
      <c r="LVB280" s="794"/>
      <c r="LVC280" s="794"/>
      <c r="LVD280" s="794"/>
      <c r="LVE280" s="794"/>
      <c r="LVF280" s="794"/>
      <c r="LVG280" s="794"/>
      <c r="LVH280" s="794"/>
      <c r="LVI280" s="794"/>
      <c r="LVJ280" s="794"/>
      <c r="LVK280" s="794"/>
      <c r="LVL280" s="794"/>
      <c r="LVM280" s="794"/>
      <c r="LVN280" s="794"/>
      <c r="LVO280" s="794"/>
      <c r="LVP280" s="794"/>
      <c r="LVQ280" s="794"/>
      <c r="LVR280" s="794"/>
      <c r="LVS280" s="794"/>
      <c r="LVT280" s="794"/>
      <c r="LVU280" s="794"/>
      <c r="LVV280" s="794"/>
      <c r="LVW280" s="794"/>
      <c r="LVX280" s="794"/>
      <c r="LVY280" s="791"/>
      <c r="LVZ280" s="791"/>
      <c r="LWA280" s="791"/>
      <c r="LWB280" s="791"/>
      <c r="LWC280" s="791"/>
      <c r="LWD280" s="791"/>
      <c r="LWE280" s="791"/>
      <c r="LWF280" s="791"/>
      <c r="LWG280" s="791"/>
      <c r="LWH280" s="791"/>
      <c r="LWI280" s="791"/>
      <c r="LWJ280" s="791"/>
      <c r="LWK280" s="791"/>
      <c r="LWL280" s="791"/>
      <c r="LWM280" s="791"/>
      <c r="LWN280" s="791"/>
      <c r="LWO280" s="791"/>
      <c r="LWP280" s="791"/>
      <c r="LWQ280" s="791"/>
      <c r="LWR280" s="791"/>
      <c r="LWS280" s="791"/>
      <c r="LWT280" s="791"/>
      <c r="LWU280" s="791"/>
      <c r="LWV280" s="791"/>
      <c r="LWW280" s="792"/>
      <c r="LWX280" s="792"/>
      <c r="LWY280" s="792"/>
      <c r="LWZ280" s="792"/>
      <c r="LXA280" s="792"/>
      <c r="LXB280" s="791"/>
      <c r="LXC280" s="791"/>
      <c r="LXD280" s="792"/>
      <c r="LXE280" s="792"/>
      <c r="LXF280" s="791"/>
      <c r="LXG280" s="791"/>
      <c r="LXH280" s="792"/>
      <c r="LXI280" s="792"/>
      <c r="LXJ280" s="791"/>
      <c r="LXK280" s="791"/>
      <c r="LXL280" s="791"/>
      <c r="LXM280" s="791"/>
      <c r="LXN280" s="791"/>
      <c r="LXO280" s="791"/>
      <c r="LXP280" s="791"/>
      <c r="LXQ280" s="792"/>
      <c r="LXR280" s="792"/>
      <c r="LXS280" s="791"/>
      <c r="LXT280" s="791"/>
      <c r="LXU280" s="792"/>
      <c r="LXV280" s="792"/>
      <c r="LXW280" s="791"/>
      <c r="LXX280" s="791"/>
      <c r="LXY280" s="791"/>
      <c r="LXZ280" s="791"/>
      <c r="LYA280" s="791"/>
      <c r="LYB280" s="790"/>
      <c r="LYC280" s="793"/>
      <c r="LYD280" s="791"/>
      <c r="LYE280" s="791"/>
      <c r="LYF280" s="791"/>
      <c r="LYG280" s="791"/>
      <c r="LYH280" s="791"/>
      <c r="LYI280" s="791"/>
      <c r="LYJ280" s="791"/>
      <c r="LYK280" s="794"/>
      <c r="LYL280" s="794"/>
      <c r="LYM280" s="794"/>
      <c r="LYN280" s="794"/>
      <c r="LYO280" s="794"/>
      <c r="LYP280" s="794"/>
      <c r="LYQ280" s="794"/>
      <c r="LYR280" s="794"/>
      <c r="LYS280" s="794"/>
      <c r="LYT280" s="794"/>
      <c r="LYU280" s="794"/>
      <c r="LYV280" s="794"/>
      <c r="LYW280" s="794"/>
      <c r="LYX280" s="794"/>
      <c r="LYY280" s="794"/>
      <c r="LYZ280" s="794"/>
      <c r="LZA280" s="794"/>
      <c r="LZB280" s="794"/>
      <c r="LZC280" s="794"/>
      <c r="LZD280" s="794"/>
      <c r="LZE280" s="794"/>
      <c r="LZF280" s="794"/>
      <c r="LZG280" s="794"/>
      <c r="LZH280" s="794"/>
      <c r="LZI280" s="794"/>
      <c r="LZJ280" s="794"/>
      <c r="LZK280" s="794"/>
      <c r="LZL280" s="794"/>
      <c r="LZM280" s="794"/>
      <c r="LZN280" s="794"/>
      <c r="LZO280" s="794"/>
      <c r="LZP280" s="794"/>
      <c r="LZQ280" s="794"/>
      <c r="LZR280" s="794"/>
      <c r="LZS280" s="794"/>
      <c r="LZT280" s="794"/>
      <c r="LZU280" s="794"/>
      <c r="LZV280" s="794"/>
      <c r="LZW280" s="794"/>
      <c r="LZX280" s="794"/>
      <c r="LZY280" s="794"/>
      <c r="LZZ280" s="794"/>
      <c r="MAA280" s="794"/>
      <c r="MAB280" s="794"/>
      <c r="MAC280" s="791"/>
      <c r="MAD280" s="791"/>
      <c r="MAE280" s="791"/>
      <c r="MAF280" s="791"/>
      <c r="MAG280" s="791"/>
      <c r="MAH280" s="791"/>
      <c r="MAI280" s="791"/>
      <c r="MAJ280" s="791"/>
      <c r="MAK280" s="791"/>
      <c r="MAL280" s="791"/>
      <c r="MAM280" s="791"/>
      <c r="MAN280" s="791"/>
      <c r="MAO280" s="791"/>
      <c r="MAP280" s="791"/>
      <c r="MAQ280" s="791"/>
      <c r="MAR280" s="791"/>
      <c r="MAS280" s="791"/>
      <c r="MAT280" s="791"/>
      <c r="MAU280" s="791"/>
      <c r="MAV280" s="791"/>
      <c r="MAW280" s="791"/>
      <c r="MAX280" s="791"/>
      <c r="MAY280" s="791"/>
      <c r="MAZ280" s="791"/>
      <c r="MBA280" s="792"/>
      <c r="MBB280" s="792"/>
      <c r="MBC280" s="792"/>
      <c r="MBD280" s="792"/>
      <c r="MBE280" s="792"/>
      <c r="MBF280" s="791"/>
      <c r="MBG280" s="791"/>
      <c r="MBH280" s="792"/>
      <c r="MBI280" s="792"/>
      <c r="MBJ280" s="791"/>
      <c r="MBK280" s="791"/>
      <c r="MBL280" s="792"/>
      <c r="MBM280" s="792"/>
      <c r="MBN280" s="791"/>
      <c r="MBO280" s="791"/>
      <c r="MBP280" s="791"/>
      <c r="MBQ280" s="791"/>
      <c r="MBR280" s="791"/>
      <c r="MBS280" s="791"/>
      <c r="MBT280" s="791"/>
      <c r="MBU280" s="792"/>
      <c r="MBV280" s="792"/>
      <c r="MBW280" s="791"/>
      <c r="MBX280" s="791"/>
      <c r="MBY280" s="792"/>
      <c r="MBZ280" s="792"/>
      <c r="MCA280" s="791"/>
      <c r="MCB280" s="791"/>
      <c r="MCC280" s="791"/>
      <c r="MCD280" s="791"/>
      <c r="MCE280" s="791"/>
      <c r="MCF280" s="790"/>
      <c r="MCG280" s="793"/>
      <c r="MCH280" s="791"/>
      <c r="MCI280" s="791"/>
      <c r="MCJ280" s="791"/>
      <c r="MCK280" s="791"/>
      <c r="MCL280" s="791"/>
      <c r="MCM280" s="791"/>
      <c r="MCN280" s="791"/>
      <c r="MCO280" s="794"/>
      <c r="MCP280" s="794"/>
      <c r="MCQ280" s="794"/>
      <c r="MCR280" s="794"/>
      <c r="MCS280" s="794"/>
      <c r="MCT280" s="794"/>
      <c r="MCU280" s="794"/>
      <c r="MCV280" s="794"/>
      <c r="MCW280" s="794"/>
      <c r="MCX280" s="794"/>
      <c r="MCY280" s="794"/>
      <c r="MCZ280" s="794"/>
      <c r="MDA280" s="794"/>
      <c r="MDB280" s="794"/>
      <c r="MDC280" s="794"/>
      <c r="MDD280" s="794"/>
      <c r="MDE280" s="794"/>
      <c r="MDF280" s="794"/>
      <c r="MDG280" s="794"/>
      <c r="MDH280" s="794"/>
      <c r="MDI280" s="794"/>
      <c r="MDJ280" s="794"/>
      <c r="MDK280" s="794"/>
      <c r="MDL280" s="794"/>
      <c r="MDM280" s="794"/>
      <c r="MDN280" s="794"/>
      <c r="MDO280" s="794"/>
      <c r="MDP280" s="794"/>
      <c r="MDQ280" s="794"/>
      <c r="MDR280" s="794"/>
      <c r="MDS280" s="794"/>
      <c r="MDT280" s="794"/>
      <c r="MDU280" s="794"/>
      <c r="MDV280" s="794"/>
      <c r="MDW280" s="794"/>
      <c r="MDX280" s="794"/>
      <c r="MDY280" s="794"/>
      <c r="MDZ280" s="794"/>
      <c r="MEA280" s="794"/>
      <c r="MEB280" s="794"/>
      <c r="MEC280" s="794"/>
      <c r="MED280" s="794"/>
      <c r="MEE280" s="794"/>
      <c r="MEF280" s="794"/>
      <c r="MEG280" s="791"/>
      <c r="MEH280" s="791"/>
      <c r="MEI280" s="791"/>
      <c r="MEJ280" s="791"/>
      <c r="MEK280" s="791"/>
      <c r="MEL280" s="791"/>
      <c r="MEM280" s="791"/>
      <c r="MEN280" s="791"/>
      <c r="MEO280" s="791"/>
      <c r="MEP280" s="791"/>
      <c r="MEQ280" s="791"/>
      <c r="MER280" s="791"/>
      <c r="MES280" s="791"/>
      <c r="MET280" s="791"/>
      <c r="MEU280" s="791"/>
      <c r="MEV280" s="791"/>
      <c r="MEW280" s="791"/>
      <c r="MEX280" s="791"/>
      <c r="MEY280" s="791"/>
      <c r="MEZ280" s="791"/>
      <c r="MFA280" s="791"/>
      <c r="MFB280" s="791"/>
      <c r="MFC280" s="791"/>
      <c r="MFD280" s="791"/>
      <c r="MFE280" s="792"/>
      <c r="MFF280" s="792"/>
      <c r="MFG280" s="792"/>
      <c r="MFH280" s="792"/>
      <c r="MFI280" s="792"/>
      <c r="MFJ280" s="791"/>
      <c r="MFK280" s="791"/>
      <c r="MFL280" s="792"/>
      <c r="MFM280" s="792"/>
      <c r="MFN280" s="791"/>
      <c r="MFO280" s="791"/>
      <c r="MFP280" s="792"/>
      <c r="MFQ280" s="792"/>
      <c r="MFR280" s="791"/>
      <c r="MFS280" s="791"/>
      <c r="MFT280" s="791"/>
      <c r="MFU280" s="791"/>
      <c r="MFV280" s="791"/>
      <c r="MFW280" s="791"/>
      <c r="MFX280" s="791"/>
      <c r="MFY280" s="792"/>
      <c r="MFZ280" s="792"/>
      <c r="MGA280" s="791"/>
      <c r="MGB280" s="791"/>
      <c r="MGC280" s="792"/>
      <c r="MGD280" s="792"/>
      <c r="MGE280" s="791"/>
      <c r="MGF280" s="791"/>
      <c r="MGG280" s="791"/>
      <c r="MGH280" s="791"/>
      <c r="MGI280" s="791"/>
      <c r="MGJ280" s="790"/>
      <c r="MGK280" s="793"/>
      <c r="MGL280" s="791"/>
      <c r="MGM280" s="791"/>
      <c r="MGN280" s="791"/>
      <c r="MGO280" s="791"/>
      <c r="MGP280" s="791"/>
      <c r="MGQ280" s="791"/>
      <c r="MGR280" s="791"/>
      <c r="MGS280" s="794"/>
      <c r="MGT280" s="794"/>
      <c r="MGU280" s="794"/>
      <c r="MGV280" s="794"/>
      <c r="MGW280" s="794"/>
      <c r="MGX280" s="794"/>
      <c r="MGY280" s="794"/>
      <c r="MGZ280" s="794"/>
      <c r="MHA280" s="794"/>
      <c r="MHB280" s="794"/>
      <c r="MHC280" s="794"/>
      <c r="MHD280" s="794"/>
      <c r="MHE280" s="794"/>
      <c r="MHF280" s="794"/>
      <c r="MHG280" s="794"/>
      <c r="MHH280" s="794"/>
      <c r="MHI280" s="794"/>
      <c r="MHJ280" s="794"/>
      <c r="MHK280" s="794"/>
      <c r="MHL280" s="794"/>
      <c r="MHM280" s="794"/>
      <c r="MHN280" s="794"/>
      <c r="MHO280" s="794"/>
      <c r="MHP280" s="794"/>
      <c r="MHQ280" s="794"/>
      <c r="MHR280" s="794"/>
      <c r="MHS280" s="794"/>
      <c r="MHT280" s="794"/>
      <c r="MHU280" s="794"/>
      <c r="MHV280" s="794"/>
      <c r="MHW280" s="794"/>
      <c r="MHX280" s="794"/>
      <c r="MHY280" s="794"/>
      <c r="MHZ280" s="794"/>
      <c r="MIA280" s="794"/>
      <c r="MIB280" s="794"/>
      <c r="MIC280" s="794"/>
      <c r="MID280" s="794"/>
      <c r="MIE280" s="794"/>
      <c r="MIF280" s="794"/>
      <c r="MIG280" s="794"/>
      <c r="MIH280" s="794"/>
      <c r="MII280" s="794"/>
      <c r="MIJ280" s="794"/>
      <c r="MIK280" s="791"/>
      <c r="MIL280" s="791"/>
      <c r="MIM280" s="791"/>
      <c r="MIN280" s="791"/>
      <c r="MIO280" s="791"/>
      <c r="MIP280" s="791"/>
      <c r="MIQ280" s="791"/>
      <c r="MIR280" s="791"/>
      <c r="MIS280" s="791"/>
      <c r="MIT280" s="791"/>
      <c r="MIU280" s="791"/>
      <c r="MIV280" s="791"/>
      <c r="MIW280" s="791"/>
      <c r="MIX280" s="791"/>
      <c r="MIY280" s="791"/>
      <c r="MIZ280" s="791"/>
      <c r="MJA280" s="791"/>
      <c r="MJB280" s="791"/>
      <c r="MJC280" s="791"/>
      <c r="MJD280" s="791"/>
      <c r="MJE280" s="791"/>
      <c r="MJF280" s="791"/>
      <c r="MJG280" s="791"/>
      <c r="MJH280" s="791"/>
      <c r="MJI280" s="792"/>
      <c r="MJJ280" s="792"/>
      <c r="MJK280" s="792"/>
      <c r="MJL280" s="792"/>
      <c r="MJM280" s="792"/>
      <c r="MJN280" s="791"/>
      <c r="MJO280" s="791"/>
      <c r="MJP280" s="792"/>
      <c r="MJQ280" s="792"/>
      <c r="MJR280" s="791"/>
      <c r="MJS280" s="791"/>
      <c r="MJT280" s="792"/>
      <c r="MJU280" s="792"/>
      <c r="MJV280" s="791"/>
      <c r="MJW280" s="791"/>
      <c r="MJX280" s="791"/>
      <c r="MJY280" s="791"/>
      <c r="MJZ280" s="791"/>
      <c r="MKA280" s="791"/>
      <c r="MKB280" s="791"/>
      <c r="MKC280" s="792"/>
      <c r="MKD280" s="792"/>
      <c r="MKE280" s="791"/>
      <c r="MKF280" s="791"/>
      <c r="MKG280" s="792"/>
      <c r="MKH280" s="792"/>
      <c r="MKI280" s="791"/>
      <c r="MKJ280" s="791"/>
      <c r="MKK280" s="791"/>
      <c r="MKL280" s="791"/>
      <c r="MKM280" s="791"/>
      <c r="MKN280" s="790"/>
      <c r="MKO280" s="793"/>
      <c r="MKP280" s="791"/>
      <c r="MKQ280" s="791"/>
      <c r="MKR280" s="791"/>
      <c r="MKS280" s="791"/>
      <c r="MKT280" s="791"/>
      <c r="MKU280" s="791"/>
      <c r="MKV280" s="791"/>
      <c r="MKW280" s="794"/>
      <c r="MKX280" s="794"/>
      <c r="MKY280" s="794"/>
      <c r="MKZ280" s="794"/>
      <c r="MLA280" s="794"/>
      <c r="MLB280" s="794"/>
      <c r="MLC280" s="794"/>
      <c r="MLD280" s="794"/>
      <c r="MLE280" s="794"/>
      <c r="MLF280" s="794"/>
      <c r="MLG280" s="794"/>
      <c r="MLH280" s="794"/>
      <c r="MLI280" s="794"/>
      <c r="MLJ280" s="794"/>
      <c r="MLK280" s="794"/>
      <c r="MLL280" s="794"/>
      <c r="MLM280" s="794"/>
      <c r="MLN280" s="794"/>
      <c r="MLO280" s="794"/>
      <c r="MLP280" s="794"/>
      <c r="MLQ280" s="794"/>
      <c r="MLR280" s="794"/>
      <c r="MLS280" s="794"/>
      <c r="MLT280" s="794"/>
      <c r="MLU280" s="794"/>
      <c r="MLV280" s="794"/>
      <c r="MLW280" s="794"/>
      <c r="MLX280" s="794"/>
      <c r="MLY280" s="794"/>
      <c r="MLZ280" s="794"/>
      <c r="MMA280" s="794"/>
      <c r="MMB280" s="794"/>
      <c r="MMC280" s="794"/>
      <c r="MMD280" s="794"/>
      <c r="MME280" s="794"/>
      <c r="MMF280" s="794"/>
      <c r="MMG280" s="794"/>
      <c r="MMH280" s="794"/>
      <c r="MMI280" s="794"/>
      <c r="MMJ280" s="794"/>
      <c r="MMK280" s="794"/>
      <c r="MML280" s="794"/>
      <c r="MMM280" s="794"/>
      <c r="MMN280" s="794"/>
      <c r="MMO280" s="791"/>
      <c r="MMP280" s="791"/>
      <c r="MMQ280" s="791"/>
      <c r="MMR280" s="791"/>
      <c r="MMS280" s="791"/>
      <c r="MMT280" s="791"/>
      <c r="MMU280" s="791"/>
      <c r="MMV280" s="791"/>
      <c r="MMW280" s="791"/>
      <c r="MMX280" s="791"/>
      <c r="MMY280" s="791"/>
      <c r="MMZ280" s="791"/>
      <c r="MNA280" s="791"/>
      <c r="MNB280" s="791"/>
      <c r="MNC280" s="791"/>
      <c r="MND280" s="791"/>
      <c r="MNE280" s="791"/>
      <c r="MNF280" s="791"/>
      <c r="MNG280" s="791"/>
      <c r="MNH280" s="791"/>
      <c r="MNI280" s="791"/>
      <c r="MNJ280" s="791"/>
      <c r="MNK280" s="791"/>
      <c r="MNL280" s="791"/>
      <c r="MNM280" s="792"/>
      <c r="MNN280" s="792"/>
      <c r="MNO280" s="792"/>
      <c r="MNP280" s="792"/>
      <c r="MNQ280" s="792"/>
      <c r="MNR280" s="791"/>
      <c r="MNS280" s="791"/>
      <c r="MNT280" s="792"/>
      <c r="MNU280" s="792"/>
      <c r="MNV280" s="791"/>
      <c r="MNW280" s="791"/>
      <c r="MNX280" s="792"/>
      <c r="MNY280" s="792"/>
      <c r="MNZ280" s="791"/>
      <c r="MOA280" s="791"/>
      <c r="MOB280" s="791"/>
      <c r="MOC280" s="791"/>
      <c r="MOD280" s="791"/>
      <c r="MOE280" s="791"/>
      <c r="MOF280" s="791"/>
      <c r="MOG280" s="792"/>
      <c r="MOH280" s="792"/>
      <c r="MOI280" s="791"/>
      <c r="MOJ280" s="791"/>
      <c r="MOK280" s="792"/>
      <c r="MOL280" s="792"/>
      <c r="MOM280" s="791"/>
      <c r="MON280" s="791"/>
      <c r="MOO280" s="791"/>
      <c r="MOP280" s="791"/>
      <c r="MOQ280" s="791"/>
      <c r="MOR280" s="790"/>
      <c r="MOS280" s="793"/>
      <c r="MOT280" s="791"/>
      <c r="MOU280" s="791"/>
      <c r="MOV280" s="791"/>
      <c r="MOW280" s="791"/>
      <c r="MOX280" s="791"/>
      <c r="MOY280" s="791"/>
      <c r="MOZ280" s="791"/>
      <c r="MPA280" s="794"/>
      <c r="MPB280" s="794"/>
      <c r="MPC280" s="794"/>
      <c r="MPD280" s="794"/>
      <c r="MPE280" s="794"/>
      <c r="MPF280" s="794"/>
      <c r="MPG280" s="794"/>
      <c r="MPH280" s="794"/>
      <c r="MPI280" s="794"/>
      <c r="MPJ280" s="794"/>
      <c r="MPK280" s="794"/>
      <c r="MPL280" s="794"/>
      <c r="MPM280" s="794"/>
      <c r="MPN280" s="794"/>
      <c r="MPO280" s="794"/>
      <c r="MPP280" s="794"/>
      <c r="MPQ280" s="794"/>
      <c r="MPR280" s="794"/>
      <c r="MPS280" s="794"/>
      <c r="MPT280" s="794"/>
      <c r="MPU280" s="794"/>
      <c r="MPV280" s="794"/>
      <c r="MPW280" s="794"/>
      <c r="MPX280" s="794"/>
      <c r="MPY280" s="794"/>
      <c r="MPZ280" s="794"/>
      <c r="MQA280" s="794"/>
      <c r="MQB280" s="794"/>
      <c r="MQC280" s="794"/>
      <c r="MQD280" s="794"/>
      <c r="MQE280" s="794"/>
      <c r="MQF280" s="794"/>
      <c r="MQG280" s="794"/>
      <c r="MQH280" s="794"/>
      <c r="MQI280" s="794"/>
      <c r="MQJ280" s="794"/>
      <c r="MQK280" s="794"/>
      <c r="MQL280" s="794"/>
      <c r="MQM280" s="794"/>
      <c r="MQN280" s="794"/>
      <c r="MQO280" s="794"/>
      <c r="MQP280" s="794"/>
      <c r="MQQ280" s="794"/>
      <c r="MQR280" s="794"/>
      <c r="MQS280" s="791"/>
      <c r="MQT280" s="791"/>
      <c r="MQU280" s="791"/>
      <c r="MQV280" s="791"/>
      <c r="MQW280" s="791"/>
      <c r="MQX280" s="791"/>
      <c r="MQY280" s="791"/>
      <c r="MQZ280" s="791"/>
      <c r="MRA280" s="791"/>
      <c r="MRB280" s="791"/>
      <c r="MRC280" s="791"/>
      <c r="MRD280" s="791"/>
      <c r="MRE280" s="791"/>
      <c r="MRF280" s="791"/>
      <c r="MRG280" s="791"/>
      <c r="MRH280" s="791"/>
      <c r="MRI280" s="791"/>
      <c r="MRJ280" s="791"/>
      <c r="MRK280" s="791"/>
      <c r="MRL280" s="791"/>
      <c r="MRM280" s="791"/>
      <c r="MRN280" s="791"/>
      <c r="MRO280" s="791"/>
      <c r="MRP280" s="791"/>
      <c r="MRQ280" s="792"/>
      <c r="MRR280" s="792"/>
      <c r="MRS280" s="792"/>
      <c r="MRT280" s="792"/>
      <c r="MRU280" s="792"/>
      <c r="MRV280" s="791"/>
      <c r="MRW280" s="791"/>
      <c r="MRX280" s="792"/>
      <c r="MRY280" s="792"/>
      <c r="MRZ280" s="791"/>
      <c r="MSA280" s="791"/>
      <c r="MSB280" s="792"/>
      <c r="MSC280" s="792"/>
      <c r="MSD280" s="791"/>
      <c r="MSE280" s="791"/>
      <c r="MSF280" s="791"/>
      <c r="MSG280" s="791"/>
      <c r="MSH280" s="791"/>
      <c r="MSI280" s="791"/>
      <c r="MSJ280" s="791"/>
      <c r="MSK280" s="792"/>
      <c r="MSL280" s="792"/>
      <c r="MSM280" s="791"/>
      <c r="MSN280" s="791"/>
      <c r="MSO280" s="792"/>
      <c r="MSP280" s="792"/>
      <c r="MSQ280" s="791"/>
      <c r="MSR280" s="791"/>
      <c r="MSS280" s="791"/>
      <c r="MST280" s="791"/>
      <c r="MSU280" s="791"/>
      <c r="MSV280" s="790"/>
      <c r="MSW280" s="793"/>
      <c r="MSX280" s="791"/>
      <c r="MSY280" s="791"/>
      <c r="MSZ280" s="791"/>
      <c r="MTA280" s="791"/>
      <c r="MTB280" s="791"/>
      <c r="MTC280" s="791"/>
      <c r="MTD280" s="791"/>
      <c r="MTE280" s="794"/>
      <c r="MTF280" s="794"/>
      <c r="MTG280" s="794"/>
      <c r="MTH280" s="794"/>
      <c r="MTI280" s="794"/>
      <c r="MTJ280" s="794"/>
      <c r="MTK280" s="794"/>
      <c r="MTL280" s="794"/>
      <c r="MTM280" s="794"/>
      <c r="MTN280" s="794"/>
      <c r="MTO280" s="794"/>
      <c r="MTP280" s="794"/>
      <c r="MTQ280" s="794"/>
      <c r="MTR280" s="794"/>
      <c r="MTS280" s="794"/>
      <c r="MTT280" s="794"/>
      <c r="MTU280" s="794"/>
      <c r="MTV280" s="794"/>
      <c r="MTW280" s="794"/>
      <c r="MTX280" s="794"/>
      <c r="MTY280" s="794"/>
      <c r="MTZ280" s="794"/>
      <c r="MUA280" s="794"/>
      <c r="MUB280" s="794"/>
      <c r="MUC280" s="794"/>
      <c r="MUD280" s="794"/>
      <c r="MUE280" s="794"/>
      <c r="MUF280" s="794"/>
      <c r="MUG280" s="794"/>
      <c r="MUH280" s="794"/>
      <c r="MUI280" s="794"/>
      <c r="MUJ280" s="794"/>
      <c r="MUK280" s="794"/>
      <c r="MUL280" s="794"/>
      <c r="MUM280" s="794"/>
      <c r="MUN280" s="794"/>
      <c r="MUO280" s="794"/>
      <c r="MUP280" s="794"/>
      <c r="MUQ280" s="794"/>
      <c r="MUR280" s="794"/>
      <c r="MUS280" s="794"/>
      <c r="MUT280" s="794"/>
      <c r="MUU280" s="794"/>
      <c r="MUV280" s="794"/>
      <c r="MUW280" s="791"/>
      <c r="MUX280" s="791"/>
      <c r="MUY280" s="791"/>
      <c r="MUZ280" s="791"/>
      <c r="MVA280" s="791"/>
      <c r="MVB280" s="791"/>
      <c r="MVC280" s="791"/>
      <c r="MVD280" s="791"/>
      <c r="MVE280" s="791"/>
      <c r="MVF280" s="791"/>
      <c r="MVG280" s="791"/>
      <c r="MVH280" s="791"/>
      <c r="MVI280" s="791"/>
      <c r="MVJ280" s="791"/>
      <c r="MVK280" s="791"/>
      <c r="MVL280" s="791"/>
      <c r="MVM280" s="791"/>
      <c r="MVN280" s="791"/>
      <c r="MVO280" s="791"/>
      <c r="MVP280" s="791"/>
      <c r="MVQ280" s="791"/>
      <c r="MVR280" s="791"/>
      <c r="MVS280" s="791"/>
      <c r="MVT280" s="791"/>
      <c r="MVU280" s="792"/>
      <c r="MVV280" s="792"/>
      <c r="MVW280" s="792"/>
      <c r="MVX280" s="792"/>
      <c r="MVY280" s="792"/>
      <c r="MVZ280" s="791"/>
      <c r="MWA280" s="791"/>
      <c r="MWB280" s="792"/>
      <c r="MWC280" s="792"/>
      <c r="MWD280" s="791"/>
      <c r="MWE280" s="791"/>
      <c r="MWF280" s="792"/>
      <c r="MWG280" s="792"/>
      <c r="MWH280" s="791"/>
      <c r="MWI280" s="791"/>
      <c r="MWJ280" s="791"/>
      <c r="MWK280" s="791"/>
      <c r="MWL280" s="791"/>
      <c r="MWM280" s="791"/>
      <c r="MWN280" s="791"/>
      <c r="MWO280" s="792"/>
      <c r="MWP280" s="792"/>
      <c r="MWQ280" s="791"/>
      <c r="MWR280" s="791"/>
      <c r="MWS280" s="792"/>
      <c r="MWT280" s="792"/>
      <c r="MWU280" s="791"/>
      <c r="MWV280" s="791"/>
      <c r="MWW280" s="791"/>
      <c r="MWX280" s="791"/>
      <c r="MWY280" s="791"/>
      <c r="MWZ280" s="790"/>
      <c r="MXA280" s="793"/>
      <c r="MXB280" s="791"/>
      <c r="MXC280" s="791"/>
      <c r="MXD280" s="791"/>
      <c r="MXE280" s="791"/>
      <c r="MXF280" s="791"/>
      <c r="MXG280" s="791"/>
      <c r="MXH280" s="791"/>
      <c r="MXI280" s="794"/>
      <c r="MXJ280" s="794"/>
      <c r="MXK280" s="794"/>
      <c r="MXL280" s="794"/>
      <c r="MXM280" s="794"/>
      <c r="MXN280" s="794"/>
      <c r="MXO280" s="794"/>
      <c r="MXP280" s="794"/>
      <c r="MXQ280" s="794"/>
      <c r="MXR280" s="794"/>
      <c r="MXS280" s="794"/>
      <c r="MXT280" s="794"/>
      <c r="MXU280" s="794"/>
      <c r="MXV280" s="794"/>
      <c r="MXW280" s="794"/>
      <c r="MXX280" s="794"/>
      <c r="MXY280" s="794"/>
      <c r="MXZ280" s="794"/>
      <c r="MYA280" s="794"/>
      <c r="MYB280" s="794"/>
      <c r="MYC280" s="794"/>
      <c r="MYD280" s="794"/>
      <c r="MYE280" s="794"/>
      <c r="MYF280" s="794"/>
      <c r="MYG280" s="794"/>
      <c r="MYH280" s="794"/>
      <c r="MYI280" s="794"/>
      <c r="MYJ280" s="794"/>
      <c r="MYK280" s="794"/>
      <c r="MYL280" s="794"/>
      <c r="MYM280" s="794"/>
      <c r="MYN280" s="794"/>
      <c r="MYO280" s="794"/>
      <c r="MYP280" s="794"/>
      <c r="MYQ280" s="794"/>
      <c r="MYR280" s="794"/>
      <c r="MYS280" s="794"/>
      <c r="MYT280" s="794"/>
      <c r="MYU280" s="794"/>
      <c r="MYV280" s="794"/>
      <c r="MYW280" s="794"/>
      <c r="MYX280" s="794"/>
      <c r="MYY280" s="794"/>
      <c r="MYZ280" s="794"/>
      <c r="MZA280" s="791"/>
      <c r="MZB280" s="791"/>
      <c r="MZC280" s="791"/>
      <c r="MZD280" s="791"/>
      <c r="MZE280" s="791"/>
      <c r="MZF280" s="791"/>
      <c r="MZG280" s="791"/>
      <c r="MZH280" s="791"/>
      <c r="MZI280" s="791"/>
      <c r="MZJ280" s="791"/>
      <c r="MZK280" s="791"/>
      <c r="MZL280" s="791"/>
      <c r="MZM280" s="791"/>
      <c r="MZN280" s="791"/>
      <c r="MZO280" s="791"/>
      <c r="MZP280" s="791"/>
      <c r="MZQ280" s="791"/>
      <c r="MZR280" s="791"/>
      <c r="MZS280" s="791"/>
      <c r="MZT280" s="791"/>
      <c r="MZU280" s="791"/>
      <c r="MZV280" s="791"/>
      <c r="MZW280" s="791"/>
      <c r="MZX280" s="791"/>
      <c r="MZY280" s="792"/>
      <c r="MZZ280" s="792"/>
      <c r="NAA280" s="792"/>
      <c r="NAB280" s="792"/>
      <c r="NAC280" s="792"/>
      <c r="NAD280" s="791"/>
      <c r="NAE280" s="791"/>
      <c r="NAF280" s="792"/>
      <c r="NAG280" s="792"/>
      <c r="NAH280" s="791"/>
      <c r="NAI280" s="791"/>
      <c r="NAJ280" s="792"/>
      <c r="NAK280" s="792"/>
      <c r="NAL280" s="791"/>
      <c r="NAM280" s="791"/>
      <c r="NAN280" s="791"/>
      <c r="NAO280" s="791"/>
      <c r="NAP280" s="791"/>
      <c r="NAQ280" s="791"/>
      <c r="NAR280" s="791"/>
      <c r="NAS280" s="792"/>
      <c r="NAT280" s="792"/>
      <c r="NAU280" s="791"/>
      <c r="NAV280" s="791"/>
      <c r="NAW280" s="792"/>
      <c r="NAX280" s="792"/>
      <c r="NAY280" s="791"/>
      <c r="NAZ280" s="791"/>
      <c r="NBA280" s="791"/>
      <c r="NBB280" s="791"/>
      <c r="NBC280" s="791"/>
      <c r="NBD280" s="790"/>
      <c r="NBE280" s="793"/>
      <c r="NBF280" s="791"/>
      <c r="NBG280" s="791"/>
      <c r="NBH280" s="791"/>
      <c r="NBI280" s="791"/>
      <c r="NBJ280" s="791"/>
      <c r="NBK280" s="791"/>
      <c r="NBL280" s="791"/>
      <c r="NBM280" s="794"/>
      <c r="NBN280" s="794"/>
      <c r="NBO280" s="794"/>
      <c r="NBP280" s="794"/>
      <c r="NBQ280" s="794"/>
      <c r="NBR280" s="794"/>
      <c r="NBS280" s="794"/>
      <c r="NBT280" s="794"/>
      <c r="NBU280" s="794"/>
      <c r="NBV280" s="794"/>
      <c r="NBW280" s="794"/>
      <c r="NBX280" s="794"/>
      <c r="NBY280" s="794"/>
      <c r="NBZ280" s="794"/>
      <c r="NCA280" s="794"/>
      <c r="NCB280" s="794"/>
      <c r="NCC280" s="794"/>
      <c r="NCD280" s="794"/>
      <c r="NCE280" s="794"/>
      <c r="NCF280" s="794"/>
      <c r="NCG280" s="794"/>
      <c r="NCH280" s="794"/>
      <c r="NCI280" s="794"/>
      <c r="NCJ280" s="794"/>
      <c r="NCK280" s="794"/>
      <c r="NCL280" s="794"/>
      <c r="NCM280" s="794"/>
      <c r="NCN280" s="794"/>
      <c r="NCO280" s="794"/>
      <c r="NCP280" s="794"/>
      <c r="NCQ280" s="794"/>
      <c r="NCR280" s="794"/>
      <c r="NCS280" s="794"/>
      <c r="NCT280" s="794"/>
      <c r="NCU280" s="794"/>
      <c r="NCV280" s="794"/>
      <c r="NCW280" s="794"/>
      <c r="NCX280" s="794"/>
      <c r="NCY280" s="794"/>
      <c r="NCZ280" s="794"/>
      <c r="NDA280" s="794"/>
      <c r="NDB280" s="794"/>
      <c r="NDC280" s="794"/>
      <c r="NDD280" s="794"/>
      <c r="NDE280" s="791"/>
      <c r="NDF280" s="791"/>
      <c r="NDG280" s="791"/>
      <c r="NDH280" s="791"/>
      <c r="NDI280" s="791"/>
      <c r="NDJ280" s="791"/>
      <c r="NDK280" s="791"/>
      <c r="NDL280" s="791"/>
      <c r="NDM280" s="791"/>
      <c r="NDN280" s="791"/>
      <c r="NDO280" s="791"/>
      <c r="NDP280" s="791"/>
      <c r="NDQ280" s="791"/>
      <c r="NDR280" s="791"/>
      <c r="NDS280" s="791"/>
      <c r="NDT280" s="791"/>
      <c r="NDU280" s="791"/>
      <c r="NDV280" s="791"/>
      <c r="NDW280" s="791"/>
      <c r="NDX280" s="791"/>
      <c r="NDY280" s="791"/>
      <c r="NDZ280" s="791"/>
      <c r="NEA280" s="791"/>
      <c r="NEB280" s="791"/>
      <c r="NEC280" s="792"/>
      <c r="NED280" s="792"/>
      <c r="NEE280" s="792"/>
      <c r="NEF280" s="792"/>
      <c r="NEG280" s="792"/>
      <c r="NEH280" s="791"/>
      <c r="NEI280" s="791"/>
      <c r="NEJ280" s="792"/>
      <c r="NEK280" s="792"/>
      <c r="NEL280" s="791"/>
      <c r="NEM280" s="791"/>
      <c r="NEN280" s="792"/>
      <c r="NEO280" s="792"/>
      <c r="NEP280" s="791"/>
      <c r="NEQ280" s="791"/>
      <c r="NER280" s="791"/>
      <c r="NES280" s="791"/>
      <c r="NET280" s="791"/>
      <c r="NEU280" s="791"/>
      <c r="NEV280" s="791"/>
      <c r="NEW280" s="792"/>
      <c r="NEX280" s="792"/>
      <c r="NEY280" s="791"/>
      <c r="NEZ280" s="791"/>
      <c r="NFA280" s="792"/>
      <c r="NFB280" s="792"/>
      <c r="NFC280" s="791"/>
      <c r="NFD280" s="791"/>
      <c r="NFE280" s="791"/>
      <c r="NFF280" s="791"/>
      <c r="NFG280" s="791"/>
      <c r="NFH280" s="790"/>
      <c r="NFI280" s="793"/>
      <c r="NFJ280" s="791"/>
      <c r="NFK280" s="791"/>
      <c r="NFL280" s="791"/>
      <c r="NFM280" s="791"/>
      <c r="NFN280" s="791"/>
      <c r="NFO280" s="791"/>
      <c r="NFP280" s="791"/>
      <c r="NFQ280" s="794"/>
      <c r="NFR280" s="794"/>
      <c r="NFS280" s="794"/>
      <c r="NFT280" s="794"/>
      <c r="NFU280" s="794"/>
      <c r="NFV280" s="794"/>
      <c r="NFW280" s="794"/>
      <c r="NFX280" s="794"/>
      <c r="NFY280" s="794"/>
      <c r="NFZ280" s="794"/>
      <c r="NGA280" s="794"/>
      <c r="NGB280" s="794"/>
      <c r="NGC280" s="794"/>
      <c r="NGD280" s="794"/>
      <c r="NGE280" s="794"/>
      <c r="NGF280" s="794"/>
      <c r="NGG280" s="794"/>
      <c r="NGH280" s="794"/>
      <c r="NGI280" s="794"/>
      <c r="NGJ280" s="794"/>
      <c r="NGK280" s="794"/>
      <c r="NGL280" s="794"/>
      <c r="NGM280" s="794"/>
      <c r="NGN280" s="794"/>
      <c r="NGO280" s="794"/>
      <c r="NGP280" s="794"/>
      <c r="NGQ280" s="794"/>
      <c r="NGR280" s="794"/>
      <c r="NGS280" s="794"/>
      <c r="NGT280" s="794"/>
      <c r="NGU280" s="794"/>
      <c r="NGV280" s="794"/>
      <c r="NGW280" s="794"/>
      <c r="NGX280" s="794"/>
      <c r="NGY280" s="794"/>
      <c r="NGZ280" s="794"/>
      <c r="NHA280" s="794"/>
      <c r="NHB280" s="794"/>
      <c r="NHC280" s="794"/>
      <c r="NHD280" s="794"/>
      <c r="NHE280" s="794"/>
      <c r="NHF280" s="794"/>
      <c r="NHG280" s="794"/>
      <c r="NHH280" s="794"/>
      <c r="NHI280" s="791"/>
      <c r="NHJ280" s="791"/>
      <c r="NHK280" s="791"/>
      <c r="NHL280" s="791"/>
      <c r="NHM280" s="791"/>
      <c r="NHN280" s="791"/>
      <c r="NHO280" s="791"/>
      <c r="NHP280" s="791"/>
      <c r="NHQ280" s="791"/>
      <c r="NHR280" s="791"/>
      <c r="NHS280" s="791"/>
      <c r="NHT280" s="791"/>
      <c r="NHU280" s="791"/>
      <c r="NHV280" s="791"/>
      <c r="NHW280" s="791"/>
      <c r="NHX280" s="791"/>
      <c r="NHY280" s="791"/>
      <c r="NHZ280" s="791"/>
      <c r="NIA280" s="791"/>
      <c r="NIB280" s="791"/>
      <c r="NIC280" s="791"/>
      <c r="NID280" s="791"/>
      <c r="NIE280" s="791"/>
      <c r="NIF280" s="791"/>
      <c r="NIG280" s="792"/>
      <c r="NIH280" s="792"/>
      <c r="NII280" s="792"/>
      <c r="NIJ280" s="792"/>
      <c r="NIK280" s="792"/>
      <c r="NIL280" s="791"/>
      <c r="NIM280" s="791"/>
      <c r="NIN280" s="792"/>
      <c r="NIO280" s="792"/>
      <c r="NIP280" s="791"/>
      <c r="NIQ280" s="791"/>
      <c r="NIR280" s="792"/>
      <c r="NIS280" s="792"/>
      <c r="NIT280" s="791"/>
      <c r="NIU280" s="791"/>
      <c r="NIV280" s="791"/>
      <c r="NIW280" s="791"/>
      <c r="NIX280" s="791"/>
      <c r="NIY280" s="791"/>
      <c r="NIZ280" s="791"/>
      <c r="NJA280" s="792"/>
      <c r="NJB280" s="792"/>
      <c r="NJC280" s="791"/>
      <c r="NJD280" s="791"/>
      <c r="NJE280" s="792"/>
      <c r="NJF280" s="792"/>
      <c r="NJG280" s="791"/>
      <c r="NJH280" s="791"/>
      <c r="NJI280" s="791"/>
      <c r="NJJ280" s="791"/>
      <c r="NJK280" s="791"/>
      <c r="NJL280" s="790"/>
      <c r="NJM280" s="793"/>
      <c r="NJN280" s="791"/>
      <c r="NJO280" s="791"/>
      <c r="NJP280" s="791"/>
      <c r="NJQ280" s="791"/>
      <c r="NJR280" s="791"/>
      <c r="NJS280" s="791"/>
      <c r="NJT280" s="791"/>
      <c r="NJU280" s="794"/>
      <c r="NJV280" s="794"/>
      <c r="NJW280" s="794"/>
      <c r="NJX280" s="794"/>
      <c r="NJY280" s="794"/>
      <c r="NJZ280" s="794"/>
      <c r="NKA280" s="794"/>
      <c r="NKB280" s="794"/>
      <c r="NKC280" s="794"/>
      <c r="NKD280" s="794"/>
      <c r="NKE280" s="794"/>
      <c r="NKF280" s="794"/>
      <c r="NKG280" s="794"/>
      <c r="NKH280" s="794"/>
      <c r="NKI280" s="794"/>
      <c r="NKJ280" s="794"/>
      <c r="NKK280" s="794"/>
      <c r="NKL280" s="794"/>
      <c r="NKM280" s="794"/>
      <c r="NKN280" s="794"/>
      <c r="NKO280" s="794"/>
      <c r="NKP280" s="794"/>
      <c r="NKQ280" s="794"/>
      <c r="NKR280" s="794"/>
      <c r="NKS280" s="794"/>
      <c r="NKT280" s="794"/>
      <c r="NKU280" s="794"/>
      <c r="NKV280" s="794"/>
      <c r="NKW280" s="794"/>
      <c r="NKX280" s="794"/>
      <c r="NKY280" s="794"/>
      <c r="NKZ280" s="794"/>
      <c r="NLA280" s="794"/>
      <c r="NLB280" s="794"/>
      <c r="NLC280" s="794"/>
      <c r="NLD280" s="794"/>
      <c r="NLE280" s="794"/>
      <c r="NLF280" s="794"/>
      <c r="NLG280" s="794"/>
      <c r="NLH280" s="794"/>
      <c r="NLI280" s="794"/>
      <c r="NLJ280" s="794"/>
      <c r="NLK280" s="794"/>
      <c r="NLL280" s="794"/>
      <c r="NLM280" s="791"/>
      <c r="NLN280" s="791"/>
      <c r="NLO280" s="791"/>
      <c r="NLP280" s="791"/>
      <c r="NLQ280" s="791"/>
      <c r="NLR280" s="791"/>
      <c r="NLS280" s="791"/>
      <c r="NLT280" s="791"/>
      <c r="NLU280" s="791"/>
      <c r="NLV280" s="791"/>
      <c r="NLW280" s="791"/>
      <c r="NLX280" s="791"/>
      <c r="NLY280" s="791"/>
      <c r="NLZ280" s="791"/>
      <c r="NMA280" s="791"/>
      <c r="NMB280" s="791"/>
      <c r="NMC280" s="791"/>
      <c r="NMD280" s="791"/>
      <c r="NME280" s="791"/>
      <c r="NMF280" s="791"/>
      <c r="NMG280" s="791"/>
      <c r="NMH280" s="791"/>
      <c r="NMI280" s="791"/>
      <c r="NMJ280" s="791"/>
      <c r="NMK280" s="792"/>
      <c r="NML280" s="792"/>
      <c r="NMM280" s="792"/>
      <c r="NMN280" s="792"/>
      <c r="NMO280" s="792"/>
      <c r="NMP280" s="791"/>
      <c r="NMQ280" s="791"/>
      <c r="NMR280" s="792"/>
      <c r="NMS280" s="792"/>
      <c r="NMT280" s="791"/>
      <c r="NMU280" s="791"/>
      <c r="NMV280" s="792"/>
      <c r="NMW280" s="792"/>
      <c r="NMX280" s="791"/>
      <c r="NMY280" s="791"/>
      <c r="NMZ280" s="791"/>
      <c r="NNA280" s="791"/>
      <c r="NNB280" s="791"/>
      <c r="NNC280" s="791"/>
      <c r="NND280" s="791"/>
      <c r="NNE280" s="792"/>
      <c r="NNF280" s="792"/>
      <c r="NNG280" s="791"/>
      <c r="NNH280" s="791"/>
      <c r="NNI280" s="792"/>
      <c r="NNJ280" s="792"/>
      <c r="NNK280" s="791"/>
      <c r="NNL280" s="791"/>
      <c r="NNM280" s="791"/>
      <c r="NNN280" s="791"/>
      <c r="NNO280" s="791"/>
      <c r="NNP280" s="790"/>
      <c r="NNQ280" s="793"/>
      <c r="NNR280" s="791"/>
      <c r="NNS280" s="791"/>
      <c r="NNT280" s="791"/>
      <c r="NNU280" s="791"/>
      <c r="NNV280" s="791"/>
      <c r="NNW280" s="791"/>
      <c r="NNX280" s="791"/>
      <c r="NNY280" s="794"/>
      <c r="NNZ280" s="794"/>
      <c r="NOA280" s="794"/>
      <c r="NOB280" s="794"/>
      <c r="NOC280" s="794"/>
      <c r="NOD280" s="794"/>
      <c r="NOE280" s="794"/>
      <c r="NOF280" s="794"/>
      <c r="NOG280" s="794"/>
      <c r="NOH280" s="794"/>
      <c r="NOI280" s="794"/>
      <c r="NOJ280" s="794"/>
      <c r="NOK280" s="794"/>
      <c r="NOL280" s="794"/>
      <c r="NOM280" s="794"/>
      <c r="NON280" s="794"/>
      <c r="NOO280" s="794"/>
      <c r="NOP280" s="794"/>
      <c r="NOQ280" s="794"/>
      <c r="NOR280" s="794"/>
      <c r="NOS280" s="794"/>
      <c r="NOT280" s="794"/>
      <c r="NOU280" s="794"/>
      <c r="NOV280" s="794"/>
      <c r="NOW280" s="794"/>
      <c r="NOX280" s="794"/>
      <c r="NOY280" s="794"/>
      <c r="NOZ280" s="794"/>
      <c r="NPA280" s="794"/>
      <c r="NPB280" s="794"/>
      <c r="NPC280" s="794"/>
      <c r="NPD280" s="794"/>
      <c r="NPE280" s="794"/>
      <c r="NPF280" s="794"/>
      <c r="NPG280" s="794"/>
      <c r="NPH280" s="794"/>
      <c r="NPI280" s="794"/>
      <c r="NPJ280" s="794"/>
      <c r="NPK280" s="794"/>
      <c r="NPL280" s="794"/>
      <c r="NPM280" s="794"/>
      <c r="NPN280" s="794"/>
      <c r="NPO280" s="794"/>
      <c r="NPP280" s="794"/>
      <c r="NPQ280" s="791"/>
      <c r="NPR280" s="791"/>
      <c r="NPS280" s="791"/>
      <c r="NPT280" s="791"/>
      <c r="NPU280" s="791"/>
      <c r="NPV280" s="791"/>
      <c r="NPW280" s="791"/>
      <c r="NPX280" s="791"/>
      <c r="NPY280" s="791"/>
      <c r="NPZ280" s="791"/>
      <c r="NQA280" s="791"/>
      <c r="NQB280" s="791"/>
      <c r="NQC280" s="791"/>
      <c r="NQD280" s="791"/>
      <c r="NQE280" s="791"/>
      <c r="NQF280" s="791"/>
      <c r="NQG280" s="791"/>
      <c r="NQH280" s="791"/>
      <c r="NQI280" s="791"/>
      <c r="NQJ280" s="791"/>
      <c r="NQK280" s="791"/>
      <c r="NQL280" s="791"/>
      <c r="NQM280" s="791"/>
      <c r="NQN280" s="791"/>
      <c r="NQO280" s="792"/>
      <c r="NQP280" s="792"/>
      <c r="NQQ280" s="792"/>
      <c r="NQR280" s="792"/>
      <c r="NQS280" s="792"/>
      <c r="NQT280" s="791"/>
      <c r="NQU280" s="791"/>
      <c r="NQV280" s="792"/>
      <c r="NQW280" s="792"/>
      <c r="NQX280" s="791"/>
      <c r="NQY280" s="791"/>
      <c r="NQZ280" s="792"/>
      <c r="NRA280" s="792"/>
      <c r="NRB280" s="791"/>
      <c r="NRC280" s="791"/>
      <c r="NRD280" s="791"/>
      <c r="NRE280" s="791"/>
      <c r="NRF280" s="791"/>
      <c r="NRG280" s="791"/>
      <c r="NRH280" s="791"/>
      <c r="NRI280" s="792"/>
      <c r="NRJ280" s="792"/>
      <c r="NRK280" s="791"/>
      <c r="NRL280" s="791"/>
      <c r="NRM280" s="792"/>
      <c r="NRN280" s="792"/>
      <c r="NRO280" s="791"/>
      <c r="NRP280" s="791"/>
      <c r="NRQ280" s="791"/>
      <c r="NRR280" s="791"/>
      <c r="NRS280" s="791"/>
      <c r="NRT280" s="790"/>
      <c r="NRU280" s="793"/>
      <c r="NRV280" s="791"/>
      <c r="NRW280" s="791"/>
      <c r="NRX280" s="791"/>
      <c r="NRY280" s="791"/>
      <c r="NRZ280" s="791"/>
      <c r="NSA280" s="791"/>
      <c r="NSB280" s="791"/>
      <c r="NSC280" s="794"/>
      <c r="NSD280" s="794"/>
      <c r="NSE280" s="794"/>
      <c r="NSF280" s="794"/>
      <c r="NSG280" s="794"/>
      <c r="NSH280" s="794"/>
      <c r="NSI280" s="794"/>
      <c r="NSJ280" s="794"/>
      <c r="NSK280" s="794"/>
      <c r="NSL280" s="794"/>
      <c r="NSM280" s="794"/>
      <c r="NSN280" s="794"/>
      <c r="NSO280" s="794"/>
      <c r="NSP280" s="794"/>
      <c r="NSQ280" s="794"/>
      <c r="NSR280" s="794"/>
      <c r="NSS280" s="794"/>
      <c r="NST280" s="794"/>
      <c r="NSU280" s="794"/>
      <c r="NSV280" s="794"/>
      <c r="NSW280" s="794"/>
      <c r="NSX280" s="794"/>
      <c r="NSY280" s="794"/>
      <c r="NSZ280" s="794"/>
      <c r="NTA280" s="794"/>
      <c r="NTB280" s="794"/>
      <c r="NTC280" s="794"/>
      <c r="NTD280" s="794"/>
      <c r="NTE280" s="794"/>
      <c r="NTF280" s="794"/>
      <c r="NTG280" s="794"/>
      <c r="NTH280" s="794"/>
      <c r="NTI280" s="794"/>
      <c r="NTJ280" s="794"/>
      <c r="NTK280" s="794"/>
      <c r="NTL280" s="794"/>
      <c r="NTM280" s="794"/>
      <c r="NTN280" s="794"/>
      <c r="NTO280" s="794"/>
      <c r="NTP280" s="794"/>
      <c r="NTQ280" s="794"/>
      <c r="NTR280" s="794"/>
      <c r="NTS280" s="794"/>
      <c r="NTT280" s="794"/>
      <c r="NTU280" s="791"/>
      <c r="NTV280" s="791"/>
      <c r="NTW280" s="791"/>
      <c r="NTX280" s="791"/>
      <c r="NTY280" s="791"/>
      <c r="NTZ280" s="791"/>
      <c r="NUA280" s="791"/>
      <c r="NUB280" s="791"/>
      <c r="NUC280" s="791"/>
      <c r="NUD280" s="791"/>
      <c r="NUE280" s="791"/>
      <c r="NUF280" s="791"/>
      <c r="NUG280" s="791"/>
      <c r="NUH280" s="791"/>
      <c r="NUI280" s="791"/>
      <c r="NUJ280" s="791"/>
      <c r="NUK280" s="791"/>
      <c r="NUL280" s="791"/>
      <c r="NUM280" s="791"/>
      <c r="NUN280" s="791"/>
      <c r="NUO280" s="791"/>
      <c r="NUP280" s="791"/>
      <c r="NUQ280" s="791"/>
      <c r="NUR280" s="791"/>
      <c r="NUS280" s="792"/>
      <c r="NUT280" s="792"/>
      <c r="NUU280" s="792"/>
      <c r="NUV280" s="792"/>
      <c r="NUW280" s="792"/>
      <c r="NUX280" s="791"/>
      <c r="NUY280" s="791"/>
      <c r="NUZ280" s="792"/>
      <c r="NVA280" s="792"/>
      <c r="NVB280" s="791"/>
      <c r="NVC280" s="791"/>
      <c r="NVD280" s="792"/>
      <c r="NVE280" s="792"/>
      <c r="NVF280" s="791"/>
      <c r="NVG280" s="791"/>
      <c r="NVH280" s="791"/>
      <c r="NVI280" s="791"/>
      <c r="NVJ280" s="791"/>
      <c r="NVK280" s="791"/>
      <c r="NVL280" s="791"/>
      <c r="NVM280" s="792"/>
      <c r="NVN280" s="792"/>
      <c r="NVO280" s="791"/>
      <c r="NVP280" s="791"/>
      <c r="NVQ280" s="792"/>
      <c r="NVR280" s="792"/>
      <c r="NVS280" s="791"/>
      <c r="NVT280" s="791"/>
      <c r="NVU280" s="791"/>
      <c r="NVV280" s="791"/>
      <c r="NVW280" s="791"/>
      <c r="NVX280" s="790"/>
      <c r="NVY280" s="793"/>
      <c r="NVZ280" s="791"/>
      <c r="NWA280" s="791"/>
      <c r="NWB280" s="791"/>
      <c r="NWC280" s="791"/>
      <c r="NWD280" s="791"/>
      <c r="NWE280" s="791"/>
      <c r="NWF280" s="791"/>
      <c r="NWG280" s="794"/>
      <c r="NWH280" s="794"/>
      <c r="NWI280" s="794"/>
      <c r="NWJ280" s="794"/>
      <c r="NWK280" s="794"/>
      <c r="NWL280" s="794"/>
      <c r="NWM280" s="794"/>
      <c r="NWN280" s="794"/>
      <c r="NWO280" s="794"/>
      <c r="NWP280" s="794"/>
      <c r="NWQ280" s="794"/>
      <c r="NWR280" s="794"/>
      <c r="NWS280" s="794"/>
      <c r="NWT280" s="794"/>
      <c r="NWU280" s="794"/>
      <c r="NWV280" s="794"/>
      <c r="NWW280" s="794"/>
      <c r="NWX280" s="794"/>
      <c r="NWY280" s="794"/>
      <c r="NWZ280" s="794"/>
      <c r="NXA280" s="794"/>
      <c r="NXB280" s="794"/>
      <c r="NXC280" s="794"/>
      <c r="NXD280" s="794"/>
      <c r="NXE280" s="794"/>
      <c r="NXF280" s="794"/>
      <c r="NXG280" s="794"/>
      <c r="NXH280" s="794"/>
      <c r="NXI280" s="794"/>
      <c r="NXJ280" s="794"/>
      <c r="NXK280" s="794"/>
      <c r="NXL280" s="794"/>
      <c r="NXM280" s="794"/>
      <c r="NXN280" s="794"/>
      <c r="NXO280" s="794"/>
      <c r="NXP280" s="794"/>
      <c r="NXQ280" s="794"/>
      <c r="NXR280" s="794"/>
      <c r="NXS280" s="794"/>
      <c r="NXT280" s="794"/>
      <c r="NXU280" s="794"/>
      <c r="NXV280" s="794"/>
      <c r="NXW280" s="794"/>
      <c r="NXX280" s="794"/>
      <c r="NXY280" s="791"/>
      <c r="NXZ280" s="791"/>
      <c r="NYA280" s="791"/>
      <c r="NYB280" s="791"/>
      <c r="NYC280" s="791"/>
      <c r="NYD280" s="791"/>
      <c r="NYE280" s="791"/>
      <c r="NYF280" s="791"/>
      <c r="NYG280" s="791"/>
      <c r="NYH280" s="791"/>
      <c r="NYI280" s="791"/>
      <c r="NYJ280" s="791"/>
      <c r="NYK280" s="791"/>
      <c r="NYL280" s="791"/>
      <c r="NYM280" s="791"/>
      <c r="NYN280" s="791"/>
      <c r="NYO280" s="791"/>
      <c r="NYP280" s="791"/>
      <c r="NYQ280" s="791"/>
      <c r="NYR280" s="791"/>
      <c r="NYS280" s="791"/>
      <c r="NYT280" s="791"/>
      <c r="NYU280" s="791"/>
      <c r="NYV280" s="791"/>
      <c r="NYW280" s="792"/>
      <c r="NYX280" s="792"/>
      <c r="NYY280" s="792"/>
      <c r="NYZ280" s="792"/>
      <c r="NZA280" s="792"/>
      <c r="NZB280" s="791"/>
      <c r="NZC280" s="791"/>
      <c r="NZD280" s="792"/>
      <c r="NZE280" s="792"/>
      <c r="NZF280" s="791"/>
      <c r="NZG280" s="791"/>
      <c r="NZH280" s="792"/>
      <c r="NZI280" s="792"/>
      <c r="NZJ280" s="791"/>
      <c r="NZK280" s="791"/>
      <c r="NZL280" s="791"/>
      <c r="NZM280" s="791"/>
      <c r="NZN280" s="791"/>
      <c r="NZO280" s="791"/>
      <c r="NZP280" s="791"/>
      <c r="NZQ280" s="792"/>
      <c r="NZR280" s="792"/>
      <c r="NZS280" s="791"/>
      <c r="NZT280" s="791"/>
      <c r="NZU280" s="792"/>
      <c r="NZV280" s="792"/>
      <c r="NZW280" s="791"/>
      <c r="NZX280" s="791"/>
      <c r="NZY280" s="791"/>
      <c r="NZZ280" s="791"/>
      <c r="OAA280" s="791"/>
      <c r="OAB280" s="790"/>
      <c r="OAC280" s="793"/>
      <c r="OAD280" s="791"/>
      <c r="OAE280" s="791"/>
      <c r="OAF280" s="791"/>
      <c r="OAG280" s="791"/>
      <c r="OAH280" s="791"/>
      <c r="OAI280" s="791"/>
      <c r="OAJ280" s="791"/>
      <c r="OAK280" s="794"/>
      <c r="OAL280" s="794"/>
      <c r="OAM280" s="794"/>
      <c r="OAN280" s="794"/>
      <c r="OAO280" s="794"/>
      <c r="OAP280" s="794"/>
      <c r="OAQ280" s="794"/>
      <c r="OAR280" s="794"/>
      <c r="OAS280" s="794"/>
      <c r="OAT280" s="794"/>
      <c r="OAU280" s="794"/>
      <c r="OAV280" s="794"/>
      <c r="OAW280" s="794"/>
      <c r="OAX280" s="794"/>
      <c r="OAY280" s="794"/>
      <c r="OAZ280" s="794"/>
      <c r="OBA280" s="794"/>
      <c r="OBB280" s="794"/>
      <c r="OBC280" s="794"/>
      <c r="OBD280" s="794"/>
      <c r="OBE280" s="794"/>
      <c r="OBF280" s="794"/>
      <c r="OBG280" s="794"/>
      <c r="OBH280" s="794"/>
      <c r="OBI280" s="794"/>
      <c r="OBJ280" s="794"/>
      <c r="OBK280" s="794"/>
      <c r="OBL280" s="794"/>
      <c r="OBM280" s="794"/>
      <c r="OBN280" s="794"/>
      <c r="OBO280" s="794"/>
      <c r="OBP280" s="794"/>
      <c r="OBQ280" s="794"/>
      <c r="OBR280" s="794"/>
      <c r="OBS280" s="794"/>
      <c r="OBT280" s="794"/>
      <c r="OBU280" s="794"/>
      <c r="OBV280" s="794"/>
      <c r="OBW280" s="794"/>
      <c r="OBX280" s="794"/>
      <c r="OBY280" s="794"/>
      <c r="OBZ280" s="794"/>
      <c r="OCA280" s="794"/>
      <c r="OCB280" s="794"/>
      <c r="OCC280" s="791"/>
      <c r="OCD280" s="791"/>
      <c r="OCE280" s="791"/>
      <c r="OCF280" s="791"/>
      <c r="OCG280" s="791"/>
      <c r="OCH280" s="791"/>
      <c r="OCI280" s="791"/>
      <c r="OCJ280" s="791"/>
      <c r="OCK280" s="791"/>
      <c r="OCL280" s="791"/>
      <c r="OCM280" s="791"/>
      <c r="OCN280" s="791"/>
      <c r="OCO280" s="791"/>
      <c r="OCP280" s="791"/>
      <c r="OCQ280" s="791"/>
      <c r="OCR280" s="791"/>
      <c r="OCS280" s="791"/>
      <c r="OCT280" s="791"/>
      <c r="OCU280" s="791"/>
      <c r="OCV280" s="791"/>
      <c r="OCW280" s="791"/>
      <c r="OCX280" s="791"/>
      <c r="OCY280" s="791"/>
      <c r="OCZ280" s="791"/>
      <c r="ODA280" s="792"/>
      <c r="ODB280" s="792"/>
      <c r="ODC280" s="792"/>
      <c r="ODD280" s="792"/>
      <c r="ODE280" s="792"/>
      <c r="ODF280" s="791"/>
      <c r="ODG280" s="791"/>
      <c r="ODH280" s="792"/>
      <c r="ODI280" s="792"/>
      <c r="ODJ280" s="791"/>
      <c r="ODK280" s="791"/>
      <c r="ODL280" s="792"/>
      <c r="ODM280" s="792"/>
      <c r="ODN280" s="791"/>
      <c r="ODO280" s="791"/>
      <c r="ODP280" s="791"/>
      <c r="ODQ280" s="791"/>
      <c r="ODR280" s="791"/>
      <c r="ODS280" s="791"/>
      <c r="ODT280" s="791"/>
      <c r="ODU280" s="792"/>
      <c r="ODV280" s="792"/>
      <c r="ODW280" s="791"/>
      <c r="ODX280" s="791"/>
      <c r="ODY280" s="792"/>
      <c r="ODZ280" s="792"/>
      <c r="OEA280" s="791"/>
      <c r="OEB280" s="791"/>
      <c r="OEC280" s="791"/>
      <c r="OED280" s="791"/>
      <c r="OEE280" s="791"/>
      <c r="OEF280" s="790"/>
      <c r="OEG280" s="793"/>
      <c r="OEH280" s="791"/>
      <c r="OEI280" s="791"/>
      <c r="OEJ280" s="791"/>
      <c r="OEK280" s="791"/>
      <c r="OEL280" s="791"/>
      <c r="OEM280" s="791"/>
      <c r="OEN280" s="791"/>
      <c r="OEO280" s="794"/>
      <c r="OEP280" s="794"/>
      <c r="OEQ280" s="794"/>
      <c r="OER280" s="794"/>
      <c r="OES280" s="794"/>
      <c r="OET280" s="794"/>
      <c r="OEU280" s="794"/>
      <c r="OEV280" s="794"/>
      <c r="OEW280" s="794"/>
      <c r="OEX280" s="794"/>
      <c r="OEY280" s="794"/>
      <c r="OEZ280" s="794"/>
      <c r="OFA280" s="794"/>
      <c r="OFB280" s="794"/>
      <c r="OFC280" s="794"/>
      <c r="OFD280" s="794"/>
      <c r="OFE280" s="794"/>
      <c r="OFF280" s="794"/>
      <c r="OFG280" s="794"/>
      <c r="OFH280" s="794"/>
      <c r="OFI280" s="794"/>
      <c r="OFJ280" s="794"/>
      <c r="OFK280" s="794"/>
      <c r="OFL280" s="794"/>
      <c r="OFM280" s="794"/>
      <c r="OFN280" s="794"/>
      <c r="OFO280" s="794"/>
      <c r="OFP280" s="794"/>
      <c r="OFQ280" s="794"/>
      <c r="OFR280" s="794"/>
      <c r="OFS280" s="794"/>
      <c r="OFT280" s="794"/>
      <c r="OFU280" s="794"/>
      <c r="OFV280" s="794"/>
      <c r="OFW280" s="794"/>
      <c r="OFX280" s="794"/>
      <c r="OFY280" s="794"/>
      <c r="OFZ280" s="794"/>
      <c r="OGA280" s="794"/>
      <c r="OGB280" s="794"/>
      <c r="OGC280" s="794"/>
      <c r="OGD280" s="794"/>
      <c r="OGE280" s="794"/>
      <c r="OGF280" s="794"/>
      <c r="OGG280" s="791"/>
      <c r="OGH280" s="791"/>
      <c r="OGI280" s="791"/>
      <c r="OGJ280" s="791"/>
      <c r="OGK280" s="791"/>
      <c r="OGL280" s="791"/>
      <c r="OGM280" s="791"/>
      <c r="OGN280" s="791"/>
      <c r="OGO280" s="791"/>
      <c r="OGP280" s="791"/>
      <c r="OGQ280" s="791"/>
      <c r="OGR280" s="791"/>
      <c r="OGS280" s="791"/>
      <c r="OGT280" s="791"/>
      <c r="OGU280" s="791"/>
      <c r="OGV280" s="791"/>
      <c r="OGW280" s="791"/>
      <c r="OGX280" s="791"/>
      <c r="OGY280" s="791"/>
      <c r="OGZ280" s="791"/>
      <c r="OHA280" s="791"/>
      <c r="OHB280" s="791"/>
      <c r="OHC280" s="791"/>
      <c r="OHD280" s="791"/>
      <c r="OHE280" s="792"/>
      <c r="OHF280" s="792"/>
      <c r="OHG280" s="792"/>
      <c r="OHH280" s="792"/>
      <c r="OHI280" s="792"/>
      <c r="OHJ280" s="791"/>
      <c r="OHK280" s="791"/>
      <c r="OHL280" s="792"/>
      <c r="OHM280" s="792"/>
      <c r="OHN280" s="791"/>
      <c r="OHO280" s="791"/>
      <c r="OHP280" s="792"/>
      <c r="OHQ280" s="792"/>
      <c r="OHR280" s="791"/>
      <c r="OHS280" s="791"/>
      <c r="OHT280" s="791"/>
      <c r="OHU280" s="791"/>
      <c r="OHV280" s="791"/>
      <c r="OHW280" s="791"/>
      <c r="OHX280" s="791"/>
      <c r="OHY280" s="792"/>
      <c r="OHZ280" s="792"/>
      <c r="OIA280" s="791"/>
      <c r="OIB280" s="791"/>
      <c r="OIC280" s="792"/>
      <c r="OID280" s="792"/>
      <c r="OIE280" s="791"/>
      <c r="OIF280" s="791"/>
      <c r="OIG280" s="791"/>
      <c r="OIH280" s="791"/>
      <c r="OII280" s="791"/>
      <c r="OIJ280" s="790"/>
      <c r="OIK280" s="793"/>
      <c r="OIL280" s="791"/>
      <c r="OIM280" s="791"/>
      <c r="OIN280" s="791"/>
      <c r="OIO280" s="791"/>
      <c r="OIP280" s="791"/>
      <c r="OIQ280" s="791"/>
      <c r="OIR280" s="791"/>
      <c r="OIS280" s="794"/>
      <c r="OIT280" s="794"/>
      <c r="OIU280" s="794"/>
      <c r="OIV280" s="794"/>
      <c r="OIW280" s="794"/>
      <c r="OIX280" s="794"/>
      <c r="OIY280" s="794"/>
      <c r="OIZ280" s="794"/>
      <c r="OJA280" s="794"/>
      <c r="OJB280" s="794"/>
      <c r="OJC280" s="794"/>
      <c r="OJD280" s="794"/>
      <c r="OJE280" s="794"/>
      <c r="OJF280" s="794"/>
      <c r="OJG280" s="794"/>
      <c r="OJH280" s="794"/>
      <c r="OJI280" s="794"/>
      <c r="OJJ280" s="794"/>
      <c r="OJK280" s="794"/>
      <c r="OJL280" s="794"/>
      <c r="OJM280" s="794"/>
      <c r="OJN280" s="794"/>
      <c r="OJO280" s="794"/>
      <c r="OJP280" s="794"/>
      <c r="OJQ280" s="794"/>
      <c r="OJR280" s="794"/>
      <c r="OJS280" s="794"/>
      <c r="OJT280" s="794"/>
      <c r="OJU280" s="794"/>
      <c r="OJV280" s="794"/>
      <c r="OJW280" s="794"/>
      <c r="OJX280" s="794"/>
      <c r="OJY280" s="794"/>
      <c r="OJZ280" s="794"/>
      <c r="OKA280" s="794"/>
      <c r="OKB280" s="794"/>
      <c r="OKC280" s="794"/>
      <c r="OKD280" s="794"/>
      <c r="OKE280" s="794"/>
      <c r="OKF280" s="794"/>
      <c r="OKG280" s="794"/>
      <c r="OKH280" s="794"/>
      <c r="OKI280" s="794"/>
      <c r="OKJ280" s="794"/>
      <c r="OKK280" s="791"/>
      <c r="OKL280" s="791"/>
      <c r="OKM280" s="791"/>
      <c r="OKN280" s="791"/>
      <c r="OKO280" s="791"/>
      <c r="OKP280" s="791"/>
      <c r="OKQ280" s="791"/>
      <c r="OKR280" s="791"/>
      <c r="OKS280" s="791"/>
      <c r="OKT280" s="791"/>
      <c r="OKU280" s="791"/>
      <c r="OKV280" s="791"/>
      <c r="OKW280" s="791"/>
      <c r="OKX280" s="791"/>
      <c r="OKY280" s="791"/>
      <c r="OKZ280" s="791"/>
      <c r="OLA280" s="791"/>
      <c r="OLB280" s="791"/>
      <c r="OLC280" s="791"/>
      <c r="OLD280" s="791"/>
      <c r="OLE280" s="791"/>
      <c r="OLF280" s="791"/>
      <c r="OLG280" s="791"/>
      <c r="OLH280" s="791"/>
      <c r="OLI280" s="792"/>
      <c r="OLJ280" s="792"/>
      <c r="OLK280" s="792"/>
      <c r="OLL280" s="792"/>
      <c r="OLM280" s="792"/>
      <c r="OLN280" s="791"/>
      <c r="OLO280" s="791"/>
      <c r="OLP280" s="792"/>
      <c r="OLQ280" s="792"/>
      <c r="OLR280" s="791"/>
      <c r="OLS280" s="791"/>
      <c r="OLT280" s="792"/>
      <c r="OLU280" s="792"/>
      <c r="OLV280" s="791"/>
      <c r="OLW280" s="791"/>
      <c r="OLX280" s="791"/>
      <c r="OLY280" s="791"/>
      <c r="OLZ280" s="791"/>
      <c r="OMA280" s="791"/>
      <c r="OMB280" s="791"/>
      <c r="OMC280" s="792"/>
      <c r="OMD280" s="792"/>
      <c r="OME280" s="791"/>
      <c r="OMF280" s="791"/>
      <c r="OMG280" s="792"/>
      <c r="OMH280" s="792"/>
      <c r="OMI280" s="791"/>
      <c r="OMJ280" s="791"/>
      <c r="OMK280" s="791"/>
      <c r="OML280" s="791"/>
      <c r="OMM280" s="791"/>
      <c r="OMN280" s="790"/>
      <c r="OMO280" s="793"/>
      <c r="OMP280" s="791"/>
      <c r="OMQ280" s="791"/>
      <c r="OMR280" s="791"/>
      <c r="OMS280" s="791"/>
      <c r="OMT280" s="791"/>
      <c r="OMU280" s="791"/>
      <c r="OMV280" s="791"/>
      <c r="OMW280" s="794"/>
      <c r="OMX280" s="794"/>
      <c r="OMY280" s="794"/>
      <c r="OMZ280" s="794"/>
      <c r="ONA280" s="794"/>
      <c r="ONB280" s="794"/>
      <c r="ONC280" s="794"/>
      <c r="OND280" s="794"/>
      <c r="ONE280" s="794"/>
      <c r="ONF280" s="794"/>
      <c r="ONG280" s="794"/>
      <c r="ONH280" s="794"/>
      <c r="ONI280" s="794"/>
      <c r="ONJ280" s="794"/>
      <c r="ONK280" s="794"/>
      <c r="ONL280" s="794"/>
      <c r="ONM280" s="794"/>
      <c r="ONN280" s="794"/>
      <c r="ONO280" s="794"/>
      <c r="ONP280" s="794"/>
      <c r="ONQ280" s="794"/>
      <c r="ONR280" s="794"/>
      <c r="ONS280" s="794"/>
      <c r="ONT280" s="794"/>
      <c r="ONU280" s="794"/>
      <c r="ONV280" s="794"/>
      <c r="ONW280" s="794"/>
      <c r="ONX280" s="794"/>
      <c r="ONY280" s="794"/>
      <c r="ONZ280" s="794"/>
      <c r="OOA280" s="794"/>
      <c r="OOB280" s="794"/>
      <c r="OOC280" s="794"/>
      <c r="OOD280" s="794"/>
      <c r="OOE280" s="794"/>
      <c r="OOF280" s="794"/>
      <c r="OOG280" s="794"/>
      <c r="OOH280" s="794"/>
      <c r="OOI280" s="794"/>
      <c r="OOJ280" s="794"/>
      <c r="OOK280" s="794"/>
      <c r="OOL280" s="794"/>
      <c r="OOM280" s="794"/>
      <c r="OON280" s="794"/>
      <c r="OOO280" s="791"/>
      <c r="OOP280" s="791"/>
      <c r="OOQ280" s="791"/>
      <c r="OOR280" s="791"/>
      <c r="OOS280" s="791"/>
      <c r="OOT280" s="791"/>
      <c r="OOU280" s="791"/>
      <c r="OOV280" s="791"/>
      <c r="OOW280" s="791"/>
      <c r="OOX280" s="791"/>
      <c r="OOY280" s="791"/>
      <c r="OOZ280" s="791"/>
      <c r="OPA280" s="791"/>
      <c r="OPB280" s="791"/>
      <c r="OPC280" s="791"/>
      <c r="OPD280" s="791"/>
      <c r="OPE280" s="791"/>
      <c r="OPF280" s="791"/>
      <c r="OPG280" s="791"/>
      <c r="OPH280" s="791"/>
      <c r="OPI280" s="791"/>
      <c r="OPJ280" s="791"/>
      <c r="OPK280" s="791"/>
      <c r="OPL280" s="791"/>
      <c r="OPM280" s="792"/>
      <c r="OPN280" s="792"/>
      <c r="OPO280" s="792"/>
      <c r="OPP280" s="792"/>
      <c r="OPQ280" s="792"/>
      <c r="OPR280" s="791"/>
      <c r="OPS280" s="791"/>
      <c r="OPT280" s="792"/>
      <c r="OPU280" s="792"/>
      <c r="OPV280" s="791"/>
      <c r="OPW280" s="791"/>
      <c r="OPX280" s="792"/>
      <c r="OPY280" s="792"/>
      <c r="OPZ280" s="791"/>
      <c r="OQA280" s="791"/>
      <c r="OQB280" s="791"/>
      <c r="OQC280" s="791"/>
      <c r="OQD280" s="791"/>
      <c r="OQE280" s="791"/>
      <c r="OQF280" s="791"/>
      <c r="OQG280" s="792"/>
      <c r="OQH280" s="792"/>
      <c r="OQI280" s="791"/>
      <c r="OQJ280" s="791"/>
      <c r="OQK280" s="792"/>
      <c r="OQL280" s="792"/>
      <c r="OQM280" s="791"/>
      <c r="OQN280" s="791"/>
      <c r="OQO280" s="791"/>
      <c r="OQP280" s="791"/>
      <c r="OQQ280" s="791"/>
      <c r="OQR280" s="790"/>
      <c r="OQS280" s="793"/>
      <c r="OQT280" s="791"/>
      <c r="OQU280" s="791"/>
      <c r="OQV280" s="791"/>
      <c r="OQW280" s="791"/>
      <c r="OQX280" s="791"/>
      <c r="OQY280" s="791"/>
      <c r="OQZ280" s="791"/>
      <c r="ORA280" s="794"/>
      <c r="ORB280" s="794"/>
      <c r="ORC280" s="794"/>
      <c r="ORD280" s="794"/>
      <c r="ORE280" s="794"/>
      <c r="ORF280" s="794"/>
      <c r="ORG280" s="794"/>
      <c r="ORH280" s="794"/>
      <c r="ORI280" s="794"/>
      <c r="ORJ280" s="794"/>
      <c r="ORK280" s="794"/>
      <c r="ORL280" s="794"/>
      <c r="ORM280" s="794"/>
      <c r="ORN280" s="794"/>
      <c r="ORO280" s="794"/>
      <c r="ORP280" s="794"/>
      <c r="ORQ280" s="794"/>
      <c r="ORR280" s="794"/>
      <c r="ORS280" s="794"/>
      <c r="ORT280" s="794"/>
      <c r="ORU280" s="794"/>
      <c r="ORV280" s="794"/>
      <c r="ORW280" s="794"/>
      <c r="ORX280" s="794"/>
      <c r="ORY280" s="794"/>
      <c r="ORZ280" s="794"/>
      <c r="OSA280" s="794"/>
      <c r="OSB280" s="794"/>
      <c r="OSC280" s="794"/>
      <c r="OSD280" s="794"/>
      <c r="OSE280" s="794"/>
      <c r="OSF280" s="794"/>
      <c r="OSG280" s="794"/>
      <c r="OSH280" s="794"/>
      <c r="OSI280" s="794"/>
      <c r="OSJ280" s="794"/>
      <c r="OSK280" s="794"/>
      <c r="OSL280" s="794"/>
      <c r="OSM280" s="794"/>
      <c r="OSN280" s="794"/>
      <c r="OSO280" s="794"/>
      <c r="OSP280" s="794"/>
      <c r="OSQ280" s="794"/>
      <c r="OSR280" s="794"/>
      <c r="OSS280" s="791"/>
      <c r="OST280" s="791"/>
      <c r="OSU280" s="791"/>
      <c r="OSV280" s="791"/>
      <c r="OSW280" s="791"/>
      <c r="OSX280" s="791"/>
      <c r="OSY280" s="791"/>
      <c r="OSZ280" s="791"/>
      <c r="OTA280" s="791"/>
      <c r="OTB280" s="791"/>
      <c r="OTC280" s="791"/>
      <c r="OTD280" s="791"/>
      <c r="OTE280" s="791"/>
      <c r="OTF280" s="791"/>
      <c r="OTG280" s="791"/>
      <c r="OTH280" s="791"/>
      <c r="OTI280" s="791"/>
      <c r="OTJ280" s="791"/>
      <c r="OTK280" s="791"/>
      <c r="OTL280" s="791"/>
      <c r="OTM280" s="791"/>
      <c r="OTN280" s="791"/>
      <c r="OTO280" s="791"/>
      <c r="OTP280" s="791"/>
      <c r="OTQ280" s="792"/>
      <c r="OTR280" s="792"/>
      <c r="OTS280" s="792"/>
      <c r="OTT280" s="792"/>
      <c r="OTU280" s="792"/>
      <c r="OTV280" s="791"/>
      <c r="OTW280" s="791"/>
      <c r="OTX280" s="792"/>
      <c r="OTY280" s="792"/>
      <c r="OTZ280" s="791"/>
      <c r="OUA280" s="791"/>
      <c r="OUB280" s="792"/>
      <c r="OUC280" s="792"/>
      <c r="OUD280" s="791"/>
      <c r="OUE280" s="791"/>
      <c r="OUF280" s="791"/>
      <c r="OUG280" s="791"/>
      <c r="OUH280" s="791"/>
      <c r="OUI280" s="791"/>
      <c r="OUJ280" s="791"/>
      <c r="OUK280" s="792"/>
      <c r="OUL280" s="792"/>
      <c r="OUM280" s="791"/>
      <c r="OUN280" s="791"/>
      <c r="OUO280" s="792"/>
      <c r="OUP280" s="792"/>
      <c r="OUQ280" s="791"/>
      <c r="OUR280" s="791"/>
      <c r="OUS280" s="791"/>
      <c r="OUT280" s="791"/>
      <c r="OUU280" s="791"/>
      <c r="OUV280" s="790"/>
      <c r="OUW280" s="793"/>
      <c r="OUX280" s="791"/>
      <c r="OUY280" s="791"/>
      <c r="OUZ280" s="791"/>
      <c r="OVA280" s="791"/>
      <c r="OVB280" s="791"/>
      <c r="OVC280" s="791"/>
      <c r="OVD280" s="791"/>
      <c r="OVE280" s="794"/>
      <c r="OVF280" s="794"/>
      <c r="OVG280" s="794"/>
      <c r="OVH280" s="794"/>
      <c r="OVI280" s="794"/>
      <c r="OVJ280" s="794"/>
      <c r="OVK280" s="794"/>
      <c r="OVL280" s="794"/>
      <c r="OVM280" s="794"/>
      <c r="OVN280" s="794"/>
      <c r="OVO280" s="794"/>
      <c r="OVP280" s="794"/>
      <c r="OVQ280" s="794"/>
      <c r="OVR280" s="794"/>
      <c r="OVS280" s="794"/>
      <c r="OVT280" s="794"/>
      <c r="OVU280" s="794"/>
      <c r="OVV280" s="794"/>
      <c r="OVW280" s="794"/>
      <c r="OVX280" s="794"/>
      <c r="OVY280" s="794"/>
      <c r="OVZ280" s="794"/>
      <c r="OWA280" s="794"/>
      <c r="OWB280" s="794"/>
      <c r="OWC280" s="794"/>
      <c r="OWD280" s="794"/>
      <c r="OWE280" s="794"/>
      <c r="OWF280" s="794"/>
      <c r="OWG280" s="794"/>
      <c r="OWH280" s="794"/>
      <c r="OWI280" s="794"/>
      <c r="OWJ280" s="794"/>
      <c r="OWK280" s="794"/>
      <c r="OWL280" s="794"/>
      <c r="OWM280" s="794"/>
      <c r="OWN280" s="794"/>
      <c r="OWO280" s="794"/>
      <c r="OWP280" s="794"/>
      <c r="OWQ280" s="794"/>
      <c r="OWR280" s="794"/>
      <c r="OWS280" s="794"/>
      <c r="OWT280" s="794"/>
      <c r="OWU280" s="794"/>
      <c r="OWV280" s="794"/>
      <c r="OWW280" s="791"/>
      <c r="OWX280" s="791"/>
      <c r="OWY280" s="791"/>
      <c r="OWZ280" s="791"/>
      <c r="OXA280" s="791"/>
      <c r="OXB280" s="791"/>
      <c r="OXC280" s="791"/>
      <c r="OXD280" s="791"/>
      <c r="OXE280" s="791"/>
      <c r="OXF280" s="791"/>
      <c r="OXG280" s="791"/>
      <c r="OXH280" s="791"/>
      <c r="OXI280" s="791"/>
      <c r="OXJ280" s="791"/>
      <c r="OXK280" s="791"/>
      <c r="OXL280" s="791"/>
      <c r="OXM280" s="791"/>
      <c r="OXN280" s="791"/>
      <c r="OXO280" s="791"/>
      <c r="OXP280" s="791"/>
      <c r="OXQ280" s="791"/>
      <c r="OXR280" s="791"/>
      <c r="OXS280" s="791"/>
      <c r="OXT280" s="791"/>
      <c r="OXU280" s="792"/>
      <c r="OXV280" s="792"/>
      <c r="OXW280" s="792"/>
      <c r="OXX280" s="792"/>
      <c r="OXY280" s="792"/>
      <c r="OXZ280" s="791"/>
      <c r="OYA280" s="791"/>
      <c r="OYB280" s="792"/>
      <c r="OYC280" s="792"/>
      <c r="OYD280" s="791"/>
      <c r="OYE280" s="791"/>
      <c r="OYF280" s="792"/>
      <c r="OYG280" s="792"/>
      <c r="OYH280" s="791"/>
      <c r="OYI280" s="791"/>
      <c r="OYJ280" s="791"/>
      <c r="OYK280" s="791"/>
      <c r="OYL280" s="791"/>
      <c r="OYM280" s="791"/>
      <c r="OYN280" s="791"/>
      <c r="OYO280" s="792"/>
      <c r="OYP280" s="792"/>
      <c r="OYQ280" s="791"/>
      <c r="OYR280" s="791"/>
      <c r="OYS280" s="792"/>
      <c r="OYT280" s="792"/>
      <c r="OYU280" s="791"/>
      <c r="OYV280" s="791"/>
      <c r="OYW280" s="791"/>
      <c r="OYX280" s="791"/>
      <c r="OYY280" s="791"/>
      <c r="OYZ280" s="790"/>
      <c r="OZA280" s="793"/>
      <c r="OZB280" s="791"/>
      <c r="OZC280" s="791"/>
      <c r="OZD280" s="791"/>
      <c r="OZE280" s="791"/>
      <c r="OZF280" s="791"/>
      <c r="OZG280" s="791"/>
      <c r="OZH280" s="791"/>
      <c r="OZI280" s="794"/>
      <c r="OZJ280" s="794"/>
      <c r="OZK280" s="794"/>
      <c r="OZL280" s="794"/>
      <c r="OZM280" s="794"/>
      <c r="OZN280" s="794"/>
      <c r="OZO280" s="794"/>
      <c r="OZP280" s="794"/>
      <c r="OZQ280" s="794"/>
      <c r="OZR280" s="794"/>
      <c r="OZS280" s="794"/>
      <c r="OZT280" s="794"/>
      <c r="OZU280" s="794"/>
      <c r="OZV280" s="794"/>
      <c r="OZW280" s="794"/>
      <c r="OZX280" s="794"/>
      <c r="OZY280" s="794"/>
      <c r="OZZ280" s="794"/>
      <c r="PAA280" s="794"/>
      <c r="PAB280" s="794"/>
      <c r="PAC280" s="794"/>
      <c r="PAD280" s="794"/>
      <c r="PAE280" s="794"/>
      <c r="PAF280" s="794"/>
      <c r="PAG280" s="794"/>
      <c r="PAH280" s="794"/>
      <c r="PAI280" s="794"/>
      <c r="PAJ280" s="794"/>
      <c r="PAK280" s="794"/>
      <c r="PAL280" s="794"/>
      <c r="PAM280" s="794"/>
      <c r="PAN280" s="794"/>
      <c r="PAO280" s="794"/>
      <c r="PAP280" s="794"/>
      <c r="PAQ280" s="794"/>
      <c r="PAR280" s="794"/>
      <c r="PAS280" s="794"/>
      <c r="PAT280" s="794"/>
      <c r="PAU280" s="794"/>
      <c r="PAV280" s="794"/>
      <c r="PAW280" s="794"/>
      <c r="PAX280" s="794"/>
      <c r="PAY280" s="794"/>
      <c r="PAZ280" s="794"/>
      <c r="PBA280" s="791"/>
      <c r="PBB280" s="791"/>
      <c r="PBC280" s="791"/>
      <c r="PBD280" s="791"/>
      <c r="PBE280" s="791"/>
      <c r="PBF280" s="791"/>
      <c r="PBG280" s="791"/>
      <c r="PBH280" s="791"/>
      <c r="PBI280" s="791"/>
      <c r="PBJ280" s="791"/>
      <c r="PBK280" s="791"/>
      <c r="PBL280" s="791"/>
      <c r="PBM280" s="791"/>
      <c r="PBN280" s="791"/>
      <c r="PBO280" s="791"/>
      <c r="PBP280" s="791"/>
      <c r="PBQ280" s="791"/>
      <c r="PBR280" s="791"/>
      <c r="PBS280" s="791"/>
      <c r="PBT280" s="791"/>
      <c r="PBU280" s="791"/>
      <c r="PBV280" s="791"/>
      <c r="PBW280" s="791"/>
      <c r="PBX280" s="791"/>
      <c r="PBY280" s="792"/>
      <c r="PBZ280" s="792"/>
      <c r="PCA280" s="792"/>
      <c r="PCB280" s="792"/>
      <c r="PCC280" s="792"/>
      <c r="PCD280" s="791"/>
      <c r="PCE280" s="791"/>
      <c r="PCF280" s="792"/>
      <c r="PCG280" s="792"/>
      <c r="PCH280" s="791"/>
      <c r="PCI280" s="791"/>
      <c r="PCJ280" s="792"/>
      <c r="PCK280" s="792"/>
      <c r="PCL280" s="791"/>
      <c r="PCM280" s="791"/>
      <c r="PCN280" s="791"/>
      <c r="PCO280" s="791"/>
      <c r="PCP280" s="791"/>
      <c r="PCQ280" s="791"/>
      <c r="PCR280" s="791"/>
      <c r="PCS280" s="792"/>
      <c r="PCT280" s="792"/>
      <c r="PCU280" s="791"/>
      <c r="PCV280" s="791"/>
      <c r="PCW280" s="792"/>
      <c r="PCX280" s="792"/>
      <c r="PCY280" s="791"/>
      <c r="PCZ280" s="791"/>
      <c r="PDA280" s="791"/>
      <c r="PDB280" s="791"/>
      <c r="PDC280" s="791"/>
      <c r="PDD280" s="790"/>
      <c r="PDE280" s="793"/>
      <c r="PDF280" s="791"/>
      <c r="PDG280" s="791"/>
      <c r="PDH280" s="791"/>
      <c r="PDI280" s="791"/>
      <c r="PDJ280" s="791"/>
      <c r="PDK280" s="791"/>
      <c r="PDL280" s="791"/>
      <c r="PDM280" s="794"/>
      <c r="PDN280" s="794"/>
      <c r="PDO280" s="794"/>
      <c r="PDP280" s="794"/>
      <c r="PDQ280" s="794"/>
      <c r="PDR280" s="794"/>
      <c r="PDS280" s="794"/>
      <c r="PDT280" s="794"/>
      <c r="PDU280" s="794"/>
      <c r="PDV280" s="794"/>
      <c r="PDW280" s="794"/>
      <c r="PDX280" s="794"/>
      <c r="PDY280" s="794"/>
      <c r="PDZ280" s="794"/>
      <c r="PEA280" s="794"/>
      <c r="PEB280" s="794"/>
      <c r="PEC280" s="794"/>
      <c r="PED280" s="794"/>
      <c r="PEE280" s="794"/>
      <c r="PEF280" s="794"/>
      <c r="PEG280" s="794"/>
      <c r="PEH280" s="794"/>
      <c r="PEI280" s="794"/>
      <c r="PEJ280" s="794"/>
      <c r="PEK280" s="794"/>
      <c r="PEL280" s="794"/>
      <c r="PEM280" s="794"/>
      <c r="PEN280" s="794"/>
      <c r="PEO280" s="794"/>
      <c r="PEP280" s="794"/>
      <c r="PEQ280" s="794"/>
      <c r="PER280" s="794"/>
      <c r="PES280" s="794"/>
      <c r="PET280" s="794"/>
      <c r="PEU280" s="794"/>
      <c r="PEV280" s="794"/>
      <c r="PEW280" s="794"/>
      <c r="PEX280" s="794"/>
      <c r="PEY280" s="794"/>
      <c r="PEZ280" s="794"/>
      <c r="PFA280" s="794"/>
      <c r="PFB280" s="794"/>
      <c r="PFC280" s="794"/>
      <c r="PFD280" s="794"/>
      <c r="PFE280" s="791"/>
      <c r="PFF280" s="791"/>
      <c r="PFG280" s="791"/>
      <c r="PFH280" s="791"/>
      <c r="PFI280" s="791"/>
      <c r="PFJ280" s="791"/>
      <c r="PFK280" s="791"/>
      <c r="PFL280" s="791"/>
      <c r="PFM280" s="791"/>
      <c r="PFN280" s="791"/>
      <c r="PFO280" s="791"/>
      <c r="PFP280" s="791"/>
      <c r="PFQ280" s="791"/>
      <c r="PFR280" s="791"/>
      <c r="PFS280" s="791"/>
      <c r="PFT280" s="791"/>
      <c r="PFU280" s="791"/>
      <c r="PFV280" s="791"/>
      <c r="PFW280" s="791"/>
      <c r="PFX280" s="791"/>
      <c r="PFY280" s="791"/>
      <c r="PFZ280" s="791"/>
      <c r="PGA280" s="791"/>
      <c r="PGB280" s="791"/>
      <c r="PGC280" s="792"/>
      <c r="PGD280" s="792"/>
      <c r="PGE280" s="792"/>
      <c r="PGF280" s="792"/>
      <c r="PGG280" s="792"/>
      <c r="PGH280" s="791"/>
      <c r="PGI280" s="791"/>
      <c r="PGJ280" s="792"/>
      <c r="PGK280" s="792"/>
      <c r="PGL280" s="791"/>
      <c r="PGM280" s="791"/>
      <c r="PGN280" s="792"/>
      <c r="PGO280" s="792"/>
      <c r="PGP280" s="791"/>
      <c r="PGQ280" s="791"/>
      <c r="PGR280" s="791"/>
      <c r="PGS280" s="791"/>
      <c r="PGT280" s="791"/>
      <c r="PGU280" s="791"/>
      <c r="PGV280" s="791"/>
      <c r="PGW280" s="792"/>
      <c r="PGX280" s="792"/>
      <c r="PGY280" s="791"/>
      <c r="PGZ280" s="791"/>
      <c r="PHA280" s="792"/>
      <c r="PHB280" s="792"/>
      <c r="PHC280" s="791"/>
      <c r="PHD280" s="791"/>
      <c r="PHE280" s="791"/>
      <c r="PHF280" s="791"/>
      <c r="PHG280" s="791"/>
      <c r="PHH280" s="790"/>
      <c r="PHI280" s="793"/>
      <c r="PHJ280" s="791"/>
      <c r="PHK280" s="791"/>
      <c r="PHL280" s="791"/>
      <c r="PHM280" s="791"/>
      <c r="PHN280" s="791"/>
      <c r="PHO280" s="791"/>
      <c r="PHP280" s="791"/>
      <c r="PHQ280" s="794"/>
      <c r="PHR280" s="794"/>
      <c r="PHS280" s="794"/>
      <c r="PHT280" s="794"/>
      <c r="PHU280" s="794"/>
      <c r="PHV280" s="794"/>
      <c r="PHW280" s="794"/>
      <c r="PHX280" s="794"/>
      <c r="PHY280" s="794"/>
      <c r="PHZ280" s="794"/>
      <c r="PIA280" s="794"/>
      <c r="PIB280" s="794"/>
      <c r="PIC280" s="794"/>
      <c r="PID280" s="794"/>
      <c r="PIE280" s="794"/>
      <c r="PIF280" s="794"/>
      <c r="PIG280" s="794"/>
      <c r="PIH280" s="794"/>
      <c r="PII280" s="794"/>
      <c r="PIJ280" s="794"/>
      <c r="PIK280" s="794"/>
      <c r="PIL280" s="794"/>
      <c r="PIM280" s="794"/>
      <c r="PIN280" s="794"/>
      <c r="PIO280" s="794"/>
      <c r="PIP280" s="794"/>
      <c r="PIQ280" s="794"/>
      <c r="PIR280" s="794"/>
      <c r="PIS280" s="794"/>
      <c r="PIT280" s="794"/>
      <c r="PIU280" s="794"/>
      <c r="PIV280" s="794"/>
      <c r="PIW280" s="794"/>
      <c r="PIX280" s="794"/>
      <c r="PIY280" s="794"/>
      <c r="PIZ280" s="794"/>
      <c r="PJA280" s="794"/>
      <c r="PJB280" s="794"/>
      <c r="PJC280" s="794"/>
      <c r="PJD280" s="794"/>
      <c r="PJE280" s="794"/>
      <c r="PJF280" s="794"/>
      <c r="PJG280" s="794"/>
      <c r="PJH280" s="794"/>
      <c r="PJI280" s="791"/>
      <c r="PJJ280" s="791"/>
      <c r="PJK280" s="791"/>
      <c r="PJL280" s="791"/>
      <c r="PJM280" s="791"/>
      <c r="PJN280" s="791"/>
      <c r="PJO280" s="791"/>
      <c r="PJP280" s="791"/>
      <c r="PJQ280" s="791"/>
      <c r="PJR280" s="791"/>
      <c r="PJS280" s="791"/>
      <c r="PJT280" s="791"/>
      <c r="PJU280" s="791"/>
      <c r="PJV280" s="791"/>
      <c r="PJW280" s="791"/>
      <c r="PJX280" s="791"/>
      <c r="PJY280" s="791"/>
      <c r="PJZ280" s="791"/>
      <c r="PKA280" s="791"/>
      <c r="PKB280" s="791"/>
      <c r="PKC280" s="791"/>
      <c r="PKD280" s="791"/>
      <c r="PKE280" s="791"/>
      <c r="PKF280" s="791"/>
      <c r="PKG280" s="792"/>
      <c r="PKH280" s="792"/>
      <c r="PKI280" s="792"/>
      <c r="PKJ280" s="792"/>
      <c r="PKK280" s="792"/>
      <c r="PKL280" s="791"/>
      <c r="PKM280" s="791"/>
      <c r="PKN280" s="792"/>
      <c r="PKO280" s="792"/>
      <c r="PKP280" s="791"/>
      <c r="PKQ280" s="791"/>
      <c r="PKR280" s="792"/>
      <c r="PKS280" s="792"/>
      <c r="PKT280" s="791"/>
      <c r="PKU280" s="791"/>
      <c r="PKV280" s="791"/>
      <c r="PKW280" s="791"/>
      <c r="PKX280" s="791"/>
      <c r="PKY280" s="791"/>
      <c r="PKZ280" s="791"/>
      <c r="PLA280" s="792"/>
      <c r="PLB280" s="792"/>
      <c r="PLC280" s="791"/>
      <c r="PLD280" s="791"/>
      <c r="PLE280" s="792"/>
      <c r="PLF280" s="792"/>
      <c r="PLG280" s="791"/>
      <c r="PLH280" s="791"/>
      <c r="PLI280" s="791"/>
      <c r="PLJ280" s="791"/>
      <c r="PLK280" s="791"/>
      <c r="PLL280" s="790"/>
      <c r="PLM280" s="793"/>
      <c r="PLN280" s="791"/>
      <c r="PLO280" s="791"/>
      <c r="PLP280" s="791"/>
      <c r="PLQ280" s="791"/>
      <c r="PLR280" s="791"/>
      <c r="PLS280" s="791"/>
      <c r="PLT280" s="791"/>
      <c r="PLU280" s="794"/>
      <c r="PLV280" s="794"/>
      <c r="PLW280" s="794"/>
      <c r="PLX280" s="794"/>
      <c r="PLY280" s="794"/>
      <c r="PLZ280" s="794"/>
      <c r="PMA280" s="794"/>
      <c r="PMB280" s="794"/>
      <c r="PMC280" s="794"/>
      <c r="PMD280" s="794"/>
      <c r="PME280" s="794"/>
      <c r="PMF280" s="794"/>
      <c r="PMG280" s="794"/>
      <c r="PMH280" s="794"/>
      <c r="PMI280" s="794"/>
      <c r="PMJ280" s="794"/>
      <c r="PMK280" s="794"/>
      <c r="PML280" s="794"/>
      <c r="PMM280" s="794"/>
      <c r="PMN280" s="794"/>
      <c r="PMO280" s="794"/>
      <c r="PMP280" s="794"/>
      <c r="PMQ280" s="794"/>
      <c r="PMR280" s="794"/>
      <c r="PMS280" s="794"/>
      <c r="PMT280" s="794"/>
      <c r="PMU280" s="794"/>
      <c r="PMV280" s="794"/>
      <c r="PMW280" s="794"/>
      <c r="PMX280" s="794"/>
      <c r="PMY280" s="794"/>
      <c r="PMZ280" s="794"/>
      <c r="PNA280" s="794"/>
      <c r="PNB280" s="794"/>
      <c r="PNC280" s="794"/>
      <c r="PND280" s="794"/>
      <c r="PNE280" s="794"/>
      <c r="PNF280" s="794"/>
      <c r="PNG280" s="794"/>
      <c r="PNH280" s="794"/>
      <c r="PNI280" s="794"/>
      <c r="PNJ280" s="794"/>
      <c r="PNK280" s="794"/>
      <c r="PNL280" s="794"/>
      <c r="PNM280" s="791"/>
      <c r="PNN280" s="791"/>
      <c r="PNO280" s="791"/>
      <c r="PNP280" s="791"/>
      <c r="PNQ280" s="791"/>
      <c r="PNR280" s="791"/>
      <c r="PNS280" s="791"/>
      <c r="PNT280" s="791"/>
      <c r="PNU280" s="791"/>
      <c r="PNV280" s="791"/>
      <c r="PNW280" s="791"/>
      <c r="PNX280" s="791"/>
      <c r="PNY280" s="791"/>
      <c r="PNZ280" s="791"/>
      <c r="POA280" s="791"/>
      <c r="POB280" s="791"/>
      <c r="POC280" s="791"/>
      <c r="POD280" s="791"/>
      <c r="POE280" s="791"/>
      <c r="POF280" s="791"/>
      <c r="POG280" s="791"/>
      <c r="POH280" s="791"/>
      <c r="POI280" s="791"/>
      <c r="POJ280" s="791"/>
      <c r="POK280" s="792"/>
      <c r="POL280" s="792"/>
      <c r="POM280" s="792"/>
      <c r="PON280" s="792"/>
      <c r="POO280" s="792"/>
      <c r="POP280" s="791"/>
      <c r="POQ280" s="791"/>
      <c r="POR280" s="792"/>
      <c r="POS280" s="792"/>
      <c r="POT280" s="791"/>
      <c r="POU280" s="791"/>
      <c r="POV280" s="792"/>
      <c r="POW280" s="792"/>
      <c r="POX280" s="791"/>
      <c r="POY280" s="791"/>
      <c r="POZ280" s="791"/>
      <c r="PPA280" s="791"/>
      <c r="PPB280" s="791"/>
      <c r="PPC280" s="791"/>
      <c r="PPD280" s="791"/>
      <c r="PPE280" s="792"/>
      <c r="PPF280" s="792"/>
      <c r="PPG280" s="791"/>
      <c r="PPH280" s="791"/>
      <c r="PPI280" s="792"/>
      <c r="PPJ280" s="792"/>
      <c r="PPK280" s="791"/>
      <c r="PPL280" s="791"/>
      <c r="PPM280" s="791"/>
      <c r="PPN280" s="791"/>
      <c r="PPO280" s="791"/>
      <c r="PPP280" s="790"/>
      <c r="PPQ280" s="793"/>
      <c r="PPR280" s="791"/>
      <c r="PPS280" s="791"/>
      <c r="PPT280" s="791"/>
      <c r="PPU280" s="791"/>
      <c r="PPV280" s="791"/>
      <c r="PPW280" s="791"/>
      <c r="PPX280" s="791"/>
      <c r="PPY280" s="794"/>
      <c r="PPZ280" s="794"/>
      <c r="PQA280" s="794"/>
      <c r="PQB280" s="794"/>
      <c r="PQC280" s="794"/>
      <c r="PQD280" s="794"/>
      <c r="PQE280" s="794"/>
      <c r="PQF280" s="794"/>
      <c r="PQG280" s="794"/>
      <c r="PQH280" s="794"/>
      <c r="PQI280" s="794"/>
      <c r="PQJ280" s="794"/>
      <c r="PQK280" s="794"/>
      <c r="PQL280" s="794"/>
      <c r="PQM280" s="794"/>
      <c r="PQN280" s="794"/>
      <c r="PQO280" s="794"/>
      <c r="PQP280" s="794"/>
      <c r="PQQ280" s="794"/>
      <c r="PQR280" s="794"/>
      <c r="PQS280" s="794"/>
      <c r="PQT280" s="794"/>
      <c r="PQU280" s="794"/>
      <c r="PQV280" s="794"/>
      <c r="PQW280" s="794"/>
      <c r="PQX280" s="794"/>
      <c r="PQY280" s="794"/>
      <c r="PQZ280" s="794"/>
      <c r="PRA280" s="794"/>
      <c r="PRB280" s="794"/>
      <c r="PRC280" s="794"/>
      <c r="PRD280" s="794"/>
      <c r="PRE280" s="794"/>
      <c r="PRF280" s="794"/>
      <c r="PRG280" s="794"/>
      <c r="PRH280" s="794"/>
      <c r="PRI280" s="794"/>
      <c r="PRJ280" s="794"/>
      <c r="PRK280" s="794"/>
      <c r="PRL280" s="794"/>
      <c r="PRM280" s="794"/>
      <c r="PRN280" s="794"/>
      <c r="PRO280" s="794"/>
      <c r="PRP280" s="794"/>
      <c r="PRQ280" s="791"/>
      <c r="PRR280" s="791"/>
      <c r="PRS280" s="791"/>
      <c r="PRT280" s="791"/>
      <c r="PRU280" s="791"/>
      <c r="PRV280" s="791"/>
      <c r="PRW280" s="791"/>
      <c r="PRX280" s="791"/>
      <c r="PRY280" s="791"/>
      <c r="PRZ280" s="791"/>
      <c r="PSA280" s="791"/>
      <c r="PSB280" s="791"/>
      <c r="PSC280" s="791"/>
      <c r="PSD280" s="791"/>
      <c r="PSE280" s="791"/>
      <c r="PSF280" s="791"/>
      <c r="PSG280" s="791"/>
      <c r="PSH280" s="791"/>
      <c r="PSI280" s="791"/>
      <c r="PSJ280" s="791"/>
      <c r="PSK280" s="791"/>
      <c r="PSL280" s="791"/>
      <c r="PSM280" s="791"/>
      <c r="PSN280" s="791"/>
      <c r="PSO280" s="792"/>
      <c r="PSP280" s="792"/>
      <c r="PSQ280" s="792"/>
      <c r="PSR280" s="792"/>
      <c r="PSS280" s="792"/>
      <c r="PST280" s="791"/>
      <c r="PSU280" s="791"/>
      <c r="PSV280" s="792"/>
      <c r="PSW280" s="792"/>
      <c r="PSX280" s="791"/>
      <c r="PSY280" s="791"/>
      <c r="PSZ280" s="792"/>
      <c r="PTA280" s="792"/>
      <c r="PTB280" s="791"/>
      <c r="PTC280" s="791"/>
      <c r="PTD280" s="791"/>
      <c r="PTE280" s="791"/>
      <c r="PTF280" s="791"/>
      <c r="PTG280" s="791"/>
      <c r="PTH280" s="791"/>
      <c r="PTI280" s="792"/>
      <c r="PTJ280" s="792"/>
      <c r="PTK280" s="791"/>
      <c r="PTL280" s="791"/>
      <c r="PTM280" s="792"/>
      <c r="PTN280" s="792"/>
      <c r="PTO280" s="791"/>
      <c r="PTP280" s="791"/>
      <c r="PTQ280" s="791"/>
      <c r="PTR280" s="791"/>
      <c r="PTS280" s="791"/>
      <c r="PTT280" s="790"/>
      <c r="PTU280" s="793"/>
      <c r="PTV280" s="791"/>
      <c r="PTW280" s="791"/>
      <c r="PTX280" s="791"/>
      <c r="PTY280" s="791"/>
      <c r="PTZ280" s="791"/>
      <c r="PUA280" s="791"/>
      <c r="PUB280" s="791"/>
      <c r="PUC280" s="794"/>
      <c r="PUD280" s="794"/>
      <c r="PUE280" s="794"/>
      <c r="PUF280" s="794"/>
      <c r="PUG280" s="794"/>
      <c r="PUH280" s="794"/>
      <c r="PUI280" s="794"/>
      <c r="PUJ280" s="794"/>
      <c r="PUK280" s="794"/>
      <c r="PUL280" s="794"/>
      <c r="PUM280" s="794"/>
      <c r="PUN280" s="794"/>
      <c r="PUO280" s="794"/>
      <c r="PUP280" s="794"/>
      <c r="PUQ280" s="794"/>
      <c r="PUR280" s="794"/>
      <c r="PUS280" s="794"/>
      <c r="PUT280" s="794"/>
      <c r="PUU280" s="794"/>
      <c r="PUV280" s="794"/>
      <c r="PUW280" s="794"/>
      <c r="PUX280" s="794"/>
      <c r="PUY280" s="794"/>
      <c r="PUZ280" s="794"/>
      <c r="PVA280" s="794"/>
      <c r="PVB280" s="794"/>
      <c r="PVC280" s="794"/>
      <c r="PVD280" s="794"/>
      <c r="PVE280" s="794"/>
      <c r="PVF280" s="794"/>
      <c r="PVG280" s="794"/>
      <c r="PVH280" s="794"/>
      <c r="PVI280" s="794"/>
      <c r="PVJ280" s="794"/>
      <c r="PVK280" s="794"/>
      <c r="PVL280" s="794"/>
      <c r="PVM280" s="794"/>
      <c r="PVN280" s="794"/>
      <c r="PVO280" s="794"/>
      <c r="PVP280" s="794"/>
      <c r="PVQ280" s="794"/>
      <c r="PVR280" s="794"/>
      <c r="PVS280" s="794"/>
      <c r="PVT280" s="794"/>
      <c r="PVU280" s="791"/>
      <c r="PVV280" s="791"/>
      <c r="PVW280" s="791"/>
      <c r="PVX280" s="791"/>
      <c r="PVY280" s="791"/>
      <c r="PVZ280" s="791"/>
      <c r="PWA280" s="791"/>
      <c r="PWB280" s="791"/>
      <c r="PWC280" s="791"/>
      <c r="PWD280" s="791"/>
      <c r="PWE280" s="791"/>
      <c r="PWF280" s="791"/>
      <c r="PWG280" s="791"/>
      <c r="PWH280" s="791"/>
      <c r="PWI280" s="791"/>
      <c r="PWJ280" s="791"/>
      <c r="PWK280" s="791"/>
      <c r="PWL280" s="791"/>
      <c r="PWM280" s="791"/>
      <c r="PWN280" s="791"/>
      <c r="PWO280" s="791"/>
      <c r="PWP280" s="791"/>
      <c r="PWQ280" s="791"/>
      <c r="PWR280" s="791"/>
      <c r="PWS280" s="792"/>
      <c r="PWT280" s="792"/>
      <c r="PWU280" s="792"/>
      <c r="PWV280" s="792"/>
      <c r="PWW280" s="792"/>
      <c r="PWX280" s="791"/>
      <c r="PWY280" s="791"/>
      <c r="PWZ280" s="792"/>
      <c r="PXA280" s="792"/>
      <c r="PXB280" s="791"/>
      <c r="PXC280" s="791"/>
      <c r="PXD280" s="792"/>
      <c r="PXE280" s="792"/>
      <c r="PXF280" s="791"/>
      <c r="PXG280" s="791"/>
      <c r="PXH280" s="791"/>
      <c r="PXI280" s="791"/>
      <c r="PXJ280" s="791"/>
      <c r="PXK280" s="791"/>
      <c r="PXL280" s="791"/>
      <c r="PXM280" s="792"/>
      <c r="PXN280" s="792"/>
      <c r="PXO280" s="791"/>
      <c r="PXP280" s="791"/>
      <c r="PXQ280" s="792"/>
      <c r="PXR280" s="792"/>
      <c r="PXS280" s="791"/>
      <c r="PXT280" s="791"/>
      <c r="PXU280" s="791"/>
      <c r="PXV280" s="791"/>
      <c r="PXW280" s="791"/>
      <c r="PXX280" s="790"/>
      <c r="PXY280" s="793"/>
      <c r="PXZ280" s="791"/>
      <c r="PYA280" s="791"/>
      <c r="PYB280" s="791"/>
      <c r="PYC280" s="791"/>
      <c r="PYD280" s="791"/>
      <c r="PYE280" s="791"/>
      <c r="PYF280" s="791"/>
      <c r="PYG280" s="794"/>
      <c r="PYH280" s="794"/>
      <c r="PYI280" s="794"/>
      <c r="PYJ280" s="794"/>
      <c r="PYK280" s="794"/>
      <c r="PYL280" s="794"/>
      <c r="PYM280" s="794"/>
      <c r="PYN280" s="794"/>
      <c r="PYO280" s="794"/>
      <c r="PYP280" s="794"/>
      <c r="PYQ280" s="794"/>
      <c r="PYR280" s="794"/>
      <c r="PYS280" s="794"/>
      <c r="PYT280" s="794"/>
      <c r="PYU280" s="794"/>
      <c r="PYV280" s="794"/>
      <c r="PYW280" s="794"/>
      <c r="PYX280" s="794"/>
      <c r="PYY280" s="794"/>
      <c r="PYZ280" s="794"/>
      <c r="PZA280" s="794"/>
      <c r="PZB280" s="794"/>
      <c r="PZC280" s="794"/>
      <c r="PZD280" s="794"/>
      <c r="PZE280" s="794"/>
      <c r="PZF280" s="794"/>
      <c r="PZG280" s="794"/>
      <c r="PZH280" s="794"/>
      <c r="PZI280" s="794"/>
      <c r="PZJ280" s="794"/>
      <c r="PZK280" s="794"/>
      <c r="PZL280" s="794"/>
      <c r="PZM280" s="794"/>
      <c r="PZN280" s="794"/>
      <c r="PZO280" s="794"/>
      <c r="PZP280" s="794"/>
      <c r="PZQ280" s="794"/>
      <c r="PZR280" s="794"/>
      <c r="PZS280" s="794"/>
      <c r="PZT280" s="794"/>
      <c r="PZU280" s="794"/>
      <c r="PZV280" s="794"/>
      <c r="PZW280" s="794"/>
      <c r="PZX280" s="794"/>
      <c r="PZY280" s="791"/>
      <c r="PZZ280" s="791"/>
      <c r="QAA280" s="791"/>
      <c r="QAB280" s="791"/>
      <c r="QAC280" s="791"/>
      <c r="QAD280" s="791"/>
      <c r="QAE280" s="791"/>
      <c r="QAF280" s="791"/>
      <c r="QAG280" s="791"/>
      <c r="QAH280" s="791"/>
      <c r="QAI280" s="791"/>
      <c r="QAJ280" s="791"/>
      <c r="QAK280" s="791"/>
      <c r="QAL280" s="791"/>
      <c r="QAM280" s="791"/>
      <c r="QAN280" s="791"/>
      <c r="QAO280" s="791"/>
      <c r="QAP280" s="791"/>
      <c r="QAQ280" s="791"/>
      <c r="QAR280" s="791"/>
      <c r="QAS280" s="791"/>
      <c r="QAT280" s="791"/>
      <c r="QAU280" s="791"/>
      <c r="QAV280" s="791"/>
      <c r="QAW280" s="792"/>
      <c r="QAX280" s="792"/>
      <c r="QAY280" s="792"/>
      <c r="QAZ280" s="792"/>
      <c r="QBA280" s="792"/>
      <c r="QBB280" s="791"/>
      <c r="QBC280" s="791"/>
      <c r="QBD280" s="792"/>
      <c r="QBE280" s="792"/>
      <c r="QBF280" s="791"/>
      <c r="QBG280" s="791"/>
      <c r="QBH280" s="792"/>
      <c r="QBI280" s="792"/>
      <c r="QBJ280" s="791"/>
      <c r="QBK280" s="791"/>
      <c r="QBL280" s="791"/>
      <c r="QBM280" s="791"/>
      <c r="QBN280" s="791"/>
      <c r="QBO280" s="791"/>
      <c r="QBP280" s="791"/>
      <c r="QBQ280" s="792"/>
      <c r="QBR280" s="792"/>
      <c r="QBS280" s="791"/>
      <c r="QBT280" s="791"/>
      <c r="QBU280" s="792"/>
      <c r="QBV280" s="792"/>
      <c r="QBW280" s="791"/>
      <c r="QBX280" s="791"/>
      <c r="QBY280" s="791"/>
      <c r="QBZ280" s="791"/>
      <c r="QCA280" s="791"/>
      <c r="QCB280" s="790"/>
      <c r="QCC280" s="793"/>
      <c r="QCD280" s="791"/>
      <c r="QCE280" s="791"/>
      <c r="QCF280" s="791"/>
      <c r="QCG280" s="791"/>
      <c r="QCH280" s="791"/>
      <c r="QCI280" s="791"/>
      <c r="QCJ280" s="791"/>
      <c r="QCK280" s="794"/>
      <c r="QCL280" s="794"/>
      <c r="QCM280" s="794"/>
      <c r="QCN280" s="794"/>
      <c r="QCO280" s="794"/>
      <c r="QCP280" s="794"/>
      <c r="QCQ280" s="794"/>
      <c r="QCR280" s="794"/>
      <c r="QCS280" s="794"/>
      <c r="QCT280" s="794"/>
      <c r="QCU280" s="794"/>
      <c r="QCV280" s="794"/>
      <c r="QCW280" s="794"/>
      <c r="QCX280" s="794"/>
      <c r="QCY280" s="794"/>
      <c r="QCZ280" s="794"/>
      <c r="QDA280" s="794"/>
      <c r="QDB280" s="794"/>
      <c r="QDC280" s="794"/>
      <c r="QDD280" s="794"/>
      <c r="QDE280" s="794"/>
      <c r="QDF280" s="794"/>
      <c r="QDG280" s="794"/>
      <c r="QDH280" s="794"/>
      <c r="QDI280" s="794"/>
      <c r="QDJ280" s="794"/>
      <c r="QDK280" s="794"/>
      <c r="QDL280" s="794"/>
      <c r="QDM280" s="794"/>
      <c r="QDN280" s="794"/>
      <c r="QDO280" s="794"/>
      <c r="QDP280" s="794"/>
      <c r="QDQ280" s="794"/>
      <c r="QDR280" s="794"/>
      <c r="QDS280" s="794"/>
      <c r="QDT280" s="794"/>
      <c r="QDU280" s="794"/>
      <c r="QDV280" s="794"/>
      <c r="QDW280" s="794"/>
      <c r="QDX280" s="794"/>
      <c r="QDY280" s="794"/>
      <c r="QDZ280" s="794"/>
      <c r="QEA280" s="794"/>
      <c r="QEB280" s="794"/>
      <c r="QEC280" s="791"/>
      <c r="QED280" s="791"/>
      <c r="QEE280" s="791"/>
      <c r="QEF280" s="791"/>
      <c r="QEG280" s="791"/>
      <c r="QEH280" s="791"/>
      <c r="QEI280" s="791"/>
      <c r="QEJ280" s="791"/>
      <c r="QEK280" s="791"/>
      <c r="QEL280" s="791"/>
      <c r="QEM280" s="791"/>
      <c r="QEN280" s="791"/>
      <c r="QEO280" s="791"/>
      <c r="QEP280" s="791"/>
      <c r="QEQ280" s="791"/>
      <c r="QER280" s="791"/>
      <c r="QES280" s="791"/>
      <c r="QET280" s="791"/>
      <c r="QEU280" s="791"/>
      <c r="QEV280" s="791"/>
      <c r="QEW280" s="791"/>
      <c r="QEX280" s="791"/>
      <c r="QEY280" s="791"/>
      <c r="QEZ280" s="791"/>
      <c r="QFA280" s="792"/>
      <c r="QFB280" s="792"/>
      <c r="QFC280" s="792"/>
      <c r="QFD280" s="792"/>
      <c r="QFE280" s="792"/>
      <c r="QFF280" s="791"/>
      <c r="QFG280" s="791"/>
      <c r="QFH280" s="792"/>
      <c r="QFI280" s="792"/>
      <c r="QFJ280" s="791"/>
      <c r="QFK280" s="791"/>
      <c r="QFL280" s="792"/>
      <c r="QFM280" s="792"/>
      <c r="QFN280" s="791"/>
      <c r="QFO280" s="791"/>
      <c r="QFP280" s="791"/>
      <c r="QFQ280" s="791"/>
      <c r="QFR280" s="791"/>
      <c r="QFS280" s="791"/>
      <c r="QFT280" s="791"/>
      <c r="QFU280" s="792"/>
      <c r="QFV280" s="792"/>
      <c r="QFW280" s="791"/>
      <c r="QFX280" s="791"/>
      <c r="QFY280" s="792"/>
      <c r="QFZ280" s="792"/>
      <c r="QGA280" s="791"/>
      <c r="QGB280" s="791"/>
      <c r="QGC280" s="791"/>
      <c r="QGD280" s="791"/>
      <c r="QGE280" s="791"/>
      <c r="QGF280" s="790"/>
      <c r="QGG280" s="793"/>
      <c r="QGH280" s="791"/>
      <c r="QGI280" s="791"/>
      <c r="QGJ280" s="791"/>
      <c r="QGK280" s="791"/>
      <c r="QGL280" s="791"/>
      <c r="QGM280" s="791"/>
      <c r="QGN280" s="791"/>
      <c r="QGO280" s="794"/>
      <c r="QGP280" s="794"/>
      <c r="QGQ280" s="794"/>
      <c r="QGR280" s="794"/>
      <c r="QGS280" s="794"/>
      <c r="QGT280" s="794"/>
      <c r="QGU280" s="794"/>
      <c r="QGV280" s="794"/>
      <c r="QGW280" s="794"/>
      <c r="QGX280" s="794"/>
      <c r="QGY280" s="794"/>
      <c r="QGZ280" s="794"/>
      <c r="QHA280" s="794"/>
      <c r="QHB280" s="794"/>
      <c r="QHC280" s="794"/>
      <c r="QHD280" s="794"/>
      <c r="QHE280" s="794"/>
      <c r="QHF280" s="794"/>
      <c r="QHG280" s="794"/>
      <c r="QHH280" s="794"/>
      <c r="QHI280" s="794"/>
      <c r="QHJ280" s="794"/>
      <c r="QHK280" s="794"/>
      <c r="QHL280" s="794"/>
      <c r="QHM280" s="794"/>
      <c r="QHN280" s="794"/>
      <c r="QHO280" s="794"/>
      <c r="QHP280" s="794"/>
      <c r="QHQ280" s="794"/>
      <c r="QHR280" s="794"/>
      <c r="QHS280" s="794"/>
      <c r="QHT280" s="794"/>
      <c r="QHU280" s="794"/>
      <c r="QHV280" s="794"/>
      <c r="QHW280" s="794"/>
      <c r="QHX280" s="794"/>
      <c r="QHY280" s="794"/>
      <c r="QHZ280" s="794"/>
      <c r="QIA280" s="794"/>
      <c r="QIB280" s="794"/>
      <c r="QIC280" s="794"/>
      <c r="QID280" s="794"/>
      <c r="QIE280" s="794"/>
      <c r="QIF280" s="794"/>
      <c r="QIG280" s="791"/>
      <c r="QIH280" s="791"/>
      <c r="QII280" s="791"/>
      <c r="QIJ280" s="791"/>
      <c r="QIK280" s="791"/>
      <c r="QIL280" s="791"/>
      <c r="QIM280" s="791"/>
      <c r="QIN280" s="791"/>
      <c r="QIO280" s="791"/>
      <c r="QIP280" s="791"/>
      <c r="QIQ280" s="791"/>
      <c r="QIR280" s="791"/>
      <c r="QIS280" s="791"/>
      <c r="QIT280" s="791"/>
      <c r="QIU280" s="791"/>
      <c r="QIV280" s="791"/>
      <c r="QIW280" s="791"/>
      <c r="QIX280" s="791"/>
      <c r="QIY280" s="791"/>
      <c r="QIZ280" s="791"/>
      <c r="QJA280" s="791"/>
      <c r="QJB280" s="791"/>
      <c r="QJC280" s="791"/>
      <c r="QJD280" s="791"/>
      <c r="QJE280" s="792"/>
      <c r="QJF280" s="792"/>
      <c r="QJG280" s="792"/>
      <c r="QJH280" s="792"/>
      <c r="QJI280" s="792"/>
      <c r="QJJ280" s="791"/>
      <c r="QJK280" s="791"/>
      <c r="QJL280" s="792"/>
      <c r="QJM280" s="792"/>
      <c r="QJN280" s="791"/>
      <c r="QJO280" s="791"/>
      <c r="QJP280" s="792"/>
      <c r="QJQ280" s="792"/>
      <c r="QJR280" s="791"/>
      <c r="QJS280" s="791"/>
      <c r="QJT280" s="791"/>
      <c r="QJU280" s="791"/>
      <c r="QJV280" s="791"/>
      <c r="QJW280" s="791"/>
      <c r="QJX280" s="791"/>
      <c r="QJY280" s="792"/>
      <c r="QJZ280" s="792"/>
      <c r="QKA280" s="791"/>
      <c r="QKB280" s="791"/>
      <c r="QKC280" s="792"/>
      <c r="QKD280" s="792"/>
      <c r="QKE280" s="791"/>
      <c r="QKF280" s="791"/>
      <c r="QKG280" s="791"/>
      <c r="QKH280" s="791"/>
      <c r="QKI280" s="791"/>
      <c r="QKJ280" s="790"/>
      <c r="QKK280" s="793"/>
      <c r="QKL280" s="791"/>
      <c r="QKM280" s="791"/>
      <c r="QKN280" s="791"/>
      <c r="QKO280" s="791"/>
      <c r="QKP280" s="791"/>
      <c r="QKQ280" s="791"/>
      <c r="QKR280" s="791"/>
      <c r="QKS280" s="794"/>
      <c r="QKT280" s="794"/>
      <c r="QKU280" s="794"/>
      <c r="QKV280" s="794"/>
      <c r="QKW280" s="794"/>
      <c r="QKX280" s="794"/>
      <c r="QKY280" s="794"/>
      <c r="QKZ280" s="794"/>
      <c r="QLA280" s="794"/>
      <c r="QLB280" s="794"/>
      <c r="QLC280" s="794"/>
      <c r="QLD280" s="794"/>
      <c r="QLE280" s="794"/>
      <c r="QLF280" s="794"/>
      <c r="QLG280" s="794"/>
      <c r="QLH280" s="794"/>
      <c r="QLI280" s="794"/>
      <c r="QLJ280" s="794"/>
      <c r="QLK280" s="794"/>
      <c r="QLL280" s="794"/>
      <c r="QLM280" s="794"/>
      <c r="QLN280" s="794"/>
      <c r="QLO280" s="794"/>
      <c r="QLP280" s="794"/>
      <c r="QLQ280" s="794"/>
      <c r="QLR280" s="794"/>
      <c r="QLS280" s="794"/>
      <c r="QLT280" s="794"/>
      <c r="QLU280" s="794"/>
      <c r="QLV280" s="794"/>
      <c r="QLW280" s="794"/>
      <c r="QLX280" s="794"/>
      <c r="QLY280" s="794"/>
      <c r="QLZ280" s="794"/>
      <c r="QMA280" s="794"/>
      <c r="QMB280" s="794"/>
      <c r="QMC280" s="794"/>
      <c r="QMD280" s="794"/>
      <c r="QME280" s="794"/>
      <c r="QMF280" s="794"/>
      <c r="QMG280" s="794"/>
      <c r="QMH280" s="794"/>
      <c r="QMI280" s="794"/>
      <c r="QMJ280" s="794"/>
      <c r="QMK280" s="791"/>
      <c r="QML280" s="791"/>
      <c r="QMM280" s="791"/>
      <c r="QMN280" s="791"/>
      <c r="QMO280" s="791"/>
      <c r="QMP280" s="791"/>
      <c r="QMQ280" s="791"/>
      <c r="QMR280" s="791"/>
      <c r="QMS280" s="791"/>
      <c r="QMT280" s="791"/>
      <c r="QMU280" s="791"/>
      <c r="QMV280" s="791"/>
      <c r="QMW280" s="791"/>
      <c r="QMX280" s="791"/>
      <c r="QMY280" s="791"/>
      <c r="QMZ280" s="791"/>
      <c r="QNA280" s="791"/>
      <c r="QNB280" s="791"/>
      <c r="QNC280" s="791"/>
      <c r="QND280" s="791"/>
      <c r="QNE280" s="791"/>
      <c r="QNF280" s="791"/>
      <c r="QNG280" s="791"/>
      <c r="QNH280" s="791"/>
      <c r="QNI280" s="792"/>
      <c r="QNJ280" s="792"/>
      <c r="QNK280" s="792"/>
      <c r="QNL280" s="792"/>
      <c r="QNM280" s="792"/>
      <c r="QNN280" s="791"/>
      <c r="QNO280" s="791"/>
      <c r="QNP280" s="792"/>
      <c r="QNQ280" s="792"/>
      <c r="QNR280" s="791"/>
      <c r="QNS280" s="791"/>
      <c r="QNT280" s="792"/>
      <c r="QNU280" s="792"/>
      <c r="QNV280" s="791"/>
      <c r="QNW280" s="791"/>
      <c r="QNX280" s="791"/>
      <c r="QNY280" s="791"/>
      <c r="QNZ280" s="791"/>
      <c r="QOA280" s="791"/>
      <c r="QOB280" s="791"/>
      <c r="QOC280" s="792"/>
      <c r="QOD280" s="792"/>
      <c r="QOE280" s="791"/>
      <c r="QOF280" s="791"/>
      <c r="QOG280" s="792"/>
      <c r="QOH280" s="792"/>
      <c r="QOI280" s="791"/>
      <c r="QOJ280" s="791"/>
      <c r="QOK280" s="791"/>
      <c r="QOL280" s="791"/>
      <c r="QOM280" s="791"/>
      <c r="QON280" s="790"/>
      <c r="QOO280" s="793"/>
      <c r="QOP280" s="791"/>
      <c r="QOQ280" s="791"/>
      <c r="QOR280" s="791"/>
      <c r="QOS280" s="791"/>
      <c r="QOT280" s="791"/>
      <c r="QOU280" s="791"/>
      <c r="QOV280" s="791"/>
      <c r="QOW280" s="794"/>
      <c r="QOX280" s="794"/>
      <c r="QOY280" s="794"/>
      <c r="QOZ280" s="794"/>
      <c r="QPA280" s="794"/>
      <c r="QPB280" s="794"/>
      <c r="QPC280" s="794"/>
      <c r="QPD280" s="794"/>
      <c r="QPE280" s="794"/>
      <c r="QPF280" s="794"/>
      <c r="QPG280" s="794"/>
      <c r="QPH280" s="794"/>
      <c r="QPI280" s="794"/>
      <c r="QPJ280" s="794"/>
      <c r="QPK280" s="794"/>
      <c r="QPL280" s="794"/>
      <c r="QPM280" s="794"/>
      <c r="QPN280" s="794"/>
      <c r="QPO280" s="794"/>
      <c r="QPP280" s="794"/>
      <c r="QPQ280" s="794"/>
      <c r="QPR280" s="794"/>
      <c r="QPS280" s="794"/>
      <c r="QPT280" s="794"/>
      <c r="QPU280" s="794"/>
      <c r="QPV280" s="794"/>
      <c r="QPW280" s="794"/>
      <c r="QPX280" s="794"/>
      <c r="QPY280" s="794"/>
      <c r="QPZ280" s="794"/>
      <c r="QQA280" s="794"/>
      <c r="QQB280" s="794"/>
      <c r="QQC280" s="794"/>
      <c r="QQD280" s="794"/>
      <c r="QQE280" s="794"/>
      <c r="QQF280" s="794"/>
      <c r="QQG280" s="794"/>
      <c r="QQH280" s="794"/>
      <c r="QQI280" s="794"/>
      <c r="QQJ280" s="794"/>
      <c r="QQK280" s="794"/>
      <c r="QQL280" s="794"/>
      <c r="QQM280" s="794"/>
      <c r="QQN280" s="794"/>
      <c r="QQO280" s="791"/>
      <c r="QQP280" s="791"/>
      <c r="QQQ280" s="791"/>
      <c r="QQR280" s="791"/>
      <c r="QQS280" s="791"/>
      <c r="QQT280" s="791"/>
      <c r="QQU280" s="791"/>
      <c r="QQV280" s="791"/>
      <c r="QQW280" s="791"/>
      <c r="QQX280" s="791"/>
      <c r="QQY280" s="791"/>
      <c r="QQZ280" s="791"/>
      <c r="QRA280" s="791"/>
      <c r="QRB280" s="791"/>
      <c r="QRC280" s="791"/>
      <c r="QRD280" s="791"/>
      <c r="QRE280" s="791"/>
      <c r="QRF280" s="791"/>
      <c r="QRG280" s="791"/>
      <c r="QRH280" s="791"/>
      <c r="QRI280" s="791"/>
      <c r="QRJ280" s="791"/>
      <c r="QRK280" s="791"/>
      <c r="QRL280" s="791"/>
      <c r="QRM280" s="792"/>
      <c r="QRN280" s="792"/>
      <c r="QRO280" s="792"/>
      <c r="QRP280" s="792"/>
      <c r="QRQ280" s="792"/>
      <c r="QRR280" s="791"/>
      <c r="QRS280" s="791"/>
      <c r="QRT280" s="792"/>
      <c r="QRU280" s="792"/>
      <c r="QRV280" s="791"/>
      <c r="QRW280" s="791"/>
      <c r="QRX280" s="792"/>
      <c r="QRY280" s="792"/>
      <c r="QRZ280" s="791"/>
      <c r="QSA280" s="791"/>
      <c r="QSB280" s="791"/>
      <c r="QSC280" s="791"/>
      <c r="QSD280" s="791"/>
      <c r="QSE280" s="791"/>
      <c r="QSF280" s="791"/>
      <c r="QSG280" s="792"/>
      <c r="QSH280" s="792"/>
      <c r="QSI280" s="791"/>
      <c r="QSJ280" s="791"/>
      <c r="QSK280" s="792"/>
      <c r="QSL280" s="792"/>
      <c r="QSM280" s="791"/>
      <c r="QSN280" s="791"/>
      <c r="QSO280" s="791"/>
      <c r="QSP280" s="791"/>
      <c r="QSQ280" s="791"/>
      <c r="QSR280" s="790"/>
      <c r="QSS280" s="793"/>
      <c r="QST280" s="791"/>
      <c r="QSU280" s="791"/>
      <c r="QSV280" s="791"/>
      <c r="QSW280" s="791"/>
      <c r="QSX280" s="791"/>
      <c r="QSY280" s="791"/>
      <c r="QSZ280" s="791"/>
      <c r="QTA280" s="794"/>
      <c r="QTB280" s="794"/>
      <c r="QTC280" s="794"/>
      <c r="QTD280" s="794"/>
      <c r="QTE280" s="794"/>
      <c r="QTF280" s="794"/>
      <c r="QTG280" s="794"/>
      <c r="QTH280" s="794"/>
      <c r="QTI280" s="794"/>
      <c r="QTJ280" s="794"/>
      <c r="QTK280" s="794"/>
      <c r="QTL280" s="794"/>
      <c r="QTM280" s="794"/>
      <c r="QTN280" s="794"/>
      <c r="QTO280" s="794"/>
      <c r="QTP280" s="794"/>
      <c r="QTQ280" s="794"/>
      <c r="QTR280" s="794"/>
      <c r="QTS280" s="794"/>
      <c r="QTT280" s="794"/>
      <c r="QTU280" s="794"/>
      <c r="QTV280" s="794"/>
      <c r="QTW280" s="794"/>
      <c r="QTX280" s="794"/>
      <c r="QTY280" s="794"/>
      <c r="QTZ280" s="794"/>
      <c r="QUA280" s="794"/>
      <c r="QUB280" s="794"/>
      <c r="QUC280" s="794"/>
      <c r="QUD280" s="794"/>
      <c r="QUE280" s="794"/>
      <c r="QUF280" s="794"/>
      <c r="QUG280" s="794"/>
      <c r="QUH280" s="794"/>
      <c r="QUI280" s="794"/>
      <c r="QUJ280" s="794"/>
      <c r="QUK280" s="794"/>
      <c r="QUL280" s="794"/>
      <c r="QUM280" s="794"/>
      <c r="QUN280" s="794"/>
      <c r="QUO280" s="794"/>
      <c r="QUP280" s="794"/>
      <c r="QUQ280" s="794"/>
      <c r="QUR280" s="794"/>
      <c r="QUS280" s="791"/>
      <c r="QUT280" s="791"/>
      <c r="QUU280" s="791"/>
      <c r="QUV280" s="791"/>
      <c r="QUW280" s="791"/>
      <c r="QUX280" s="791"/>
      <c r="QUY280" s="791"/>
      <c r="QUZ280" s="791"/>
      <c r="QVA280" s="791"/>
      <c r="QVB280" s="791"/>
      <c r="QVC280" s="791"/>
      <c r="QVD280" s="791"/>
      <c r="QVE280" s="791"/>
      <c r="QVF280" s="791"/>
      <c r="QVG280" s="791"/>
      <c r="QVH280" s="791"/>
      <c r="QVI280" s="791"/>
      <c r="QVJ280" s="791"/>
      <c r="QVK280" s="791"/>
      <c r="QVL280" s="791"/>
      <c r="QVM280" s="791"/>
      <c r="QVN280" s="791"/>
      <c r="QVO280" s="791"/>
      <c r="QVP280" s="791"/>
      <c r="QVQ280" s="792"/>
      <c r="QVR280" s="792"/>
      <c r="QVS280" s="792"/>
      <c r="QVT280" s="792"/>
      <c r="QVU280" s="792"/>
      <c r="QVV280" s="791"/>
      <c r="QVW280" s="791"/>
      <c r="QVX280" s="792"/>
      <c r="QVY280" s="792"/>
      <c r="QVZ280" s="791"/>
      <c r="QWA280" s="791"/>
      <c r="QWB280" s="792"/>
      <c r="QWC280" s="792"/>
      <c r="QWD280" s="791"/>
      <c r="QWE280" s="791"/>
      <c r="QWF280" s="791"/>
      <c r="QWG280" s="791"/>
      <c r="QWH280" s="791"/>
      <c r="QWI280" s="791"/>
      <c r="QWJ280" s="791"/>
      <c r="QWK280" s="792"/>
      <c r="QWL280" s="792"/>
      <c r="QWM280" s="791"/>
      <c r="QWN280" s="791"/>
      <c r="QWO280" s="792"/>
      <c r="QWP280" s="792"/>
      <c r="QWQ280" s="791"/>
      <c r="QWR280" s="791"/>
      <c r="QWS280" s="791"/>
      <c r="QWT280" s="791"/>
      <c r="QWU280" s="791"/>
      <c r="QWV280" s="790"/>
      <c r="QWW280" s="793"/>
      <c r="QWX280" s="791"/>
      <c r="QWY280" s="791"/>
      <c r="QWZ280" s="791"/>
      <c r="QXA280" s="791"/>
      <c r="QXB280" s="791"/>
      <c r="QXC280" s="791"/>
      <c r="QXD280" s="791"/>
      <c r="QXE280" s="794"/>
      <c r="QXF280" s="794"/>
      <c r="QXG280" s="794"/>
      <c r="QXH280" s="794"/>
      <c r="QXI280" s="794"/>
      <c r="QXJ280" s="794"/>
      <c r="QXK280" s="794"/>
      <c r="QXL280" s="794"/>
      <c r="QXM280" s="794"/>
      <c r="QXN280" s="794"/>
      <c r="QXO280" s="794"/>
      <c r="QXP280" s="794"/>
      <c r="QXQ280" s="794"/>
      <c r="QXR280" s="794"/>
      <c r="QXS280" s="794"/>
      <c r="QXT280" s="794"/>
      <c r="QXU280" s="794"/>
      <c r="QXV280" s="794"/>
      <c r="QXW280" s="794"/>
      <c r="QXX280" s="794"/>
      <c r="QXY280" s="794"/>
      <c r="QXZ280" s="794"/>
      <c r="QYA280" s="794"/>
      <c r="QYB280" s="794"/>
      <c r="QYC280" s="794"/>
      <c r="QYD280" s="794"/>
      <c r="QYE280" s="794"/>
      <c r="QYF280" s="794"/>
      <c r="QYG280" s="794"/>
      <c r="QYH280" s="794"/>
      <c r="QYI280" s="794"/>
      <c r="QYJ280" s="794"/>
      <c r="QYK280" s="794"/>
      <c r="QYL280" s="794"/>
      <c r="QYM280" s="794"/>
      <c r="QYN280" s="794"/>
      <c r="QYO280" s="794"/>
      <c r="QYP280" s="794"/>
      <c r="QYQ280" s="794"/>
      <c r="QYR280" s="794"/>
      <c r="QYS280" s="794"/>
      <c r="QYT280" s="794"/>
      <c r="QYU280" s="794"/>
      <c r="QYV280" s="794"/>
      <c r="QYW280" s="791"/>
      <c r="QYX280" s="791"/>
      <c r="QYY280" s="791"/>
      <c r="QYZ280" s="791"/>
      <c r="QZA280" s="791"/>
      <c r="QZB280" s="791"/>
      <c r="QZC280" s="791"/>
      <c r="QZD280" s="791"/>
      <c r="QZE280" s="791"/>
      <c r="QZF280" s="791"/>
      <c r="QZG280" s="791"/>
      <c r="QZH280" s="791"/>
      <c r="QZI280" s="791"/>
      <c r="QZJ280" s="791"/>
      <c r="QZK280" s="791"/>
      <c r="QZL280" s="791"/>
      <c r="QZM280" s="791"/>
      <c r="QZN280" s="791"/>
      <c r="QZO280" s="791"/>
      <c r="QZP280" s="791"/>
      <c r="QZQ280" s="791"/>
      <c r="QZR280" s="791"/>
      <c r="QZS280" s="791"/>
      <c r="QZT280" s="791"/>
      <c r="QZU280" s="792"/>
      <c r="QZV280" s="792"/>
      <c r="QZW280" s="792"/>
      <c r="QZX280" s="792"/>
      <c r="QZY280" s="792"/>
      <c r="QZZ280" s="791"/>
      <c r="RAA280" s="791"/>
      <c r="RAB280" s="792"/>
      <c r="RAC280" s="792"/>
      <c r="RAD280" s="791"/>
      <c r="RAE280" s="791"/>
      <c r="RAF280" s="792"/>
      <c r="RAG280" s="792"/>
      <c r="RAH280" s="791"/>
      <c r="RAI280" s="791"/>
      <c r="RAJ280" s="791"/>
      <c r="RAK280" s="791"/>
      <c r="RAL280" s="791"/>
      <c r="RAM280" s="791"/>
      <c r="RAN280" s="791"/>
      <c r="RAO280" s="792"/>
      <c r="RAP280" s="792"/>
      <c r="RAQ280" s="791"/>
      <c r="RAR280" s="791"/>
      <c r="RAS280" s="792"/>
      <c r="RAT280" s="792"/>
      <c r="RAU280" s="791"/>
      <c r="RAV280" s="791"/>
      <c r="RAW280" s="791"/>
      <c r="RAX280" s="791"/>
      <c r="RAY280" s="791"/>
      <c r="RAZ280" s="790"/>
      <c r="RBA280" s="793"/>
      <c r="RBB280" s="791"/>
      <c r="RBC280" s="791"/>
      <c r="RBD280" s="791"/>
      <c r="RBE280" s="791"/>
      <c r="RBF280" s="791"/>
      <c r="RBG280" s="791"/>
      <c r="RBH280" s="791"/>
      <c r="RBI280" s="794"/>
      <c r="RBJ280" s="794"/>
      <c r="RBK280" s="794"/>
      <c r="RBL280" s="794"/>
      <c r="RBM280" s="794"/>
      <c r="RBN280" s="794"/>
      <c r="RBO280" s="794"/>
      <c r="RBP280" s="794"/>
      <c r="RBQ280" s="794"/>
      <c r="RBR280" s="794"/>
      <c r="RBS280" s="794"/>
      <c r="RBT280" s="794"/>
      <c r="RBU280" s="794"/>
      <c r="RBV280" s="794"/>
      <c r="RBW280" s="794"/>
      <c r="RBX280" s="794"/>
      <c r="RBY280" s="794"/>
      <c r="RBZ280" s="794"/>
      <c r="RCA280" s="794"/>
      <c r="RCB280" s="794"/>
      <c r="RCC280" s="794"/>
      <c r="RCD280" s="794"/>
      <c r="RCE280" s="794"/>
      <c r="RCF280" s="794"/>
      <c r="RCG280" s="794"/>
      <c r="RCH280" s="794"/>
      <c r="RCI280" s="794"/>
      <c r="RCJ280" s="794"/>
      <c r="RCK280" s="794"/>
      <c r="RCL280" s="794"/>
      <c r="RCM280" s="794"/>
      <c r="RCN280" s="794"/>
      <c r="RCO280" s="794"/>
      <c r="RCP280" s="794"/>
      <c r="RCQ280" s="794"/>
      <c r="RCR280" s="794"/>
      <c r="RCS280" s="794"/>
      <c r="RCT280" s="794"/>
      <c r="RCU280" s="794"/>
      <c r="RCV280" s="794"/>
      <c r="RCW280" s="794"/>
      <c r="RCX280" s="794"/>
      <c r="RCY280" s="794"/>
      <c r="RCZ280" s="794"/>
      <c r="RDA280" s="791"/>
      <c r="RDB280" s="791"/>
      <c r="RDC280" s="791"/>
      <c r="RDD280" s="791"/>
      <c r="RDE280" s="791"/>
      <c r="RDF280" s="791"/>
      <c r="RDG280" s="791"/>
      <c r="RDH280" s="791"/>
      <c r="RDI280" s="791"/>
      <c r="RDJ280" s="791"/>
      <c r="RDK280" s="791"/>
      <c r="RDL280" s="791"/>
      <c r="RDM280" s="791"/>
      <c r="RDN280" s="791"/>
      <c r="RDO280" s="791"/>
      <c r="RDP280" s="791"/>
      <c r="RDQ280" s="791"/>
      <c r="RDR280" s="791"/>
      <c r="RDS280" s="791"/>
      <c r="RDT280" s="791"/>
      <c r="RDU280" s="791"/>
      <c r="RDV280" s="791"/>
      <c r="RDW280" s="791"/>
    </row>
    <row r="281" spans="1:12295" s="357" customFormat="1" ht="75.75" hidden="1" customHeight="1" x14ac:dyDescent="0.3">
      <c r="B281" s="355" t="s">
        <v>351</v>
      </c>
      <c r="C281" s="352" t="s">
        <v>521</v>
      </c>
      <c r="D281" s="728">
        <f t="shared" si="835"/>
        <v>0</v>
      </c>
      <c r="E281" s="728">
        <f>E282</f>
        <v>0</v>
      </c>
      <c r="F281" s="728"/>
      <c r="G281" s="728">
        <f>G282</f>
        <v>0</v>
      </c>
      <c r="H281" s="728"/>
      <c r="I281" s="356"/>
      <c r="J281" s="728">
        <f>J282</f>
        <v>0</v>
      </c>
      <c r="K281" s="728"/>
      <c r="L281" s="749" t="e">
        <f t="shared" si="824"/>
        <v>#DIV/0!</v>
      </c>
      <c r="M281" s="728">
        <f>M282</f>
        <v>0</v>
      </c>
      <c r="N281" s="750"/>
      <c r="O281" s="728"/>
      <c r="P281" s="750"/>
      <c r="Q281" s="728">
        <f>Q282</f>
        <v>0</v>
      </c>
      <c r="R281" s="750"/>
      <c r="S281" s="728">
        <f>S282</f>
        <v>0</v>
      </c>
      <c r="T281" s="750"/>
      <c r="U281" s="728"/>
      <c r="V281" s="728">
        <f t="shared" ref="V281" si="844">W281+X281+Y281</f>
        <v>0</v>
      </c>
      <c r="W281" s="728"/>
      <c r="X281" s="728"/>
      <c r="Y281" s="728"/>
      <c r="Z281" s="728">
        <f t="shared" ref="Z281" si="845">AA281+AB281+AC281</f>
        <v>0</v>
      </c>
      <c r="AA281" s="728">
        <f>E281</f>
        <v>0</v>
      </c>
      <c r="AB281" s="728">
        <f>H281</f>
        <v>0</v>
      </c>
      <c r="AC281" s="728"/>
      <c r="AD281" s="750"/>
      <c r="AE281" s="728">
        <f t="shared" si="838"/>
        <v>0</v>
      </c>
      <c r="AF281" s="749" t="e">
        <f t="shared" si="825"/>
        <v>#DIV/0!</v>
      </c>
      <c r="AG281" s="728">
        <f>AG282</f>
        <v>0</v>
      </c>
      <c r="AH281" s="749"/>
      <c r="AI281" s="728"/>
      <c r="AJ281" s="750"/>
      <c r="AK281" s="728">
        <f>AK282</f>
        <v>0</v>
      </c>
      <c r="AL281" s="750"/>
      <c r="AM281" s="728"/>
      <c r="AN281" s="750"/>
      <c r="AO281" s="728"/>
      <c r="AP281" s="728">
        <f>AP282</f>
        <v>0</v>
      </c>
      <c r="AQ281" s="750"/>
      <c r="AR281" s="728">
        <f>AZ281</f>
        <v>0</v>
      </c>
      <c r="AS281" s="749" t="e">
        <f t="shared" si="826"/>
        <v>#DIV/0!</v>
      </c>
      <c r="AT281" s="728">
        <f>AT282</f>
        <v>0</v>
      </c>
      <c r="AU281" s="749" t="e">
        <f t="shared" si="827"/>
        <v>#DIV/0!</v>
      </c>
      <c r="AV281" s="728"/>
      <c r="AW281" s="749" t="e">
        <f t="shared" si="839"/>
        <v>#DIV/0!</v>
      </c>
      <c r="AX281" s="728">
        <f>AX282</f>
        <v>0</v>
      </c>
      <c r="AY281" s="749" t="e">
        <f t="shared" si="843"/>
        <v>#DIV/0!</v>
      </c>
      <c r="AZ281" s="728">
        <f>AZ282</f>
        <v>0</v>
      </c>
      <c r="BA281" s="749" t="e">
        <f t="shared" ref="BA281:BA285" si="846">AZ281/H281</f>
        <v>#DIV/0!</v>
      </c>
      <c r="BB281" s="728"/>
      <c r="BC281" s="728"/>
      <c r="BD281" s="728"/>
      <c r="BE281" s="728" t="e">
        <f>BF281</f>
        <v>#REF!</v>
      </c>
      <c r="BF281" s="728" t="e">
        <f>BF284</f>
        <v>#REF!</v>
      </c>
      <c r="BG281" s="728"/>
      <c r="BH281" s="728"/>
      <c r="BI281" s="728"/>
      <c r="BJ281" s="728">
        <f t="shared" ref="BJ281" si="847">BK281+BL281+BM281</f>
        <v>0</v>
      </c>
      <c r="BK281" s="728"/>
      <c r="BL281" s="728"/>
      <c r="BM281" s="728"/>
      <c r="BN281" s="728">
        <f>SUM(BO281:BQ281)</f>
        <v>0</v>
      </c>
      <c r="BO281" s="728">
        <f>BO282</f>
        <v>0</v>
      </c>
      <c r="BP281" s="728"/>
      <c r="BQ281" s="728">
        <f>AX281</f>
        <v>0</v>
      </c>
      <c r="BR281" s="728"/>
      <c r="BS281" s="728"/>
      <c r="BT281" s="728">
        <f>BU281</f>
        <v>278186.09600000002</v>
      </c>
      <c r="BU281" s="728">
        <f>BY281</f>
        <v>278186.09600000002</v>
      </c>
      <c r="BV281" s="728">
        <f>BV282</f>
        <v>0</v>
      </c>
      <c r="BW281" s="728"/>
      <c r="BX281" s="728">
        <f>BQ281</f>
        <v>0</v>
      </c>
      <c r="BY281" s="728">
        <f>BY282</f>
        <v>278186.09600000002</v>
      </c>
      <c r="BZ281" s="356"/>
      <c r="CE281" s="749" t="e">
        <f t="shared" si="831"/>
        <v>#DIV/0!</v>
      </c>
    </row>
    <row r="282" spans="1:12295" s="68" customFormat="1" ht="57.75" hidden="1" customHeight="1" x14ac:dyDescent="0.3">
      <c r="B282" s="201"/>
      <c r="C282" s="98" t="s">
        <v>31</v>
      </c>
      <c r="D282" s="723">
        <f t="shared" si="835"/>
        <v>0</v>
      </c>
      <c r="E282" s="723">
        <v>0</v>
      </c>
      <c r="F282" s="723"/>
      <c r="G282" s="723">
        <f>G284</f>
        <v>0</v>
      </c>
      <c r="H282" s="723"/>
      <c r="I282" s="723"/>
      <c r="J282" s="723">
        <f>J284</f>
        <v>0</v>
      </c>
      <c r="K282" s="723"/>
      <c r="L282" s="749" t="e">
        <f t="shared" si="824"/>
        <v>#DIV/0!</v>
      </c>
      <c r="M282" s="723">
        <v>0</v>
      </c>
      <c r="N282" s="734"/>
      <c r="O282" s="723"/>
      <c r="P282" s="734"/>
      <c r="Q282" s="723">
        <f>Q284</f>
        <v>0</v>
      </c>
      <c r="R282" s="734"/>
      <c r="S282" s="723">
        <v>0</v>
      </c>
      <c r="T282" s="734"/>
      <c r="U282" s="723"/>
      <c r="V282" s="723" t="e">
        <f>W282+X282+Y282</f>
        <v>#REF!</v>
      </c>
      <c r="W282" s="723" t="e">
        <f>#REF!+#REF!</f>
        <v>#REF!</v>
      </c>
      <c r="X282" s="723" t="e">
        <f>#REF!+#REF!</f>
        <v>#REF!</v>
      </c>
      <c r="Y282" s="723" t="e">
        <f>#REF!+#REF!</f>
        <v>#REF!</v>
      </c>
      <c r="Z282" s="723" t="e">
        <f>AA282+AB282+AC282</f>
        <v>#REF!</v>
      </c>
      <c r="AA282" s="723" t="e">
        <f>#REF!+#REF!</f>
        <v>#REF!</v>
      </c>
      <c r="AB282" s="723" t="e">
        <f>#REF!+#REF!</f>
        <v>#REF!</v>
      </c>
      <c r="AC282" s="723" t="e">
        <f>#REF!+#REF!</f>
        <v>#REF!</v>
      </c>
      <c r="AD282" s="734"/>
      <c r="AE282" s="723">
        <f t="shared" si="838"/>
        <v>0</v>
      </c>
      <c r="AF282" s="749" t="e">
        <f t="shared" si="825"/>
        <v>#DIV/0!</v>
      </c>
      <c r="AG282" s="723">
        <v>0</v>
      </c>
      <c r="AH282" s="749"/>
      <c r="AI282" s="723"/>
      <c r="AJ282" s="734"/>
      <c r="AK282" s="723">
        <f>AK284</f>
        <v>0</v>
      </c>
      <c r="AL282" s="734"/>
      <c r="AM282" s="723"/>
      <c r="AN282" s="734"/>
      <c r="AO282" s="723"/>
      <c r="AP282" s="723">
        <f>AP284</f>
        <v>0</v>
      </c>
      <c r="AQ282" s="734"/>
      <c r="AR282" s="723">
        <f>AZ282</f>
        <v>0</v>
      </c>
      <c r="AS282" s="749" t="e">
        <f t="shared" si="826"/>
        <v>#DIV/0!</v>
      </c>
      <c r="AT282" s="723">
        <f>AT284</f>
        <v>0</v>
      </c>
      <c r="AU282" s="749" t="e">
        <f t="shared" si="827"/>
        <v>#DIV/0!</v>
      </c>
      <c r="AV282" s="723"/>
      <c r="AW282" s="749" t="e">
        <f t="shared" si="839"/>
        <v>#DIV/0!</v>
      </c>
      <c r="AX282" s="723">
        <f>AX284</f>
        <v>0</v>
      </c>
      <c r="AY282" s="749" t="e">
        <f t="shared" si="843"/>
        <v>#DIV/0!</v>
      </c>
      <c r="AZ282" s="723">
        <f>AZ284</f>
        <v>0</v>
      </c>
      <c r="BA282" s="749" t="e">
        <f t="shared" si="846"/>
        <v>#DIV/0!</v>
      </c>
      <c r="BB282" s="723"/>
      <c r="BC282" s="723" t="e">
        <f>#REF!+#REF!</f>
        <v>#REF!</v>
      </c>
      <c r="BD282" s="723" t="e">
        <f>#REF!+#REF!</f>
        <v>#REF!</v>
      </c>
      <c r="BE282" s="723" t="e">
        <f>BF282+BH282+BI282</f>
        <v>#REF!</v>
      </c>
      <c r="BF282" s="723" t="e">
        <f>BF284+#REF!</f>
        <v>#REF!</v>
      </c>
      <c r="BG282" s="723"/>
      <c r="BH282" s="723" t="e">
        <f>BH284+#REF!</f>
        <v>#REF!</v>
      </c>
      <c r="BI282" s="723" t="e">
        <f>#REF!+#REF!</f>
        <v>#REF!</v>
      </c>
      <c r="BJ282" s="723" t="e">
        <f>BK282+BL282+BM282</f>
        <v>#REF!</v>
      </c>
      <c r="BK282" s="723" t="e">
        <f>BK284+#REF!</f>
        <v>#REF!</v>
      </c>
      <c r="BL282" s="723" t="e">
        <f>BL284+#REF!</f>
        <v>#REF!</v>
      </c>
      <c r="BM282" s="723" t="e">
        <f>#REF!+#REF!</f>
        <v>#REF!</v>
      </c>
      <c r="BN282" s="723">
        <f>BQ282</f>
        <v>0</v>
      </c>
      <c r="BO282" s="723"/>
      <c r="BP282" s="723"/>
      <c r="BQ282" s="723">
        <f>AX282</f>
        <v>0</v>
      </c>
      <c r="BR282" s="723"/>
      <c r="BS282" s="723"/>
      <c r="BT282" s="723">
        <f>BU282</f>
        <v>278186.09600000002</v>
      </c>
      <c r="BU282" s="723">
        <f>BY282</f>
        <v>278186.09600000002</v>
      </c>
      <c r="BV282" s="723"/>
      <c r="BW282" s="723"/>
      <c r="BX282" s="723">
        <f>BQ282</f>
        <v>0</v>
      </c>
      <c r="BY282" s="723">
        <f>BY284</f>
        <v>278186.09600000002</v>
      </c>
      <c r="BZ282" s="723"/>
      <c r="CE282" s="749" t="e">
        <f t="shared" si="831"/>
        <v>#DIV/0!</v>
      </c>
    </row>
    <row r="283" spans="1:12295" s="361" customFormat="1" ht="209.25" hidden="1" customHeight="1" x14ac:dyDescent="0.3">
      <c r="B283" s="358" t="s">
        <v>7</v>
      </c>
      <c r="C283" s="359" t="s">
        <v>346</v>
      </c>
      <c r="D283" s="360">
        <f t="shared" si="835"/>
        <v>0</v>
      </c>
      <c r="E283" s="360">
        <f>E284</f>
        <v>0</v>
      </c>
      <c r="F283" s="360"/>
      <c r="G283" s="360">
        <f>G284</f>
        <v>0</v>
      </c>
      <c r="H283" s="360"/>
      <c r="I283" s="360"/>
      <c r="J283" s="360"/>
      <c r="K283" s="725">
        <f>SUM(M283:Q283)</f>
        <v>0</v>
      </c>
      <c r="L283" s="749" t="e">
        <f t="shared" si="824"/>
        <v>#DIV/0!</v>
      </c>
      <c r="M283" s="360">
        <f>M284</f>
        <v>0</v>
      </c>
      <c r="N283" s="423"/>
      <c r="O283" s="360"/>
      <c r="P283" s="423"/>
      <c r="Q283" s="360">
        <f>Q284</f>
        <v>0</v>
      </c>
      <c r="R283" s="423"/>
      <c r="S283" s="360"/>
      <c r="T283" s="423"/>
      <c r="U283" s="360"/>
      <c r="V283" s="360"/>
      <c r="W283" s="360"/>
      <c r="X283" s="360"/>
      <c r="Y283" s="360"/>
      <c r="Z283" s="360"/>
      <c r="AA283" s="360"/>
      <c r="AB283" s="360"/>
      <c r="AC283" s="360"/>
      <c r="AD283" s="423"/>
      <c r="AE283" s="360">
        <f t="shared" si="838"/>
        <v>0</v>
      </c>
      <c r="AF283" s="749" t="e">
        <f t="shared" si="825"/>
        <v>#DIV/0!</v>
      </c>
      <c r="AG283" s="360">
        <f>AG284</f>
        <v>0</v>
      </c>
      <c r="AH283" s="749"/>
      <c r="AI283" s="360"/>
      <c r="AJ283" s="423"/>
      <c r="AK283" s="360">
        <f>AK284</f>
        <v>0</v>
      </c>
      <c r="AL283" s="423"/>
      <c r="AM283" s="360"/>
      <c r="AN283" s="423"/>
      <c r="AO283" s="360"/>
      <c r="AP283" s="360"/>
      <c r="AQ283" s="423"/>
      <c r="AR283" s="725" t="e">
        <f>SUM(AT283:AX283)</f>
        <v>#DIV/0!</v>
      </c>
      <c r="AS283" s="749" t="e">
        <f t="shared" si="826"/>
        <v>#DIV/0!</v>
      </c>
      <c r="AT283" s="360">
        <f>AT284</f>
        <v>0</v>
      </c>
      <c r="AU283" s="749" t="e">
        <f t="shared" si="827"/>
        <v>#DIV/0!</v>
      </c>
      <c r="AV283" s="360"/>
      <c r="AW283" s="749" t="e">
        <f t="shared" si="839"/>
        <v>#DIV/0!</v>
      </c>
      <c r="AX283" s="360">
        <f>AX284</f>
        <v>0</v>
      </c>
      <c r="AY283" s="749" t="e">
        <f t="shared" si="843"/>
        <v>#DIV/0!</v>
      </c>
      <c r="AZ283" s="360"/>
      <c r="BA283" s="749" t="e">
        <f t="shared" si="846"/>
        <v>#DIV/0!</v>
      </c>
      <c r="BB283" s="360"/>
      <c r="BC283" s="360"/>
      <c r="BD283" s="360"/>
      <c r="BE283" s="725" t="e">
        <f>BF283</f>
        <v>#REF!</v>
      </c>
      <c r="BF283" s="360" t="e">
        <f>BF284</f>
        <v>#REF!</v>
      </c>
      <c r="BG283" s="360"/>
      <c r="BH283" s="360"/>
      <c r="BI283" s="360"/>
      <c r="BJ283" s="360"/>
      <c r="BK283" s="360"/>
      <c r="BL283" s="360"/>
      <c r="BM283" s="360"/>
      <c r="BN283" s="360"/>
      <c r="BO283" s="360"/>
      <c r="BP283" s="360"/>
      <c r="BQ283" s="360"/>
      <c r="BR283" s="360"/>
      <c r="BS283" s="360"/>
      <c r="BT283" s="360"/>
      <c r="BU283" s="725"/>
      <c r="BV283" s="360"/>
      <c r="BW283" s="360"/>
      <c r="BX283" s="360"/>
      <c r="BY283" s="360"/>
      <c r="BZ283" s="360"/>
      <c r="CE283" s="749" t="e">
        <f t="shared" si="831"/>
        <v>#DIV/0!</v>
      </c>
    </row>
    <row r="284" spans="1:12295" s="70" customFormat="1" ht="224.25" hidden="1" customHeight="1" x14ac:dyDescent="0.3">
      <c r="A284" s="372"/>
      <c r="B284" s="400" t="s">
        <v>34</v>
      </c>
      <c r="C284" s="400" t="s">
        <v>522</v>
      </c>
      <c r="D284" s="378">
        <f t="shared" si="835"/>
        <v>0</v>
      </c>
      <c r="E284" s="378">
        <v>0</v>
      </c>
      <c r="F284" s="378"/>
      <c r="G284" s="378">
        <v>0</v>
      </c>
      <c r="H284" s="378"/>
      <c r="I284" s="378"/>
      <c r="J284" s="378">
        <f>K284-D284</f>
        <v>0</v>
      </c>
      <c r="K284" s="378"/>
      <c r="L284" s="749" t="e">
        <f t="shared" si="824"/>
        <v>#DIV/0!</v>
      </c>
      <c r="M284" s="378">
        <v>0</v>
      </c>
      <c r="N284" s="423"/>
      <c r="O284" s="378"/>
      <c r="P284" s="423"/>
      <c r="Q284" s="378"/>
      <c r="R284" s="423"/>
      <c r="S284" s="378">
        <v>0</v>
      </c>
      <c r="T284" s="423"/>
      <c r="U284" s="378"/>
      <c r="V284" s="378">
        <f t="shared" ref="V284" si="848">W284+X284+Y284</f>
        <v>0</v>
      </c>
      <c r="W284" s="378"/>
      <c r="X284" s="378"/>
      <c r="Y284" s="378"/>
      <c r="Z284" s="378">
        <f t="shared" ref="Z284" si="849">AA284+AB284+AC284</f>
        <v>0</v>
      </c>
      <c r="AA284" s="378">
        <f t="shared" ref="AA284" si="850">E284</f>
        <v>0</v>
      </c>
      <c r="AB284" s="378">
        <f t="shared" ref="AB284" si="851">H284</f>
        <v>0</v>
      </c>
      <c r="AC284" s="378"/>
      <c r="AD284" s="423"/>
      <c r="AE284" s="378">
        <f t="shared" si="838"/>
        <v>0</v>
      </c>
      <c r="AF284" s="749" t="e">
        <f t="shared" si="825"/>
        <v>#DIV/0!</v>
      </c>
      <c r="AG284" s="378">
        <v>0</v>
      </c>
      <c r="AH284" s="749"/>
      <c r="AI284" s="378"/>
      <c r="AJ284" s="423"/>
      <c r="AK284" s="378">
        <v>0</v>
      </c>
      <c r="AL284" s="423"/>
      <c r="AM284" s="378"/>
      <c r="AN284" s="423"/>
      <c r="AO284" s="378"/>
      <c r="AP284" s="378">
        <f>AR284-AE284</f>
        <v>0</v>
      </c>
      <c r="AQ284" s="423"/>
      <c r="AR284" s="378">
        <f>AZ284</f>
        <v>0</v>
      </c>
      <c r="AS284" s="749" t="e">
        <f t="shared" si="826"/>
        <v>#DIV/0!</v>
      </c>
      <c r="AT284" s="378">
        <v>0</v>
      </c>
      <c r="AU284" s="749" t="e">
        <f t="shared" si="827"/>
        <v>#DIV/0!</v>
      </c>
      <c r="AV284" s="378"/>
      <c r="AW284" s="749" t="e">
        <f t="shared" si="839"/>
        <v>#DIV/0!</v>
      </c>
      <c r="AX284" s="378">
        <v>0</v>
      </c>
      <c r="AY284" s="749" t="e">
        <f t="shared" si="843"/>
        <v>#DIV/0!</v>
      </c>
      <c r="AZ284" s="378"/>
      <c r="BA284" s="749" t="e">
        <f t="shared" si="846"/>
        <v>#DIV/0!</v>
      </c>
      <c r="BB284" s="378"/>
      <c r="BC284" s="378"/>
      <c r="BD284" s="378"/>
      <c r="BE284" s="378" t="e">
        <f>BF284</f>
        <v>#REF!</v>
      </c>
      <c r="BF284" s="378" t="e">
        <f>SUM(#REF!)</f>
        <v>#REF!</v>
      </c>
      <c r="BG284" s="378"/>
      <c r="BH284" s="378"/>
      <c r="BI284" s="378"/>
      <c r="BJ284" s="378">
        <f t="shared" ref="BJ284" si="852">BK284+BL284+BM284</f>
        <v>0</v>
      </c>
      <c r="BK284" s="378"/>
      <c r="BL284" s="378"/>
      <c r="BM284" s="378"/>
      <c r="BN284" s="378">
        <f>BQ284</f>
        <v>0</v>
      </c>
      <c r="BO284" s="378"/>
      <c r="BP284" s="378"/>
      <c r="BQ284" s="378">
        <f>AX284</f>
        <v>0</v>
      </c>
      <c r="BR284" s="378"/>
      <c r="BS284" s="378"/>
      <c r="BT284" s="378">
        <f>BU284-BN284</f>
        <v>278186.09600000002</v>
      </c>
      <c r="BU284" s="378">
        <f>BY284</f>
        <v>278186.09600000002</v>
      </c>
      <c r="BV284" s="378"/>
      <c r="BW284" s="378"/>
      <c r="BX284" s="378">
        <f>BQ284</f>
        <v>0</v>
      </c>
      <c r="BY284" s="378">
        <v>278186.09600000002</v>
      </c>
      <c r="BZ284" s="372"/>
      <c r="CA284" s="378"/>
      <c r="CB284" s="378"/>
      <c r="CC284" s="378"/>
      <c r="CD284" s="378"/>
      <c r="CE284" s="749" t="e">
        <f t="shared" si="831"/>
        <v>#DIV/0!</v>
      </c>
      <c r="CF284" s="378"/>
      <c r="CG284" s="378"/>
      <c r="CH284" s="378"/>
      <c r="CI284" s="378"/>
      <c r="CJ284" s="378"/>
      <c r="CK284" s="378"/>
      <c r="CL284" s="378"/>
      <c r="CM284" s="378"/>
      <c r="CN284" s="378"/>
      <c r="CO284" s="379"/>
      <c r="CP284" s="379"/>
      <c r="CQ284" s="379"/>
      <c r="CR284" s="379"/>
      <c r="CS284" s="379"/>
      <c r="CT284" s="378"/>
      <c r="CU284" s="378"/>
      <c r="CV284" s="379"/>
      <c r="CW284" s="379"/>
      <c r="CX284" s="378"/>
      <c r="CY284" s="378"/>
      <c r="CZ284" s="379"/>
      <c r="DA284" s="379"/>
      <c r="DB284" s="378"/>
      <c r="DC284" s="378"/>
      <c r="DD284" s="378"/>
      <c r="DE284" s="378"/>
      <c r="DF284" s="378"/>
      <c r="DG284" s="378"/>
      <c r="DH284" s="378"/>
      <c r="DI284" s="379"/>
      <c r="DJ284" s="379"/>
      <c r="DK284" s="378"/>
      <c r="DL284" s="378"/>
      <c r="DM284" s="379"/>
      <c r="DN284" s="379"/>
      <c r="DO284" s="378"/>
      <c r="DP284" s="378"/>
      <c r="DQ284" s="378"/>
      <c r="DR284" s="378"/>
      <c r="DS284" s="378"/>
      <c r="DT284" s="372"/>
      <c r="DU284" s="398"/>
      <c r="DV284" s="378"/>
      <c r="DW284" s="378"/>
      <c r="DX284" s="378"/>
      <c r="DY284" s="378"/>
      <c r="DZ284" s="378"/>
      <c r="EA284" s="378"/>
      <c r="EB284" s="378"/>
      <c r="EC284" s="377"/>
      <c r="ED284" s="377"/>
      <c r="EE284" s="377"/>
      <c r="EF284" s="377"/>
      <c r="EG284" s="377"/>
      <c r="EH284" s="377"/>
      <c r="EI284" s="377"/>
      <c r="EJ284" s="377"/>
      <c r="EK284" s="377"/>
      <c r="EL284" s="377"/>
      <c r="EM284" s="377"/>
      <c r="EN284" s="377"/>
      <c r="EO284" s="377"/>
      <c r="EP284" s="377"/>
      <c r="EQ284" s="377"/>
      <c r="ER284" s="377"/>
      <c r="ES284" s="377"/>
      <c r="ET284" s="377"/>
      <c r="EU284" s="377"/>
      <c r="EV284" s="377"/>
      <c r="EW284" s="377"/>
      <c r="EX284" s="377"/>
      <c r="EY284" s="377"/>
      <c r="EZ284" s="377"/>
      <c r="FA284" s="377"/>
      <c r="FB284" s="377"/>
      <c r="FC284" s="377"/>
      <c r="FD284" s="377"/>
      <c r="FE284" s="377"/>
      <c r="FF284" s="377"/>
      <c r="FG284" s="377"/>
      <c r="FH284" s="377"/>
      <c r="FI284" s="377"/>
      <c r="FJ284" s="377"/>
      <c r="FK284" s="377"/>
      <c r="FL284" s="377"/>
      <c r="FM284" s="377"/>
      <c r="FN284" s="377"/>
      <c r="FO284" s="377"/>
      <c r="FP284" s="377"/>
      <c r="FQ284" s="377"/>
      <c r="FR284" s="377"/>
      <c r="FS284" s="377"/>
      <c r="FT284" s="377"/>
      <c r="FU284" s="378"/>
      <c r="FV284" s="378"/>
      <c r="FW284" s="378"/>
      <c r="FX284" s="378"/>
      <c r="FY284" s="378"/>
      <c r="FZ284" s="378"/>
      <c r="GA284" s="378"/>
      <c r="GB284" s="378"/>
      <c r="GC284" s="378"/>
      <c r="GD284" s="378"/>
      <c r="GE284" s="378"/>
      <c r="GF284" s="378"/>
      <c r="GG284" s="378"/>
      <c r="GH284" s="378"/>
      <c r="GI284" s="378"/>
      <c r="GJ284" s="378"/>
      <c r="GK284" s="378"/>
      <c r="GL284" s="378"/>
      <c r="GM284" s="378"/>
      <c r="GN284" s="378"/>
      <c r="GO284" s="378"/>
      <c r="GP284" s="378"/>
      <c r="GQ284" s="378"/>
      <c r="GR284" s="378"/>
      <c r="GS284" s="379"/>
      <c r="GT284" s="379"/>
      <c r="GU284" s="379"/>
      <c r="GV284" s="379"/>
      <c r="GW284" s="379"/>
      <c r="GX284" s="378"/>
      <c r="GY284" s="378"/>
      <c r="GZ284" s="379"/>
      <c r="HA284" s="379"/>
      <c r="HB284" s="378"/>
      <c r="HC284" s="378"/>
      <c r="HD284" s="379"/>
      <c r="HE284" s="379"/>
      <c r="HF284" s="378"/>
      <c r="HG284" s="378"/>
      <c r="HH284" s="378"/>
      <c r="HI284" s="378"/>
      <c r="HJ284" s="378"/>
      <c r="HK284" s="378"/>
      <c r="HL284" s="378"/>
      <c r="HM284" s="379"/>
      <c r="HN284" s="379"/>
      <c r="HO284" s="378"/>
      <c r="HP284" s="378"/>
      <c r="HQ284" s="379"/>
      <c r="HR284" s="379"/>
      <c r="HS284" s="378"/>
      <c r="HT284" s="378"/>
      <c r="HU284" s="378"/>
      <c r="HV284" s="378"/>
      <c r="HW284" s="378"/>
      <c r="HX284" s="372"/>
      <c r="HY284" s="398"/>
      <c r="HZ284" s="378"/>
      <c r="IA284" s="378"/>
      <c r="IB284" s="378"/>
      <c r="IC284" s="378"/>
      <c r="ID284" s="378"/>
      <c r="IE284" s="378"/>
      <c r="IF284" s="378"/>
      <c r="IG284" s="377"/>
      <c r="IH284" s="377"/>
      <c r="II284" s="377"/>
      <c r="IJ284" s="377"/>
      <c r="IK284" s="377"/>
      <c r="IL284" s="377"/>
      <c r="IM284" s="377"/>
      <c r="IN284" s="377"/>
      <c r="IO284" s="377"/>
      <c r="IP284" s="377"/>
      <c r="IQ284" s="377"/>
      <c r="IR284" s="377"/>
      <c r="IS284" s="377"/>
      <c r="IT284" s="377"/>
      <c r="IU284" s="377"/>
      <c r="IV284" s="377"/>
      <c r="IW284" s="377"/>
      <c r="IX284" s="377"/>
      <c r="IY284" s="377"/>
      <c r="IZ284" s="377"/>
      <c r="JA284" s="377"/>
      <c r="JB284" s="377"/>
      <c r="JC284" s="377"/>
      <c r="JD284" s="377"/>
      <c r="JE284" s="377"/>
      <c r="JF284" s="377"/>
      <c r="JG284" s="377"/>
      <c r="JH284" s="377"/>
      <c r="JI284" s="377"/>
      <c r="JJ284" s="377"/>
      <c r="JK284" s="377"/>
      <c r="JL284" s="377"/>
      <c r="JM284" s="377"/>
      <c r="JN284" s="377"/>
      <c r="JO284" s="377"/>
      <c r="JP284" s="377"/>
      <c r="JQ284" s="377"/>
      <c r="JR284" s="377"/>
      <c r="JS284" s="377"/>
      <c r="JT284" s="377"/>
      <c r="JU284" s="377"/>
      <c r="JV284" s="377"/>
      <c r="JW284" s="377"/>
      <c r="JX284" s="377"/>
      <c r="JY284" s="378"/>
      <c r="JZ284" s="378"/>
      <c r="KA284" s="378"/>
      <c r="KB284" s="378"/>
      <c r="KC284" s="378"/>
      <c r="KD284" s="378"/>
      <c r="KE284" s="378"/>
      <c r="KF284" s="378"/>
      <c r="KG284" s="378"/>
      <c r="KH284" s="378"/>
      <c r="KI284" s="378"/>
      <c r="KJ284" s="378"/>
      <c r="KK284" s="378"/>
      <c r="KL284" s="378"/>
      <c r="KM284" s="378"/>
      <c r="KN284" s="378"/>
      <c r="KO284" s="378"/>
      <c r="KP284" s="378"/>
      <c r="KQ284" s="378"/>
      <c r="KR284" s="378"/>
      <c r="KS284" s="378"/>
      <c r="KT284" s="378"/>
      <c r="KU284" s="378"/>
      <c r="KV284" s="378"/>
      <c r="KW284" s="379"/>
      <c r="KX284" s="379"/>
      <c r="KY284" s="379"/>
      <c r="KZ284" s="379"/>
      <c r="LA284" s="379"/>
      <c r="LB284" s="378"/>
      <c r="LC284" s="378"/>
      <c r="LD284" s="379"/>
      <c r="LE284" s="379"/>
      <c r="LF284" s="378"/>
      <c r="LG284" s="378"/>
      <c r="LH284" s="379"/>
      <c r="LI284" s="379"/>
      <c r="LJ284" s="378"/>
      <c r="LK284" s="378"/>
      <c r="LL284" s="378"/>
      <c r="LM284" s="378"/>
      <c r="LN284" s="378"/>
      <c r="LO284" s="378"/>
      <c r="LP284" s="378"/>
      <c r="LQ284" s="379"/>
      <c r="LR284" s="379"/>
      <c r="LS284" s="378"/>
      <c r="LT284" s="378"/>
      <c r="LU284" s="379"/>
      <c r="LV284" s="379"/>
      <c r="LW284" s="378"/>
      <c r="LX284" s="378"/>
      <c r="LY284" s="378"/>
      <c r="LZ284" s="378"/>
      <c r="MA284" s="378"/>
      <c r="MB284" s="372"/>
      <c r="MC284" s="398"/>
      <c r="MD284" s="378"/>
      <c r="ME284" s="378"/>
      <c r="MF284" s="378"/>
      <c r="MG284" s="378"/>
      <c r="MH284" s="378"/>
      <c r="MI284" s="378"/>
      <c r="MJ284" s="378"/>
      <c r="MK284" s="377"/>
      <c r="ML284" s="377"/>
      <c r="MM284" s="377"/>
      <c r="MN284" s="377"/>
      <c r="MO284" s="377"/>
      <c r="MP284" s="377"/>
      <c r="MQ284" s="377"/>
      <c r="MR284" s="377"/>
      <c r="MS284" s="377"/>
      <c r="MT284" s="377"/>
      <c r="MU284" s="377"/>
      <c r="MV284" s="377"/>
      <c r="MW284" s="377"/>
      <c r="MX284" s="377"/>
      <c r="MY284" s="377"/>
      <c r="MZ284" s="377"/>
      <c r="NA284" s="377"/>
      <c r="NB284" s="377"/>
      <c r="NC284" s="377"/>
      <c r="ND284" s="377"/>
      <c r="NE284" s="377"/>
      <c r="NF284" s="377"/>
      <c r="NG284" s="377"/>
      <c r="NH284" s="377"/>
      <c r="NI284" s="377"/>
      <c r="NJ284" s="377"/>
      <c r="NK284" s="377"/>
      <c r="NL284" s="377"/>
      <c r="NM284" s="377"/>
      <c r="NN284" s="377"/>
      <c r="NO284" s="377"/>
      <c r="NP284" s="377"/>
      <c r="NQ284" s="377"/>
      <c r="NR284" s="377"/>
      <c r="NS284" s="377"/>
      <c r="NT284" s="377"/>
      <c r="NU284" s="377"/>
      <c r="NV284" s="377"/>
      <c r="NW284" s="377"/>
      <c r="NX284" s="377"/>
      <c r="NY284" s="377"/>
      <c r="NZ284" s="377"/>
      <c r="OA284" s="377"/>
      <c r="OB284" s="377"/>
      <c r="OC284" s="378"/>
      <c r="OD284" s="378"/>
      <c r="OE284" s="378"/>
      <c r="OF284" s="378"/>
      <c r="OG284" s="378"/>
      <c r="OH284" s="378"/>
      <c r="OI284" s="378"/>
      <c r="OJ284" s="378"/>
      <c r="OK284" s="378"/>
      <c r="OL284" s="378"/>
      <c r="OM284" s="378"/>
      <c r="ON284" s="378"/>
      <c r="OO284" s="378"/>
      <c r="OP284" s="378"/>
      <c r="OQ284" s="378"/>
      <c r="OR284" s="378"/>
      <c r="OS284" s="378"/>
      <c r="OT284" s="378"/>
      <c r="OU284" s="378"/>
      <c r="OV284" s="378"/>
      <c r="OW284" s="378"/>
      <c r="OX284" s="378"/>
      <c r="OY284" s="378"/>
      <c r="OZ284" s="378"/>
      <c r="PA284" s="379"/>
      <c r="PB284" s="379"/>
      <c r="PC284" s="379"/>
      <c r="PD284" s="379"/>
      <c r="PE284" s="379"/>
      <c r="PF284" s="378"/>
      <c r="PG284" s="378"/>
      <c r="PH284" s="379"/>
      <c r="PI284" s="379"/>
      <c r="PJ284" s="378"/>
      <c r="PK284" s="378"/>
      <c r="PL284" s="379"/>
      <c r="PM284" s="379"/>
      <c r="PN284" s="378"/>
      <c r="PO284" s="378"/>
      <c r="PP284" s="378"/>
      <c r="PQ284" s="378"/>
      <c r="PR284" s="378"/>
      <c r="PS284" s="378"/>
      <c r="PT284" s="378"/>
      <c r="PU284" s="379"/>
      <c r="PV284" s="379"/>
      <c r="PW284" s="378"/>
      <c r="PX284" s="378"/>
      <c r="PY284" s="379"/>
      <c r="PZ284" s="379"/>
      <c r="QA284" s="378"/>
      <c r="QB284" s="378"/>
      <c r="QC284" s="378"/>
      <c r="QD284" s="378"/>
      <c r="QE284" s="378"/>
      <c r="QF284" s="372"/>
      <c r="QG284" s="398"/>
      <c r="QH284" s="378"/>
      <c r="QI284" s="378"/>
      <c r="QJ284" s="378"/>
      <c r="QK284" s="378"/>
      <c r="QL284" s="378"/>
      <c r="QM284" s="378"/>
      <c r="QN284" s="378"/>
      <c r="QO284" s="377"/>
      <c r="QP284" s="377"/>
      <c r="QQ284" s="377"/>
      <c r="QR284" s="377"/>
      <c r="QS284" s="377"/>
      <c r="QT284" s="377"/>
      <c r="QU284" s="377"/>
      <c r="QV284" s="377"/>
      <c r="QW284" s="377"/>
      <c r="QX284" s="377"/>
      <c r="QY284" s="377"/>
      <c r="QZ284" s="377"/>
      <c r="RA284" s="377"/>
      <c r="RB284" s="377"/>
      <c r="RC284" s="377"/>
      <c r="RD284" s="377"/>
      <c r="RE284" s="377"/>
      <c r="RF284" s="377"/>
      <c r="RG284" s="377"/>
      <c r="RH284" s="377"/>
      <c r="RI284" s="377"/>
      <c r="RJ284" s="377"/>
      <c r="RK284" s="377"/>
      <c r="RL284" s="377"/>
      <c r="RM284" s="377"/>
      <c r="RN284" s="377"/>
      <c r="RO284" s="377"/>
      <c r="RP284" s="377"/>
      <c r="RQ284" s="377"/>
      <c r="RR284" s="377"/>
      <c r="RS284" s="377"/>
      <c r="RT284" s="377"/>
      <c r="RU284" s="377"/>
      <c r="RV284" s="377"/>
      <c r="RW284" s="377"/>
      <c r="RX284" s="377"/>
      <c r="RY284" s="377"/>
      <c r="RZ284" s="377"/>
      <c r="SA284" s="377"/>
      <c r="SB284" s="377"/>
      <c r="SC284" s="377"/>
      <c r="SD284" s="377"/>
      <c r="SE284" s="377"/>
      <c r="SF284" s="377"/>
      <c r="SG284" s="378"/>
      <c r="SH284" s="378"/>
      <c r="SI284" s="378"/>
      <c r="SJ284" s="378"/>
      <c r="SK284" s="378"/>
      <c r="SL284" s="378"/>
      <c r="SM284" s="378"/>
      <c r="SN284" s="378"/>
      <c r="SO284" s="378"/>
      <c r="SP284" s="378"/>
      <c r="SQ284" s="378"/>
      <c r="SR284" s="378"/>
      <c r="SS284" s="378"/>
      <c r="ST284" s="378"/>
      <c r="SU284" s="378"/>
      <c r="SV284" s="378"/>
      <c r="SW284" s="378"/>
      <c r="SX284" s="378"/>
      <c r="SY284" s="378"/>
      <c r="SZ284" s="378"/>
      <c r="TA284" s="378"/>
      <c r="TB284" s="378"/>
      <c r="TC284" s="378"/>
      <c r="TD284" s="378"/>
      <c r="TE284" s="379"/>
      <c r="TF284" s="379"/>
      <c r="TG284" s="379"/>
      <c r="TH284" s="379"/>
      <c r="TI284" s="379"/>
      <c r="TJ284" s="378"/>
      <c r="TK284" s="378"/>
      <c r="TL284" s="379"/>
      <c r="TM284" s="379"/>
      <c r="TN284" s="378"/>
      <c r="TO284" s="378"/>
      <c r="TP284" s="379"/>
      <c r="TQ284" s="379"/>
      <c r="TR284" s="378"/>
      <c r="TS284" s="378"/>
      <c r="TT284" s="378"/>
      <c r="TU284" s="378"/>
      <c r="TV284" s="378"/>
      <c r="TW284" s="378"/>
      <c r="TX284" s="378"/>
      <c r="TY284" s="379"/>
      <c r="TZ284" s="379"/>
      <c r="UA284" s="378"/>
      <c r="UB284" s="378"/>
      <c r="UC284" s="379"/>
      <c r="UD284" s="379"/>
      <c r="UE284" s="378"/>
      <c r="UF284" s="378"/>
      <c r="UG284" s="378"/>
      <c r="UH284" s="378"/>
      <c r="UI284" s="378"/>
      <c r="UJ284" s="372"/>
      <c r="UK284" s="398"/>
      <c r="UL284" s="378"/>
      <c r="UM284" s="378"/>
      <c r="UN284" s="378"/>
      <c r="UO284" s="378"/>
      <c r="UP284" s="378"/>
      <c r="UQ284" s="378"/>
      <c r="UR284" s="378"/>
      <c r="US284" s="377"/>
      <c r="UT284" s="377"/>
      <c r="UU284" s="377"/>
      <c r="UV284" s="377"/>
      <c r="UW284" s="377"/>
      <c r="UX284" s="377"/>
      <c r="UY284" s="377"/>
      <c r="UZ284" s="377"/>
      <c r="VA284" s="377"/>
      <c r="VB284" s="377"/>
      <c r="VC284" s="377"/>
      <c r="VD284" s="377"/>
      <c r="VE284" s="377"/>
      <c r="VF284" s="377"/>
      <c r="VG284" s="377"/>
      <c r="VH284" s="377"/>
      <c r="VI284" s="377"/>
      <c r="VJ284" s="377"/>
      <c r="VK284" s="377"/>
      <c r="VL284" s="377"/>
      <c r="VM284" s="377"/>
      <c r="VN284" s="377"/>
      <c r="VO284" s="377"/>
      <c r="VP284" s="377"/>
      <c r="VQ284" s="377"/>
      <c r="VR284" s="377"/>
      <c r="VS284" s="377"/>
      <c r="VT284" s="377"/>
      <c r="VU284" s="377"/>
      <c r="VV284" s="377"/>
      <c r="VW284" s="377"/>
      <c r="VX284" s="377"/>
      <c r="VY284" s="377"/>
      <c r="VZ284" s="377"/>
      <c r="WA284" s="377"/>
      <c r="WB284" s="377"/>
      <c r="WC284" s="377"/>
      <c r="WD284" s="377"/>
      <c r="WE284" s="377"/>
      <c r="WF284" s="377"/>
      <c r="WG284" s="377"/>
      <c r="WH284" s="377"/>
      <c r="WI284" s="377"/>
      <c r="WJ284" s="377"/>
      <c r="WK284" s="378"/>
      <c r="WL284" s="378"/>
      <c r="WM284" s="378"/>
      <c r="WN284" s="378"/>
      <c r="WO284" s="378"/>
      <c r="WP284" s="378"/>
      <c r="WQ284" s="378"/>
      <c r="WR284" s="378"/>
      <c r="WS284" s="378"/>
      <c r="WT284" s="378"/>
      <c r="WU284" s="378"/>
      <c r="WV284" s="378"/>
      <c r="WW284" s="378"/>
      <c r="WX284" s="378"/>
      <c r="WY284" s="378"/>
      <c r="WZ284" s="378"/>
      <c r="XA284" s="378"/>
      <c r="XB284" s="378"/>
      <c r="XC284" s="378"/>
      <c r="XD284" s="378"/>
      <c r="XE284" s="378"/>
      <c r="XF284" s="378"/>
      <c r="XG284" s="378"/>
      <c r="XH284" s="378"/>
      <c r="XI284" s="379"/>
      <c r="XJ284" s="379"/>
      <c r="XK284" s="379"/>
      <c r="XL284" s="379"/>
      <c r="XM284" s="379"/>
      <c r="XN284" s="378"/>
      <c r="XO284" s="378"/>
      <c r="XP284" s="379"/>
      <c r="XQ284" s="379"/>
      <c r="XR284" s="378"/>
      <c r="XS284" s="378"/>
      <c r="XT284" s="379"/>
      <c r="XU284" s="379"/>
      <c r="XV284" s="378"/>
      <c r="XW284" s="378"/>
      <c r="XX284" s="378"/>
      <c r="XY284" s="378"/>
      <c r="XZ284" s="378"/>
      <c r="YA284" s="378"/>
      <c r="YB284" s="378"/>
      <c r="YC284" s="379"/>
      <c r="YD284" s="379"/>
      <c r="YE284" s="378"/>
      <c r="YF284" s="378"/>
      <c r="YG284" s="379"/>
      <c r="YH284" s="379"/>
      <c r="YI284" s="378"/>
      <c r="YJ284" s="378"/>
      <c r="YK284" s="378"/>
      <c r="YL284" s="378"/>
      <c r="YM284" s="378"/>
      <c r="YN284" s="372"/>
      <c r="YO284" s="398"/>
      <c r="YP284" s="378"/>
      <c r="YQ284" s="378"/>
      <c r="YR284" s="378"/>
      <c r="YS284" s="378"/>
      <c r="YT284" s="378"/>
      <c r="YU284" s="378"/>
      <c r="YV284" s="378"/>
      <c r="YW284" s="377"/>
      <c r="YX284" s="377"/>
      <c r="YY284" s="377"/>
      <c r="YZ284" s="377"/>
      <c r="ZA284" s="377"/>
      <c r="ZB284" s="377"/>
      <c r="ZC284" s="377"/>
      <c r="ZD284" s="377"/>
      <c r="ZE284" s="377"/>
      <c r="ZF284" s="377"/>
      <c r="ZG284" s="377"/>
      <c r="ZH284" s="377"/>
      <c r="ZI284" s="377"/>
      <c r="ZJ284" s="377"/>
      <c r="ZK284" s="377"/>
      <c r="ZL284" s="377"/>
      <c r="ZM284" s="377"/>
      <c r="ZN284" s="377"/>
      <c r="ZO284" s="377"/>
      <c r="ZP284" s="377"/>
      <c r="ZQ284" s="377"/>
      <c r="ZR284" s="377"/>
      <c r="ZS284" s="377"/>
      <c r="ZT284" s="377"/>
      <c r="ZU284" s="377"/>
      <c r="ZV284" s="377"/>
      <c r="ZW284" s="377"/>
      <c r="ZX284" s="377"/>
      <c r="ZY284" s="377"/>
      <c r="ZZ284" s="377"/>
      <c r="AAA284" s="377"/>
      <c r="AAB284" s="377"/>
      <c r="AAC284" s="377"/>
      <c r="AAD284" s="377"/>
      <c r="AAE284" s="377"/>
      <c r="AAF284" s="377"/>
      <c r="AAG284" s="377"/>
      <c r="AAH284" s="377"/>
      <c r="AAI284" s="377"/>
      <c r="AAJ284" s="377"/>
      <c r="AAK284" s="377"/>
      <c r="AAL284" s="377"/>
      <c r="AAM284" s="377"/>
      <c r="AAN284" s="377"/>
      <c r="AAO284" s="378"/>
      <c r="AAP284" s="378"/>
      <c r="AAQ284" s="378"/>
      <c r="AAR284" s="378"/>
      <c r="AAS284" s="378"/>
      <c r="AAT284" s="378"/>
      <c r="AAU284" s="378"/>
      <c r="AAV284" s="378"/>
      <c r="AAW284" s="378"/>
      <c r="AAX284" s="378"/>
      <c r="AAY284" s="378"/>
      <c r="AAZ284" s="378"/>
      <c r="ABA284" s="378"/>
      <c r="ABB284" s="378"/>
      <c r="ABC284" s="378"/>
      <c r="ABD284" s="378"/>
      <c r="ABE284" s="378"/>
      <c r="ABF284" s="378"/>
      <c r="ABG284" s="378"/>
      <c r="ABH284" s="378"/>
      <c r="ABI284" s="378"/>
      <c r="ABJ284" s="378"/>
      <c r="ABK284" s="378"/>
      <c r="ABL284" s="378"/>
      <c r="ABM284" s="379"/>
      <c r="ABN284" s="379"/>
      <c r="ABO284" s="379"/>
      <c r="ABP284" s="379"/>
      <c r="ABQ284" s="379"/>
      <c r="ABR284" s="378"/>
      <c r="ABS284" s="378"/>
      <c r="ABT284" s="379"/>
      <c r="ABU284" s="379"/>
      <c r="ABV284" s="378"/>
      <c r="ABW284" s="378"/>
      <c r="ABX284" s="379"/>
      <c r="ABY284" s="379"/>
      <c r="ABZ284" s="378"/>
      <c r="ACA284" s="378"/>
      <c r="ACB284" s="378"/>
      <c r="ACC284" s="378"/>
      <c r="ACD284" s="378"/>
      <c r="ACE284" s="378"/>
      <c r="ACF284" s="378"/>
      <c r="ACG284" s="379"/>
      <c r="ACH284" s="379"/>
      <c r="ACI284" s="378"/>
      <c r="ACJ284" s="378"/>
      <c r="ACK284" s="379"/>
      <c r="ACL284" s="379"/>
      <c r="ACM284" s="378"/>
      <c r="ACN284" s="378"/>
      <c r="ACO284" s="378"/>
      <c r="ACP284" s="378"/>
      <c r="ACQ284" s="378"/>
      <c r="ACR284" s="372"/>
      <c r="ACS284" s="398"/>
      <c r="ACT284" s="378"/>
      <c r="ACU284" s="378"/>
      <c r="ACV284" s="378"/>
      <c r="ACW284" s="378"/>
      <c r="ACX284" s="378"/>
      <c r="ACY284" s="378"/>
      <c r="ACZ284" s="378"/>
      <c r="ADA284" s="377"/>
      <c r="ADB284" s="377"/>
      <c r="ADC284" s="377"/>
      <c r="ADD284" s="377"/>
      <c r="ADE284" s="377"/>
      <c r="ADF284" s="377"/>
      <c r="ADG284" s="377"/>
      <c r="ADH284" s="377"/>
      <c r="ADI284" s="377"/>
      <c r="ADJ284" s="377"/>
      <c r="ADK284" s="377"/>
      <c r="ADL284" s="377"/>
      <c r="ADM284" s="377"/>
      <c r="ADN284" s="377"/>
      <c r="ADO284" s="377"/>
      <c r="ADP284" s="377"/>
      <c r="ADQ284" s="377"/>
      <c r="ADR284" s="377"/>
      <c r="ADS284" s="377"/>
      <c r="ADT284" s="377"/>
      <c r="ADU284" s="377"/>
      <c r="ADV284" s="377"/>
      <c r="ADW284" s="377"/>
      <c r="ADX284" s="377"/>
      <c r="ADY284" s="377"/>
      <c r="ADZ284" s="377"/>
      <c r="AEA284" s="377"/>
      <c r="AEB284" s="377"/>
      <c r="AEC284" s="377"/>
      <c r="AED284" s="377"/>
      <c r="AEE284" s="377"/>
      <c r="AEF284" s="377"/>
      <c r="AEG284" s="377"/>
      <c r="AEH284" s="377"/>
      <c r="AEI284" s="377"/>
      <c r="AEJ284" s="377"/>
      <c r="AEK284" s="377"/>
      <c r="AEL284" s="377"/>
      <c r="AEM284" s="377"/>
      <c r="AEN284" s="377"/>
      <c r="AEO284" s="377"/>
      <c r="AEP284" s="377"/>
      <c r="AEQ284" s="377"/>
      <c r="AER284" s="377"/>
      <c r="AES284" s="378"/>
      <c r="AET284" s="378"/>
      <c r="AEU284" s="378"/>
      <c r="AEV284" s="378"/>
      <c r="AEW284" s="378"/>
      <c r="AEX284" s="378"/>
      <c r="AEY284" s="378"/>
      <c r="AEZ284" s="378"/>
      <c r="AFA284" s="378"/>
      <c r="AFB284" s="378"/>
      <c r="AFC284" s="378"/>
      <c r="AFD284" s="378"/>
      <c r="AFE284" s="378"/>
      <c r="AFF284" s="378"/>
      <c r="AFG284" s="378"/>
      <c r="AFH284" s="378"/>
      <c r="AFI284" s="378"/>
      <c r="AFJ284" s="378"/>
      <c r="AFK284" s="378"/>
      <c r="AFL284" s="378"/>
      <c r="AFM284" s="378"/>
      <c r="AFN284" s="378"/>
      <c r="AFO284" s="378"/>
      <c r="AFP284" s="378"/>
      <c r="AFQ284" s="379"/>
      <c r="AFR284" s="379"/>
      <c r="AFS284" s="379"/>
      <c r="AFT284" s="379"/>
      <c r="AFU284" s="379"/>
      <c r="AFV284" s="378"/>
      <c r="AFW284" s="378"/>
      <c r="AFX284" s="379"/>
      <c r="AFY284" s="379"/>
      <c r="AFZ284" s="378"/>
      <c r="AGA284" s="378"/>
      <c r="AGB284" s="379"/>
      <c r="AGC284" s="379"/>
      <c r="AGD284" s="378"/>
      <c r="AGE284" s="378"/>
      <c r="AGF284" s="378"/>
      <c r="AGG284" s="378"/>
      <c r="AGH284" s="378"/>
      <c r="AGI284" s="378"/>
      <c r="AGJ284" s="378"/>
      <c r="AGK284" s="379"/>
      <c r="AGL284" s="379"/>
      <c r="AGM284" s="378"/>
      <c r="AGN284" s="378"/>
      <c r="AGO284" s="379"/>
      <c r="AGP284" s="379"/>
      <c r="AGQ284" s="378"/>
      <c r="AGR284" s="378"/>
      <c r="AGS284" s="378"/>
      <c r="AGT284" s="378"/>
      <c r="AGU284" s="378"/>
      <c r="AGV284" s="372"/>
      <c r="AGW284" s="398"/>
      <c r="AGX284" s="378"/>
      <c r="AGY284" s="378"/>
      <c r="AGZ284" s="378"/>
      <c r="AHA284" s="378"/>
      <c r="AHB284" s="378"/>
      <c r="AHC284" s="378"/>
      <c r="AHD284" s="378"/>
      <c r="AHE284" s="377"/>
      <c r="AHF284" s="377"/>
      <c r="AHG284" s="377"/>
      <c r="AHH284" s="377"/>
      <c r="AHI284" s="377"/>
      <c r="AHJ284" s="377"/>
      <c r="AHK284" s="377"/>
      <c r="AHL284" s="377"/>
      <c r="AHM284" s="377"/>
      <c r="AHN284" s="377"/>
      <c r="AHO284" s="377"/>
      <c r="AHP284" s="377"/>
      <c r="AHQ284" s="377"/>
      <c r="AHR284" s="377"/>
      <c r="AHS284" s="377"/>
      <c r="AHT284" s="377"/>
      <c r="AHU284" s="377"/>
      <c r="AHV284" s="377"/>
      <c r="AHW284" s="377"/>
      <c r="AHX284" s="377"/>
      <c r="AHY284" s="377"/>
      <c r="AHZ284" s="377"/>
      <c r="AIA284" s="377"/>
      <c r="AIB284" s="377"/>
      <c r="AIC284" s="377"/>
      <c r="AID284" s="377"/>
      <c r="AIE284" s="377"/>
      <c r="AIF284" s="377"/>
      <c r="AIG284" s="377"/>
      <c r="AIH284" s="377"/>
      <c r="AII284" s="377"/>
      <c r="AIJ284" s="377"/>
      <c r="AIK284" s="377"/>
      <c r="AIL284" s="377"/>
      <c r="AIM284" s="377"/>
      <c r="AIN284" s="377"/>
      <c r="AIO284" s="377"/>
      <c r="AIP284" s="377"/>
      <c r="AIQ284" s="377"/>
      <c r="AIR284" s="377"/>
      <c r="AIS284" s="377"/>
      <c r="AIT284" s="377"/>
      <c r="AIU284" s="377"/>
      <c r="AIV284" s="377"/>
      <c r="AIW284" s="378"/>
      <c r="AIX284" s="378"/>
      <c r="AIY284" s="378"/>
      <c r="AIZ284" s="378"/>
      <c r="AJA284" s="378"/>
      <c r="AJB284" s="378"/>
      <c r="AJC284" s="378"/>
      <c r="AJD284" s="378"/>
      <c r="AJE284" s="378"/>
      <c r="AJF284" s="378"/>
      <c r="AJG284" s="378"/>
      <c r="AJH284" s="378"/>
      <c r="AJI284" s="378"/>
      <c r="AJJ284" s="378"/>
      <c r="AJK284" s="378"/>
      <c r="AJL284" s="378"/>
      <c r="AJM284" s="378"/>
      <c r="AJN284" s="378"/>
      <c r="AJO284" s="378"/>
      <c r="AJP284" s="378"/>
      <c r="AJQ284" s="378"/>
      <c r="AJR284" s="378"/>
      <c r="AJS284" s="378"/>
      <c r="AJT284" s="378"/>
      <c r="AJU284" s="379"/>
      <c r="AJV284" s="379"/>
      <c r="AJW284" s="379"/>
      <c r="AJX284" s="379"/>
      <c r="AJY284" s="379"/>
      <c r="AJZ284" s="378"/>
      <c r="AKA284" s="378"/>
      <c r="AKB284" s="379"/>
      <c r="AKC284" s="379"/>
      <c r="AKD284" s="378"/>
      <c r="AKE284" s="378"/>
      <c r="AKF284" s="379"/>
      <c r="AKG284" s="379"/>
      <c r="AKH284" s="378"/>
      <c r="AKI284" s="378"/>
      <c r="AKJ284" s="378"/>
      <c r="AKK284" s="378"/>
      <c r="AKL284" s="378"/>
      <c r="AKM284" s="378"/>
      <c r="AKN284" s="378"/>
      <c r="AKO284" s="379"/>
      <c r="AKP284" s="379"/>
      <c r="AKQ284" s="378"/>
      <c r="AKR284" s="378"/>
      <c r="AKS284" s="379"/>
      <c r="AKT284" s="379"/>
      <c r="AKU284" s="378"/>
      <c r="AKV284" s="378"/>
      <c r="AKW284" s="378"/>
      <c r="AKX284" s="378"/>
      <c r="AKY284" s="378"/>
      <c r="AKZ284" s="372"/>
      <c r="ALA284" s="398"/>
      <c r="ALB284" s="378"/>
      <c r="ALC284" s="378"/>
      <c r="ALD284" s="378"/>
      <c r="ALE284" s="378"/>
      <c r="ALF284" s="378"/>
      <c r="ALG284" s="378"/>
      <c r="ALH284" s="378"/>
      <c r="ALI284" s="377"/>
      <c r="ALJ284" s="377"/>
      <c r="ALK284" s="377"/>
      <c r="ALL284" s="377"/>
      <c r="ALM284" s="377"/>
      <c r="ALN284" s="377"/>
      <c r="ALO284" s="377"/>
      <c r="ALP284" s="377"/>
      <c r="ALQ284" s="377"/>
      <c r="ALR284" s="377"/>
      <c r="ALS284" s="377"/>
      <c r="ALT284" s="377"/>
      <c r="ALU284" s="377"/>
      <c r="ALV284" s="377"/>
      <c r="ALW284" s="377"/>
      <c r="ALX284" s="377"/>
      <c r="ALY284" s="377"/>
      <c r="ALZ284" s="377"/>
      <c r="AMA284" s="377"/>
      <c r="AMB284" s="377"/>
      <c r="AMC284" s="377"/>
      <c r="AMD284" s="377"/>
      <c r="AME284" s="377"/>
      <c r="AMF284" s="377"/>
      <c r="AMG284" s="377"/>
      <c r="AMH284" s="377"/>
      <c r="AMI284" s="377"/>
      <c r="AMJ284" s="377"/>
      <c r="AMK284" s="377"/>
      <c r="AML284" s="377"/>
      <c r="AMM284" s="377"/>
      <c r="AMN284" s="377"/>
      <c r="AMO284" s="377"/>
      <c r="AMP284" s="377"/>
      <c r="AMQ284" s="377"/>
      <c r="AMR284" s="377"/>
      <c r="AMS284" s="377"/>
      <c r="AMT284" s="377"/>
      <c r="AMU284" s="377"/>
      <c r="AMV284" s="377"/>
      <c r="AMW284" s="377"/>
      <c r="AMX284" s="377"/>
      <c r="AMY284" s="377"/>
      <c r="AMZ284" s="377"/>
      <c r="ANA284" s="378"/>
      <c r="ANB284" s="378"/>
      <c r="ANC284" s="378"/>
      <c r="AND284" s="378"/>
      <c r="ANE284" s="378"/>
      <c r="ANF284" s="378"/>
      <c r="ANG284" s="378"/>
      <c r="ANH284" s="378"/>
      <c r="ANI284" s="378"/>
      <c r="ANJ284" s="378"/>
      <c r="ANK284" s="378"/>
      <c r="ANL284" s="378"/>
      <c r="ANM284" s="378"/>
      <c r="ANN284" s="378"/>
      <c r="ANO284" s="378"/>
      <c r="ANP284" s="378"/>
      <c r="ANQ284" s="378"/>
      <c r="ANR284" s="378"/>
      <c r="ANS284" s="378"/>
      <c r="ANT284" s="378"/>
      <c r="ANU284" s="378"/>
      <c r="ANV284" s="378"/>
      <c r="ANW284" s="378"/>
      <c r="ANX284" s="378"/>
      <c r="ANY284" s="379"/>
      <c r="ANZ284" s="379"/>
      <c r="AOA284" s="379"/>
      <c r="AOB284" s="379"/>
      <c r="AOC284" s="379"/>
      <c r="AOD284" s="378"/>
      <c r="AOE284" s="378"/>
      <c r="AOF284" s="379"/>
      <c r="AOG284" s="379"/>
      <c r="AOH284" s="378"/>
      <c r="AOI284" s="378"/>
      <c r="AOJ284" s="379"/>
      <c r="AOK284" s="379"/>
      <c r="AOL284" s="378"/>
      <c r="AOM284" s="378"/>
      <c r="AON284" s="378"/>
      <c r="AOO284" s="378"/>
      <c r="AOP284" s="378"/>
      <c r="AOQ284" s="378"/>
      <c r="AOR284" s="378"/>
      <c r="AOS284" s="379"/>
      <c r="AOT284" s="379"/>
      <c r="AOU284" s="378"/>
      <c r="AOV284" s="378"/>
      <c r="AOW284" s="379"/>
      <c r="AOX284" s="379"/>
      <c r="AOY284" s="378"/>
      <c r="AOZ284" s="378"/>
      <c r="APA284" s="378"/>
      <c r="APB284" s="378"/>
      <c r="APC284" s="378"/>
      <c r="APD284" s="372"/>
      <c r="APE284" s="398"/>
      <c r="APF284" s="378"/>
      <c r="APG284" s="378"/>
      <c r="APH284" s="378"/>
      <c r="API284" s="378"/>
      <c r="APJ284" s="378"/>
      <c r="APK284" s="378"/>
      <c r="APL284" s="378"/>
      <c r="APM284" s="377"/>
      <c r="APN284" s="377"/>
      <c r="APO284" s="377"/>
      <c r="APP284" s="377"/>
      <c r="APQ284" s="377"/>
      <c r="APR284" s="377"/>
      <c r="APS284" s="377"/>
      <c r="APT284" s="377"/>
      <c r="APU284" s="377"/>
      <c r="APV284" s="377"/>
      <c r="APW284" s="377"/>
      <c r="APX284" s="377"/>
      <c r="APY284" s="377"/>
      <c r="APZ284" s="377"/>
      <c r="AQA284" s="377"/>
      <c r="AQB284" s="377"/>
      <c r="AQC284" s="377"/>
      <c r="AQD284" s="377"/>
      <c r="AQE284" s="377"/>
      <c r="AQF284" s="377"/>
      <c r="AQG284" s="377"/>
      <c r="AQH284" s="377"/>
      <c r="AQI284" s="377"/>
      <c r="AQJ284" s="377"/>
      <c r="AQK284" s="377"/>
      <c r="AQL284" s="377"/>
      <c r="AQM284" s="377"/>
      <c r="AQN284" s="377"/>
      <c r="AQO284" s="377"/>
      <c r="AQP284" s="377"/>
      <c r="AQQ284" s="377"/>
      <c r="AQR284" s="377"/>
      <c r="AQS284" s="377"/>
      <c r="AQT284" s="377"/>
      <c r="AQU284" s="377"/>
      <c r="AQV284" s="377"/>
      <c r="AQW284" s="377"/>
      <c r="AQX284" s="377"/>
      <c r="AQY284" s="377"/>
      <c r="AQZ284" s="377"/>
      <c r="ARA284" s="377"/>
      <c r="ARB284" s="377"/>
      <c r="ARC284" s="377"/>
      <c r="ARD284" s="377"/>
      <c r="ARE284" s="378"/>
      <c r="ARF284" s="378"/>
      <c r="ARG284" s="378"/>
      <c r="ARH284" s="378"/>
      <c r="ARI284" s="378"/>
      <c r="ARJ284" s="378"/>
      <c r="ARK284" s="378"/>
      <c r="ARL284" s="378"/>
      <c r="ARM284" s="378"/>
      <c r="ARN284" s="378"/>
      <c r="ARO284" s="378"/>
      <c r="ARP284" s="378"/>
      <c r="ARQ284" s="378"/>
      <c r="ARR284" s="378"/>
      <c r="ARS284" s="378"/>
      <c r="ART284" s="378"/>
      <c r="ARU284" s="378"/>
      <c r="ARV284" s="378"/>
      <c r="ARW284" s="378"/>
      <c r="ARX284" s="378"/>
      <c r="ARY284" s="378"/>
      <c r="ARZ284" s="378"/>
      <c r="ASA284" s="378"/>
      <c r="ASB284" s="378"/>
      <c r="ASC284" s="379"/>
      <c r="ASD284" s="379"/>
      <c r="ASE284" s="379"/>
      <c r="ASF284" s="379"/>
      <c r="ASG284" s="379"/>
      <c r="ASH284" s="378"/>
      <c r="ASI284" s="378"/>
      <c r="ASJ284" s="379"/>
      <c r="ASK284" s="379"/>
      <c r="ASL284" s="378"/>
      <c r="ASM284" s="378"/>
      <c r="ASN284" s="379"/>
      <c r="ASO284" s="379"/>
      <c r="ASP284" s="378"/>
      <c r="ASQ284" s="378"/>
      <c r="ASR284" s="378"/>
      <c r="ASS284" s="378"/>
      <c r="AST284" s="378"/>
      <c r="ASU284" s="378"/>
      <c r="ASV284" s="378"/>
      <c r="ASW284" s="379"/>
      <c r="ASX284" s="379"/>
      <c r="ASY284" s="378"/>
      <c r="ASZ284" s="378"/>
      <c r="ATA284" s="379"/>
      <c r="ATB284" s="379"/>
      <c r="ATC284" s="378"/>
      <c r="ATD284" s="378"/>
      <c r="ATE284" s="378"/>
      <c r="ATF284" s="378"/>
      <c r="ATG284" s="378"/>
      <c r="ATH284" s="372"/>
      <c r="ATI284" s="398"/>
      <c r="ATJ284" s="378"/>
      <c r="ATK284" s="378"/>
      <c r="ATL284" s="378"/>
      <c r="ATM284" s="378"/>
      <c r="ATN284" s="378"/>
      <c r="ATO284" s="378"/>
      <c r="ATP284" s="378"/>
      <c r="ATQ284" s="377"/>
      <c r="ATR284" s="377"/>
      <c r="ATS284" s="377"/>
      <c r="ATT284" s="377"/>
      <c r="ATU284" s="377"/>
      <c r="ATV284" s="377"/>
      <c r="ATW284" s="377"/>
      <c r="ATX284" s="377"/>
      <c r="ATY284" s="377"/>
      <c r="ATZ284" s="377"/>
      <c r="AUA284" s="377"/>
      <c r="AUB284" s="377"/>
      <c r="AUC284" s="377"/>
      <c r="AUD284" s="377"/>
      <c r="AUE284" s="377"/>
      <c r="AUF284" s="377"/>
      <c r="AUG284" s="377"/>
      <c r="AUH284" s="377"/>
      <c r="AUI284" s="377"/>
      <c r="AUJ284" s="377"/>
      <c r="AUK284" s="377"/>
      <c r="AUL284" s="377"/>
      <c r="AUM284" s="377"/>
      <c r="AUN284" s="377"/>
      <c r="AUO284" s="377"/>
      <c r="AUP284" s="377"/>
      <c r="AUQ284" s="377"/>
      <c r="AUR284" s="377"/>
      <c r="AUS284" s="377"/>
      <c r="AUT284" s="377"/>
      <c r="AUU284" s="377"/>
      <c r="AUV284" s="377"/>
      <c r="AUW284" s="377"/>
      <c r="AUX284" s="377"/>
      <c r="AUY284" s="377"/>
      <c r="AUZ284" s="377"/>
      <c r="AVA284" s="377"/>
      <c r="AVB284" s="377"/>
      <c r="AVC284" s="377"/>
      <c r="AVD284" s="377"/>
      <c r="AVE284" s="377"/>
      <c r="AVF284" s="377"/>
      <c r="AVG284" s="377"/>
      <c r="AVH284" s="377"/>
      <c r="AVI284" s="378"/>
      <c r="AVJ284" s="378"/>
      <c r="AVK284" s="378"/>
      <c r="AVL284" s="378"/>
      <c r="AVM284" s="378"/>
      <c r="AVN284" s="378"/>
      <c r="AVO284" s="378"/>
      <c r="AVP284" s="378"/>
      <c r="AVQ284" s="378"/>
      <c r="AVR284" s="378"/>
      <c r="AVS284" s="378"/>
      <c r="AVT284" s="378"/>
      <c r="AVU284" s="378"/>
      <c r="AVV284" s="378"/>
      <c r="AVW284" s="378"/>
      <c r="AVX284" s="378"/>
      <c r="AVY284" s="378"/>
      <c r="AVZ284" s="378"/>
      <c r="AWA284" s="378"/>
      <c r="AWB284" s="378"/>
      <c r="AWC284" s="378"/>
      <c r="AWD284" s="378"/>
      <c r="AWE284" s="378"/>
      <c r="AWF284" s="378"/>
      <c r="AWG284" s="379"/>
      <c r="AWH284" s="379"/>
      <c r="AWI284" s="379"/>
      <c r="AWJ284" s="379"/>
      <c r="AWK284" s="379"/>
      <c r="AWL284" s="378"/>
      <c r="AWM284" s="378"/>
      <c r="AWN284" s="379"/>
      <c r="AWO284" s="379"/>
      <c r="AWP284" s="378"/>
      <c r="AWQ284" s="378"/>
      <c r="AWR284" s="379"/>
      <c r="AWS284" s="379"/>
      <c r="AWT284" s="378"/>
      <c r="AWU284" s="378"/>
      <c r="AWV284" s="378"/>
      <c r="AWW284" s="378"/>
      <c r="AWX284" s="378"/>
      <c r="AWY284" s="378"/>
      <c r="AWZ284" s="378"/>
      <c r="AXA284" s="379"/>
      <c r="AXB284" s="379"/>
      <c r="AXC284" s="378"/>
      <c r="AXD284" s="378"/>
      <c r="AXE284" s="379"/>
      <c r="AXF284" s="379"/>
      <c r="AXG284" s="378"/>
      <c r="AXH284" s="378"/>
      <c r="AXI284" s="378"/>
      <c r="AXJ284" s="378"/>
      <c r="AXK284" s="378"/>
      <c r="AXL284" s="372"/>
      <c r="AXM284" s="398"/>
      <c r="AXN284" s="378"/>
      <c r="AXO284" s="378"/>
      <c r="AXP284" s="378"/>
      <c r="AXQ284" s="378"/>
      <c r="AXR284" s="378"/>
      <c r="AXS284" s="378"/>
      <c r="AXT284" s="378"/>
      <c r="AXU284" s="377"/>
      <c r="AXV284" s="377"/>
      <c r="AXW284" s="377"/>
      <c r="AXX284" s="377"/>
      <c r="AXY284" s="377"/>
      <c r="AXZ284" s="377"/>
      <c r="AYA284" s="377"/>
      <c r="AYB284" s="377"/>
      <c r="AYC284" s="377"/>
      <c r="AYD284" s="377"/>
      <c r="AYE284" s="377"/>
      <c r="AYF284" s="377"/>
      <c r="AYG284" s="377"/>
      <c r="AYH284" s="377"/>
      <c r="AYI284" s="377"/>
      <c r="AYJ284" s="377"/>
      <c r="AYK284" s="377"/>
      <c r="AYL284" s="377"/>
      <c r="AYM284" s="377"/>
      <c r="AYN284" s="377"/>
      <c r="AYO284" s="377"/>
      <c r="AYP284" s="377"/>
      <c r="AYQ284" s="377"/>
      <c r="AYR284" s="377"/>
      <c r="AYS284" s="377"/>
      <c r="AYT284" s="377"/>
      <c r="AYU284" s="377"/>
      <c r="AYV284" s="377"/>
      <c r="AYW284" s="377"/>
      <c r="AYX284" s="377"/>
      <c r="AYY284" s="377"/>
      <c r="AYZ284" s="377"/>
      <c r="AZA284" s="377"/>
      <c r="AZB284" s="377"/>
      <c r="AZC284" s="377"/>
      <c r="AZD284" s="377"/>
      <c r="AZE284" s="377"/>
      <c r="AZF284" s="377"/>
      <c r="AZG284" s="377"/>
      <c r="AZH284" s="377"/>
      <c r="AZI284" s="377"/>
      <c r="AZJ284" s="377"/>
      <c r="AZK284" s="377"/>
      <c r="AZL284" s="377"/>
      <c r="AZM284" s="378"/>
      <c r="AZN284" s="378"/>
      <c r="AZO284" s="378"/>
      <c r="AZP284" s="378"/>
      <c r="AZQ284" s="378"/>
      <c r="AZR284" s="378"/>
      <c r="AZS284" s="378"/>
      <c r="AZT284" s="378"/>
      <c r="AZU284" s="378"/>
      <c r="AZV284" s="378"/>
      <c r="AZW284" s="378"/>
      <c r="AZX284" s="378"/>
      <c r="AZY284" s="378"/>
      <c r="AZZ284" s="378"/>
      <c r="BAA284" s="378"/>
      <c r="BAB284" s="378"/>
      <c r="BAC284" s="378"/>
      <c r="BAD284" s="378"/>
      <c r="BAE284" s="378"/>
      <c r="BAF284" s="378"/>
      <c r="BAG284" s="378"/>
      <c r="BAH284" s="378"/>
      <c r="BAI284" s="378"/>
      <c r="BAJ284" s="378"/>
      <c r="BAK284" s="379"/>
      <c r="BAL284" s="379"/>
      <c r="BAM284" s="379"/>
      <c r="BAN284" s="379"/>
      <c r="BAO284" s="379"/>
      <c r="BAP284" s="378"/>
      <c r="BAQ284" s="378"/>
      <c r="BAR284" s="379"/>
      <c r="BAS284" s="379"/>
      <c r="BAT284" s="378"/>
      <c r="BAU284" s="378"/>
      <c r="BAV284" s="379"/>
      <c r="BAW284" s="379"/>
      <c r="BAX284" s="378"/>
      <c r="BAY284" s="378"/>
      <c r="BAZ284" s="378"/>
      <c r="BBA284" s="378"/>
      <c r="BBB284" s="378"/>
      <c r="BBC284" s="378"/>
      <c r="BBD284" s="378"/>
      <c r="BBE284" s="379"/>
      <c r="BBF284" s="379"/>
      <c r="BBG284" s="378"/>
      <c r="BBH284" s="378"/>
      <c r="BBI284" s="379"/>
      <c r="BBJ284" s="379"/>
      <c r="BBK284" s="378"/>
      <c r="BBL284" s="378"/>
      <c r="BBM284" s="378"/>
      <c r="BBN284" s="378"/>
      <c r="BBO284" s="378"/>
      <c r="BBP284" s="372"/>
      <c r="BBQ284" s="398"/>
      <c r="BBR284" s="378"/>
      <c r="BBS284" s="378"/>
      <c r="BBT284" s="378"/>
      <c r="BBU284" s="378"/>
      <c r="BBV284" s="378"/>
      <c r="BBW284" s="378"/>
      <c r="BBX284" s="378"/>
      <c r="BBY284" s="377"/>
      <c r="BBZ284" s="377"/>
      <c r="BCA284" s="377"/>
      <c r="BCB284" s="377"/>
      <c r="BCC284" s="377"/>
      <c r="BCD284" s="377"/>
      <c r="BCE284" s="377"/>
      <c r="BCF284" s="377"/>
      <c r="BCG284" s="377"/>
      <c r="BCH284" s="377"/>
      <c r="BCI284" s="377"/>
      <c r="BCJ284" s="377"/>
      <c r="BCK284" s="377"/>
      <c r="BCL284" s="377"/>
      <c r="BCM284" s="377"/>
      <c r="BCN284" s="377"/>
      <c r="BCO284" s="377"/>
      <c r="BCP284" s="377"/>
      <c r="BCQ284" s="377"/>
      <c r="BCR284" s="377"/>
      <c r="BCS284" s="377"/>
      <c r="BCT284" s="377"/>
      <c r="BCU284" s="377"/>
      <c r="BCV284" s="377"/>
      <c r="BCW284" s="377"/>
      <c r="BCX284" s="377"/>
      <c r="BCY284" s="377"/>
      <c r="BCZ284" s="377"/>
      <c r="BDA284" s="377"/>
      <c r="BDB284" s="377"/>
      <c r="BDC284" s="377"/>
      <c r="BDD284" s="377"/>
      <c r="BDE284" s="377"/>
      <c r="BDF284" s="377"/>
      <c r="BDG284" s="377"/>
      <c r="BDH284" s="377"/>
      <c r="BDI284" s="377"/>
      <c r="BDJ284" s="377"/>
      <c r="BDK284" s="377"/>
      <c r="BDL284" s="377"/>
      <c r="BDM284" s="377"/>
      <c r="BDN284" s="377"/>
      <c r="BDO284" s="377"/>
      <c r="BDP284" s="377"/>
      <c r="BDQ284" s="378"/>
      <c r="BDR284" s="378"/>
      <c r="BDS284" s="378"/>
      <c r="BDT284" s="378"/>
      <c r="BDU284" s="378"/>
      <c r="BDV284" s="378"/>
      <c r="BDW284" s="378"/>
      <c r="BDX284" s="378"/>
      <c r="BDY284" s="378"/>
      <c r="BDZ284" s="378"/>
      <c r="BEA284" s="378"/>
      <c r="BEB284" s="378"/>
      <c r="BEC284" s="378"/>
      <c r="BED284" s="378"/>
      <c r="BEE284" s="378"/>
      <c r="BEF284" s="378"/>
      <c r="BEG284" s="378"/>
      <c r="BEH284" s="378"/>
      <c r="BEI284" s="378"/>
      <c r="BEJ284" s="378"/>
      <c r="BEK284" s="378"/>
      <c r="BEL284" s="378"/>
      <c r="BEM284" s="378"/>
      <c r="BEN284" s="378"/>
      <c r="BEO284" s="379"/>
      <c r="BEP284" s="379"/>
      <c r="BEQ284" s="379"/>
      <c r="BER284" s="379"/>
      <c r="BES284" s="379"/>
      <c r="BET284" s="378"/>
      <c r="BEU284" s="378"/>
      <c r="BEV284" s="379"/>
      <c r="BEW284" s="379"/>
      <c r="BEX284" s="378"/>
      <c r="BEY284" s="378"/>
      <c r="BEZ284" s="379"/>
      <c r="BFA284" s="379"/>
      <c r="BFB284" s="378"/>
      <c r="BFC284" s="378"/>
      <c r="BFD284" s="378"/>
      <c r="BFE284" s="378"/>
      <c r="BFF284" s="378"/>
      <c r="BFG284" s="378"/>
      <c r="BFH284" s="378"/>
      <c r="BFI284" s="379"/>
      <c r="BFJ284" s="379"/>
      <c r="BFK284" s="378"/>
      <c r="BFL284" s="378"/>
      <c r="BFM284" s="379"/>
      <c r="BFN284" s="379"/>
      <c r="BFO284" s="378"/>
      <c r="BFP284" s="378"/>
      <c r="BFQ284" s="378"/>
      <c r="BFR284" s="378"/>
      <c r="BFS284" s="378"/>
      <c r="BFT284" s="372"/>
      <c r="BFU284" s="398"/>
      <c r="BFV284" s="378"/>
      <c r="BFW284" s="378"/>
      <c r="BFX284" s="378"/>
      <c r="BFY284" s="378"/>
      <c r="BFZ284" s="378"/>
      <c r="BGA284" s="378"/>
      <c r="BGB284" s="378"/>
      <c r="BGC284" s="377"/>
      <c r="BGD284" s="377"/>
      <c r="BGE284" s="377"/>
      <c r="BGF284" s="377"/>
      <c r="BGG284" s="377"/>
      <c r="BGH284" s="377"/>
      <c r="BGI284" s="377"/>
      <c r="BGJ284" s="377"/>
      <c r="BGK284" s="377"/>
      <c r="BGL284" s="377"/>
      <c r="BGM284" s="377"/>
      <c r="BGN284" s="377"/>
      <c r="BGO284" s="377"/>
      <c r="BGP284" s="377"/>
      <c r="BGQ284" s="377"/>
      <c r="BGR284" s="377"/>
      <c r="BGS284" s="377"/>
      <c r="BGT284" s="377"/>
      <c r="BGU284" s="377"/>
      <c r="BGV284" s="377"/>
      <c r="BGW284" s="377"/>
      <c r="BGX284" s="377"/>
      <c r="BGY284" s="377"/>
      <c r="BGZ284" s="377"/>
      <c r="BHA284" s="377"/>
      <c r="BHB284" s="377"/>
      <c r="BHC284" s="377"/>
      <c r="BHD284" s="377"/>
      <c r="BHE284" s="377"/>
      <c r="BHF284" s="377"/>
      <c r="BHG284" s="377"/>
      <c r="BHH284" s="377"/>
      <c r="BHI284" s="377"/>
      <c r="BHJ284" s="377"/>
      <c r="BHK284" s="377"/>
      <c r="BHL284" s="377"/>
      <c r="BHM284" s="377"/>
      <c r="BHN284" s="377"/>
      <c r="BHO284" s="377"/>
      <c r="BHP284" s="377"/>
      <c r="BHQ284" s="377"/>
      <c r="BHR284" s="377"/>
      <c r="BHS284" s="377"/>
      <c r="BHT284" s="377"/>
      <c r="BHU284" s="378"/>
      <c r="BHV284" s="378"/>
      <c r="BHW284" s="378"/>
      <c r="BHX284" s="378"/>
      <c r="BHY284" s="378"/>
      <c r="BHZ284" s="378"/>
      <c r="BIA284" s="378"/>
      <c r="BIB284" s="378"/>
      <c r="BIC284" s="378"/>
      <c r="BID284" s="378"/>
      <c r="BIE284" s="378"/>
      <c r="BIF284" s="378"/>
      <c r="BIG284" s="378"/>
      <c r="BIH284" s="378"/>
      <c r="BII284" s="378"/>
      <c r="BIJ284" s="378"/>
      <c r="BIK284" s="378"/>
      <c r="BIL284" s="378"/>
      <c r="BIM284" s="378"/>
      <c r="BIN284" s="378"/>
      <c r="BIO284" s="378"/>
      <c r="BIP284" s="378"/>
      <c r="BIQ284" s="378"/>
      <c r="BIR284" s="378"/>
      <c r="BIS284" s="379"/>
      <c r="BIT284" s="379"/>
      <c r="BIU284" s="379"/>
      <c r="BIV284" s="379"/>
      <c r="BIW284" s="379"/>
      <c r="BIX284" s="378"/>
      <c r="BIY284" s="378"/>
      <c r="BIZ284" s="379"/>
      <c r="BJA284" s="379"/>
      <c r="BJB284" s="378"/>
      <c r="BJC284" s="378"/>
      <c r="BJD284" s="379"/>
      <c r="BJE284" s="379"/>
      <c r="BJF284" s="378"/>
      <c r="BJG284" s="378"/>
      <c r="BJH284" s="378"/>
      <c r="BJI284" s="378"/>
      <c r="BJJ284" s="378"/>
      <c r="BJK284" s="378"/>
      <c r="BJL284" s="378"/>
      <c r="BJM284" s="379"/>
      <c r="BJN284" s="379"/>
      <c r="BJO284" s="378"/>
      <c r="BJP284" s="378"/>
      <c r="BJQ284" s="379"/>
      <c r="BJR284" s="379"/>
      <c r="BJS284" s="378"/>
      <c r="BJT284" s="378"/>
      <c r="BJU284" s="378"/>
      <c r="BJV284" s="378"/>
      <c r="BJW284" s="378"/>
      <c r="BJX284" s="372"/>
      <c r="BJY284" s="398"/>
      <c r="BJZ284" s="378"/>
      <c r="BKA284" s="378"/>
      <c r="BKB284" s="378"/>
      <c r="BKC284" s="378"/>
      <c r="BKD284" s="378"/>
      <c r="BKE284" s="378"/>
      <c r="BKF284" s="378"/>
      <c r="BKG284" s="377"/>
      <c r="BKH284" s="377"/>
      <c r="BKI284" s="377"/>
      <c r="BKJ284" s="377"/>
      <c r="BKK284" s="377"/>
      <c r="BKL284" s="377"/>
      <c r="BKM284" s="377"/>
      <c r="BKN284" s="377"/>
      <c r="BKO284" s="377"/>
      <c r="BKP284" s="377"/>
      <c r="BKQ284" s="377"/>
      <c r="BKR284" s="377"/>
      <c r="BKS284" s="377"/>
      <c r="BKT284" s="377"/>
      <c r="BKU284" s="377"/>
      <c r="BKV284" s="377"/>
      <c r="BKW284" s="377"/>
      <c r="BKX284" s="377"/>
      <c r="BKY284" s="377"/>
      <c r="BKZ284" s="377"/>
      <c r="BLA284" s="377"/>
      <c r="BLB284" s="377"/>
      <c r="BLC284" s="377"/>
      <c r="BLD284" s="377"/>
      <c r="BLE284" s="377"/>
      <c r="BLF284" s="377"/>
      <c r="BLG284" s="377"/>
      <c r="BLH284" s="377"/>
      <c r="BLI284" s="377"/>
      <c r="BLJ284" s="377"/>
      <c r="BLK284" s="377"/>
      <c r="BLL284" s="377"/>
      <c r="BLM284" s="377"/>
      <c r="BLN284" s="377"/>
      <c r="BLO284" s="377"/>
      <c r="BLP284" s="377"/>
      <c r="BLQ284" s="377"/>
      <c r="BLR284" s="377"/>
      <c r="BLS284" s="377"/>
      <c r="BLT284" s="377"/>
      <c r="BLU284" s="377"/>
      <c r="BLV284" s="377"/>
      <c r="BLW284" s="377"/>
      <c r="BLX284" s="377"/>
      <c r="BLY284" s="378"/>
      <c r="BLZ284" s="378"/>
      <c r="BMA284" s="378"/>
      <c r="BMB284" s="378"/>
      <c r="BMC284" s="378"/>
      <c r="BMD284" s="378"/>
      <c r="BME284" s="378"/>
      <c r="BMF284" s="378"/>
      <c r="BMG284" s="378"/>
      <c r="BMH284" s="378"/>
      <c r="BMI284" s="378"/>
      <c r="BMJ284" s="378"/>
      <c r="BMK284" s="378"/>
      <c r="BML284" s="378"/>
      <c r="BMM284" s="378"/>
      <c r="BMN284" s="378"/>
      <c r="BMO284" s="378"/>
      <c r="BMP284" s="378"/>
      <c r="BMQ284" s="378"/>
      <c r="BMR284" s="378"/>
      <c r="BMS284" s="378"/>
      <c r="BMT284" s="378"/>
      <c r="BMU284" s="378"/>
      <c r="BMV284" s="378"/>
      <c r="BMW284" s="379"/>
      <c r="BMX284" s="379"/>
      <c r="BMY284" s="379"/>
      <c r="BMZ284" s="379"/>
      <c r="BNA284" s="379"/>
      <c r="BNB284" s="378"/>
      <c r="BNC284" s="378"/>
      <c r="BND284" s="379"/>
      <c r="BNE284" s="379"/>
      <c r="BNF284" s="378"/>
      <c r="BNG284" s="378"/>
      <c r="BNH284" s="379"/>
      <c r="BNI284" s="379"/>
      <c r="BNJ284" s="378"/>
      <c r="BNK284" s="378"/>
      <c r="BNL284" s="378"/>
      <c r="BNM284" s="378"/>
      <c r="BNN284" s="378"/>
      <c r="BNO284" s="378"/>
      <c r="BNP284" s="378"/>
      <c r="BNQ284" s="379"/>
      <c r="BNR284" s="379"/>
      <c r="BNS284" s="378"/>
      <c r="BNT284" s="378"/>
      <c r="BNU284" s="379"/>
      <c r="BNV284" s="379"/>
      <c r="BNW284" s="378"/>
      <c r="BNX284" s="378"/>
      <c r="BNY284" s="378"/>
      <c r="BNZ284" s="378"/>
      <c r="BOA284" s="378"/>
      <c r="BOB284" s="372"/>
      <c r="BOC284" s="398"/>
      <c r="BOD284" s="378"/>
      <c r="BOE284" s="378"/>
      <c r="BOF284" s="378"/>
      <c r="BOG284" s="378"/>
      <c r="BOH284" s="378"/>
      <c r="BOI284" s="378"/>
      <c r="BOJ284" s="378"/>
      <c r="BOK284" s="377"/>
      <c r="BOL284" s="377"/>
      <c r="BOM284" s="377"/>
      <c r="BON284" s="377"/>
      <c r="BOO284" s="377"/>
      <c r="BOP284" s="377"/>
      <c r="BOQ284" s="377"/>
      <c r="BOR284" s="377"/>
      <c r="BOS284" s="377"/>
      <c r="BOT284" s="377"/>
      <c r="BOU284" s="377"/>
      <c r="BOV284" s="377"/>
      <c r="BOW284" s="377"/>
      <c r="BOX284" s="377"/>
      <c r="BOY284" s="377"/>
      <c r="BOZ284" s="377"/>
      <c r="BPA284" s="377"/>
      <c r="BPB284" s="377"/>
      <c r="BPC284" s="377"/>
      <c r="BPD284" s="377"/>
      <c r="BPE284" s="377"/>
      <c r="BPF284" s="377"/>
      <c r="BPG284" s="377"/>
      <c r="BPH284" s="377"/>
      <c r="BPI284" s="377"/>
      <c r="BPJ284" s="377"/>
      <c r="BPK284" s="377"/>
      <c r="BPL284" s="377"/>
      <c r="BPM284" s="377"/>
      <c r="BPN284" s="377"/>
      <c r="BPO284" s="377"/>
      <c r="BPP284" s="377"/>
      <c r="BPQ284" s="377"/>
      <c r="BPR284" s="377"/>
      <c r="BPS284" s="377"/>
      <c r="BPT284" s="377"/>
      <c r="BPU284" s="377"/>
      <c r="BPV284" s="377"/>
      <c r="BPW284" s="377"/>
      <c r="BPX284" s="377"/>
      <c r="BPY284" s="377"/>
      <c r="BPZ284" s="377"/>
      <c r="BQA284" s="377"/>
      <c r="BQB284" s="377"/>
      <c r="BQC284" s="378"/>
      <c r="BQD284" s="378"/>
      <c r="BQE284" s="378"/>
      <c r="BQF284" s="378"/>
      <c r="BQG284" s="378"/>
      <c r="BQH284" s="378"/>
      <c r="BQI284" s="378"/>
      <c r="BQJ284" s="378"/>
      <c r="BQK284" s="378"/>
      <c r="BQL284" s="378"/>
      <c r="BQM284" s="378"/>
      <c r="BQN284" s="378"/>
      <c r="BQO284" s="378"/>
      <c r="BQP284" s="378"/>
      <c r="BQQ284" s="378"/>
      <c r="BQR284" s="378"/>
      <c r="BQS284" s="378"/>
      <c r="BQT284" s="378"/>
      <c r="BQU284" s="378"/>
      <c r="BQV284" s="378"/>
      <c r="BQW284" s="378"/>
      <c r="BQX284" s="378"/>
      <c r="BQY284" s="378"/>
      <c r="BQZ284" s="378"/>
      <c r="BRA284" s="379"/>
      <c r="BRB284" s="379"/>
      <c r="BRC284" s="379"/>
      <c r="BRD284" s="379"/>
      <c r="BRE284" s="379"/>
      <c r="BRF284" s="378"/>
      <c r="BRG284" s="378"/>
      <c r="BRH284" s="379"/>
      <c r="BRI284" s="379"/>
      <c r="BRJ284" s="378"/>
      <c r="BRK284" s="378"/>
      <c r="BRL284" s="379"/>
      <c r="BRM284" s="379"/>
      <c r="BRN284" s="378"/>
      <c r="BRO284" s="378"/>
      <c r="BRP284" s="378"/>
      <c r="BRQ284" s="378"/>
      <c r="BRR284" s="378"/>
      <c r="BRS284" s="378"/>
      <c r="BRT284" s="378"/>
      <c r="BRU284" s="379"/>
      <c r="BRV284" s="379"/>
      <c r="BRW284" s="378"/>
      <c r="BRX284" s="378"/>
      <c r="BRY284" s="379"/>
      <c r="BRZ284" s="379"/>
      <c r="BSA284" s="378"/>
      <c r="BSB284" s="378"/>
      <c r="BSC284" s="378"/>
      <c r="BSD284" s="378"/>
      <c r="BSE284" s="378"/>
      <c r="BSF284" s="372"/>
      <c r="BSG284" s="398"/>
      <c r="BSH284" s="378"/>
      <c r="BSI284" s="378"/>
      <c r="BSJ284" s="378"/>
      <c r="BSK284" s="378"/>
      <c r="BSL284" s="378"/>
      <c r="BSM284" s="378"/>
      <c r="BSN284" s="378"/>
      <c r="BSO284" s="377"/>
      <c r="BSP284" s="377"/>
      <c r="BSQ284" s="377"/>
      <c r="BSR284" s="377"/>
      <c r="BSS284" s="377"/>
      <c r="BST284" s="377"/>
      <c r="BSU284" s="377"/>
      <c r="BSV284" s="377"/>
      <c r="BSW284" s="377"/>
      <c r="BSX284" s="377"/>
      <c r="BSY284" s="377"/>
      <c r="BSZ284" s="377"/>
      <c r="BTA284" s="377"/>
      <c r="BTB284" s="377"/>
      <c r="BTC284" s="377"/>
      <c r="BTD284" s="377"/>
      <c r="BTE284" s="377"/>
      <c r="BTF284" s="377"/>
      <c r="BTG284" s="377"/>
      <c r="BTH284" s="377"/>
      <c r="BTI284" s="377"/>
      <c r="BTJ284" s="377"/>
      <c r="BTK284" s="377"/>
      <c r="BTL284" s="377"/>
      <c r="BTM284" s="377"/>
      <c r="BTN284" s="377"/>
      <c r="BTO284" s="377"/>
      <c r="BTP284" s="377"/>
      <c r="BTQ284" s="377"/>
      <c r="BTR284" s="377"/>
      <c r="BTS284" s="377"/>
      <c r="BTT284" s="377"/>
      <c r="BTU284" s="377"/>
      <c r="BTV284" s="377"/>
      <c r="BTW284" s="377"/>
      <c r="BTX284" s="377"/>
      <c r="BTY284" s="377"/>
      <c r="BTZ284" s="377"/>
      <c r="BUA284" s="377"/>
      <c r="BUB284" s="377"/>
      <c r="BUC284" s="377"/>
      <c r="BUD284" s="377"/>
      <c r="BUE284" s="377"/>
      <c r="BUF284" s="377"/>
      <c r="BUG284" s="378"/>
      <c r="BUH284" s="378"/>
      <c r="BUI284" s="378"/>
      <c r="BUJ284" s="378"/>
      <c r="BUK284" s="378"/>
      <c r="BUL284" s="378"/>
      <c r="BUM284" s="378"/>
      <c r="BUN284" s="378"/>
      <c r="BUO284" s="378"/>
      <c r="BUP284" s="378"/>
      <c r="BUQ284" s="378"/>
      <c r="BUR284" s="378"/>
      <c r="BUS284" s="378"/>
      <c r="BUT284" s="378"/>
      <c r="BUU284" s="378"/>
      <c r="BUV284" s="378"/>
      <c r="BUW284" s="378"/>
      <c r="BUX284" s="378"/>
      <c r="BUY284" s="378"/>
      <c r="BUZ284" s="378"/>
      <c r="BVA284" s="378"/>
      <c r="BVB284" s="378"/>
      <c r="BVC284" s="378"/>
      <c r="BVD284" s="378"/>
      <c r="BVE284" s="379"/>
      <c r="BVF284" s="379"/>
      <c r="BVG284" s="379"/>
      <c r="BVH284" s="379"/>
      <c r="BVI284" s="379"/>
      <c r="BVJ284" s="378"/>
      <c r="BVK284" s="378"/>
      <c r="BVL284" s="379"/>
      <c r="BVM284" s="379"/>
      <c r="BVN284" s="378"/>
      <c r="BVO284" s="378"/>
      <c r="BVP284" s="379"/>
      <c r="BVQ284" s="379"/>
      <c r="BVR284" s="378"/>
      <c r="BVS284" s="378"/>
      <c r="BVT284" s="378"/>
      <c r="BVU284" s="378"/>
      <c r="BVV284" s="378"/>
      <c r="BVW284" s="378"/>
      <c r="BVX284" s="378"/>
      <c r="BVY284" s="379"/>
      <c r="BVZ284" s="379"/>
      <c r="BWA284" s="378"/>
      <c r="BWB284" s="378"/>
      <c r="BWC284" s="379"/>
      <c r="BWD284" s="379"/>
      <c r="BWE284" s="378"/>
      <c r="BWF284" s="378"/>
      <c r="BWG284" s="378"/>
      <c r="BWH284" s="378"/>
      <c r="BWI284" s="378"/>
      <c r="BWJ284" s="372"/>
      <c r="BWK284" s="398"/>
      <c r="BWL284" s="378"/>
      <c r="BWM284" s="378"/>
      <c r="BWN284" s="378"/>
      <c r="BWO284" s="378"/>
      <c r="BWP284" s="378"/>
      <c r="BWQ284" s="378"/>
      <c r="BWR284" s="378"/>
      <c r="BWS284" s="377"/>
      <c r="BWT284" s="377"/>
      <c r="BWU284" s="377"/>
      <c r="BWV284" s="377"/>
      <c r="BWW284" s="377"/>
      <c r="BWX284" s="377"/>
      <c r="BWY284" s="377"/>
      <c r="BWZ284" s="377"/>
      <c r="BXA284" s="377"/>
      <c r="BXB284" s="377"/>
      <c r="BXC284" s="377"/>
      <c r="BXD284" s="377"/>
      <c r="BXE284" s="377"/>
      <c r="BXF284" s="377"/>
      <c r="BXG284" s="377"/>
      <c r="BXH284" s="377"/>
      <c r="BXI284" s="377"/>
      <c r="BXJ284" s="377"/>
      <c r="BXK284" s="377"/>
      <c r="BXL284" s="377"/>
      <c r="BXM284" s="377"/>
      <c r="BXN284" s="377"/>
      <c r="BXO284" s="377"/>
      <c r="BXP284" s="377"/>
      <c r="BXQ284" s="377"/>
      <c r="BXR284" s="377"/>
      <c r="BXS284" s="377"/>
      <c r="BXT284" s="377"/>
      <c r="BXU284" s="377"/>
      <c r="BXV284" s="377"/>
      <c r="BXW284" s="377"/>
      <c r="BXX284" s="377"/>
      <c r="BXY284" s="377"/>
      <c r="BXZ284" s="377"/>
      <c r="BYA284" s="377"/>
      <c r="BYB284" s="377"/>
      <c r="BYC284" s="377"/>
      <c r="BYD284" s="377"/>
      <c r="BYE284" s="377"/>
      <c r="BYF284" s="377"/>
      <c r="BYG284" s="377"/>
      <c r="BYH284" s="377"/>
      <c r="BYI284" s="377"/>
      <c r="BYJ284" s="377"/>
      <c r="BYK284" s="378"/>
      <c r="BYL284" s="378"/>
      <c r="BYM284" s="378"/>
      <c r="BYN284" s="378"/>
      <c r="BYO284" s="378"/>
      <c r="BYP284" s="378"/>
      <c r="BYQ284" s="378"/>
      <c r="BYR284" s="378"/>
      <c r="BYS284" s="378"/>
      <c r="BYT284" s="378"/>
      <c r="BYU284" s="378"/>
      <c r="BYV284" s="378"/>
      <c r="BYW284" s="378"/>
      <c r="BYX284" s="378"/>
      <c r="BYY284" s="378"/>
      <c r="BYZ284" s="378"/>
      <c r="BZA284" s="378"/>
      <c r="BZB284" s="378"/>
      <c r="BZC284" s="378"/>
      <c r="BZD284" s="378"/>
      <c r="BZE284" s="378"/>
      <c r="BZF284" s="378"/>
      <c r="BZG284" s="378"/>
      <c r="BZH284" s="378"/>
      <c r="BZI284" s="379"/>
      <c r="BZJ284" s="379"/>
      <c r="BZK284" s="379"/>
      <c r="BZL284" s="379"/>
      <c r="BZM284" s="379"/>
      <c r="BZN284" s="378"/>
      <c r="BZO284" s="378"/>
      <c r="BZP284" s="379"/>
      <c r="BZQ284" s="379"/>
      <c r="BZR284" s="378"/>
      <c r="BZS284" s="378"/>
      <c r="BZT284" s="379"/>
      <c r="BZU284" s="379"/>
      <c r="BZV284" s="378"/>
      <c r="BZW284" s="378"/>
      <c r="BZX284" s="378"/>
      <c r="BZY284" s="378"/>
      <c r="BZZ284" s="378"/>
      <c r="CAA284" s="378"/>
      <c r="CAB284" s="378"/>
      <c r="CAC284" s="379"/>
      <c r="CAD284" s="379"/>
      <c r="CAE284" s="378"/>
      <c r="CAF284" s="378"/>
      <c r="CAG284" s="379"/>
      <c r="CAH284" s="379"/>
      <c r="CAI284" s="378"/>
      <c r="CAJ284" s="378"/>
      <c r="CAK284" s="378"/>
      <c r="CAL284" s="378"/>
      <c r="CAM284" s="378"/>
      <c r="CAN284" s="372"/>
      <c r="CAO284" s="398"/>
      <c r="CAP284" s="378"/>
      <c r="CAQ284" s="378"/>
      <c r="CAR284" s="378"/>
      <c r="CAS284" s="378"/>
      <c r="CAT284" s="378"/>
      <c r="CAU284" s="378"/>
      <c r="CAV284" s="378"/>
      <c r="CAW284" s="377"/>
      <c r="CAX284" s="377"/>
      <c r="CAY284" s="377"/>
      <c r="CAZ284" s="377"/>
      <c r="CBA284" s="377"/>
      <c r="CBB284" s="377"/>
      <c r="CBC284" s="377"/>
      <c r="CBD284" s="377"/>
      <c r="CBE284" s="377"/>
      <c r="CBF284" s="377"/>
      <c r="CBG284" s="377"/>
      <c r="CBH284" s="377"/>
      <c r="CBI284" s="377"/>
      <c r="CBJ284" s="377"/>
      <c r="CBK284" s="377"/>
      <c r="CBL284" s="377"/>
      <c r="CBM284" s="377"/>
      <c r="CBN284" s="377"/>
      <c r="CBO284" s="377"/>
      <c r="CBP284" s="377"/>
      <c r="CBQ284" s="377"/>
      <c r="CBR284" s="377"/>
      <c r="CBS284" s="377"/>
      <c r="CBT284" s="377"/>
      <c r="CBU284" s="377"/>
      <c r="CBV284" s="377"/>
      <c r="CBW284" s="377"/>
      <c r="CBX284" s="377"/>
      <c r="CBY284" s="377"/>
      <c r="CBZ284" s="377"/>
      <c r="CCA284" s="377"/>
      <c r="CCB284" s="377"/>
      <c r="CCC284" s="377"/>
      <c r="CCD284" s="377"/>
      <c r="CCE284" s="377"/>
      <c r="CCF284" s="377"/>
      <c r="CCG284" s="377"/>
      <c r="CCH284" s="377"/>
      <c r="CCI284" s="377"/>
      <c r="CCJ284" s="377"/>
      <c r="CCK284" s="377"/>
      <c r="CCL284" s="377"/>
      <c r="CCM284" s="377"/>
      <c r="CCN284" s="377"/>
      <c r="CCO284" s="378"/>
      <c r="CCP284" s="378"/>
      <c r="CCQ284" s="378"/>
      <c r="CCR284" s="378"/>
      <c r="CCS284" s="378"/>
      <c r="CCT284" s="378"/>
      <c r="CCU284" s="378"/>
      <c r="CCV284" s="378"/>
      <c r="CCW284" s="378"/>
      <c r="CCX284" s="378"/>
      <c r="CCY284" s="378"/>
      <c r="CCZ284" s="378"/>
      <c r="CDA284" s="378"/>
      <c r="CDB284" s="378"/>
      <c r="CDC284" s="378"/>
      <c r="CDD284" s="378"/>
      <c r="CDE284" s="378"/>
      <c r="CDF284" s="378"/>
      <c r="CDG284" s="378"/>
      <c r="CDH284" s="378"/>
      <c r="CDI284" s="378"/>
      <c r="CDJ284" s="378"/>
      <c r="CDK284" s="378"/>
      <c r="CDL284" s="378"/>
      <c r="CDM284" s="379"/>
      <c r="CDN284" s="379"/>
      <c r="CDO284" s="379"/>
      <c r="CDP284" s="379"/>
      <c r="CDQ284" s="379"/>
      <c r="CDR284" s="378"/>
      <c r="CDS284" s="378"/>
      <c r="CDT284" s="379"/>
      <c r="CDU284" s="379"/>
      <c r="CDV284" s="378"/>
      <c r="CDW284" s="378"/>
      <c r="CDX284" s="379"/>
      <c r="CDY284" s="379"/>
      <c r="CDZ284" s="378"/>
      <c r="CEA284" s="378"/>
      <c r="CEB284" s="378"/>
      <c r="CEC284" s="378"/>
      <c r="CED284" s="378"/>
      <c r="CEE284" s="378"/>
      <c r="CEF284" s="378"/>
      <c r="CEG284" s="379"/>
      <c r="CEH284" s="379"/>
      <c r="CEI284" s="378"/>
      <c r="CEJ284" s="378"/>
      <c r="CEK284" s="379"/>
      <c r="CEL284" s="379"/>
      <c r="CEM284" s="378"/>
      <c r="CEN284" s="378"/>
      <c r="CEO284" s="378"/>
      <c r="CEP284" s="378"/>
      <c r="CEQ284" s="378"/>
      <c r="CER284" s="372"/>
      <c r="CES284" s="398"/>
      <c r="CET284" s="378"/>
      <c r="CEU284" s="378"/>
      <c r="CEV284" s="378"/>
      <c r="CEW284" s="378"/>
      <c r="CEX284" s="378"/>
      <c r="CEY284" s="378"/>
      <c r="CEZ284" s="378"/>
      <c r="CFA284" s="377"/>
      <c r="CFB284" s="377"/>
      <c r="CFC284" s="377"/>
      <c r="CFD284" s="377"/>
      <c r="CFE284" s="377"/>
      <c r="CFF284" s="377"/>
      <c r="CFG284" s="377"/>
      <c r="CFH284" s="377"/>
      <c r="CFI284" s="377"/>
      <c r="CFJ284" s="377"/>
      <c r="CFK284" s="377"/>
      <c r="CFL284" s="377"/>
      <c r="CFM284" s="377"/>
      <c r="CFN284" s="377"/>
      <c r="CFO284" s="377"/>
      <c r="CFP284" s="377"/>
      <c r="CFQ284" s="377"/>
      <c r="CFR284" s="377"/>
      <c r="CFS284" s="377"/>
      <c r="CFT284" s="377"/>
      <c r="CFU284" s="377"/>
      <c r="CFV284" s="377"/>
      <c r="CFW284" s="377"/>
      <c r="CFX284" s="377"/>
      <c r="CFY284" s="377"/>
      <c r="CFZ284" s="377"/>
      <c r="CGA284" s="377"/>
      <c r="CGB284" s="377"/>
      <c r="CGC284" s="377"/>
      <c r="CGD284" s="377"/>
      <c r="CGE284" s="377"/>
      <c r="CGF284" s="377"/>
      <c r="CGG284" s="377"/>
      <c r="CGH284" s="377"/>
      <c r="CGI284" s="377"/>
      <c r="CGJ284" s="377"/>
      <c r="CGK284" s="377"/>
      <c r="CGL284" s="377"/>
      <c r="CGM284" s="377"/>
      <c r="CGN284" s="377"/>
      <c r="CGO284" s="377"/>
      <c r="CGP284" s="377"/>
      <c r="CGQ284" s="377"/>
      <c r="CGR284" s="377"/>
      <c r="CGS284" s="378"/>
      <c r="CGT284" s="378"/>
      <c r="CGU284" s="378"/>
      <c r="CGV284" s="378"/>
      <c r="CGW284" s="378"/>
      <c r="CGX284" s="378"/>
      <c r="CGY284" s="378"/>
      <c r="CGZ284" s="378"/>
      <c r="CHA284" s="378"/>
      <c r="CHB284" s="378"/>
      <c r="CHC284" s="378"/>
      <c r="CHD284" s="378"/>
      <c r="CHE284" s="378"/>
      <c r="CHF284" s="378"/>
      <c r="CHG284" s="378"/>
      <c r="CHH284" s="378"/>
      <c r="CHI284" s="378"/>
      <c r="CHJ284" s="378"/>
      <c r="CHK284" s="378"/>
      <c r="CHL284" s="378"/>
      <c r="CHM284" s="378"/>
      <c r="CHN284" s="378"/>
      <c r="CHO284" s="378"/>
      <c r="CHP284" s="378"/>
      <c r="CHQ284" s="379"/>
      <c r="CHR284" s="379"/>
      <c r="CHS284" s="379"/>
      <c r="CHT284" s="379"/>
      <c r="CHU284" s="379"/>
      <c r="CHV284" s="378"/>
      <c r="CHW284" s="378"/>
      <c r="CHX284" s="379"/>
      <c r="CHY284" s="379"/>
      <c r="CHZ284" s="378"/>
      <c r="CIA284" s="378"/>
      <c r="CIB284" s="379"/>
      <c r="CIC284" s="379"/>
      <c r="CID284" s="378"/>
      <c r="CIE284" s="378"/>
      <c r="CIF284" s="378"/>
      <c r="CIG284" s="378"/>
      <c r="CIH284" s="378"/>
      <c r="CII284" s="378"/>
      <c r="CIJ284" s="378"/>
      <c r="CIK284" s="379"/>
      <c r="CIL284" s="379"/>
      <c r="CIM284" s="378"/>
      <c r="CIN284" s="378"/>
      <c r="CIO284" s="379"/>
      <c r="CIP284" s="379"/>
      <c r="CIQ284" s="378"/>
      <c r="CIR284" s="378"/>
      <c r="CIS284" s="378"/>
      <c r="CIT284" s="378"/>
      <c r="CIU284" s="378"/>
      <c r="CIV284" s="372"/>
      <c r="CIW284" s="398"/>
      <c r="CIX284" s="378"/>
      <c r="CIY284" s="378"/>
      <c r="CIZ284" s="378"/>
      <c r="CJA284" s="378"/>
      <c r="CJB284" s="378"/>
      <c r="CJC284" s="378"/>
      <c r="CJD284" s="378"/>
      <c r="CJE284" s="377"/>
      <c r="CJF284" s="377"/>
      <c r="CJG284" s="377"/>
      <c r="CJH284" s="377"/>
      <c r="CJI284" s="377"/>
      <c r="CJJ284" s="377"/>
      <c r="CJK284" s="377"/>
      <c r="CJL284" s="377"/>
      <c r="CJM284" s="377"/>
      <c r="CJN284" s="377"/>
      <c r="CJO284" s="377"/>
      <c r="CJP284" s="377"/>
      <c r="CJQ284" s="377"/>
      <c r="CJR284" s="377"/>
      <c r="CJS284" s="377"/>
      <c r="CJT284" s="377"/>
      <c r="CJU284" s="377"/>
      <c r="CJV284" s="377"/>
      <c r="CJW284" s="377"/>
      <c r="CJX284" s="377"/>
      <c r="CJY284" s="377"/>
      <c r="CJZ284" s="377"/>
      <c r="CKA284" s="377"/>
      <c r="CKB284" s="377"/>
      <c r="CKC284" s="377"/>
      <c r="CKD284" s="377"/>
      <c r="CKE284" s="377"/>
      <c r="CKF284" s="377"/>
      <c r="CKG284" s="377"/>
      <c r="CKH284" s="377"/>
      <c r="CKI284" s="377"/>
      <c r="CKJ284" s="377"/>
      <c r="CKK284" s="377"/>
      <c r="CKL284" s="377"/>
      <c r="CKM284" s="377"/>
      <c r="CKN284" s="377"/>
      <c r="CKO284" s="377"/>
      <c r="CKP284" s="377"/>
      <c r="CKQ284" s="377"/>
      <c r="CKR284" s="377"/>
      <c r="CKS284" s="377"/>
      <c r="CKT284" s="377"/>
      <c r="CKU284" s="377"/>
      <c r="CKV284" s="377"/>
      <c r="CKW284" s="378"/>
      <c r="CKX284" s="378"/>
      <c r="CKY284" s="378"/>
      <c r="CKZ284" s="378"/>
      <c r="CLA284" s="378"/>
      <c r="CLB284" s="378"/>
      <c r="CLC284" s="378"/>
      <c r="CLD284" s="378"/>
      <c r="CLE284" s="378"/>
      <c r="CLF284" s="378"/>
      <c r="CLG284" s="378"/>
      <c r="CLH284" s="378"/>
      <c r="CLI284" s="378"/>
      <c r="CLJ284" s="378"/>
      <c r="CLK284" s="378"/>
      <c r="CLL284" s="378"/>
      <c r="CLM284" s="378"/>
      <c r="CLN284" s="378"/>
      <c r="CLO284" s="378"/>
      <c r="CLP284" s="378"/>
      <c r="CLQ284" s="378"/>
      <c r="CLR284" s="378"/>
      <c r="CLS284" s="378"/>
      <c r="CLT284" s="378"/>
      <c r="CLU284" s="379"/>
      <c r="CLV284" s="379"/>
      <c r="CLW284" s="379"/>
      <c r="CLX284" s="379"/>
      <c r="CLY284" s="379"/>
      <c r="CLZ284" s="378"/>
      <c r="CMA284" s="378"/>
      <c r="CMB284" s="379"/>
      <c r="CMC284" s="379"/>
      <c r="CMD284" s="378"/>
      <c r="CME284" s="378"/>
      <c r="CMF284" s="379"/>
      <c r="CMG284" s="379"/>
      <c r="CMH284" s="378"/>
      <c r="CMI284" s="378"/>
      <c r="CMJ284" s="378"/>
      <c r="CMK284" s="378"/>
      <c r="CML284" s="378"/>
      <c r="CMM284" s="378"/>
      <c r="CMN284" s="378"/>
      <c r="CMO284" s="379"/>
      <c r="CMP284" s="379"/>
      <c r="CMQ284" s="378"/>
      <c r="CMR284" s="378"/>
      <c r="CMS284" s="379"/>
      <c r="CMT284" s="379"/>
      <c r="CMU284" s="378"/>
      <c r="CMV284" s="378"/>
      <c r="CMW284" s="378"/>
      <c r="CMX284" s="378"/>
      <c r="CMY284" s="378"/>
      <c r="CMZ284" s="372"/>
      <c r="CNA284" s="398"/>
      <c r="CNB284" s="378"/>
      <c r="CNC284" s="378"/>
      <c r="CND284" s="378"/>
      <c r="CNE284" s="378"/>
      <c r="CNF284" s="378"/>
      <c r="CNG284" s="378"/>
      <c r="CNH284" s="378"/>
      <c r="CNI284" s="377"/>
      <c r="CNJ284" s="377"/>
      <c r="CNK284" s="377"/>
      <c r="CNL284" s="377"/>
      <c r="CNM284" s="377"/>
      <c r="CNN284" s="377"/>
      <c r="CNO284" s="377"/>
      <c r="CNP284" s="377"/>
      <c r="CNQ284" s="377"/>
      <c r="CNR284" s="377"/>
      <c r="CNS284" s="377"/>
      <c r="CNT284" s="377"/>
      <c r="CNU284" s="377"/>
      <c r="CNV284" s="377"/>
      <c r="CNW284" s="377"/>
      <c r="CNX284" s="377"/>
      <c r="CNY284" s="377"/>
      <c r="CNZ284" s="377"/>
      <c r="COA284" s="377"/>
      <c r="COB284" s="377"/>
      <c r="COC284" s="377"/>
      <c r="COD284" s="377"/>
      <c r="COE284" s="377"/>
      <c r="COF284" s="377"/>
      <c r="COG284" s="377"/>
      <c r="COH284" s="377"/>
      <c r="COI284" s="377"/>
      <c r="COJ284" s="377"/>
      <c r="COK284" s="377"/>
      <c r="COL284" s="377"/>
      <c r="COM284" s="377"/>
      <c r="CON284" s="377"/>
      <c r="COO284" s="377"/>
      <c r="COP284" s="377"/>
      <c r="COQ284" s="377"/>
      <c r="COR284" s="377"/>
      <c r="COS284" s="377"/>
      <c r="COT284" s="377"/>
      <c r="COU284" s="377"/>
      <c r="COV284" s="377"/>
      <c r="COW284" s="377"/>
      <c r="COX284" s="377"/>
      <c r="COY284" s="377"/>
      <c r="COZ284" s="377"/>
      <c r="CPA284" s="378"/>
      <c r="CPB284" s="378"/>
      <c r="CPC284" s="378"/>
      <c r="CPD284" s="378"/>
      <c r="CPE284" s="378"/>
      <c r="CPF284" s="378"/>
      <c r="CPG284" s="378"/>
      <c r="CPH284" s="378"/>
      <c r="CPI284" s="378"/>
      <c r="CPJ284" s="378"/>
      <c r="CPK284" s="378"/>
      <c r="CPL284" s="378"/>
      <c r="CPM284" s="378"/>
      <c r="CPN284" s="378"/>
      <c r="CPO284" s="378"/>
      <c r="CPP284" s="378"/>
      <c r="CPQ284" s="378"/>
      <c r="CPR284" s="378"/>
      <c r="CPS284" s="378"/>
      <c r="CPT284" s="378"/>
      <c r="CPU284" s="378"/>
      <c r="CPV284" s="378"/>
      <c r="CPW284" s="378"/>
      <c r="CPX284" s="378"/>
      <c r="CPY284" s="379"/>
      <c r="CPZ284" s="379"/>
      <c r="CQA284" s="379"/>
      <c r="CQB284" s="379"/>
      <c r="CQC284" s="379"/>
      <c r="CQD284" s="378"/>
      <c r="CQE284" s="378"/>
      <c r="CQF284" s="379"/>
      <c r="CQG284" s="379"/>
      <c r="CQH284" s="378"/>
      <c r="CQI284" s="378"/>
      <c r="CQJ284" s="379"/>
      <c r="CQK284" s="379"/>
      <c r="CQL284" s="378"/>
      <c r="CQM284" s="378"/>
      <c r="CQN284" s="378"/>
      <c r="CQO284" s="378"/>
      <c r="CQP284" s="378"/>
      <c r="CQQ284" s="378"/>
      <c r="CQR284" s="378"/>
      <c r="CQS284" s="379"/>
      <c r="CQT284" s="379"/>
      <c r="CQU284" s="378"/>
      <c r="CQV284" s="378"/>
      <c r="CQW284" s="379"/>
      <c r="CQX284" s="379"/>
      <c r="CQY284" s="378"/>
      <c r="CQZ284" s="378"/>
      <c r="CRA284" s="378"/>
      <c r="CRB284" s="378"/>
      <c r="CRC284" s="378"/>
      <c r="CRD284" s="372"/>
      <c r="CRE284" s="398"/>
      <c r="CRF284" s="378"/>
      <c r="CRG284" s="378"/>
      <c r="CRH284" s="378"/>
      <c r="CRI284" s="378"/>
      <c r="CRJ284" s="378"/>
      <c r="CRK284" s="378"/>
      <c r="CRL284" s="378"/>
      <c r="CRM284" s="377"/>
      <c r="CRN284" s="377"/>
      <c r="CRO284" s="377"/>
      <c r="CRP284" s="377"/>
      <c r="CRQ284" s="377"/>
      <c r="CRR284" s="377"/>
      <c r="CRS284" s="377"/>
      <c r="CRT284" s="377"/>
      <c r="CRU284" s="377"/>
      <c r="CRV284" s="377"/>
      <c r="CRW284" s="377"/>
      <c r="CRX284" s="377"/>
      <c r="CRY284" s="377"/>
      <c r="CRZ284" s="377"/>
      <c r="CSA284" s="377"/>
      <c r="CSB284" s="377"/>
      <c r="CSC284" s="377"/>
      <c r="CSD284" s="377"/>
      <c r="CSE284" s="377"/>
      <c r="CSF284" s="377"/>
      <c r="CSG284" s="377"/>
      <c r="CSH284" s="377"/>
      <c r="CSI284" s="377"/>
      <c r="CSJ284" s="377"/>
      <c r="CSK284" s="377"/>
      <c r="CSL284" s="377"/>
      <c r="CSM284" s="377"/>
      <c r="CSN284" s="377"/>
      <c r="CSO284" s="377"/>
      <c r="CSP284" s="377"/>
      <c r="CSQ284" s="377"/>
      <c r="CSR284" s="377"/>
      <c r="CSS284" s="377"/>
      <c r="CST284" s="377"/>
      <c r="CSU284" s="377"/>
      <c r="CSV284" s="377"/>
      <c r="CSW284" s="377"/>
      <c r="CSX284" s="377"/>
      <c r="CSY284" s="377"/>
      <c r="CSZ284" s="377"/>
      <c r="CTA284" s="377"/>
      <c r="CTB284" s="377"/>
      <c r="CTC284" s="377"/>
      <c r="CTD284" s="377"/>
      <c r="CTE284" s="378"/>
      <c r="CTF284" s="378"/>
      <c r="CTG284" s="378"/>
      <c r="CTH284" s="378"/>
      <c r="CTI284" s="378"/>
      <c r="CTJ284" s="378"/>
      <c r="CTK284" s="378"/>
      <c r="CTL284" s="378"/>
      <c r="CTM284" s="378"/>
      <c r="CTN284" s="378"/>
      <c r="CTO284" s="378"/>
      <c r="CTP284" s="378"/>
      <c r="CTQ284" s="378"/>
      <c r="CTR284" s="378"/>
      <c r="CTS284" s="378"/>
      <c r="CTT284" s="378"/>
      <c r="CTU284" s="378"/>
      <c r="CTV284" s="378"/>
      <c r="CTW284" s="378"/>
      <c r="CTX284" s="378"/>
      <c r="CTY284" s="378"/>
      <c r="CTZ284" s="378"/>
      <c r="CUA284" s="378"/>
      <c r="CUB284" s="378"/>
      <c r="CUC284" s="379"/>
      <c r="CUD284" s="379"/>
      <c r="CUE284" s="379"/>
      <c r="CUF284" s="379"/>
      <c r="CUG284" s="379"/>
      <c r="CUH284" s="378"/>
      <c r="CUI284" s="378"/>
      <c r="CUJ284" s="379"/>
      <c r="CUK284" s="379"/>
      <c r="CUL284" s="378"/>
      <c r="CUM284" s="378"/>
      <c r="CUN284" s="379"/>
      <c r="CUO284" s="379"/>
      <c r="CUP284" s="378"/>
      <c r="CUQ284" s="378"/>
      <c r="CUR284" s="378"/>
      <c r="CUS284" s="378"/>
      <c r="CUT284" s="378"/>
      <c r="CUU284" s="378"/>
      <c r="CUV284" s="378"/>
      <c r="CUW284" s="379"/>
      <c r="CUX284" s="379"/>
      <c r="CUY284" s="378"/>
      <c r="CUZ284" s="378"/>
      <c r="CVA284" s="379"/>
      <c r="CVB284" s="379"/>
      <c r="CVC284" s="378"/>
      <c r="CVD284" s="378"/>
      <c r="CVE284" s="378"/>
      <c r="CVF284" s="378"/>
      <c r="CVG284" s="378"/>
      <c r="CVH284" s="372"/>
      <c r="CVI284" s="398"/>
      <c r="CVJ284" s="378"/>
      <c r="CVK284" s="378"/>
      <c r="CVL284" s="378"/>
      <c r="CVM284" s="378"/>
      <c r="CVN284" s="378"/>
      <c r="CVO284" s="378"/>
      <c r="CVP284" s="378"/>
      <c r="CVQ284" s="377"/>
      <c r="CVR284" s="377"/>
      <c r="CVS284" s="377"/>
      <c r="CVT284" s="377"/>
      <c r="CVU284" s="377"/>
      <c r="CVV284" s="377"/>
      <c r="CVW284" s="377"/>
      <c r="CVX284" s="377"/>
      <c r="CVY284" s="377"/>
      <c r="CVZ284" s="377"/>
      <c r="CWA284" s="377"/>
      <c r="CWB284" s="377"/>
      <c r="CWC284" s="377"/>
      <c r="CWD284" s="377"/>
      <c r="CWE284" s="377"/>
      <c r="CWF284" s="377"/>
      <c r="CWG284" s="377"/>
      <c r="CWH284" s="377"/>
      <c r="CWI284" s="377"/>
      <c r="CWJ284" s="377"/>
      <c r="CWK284" s="377"/>
      <c r="CWL284" s="377"/>
      <c r="CWM284" s="377"/>
      <c r="CWN284" s="377"/>
      <c r="CWO284" s="377"/>
      <c r="CWP284" s="377"/>
      <c r="CWQ284" s="377"/>
      <c r="CWR284" s="377"/>
      <c r="CWS284" s="377"/>
      <c r="CWT284" s="377"/>
      <c r="CWU284" s="377"/>
      <c r="CWV284" s="377"/>
      <c r="CWW284" s="377"/>
      <c r="CWX284" s="377"/>
      <c r="CWY284" s="377"/>
      <c r="CWZ284" s="377"/>
      <c r="CXA284" s="377"/>
      <c r="CXB284" s="377"/>
      <c r="CXC284" s="377"/>
      <c r="CXD284" s="377"/>
      <c r="CXE284" s="377"/>
      <c r="CXF284" s="377"/>
      <c r="CXG284" s="377"/>
      <c r="CXH284" s="377"/>
      <c r="CXI284" s="378"/>
      <c r="CXJ284" s="378"/>
      <c r="CXK284" s="378"/>
      <c r="CXL284" s="378"/>
      <c r="CXM284" s="378"/>
      <c r="CXN284" s="378"/>
      <c r="CXO284" s="378"/>
      <c r="CXP284" s="378"/>
      <c r="CXQ284" s="378"/>
      <c r="CXR284" s="378"/>
      <c r="CXS284" s="378"/>
      <c r="CXT284" s="378"/>
      <c r="CXU284" s="378"/>
      <c r="CXV284" s="378"/>
      <c r="CXW284" s="378"/>
      <c r="CXX284" s="378"/>
      <c r="CXY284" s="378"/>
      <c r="CXZ284" s="378"/>
      <c r="CYA284" s="378"/>
      <c r="CYB284" s="378"/>
      <c r="CYC284" s="378"/>
      <c r="CYD284" s="378"/>
      <c r="CYE284" s="378"/>
      <c r="CYF284" s="378"/>
      <c r="CYG284" s="379"/>
      <c r="CYH284" s="379"/>
      <c r="CYI284" s="379"/>
      <c r="CYJ284" s="379"/>
      <c r="CYK284" s="379"/>
      <c r="CYL284" s="378"/>
      <c r="CYM284" s="378"/>
      <c r="CYN284" s="379"/>
      <c r="CYO284" s="379"/>
      <c r="CYP284" s="378"/>
      <c r="CYQ284" s="378"/>
      <c r="CYR284" s="379"/>
      <c r="CYS284" s="379"/>
      <c r="CYT284" s="378"/>
      <c r="CYU284" s="378"/>
      <c r="CYV284" s="378"/>
      <c r="CYW284" s="378"/>
      <c r="CYX284" s="378"/>
      <c r="CYY284" s="378"/>
      <c r="CYZ284" s="378"/>
      <c r="CZA284" s="379"/>
      <c r="CZB284" s="379"/>
      <c r="CZC284" s="378"/>
      <c r="CZD284" s="378"/>
      <c r="CZE284" s="379"/>
      <c r="CZF284" s="379"/>
      <c r="CZG284" s="378"/>
      <c r="CZH284" s="378"/>
      <c r="CZI284" s="378"/>
      <c r="CZJ284" s="378"/>
      <c r="CZK284" s="378"/>
      <c r="CZL284" s="372"/>
      <c r="CZM284" s="398"/>
      <c r="CZN284" s="378"/>
      <c r="CZO284" s="378"/>
      <c r="CZP284" s="378"/>
      <c r="CZQ284" s="378"/>
      <c r="CZR284" s="378"/>
      <c r="CZS284" s="378"/>
      <c r="CZT284" s="378"/>
      <c r="CZU284" s="377"/>
      <c r="CZV284" s="377"/>
      <c r="CZW284" s="377"/>
      <c r="CZX284" s="377"/>
      <c r="CZY284" s="377"/>
      <c r="CZZ284" s="377"/>
      <c r="DAA284" s="377"/>
      <c r="DAB284" s="377"/>
      <c r="DAC284" s="377"/>
      <c r="DAD284" s="377"/>
      <c r="DAE284" s="377"/>
      <c r="DAF284" s="377"/>
      <c r="DAG284" s="377"/>
      <c r="DAH284" s="377"/>
      <c r="DAI284" s="377"/>
      <c r="DAJ284" s="377"/>
      <c r="DAK284" s="377"/>
      <c r="DAL284" s="377"/>
      <c r="DAM284" s="377"/>
      <c r="DAN284" s="377"/>
      <c r="DAO284" s="377"/>
      <c r="DAP284" s="377"/>
      <c r="DAQ284" s="377"/>
      <c r="DAR284" s="377"/>
      <c r="DAS284" s="377"/>
      <c r="DAT284" s="377"/>
      <c r="DAU284" s="377"/>
      <c r="DAV284" s="377"/>
      <c r="DAW284" s="377"/>
      <c r="DAX284" s="377"/>
      <c r="DAY284" s="377"/>
      <c r="DAZ284" s="377"/>
      <c r="DBA284" s="377"/>
      <c r="DBB284" s="377"/>
      <c r="DBC284" s="377"/>
      <c r="DBD284" s="377"/>
      <c r="DBE284" s="377"/>
      <c r="DBF284" s="377"/>
      <c r="DBG284" s="377"/>
      <c r="DBH284" s="377"/>
      <c r="DBI284" s="377"/>
      <c r="DBJ284" s="377"/>
      <c r="DBK284" s="377"/>
      <c r="DBL284" s="377"/>
      <c r="DBM284" s="378"/>
      <c r="DBN284" s="378"/>
      <c r="DBO284" s="378"/>
      <c r="DBP284" s="378"/>
      <c r="DBQ284" s="378"/>
      <c r="DBR284" s="378"/>
      <c r="DBS284" s="378"/>
      <c r="DBT284" s="378"/>
      <c r="DBU284" s="378"/>
      <c r="DBV284" s="378"/>
      <c r="DBW284" s="378"/>
      <c r="DBX284" s="378"/>
      <c r="DBY284" s="378"/>
      <c r="DBZ284" s="378"/>
      <c r="DCA284" s="378"/>
      <c r="DCB284" s="378"/>
      <c r="DCC284" s="378"/>
      <c r="DCD284" s="378"/>
      <c r="DCE284" s="378"/>
      <c r="DCF284" s="378"/>
      <c r="DCG284" s="378"/>
      <c r="DCH284" s="378"/>
      <c r="DCI284" s="378"/>
      <c r="DCJ284" s="378"/>
      <c r="DCK284" s="379"/>
      <c r="DCL284" s="379"/>
      <c r="DCM284" s="379"/>
      <c r="DCN284" s="379"/>
      <c r="DCO284" s="379"/>
      <c r="DCP284" s="378"/>
      <c r="DCQ284" s="378"/>
      <c r="DCR284" s="379"/>
      <c r="DCS284" s="379"/>
      <c r="DCT284" s="378"/>
      <c r="DCU284" s="378"/>
      <c r="DCV284" s="379"/>
      <c r="DCW284" s="379"/>
      <c r="DCX284" s="378"/>
      <c r="DCY284" s="378"/>
      <c r="DCZ284" s="378"/>
      <c r="DDA284" s="378"/>
      <c r="DDB284" s="378"/>
      <c r="DDC284" s="378"/>
      <c r="DDD284" s="378"/>
      <c r="DDE284" s="379"/>
      <c r="DDF284" s="379"/>
      <c r="DDG284" s="378"/>
      <c r="DDH284" s="378"/>
      <c r="DDI284" s="379"/>
      <c r="DDJ284" s="379"/>
      <c r="DDK284" s="378"/>
      <c r="DDL284" s="378"/>
      <c r="DDM284" s="378"/>
      <c r="DDN284" s="378"/>
      <c r="DDO284" s="378"/>
      <c r="DDP284" s="372"/>
      <c r="DDQ284" s="398"/>
      <c r="DDR284" s="378"/>
      <c r="DDS284" s="378"/>
      <c r="DDT284" s="378"/>
      <c r="DDU284" s="378"/>
      <c r="DDV284" s="378"/>
      <c r="DDW284" s="378"/>
      <c r="DDX284" s="378"/>
      <c r="DDY284" s="377"/>
      <c r="DDZ284" s="377"/>
      <c r="DEA284" s="377"/>
      <c r="DEB284" s="377"/>
      <c r="DEC284" s="377"/>
      <c r="DED284" s="377"/>
      <c r="DEE284" s="377"/>
      <c r="DEF284" s="377"/>
      <c r="DEG284" s="377"/>
      <c r="DEH284" s="377"/>
      <c r="DEI284" s="377"/>
      <c r="DEJ284" s="377"/>
      <c r="DEK284" s="377"/>
      <c r="DEL284" s="377"/>
      <c r="DEM284" s="377"/>
      <c r="DEN284" s="377"/>
      <c r="DEO284" s="377"/>
      <c r="DEP284" s="377"/>
      <c r="DEQ284" s="377"/>
      <c r="DER284" s="377"/>
      <c r="DES284" s="377"/>
      <c r="DET284" s="377"/>
      <c r="DEU284" s="377"/>
      <c r="DEV284" s="377"/>
      <c r="DEW284" s="377"/>
      <c r="DEX284" s="377"/>
      <c r="DEY284" s="377"/>
      <c r="DEZ284" s="377"/>
      <c r="DFA284" s="377"/>
      <c r="DFB284" s="377"/>
      <c r="DFC284" s="377"/>
      <c r="DFD284" s="377"/>
      <c r="DFE284" s="377"/>
      <c r="DFF284" s="377"/>
      <c r="DFG284" s="377"/>
      <c r="DFH284" s="377"/>
      <c r="DFI284" s="377"/>
      <c r="DFJ284" s="377"/>
      <c r="DFK284" s="377"/>
      <c r="DFL284" s="377"/>
      <c r="DFM284" s="377"/>
      <c r="DFN284" s="377"/>
      <c r="DFO284" s="377"/>
      <c r="DFP284" s="377"/>
      <c r="DFQ284" s="378"/>
      <c r="DFR284" s="378"/>
      <c r="DFS284" s="378"/>
      <c r="DFT284" s="378"/>
      <c r="DFU284" s="378"/>
      <c r="DFV284" s="378"/>
      <c r="DFW284" s="378"/>
      <c r="DFX284" s="378"/>
      <c r="DFY284" s="378"/>
      <c r="DFZ284" s="378"/>
      <c r="DGA284" s="378"/>
      <c r="DGB284" s="378"/>
      <c r="DGC284" s="378"/>
      <c r="DGD284" s="378"/>
      <c r="DGE284" s="378"/>
      <c r="DGF284" s="378"/>
      <c r="DGG284" s="378"/>
      <c r="DGH284" s="378"/>
      <c r="DGI284" s="378"/>
      <c r="DGJ284" s="378"/>
      <c r="DGK284" s="378"/>
      <c r="DGL284" s="378"/>
      <c r="DGM284" s="378"/>
      <c r="DGN284" s="378"/>
      <c r="DGO284" s="379"/>
      <c r="DGP284" s="379"/>
      <c r="DGQ284" s="379"/>
      <c r="DGR284" s="379"/>
      <c r="DGS284" s="379"/>
      <c r="DGT284" s="378"/>
      <c r="DGU284" s="378"/>
      <c r="DGV284" s="379"/>
      <c r="DGW284" s="379"/>
      <c r="DGX284" s="378"/>
      <c r="DGY284" s="378"/>
      <c r="DGZ284" s="379"/>
      <c r="DHA284" s="379"/>
      <c r="DHB284" s="378"/>
      <c r="DHC284" s="378"/>
      <c r="DHD284" s="378"/>
      <c r="DHE284" s="378"/>
      <c r="DHF284" s="378"/>
      <c r="DHG284" s="378"/>
      <c r="DHH284" s="378"/>
      <c r="DHI284" s="379"/>
      <c r="DHJ284" s="379"/>
      <c r="DHK284" s="378"/>
      <c r="DHL284" s="378"/>
      <c r="DHM284" s="379"/>
      <c r="DHN284" s="379"/>
      <c r="DHO284" s="378"/>
      <c r="DHP284" s="378"/>
      <c r="DHQ284" s="378"/>
      <c r="DHR284" s="378"/>
      <c r="DHS284" s="378"/>
      <c r="DHT284" s="372"/>
      <c r="DHU284" s="398"/>
      <c r="DHV284" s="378"/>
      <c r="DHW284" s="378"/>
      <c r="DHX284" s="378"/>
      <c r="DHY284" s="378"/>
      <c r="DHZ284" s="378"/>
      <c r="DIA284" s="378"/>
      <c r="DIB284" s="378"/>
      <c r="DIC284" s="377"/>
      <c r="DID284" s="377"/>
      <c r="DIE284" s="377"/>
      <c r="DIF284" s="377"/>
      <c r="DIG284" s="377"/>
      <c r="DIH284" s="377"/>
      <c r="DII284" s="377"/>
      <c r="DIJ284" s="377"/>
      <c r="DIK284" s="377"/>
      <c r="DIL284" s="377"/>
      <c r="DIM284" s="377"/>
      <c r="DIN284" s="377"/>
      <c r="DIO284" s="377"/>
      <c r="DIP284" s="377"/>
      <c r="DIQ284" s="377"/>
      <c r="DIR284" s="377"/>
      <c r="DIS284" s="377"/>
      <c r="DIT284" s="377"/>
      <c r="DIU284" s="377"/>
      <c r="DIV284" s="377"/>
      <c r="DIW284" s="377"/>
      <c r="DIX284" s="377"/>
      <c r="DIY284" s="377"/>
      <c r="DIZ284" s="377"/>
      <c r="DJA284" s="377"/>
      <c r="DJB284" s="377"/>
      <c r="DJC284" s="377"/>
      <c r="DJD284" s="377"/>
      <c r="DJE284" s="377"/>
      <c r="DJF284" s="377"/>
      <c r="DJG284" s="377"/>
      <c r="DJH284" s="377"/>
      <c r="DJI284" s="377"/>
      <c r="DJJ284" s="377"/>
      <c r="DJK284" s="377"/>
      <c r="DJL284" s="377"/>
      <c r="DJM284" s="377"/>
      <c r="DJN284" s="377"/>
      <c r="DJO284" s="377"/>
      <c r="DJP284" s="377"/>
      <c r="DJQ284" s="377"/>
      <c r="DJR284" s="377"/>
      <c r="DJS284" s="377"/>
      <c r="DJT284" s="377"/>
      <c r="DJU284" s="378"/>
      <c r="DJV284" s="378"/>
      <c r="DJW284" s="378"/>
      <c r="DJX284" s="378"/>
      <c r="DJY284" s="378"/>
      <c r="DJZ284" s="378"/>
      <c r="DKA284" s="378"/>
      <c r="DKB284" s="378"/>
      <c r="DKC284" s="378"/>
      <c r="DKD284" s="378"/>
      <c r="DKE284" s="378"/>
      <c r="DKF284" s="378"/>
      <c r="DKG284" s="378"/>
      <c r="DKH284" s="378"/>
      <c r="DKI284" s="378"/>
      <c r="DKJ284" s="378"/>
      <c r="DKK284" s="378"/>
      <c r="DKL284" s="378"/>
      <c r="DKM284" s="378"/>
      <c r="DKN284" s="378"/>
      <c r="DKO284" s="378"/>
      <c r="DKP284" s="378"/>
      <c r="DKQ284" s="378"/>
      <c r="DKR284" s="378"/>
      <c r="DKS284" s="379"/>
      <c r="DKT284" s="379"/>
      <c r="DKU284" s="379"/>
      <c r="DKV284" s="379"/>
      <c r="DKW284" s="379"/>
      <c r="DKX284" s="378"/>
      <c r="DKY284" s="378"/>
      <c r="DKZ284" s="379"/>
      <c r="DLA284" s="379"/>
      <c r="DLB284" s="378"/>
      <c r="DLC284" s="378"/>
      <c r="DLD284" s="379"/>
      <c r="DLE284" s="379"/>
      <c r="DLF284" s="378"/>
      <c r="DLG284" s="378"/>
      <c r="DLH284" s="378"/>
      <c r="DLI284" s="378"/>
      <c r="DLJ284" s="378"/>
      <c r="DLK284" s="378"/>
      <c r="DLL284" s="378"/>
      <c r="DLM284" s="379"/>
      <c r="DLN284" s="379"/>
      <c r="DLO284" s="378"/>
      <c r="DLP284" s="378"/>
      <c r="DLQ284" s="379"/>
      <c r="DLR284" s="379"/>
      <c r="DLS284" s="378"/>
      <c r="DLT284" s="378"/>
      <c r="DLU284" s="378"/>
      <c r="DLV284" s="378"/>
      <c r="DLW284" s="378"/>
      <c r="DLX284" s="372"/>
      <c r="DLY284" s="398"/>
      <c r="DLZ284" s="378"/>
      <c r="DMA284" s="378"/>
      <c r="DMB284" s="378"/>
      <c r="DMC284" s="378"/>
      <c r="DMD284" s="378"/>
      <c r="DME284" s="378"/>
      <c r="DMF284" s="378"/>
      <c r="DMG284" s="377"/>
      <c r="DMH284" s="377"/>
      <c r="DMI284" s="377"/>
      <c r="DMJ284" s="377"/>
      <c r="DMK284" s="377"/>
      <c r="DML284" s="377"/>
      <c r="DMM284" s="377"/>
      <c r="DMN284" s="377"/>
      <c r="DMO284" s="377"/>
      <c r="DMP284" s="377"/>
      <c r="DMQ284" s="377"/>
      <c r="DMR284" s="377"/>
      <c r="DMS284" s="377"/>
      <c r="DMT284" s="377"/>
      <c r="DMU284" s="377"/>
      <c r="DMV284" s="377"/>
      <c r="DMW284" s="377"/>
      <c r="DMX284" s="377"/>
      <c r="DMY284" s="377"/>
      <c r="DMZ284" s="377"/>
      <c r="DNA284" s="377"/>
      <c r="DNB284" s="377"/>
      <c r="DNC284" s="377"/>
      <c r="DND284" s="377"/>
      <c r="DNE284" s="377"/>
      <c r="DNF284" s="377"/>
      <c r="DNG284" s="377"/>
      <c r="DNH284" s="377"/>
      <c r="DNI284" s="377"/>
      <c r="DNJ284" s="377"/>
      <c r="DNK284" s="377"/>
      <c r="DNL284" s="377"/>
      <c r="DNM284" s="377"/>
      <c r="DNN284" s="377"/>
      <c r="DNO284" s="377"/>
      <c r="DNP284" s="377"/>
      <c r="DNQ284" s="377"/>
      <c r="DNR284" s="377"/>
      <c r="DNS284" s="377"/>
      <c r="DNT284" s="377"/>
      <c r="DNU284" s="377"/>
      <c r="DNV284" s="377"/>
      <c r="DNW284" s="377"/>
      <c r="DNX284" s="377"/>
      <c r="DNY284" s="378"/>
      <c r="DNZ284" s="378"/>
      <c r="DOA284" s="378"/>
      <c r="DOB284" s="378"/>
      <c r="DOC284" s="378"/>
      <c r="DOD284" s="378"/>
      <c r="DOE284" s="378"/>
      <c r="DOF284" s="378"/>
      <c r="DOG284" s="378"/>
      <c r="DOH284" s="378"/>
      <c r="DOI284" s="378"/>
      <c r="DOJ284" s="378"/>
      <c r="DOK284" s="378"/>
      <c r="DOL284" s="378"/>
      <c r="DOM284" s="378"/>
      <c r="DON284" s="378"/>
      <c r="DOO284" s="378"/>
      <c r="DOP284" s="378"/>
      <c r="DOQ284" s="378"/>
      <c r="DOR284" s="378"/>
      <c r="DOS284" s="378"/>
      <c r="DOT284" s="378"/>
      <c r="DOU284" s="378"/>
      <c r="DOV284" s="378"/>
      <c r="DOW284" s="379"/>
      <c r="DOX284" s="379"/>
      <c r="DOY284" s="379"/>
      <c r="DOZ284" s="379"/>
      <c r="DPA284" s="379"/>
      <c r="DPB284" s="378"/>
      <c r="DPC284" s="378"/>
      <c r="DPD284" s="379"/>
      <c r="DPE284" s="379"/>
      <c r="DPF284" s="378"/>
      <c r="DPG284" s="378"/>
      <c r="DPH284" s="379"/>
      <c r="DPI284" s="379"/>
      <c r="DPJ284" s="378"/>
      <c r="DPK284" s="378"/>
      <c r="DPL284" s="378"/>
      <c r="DPM284" s="378"/>
      <c r="DPN284" s="378"/>
      <c r="DPO284" s="378"/>
      <c r="DPP284" s="378"/>
      <c r="DPQ284" s="379"/>
      <c r="DPR284" s="379"/>
      <c r="DPS284" s="378"/>
      <c r="DPT284" s="378"/>
      <c r="DPU284" s="379"/>
      <c r="DPV284" s="379"/>
      <c r="DPW284" s="378"/>
      <c r="DPX284" s="378"/>
      <c r="DPY284" s="378"/>
      <c r="DPZ284" s="378"/>
      <c r="DQA284" s="378"/>
      <c r="DQB284" s="372"/>
      <c r="DQC284" s="398"/>
      <c r="DQD284" s="378"/>
      <c r="DQE284" s="378"/>
      <c r="DQF284" s="378"/>
      <c r="DQG284" s="378"/>
      <c r="DQH284" s="378"/>
      <c r="DQI284" s="378"/>
      <c r="DQJ284" s="378"/>
      <c r="DQK284" s="377"/>
      <c r="DQL284" s="377"/>
      <c r="DQM284" s="377"/>
      <c r="DQN284" s="377"/>
      <c r="DQO284" s="377"/>
      <c r="DQP284" s="377"/>
      <c r="DQQ284" s="377"/>
      <c r="DQR284" s="377"/>
      <c r="DQS284" s="377"/>
      <c r="DQT284" s="377"/>
      <c r="DQU284" s="377"/>
      <c r="DQV284" s="377"/>
      <c r="DQW284" s="377"/>
      <c r="DQX284" s="377"/>
      <c r="DQY284" s="377"/>
      <c r="DQZ284" s="377"/>
      <c r="DRA284" s="377"/>
      <c r="DRB284" s="377"/>
      <c r="DRC284" s="377"/>
      <c r="DRD284" s="377"/>
      <c r="DRE284" s="377"/>
      <c r="DRF284" s="377"/>
      <c r="DRG284" s="377"/>
      <c r="DRH284" s="377"/>
      <c r="DRI284" s="377"/>
      <c r="DRJ284" s="377"/>
      <c r="DRK284" s="377"/>
      <c r="DRL284" s="377"/>
      <c r="DRM284" s="377"/>
      <c r="DRN284" s="377"/>
      <c r="DRO284" s="377"/>
      <c r="DRP284" s="377"/>
      <c r="DRQ284" s="377"/>
      <c r="DRR284" s="377"/>
      <c r="DRS284" s="377"/>
      <c r="DRT284" s="377"/>
      <c r="DRU284" s="377"/>
      <c r="DRV284" s="377"/>
      <c r="DRW284" s="377"/>
      <c r="DRX284" s="377"/>
      <c r="DRY284" s="377"/>
      <c r="DRZ284" s="377"/>
      <c r="DSA284" s="377"/>
      <c r="DSB284" s="377"/>
      <c r="DSC284" s="378"/>
      <c r="DSD284" s="378"/>
      <c r="DSE284" s="378"/>
      <c r="DSF284" s="378"/>
      <c r="DSG284" s="378"/>
      <c r="DSH284" s="378"/>
      <c r="DSI284" s="378"/>
      <c r="DSJ284" s="378"/>
      <c r="DSK284" s="378"/>
      <c r="DSL284" s="378"/>
      <c r="DSM284" s="378"/>
      <c r="DSN284" s="378"/>
      <c r="DSO284" s="378"/>
      <c r="DSP284" s="378"/>
      <c r="DSQ284" s="378"/>
      <c r="DSR284" s="378"/>
      <c r="DSS284" s="378"/>
      <c r="DST284" s="378"/>
      <c r="DSU284" s="378"/>
      <c r="DSV284" s="378"/>
      <c r="DSW284" s="378"/>
      <c r="DSX284" s="378"/>
      <c r="DSY284" s="378"/>
      <c r="DSZ284" s="378"/>
      <c r="DTA284" s="379"/>
      <c r="DTB284" s="379"/>
      <c r="DTC284" s="379"/>
      <c r="DTD284" s="379"/>
      <c r="DTE284" s="379"/>
      <c r="DTF284" s="378"/>
      <c r="DTG284" s="378"/>
      <c r="DTH284" s="379"/>
      <c r="DTI284" s="379"/>
      <c r="DTJ284" s="378"/>
      <c r="DTK284" s="378"/>
      <c r="DTL284" s="379"/>
      <c r="DTM284" s="379"/>
      <c r="DTN284" s="378"/>
      <c r="DTO284" s="378"/>
      <c r="DTP284" s="378"/>
      <c r="DTQ284" s="378"/>
      <c r="DTR284" s="378"/>
      <c r="DTS284" s="378"/>
      <c r="DTT284" s="378"/>
      <c r="DTU284" s="379"/>
      <c r="DTV284" s="379"/>
      <c r="DTW284" s="378"/>
      <c r="DTX284" s="378"/>
      <c r="DTY284" s="379"/>
      <c r="DTZ284" s="379"/>
      <c r="DUA284" s="378"/>
      <c r="DUB284" s="378"/>
      <c r="DUC284" s="378"/>
      <c r="DUD284" s="378"/>
      <c r="DUE284" s="378"/>
      <c r="DUF284" s="372"/>
      <c r="DUG284" s="398"/>
      <c r="DUH284" s="378"/>
      <c r="DUI284" s="378"/>
      <c r="DUJ284" s="378"/>
      <c r="DUK284" s="378"/>
      <c r="DUL284" s="378"/>
      <c r="DUM284" s="378"/>
      <c r="DUN284" s="378"/>
      <c r="DUO284" s="377"/>
      <c r="DUP284" s="377"/>
      <c r="DUQ284" s="377"/>
      <c r="DUR284" s="377"/>
      <c r="DUS284" s="377"/>
      <c r="DUT284" s="377"/>
      <c r="DUU284" s="377"/>
      <c r="DUV284" s="377"/>
      <c r="DUW284" s="377"/>
      <c r="DUX284" s="377"/>
      <c r="DUY284" s="377"/>
      <c r="DUZ284" s="377"/>
      <c r="DVA284" s="377"/>
      <c r="DVB284" s="377"/>
      <c r="DVC284" s="377"/>
      <c r="DVD284" s="377"/>
      <c r="DVE284" s="377"/>
      <c r="DVF284" s="377"/>
      <c r="DVG284" s="377"/>
      <c r="DVH284" s="377"/>
      <c r="DVI284" s="377"/>
      <c r="DVJ284" s="377"/>
      <c r="DVK284" s="377"/>
      <c r="DVL284" s="377"/>
      <c r="DVM284" s="377"/>
      <c r="DVN284" s="377"/>
      <c r="DVO284" s="377"/>
      <c r="DVP284" s="377"/>
      <c r="DVQ284" s="377"/>
      <c r="DVR284" s="377"/>
      <c r="DVS284" s="377"/>
      <c r="DVT284" s="377"/>
      <c r="DVU284" s="377"/>
      <c r="DVV284" s="377"/>
      <c r="DVW284" s="377"/>
      <c r="DVX284" s="377"/>
      <c r="DVY284" s="377"/>
      <c r="DVZ284" s="377"/>
      <c r="DWA284" s="377"/>
      <c r="DWB284" s="377"/>
      <c r="DWC284" s="377"/>
      <c r="DWD284" s="377"/>
      <c r="DWE284" s="377"/>
      <c r="DWF284" s="377"/>
      <c r="DWG284" s="378"/>
      <c r="DWH284" s="378"/>
      <c r="DWI284" s="378"/>
      <c r="DWJ284" s="378"/>
      <c r="DWK284" s="378"/>
      <c r="DWL284" s="378"/>
      <c r="DWM284" s="378"/>
      <c r="DWN284" s="378"/>
      <c r="DWO284" s="378"/>
      <c r="DWP284" s="378"/>
      <c r="DWQ284" s="378"/>
      <c r="DWR284" s="378"/>
      <c r="DWS284" s="378"/>
      <c r="DWT284" s="378"/>
      <c r="DWU284" s="378"/>
      <c r="DWV284" s="378"/>
      <c r="DWW284" s="378"/>
      <c r="DWX284" s="378"/>
      <c r="DWY284" s="378"/>
      <c r="DWZ284" s="378"/>
      <c r="DXA284" s="378"/>
      <c r="DXB284" s="378"/>
      <c r="DXC284" s="378"/>
      <c r="DXD284" s="378"/>
      <c r="DXE284" s="379"/>
      <c r="DXF284" s="379"/>
      <c r="DXG284" s="379"/>
      <c r="DXH284" s="379"/>
      <c r="DXI284" s="379"/>
      <c r="DXJ284" s="378"/>
      <c r="DXK284" s="378"/>
      <c r="DXL284" s="379"/>
      <c r="DXM284" s="379"/>
      <c r="DXN284" s="378"/>
      <c r="DXO284" s="378"/>
      <c r="DXP284" s="379"/>
      <c r="DXQ284" s="379"/>
      <c r="DXR284" s="378"/>
      <c r="DXS284" s="378"/>
      <c r="DXT284" s="378"/>
      <c r="DXU284" s="378"/>
      <c r="DXV284" s="378"/>
      <c r="DXW284" s="378"/>
      <c r="DXX284" s="378"/>
      <c r="DXY284" s="379"/>
      <c r="DXZ284" s="379"/>
      <c r="DYA284" s="378"/>
      <c r="DYB284" s="378"/>
      <c r="DYC284" s="379"/>
      <c r="DYD284" s="379"/>
      <c r="DYE284" s="378"/>
      <c r="DYF284" s="378"/>
      <c r="DYG284" s="378"/>
      <c r="DYH284" s="378"/>
      <c r="DYI284" s="378"/>
      <c r="DYJ284" s="372"/>
      <c r="DYK284" s="398"/>
      <c r="DYL284" s="378"/>
      <c r="DYM284" s="378"/>
      <c r="DYN284" s="378"/>
      <c r="DYO284" s="378"/>
      <c r="DYP284" s="378"/>
      <c r="DYQ284" s="378"/>
      <c r="DYR284" s="378"/>
      <c r="DYS284" s="377"/>
      <c r="DYT284" s="377"/>
      <c r="DYU284" s="377"/>
      <c r="DYV284" s="377"/>
      <c r="DYW284" s="377"/>
      <c r="DYX284" s="377"/>
      <c r="DYY284" s="377"/>
      <c r="DYZ284" s="377"/>
      <c r="DZA284" s="377"/>
      <c r="DZB284" s="377"/>
      <c r="DZC284" s="377"/>
      <c r="DZD284" s="377"/>
      <c r="DZE284" s="377"/>
      <c r="DZF284" s="377"/>
      <c r="DZG284" s="377"/>
      <c r="DZH284" s="377"/>
      <c r="DZI284" s="377"/>
      <c r="DZJ284" s="377"/>
      <c r="DZK284" s="377"/>
      <c r="DZL284" s="377"/>
      <c r="DZM284" s="377"/>
      <c r="DZN284" s="377"/>
      <c r="DZO284" s="377"/>
      <c r="DZP284" s="377"/>
      <c r="DZQ284" s="377"/>
      <c r="DZR284" s="377"/>
      <c r="DZS284" s="377"/>
      <c r="DZT284" s="377"/>
      <c r="DZU284" s="377"/>
      <c r="DZV284" s="377"/>
      <c r="DZW284" s="377"/>
      <c r="DZX284" s="377"/>
      <c r="DZY284" s="377"/>
      <c r="DZZ284" s="377"/>
      <c r="EAA284" s="377"/>
      <c r="EAB284" s="377"/>
      <c r="EAC284" s="377"/>
      <c r="EAD284" s="377"/>
      <c r="EAE284" s="377"/>
      <c r="EAF284" s="377"/>
      <c r="EAG284" s="377"/>
      <c r="EAH284" s="377"/>
      <c r="EAI284" s="377"/>
      <c r="EAJ284" s="377"/>
      <c r="EAK284" s="378"/>
      <c r="EAL284" s="378"/>
      <c r="EAM284" s="378"/>
      <c r="EAN284" s="378"/>
      <c r="EAO284" s="378"/>
      <c r="EAP284" s="378"/>
      <c r="EAQ284" s="378"/>
      <c r="EAR284" s="378"/>
      <c r="EAS284" s="378"/>
      <c r="EAT284" s="378"/>
      <c r="EAU284" s="378"/>
      <c r="EAV284" s="378"/>
      <c r="EAW284" s="378"/>
      <c r="EAX284" s="378"/>
      <c r="EAY284" s="378"/>
      <c r="EAZ284" s="378"/>
      <c r="EBA284" s="378"/>
      <c r="EBB284" s="378"/>
      <c r="EBC284" s="378"/>
      <c r="EBD284" s="378"/>
      <c r="EBE284" s="378"/>
      <c r="EBF284" s="378"/>
      <c r="EBG284" s="378"/>
      <c r="EBH284" s="378"/>
      <c r="EBI284" s="379"/>
      <c r="EBJ284" s="379"/>
      <c r="EBK284" s="379"/>
      <c r="EBL284" s="379"/>
      <c r="EBM284" s="379"/>
      <c r="EBN284" s="378"/>
      <c r="EBO284" s="378"/>
      <c r="EBP284" s="379"/>
      <c r="EBQ284" s="379"/>
      <c r="EBR284" s="378"/>
      <c r="EBS284" s="378"/>
      <c r="EBT284" s="379"/>
      <c r="EBU284" s="379"/>
      <c r="EBV284" s="378"/>
      <c r="EBW284" s="378"/>
      <c r="EBX284" s="378"/>
      <c r="EBY284" s="378"/>
      <c r="EBZ284" s="378"/>
      <c r="ECA284" s="378"/>
      <c r="ECB284" s="378"/>
      <c r="ECC284" s="379"/>
      <c r="ECD284" s="379"/>
      <c r="ECE284" s="378"/>
      <c r="ECF284" s="378"/>
      <c r="ECG284" s="379"/>
      <c r="ECH284" s="379"/>
      <c r="ECI284" s="378"/>
      <c r="ECJ284" s="378"/>
      <c r="ECK284" s="378"/>
      <c r="ECL284" s="378"/>
      <c r="ECM284" s="378"/>
      <c r="ECN284" s="372"/>
      <c r="ECO284" s="398"/>
      <c r="ECP284" s="378"/>
      <c r="ECQ284" s="378"/>
      <c r="ECR284" s="378"/>
      <c r="ECS284" s="378"/>
      <c r="ECT284" s="378"/>
      <c r="ECU284" s="378"/>
      <c r="ECV284" s="378"/>
      <c r="ECW284" s="377"/>
      <c r="ECX284" s="377"/>
      <c r="ECY284" s="377"/>
      <c r="ECZ284" s="377"/>
      <c r="EDA284" s="377"/>
      <c r="EDB284" s="377"/>
      <c r="EDC284" s="377"/>
      <c r="EDD284" s="377"/>
      <c r="EDE284" s="377"/>
      <c r="EDF284" s="377"/>
      <c r="EDG284" s="377"/>
      <c r="EDH284" s="377"/>
      <c r="EDI284" s="377"/>
      <c r="EDJ284" s="377"/>
      <c r="EDK284" s="377"/>
      <c r="EDL284" s="377"/>
      <c r="EDM284" s="377"/>
      <c r="EDN284" s="377"/>
      <c r="EDO284" s="377"/>
      <c r="EDP284" s="377"/>
      <c r="EDQ284" s="377"/>
      <c r="EDR284" s="377"/>
      <c r="EDS284" s="377"/>
      <c r="EDT284" s="377"/>
      <c r="EDU284" s="377"/>
      <c r="EDV284" s="377"/>
      <c r="EDW284" s="377"/>
      <c r="EDX284" s="377"/>
      <c r="EDY284" s="377"/>
      <c r="EDZ284" s="377"/>
      <c r="EEA284" s="377"/>
      <c r="EEB284" s="377"/>
      <c r="EEC284" s="377"/>
      <c r="EED284" s="377"/>
      <c r="EEE284" s="377"/>
      <c r="EEF284" s="377"/>
      <c r="EEG284" s="377"/>
      <c r="EEH284" s="377"/>
      <c r="EEI284" s="377"/>
      <c r="EEJ284" s="377"/>
      <c r="EEK284" s="377"/>
      <c r="EEL284" s="377"/>
      <c r="EEM284" s="377"/>
      <c r="EEN284" s="377"/>
      <c r="EEO284" s="378"/>
      <c r="EEP284" s="378"/>
      <c r="EEQ284" s="378"/>
      <c r="EER284" s="378"/>
      <c r="EES284" s="378"/>
      <c r="EET284" s="378"/>
      <c r="EEU284" s="378"/>
      <c r="EEV284" s="378"/>
      <c r="EEW284" s="378"/>
      <c r="EEX284" s="378"/>
      <c r="EEY284" s="378"/>
      <c r="EEZ284" s="378"/>
      <c r="EFA284" s="378"/>
      <c r="EFB284" s="378"/>
      <c r="EFC284" s="378"/>
      <c r="EFD284" s="378"/>
      <c r="EFE284" s="378"/>
      <c r="EFF284" s="378"/>
      <c r="EFG284" s="378"/>
      <c r="EFH284" s="378"/>
      <c r="EFI284" s="378"/>
      <c r="EFJ284" s="378"/>
      <c r="EFK284" s="378"/>
      <c r="EFL284" s="378"/>
      <c r="EFM284" s="379"/>
      <c r="EFN284" s="379"/>
      <c r="EFO284" s="379"/>
      <c r="EFP284" s="379"/>
      <c r="EFQ284" s="379"/>
      <c r="EFR284" s="378"/>
      <c r="EFS284" s="378"/>
      <c r="EFT284" s="379"/>
      <c r="EFU284" s="379"/>
      <c r="EFV284" s="378"/>
      <c r="EFW284" s="378"/>
      <c r="EFX284" s="379"/>
      <c r="EFY284" s="379"/>
      <c r="EFZ284" s="378"/>
      <c r="EGA284" s="378"/>
      <c r="EGB284" s="378"/>
      <c r="EGC284" s="378"/>
      <c r="EGD284" s="378"/>
      <c r="EGE284" s="378"/>
      <c r="EGF284" s="378"/>
      <c r="EGG284" s="379"/>
      <c r="EGH284" s="379"/>
      <c r="EGI284" s="378"/>
      <c r="EGJ284" s="378"/>
      <c r="EGK284" s="379"/>
      <c r="EGL284" s="379"/>
      <c r="EGM284" s="378"/>
      <c r="EGN284" s="378"/>
      <c r="EGO284" s="378"/>
      <c r="EGP284" s="378"/>
      <c r="EGQ284" s="378"/>
      <c r="EGR284" s="372"/>
      <c r="EGS284" s="398"/>
      <c r="EGT284" s="378"/>
      <c r="EGU284" s="378"/>
      <c r="EGV284" s="378"/>
      <c r="EGW284" s="378"/>
      <c r="EGX284" s="378"/>
      <c r="EGY284" s="378"/>
      <c r="EGZ284" s="378"/>
      <c r="EHA284" s="377"/>
      <c r="EHB284" s="377"/>
      <c r="EHC284" s="377"/>
      <c r="EHD284" s="377"/>
      <c r="EHE284" s="377"/>
      <c r="EHF284" s="377"/>
      <c r="EHG284" s="377"/>
      <c r="EHH284" s="377"/>
      <c r="EHI284" s="377"/>
      <c r="EHJ284" s="377"/>
      <c r="EHK284" s="377"/>
      <c r="EHL284" s="377"/>
      <c r="EHM284" s="377"/>
      <c r="EHN284" s="377"/>
      <c r="EHO284" s="377"/>
      <c r="EHP284" s="377"/>
      <c r="EHQ284" s="377"/>
      <c r="EHR284" s="377"/>
      <c r="EHS284" s="377"/>
      <c r="EHT284" s="377"/>
      <c r="EHU284" s="377"/>
      <c r="EHV284" s="377"/>
      <c r="EHW284" s="377"/>
      <c r="EHX284" s="377"/>
      <c r="EHY284" s="377"/>
      <c r="EHZ284" s="377"/>
      <c r="EIA284" s="377"/>
      <c r="EIB284" s="377"/>
      <c r="EIC284" s="377"/>
      <c r="EID284" s="377"/>
      <c r="EIE284" s="377"/>
      <c r="EIF284" s="377"/>
      <c r="EIG284" s="377"/>
      <c r="EIH284" s="377"/>
      <c r="EII284" s="377"/>
      <c r="EIJ284" s="377"/>
      <c r="EIK284" s="377"/>
      <c r="EIL284" s="377"/>
      <c r="EIM284" s="377"/>
      <c r="EIN284" s="377"/>
      <c r="EIO284" s="377"/>
      <c r="EIP284" s="377"/>
      <c r="EIQ284" s="377"/>
      <c r="EIR284" s="377"/>
      <c r="EIS284" s="378"/>
      <c r="EIT284" s="378"/>
      <c r="EIU284" s="378"/>
      <c r="EIV284" s="378"/>
      <c r="EIW284" s="378"/>
      <c r="EIX284" s="378"/>
      <c r="EIY284" s="378"/>
      <c r="EIZ284" s="378"/>
      <c r="EJA284" s="378"/>
      <c r="EJB284" s="378"/>
      <c r="EJC284" s="378"/>
      <c r="EJD284" s="378"/>
      <c r="EJE284" s="378"/>
      <c r="EJF284" s="378"/>
      <c r="EJG284" s="378"/>
      <c r="EJH284" s="378"/>
      <c r="EJI284" s="378"/>
      <c r="EJJ284" s="378"/>
      <c r="EJK284" s="378"/>
      <c r="EJL284" s="378"/>
      <c r="EJM284" s="378"/>
      <c r="EJN284" s="378"/>
      <c r="EJO284" s="378"/>
      <c r="EJP284" s="378"/>
      <c r="EJQ284" s="379"/>
      <c r="EJR284" s="379"/>
      <c r="EJS284" s="379"/>
      <c r="EJT284" s="379"/>
      <c r="EJU284" s="379"/>
      <c r="EJV284" s="378"/>
      <c r="EJW284" s="378"/>
      <c r="EJX284" s="379"/>
      <c r="EJY284" s="379"/>
      <c r="EJZ284" s="378"/>
      <c r="EKA284" s="378"/>
      <c r="EKB284" s="379"/>
      <c r="EKC284" s="379"/>
      <c r="EKD284" s="378"/>
      <c r="EKE284" s="378"/>
      <c r="EKF284" s="378"/>
      <c r="EKG284" s="378"/>
      <c r="EKH284" s="378"/>
      <c r="EKI284" s="378"/>
      <c r="EKJ284" s="378"/>
      <c r="EKK284" s="379"/>
      <c r="EKL284" s="379"/>
      <c r="EKM284" s="378"/>
      <c r="EKN284" s="378"/>
      <c r="EKO284" s="379"/>
      <c r="EKP284" s="379"/>
      <c r="EKQ284" s="378"/>
      <c r="EKR284" s="378"/>
      <c r="EKS284" s="378"/>
      <c r="EKT284" s="378"/>
      <c r="EKU284" s="378"/>
      <c r="EKV284" s="372"/>
      <c r="EKW284" s="398"/>
      <c r="EKX284" s="378"/>
      <c r="EKY284" s="378"/>
      <c r="EKZ284" s="378"/>
      <c r="ELA284" s="378"/>
      <c r="ELB284" s="378"/>
      <c r="ELC284" s="378"/>
      <c r="ELD284" s="378"/>
      <c r="ELE284" s="377"/>
      <c r="ELF284" s="377"/>
      <c r="ELG284" s="377"/>
      <c r="ELH284" s="377"/>
      <c r="ELI284" s="377"/>
      <c r="ELJ284" s="377"/>
      <c r="ELK284" s="377"/>
      <c r="ELL284" s="377"/>
      <c r="ELM284" s="377"/>
      <c r="ELN284" s="377"/>
      <c r="ELO284" s="377"/>
      <c r="ELP284" s="377"/>
      <c r="ELQ284" s="377"/>
      <c r="ELR284" s="377"/>
      <c r="ELS284" s="377"/>
      <c r="ELT284" s="377"/>
      <c r="ELU284" s="377"/>
      <c r="ELV284" s="377"/>
      <c r="ELW284" s="377"/>
      <c r="ELX284" s="377"/>
      <c r="ELY284" s="377"/>
      <c r="ELZ284" s="377"/>
      <c r="EMA284" s="377"/>
      <c r="EMB284" s="377"/>
      <c r="EMC284" s="377"/>
      <c r="EMD284" s="377"/>
      <c r="EME284" s="377"/>
      <c r="EMF284" s="377"/>
      <c r="EMG284" s="377"/>
      <c r="EMH284" s="377"/>
      <c r="EMI284" s="377"/>
      <c r="EMJ284" s="377"/>
      <c r="EMK284" s="377"/>
      <c r="EML284" s="377"/>
      <c r="EMM284" s="377"/>
      <c r="EMN284" s="377"/>
      <c r="EMO284" s="377"/>
      <c r="EMP284" s="377"/>
      <c r="EMQ284" s="377"/>
      <c r="EMR284" s="377"/>
      <c r="EMS284" s="377"/>
      <c r="EMT284" s="377"/>
      <c r="EMU284" s="377"/>
      <c r="EMV284" s="377"/>
      <c r="EMW284" s="378"/>
      <c r="EMX284" s="378"/>
      <c r="EMY284" s="378"/>
      <c r="EMZ284" s="378"/>
      <c r="ENA284" s="378"/>
      <c r="ENB284" s="378"/>
      <c r="ENC284" s="378"/>
      <c r="END284" s="378"/>
      <c r="ENE284" s="378"/>
      <c r="ENF284" s="378"/>
      <c r="ENG284" s="378"/>
      <c r="ENH284" s="378"/>
      <c r="ENI284" s="378"/>
      <c r="ENJ284" s="378"/>
      <c r="ENK284" s="378"/>
      <c r="ENL284" s="378"/>
      <c r="ENM284" s="378"/>
      <c r="ENN284" s="378"/>
      <c r="ENO284" s="378"/>
      <c r="ENP284" s="378"/>
      <c r="ENQ284" s="378"/>
      <c r="ENR284" s="378"/>
      <c r="ENS284" s="378"/>
      <c r="ENT284" s="378"/>
      <c r="ENU284" s="379"/>
      <c r="ENV284" s="379"/>
      <c r="ENW284" s="379"/>
      <c r="ENX284" s="379"/>
      <c r="ENY284" s="379"/>
      <c r="ENZ284" s="378"/>
      <c r="EOA284" s="378"/>
      <c r="EOB284" s="379"/>
      <c r="EOC284" s="379"/>
      <c r="EOD284" s="378"/>
      <c r="EOE284" s="378"/>
      <c r="EOF284" s="379"/>
      <c r="EOG284" s="379"/>
      <c r="EOH284" s="378"/>
      <c r="EOI284" s="378"/>
      <c r="EOJ284" s="378"/>
      <c r="EOK284" s="378"/>
      <c r="EOL284" s="378"/>
      <c r="EOM284" s="378"/>
      <c r="EON284" s="378"/>
      <c r="EOO284" s="379"/>
      <c r="EOP284" s="379"/>
      <c r="EOQ284" s="378"/>
      <c r="EOR284" s="378"/>
      <c r="EOS284" s="379"/>
      <c r="EOT284" s="379"/>
      <c r="EOU284" s="378"/>
      <c r="EOV284" s="378"/>
      <c r="EOW284" s="378"/>
      <c r="EOX284" s="378"/>
      <c r="EOY284" s="378"/>
      <c r="EOZ284" s="372"/>
      <c r="EPA284" s="398"/>
      <c r="EPB284" s="378"/>
      <c r="EPC284" s="378"/>
      <c r="EPD284" s="378"/>
      <c r="EPE284" s="378"/>
      <c r="EPF284" s="378"/>
      <c r="EPG284" s="378"/>
      <c r="EPH284" s="378"/>
      <c r="EPI284" s="377"/>
      <c r="EPJ284" s="377"/>
      <c r="EPK284" s="377"/>
      <c r="EPL284" s="377"/>
      <c r="EPM284" s="377"/>
      <c r="EPN284" s="377"/>
      <c r="EPO284" s="377"/>
      <c r="EPP284" s="377"/>
      <c r="EPQ284" s="377"/>
      <c r="EPR284" s="377"/>
      <c r="EPS284" s="377"/>
      <c r="EPT284" s="377"/>
      <c r="EPU284" s="377"/>
      <c r="EPV284" s="377"/>
      <c r="EPW284" s="377"/>
      <c r="EPX284" s="377"/>
      <c r="EPY284" s="377"/>
      <c r="EPZ284" s="377"/>
      <c r="EQA284" s="377"/>
      <c r="EQB284" s="377"/>
      <c r="EQC284" s="377"/>
      <c r="EQD284" s="377"/>
      <c r="EQE284" s="377"/>
      <c r="EQF284" s="377"/>
      <c r="EQG284" s="377"/>
      <c r="EQH284" s="377"/>
      <c r="EQI284" s="377"/>
      <c r="EQJ284" s="377"/>
      <c r="EQK284" s="377"/>
      <c r="EQL284" s="377"/>
      <c r="EQM284" s="377"/>
      <c r="EQN284" s="377"/>
      <c r="EQO284" s="377"/>
      <c r="EQP284" s="377"/>
      <c r="EQQ284" s="377"/>
      <c r="EQR284" s="377"/>
      <c r="EQS284" s="377"/>
      <c r="EQT284" s="377"/>
      <c r="EQU284" s="377"/>
      <c r="EQV284" s="377"/>
      <c r="EQW284" s="377"/>
      <c r="EQX284" s="377"/>
      <c r="EQY284" s="377"/>
      <c r="EQZ284" s="377"/>
      <c r="ERA284" s="378"/>
      <c r="ERB284" s="378"/>
      <c r="ERC284" s="378"/>
      <c r="ERD284" s="378"/>
      <c r="ERE284" s="378"/>
      <c r="ERF284" s="378"/>
      <c r="ERG284" s="378"/>
      <c r="ERH284" s="378"/>
      <c r="ERI284" s="378"/>
      <c r="ERJ284" s="378"/>
      <c r="ERK284" s="378"/>
      <c r="ERL284" s="378"/>
      <c r="ERM284" s="378"/>
      <c r="ERN284" s="378"/>
      <c r="ERO284" s="378"/>
      <c r="ERP284" s="378"/>
      <c r="ERQ284" s="378"/>
      <c r="ERR284" s="378"/>
      <c r="ERS284" s="378"/>
      <c r="ERT284" s="378"/>
      <c r="ERU284" s="378"/>
      <c r="ERV284" s="378"/>
      <c r="ERW284" s="378"/>
      <c r="ERX284" s="378"/>
      <c r="ERY284" s="379"/>
      <c r="ERZ284" s="379"/>
      <c r="ESA284" s="379"/>
      <c r="ESB284" s="379"/>
      <c r="ESC284" s="379"/>
      <c r="ESD284" s="378"/>
      <c r="ESE284" s="378"/>
      <c r="ESF284" s="379"/>
      <c r="ESG284" s="379"/>
      <c r="ESH284" s="378"/>
      <c r="ESI284" s="378"/>
      <c r="ESJ284" s="379"/>
      <c r="ESK284" s="379"/>
      <c r="ESL284" s="378"/>
      <c r="ESM284" s="378"/>
      <c r="ESN284" s="378"/>
      <c r="ESO284" s="378"/>
      <c r="ESP284" s="378"/>
      <c r="ESQ284" s="378"/>
      <c r="ESR284" s="378"/>
      <c r="ESS284" s="379"/>
      <c r="EST284" s="379"/>
      <c r="ESU284" s="378"/>
      <c r="ESV284" s="378"/>
      <c r="ESW284" s="379"/>
      <c r="ESX284" s="379"/>
      <c r="ESY284" s="378"/>
      <c r="ESZ284" s="378"/>
      <c r="ETA284" s="378"/>
      <c r="ETB284" s="378"/>
      <c r="ETC284" s="378"/>
      <c r="ETD284" s="372"/>
      <c r="ETE284" s="398"/>
      <c r="ETF284" s="378"/>
      <c r="ETG284" s="378"/>
      <c r="ETH284" s="378"/>
      <c r="ETI284" s="378"/>
      <c r="ETJ284" s="378"/>
      <c r="ETK284" s="378"/>
      <c r="ETL284" s="378"/>
      <c r="ETM284" s="377"/>
      <c r="ETN284" s="377"/>
      <c r="ETO284" s="377"/>
      <c r="ETP284" s="377"/>
      <c r="ETQ284" s="377"/>
      <c r="ETR284" s="377"/>
      <c r="ETS284" s="377"/>
      <c r="ETT284" s="377"/>
      <c r="ETU284" s="377"/>
      <c r="ETV284" s="377"/>
      <c r="ETW284" s="377"/>
      <c r="ETX284" s="377"/>
      <c r="ETY284" s="377"/>
      <c r="ETZ284" s="377"/>
      <c r="EUA284" s="377"/>
      <c r="EUB284" s="377"/>
      <c r="EUC284" s="377"/>
      <c r="EUD284" s="377"/>
      <c r="EUE284" s="377"/>
      <c r="EUF284" s="377"/>
      <c r="EUG284" s="377"/>
      <c r="EUH284" s="377"/>
      <c r="EUI284" s="377"/>
      <c r="EUJ284" s="377"/>
      <c r="EUK284" s="377"/>
      <c r="EUL284" s="377"/>
      <c r="EUM284" s="377"/>
      <c r="EUN284" s="377"/>
      <c r="EUO284" s="377"/>
      <c r="EUP284" s="377"/>
      <c r="EUQ284" s="377"/>
      <c r="EUR284" s="377"/>
      <c r="EUS284" s="377"/>
      <c r="EUT284" s="377"/>
      <c r="EUU284" s="377"/>
      <c r="EUV284" s="377"/>
      <c r="EUW284" s="377"/>
      <c r="EUX284" s="377"/>
      <c r="EUY284" s="377"/>
      <c r="EUZ284" s="377"/>
      <c r="EVA284" s="377"/>
      <c r="EVB284" s="377"/>
      <c r="EVC284" s="377"/>
      <c r="EVD284" s="377"/>
      <c r="EVE284" s="378"/>
      <c r="EVF284" s="378"/>
      <c r="EVG284" s="378"/>
      <c r="EVH284" s="378"/>
      <c r="EVI284" s="378"/>
      <c r="EVJ284" s="378"/>
      <c r="EVK284" s="378"/>
      <c r="EVL284" s="378"/>
      <c r="EVM284" s="378"/>
      <c r="EVN284" s="378"/>
      <c r="EVO284" s="378"/>
      <c r="EVP284" s="378"/>
      <c r="EVQ284" s="378"/>
      <c r="EVR284" s="378"/>
      <c r="EVS284" s="378"/>
      <c r="EVT284" s="378"/>
      <c r="EVU284" s="378"/>
      <c r="EVV284" s="378"/>
      <c r="EVW284" s="378"/>
      <c r="EVX284" s="378"/>
      <c r="EVY284" s="378"/>
      <c r="EVZ284" s="378"/>
      <c r="EWA284" s="378"/>
      <c r="EWB284" s="378"/>
      <c r="EWC284" s="379"/>
      <c r="EWD284" s="379"/>
      <c r="EWE284" s="379"/>
      <c r="EWF284" s="379"/>
      <c r="EWG284" s="379"/>
      <c r="EWH284" s="378"/>
      <c r="EWI284" s="378"/>
      <c r="EWJ284" s="379"/>
      <c r="EWK284" s="379"/>
      <c r="EWL284" s="378"/>
      <c r="EWM284" s="378"/>
      <c r="EWN284" s="379"/>
      <c r="EWO284" s="379"/>
      <c r="EWP284" s="378"/>
      <c r="EWQ284" s="378"/>
      <c r="EWR284" s="378"/>
      <c r="EWS284" s="378"/>
      <c r="EWT284" s="378"/>
      <c r="EWU284" s="378"/>
      <c r="EWV284" s="378"/>
      <c r="EWW284" s="379"/>
      <c r="EWX284" s="379"/>
      <c r="EWY284" s="378"/>
      <c r="EWZ284" s="378"/>
      <c r="EXA284" s="379"/>
      <c r="EXB284" s="379"/>
      <c r="EXC284" s="378"/>
      <c r="EXD284" s="378"/>
      <c r="EXE284" s="378"/>
      <c r="EXF284" s="378"/>
      <c r="EXG284" s="378"/>
      <c r="EXH284" s="372"/>
      <c r="EXI284" s="398"/>
      <c r="EXJ284" s="378"/>
      <c r="EXK284" s="378"/>
      <c r="EXL284" s="378"/>
      <c r="EXM284" s="378"/>
      <c r="EXN284" s="378"/>
      <c r="EXO284" s="378"/>
      <c r="EXP284" s="378"/>
      <c r="EXQ284" s="377"/>
      <c r="EXR284" s="377"/>
      <c r="EXS284" s="377"/>
      <c r="EXT284" s="377"/>
      <c r="EXU284" s="377"/>
      <c r="EXV284" s="377"/>
      <c r="EXW284" s="377"/>
      <c r="EXX284" s="377"/>
      <c r="EXY284" s="377"/>
      <c r="EXZ284" s="377"/>
      <c r="EYA284" s="377"/>
      <c r="EYB284" s="377"/>
      <c r="EYC284" s="377"/>
      <c r="EYD284" s="377"/>
      <c r="EYE284" s="377"/>
      <c r="EYF284" s="377"/>
      <c r="EYG284" s="377"/>
      <c r="EYH284" s="377"/>
      <c r="EYI284" s="377"/>
      <c r="EYJ284" s="377"/>
      <c r="EYK284" s="377"/>
      <c r="EYL284" s="377"/>
      <c r="EYM284" s="377"/>
      <c r="EYN284" s="377"/>
      <c r="EYO284" s="377"/>
      <c r="EYP284" s="377"/>
      <c r="EYQ284" s="377"/>
      <c r="EYR284" s="377"/>
      <c r="EYS284" s="377"/>
      <c r="EYT284" s="377"/>
      <c r="EYU284" s="377"/>
      <c r="EYV284" s="377"/>
      <c r="EYW284" s="377"/>
      <c r="EYX284" s="377"/>
      <c r="EYY284" s="377"/>
      <c r="EYZ284" s="377"/>
      <c r="EZA284" s="377"/>
      <c r="EZB284" s="377"/>
      <c r="EZC284" s="377"/>
      <c r="EZD284" s="377"/>
      <c r="EZE284" s="377"/>
      <c r="EZF284" s="377"/>
      <c r="EZG284" s="377"/>
      <c r="EZH284" s="377"/>
      <c r="EZI284" s="378"/>
      <c r="EZJ284" s="378"/>
      <c r="EZK284" s="378"/>
      <c r="EZL284" s="378"/>
      <c r="EZM284" s="378"/>
      <c r="EZN284" s="378"/>
      <c r="EZO284" s="378"/>
      <c r="EZP284" s="378"/>
      <c r="EZQ284" s="378"/>
      <c r="EZR284" s="378"/>
      <c r="EZS284" s="378"/>
      <c r="EZT284" s="378"/>
      <c r="EZU284" s="378"/>
      <c r="EZV284" s="378"/>
      <c r="EZW284" s="378"/>
      <c r="EZX284" s="378"/>
      <c r="EZY284" s="378"/>
      <c r="EZZ284" s="378"/>
      <c r="FAA284" s="378"/>
      <c r="FAB284" s="378"/>
      <c r="FAC284" s="378"/>
      <c r="FAD284" s="378"/>
      <c r="FAE284" s="378"/>
      <c r="FAF284" s="378"/>
      <c r="FAG284" s="379"/>
      <c r="FAH284" s="379"/>
      <c r="FAI284" s="379"/>
      <c r="FAJ284" s="379"/>
      <c r="FAK284" s="379"/>
      <c r="FAL284" s="378"/>
      <c r="FAM284" s="378"/>
      <c r="FAN284" s="379"/>
      <c r="FAO284" s="379"/>
      <c r="FAP284" s="378"/>
      <c r="FAQ284" s="378"/>
      <c r="FAR284" s="379"/>
      <c r="FAS284" s="379"/>
      <c r="FAT284" s="378"/>
      <c r="FAU284" s="378"/>
      <c r="FAV284" s="378"/>
      <c r="FAW284" s="378"/>
      <c r="FAX284" s="378"/>
      <c r="FAY284" s="378"/>
      <c r="FAZ284" s="378"/>
      <c r="FBA284" s="379"/>
      <c r="FBB284" s="379"/>
      <c r="FBC284" s="378"/>
      <c r="FBD284" s="378"/>
      <c r="FBE284" s="379"/>
      <c r="FBF284" s="379"/>
      <c r="FBG284" s="378"/>
      <c r="FBH284" s="378"/>
      <c r="FBI284" s="378"/>
      <c r="FBJ284" s="378"/>
      <c r="FBK284" s="378"/>
      <c r="FBL284" s="372"/>
      <c r="FBM284" s="398"/>
      <c r="FBN284" s="378"/>
      <c r="FBO284" s="378"/>
      <c r="FBP284" s="378"/>
      <c r="FBQ284" s="378"/>
      <c r="FBR284" s="378"/>
      <c r="FBS284" s="378"/>
      <c r="FBT284" s="378"/>
      <c r="FBU284" s="377"/>
      <c r="FBV284" s="377"/>
      <c r="FBW284" s="377"/>
      <c r="FBX284" s="377"/>
      <c r="FBY284" s="377"/>
      <c r="FBZ284" s="377"/>
      <c r="FCA284" s="377"/>
      <c r="FCB284" s="377"/>
      <c r="FCC284" s="377"/>
      <c r="FCD284" s="377"/>
      <c r="FCE284" s="377"/>
      <c r="FCF284" s="377"/>
      <c r="FCG284" s="377"/>
      <c r="FCH284" s="377"/>
      <c r="FCI284" s="377"/>
      <c r="FCJ284" s="377"/>
      <c r="FCK284" s="377"/>
      <c r="FCL284" s="377"/>
      <c r="FCM284" s="377"/>
      <c r="FCN284" s="377"/>
      <c r="FCO284" s="377"/>
      <c r="FCP284" s="377"/>
      <c r="FCQ284" s="377"/>
      <c r="FCR284" s="377"/>
      <c r="FCS284" s="377"/>
      <c r="FCT284" s="377"/>
      <c r="FCU284" s="377"/>
      <c r="FCV284" s="377"/>
      <c r="FCW284" s="377"/>
      <c r="FCX284" s="377"/>
      <c r="FCY284" s="377"/>
      <c r="FCZ284" s="377"/>
      <c r="FDA284" s="377"/>
      <c r="FDB284" s="377"/>
      <c r="FDC284" s="377"/>
      <c r="FDD284" s="377"/>
      <c r="FDE284" s="377"/>
      <c r="FDF284" s="377"/>
      <c r="FDG284" s="377"/>
      <c r="FDH284" s="377"/>
      <c r="FDI284" s="377"/>
      <c r="FDJ284" s="377"/>
      <c r="FDK284" s="377"/>
      <c r="FDL284" s="377"/>
      <c r="FDM284" s="378"/>
      <c r="FDN284" s="378"/>
      <c r="FDO284" s="378"/>
      <c r="FDP284" s="378"/>
      <c r="FDQ284" s="378"/>
      <c r="FDR284" s="378"/>
      <c r="FDS284" s="378"/>
      <c r="FDT284" s="378"/>
      <c r="FDU284" s="378"/>
      <c r="FDV284" s="378"/>
      <c r="FDW284" s="378"/>
      <c r="FDX284" s="378"/>
      <c r="FDY284" s="378"/>
      <c r="FDZ284" s="378"/>
      <c r="FEA284" s="378"/>
      <c r="FEB284" s="378"/>
      <c r="FEC284" s="378"/>
      <c r="FED284" s="378"/>
      <c r="FEE284" s="378"/>
      <c r="FEF284" s="378"/>
      <c r="FEG284" s="378"/>
      <c r="FEH284" s="378"/>
      <c r="FEI284" s="378"/>
      <c r="FEJ284" s="378"/>
      <c r="FEK284" s="379"/>
      <c r="FEL284" s="379"/>
      <c r="FEM284" s="379"/>
      <c r="FEN284" s="379"/>
      <c r="FEO284" s="379"/>
      <c r="FEP284" s="378"/>
      <c r="FEQ284" s="378"/>
      <c r="FER284" s="379"/>
      <c r="FES284" s="379"/>
      <c r="FET284" s="378"/>
      <c r="FEU284" s="378"/>
      <c r="FEV284" s="379"/>
      <c r="FEW284" s="379"/>
      <c r="FEX284" s="378"/>
      <c r="FEY284" s="378"/>
      <c r="FEZ284" s="378"/>
      <c r="FFA284" s="378"/>
      <c r="FFB284" s="378"/>
      <c r="FFC284" s="378"/>
      <c r="FFD284" s="378"/>
      <c r="FFE284" s="379"/>
      <c r="FFF284" s="379"/>
      <c r="FFG284" s="378"/>
      <c r="FFH284" s="378"/>
      <c r="FFI284" s="379"/>
      <c r="FFJ284" s="379"/>
      <c r="FFK284" s="378"/>
      <c r="FFL284" s="378"/>
      <c r="FFM284" s="378"/>
      <c r="FFN284" s="378"/>
      <c r="FFO284" s="378"/>
      <c r="FFP284" s="372"/>
      <c r="FFQ284" s="398"/>
      <c r="FFR284" s="378"/>
      <c r="FFS284" s="378"/>
      <c r="FFT284" s="378"/>
      <c r="FFU284" s="378"/>
      <c r="FFV284" s="378"/>
      <c r="FFW284" s="378"/>
      <c r="FFX284" s="378"/>
      <c r="FFY284" s="377"/>
      <c r="FFZ284" s="377"/>
      <c r="FGA284" s="377"/>
      <c r="FGB284" s="377"/>
      <c r="FGC284" s="377"/>
      <c r="FGD284" s="377"/>
      <c r="FGE284" s="377"/>
      <c r="FGF284" s="377"/>
      <c r="FGG284" s="377"/>
      <c r="FGH284" s="377"/>
      <c r="FGI284" s="377"/>
      <c r="FGJ284" s="377"/>
      <c r="FGK284" s="377"/>
      <c r="FGL284" s="377"/>
      <c r="FGM284" s="377"/>
      <c r="FGN284" s="377"/>
      <c r="FGO284" s="377"/>
      <c r="FGP284" s="377"/>
      <c r="FGQ284" s="377"/>
      <c r="FGR284" s="377"/>
      <c r="FGS284" s="377"/>
      <c r="FGT284" s="377"/>
      <c r="FGU284" s="377"/>
      <c r="FGV284" s="377"/>
      <c r="FGW284" s="377"/>
      <c r="FGX284" s="377"/>
      <c r="FGY284" s="377"/>
      <c r="FGZ284" s="377"/>
      <c r="FHA284" s="377"/>
      <c r="FHB284" s="377"/>
      <c r="FHC284" s="377"/>
      <c r="FHD284" s="377"/>
      <c r="FHE284" s="377"/>
      <c r="FHF284" s="377"/>
      <c r="FHG284" s="377"/>
      <c r="FHH284" s="377"/>
      <c r="FHI284" s="377"/>
      <c r="FHJ284" s="377"/>
      <c r="FHK284" s="377"/>
      <c r="FHL284" s="377"/>
      <c r="FHM284" s="377"/>
      <c r="FHN284" s="377"/>
      <c r="FHO284" s="377"/>
      <c r="FHP284" s="377"/>
      <c r="FHQ284" s="378"/>
      <c r="FHR284" s="378"/>
      <c r="FHS284" s="378"/>
      <c r="FHT284" s="378"/>
      <c r="FHU284" s="378"/>
      <c r="FHV284" s="378"/>
      <c r="FHW284" s="378"/>
      <c r="FHX284" s="378"/>
      <c r="FHY284" s="378"/>
      <c r="FHZ284" s="378"/>
      <c r="FIA284" s="378"/>
      <c r="FIB284" s="378"/>
      <c r="FIC284" s="378"/>
      <c r="FID284" s="378"/>
      <c r="FIE284" s="378"/>
      <c r="FIF284" s="378"/>
      <c r="FIG284" s="378"/>
      <c r="FIH284" s="378"/>
      <c r="FII284" s="378"/>
      <c r="FIJ284" s="378"/>
      <c r="FIK284" s="378"/>
      <c r="FIL284" s="378"/>
      <c r="FIM284" s="378"/>
      <c r="FIN284" s="378"/>
      <c r="FIO284" s="379"/>
      <c r="FIP284" s="379"/>
      <c r="FIQ284" s="379"/>
      <c r="FIR284" s="379"/>
      <c r="FIS284" s="379"/>
      <c r="FIT284" s="378"/>
      <c r="FIU284" s="378"/>
      <c r="FIV284" s="379"/>
      <c r="FIW284" s="379"/>
      <c r="FIX284" s="378"/>
      <c r="FIY284" s="378"/>
      <c r="FIZ284" s="379"/>
      <c r="FJA284" s="379"/>
      <c r="FJB284" s="378"/>
      <c r="FJC284" s="378"/>
      <c r="FJD284" s="378"/>
      <c r="FJE284" s="378"/>
      <c r="FJF284" s="378"/>
      <c r="FJG284" s="378"/>
      <c r="FJH284" s="378"/>
      <c r="FJI284" s="379"/>
      <c r="FJJ284" s="379"/>
      <c r="FJK284" s="378"/>
      <c r="FJL284" s="378"/>
      <c r="FJM284" s="379"/>
      <c r="FJN284" s="379"/>
      <c r="FJO284" s="378"/>
      <c r="FJP284" s="378"/>
      <c r="FJQ284" s="378"/>
      <c r="FJR284" s="378"/>
      <c r="FJS284" s="378"/>
      <c r="FJT284" s="372"/>
      <c r="FJU284" s="398"/>
      <c r="FJV284" s="378"/>
      <c r="FJW284" s="378"/>
      <c r="FJX284" s="378"/>
      <c r="FJY284" s="378"/>
      <c r="FJZ284" s="378"/>
      <c r="FKA284" s="378"/>
      <c r="FKB284" s="378"/>
      <c r="FKC284" s="377"/>
      <c r="FKD284" s="377"/>
      <c r="FKE284" s="377"/>
      <c r="FKF284" s="377"/>
      <c r="FKG284" s="377"/>
      <c r="FKH284" s="377"/>
      <c r="FKI284" s="377"/>
      <c r="FKJ284" s="377"/>
      <c r="FKK284" s="377"/>
      <c r="FKL284" s="377"/>
      <c r="FKM284" s="377"/>
      <c r="FKN284" s="377"/>
      <c r="FKO284" s="377"/>
      <c r="FKP284" s="377"/>
      <c r="FKQ284" s="377"/>
      <c r="FKR284" s="377"/>
      <c r="FKS284" s="377"/>
      <c r="FKT284" s="377"/>
      <c r="FKU284" s="377"/>
      <c r="FKV284" s="377"/>
      <c r="FKW284" s="377"/>
      <c r="FKX284" s="377"/>
      <c r="FKY284" s="377"/>
      <c r="FKZ284" s="377"/>
      <c r="FLA284" s="377"/>
      <c r="FLB284" s="377"/>
      <c r="FLC284" s="377"/>
      <c r="FLD284" s="377"/>
      <c r="FLE284" s="377"/>
      <c r="FLF284" s="377"/>
      <c r="FLG284" s="377"/>
      <c r="FLH284" s="377"/>
      <c r="FLI284" s="377"/>
      <c r="FLJ284" s="377"/>
      <c r="FLK284" s="377"/>
      <c r="FLL284" s="377"/>
      <c r="FLM284" s="377"/>
      <c r="FLN284" s="377"/>
      <c r="FLO284" s="377"/>
      <c r="FLP284" s="377"/>
      <c r="FLQ284" s="377"/>
      <c r="FLR284" s="377"/>
      <c r="FLS284" s="377"/>
      <c r="FLT284" s="377"/>
      <c r="FLU284" s="378"/>
      <c r="FLV284" s="378"/>
      <c r="FLW284" s="378"/>
      <c r="FLX284" s="378"/>
      <c r="FLY284" s="378"/>
      <c r="FLZ284" s="378"/>
      <c r="FMA284" s="378"/>
      <c r="FMB284" s="378"/>
      <c r="FMC284" s="378"/>
      <c r="FMD284" s="378"/>
      <c r="FME284" s="378"/>
      <c r="FMF284" s="378"/>
      <c r="FMG284" s="378"/>
      <c r="FMH284" s="378"/>
      <c r="FMI284" s="378"/>
      <c r="FMJ284" s="378"/>
      <c r="FMK284" s="378"/>
      <c r="FML284" s="378"/>
      <c r="FMM284" s="378"/>
      <c r="FMN284" s="378"/>
      <c r="FMO284" s="378"/>
      <c r="FMP284" s="378"/>
      <c r="FMQ284" s="378"/>
      <c r="FMR284" s="378"/>
      <c r="FMS284" s="379"/>
      <c r="FMT284" s="379"/>
      <c r="FMU284" s="379"/>
      <c r="FMV284" s="379"/>
      <c r="FMW284" s="379"/>
      <c r="FMX284" s="378"/>
      <c r="FMY284" s="378"/>
      <c r="FMZ284" s="379"/>
      <c r="FNA284" s="379"/>
      <c r="FNB284" s="378"/>
      <c r="FNC284" s="378"/>
      <c r="FND284" s="379"/>
      <c r="FNE284" s="379"/>
      <c r="FNF284" s="378"/>
      <c r="FNG284" s="378"/>
      <c r="FNH284" s="378"/>
      <c r="FNI284" s="378"/>
      <c r="FNJ284" s="378"/>
      <c r="FNK284" s="378"/>
      <c r="FNL284" s="378"/>
      <c r="FNM284" s="379"/>
      <c r="FNN284" s="379"/>
      <c r="FNO284" s="378"/>
      <c r="FNP284" s="378"/>
      <c r="FNQ284" s="379"/>
      <c r="FNR284" s="379"/>
      <c r="FNS284" s="378"/>
      <c r="FNT284" s="378"/>
      <c r="FNU284" s="378"/>
      <c r="FNV284" s="378"/>
      <c r="FNW284" s="378"/>
      <c r="FNX284" s="372"/>
      <c r="FNY284" s="398"/>
      <c r="FNZ284" s="378"/>
      <c r="FOA284" s="378"/>
      <c r="FOB284" s="378"/>
      <c r="FOC284" s="378"/>
      <c r="FOD284" s="378"/>
      <c r="FOE284" s="378"/>
      <c r="FOF284" s="378"/>
      <c r="FOG284" s="377"/>
      <c r="FOH284" s="377"/>
      <c r="FOI284" s="377"/>
      <c r="FOJ284" s="377"/>
      <c r="FOK284" s="377"/>
      <c r="FOL284" s="377"/>
      <c r="FOM284" s="377"/>
      <c r="FON284" s="377"/>
      <c r="FOO284" s="377"/>
      <c r="FOP284" s="377"/>
      <c r="FOQ284" s="377"/>
      <c r="FOR284" s="377"/>
      <c r="FOS284" s="377"/>
      <c r="FOT284" s="377"/>
      <c r="FOU284" s="377"/>
      <c r="FOV284" s="377"/>
      <c r="FOW284" s="377"/>
      <c r="FOX284" s="377"/>
      <c r="FOY284" s="377"/>
      <c r="FOZ284" s="377"/>
      <c r="FPA284" s="377"/>
      <c r="FPB284" s="377"/>
      <c r="FPC284" s="377"/>
      <c r="FPD284" s="377"/>
      <c r="FPE284" s="377"/>
      <c r="FPF284" s="377"/>
      <c r="FPG284" s="377"/>
      <c r="FPH284" s="377"/>
      <c r="FPI284" s="377"/>
      <c r="FPJ284" s="377"/>
      <c r="FPK284" s="377"/>
      <c r="FPL284" s="377"/>
      <c r="FPM284" s="377"/>
      <c r="FPN284" s="377"/>
      <c r="FPO284" s="377"/>
      <c r="FPP284" s="377"/>
      <c r="FPQ284" s="377"/>
      <c r="FPR284" s="377"/>
      <c r="FPS284" s="377"/>
      <c r="FPT284" s="377"/>
      <c r="FPU284" s="377"/>
      <c r="FPV284" s="377"/>
      <c r="FPW284" s="377"/>
      <c r="FPX284" s="377"/>
      <c r="FPY284" s="378"/>
      <c r="FPZ284" s="378"/>
      <c r="FQA284" s="378"/>
      <c r="FQB284" s="378"/>
      <c r="FQC284" s="378"/>
      <c r="FQD284" s="378"/>
      <c r="FQE284" s="378"/>
      <c r="FQF284" s="378"/>
      <c r="FQG284" s="378"/>
      <c r="FQH284" s="378"/>
      <c r="FQI284" s="378"/>
      <c r="FQJ284" s="378"/>
      <c r="FQK284" s="378"/>
      <c r="FQL284" s="378"/>
      <c r="FQM284" s="378"/>
      <c r="FQN284" s="378"/>
      <c r="FQO284" s="378"/>
      <c r="FQP284" s="378"/>
      <c r="FQQ284" s="378"/>
      <c r="FQR284" s="378"/>
      <c r="FQS284" s="378"/>
      <c r="FQT284" s="378"/>
      <c r="FQU284" s="378"/>
      <c r="FQV284" s="378"/>
      <c r="FQW284" s="379"/>
      <c r="FQX284" s="379"/>
      <c r="FQY284" s="379"/>
      <c r="FQZ284" s="379"/>
      <c r="FRA284" s="379"/>
      <c r="FRB284" s="378"/>
      <c r="FRC284" s="378"/>
      <c r="FRD284" s="379"/>
      <c r="FRE284" s="379"/>
      <c r="FRF284" s="378"/>
      <c r="FRG284" s="378"/>
      <c r="FRH284" s="379"/>
      <c r="FRI284" s="379"/>
      <c r="FRJ284" s="378"/>
      <c r="FRK284" s="378"/>
      <c r="FRL284" s="378"/>
      <c r="FRM284" s="378"/>
      <c r="FRN284" s="378"/>
      <c r="FRO284" s="378"/>
      <c r="FRP284" s="378"/>
      <c r="FRQ284" s="379"/>
      <c r="FRR284" s="379"/>
      <c r="FRS284" s="378"/>
      <c r="FRT284" s="378"/>
      <c r="FRU284" s="379"/>
      <c r="FRV284" s="379"/>
      <c r="FRW284" s="378"/>
      <c r="FRX284" s="378"/>
      <c r="FRY284" s="378"/>
      <c r="FRZ284" s="378"/>
      <c r="FSA284" s="378"/>
      <c r="FSB284" s="372"/>
      <c r="FSC284" s="398"/>
      <c r="FSD284" s="378"/>
      <c r="FSE284" s="378"/>
      <c r="FSF284" s="378"/>
      <c r="FSG284" s="378"/>
      <c r="FSH284" s="378"/>
      <c r="FSI284" s="378"/>
      <c r="FSJ284" s="378"/>
      <c r="FSK284" s="377"/>
      <c r="FSL284" s="377"/>
      <c r="FSM284" s="377"/>
      <c r="FSN284" s="377"/>
      <c r="FSO284" s="377"/>
      <c r="FSP284" s="377"/>
      <c r="FSQ284" s="377"/>
      <c r="FSR284" s="377"/>
      <c r="FSS284" s="377"/>
      <c r="FST284" s="377"/>
      <c r="FSU284" s="377"/>
      <c r="FSV284" s="377"/>
      <c r="FSW284" s="377"/>
      <c r="FSX284" s="377"/>
      <c r="FSY284" s="377"/>
      <c r="FSZ284" s="377"/>
      <c r="FTA284" s="377"/>
      <c r="FTB284" s="377"/>
      <c r="FTC284" s="377"/>
      <c r="FTD284" s="377"/>
      <c r="FTE284" s="377"/>
      <c r="FTF284" s="377"/>
      <c r="FTG284" s="377"/>
      <c r="FTH284" s="377"/>
      <c r="FTI284" s="377"/>
      <c r="FTJ284" s="377"/>
      <c r="FTK284" s="377"/>
      <c r="FTL284" s="377"/>
      <c r="FTM284" s="377"/>
      <c r="FTN284" s="377"/>
      <c r="FTO284" s="377"/>
      <c r="FTP284" s="377"/>
      <c r="FTQ284" s="377"/>
      <c r="FTR284" s="377"/>
      <c r="FTS284" s="377"/>
      <c r="FTT284" s="377"/>
      <c r="FTU284" s="377"/>
      <c r="FTV284" s="377"/>
      <c r="FTW284" s="377"/>
      <c r="FTX284" s="377"/>
      <c r="FTY284" s="377"/>
      <c r="FTZ284" s="377"/>
      <c r="FUA284" s="377"/>
      <c r="FUB284" s="377"/>
      <c r="FUC284" s="378"/>
      <c r="FUD284" s="378"/>
      <c r="FUE284" s="378"/>
      <c r="FUF284" s="378"/>
      <c r="FUG284" s="378"/>
      <c r="FUH284" s="378"/>
      <c r="FUI284" s="378"/>
      <c r="FUJ284" s="378"/>
      <c r="FUK284" s="378"/>
      <c r="FUL284" s="378"/>
      <c r="FUM284" s="378"/>
      <c r="FUN284" s="378"/>
      <c r="FUO284" s="378"/>
      <c r="FUP284" s="378"/>
      <c r="FUQ284" s="378"/>
      <c r="FUR284" s="378"/>
      <c r="FUS284" s="378"/>
      <c r="FUT284" s="378"/>
      <c r="FUU284" s="378"/>
      <c r="FUV284" s="378"/>
      <c r="FUW284" s="378"/>
      <c r="FUX284" s="378"/>
      <c r="FUY284" s="378"/>
      <c r="FUZ284" s="378"/>
      <c r="FVA284" s="379"/>
      <c r="FVB284" s="379"/>
      <c r="FVC284" s="379"/>
      <c r="FVD284" s="379"/>
      <c r="FVE284" s="379"/>
      <c r="FVF284" s="378"/>
      <c r="FVG284" s="378"/>
      <c r="FVH284" s="379"/>
      <c r="FVI284" s="379"/>
      <c r="FVJ284" s="378"/>
      <c r="FVK284" s="378"/>
      <c r="FVL284" s="379"/>
      <c r="FVM284" s="379"/>
      <c r="FVN284" s="378"/>
      <c r="FVO284" s="378"/>
      <c r="FVP284" s="378"/>
      <c r="FVQ284" s="378"/>
      <c r="FVR284" s="378"/>
      <c r="FVS284" s="378"/>
      <c r="FVT284" s="378"/>
      <c r="FVU284" s="379"/>
      <c r="FVV284" s="379"/>
      <c r="FVW284" s="378"/>
      <c r="FVX284" s="378"/>
      <c r="FVY284" s="379"/>
      <c r="FVZ284" s="379"/>
      <c r="FWA284" s="378"/>
      <c r="FWB284" s="378"/>
      <c r="FWC284" s="378"/>
      <c r="FWD284" s="378"/>
      <c r="FWE284" s="378"/>
      <c r="FWF284" s="372"/>
      <c r="FWG284" s="398"/>
      <c r="FWH284" s="378"/>
      <c r="FWI284" s="378"/>
      <c r="FWJ284" s="378"/>
      <c r="FWK284" s="378"/>
      <c r="FWL284" s="378"/>
      <c r="FWM284" s="378"/>
      <c r="FWN284" s="378"/>
      <c r="FWO284" s="377"/>
      <c r="FWP284" s="377"/>
      <c r="FWQ284" s="377"/>
      <c r="FWR284" s="377"/>
      <c r="FWS284" s="377"/>
      <c r="FWT284" s="377"/>
      <c r="FWU284" s="377"/>
      <c r="FWV284" s="377"/>
      <c r="FWW284" s="377"/>
      <c r="FWX284" s="377"/>
      <c r="FWY284" s="377"/>
      <c r="FWZ284" s="377"/>
      <c r="FXA284" s="377"/>
      <c r="FXB284" s="377"/>
      <c r="FXC284" s="377"/>
      <c r="FXD284" s="377"/>
      <c r="FXE284" s="377"/>
      <c r="FXF284" s="377"/>
      <c r="FXG284" s="377"/>
      <c r="FXH284" s="377"/>
      <c r="FXI284" s="377"/>
      <c r="FXJ284" s="377"/>
      <c r="FXK284" s="377"/>
      <c r="FXL284" s="377"/>
      <c r="FXM284" s="377"/>
      <c r="FXN284" s="377"/>
      <c r="FXO284" s="377"/>
      <c r="FXP284" s="377"/>
      <c r="FXQ284" s="377"/>
      <c r="FXR284" s="377"/>
      <c r="FXS284" s="377"/>
      <c r="FXT284" s="377"/>
      <c r="FXU284" s="377"/>
      <c r="FXV284" s="377"/>
      <c r="FXW284" s="377"/>
      <c r="FXX284" s="377"/>
      <c r="FXY284" s="377"/>
      <c r="FXZ284" s="377"/>
      <c r="FYA284" s="377"/>
      <c r="FYB284" s="377"/>
      <c r="FYC284" s="377"/>
      <c r="FYD284" s="377"/>
      <c r="FYE284" s="377"/>
      <c r="FYF284" s="377"/>
      <c r="FYG284" s="378"/>
      <c r="FYH284" s="378"/>
      <c r="FYI284" s="378"/>
      <c r="FYJ284" s="378"/>
      <c r="FYK284" s="378"/>
      <c r="FYL284" s="378"/>
      <c r="FYM284" s="378"/>
      <c r="FYN284" s="378"/>
      <c r="FYO284" s="378"/>
      <c r="FYP284" s="378"/>
      <c r="FYQ284" s="378"/>
      <c r="FYR284" s="378"/>
      <c r="FYS284" s="378"/>
      <c r="FYT284" s="378"/>
      <c r="FYU284" s="378"/>
      <c r="FYV284" s="378"/>
      <c r="FYW284" s="378"/>
      <c r="FYX284" s="378"/>
      <c r="FYY284" s="378"/>
      <c r="FYZ284" s="378"/>
      <c r="FZA284" s="378"/>
      <c r="FZB284" s="378"/>
      <c r="FZC284" s="378"/>
      <c r="FZD284" s="378"/>
      <c r="FZE284" s="379"/>
      <c r="FZF284" s="379"/>
      <c r="FZG284" s="379"/>
      <c r="FZH284" s="379"/>
      <c r="FZI284" s="379"/>
      <c r="FZJ284" s="378"/>
      <c r="FZK284" s="378"/>
      <c r="FZL284" s="379"/>
      <c r="FZM284" s="379"/>
      <c r="FZN284" s="378"/>
      <c r="FZO284" s="378"/>
      <c r="FZP284" s="379"/>
      <c r="FZQ284" s="379"/>
      <c r="FZR284" s="378"/>
      <c r="FZS284" s="378"/>
      <c r="FZT284" s="378"/>
      <c r="FZU284" s="378"/>
      <c r="FZV284" s="378"/>
      <c r="FZW284" s="378"/>
      <c r="FZX284" s="378"/>
      <c r="FZY284" s="379"/>
      <c r="FZZ284" s="379"/>
      <c r="GAA284" s="378"/>
      <c r="GAB284" s="378"/>
      <c r="GAC284" s="379"/>
      <c r="GAD284" s="379"/>
      <c r="GAE284" s="378"/>
      <c r="GAF284" s="378"/>
      <c r="GAG284" s="378"/>
      <c r="GAH284" s="378"/>
      <c r="GAI284" s="378"/>
      <c r="GAJ284" s="372"/>
      <c r="GAK284" s="398"/>
      <c r="GAL284" s="378"/>
      <c r="GAM284" s="378"/>
      <c r="GAN284" s="378"/>
      <c r="GAO284" s="378"/>
      <c r="GAP284" s="378"/>
      <c r="GAQ284" s="378"/>
      <c r="GAR284" s="378"/>
      <c r="GAS284" s="377"/>
      <c r="GAT284" s="377"/>
      <c r="GAU284" s="377"/>
      <c r="GAV284" s="377"/>
      <c r="GAW284" s="377"/>
      <c r="GAX284" s="377"/>
      <c r="GAY284" s="377"/>
      <c r="GAZ284" s="377"/>
      <c r="GBA284" s="377"/>
      <c r="GBB284" s="377"/>
      <c r="GBC284" s="377"/>
      <c r="GBD284" s="377"/>
      <c r="GBE284" s="377"/>
      <c r="GBF284" s="377"/>
      <c r="GBG284" s="377"/>
      <c r="GBH284" s="377"/>
      <c r="GBI284" s="377"/>
      <c r="GBJ284" s="377"/>
      <c r="GBK284" s="377"/>
      <c r="GBL284" s="377"/>
      <c r="GBM284" s="377"/>
      <c r="GBN284" s="377"/>
      <c r="GBO284" s="377"/>
      <c r="GBP284" s="377"/>
      <c r="GBQ284" s="377"/>
      <c r="GBR284" s="377"/>
      <c r="GBS284" s="377"/>
      <c r="GBT284" s="377"/>
      <c r="GBU284" s="377"/>
      <c r="GBV284" s="377"/>
      <c r="GBW284" s="377"/>
      <c r="GBX284" s="377"/>
      <c r="GBY284" s="377"/>
      <c r="GBZ284" s="377"/>
      <c r="GCA284" s="377"/>
      <c r="GCB284" s="377"/>
      <c r="GCC284" s="377"/>
      <c r="GCD284" s="377"/>
      <c r="GCE284" s="377"/>
      <c r="GCF284" s="377"/>
      <c r="GCG284" s="377"/>
      <c r="GCH284" s="377"/>
      <c r="GCI284" s="377"/>
      <c r="GCJ284" s="377"/>
      <c r="GCK284" s="378"/>
      <c r="GCL284" s="378"/>
      <c r="GCM284" s="378"/>
      <c r="GCN284" s="378"/>
      <c r="GCO284" s="378"/>
      <c r="GCP284" s="378"/>
      <c r="GCQ284" s="378"/>
      <c r="GCR284" s="378"/>
      <c r="GCS284" s="378"/>
      <c r="GCT284" s="378"/>
      <c r="GCU284" s="378"/>
      <c r="GCV284" s="378"/>
      <c r="GCW284" s="378"/>
      <c r="GCX284" s="378"/>
      <c r="GCY284" s="378"/>
      <c r="GCZ284" s="378"/>
      <c r="GDA284" s="378"/>
      <c r="GDB284" s="378"/>
      <c r="GDC284" s="378"/>
      <c r="GDD284" s="378"/>
      <c r="GDE284" s="378"/>
      <c r="GDF284" s="378"/>
      <c r="GDG284" s="378"/>
      <c r="GDH284" s="378"/>
      <c r="GDI284" s="379"/>
      <c r="GDJ284" s="379"/>
      <c r="GDK284" s="379"/>
      <c r="GDL284" s="379"/>
      <c r="GDM284" s="379"/>
      <c r="GDN284" s="378"/>
      <c r="GDO284" s="378"/>
      <c r="GDP284" s="379"/>
      <c r="GDQ284" s="379"/>
      <c r="GDR284" s="378"/>
      <c r="GDS284" s="378"/>
      <c r="GDT284" s="379"/>
      <c r="GDU284" s="379"/>
      <c r="GDV284" s="378"/>
      <c r="GDW284" s="378"/>
      <c r="GDX284" s="378"/>
      <c r="GDY284" s="378"/>
      <c r="GDZ284" s="378"/>
      <c r="GEA284" s="378"/>
      <c r="GEB284" s="378"/>
      <c r="GEC284" s="379"/>
      <c r="GED284" s="379"/>
      <c r="GEE284" s="378"/>
      <c r="GEF284" s="378"/>
      <c r="GEG284" s="379"/>
      <c r="GEH284" s="379"/>
      <c r="GEI284" s="378"/>
      <c r="GEJ284" s="378"/>
      <c r="GEK284" s="378"/>
      <c r="GEL284" s="378"/>
      <c r="GEM284" s="378"/>
      <c r="GEN284" s="372"/>
      <c r="GEO284" s="398"/>
      <c r="GEP284" s="378"/>
      <c r="GEQ284" s="378"/>
      <c r="GER284" s="378"/>
      <c r="GES284" s="378"/>
      <c r="GET284" s="378"/>
      <c r="GEU284" s="378"/>
      <c r="GEV284" s="378"/>
      <c r="GEW284" s="377"/>
      <c r="GEX284" s="377"/>
      <c r="GEY284" s="377"/>
      <c r="GEZ284" s="377"/>
      <c r="GFA284" s="377"/>
      <c r="GFB284" s="377"/>
      <c r="GFC284" s="377"/>
      <c r="GFD284" s="377"/>
      <c r="GFE284" s="377"/>
      <c r="GFF284" s="377"/>
      <c r="GFG284" s="377"/>
      <c r="GFH284" s="377"/>
      <c r="GFI284" s="377"/>
      <c r="GFJ284" s="377"/>
      <c r="GFK284" s="377"/>
      <c r="GFL284" s="377"/>
      <c r="GFM284" s="377"/>
      <c r="GFN284" s="377"/>
      <c r="GFO284" s="377"/>
      <c r="GFP284" s="377"/>
      <c r="GFQ284" s="377"/>
      <c r="GFR284" s="377"/>
      <c r="GFS284" s="377"/>
      <c r="GFT284" s="377"/>
      <c r="GFU284" s="377"/>
      <c r="GFV284" s="377"/>
      <c r="GFW284" s="377"/>
      <c r="GFX284" s="377"/>
      <c r="GFY284" s="377"/>
      <c r="GFZ284" s="377"/>
      <c r="GGA284" s="377"/>
      <c r="GGB284" s="377"/>
      <c r="GGC284" s="377"/>
      <c r="GGD284" s="377"/>
      <c r="GGE284" s="377"/>
      <c r="GGF284" s="377"/>
      <c r="GGG284" s="377"/>
      <c r="GGH284" s="377"/>
      <c r="GGI284" s="377"/>
      <c r="GGJ284" s="377"/>
      <c r="GGK284" s="377"/>
      <c r="GGL284" s="377"/>
      <c r="GGM284" s="377"/>
      <c r="GGN284" s="377"/>
      <c r="GGO284" s="378"/>
      <c r="GGP284" s="378"/>
      <c r="GGQ284" s="378"/>
      <c r="GGR284" s="378"/>
      <c r="GGS284" s="378"/>
      <c r="GGT284" s="378"/>
      <c r="GGU284" s="378"/>
      <c r="GGV284" s="378"/>
      <c r="GGW284" s="378"/>
      <c r="GGX284" s="378"/>
      <c r="GGY284" s="378"/>
      <c r="GGZ284" s="378"/>
      <c r="GHA284" s="378"/>
      <c r="GHB284" s="378"/>
      <c r="GHC284" s="378"/>
      <c r="GHD284" s="378"/>
      <c r="GHE284" s="378"/>
      <c r="GHF284" s="378"/>
      <c r="GHG284" s="378"/>
      <c r="GHH284" s="378"/>
      <c r="GHI284" s="378"/>
      <c r="GHJ284" s="378"/>
      <c r="GHK284" s="378"/>
      <c r="GHL284" s="378"/>
      <c r="GHM284" s="379"/>
      <c r="GHN284" s="379"/>
      <c r="GHO284" s="379"/>
      <c r="GHP284" s="379"/>
      <c r="GHQ284" s="379"/>
      <c r="GHR284" s="378"/>
      <c r="GHS284" s="378"/>
      <c r="GHT284" s="379"/>
      <c r="GHU284" s="379"/>
      <c r="GHV284" s="378"/>
      <c r="GHW284" s="378"/>
      <c r="GHX284" s="379"/>
      <c r="GHY284" s="379"/>
      <c r="GHZ284" s="378"/>
      <c r="GIA284" s="378"/>
      <c r="GIB284" s="378"/>
      <c r="GIC284" s="378"/>
      <c r="GID284" s="378"/>
      <c r="GIE284" s="378"/>
      <c r="GIF284" s="378"/>
      <c r="GIG284" s="379"/>
      <c r="GIH284" s="379"/>
      <c r="GII284" s="378"/>
      <c r="GIJ284" s="378"/>
      <c r="GIK284" s="379"/>
      <c r="GIL284" s="379"/>
      <c r="GIM284" s="378"/>
      <c r="GIN284" s="378"/>
      <c r="GIO284" s="378"/>
      <c r="GIP284" s="378"/>
      <c r="GIQ284" s="378"/>
      <c r="GIR284" s="372"/>
      <c r="GIS284" s="398"/>
      <c r="GIT284" s="378"/>
      <c r="GIU284" s="378"/>
      <c r="GIV284" s="378"/>
      <c r="GIW284" s="378"/>
      <c r="GIX284" s="378"/>
      <c r="GIY284" s="378"/>
      <c r="GIZ284" s="378"/>
      <c r="GJA284" s="377"/>
      <c r="GJB284" s="377"/>
      <c r="GJC284" s="377"/>
      <c r="GJD284" s="377"/>
      <c r="GJE284" s="377"/>
      <c r="GJF284" s="377"/>
      <c r="GJG284" s="377"/>
      <c r="GJH284" s="377"/>
      <c r="GJI284" s="377"/>
      <c r="GJJ284" s="377"/>
      <c r="GJK284" s="377"/>
      <c r="GJL284" s="377"/>
      <c r="GJM284" s="377"/>
      <c r="GJN284" s="377"/>
      <c r="GJO284" s="377"/>
      <c r="GJP284" s="377"/>
      <c r="GJQ284" s="377"/>
      <c r="GJR284" s="377"/>
      <c r="GJS284" s="377"/>
      <c r="GJT284" s="377"/>
      <c r="GJU284" s="377"/>
      <c r="GJV284" s="377"/>
      <c r="GJW284" s="377"/>
      <c r="GJX284" s="377"/>
      <c r="GJY284" s="377"/>
      <c r="GJZ284" s="377"/>
      <c r="GKA284" s="377"/>
      <c r="GKB284" s="377"/>
      <c r="GKC284" s="377"/>
      <c r="GKD284" s="377"/>
      <c r="GKE284" s="377"/>
      <c r="GKF284" s="377"/>
      <c r="GKG284" s="377"/>
      <c r="GKH284" s="377"/>
      <c r="GKI284" s="377"/>
      <c r="GKJ284" s="377"/>
      <c r="GKK284" s="377"/>
      <c r="GKL284" s="377"/>
      <c r="GKM284" s="377"/>
      <c r="GKN284" s="377"/>
      <c r="GKO284" s="377"/>
      <c r="GKP284" s="377"/>
      <c r="GKQ284" s="377"/>
      <c r="GKR284" s="377"/>
      <c r="GKS284" s="378"/>
      <c r="GKT284" s="378"/>
      <c r="GKU284" s="378"/>
      <c r="GKV284" s="378"/>
      <c r="GKW284" s="378"/>
      <c r="GKX284" s="378"/>
      <c r="GKY284" s="378"/>
      <c r="GKZ284" s="378"/>
      <c r="GLA284" s="378"/>
      <c r="GLB284" s="378"/>
      <c r="GLC284" s="378"/>
      <c r="GLD284" s="378"/>
      <c r="GLE284" s="378"/>
      <c r="GLF284" s="378"/>
      <c r="GLG284" s="378"/>
      <c r="GLH284" s="378"/>
      <c r="GLI284" s="378"/>
      <c r="GLJ284" s="378"/>
      <c r="GLK284" s="378"/>
      <c r="GLL284" s="378"/>
      <c r="GLM284" s="378"/>
      <c r="GLN284" s="378"/>
      <c r="GLO284" s="378"/>
      <c r="GLP284" s="378"/>
      <c r="GLQ284" s="379"/>
      <c r="GLR284" s="379"/>
      <c r="GLS284" s="379"/>
      <c r="GLT284" s="379"/>
      <c r="GLU284" s="379"/>
      <c r="GLV284" s="378"/>
      <c r="GLW284" s="378"/>
      <c r="GLX284" s="379"/>
      <c r="GLY284" s="379"/>
      <c r="GLZ284" s="378"/>
      <c r="GMA284" s="378"/>
      <c r="GMB284" s="379"/>
      <c r="GMC284" s="379"/>
      <c r="GMD284" s="378"/>
      <c r="GME284" s="378"/>
      <c r="GMF284" s="378"/>
      <c r="GMG284" s="378"/>
      <c r="GMH284" s="378"/>
      <c r="GMI284" s="378"/>
      <c r="GMJ284" s="378"/>
      <c r="GMK284" s="379"/>
      <c r="GML284" s="379"/>
      <c r="GMM284" s="378"/>
      <c r="GMN284" s="378"/>
      <c r="GMO284" s="379"/>
      <c r="GMP284" s="379"/>
      <c r="GMQ284" s="378"/>
      <c r="GMR284" s="378"/>
      <c r="GMS284" s="378"/>
      <c r="GMT284" s="378"/>
      <c r="GMU284" s="378"/>
      <c r="GMV284" s="372"/>
      <c r="GMW284" s="398"/>
      <c r="GMX284" s="378"/>
      <c r="GMY284" s="378"/>
      <c r="GMZ284" s="378"/>
      <c r="GNA284" s="378"/>
      <c r="GNB284" s="378"/>
      <c r="GNC284" s="378"/>
      <c r="GND284" s="378"/>
      <c r="GNE284" s="377"/>
      <c r="GNF284" s="377"/>
      <c r="GNG284" s="377"/>
      <c r="GNH284" s="377"/>
      <c r="GNI284" s="377"/>
      <c r="GNJ284" s="377"/>
      <c r="GNK284" s="377"/>
      <c r="GNL284" s="377"/>
      <c r="GNM284" s="377"/>
      <c r="GNN284" s="377"/>
      <c r="GNO284" s="377"/>
      <c r="GNP284" s="377"/>
      <c r="GNQ284" s="377"/>
      <c r="GNR284" s="377"/>
      <c r="GNS284" s="377"/>
      <c r="GNT284" s="377"/>
      <c r="GNU284" s="377"/>
      <c r="GNV284" s="377"/>
      <c r="GNW284" s="377"/>
      <c r="GNX284" s="377"/>
      <c r="GNY284" s="377"/>
      <c r="GNZ284" s="377"/>
      <c r="GOA284" s="377"/>
      <c r="GOB284" s="377"/>
      <c r="GOC284" s="377"/>
      <c r="GOD284" s="377"/>
      <c r="GOE284" s="377"/>
      <c r="GOF284" s="377"/>
      <c r="GOG284" s="377"/>
      <c r="GOH284" s="377"/>
      <c r="GOI284" s="377"/>
      <c r="GOJ284" s="377"/>
      <c r="GOK284" s="377"/>
      <c r="GOL284" s="377"/>
      <c r="GOM284" s="377"/>
      <c r="GON284" s="377"/>
      <c r="GOO284" s="377"/>
      <c r="GOP284" s="377"/>
      <c r="GOQ284" s="377"/>
      <c r="GOR284" s="377"/>
      <c r="GOS284" s="377"/>
      <c r="GOT284" s="377"/>
      <c r="GOU284" s="377"/>
      <c r="GOV284" s="377"/>
      <c r="GOW284" s="378"/>
      <c r="GOX284" s="378"/>
      <c r="GOY284" s="378"/>
      <c r="GOZ284" s="378"/>
      <c r="GPA284" s="378"/>
      <c r="GPB284" s="378"/>
      <c r="GPC284" s="378"/>
      <c r="GPD284" s="378"/>
      <c r="GPE284" s="378"/>
      <c r="GPF284" s="378"/>
      <c r="GPG284" s="378"/>
      <c r="GPH284" s="378"/>
      <c r="GPI284" s="378"/>
      <c r="GPJ284" s="378"/>
      <c r="GPK284" s="378"/>
      <c r="GPL284" s="378"/>
      <c r="GPM284" s="378"/>
      <c r="GPN284" s="378"/>
      <c r="GPO284" s="378"/>
      <c r="GPP284" s="378"/>
      <c r="GPQ284" s="378"/>
      <c r="GPR284" s="378"/>
      <c r="GPS284" s="378"/>
      <c r="GPT284" s="378"/>
      <c r="GPU284" s="379"/>
      <c r="GPV284" s="379"/>
      <c r="GPW284" s="379"/>
      <c r="GPX284" s="379"/>
      <c r="GPY284" s="379"/>
      <c r="GPZ284" s="378"/>
      <c r="GQA284" s="378"/>
      <c r="GQB284" s="379"/>
      <c r="GQC284" s="379"/>
      <c r="GQD284" s="378"/>
      <c r="GQE284" s="378"/>
      <c r="GQF284" s="379"/>
      <c r="GQG284" s="379"/>
      <c r="GQH284" s="378"/>
      <c r="GQI284" s="378"/>
      <c r="GQJ284" s="378"/>
      <c r="GQK284" s="378"/>
      <c r="GQL284" s="378"/>
      <c r="GQM284" s="378"/>
      <c r="GQN284" s="378"/>
      <c r="GQO284" s="379"/>
      <c r="GQP284" s="379"/>
      <c r="GQQ284" s="378"/>
      <c r="GQR284" s="378"/>
      <c r="GQS284" s="379"/>
      <c r="GQT284" s="379"/>
      <c r="GQU284" s="378"/>
      <c r="GQV284" s="378"/>
      <c r="GQW284" s="378"/>
      <c r="GQX284" s="378"/>
      <c r="GQY284" s="378"/>
      <c r="GQZ284" s="372"/>
      <c r="GRA284" s="398"/>
      <c r="GRB284" s="378"/>
      <c r="GRC284" s="378"/>
      <c r="GRD284" s="378"/>
      <c r="GRE284" s="378"/>
      <c r="GRF284" s="378"/>
      <c r="GRG284" s="378"/>
      <c r="GRH284" s="378"/>
      <c r="GRI284" s="377"/>
      <c r="GRJ284" s="377"/>
      <c r="GRK284" s="377"/>
      <c r="GRL284" s="377"/>
      <c r="GRM284" s="377"/>
      <c r="GRN284" s="377"/>
      <c r="GRO284" s="377"/>
      <c r="GRP284" s="377"/>
      <c r="GRQ284" s="377"/>
      <c r="GRR284" s="377"/>
      <c r="GRS284" s="377"/>
      <c r="GRT284" s="377"/>
      <c r="GRU284" s="377"/>
      <c r="GRV284" s="377"/>
      <c r="GRW284" s="377"/>
      <c r="GRX284" s="377"/>
      <c r="GRY284" s="377"/>
      <c r="GRZ284" s="377"/>
      <c r="GSA284" s="377"/>
      <c r="GSB284" s="377"/>
      <c r="GSC284" s="377"/>
      <c r="GSD284" s="377"/>
      <c r="GSE284" s="377"/>
      <c r="GSF284" s="377"/>
      <c r="GSG284" s="377"/>
      <c r="GSH284" s="377"/>
      <c r="GSI284" s="377"/>
      <c r="GSJ284" s="377"/>
      <c r="GSK284" s="377"/>
      <c r="GSL284" s="377"/>
      <c r="GSM284" s="377"/>
      <c r="GSN284" s="377"/>
      <c r="GSO284" s="377"/>
      <c r="GSP284" s="377"/>
      <c r="GSQ284" s="377"/>
      <c r="GSR284" s="377"/>
      <c r="GSS284" s="377"/>
      <c r="GST284" s="377"/>
      <c r="GSU284" s="377"/>
      <c r="GSV284" s="377"/>
      <c r="GSW284" s="377"/>
      <c r="GSX284" s="377"/>
      <c r="GSY284" s="377"/>
      <c r="GSZ284" s="377"/>
      <c r="GTA284" s="378"/>
      <c r="GTB284" s="378"/>
      <c r="GTC284" s="378"/>
      <c r="GTD284" s="378"/>
      <c r="GTE284" s="378"/>
      <c r="GTF284" s="378"/>
      <c r="GTG284" s="378"/>
      <c r="GTH284" s="378"/>
      <c r="GTI284" s="378"/>
      <c r="GTJ284" s="378"/>
      <c r="GTK284" s="378"/>
      <c r="GTL284" s="378"/>
      <c r="GTM284" s="378"/>
      <c r="GTN284" s="378"/>
      <c r="GTO284" s="378"/>
      <c r="GTP284" s="378"/>
      <c r="GTQ284" s="378"/>
      <c r="GTR284" s="378"/>
      <c r="GTS284" s="378"/>
      <c r="GTT284" s="378"/>
      <c r="GTU284" s="378"/>
      <c r="GTV284" s="378"/>
      <c r="GTW284" s="378"/>
      <c r="GTX284" s="378"/>
      <c r="GTY284" s="379"/>
      <c r="GTZ284" s="379"/>
      <c r="GUA284" s="379"/>
      <c r="GUB284" s="379"/>
      <c r="GUC284" s="379"/>
      <c r="GUD284" s="378"/>
      <c r="GUE284" s="378"/>
      <c r="GUF284" s="379"/>
      <c r="GUG284" s="379"/>
      <c r="GUH284" s="378"/>
      <c r="GUI284" s="378"/>
      <c r="GUJ284" s="379"/>
      <c r="GUK284" s="379"/>
      <c r="GUL284" s="378"/>
      <c r="GUM284" s="378"/>
      <c r="GUN284" s="378"/>
      <c r="GUO284" s="378"/>
      <c r="GUP284" s="378"/>
      <c r="GUQ284" s="378"/>
      <c r="GUR284" s="378"/>
      <c r="GUS284" s="379"/>
      <c r="GUT284" s="379"/>
      <c r="GUU284" s="378"/>
      <c r="GUV284" s="378"/>
      <c r="GUW284" s="379"/>
      <c r="GUX284" s="379"/>
      <c r="GUY284" s="378"/>
      <c r="GUZ284" s="378"/>
      <c r="GVA284" s="378"/>
      <c r="GVB284" s="378"/>
      <c r="GVC284" s="378"/>
      <c r="GVD284" s="372"/>
      <c r="GVE284" s="398"/>
      <c r="GVF284" s="378"/>
      <c r="GVG284" s="378"/>
      <c r="GVH284" s="378"/>
      <c r="GVI284" s="378"/>
      <c r="GVJ284" s="378"/>
      <c r="GVK284" s="378"/>
      <c r="GVL284" s="378"/>
      <c r="GVM284" s="377"/>
      <c r="GVN284" s="377"/>
      <c r="GVO284" s="377"/>
      <c r="GVP284" s="377"/>
      <c r="GVQ284" s="377"/>
      <c r="GVR284" s="377"/>
      <c r="GVS284" s="377"/>
      <c r="GVT284" s="377"/>
      <c r="GVU284" s="377"/>
      <c r="GVV284" s="377"/>
      <c r="GVW284" s="377"/>
      <c r="GVX284" s="377"/>
      <c r="GVY284" s="377"/>
      <c r="GVZ284" s="377"/>
      <c r="GWA284" s="377"/>
      <c r="GWB284" s="377"/>
      <c r="GWC284" s="377"/>
      <c r="GWD284" s="377"/>
      <c r="GWE284" s="377"/>
      <c r="GWF284" s="377"/>
      <c r="GWG284" s="377"/>
      <c r="GWH284" s="377"/>
      <c r="GWI284" s="377"/>
      <c r="GWJ284" s="377"/>
      <c r="GWK284" s="377"/>
      <c r="GWL284" s="377"/>
      <c r="GWM284" s="377"/>
      <c r="GWN284" s="377"/>
      <c r="GWO284" s="377"/>
      <c r="GWP284" s="377"/>
      <c r="GWQ284" s="377"/>
      <c r="GWR284" s="377"/>
      <c r="GWS284" s="377"/>
      <c r="GWT284" s="377"/>
      <c r="GWU284" s="377"/>
      <c r="GWV284" s="377"/>
      <c r="GWW284" s="377"/>
      <c r="GWX284" s="377"/>
      <c r="GWY284" s="377"/>
      <c r="GWZ284" s="377"/>
      <c r="GXA284" s="377"/>
      <c r="GXB284" s="377"/>
      <c r="GXC284" s="377"/>
      <c r="GXD284" s="377"/>
      <c r="GXE284" s="378"/>
      <c r="GXF284" s="378"/>
      <c r="GXG284" s="378"/>
      <c r="GXH284" s="378"/>
      <c r="GXI284" s="378"/>
      <c r="GXJ284" s="378"/>
      <c r="GXK284" s="378"/>
      <c r="GXL284" s="378"/>
      <c r="GXM284" s="378"/>
      <c r="GXN284" s="378"/>
      <c r="GXO284" s="378"/>
      <c r="GXP284" s="378"/>
      <c r="GXQ284" s="378"/>
      <c r="GXR284" s="378"/>
      <c r="GXS284" s="378"/>
      <c r="GXT284" s="378"/>
      <c r="GXU284" s="378"/>
      <c r="GXV284" s="378"/>
      <c r="GXW284" s="378"/>
      <c r="GXX284" s="378"/>
      <c r="GXY284" s="378"/>
      <c r="GXZ284" s="378"/>
      <c r="GYA284" s="378"/>
      <c r="GYB284" s="378"/>
      <c r="GYC284" s="379"/>
      <c r="GYD284" s="379"/>
      <c r="GYE284" s="379"/>
      <c r="GYF284" s="379"/>
      <c r="GYG284" s="379"/>
      <c r="GYH284" s="378"/>
      <c r="GYI284" s="378"/>
      <c r="GYJ284" s="379"/>
      <c r="GYK284" s="379"/>
      <c r="GYL284" s="378"/>
      <c r="GYM284" s="378"/>
      <c r="GYN284" s="379"/>
      <c r="GYO284" s="379"/>
      <c r="GYP284" s="378"/>
      <c r="GYQ284" s="378"/>
      <c r="GYR284" s="378"/>
      <c r="GYS284" s="378"/>
      <c r="GYT284" s="378"/>
      <c r="GYU284" s="378"/>
      <c r="GYV284" s="378"/>
      <c r="GYW284" s="379"/>
      <c r="GYX284" s="379"/>
      <c r="GYY284" s="378"/>
      <c r="GYZ284" s="378"/>
      <c r="GZA284" s="379"/>
      <c r="GZB284" s="379"/>
      <c r="GZC284" s="378"/>
      <c r="GZD284" s="378"/>
      <c r="GZE284" s="378"/>
      <c r="GZF284" s="378"/>
      <c r="GZG284" s="378"/>
      <c r="GZH284" s="372"/>
      <c r="GZI284" s="398"/>
      <c r="GZJ284" s="378"/>
      <c r="GZK284" s="378"/>
      <c r="GZL284" s="378"/>
      <c r="GZM284" s="378"/>
      <c r="GZN284" s="378"/>
      <c r="GZO284" s="378"/>
      <c r="GZP284" s="378"/>
      <c r="GZQ284" s="377"/>
      <c r="GZR284" s="377"/>
      <c r="GZS284" s="377"/>
      <c r="GZT284" s="377"/>
      <c r="GZU284" s="377"/>
      <c r="GZV284" s="377"/>
      <c r="GZW284" s="377"/>
      <c r="GZX284" s="377"/>
      <c r="GZY284" s="377"/>
      <c r="GZZ284" s="377"/>
      <c r="HAA284" s="377"/>
      <c r="HAB284" s="377"/>
      <c r="HAC284" s="377"/>
      <c r="HAD284" s="377"/>
      <c r="HAE284" s="377"/>
      <c r="HAF284" s="377"/>
      <c r="HAG284" s="377"/>
      <c r="HAH284" s="377"/>
      <c r="HAI284" s="377"/>
      <c r="HAJ284" s="377"/>
      <c r="HAK284" s="377"/>
      <c r="HAL284" s="377"/>
      <c r="HAM284" s="377"/>
      <c r="HAN284" s="377"/>
      <c r="HAO284" s="377"/>
      <c r="HAP284" s="377"/>
      <c r="HAQ284" s="377"/>
      <c r="HAR284" s="377"/>
      <c r="HAS284" s="377"/>
      <c r="HAT284" s="377"/>
      <c r="HAU284" s="377"/>
      <c r="HAV284" s="377"/>
      <c r="HAW284" s="377"/>
      <c r="HAX284" s="377"/>
      <c r="HAY284" s="377"/>
      <c r="HAZ284" s="377"/>
      <c r="HBA284" s="377"/>
      <c r="HBB284" s="377"/>
      <c r="HBC284" s="377"/>
      <c r="HBD284" s="377"/>
      <c r="HBE284" s="377"/>
      <c r="HBF284" s="377"/>
      <c r="HBG284" s="377"/>
      <c r="HBH284" s="377"/>
      <c r="HBI284" s="378"/>
      <c r="HBJ284" s="378"/>
      <c r="HBK284" s="378"/>
      <c r="HBL284" s="378"/>
      <c r="HBM284" s="378"/>
      <c r="HBN284" s="378"/>
      <c r="HBO284" s="378"/>
      <c r="HBP284" s="378"/>
      <c r="HBQ284" s="378"/>
      <c r="HBR284" s="378"/>
      <c r="HBS284" s="378"/>
      <c r="HBT284" s="378"/>
      <c r="HBU284" s="378"/>
      <c r="HBV284" s="378"/>
      <c r="HBW284" s="378"/>
      <c r="HBX284" s="378"/>
      <c r="HBY284" s="378"/>
      <c r="HBZ284" s="378"/>
      <c r="HCA284" s="378"/>
      <c r="HCB284" s="378"/>
      <c r="HCC284" s="378"/>
      <c r="HCD284" s="378"/>
      <c r="HCE284" s="378"/>
      <c r="HCF284" s="378"/>
      <c r="HCG284" s="379"/>
      <c r="HCH284" s="379"/>
      <c r="HCI284" s="379"/>
      <c r="HCJ284" s="379"/>
      <c r="HCK284" s="379"/>
      <c r="HCL284" s="378"/>
      <c r="HCM284" s="378"/>
      <c r="HCN284" s="379"/>
      <c r="HCO284" s="379"/>
      <c r="HCP284" s="378"/>
      <c r="HCQ284" s="378"/>
      <c r="HCR284" s="379"/>
      <c r="HCS284" s="379"/>
      <c r="HCT284" s="378"/>
      <c r="HCU284" s="378"/>
      <c r="HCV284" s="378"/>
      <c r="HCW284" s="378"/>
      <c r="HCX284" s="378"/>
      <c r="HCY284" s="378"/>
      <c r="HCZ284" s="378"/>
      <c r="HDA284" s="379"/>
      <c r="HDB284" s="379"/>
      <c r="HDC284" s="378"/>
      <c r="HDD284" s="378"/>
      <c r="HDE284" s="379"/>
      <c r="HDF284" s="379"/>
      <c r="HDG284" s="378"/>
      <c r="HDH284" s="378"/>
      <c r="HDI284" s="378"/>
      <c r="HDJ284" s="378"/>
      <c r="HDK284" s="378"/>
      <c r="HDL284" s="372"/>
      <c r="HDM284" s="398"/>
      <c r="HDN284" s="378"/>
      <c r="HDO284" s="378"/>
      <c r="HDP284" s="378"/>
      <c r="HDQ284" s="378"/>
      <c r="HDR284" s="378"/>
      <c r="HDS284" s="378"/>
      <c r="HDT284" s="378"/>
      <c r="HDU284" s="377"/>
      <c r="HDV284" s="377"/>
      <c r="HDW284" s="377"/>
      <c r="HDX284" s="377"/>
      <c r="HDY284" s="377"/>
      <c r="HDZ284" s="377"/>
      <c r="HEA284" s="377"/>
      <c r="HEB284" s="377"/>
      <c r="HEC284" s="377"/>
      <c r="HED284" s="377"/>
      <c r="HEE284" s="377"/>
      <c r="HEF284" s="377"/>
      <c r="HEG284" s="377"/>
      <c r="HEH284" s="377"/>
      <c r="HEI284" s="377"/>
      <c r="HEJ284" s="377"/>
      <c r="HEK284" s="377"/>
      <c r="HEL284" s="377"/>
      <c r="HEM284" s="377"/>
      <c r="HEN284" s="377"/>
      <c r="HEO284" s="377"/>
      <c r="HEP284" s="377"/>
      <c r="HEQ284" s="377"/>
      <c r="HER284" s="377"/>
      <c r="HES284" s="377"/>
      <c r="HET284" s="377"/>
      <c r="HEU284" s="377"/>
      <c r="HEV284" s="377"/>
      <c r="HEW284" s="377"/>
      <c r="HEX284" s="377"/>
      <c r="HEY284" s="377"/>
      <c r="HEZ284" s="377"/>
      <c r="HFA284" s="377"/>
      <c r="HFB284" s="377"/>
      <c r="HFC284" s="377"/>
      <c r="HFD284" s="377"/>
      <c r="HFE284" s="377"/>
      <c r="HFF284" s="377"/>
      <c r="HFG284" s="377"/>
      <c r="HFH284" s="377"/>
      <c r="HFI284" s="377"/>
      <c r="HFJ284" s="377"/>
      <c r="HFK284" s="377"/>
      <c r="HFL284" s="377"/>
      <c r="HFM284" s="378"/>
      <c r="HFN284" s="378"/>
      <c r="HFO284" s="378"/>
      <c r="HFP284" s="378"/>
      <c r="HFQ284" s="378"/>
      <c r="HFR284" s="378"/>
      <c r="HFS284" s="378"/>
      <c r="HFT284" s="378"/>
      <c r="HFU284" s="378"/>
      <c r="HFV284" s="378"/>
      <c r="HFW284" s="378"/>
      <c r="HFX284" s="378"/>
      <c r="HFY284" s="378"/>
      <c r="HFZ284" s="378"/>
      <c r="HGA284" s="378"/>
      <c r="HGB284" s="378"/>
      <c r="HGC284" s="378"/>
      <c r="HGD284" s="378"/>
      <c r="HGE284" s="378"/>
      <c r="HGF284" s="378"/>
      <c r="HGG284" s="378"/>
      <c r="HGH284" s="378"/>
      <c r="HGI284" s="378"/>
      <c r="HGJ284" s="378"/>
      <c r="HGK284" s="379"/>
      <c r="HGL284" s="379"/>
      <c r="HGM284" s="379"/>
      <c r="HGN284" s="379"/>
      <c r="HGO284" s="379"/>
      <c r="HGP284" s="378"/>
      <c r="HGQ284" s="378"/>
      <c r="HGR284" s="379"/>
      <c r="HGS284" s="379"/>
      <c r="HGT284" s="378"/>
      <c r="HGU284" s="378"/>
      <c r="HGV284" s="379"/>
      <c r="HGW284" s="379"/>
      <c r="HGX284" s="378"/>
      <c r="HGY284" s="378"/>
      <c r="HGZ284" s="378"/>
      <c r="HHA284" s="378"/>
      <c r="HHB284" s="378"/>
      <c r="HHC284" s="378"/>
      <c r="HHD284" s="378"/>
      <c r="HHE284" s="379"/>
      <c r="HHF284" s="379"/>
      <c r="HHG284" s="378"/>
      <c r="HHH284" s="378"/>
      <c r="HHI284" s="379"/>
      <c r="HHJ284" s="379"/>
      <c r="HHK284" s="378"/>
      <c r="HHL284" s="378"/>
      <c r="HHM284" s="378"/>
      <c r="HHN284" s="378"/>
      <c r="HHO284" s="378"/>
      <c r="HHP284" s="372"/>
      <c r="HHQ284" s="398"/>
      <c r="HHR284" s="378"/>
      <c r="HHS284" s="378"/>
      <c r="HHT284" s="378"/>
      <c r="HHU284" s="378"/>
      <c r="HHV284" s="378"/>
      <c r="HHW284" s="378"/>
      <c r="HHX284" s="378"/>
      <c r="HHY284" s="377"/>
      <c r="HHZ284" s="377"/>
      <c r="HIA284" s="377"/>
      <c r="HIB284" s="377"/>
      <c r="HIC284" s="377"/>
      <c r="HID284" s="377"/>
      <c r="HIE284" s="377"/>
      <c r="HIF284" s="377"/>
      <c r="HIG284" s="377"/>
      <c r="HIH284" s="377"/>
      <c r="HII284" s="377"/>
      <c r="HIJ284" s="377"/>
      <c r="HIK284" s="377"/>
      <c r="HIL284" s="377"/>
      <c r="HIM284" s="377"/>
      <c r="HIN284" s="377"/>
      <c r="HIO284" s="377"/>
      <c r="HIP284" s="377"/>
      <c r="HIQ284" s="377"/>
      <c r="HIR284" s="377"/>
      <c r="HIS284" s="377"/>
      <c r="HIT284" s="377"/>
      <c r="HIU284" s="377"/>
      <c r="HIV284" s="377"/>
      <c r="HIW284" s="377"/>
      <c r="HIX284" s="377"/>
      <c r="HIY284" s="377"/>
      <c r="HIZ284" s="377"/>
      <c r="HJA284" s="377"/>
      <c r="HJB284" s="377"/>
      <c r="HJC284" s="377"/>
      <c r="HJD284" s="377"/>
      <c r="HJE284" s="377"/>
      <c r="HJF284" s="377"/>
      <c r="HJG284" s="377"/>
      <c r="HJH284" s="377"/>
      <c r="HJI284" s="377"/>
      <c r="HJJ284" s="377"/>
      <c r="HJK284" s="377"/>
      <c r="HJL284" s="377"/>
      <c r="HJM284" s="377"/>
      <c r="HJN284" s="377"/>
      <c r="HJO284" s="377"/>
      <c r="HJP284" s="377"/>
      <c r="HJQ284" s="378"/>
      <c r="HJR284" s="378"/>
      <c r="HJS284" s="378"/>
      <c r="HJT284" s="378"/>
      <c r="HJU284" s="378"/>
      <c r="HJV284" s="378"/>
      <c r="HJW284" s="378"/>
      <c r="HJX284" s="378"/>
      <c r="HJY284" s="378"/>
      <c r="HJZ284" s="378"/>
      <c r="HKA284" s="378"/>
      <c r="HKB284" s="378"/>
      <c r="HKC284" s="378"/>
      <c r="HKD284" s="378"/>
      <c r="HKE284" s="378"/>
      <c r="HKF284" s="378"/>
      <c r="HKG284" s="378"/>
      <c r="HKH284" s="378"/>
      <c r="HKI284" s="378"/>
      <c r="HKJ284" s="378"/>
      <c r="HKK284" s="378"/>
      <c r="HKL284" s="378"/>
      <c r="HKM284" s="378"/>
      <c r="HKN284" s="378"/>
      <c r="HKO284" s="379"/>
      <c r="HKP284" s="379"/>
      <c r="HKQ284" s="379"/>
      <c r="HKR284" s="379"/>
      <c r="HKS284" s="379"/>
      <c r="HKT284" s="378"/>
      <c r="HKU284" s="378"/>
      <c r="HKV284" s="379"/>
      <c r="HKW284" s="379"/>
      <c r="HKX284" s="378"/>
      <c r="HKY284" s="378"/>
      <c r="HKZ284" s="379"/>
      <c r="HLA284" s="379"/>
      <c r="HLB284" s="378"/>
      <c r="HLC284" s="378"/>
      <c r="HLD284" s="378"/>
      <c r="HLE284" s="378"/>
      <c r="HLF284" s="378"/>
      <c r="HLG284" s="378"/>
      <c r="HLH284" s="378"/>
      <c r="HLI284" s="379"/>
      <c r="HLJ284" s="379"/>
      <c r="HLK284" s="378"/>
      <c r="HLL284" s="378"/>
      <c r="HLM284" s="379"/>
      <c r="HLN284" s="379"/>
      <c r="HLO284" s="378"/>
      <c r="HLP284" s="378"/>
      <c r="HLQ284" s="378"/>
      <c r="HLR284" s="378"/>
      <c r="HLS284" s="378"/>
      <c r="HLT284" s="372"/>
      <c r="HLU284" s="398"/>
      <c r="HLV284" s="378"/>
      <c r="HLW284" s="378"/>
      <c r="HLX284" s="378"/>
      <c r="HLY284" s="378"/>
      <c r="HLZ284" s="378"/>
      <c r="HMA284" s="378"/>
      <c r="HMB284" s="378"/>
      <c r="HMC284" s="377"/>
      <c r="HMD284" s="377"/>
      <c r="HME284" s="377"/>
      <c r="HMF284" s="377"/>
      <c r="HMG284" s="377"/>
      <c r="HMH284" s="377"/>
      <c r="HMI284" s="377"/>
      <c r="HMJ284" s="377"/>
      <c r="HMK284" s="377"/>
      <c r="HML284" s="377"/>
      <c r="HMM284" s="377"/>
      <c r="HMN284" s="377"/>
      <c r="HMO284" s="377"/>
      <c r="HMP284" s="377"/>
      <c r="HMQ284" s="377"/>
      <c r="HMR284" s="377"/>
      <c r="HMS284" s="377"/>
      <c r="HMT284" s="377"/>
      <c r="HMU284" s="377"/>
      <c r="HMV284" s="377"/>
      <c r="HMW284" s="377"/>
      <c r="HMX284" s="377"/>
      <c r="HMY284" s="377"/>
      <c r="HMZ284" s="377"/>
      <c r="HNA284" s="377"/>
      <c r="HNB284" s="377"/>
      <c r="HNC284" s="377"/>
      <c r="HND284" s="377"/>
      <c r="HNE284" s="377"/>
      <c r="HNF284" s="377"/>
      <c r="HNG284" s="377"/>
      <c r="HNH284" s="377"/>
      <c r="HNI284" s="377"/>
      <c r="HNJ284" s="377"/>
      <c r="HNK284" s="377"/>
      <c r="HNL284" s="377"/>
      <c r="HNM284" s="377"/>
      <c r="HNN284" s="377"/>
      <c r="HNO284" s="377"/>
      <c r="HNP284" s="377"/>
      <c r="HNQ284" s="377"/>
      <c r="HNR284" s="377"/>
      <c r="HNS284" s="377"/>
      <c r="HNT284" s="377"/>
      <c r="HNU284" s="378"/>
      <c r="HNV284" s="378"/>
      <c r="HNW284" s="378"/>
      <c r="HNX284" s="378"/>
      <c r="HNY284" s="378"/>
      <c r="HNZ284" s="378"/>
      <c r="HOA284" s="378"/>
      <c r="HOB284" s="378"/>
      <c r="HOC284" s="378"/>
      <c r="HOD284" s="378"/>
      <c r="HOE284" s="378"/>
      <c r="HOF284" s="378"/>
      <c r="HOG284" s="378"/>
      <c r="HOH284" s="378"/>
      <c r="HOI284" s="378"/>
      <c r="HOJ284" s="378"/>
      <c r="HOK284" s="378"/>
      <c r="HOL284" s="378"/>
      <c r="HOM284" s="378"/>
      <c r="HON284" s="378"/>
      <c r="HOO284" s="378"/>
      <c r="HOP284" s="378"/>
      <c r="HOQ284" s="378"/>
      <c r="HOR284" s="378"/>
      <c r="HOS284" s="379"/>
      <c r="HOT284" s="379"/>
      <c r="HOU284" s="379"/>
      <c r="HOV284" s="379"/>
      <c r="HOW284" s="379"/>
      <c r="HOX284" s="378"/>
      <c r="HOY284" s="378"/>
      <c r="HOZ284" s="379"/>
      <c r="HPA284" s="379"/>
      <c r="HPB284" s="378"/>
      <c r="HPC284" s="378"/>
      <c r="HPD284" s="379"/>
      <c r="HPE284" s="379"/>
      <c r="HPF284" s="378"/>
      <c r="HPG284" s="378"/>
      <c r="HPH284" s="378"/>
      <c r="HPI284" s="378"/>
      <c r="HPJ284" s="378"/>
      <c r="HPK284" s="378"/>
      <c r="HPL284" s="378"/>
      <c r="HPM284" s="379"/>
      <c r="HPN284" s="379"/>
      <c r="HPO284" s="378"/>
      <c r="HPP284" s="378"/>
      <c r="HPQ284" s="379"/>
      <c r="HPR284" s="379"/>
      <c r="HPS284" s="378"/>
      <c r="HPT284" s="378"/>
      <c r="HPU284" s="378"/>
      <c r="HPV284" s="378"/>
      <c r="HPW284" s="378"/>
      <c r="HPX284" s="372"/>
      <c r="HPY284" s="398"/>
      <c r="HPZ284" s="378"/>
      <c r="HQA284" s="378"/>
      <c r="HQB284" s="378"/>
      <c r="HQC284" s="378"/>
      <c r="HQD284" s="378"/>
      <c r="HQE284" s="378"/>
      <c r="HQF284" s="378"/>
      <c r="HQG284" s="377"/>
      <c r="HQH284" s="377"/>
      <c r="HQI284" s="377"/>
      <c r="HQJ284" s="377"/>
      <c r="HQK284" s="377"/>
      <c r="HQL284" s="377"/>
      <c r="HQM284" s="377"/>
      <c r="HQN284" s="377"/>
      <c r="HQO284" s="377"/>
      <c r="HQP284" s="377"/>
      <c r="HQQ284" s="377"/>
      <c r="HQR284" s="377"/>
      <c r="HQS284" s="377"/>
      <c r="HQT284" s="377"/>
      <c r="HQU284" s="377"/>
      <c r="HQV284" s="377"/>
      <c r="HQW284" s="377"/>
      <c r="HQX284" s="377"/>
      <c r="HQY284" s="377"/>
      <c r="HQZ284" s="377"/>
      <c r="HRA284" s="377"/>
      <c r="HRB284" s="377"/>
      <c r="HRC284" s="377"/>
      <c r="HRD284" s="377"/>
      <c r="HRE284" s="377"/>
      <c r="HRF284" s="377"/>
      <c r="HRG284" s="377"/>
      <c r="HRH284" s="377"/>
      <c r="HRI284" s="377"/>
      <c r="HRJ284" s="377"/>
      <c r="HRK284" s="377"/>
      <c r="HRL284" s="377"/>
      <c r="HRM284" s="377"/>
      <c r="HRN284" s="377"/>
      <c r="HRO284" s="377"/>
      <c r="HRP284" s="377"/>
      <c r="HRQ284" s="377"/>
      <c r="HRR284" s="377"/>
      <c r="HRS284" s="377"/>
      <c r="HRT284" s="377"/>
      <c r="HRU284" s="377"/>
      <c r="HRV284" s="377"/>
      <c r="HRW284" s="377"/>
      <c r="HRX284" s="377"/>
      <c r="HRY284" s="378"/>
      <c r="HRZ284" s="378"/>
      <c r="HSA284" s="378"/>
      <c r="HSB284" s="378"/>
      <c r="HSC284" s="378"/>
      <c r="HSD284" s="378"/>
      <c r="HSE284" s="378"/>
      <c r="HSF284" s="378"/>
      <c r="HSG284" s="378"/>
      <c r="HSH284" s="378"/>
      <c r="HSI284" s="378"/>
      <c r="HSJ284" s="378"/>
      <c r="HSK284" s="378"/>
      <c r="HSL284" s="378"/>
      <c r="HSM284" s="378"/>
      <c r="HSN284" s="378"/>
      <c r="HSO284" s="378"/>
      <c r="HSP284" s="378"/>
      <c r="HSQ284" s="378"/>
      <c r="HSR284" s="378"/>
      <c r="HSS284" s="378"/>
      <c r="HST284" s="378"/>
      <c r="HSU284" s="378"/>
      <c r="HSV284" s="378"/>
      <c r="HSW284" s="379"/>
      <c r="HSX284" s="379"/>
      <c r="HSY284" s="379"/>
      <c r="HSZ284" s="379"/>
      <c r="HTA284" s="379"/>
      <c r="HTB284" s="378"/>
      <c r="HTC284" s="378"/>
      <c r="HTD284" s="379"/>
      <c r="HTE284" s="379"/>
      <c r="HTF284" s="378"/>
      <c r="HTG284" s="378"/>
      <c r="HTH284" s="379"/>
      <c r="HTI284" s="379"/>
      <c r="HTJ284" s="378"/>
      <c r="HTK284" s="378"/>
      <c r="HTL284" s="378"/>
      <c r="HTM284" s="378"/>
      <c r="HTN284" s="378"/>
      <c r="HTO284" s="378"/>
      <c r="HTP284" s="378"/>
      <c r="HTQ284" s="379"/>
      <c r="HTR284" s="379"/>
      <c r="HTS284" s="378"/>
      <c r="HTT284" s="378"/>
      <c r="HTU284" s="379"/>
      <c r="HTV284" s="379"/>
      <c r="HTW284" s="378"/>
      <c r="HTX284" s="378"/>
      <c r="HTY284" s="378"/>
      <c r="HTZ284" s="378"/>
      <c r="HUA284" s="378"/>
      <c r="HUB284" s="372"/>
      <c r="HUC284" s="398"/>
      <c r="HUD284" s="378"/>
      <c r="HUE284" s="378"/>
      <c r="HUF284" s="378"/>
      <c r="HUG284" s="378"/>
      <c r="HUH284" s="378"/>
      <c r="HUI284" s="378"/>
      <c r="HUJ284" s="378"/>
      <c r="HUK284" s="377"/>
      <c r="HUL284" s="377"/>
      <c r="HUM284" s="377"/>
      <c r="HUN284" s="377"/>
      <c r="HUO284" s="377"/>
      <c r="HUP284" s="377"/>
      <c r="HUQ284" s="377"/>
      <c r="HUR284" s="377"/>
      <c r="HUS284" s="377"/>
      <c r="HUT284" s="377"/>
      <c r="HUU284" s="377"/>
      <c r="HUV284" s="377"/>
      <c r="HUW284" s="377"/>
      <c r="HUX284" s="377"/>
      <c r="HUY284" s="377"/>
      <c r="HUZ284" s="377"/>
      <c r="HVA284" s="377"/>
      <c r="HVB284" s="377"/>
      <c r="HVC284" s="377"/>
      <c r="HVD284" s="377"/>
      <c r="HVE284" s="377"/>
      <c r="HVF284" s="377"/>
      <c r="HVG284" s="377"/>
      <c r="HVH284" s="377"/>
      <c r="HVI284" s="377"/>
      <c r="HVJ284" s="377"/>
      <c r="HVK284" s="377"/>
      <c r="HVL284" s="377"/>
      <c r="HVM284" s="377"/>
      <c r="HVN284" s="377"/>
      <c r="HVO284" s="377"/>
      <c r="HVP284" s="377"/>
      <c r="HVQ284" s="377"/>
      <c r="HVR284" s="377"/>
      <c r="HVS284" s="377"/>
      <c r="HVT284" s="377"/>
      <c r="HVU284" s="377"/>
      <c r="HVV284" s="377"/>
      <c r="HVW284" s="377"/>
      <c r="HVX284" s="377"/>
      <c r="HVY284" s="377"/>
      <c r="HVZ284" s="377"/>
      <c r="HWA284" s="377"/>
      <c r="HWB284" s="377"/>
      <c r="HWC284" s="378"/>
      <c r="HWD284" s="378"/>
      <c r="HWE284" s="378"/>
      <c r="HWF284" s="378"/>
      <c r="HWG284" s="378"/>
      <c r="HWH284" s="378"/>
      <c r="HWI284" s="378"/>
      <c r="HWJ284" s="378"/>
      <c r="HWK284" s="378"/>
      <c r="HWL284" s="378"/>
      <c r="HWM284" s="378"/>
      <c r="HWN284" s="378"/>
      <c r="HWO284" s="378"/>
      <c r="HWP284" s="378"/>
      <c r="HWQ284" s="378"/>
      <c r="HWR284" s="378"/>
      <c r="HWS284" s="378"/>
      <c r="HWT284" s="378"/>
      <c r="HWU284" s="378"/>
      <c r="HWV284" s="378"/>
      <c r="HWW284" s="378"/>
      <c r="HWX284" s="378"/>
      <c r="HWY284" s="378"/>
      <c r="HWZ284" s="378"/>
      <c r="HXA284" s="379"/>
      <c r="HXB284" s="379"/>
      <c r="HXC284" s="379"/>
      <c r="HXD284" s="379"/>
      <c r="HXE284" s="379"/>
      <c r="HXF284" s="378"/>
      <c r="HXG284" s="378"/>
      <c r="HXH284" s="379"/>
      <c r="HXI284" s="379"/>
      <c r="HXJ284" s="378"/>
      <c r="HXK284" s="378"/>
      <c r="HXL284" s="379"/>
      <c r="HXM284" s="379"/>
      <c r="HXN284" s="378"/>
      <c r="HXO284" s="378"/>
      <c r="HXP284" s="378"/>
      <c r="HXQ284" s="378"/>
      <c r="HXR284" s="378"/>
      <c r="HXS284" s="378"/>
      <c r="HXT284" s="378"/>
      <c r="HXU284" s="379"/>
      <c r="HXV284" s="379"/>
      <c r="HXW284" s="378"/>
      <c r="HXX284" s="378"/>
      <c r="HXY284" s="379"/>
      <c r="HXZ284" s="379"/>
      <c r="HYA284" s="378"/>
      <c r="HYB284" s="378"/>
      <c r="HYC284" s="378"/>
      <c r="HYD284" s="378"/>
      <c r="HYE284" s="378"/>
      <c r="HYF284" s="372"/>
      <c r="HYG284" s="398"/>
      <c r="HYH284" s="378"/>
      <c r="HYI284" s="378"/>
      <c r="HYJ284" s="378"/>
      <c r="HYK284" s="378"/>
      <c r="HYL284" s="378"/>
      <c r="HYM284" s="378"/>
      <c r="HYN284" s="378"/>
      <c r="HYO284" s="377"/>
      <c r="HYP284" s="377"/>
      <c r="HYQ284" s="377"/>
      <c r="HYR284" s="377"/>
      <c r="HYS284" s="377"/>
      <c r="HYT284" s="377"/>
      <c r="HYU284" s="377"/>
      <c r="HYV284" s="377"/>
      <c r="HYW284" s="377"/>
      <c r="HYX284" s="377"/>
      <c r="HYY284" s="377"/>
      <c r="HYZ284" s="377"/>
      <c r="HZA284" s="377"/>
      <c r="HZB284" s="377"/>
      <c r="HZC284" s="377"/>
      <c r="HZD284" s="377"/>
      <c r="HZE284" s="377"/>
      <c r="HZF284" s="377"/>
      <c r="HZG284" s="377"/>
      <c r="HZH284" s="377"/>
      <c r="HZI284" s="377"/>
      <c r="HZJ284" s="377"/>
      <c r="HZK284" s="377"/>
      <c r="HZL284" s="377"/>
      <c r="HZM284" s="377"/>
      <c r="HZN284" s="377"/>
      <c r="HZO284" s="377"/>
      <c r="HZP284" s="377"/>
      <c r="HZQ284" s="377"/>
      <c r="HZR284" s="377"/>
      <c r="HZS284" s="377"/>
      <c r="HZT284" s="377"/>
      <c r="HZU284" s="377"/>
      <c r="HZV284" s="377"/>
      <c r="HZW284" s="377"/>
      <c r="HZX284" s="377"/>
      <c r="HZY284" s="377"/>
      <c r="HZZ284" s="377"/>
      <c r="IAA284" s="377"/>
      <c r="IAB284" s="377"/>
      <c r="IAC284" s="377"/>
      <c r="IAD284" s="377"/>
      <c r="IAE284" s="377"/>
      <c r="IAF284" s="377"/>
      <c r="IAG284" s="378"/>
      <c r="IAH284" s="378"/>
      <c r="IAI284" s="378"/>
      <c r="IAJ284" s="378"/>
      <c r="IAK284" s="378"/>
      <c r="IAL284" s="378"/>
      <c r="IAM284" s="378"/>
      <c r="IAN284" s="378"/>
      <c r="IAO284" s="378"/>
      <c r="IAP284" s="378"/>
      <c r="IAQ284" s="378"/>
      <c r="IAR284" s="378"/>
      <c r="IAS284" s="378"/>
      <c r="IAT284" s="378"/>
      <c r="IAU284" s="378"/>
      <c r="IAV284" s="378"/>
      <c r="IAW284" s="378"/>
      <c r="IAX284" s="378"/>
      <c r="IAY284" s="378"/>
      <c r="IAZ284" s="378"/>
      <c r="IBA284" s="378"/>
      <c r="IBB284" s="378"/>
      <c r="IBC284" s="378"/>
      <c r="IBD284" s="378"/>
      <c r="IBE284" s="379"/>
      <c r="IBF284" s="379"/>
      <c r="IBG284" s="379"/>
      <c r="IBH284" s="379"/>
      <c r="IBI284" s="379"/>
      <c r="IBJ284" s="378"/>
      <c r="IBK284" s="378"/>
      <c r="IBL284" s="379"/>
      <c r="IBM284" s="379"/>
      <c r="IBN284" s="378"/>
      <c r="IBO284" s="378"/>
      <c r="IBP284" s="379"/>
      <c r="IBQ284" s="379"/>
      <c r="IBR284" s="378"/>
      <c r="IBS284" s="378"/>
      <c r="IBT284" s="378"/>
      <c r="IBU284" s="378"/>
      <c r="IBV284" s="378"/>
      <c r="IBW284" s="378"/>
      <c r="IBX284" s="378"/>
      <c r="IBY284" s="379"/>
      <c r="IBZ284" s="379"/>
      <c r="ICA284" s="378"/>
      <c r="ICB284" s="378"/>
      <c r="ICC284" s="379"/>
      <c r="ICD284" s="379"/>
      <c r="ICE284" s="378"/>
      <c r="ICF284" s="378"/>
      <c r="ICG284" s="378"/>
      <c r="ICH284" s="378"/>
      <c r="ICI284" s="378"/>
      <c r="ICJ284" s="372"/>
      <c r="ICK284" s="398"/>
      <c r="ICL284" s="378"/>
      <c r="ICM284" s="378"/>
      <c r="ICN284" s="378"/>
      <c r="ICO284" s="378"/>
      <c r="ICP284" s="378"/>
      <c r="ICQ284" s="378"/>
      <c r="ICR284" s="378"/>
      <c r="ICS284" s="377"/>
      <c r="ICT284" s="377"/>
      <c r="ICU284" s="377"/>
      <c r="ICV284" s="377"/>
      <c r="ICW284" s="377"/>
      <c r="ICX284" s="377"/>
      <c r="ICY284" s="377"/>
      <c r="ICZ284" s="377"/>
      <c r="IDA284" s="377"/>
      <c r="IDB284" s="377"/>
      <c r="IDC284" s="377"/>
      <c r="IDD284" s="377"/>
      <c r="IDE284" s="377"/>
      <c r="IDF284" s="377"/>
      <c r="IDG284" s="377"/>
      <c r="IDH284" s="377"/>
      <c r="IDI284" s="377"/>
      <c r="IDJ284" s="377"/>
      <c r="IDK284" s="377"/>
      <c r="IDL284" s="377"/>
      <c r="IDM284" s="377"/>
      <c r="IDN284" s="377"/>
      <c r="IDO284" s="377"/>
      <c r="IDP284" s="377"/>
      <c r="IDQ284" s="377"/>
      <c r="IDR284" s="377"/>
      <c r="IDS284" s="377"/>
      <c r="IDT284" s="377"/>
      <c r="IDU284" s="377"/>
      <c r="IDV284" s="377"/>
      <c r="IDW284" s="377"/>
      <c r="IDX284" s="377"/>
      <c r="IDY284" s="377"/>
      <c r="IDZ284" s="377"/>
      <c r="IEA284" s="377"/>
      <c r="IEB284" s="377"/>
      <c r="IEC284" s="377"/>
      <c r="IED284" s="377"/>
      <c r="IEE284" s="377"/>
      <c r="IEF284" s="377"/>
      <c r="IEG284" s="377"/>
      <c r="IEH284" s="377"/>
      <c r="IEI284" s="377"/>
      <c r="IEJ284" s="377"/>
      <c r="IEK284" s="378"/>
      <c r="IEL284" s="378"/>
      <c r="IEM284" s="378"/>
      <c r="IEN284" s="378"/>
      <c r="IEO284" s="378"/>
      <c r="IEP284" s="378"/>
      <c r="IEQ284" s="378"/>
      <c r="IER284" s="378"/>
      <c r="IES284" s="378"/>
      <c r="IET284" s="378"/>
      <c r="IEU284" s="378"/>
      <c r="IEV284" s="378"/>
      <c r="IEW284" s="378"/>
      <c r="IEX284" s="378"/>
      <c r="IEY284" s="378"/>
      <c r="IEZ284" s="378"/>
      <c r="IFA284" s="378"/>
      <c r="IFB284" s="378"/>
      <c r="IFC284" s="378"/>
      <c r="IFD284" s="378"/>
      <c r="IFE284" s="378"/>
      <c r="IFF284" s="378"/>
      <c r="IFG284" s="378"/>
      <c r="IFH284" s="378"/>
      <c r="IFI284" s="379"/>
      <c r="IFJ284" s="379"/>
      <c r="IFK284" s="379"/>
      <c r="IFL284" s="379"/>
      <c r="IFM284" s="379"/>
      <c r="IFN284" s="378"/>
      <c r="IFO284" s="378"/>
      <c r="IFP284" s="379"/>
      <c r="IFQ284" s="379"/>
      <c r="IFR284" s="378"/>
      <c r="IFS284" s="378"/>
      <c r="IFT284" s="379"/>
      <c r="IFU284" s="379"/>
      <c r="IFV284" s="378"/>
      <c r="IFW284" s="378"/>
      <c r="IFX284" s="378"/>
      <c r="IFY284" s="378"/>
      <c r="IFZ284" s="378"/>
      <c r="IGA284" s="378"/>
      <c r="IGB284" s="378"/>
      <c r="IGC284" s="379"/>
      <c r="IGD284" s="379"/>
      <c r="IGE284" s="378"/>
      <c r="IGF284" s="378"/>
      <c r="IGG284" s="379"/>
      <c r="IGH284" s="379"/>
      <c r="IGI284" s="378"/>
      <c r="IGJ284" s="378"/>
      <c r="IGK284" s="378"/>
      <c r="IGL284" s="378"/>
      <c r="IGM284" s="378"/>
      <c r="IGN284" s="372"/>
      <c r="IGO284" s="398"/>
      <c r="IGP284" s="378"/>
      <c r="IGQ284" s="378"/>
      <c r="IGR284" s="378"/>
      <c r="IGS284" s="378"/>
      <c r="IGT284" s="378"/>
      <c r="IGU284" s="378"/>
      <c r="IGV284" s="378"/>
      <c r="IGW284" s="377"/>
      <c r="IGX284" s="377"/>
      <c r="IGY284" s="377"/>
      <c r="IGZ284" s="377"/>
      <c r="IHA284" s="377"/>
      <c r="IHB284" s="377"/>
      <c r="IHC284" s="377"/>
      <c r="IHD284" s="377"/>
      <c r="IHE284" s="377"/>
      <c r="IHF284" s="377"/>
      <c r="IHG284" s="377"/>
      <c r="IHH284" s="377"/>
      <c r="IHI284" s="377"/>
      <c r="IHJ284" s="377"/>
      <c r="IHK284" s="377"/>
      <c r="IHL284" s="377"/>
      <c r="IHM284" s="377"/>
      <c r="IHN284" s="377"/>
      <c r="IHO284" s="377"/>
      <c r="IHP284" s="377"/>
      <c r="IHQ284" s="377"/>
      <c r="IHR284" s="377"/>
      <c r="IHS284" s="377"/>
      <c r="IHT284" s="377"/>
      <c r="IHU284" s="377"/>
      <c r="IHV284" s="377"/>
      <c r="IHW284" s="377"/>
      <c r="IHX284" s="377"/>
      <c r="IHY284" s="377"/>
      <c r="IHZ284" s="377"/>
      <c r="IIA284" s="377"/>
      <c r="IIB284" s="377"/>
      <c r="IIC284" s="377"/>
      <c r="IID284" s="377"/>
      <c r="IIE284" s="377"/>
      <c r="IIF284" s="377"/>
      <c r="IIG284" s="377"/>
      <c r="IIH284" s="377"/>
      <c r="III284" s="377"/>
      <c r="IIJ284" s="377"/>
      <c r="IIK284" s="377"/>
      <c r="IIL284" s="377"/>
      <c r="IIM284" s="377"/>
      <c r="IIN284" s="377"/>
      <c r="IIO284" s="378"/>
      <c r="IIP284" s="378"/>
      <c r="IIQ284" s="378"/>
      <c r="IIR284" s="378"/>
      <c r="IIS284" s="378"/>
      <c r="IIT284" s="378"/>
      <c r="IIU284" s="378"/>
      <c r="IIV284" s="378"/>
      <c r="IIW284" s="378"/>
      <c r="IIX284" s="378"/>
      <c r="IIY284" s="378"/>
      <c r="IIZ284" s="378"/>
      <c r="IJA284" s="378"/>
      <c r="IJB284" s="378"/>
      <c r="IJC284" s="378"/>
      <c r="IJD284" s="378"/>
      <c r="IJE284" s="378"/>
      <c r="IJF284" s="378"/>
      <c r="IJG284" s="378"/>
      <c r="IJH284" s="378"/>
      <c r="IJI284" s="378"/>
      <c r="IJJ284" s="378"/>
      <c r="IJK284" s="378"/>
      <c r="IJL284" s="378"/>
      <c r="IJM284" s="379"/>
      <c r="IJN284" s="379"/>
      <c r="IJO284" s="379"/>
      <c r="IJP284" s="379"/>
      <c r="IJQ284" s="379"/>
      <c r="IJR284" s="378"/>
      <c r="IJS284" s="378"/>
      <c r="IJT284" s="379"/>
      <c r="IJU284" s="379"/>
      <c r="IJV284" s="378"/>
      <c r="IJW284" s="378"/>
      <c r="IJX284" s="379"/>
      <c r="IJY284" s="379"/>
      <c r="IJZ284" s="378"/>
      <c r="IKA284" s="378"/>
      <c r="IKB284" s="378"/>
      <c r="IKC284" s="378"/>
      <c r="IKD284" s="378"/>
      <c r="IKE284" s="378"/>
      <c r="IKF284" s="378"/>
      <c r="IKG284" s="379"/>
      <c r="IKH284" s="379"/>
      <c r="IKI284" s="378"/>
      <c r="IKJ284" s="378"/>
      <c r="IKK284" s="379"/>
      <c r="IKL284" s="379"/>
      <c r="IKM284" s="378"/>
      <c r="IKN284" s="378"/>
      <c r="IKO284" s="378"/>
      <c r="IKP284" s="378"/>
      <c r="IKQ284" s="378"/>
      <c r="IKR284" s="372"/>
      <c r="IKS284" s="398"/>
      <c r="IKT284" s="378"/>
      <c r="IKU284" s="378"/>
      <c r="IKV284" s="378"/>
      <c r="IKW284" s="378"/>
      <c r="IKX284" s="378"/>
      <c r="IKY284" s="378"/>
      <c r="IKZ284" s="378"/>
      <c r="ILA284" s="377"/>
      <c r="ILB284" s="377"/>
      <c r="ILC284" s="377"/>
      <c r="ILD284" s="377"/>
      <c r="ILE284" s="377"/>
      <c r="ILF284" s="377"/>
      <c r="ILG284" s="377"/>
      <c r="ILH284" s="377"/>
      <c r="ILI284" s="377"/>
      <c r="ILJ284" s="377"/>
      <c r="ILK284" s="377"/>
      <c r="ILL284" s="377"/>
      <c r="ILM284" s="377"/>
      <c r="ILN284" s="377"/>
      <c r="ILO284" s="377"/>
      <c r="ILP284" s="377"/>
      <c r="ILQ284" s="377"/>
      <c r="ILR284" s="377"/>
      <c r="ILS284" s="377"/>
      <c r="ILT284" s="377"/>
      <c r="ILU284" s="377"/>
      <c r="ILV284" s="377"/>
      <c r="ILW284" s="377"/>
      <c r="ILX284" s="377"/>
      <c r="ILY284" s="377"/>
      <c r="ILZ284" s="377"/>
      <c r="IMA284" s="377"/>
      <c r="IMB284" s="377"/>
      <c r="IMC284" s="377"/>
      <c r="IMD284" s="377"/>
      <c r="IME284" s="377"/>
      <c r="IMF284" s="377"/>
      <c r="IMG284" s="377"/>
      <c r="IMH284" s="377"/>
      <c r="IMI284" s="377"/>
      <c r="IMJ284" s="377"/>
      <c r="IMK284" s="377"/>
      <c r="IML284" s="377"/>
      <c r="IMM284" s="377"/>
      <c r="IMN284" s="377"/>
      <c r="IMO284" s="377"/>
      <c r="IMP284" s="377"/>
      <c r="IMQ284" s="377"/>
      <c r="IMR284" s="377"/>
      <c r="IMS284" s="378"/>
      <c r="IMT284" s="378"/>
      <c r="IMU284" s="378"/>
      <c r="IMV284" s="378"/>
      <c r="IMW284" s="378"/>
      <c r="IMX284" s="378"/>
      <c r="IMY284" s="378"/>
      <c r="IMZ284" s="378"/>
      <c r="INA284" s="378"/>
      <c r="INB284" s="378"/>
      <c r="INC284" s="378"/>
      <c r="IND284" s="378"/>
      <c r="INE284" s="378"/>
      <c r="INF284" s="378"/>
      <c r="ING284" s="378"/>
      <c r="INH284" s="378"/>
      <c r="INI284" s="378"/>
      <c r="INJ284" s="378"/>
      <c r="INK284" s="378"/>
      <c r="INL284" s="378"/>
      <c r="INM284" s="378"/>
      <c r="INN284" s="378"/>
      <c r="INO284" s="378"/>
      <c r="INP284" s="378"/>
      <c r="INQ284" s="379"/>
      <c r="INR284" s="379"/>
      <c r="INS284" s="379"/>
      <c r="INT284" s="379"/>
      <c r="INU284" s="379"/>
      <c r="INV284" s="378"/>
      <c r="INW284" s="378"/>
      <c r="INX284" s="379"/>
      <c r="INY284" s="379"/>
      <c r="INZ284" s="378"/>
      <c r="IOA284" s="378"/>
      <c r="IOB284" s="379"/>
      <c r="IOC284" s="379"/>
      <c r="IOD284" s="378"/>
      <c r="IOE284" s="378"/>
      <c r="IOF284" s="378"/>
      <c r="IOG284" s="378"/>
      <c r="IOH284" s="378"/>
      <c r="IOI284" s="378"/>
      <c r="IOJ284" s="378"/>
      <c r="IOK284" s="379"/>
      <c r="IOL284" s="379"/>
      <c r="IOM284" s="378"/>
      <c r="ION284" s="378"/>
      <c r="IOO284" s="379"/>
      <c r="IOP284" s="379"/>
      <c r="IOQ284" s="378"/>
      <c r="IOR284" s="378"/>
      <c r="IOS284" s="378"/>
      <c r="IOT284" s="378"/>
      <c r="IOU284" s="378"/>
      <c r="IOV284" s="372"/>
      <c r="IOW284" s="398"/>
      <c r="IOX284" s="378"/>
      <c r="IOY284" s="378"/>
      <c r="IOZ284" s="378"/>
      <c r="IPA284" s="378"/>
      <c r="IPB284" s="378"/>
      <c r="IPC284" s="378"/>
      <c r="IPD284" s="378"/>
      <c r="IPE284" s="377"/>
      <c r="IPF284" s="377"/>
      <c r="IPG284" s="377"/>
      <c r="IPH284" s="377"/>
      <c r="IPI284" s="377"/>
      <c r="IPJ284" s="377"/>
      <c r="IPK284" s="377"/>
      <c r="IPL284" s="377"/>
      <c r="IPM284" s="377"/>
      <c r="IPN284" s="377"/>
      <c r="IPO284" s="377"/>
      <c r="IPP284" s="377"/>
      <c r="IPQ284" s="377"/>
      <c r="IPR284" s="377"/>
      <c r="IPS284" s="377"/>
      <c r="IPT284" s="377"/>
      <c r="IPU284" s="377"/>
      <c r="IPV284" s="377"/>
      <c r="IPW284" s="377"/>
      <c r="IPX284" s="377"/>
      <c r="IPY284" s="377"/>
      <c r="IPZ284" s="377"/>
      <c r="IQA284" s="377"/>
      <c r="IQB284" s="377"/>
      <c r="IQC284" s="377"/>
      <c r="IQD284" s="377"/>
      <c r="IQE284" s="377"/>
      <c r="IQF284" s="377"/>
      <c r="IQG284" s="377"/>
      <c r="IQH284" s="377"/>
      <c r="IQI284" s="377"/>
      <c r="IQJ284" s="377"/>
      <c r="IQK284" s="377"/>
      <c r="IQL284" s="377"/>
      <c r="IQM284" s="377"/>
      <c r="IQN284" s="377"/>
      <c r="IQO284" s="377"/>
      <c r="IQP284" s="377"/>
      <c r="IQQ284" s="377"/>
      <c r="IQR284" s="377"/>
      <c r="IQS284" s="377"/>
      <c r="IQT284" s="377"/>
      <c r="IQU284" s="377"/>
      <c r="IQV284" s="377"/>
      <c r="IQW284" s="378"/>
      <c r="IQX284" s="378"/>
      <c r="IQY284" s="378"/>
      <c r="IQZ284" s="378"/>
      <c r="IRA284" s="378"/>
      <c r="IRB284" s="378"/>
      <c r="IRC284" s="378"/>
      <c r="IRD284" s="378"/>
      <c r="IRE284" s="378"/>
      <c r="IRF284" s="378"/>
      <c r="IRG284" s="378"/>
      <c r="IRH284" s="378"/>
      <c r="IRI284" s="378"/>
      <c r="IRJ284" s="378"/>
      <c r="IRK284" s="378"/>
      <c r="IRL284" s="378"/>
      <c r="IRM284" s="378"/>
      <c r="IRN284" s="378"/>
      <c r="IRO284" s="378"/>
      <c r="IRP284" s="378"/>
      <c r="IRQ284" s="378"/>
      <c r="IRR284" s="378"/>
      <c r="IRS284" s="378"/>
      <c r="IRT284" s="378"/>
      <c r="IRU284" s="379"/>
      <c r="IRV284" s="379"/>
      <c r="IRW284" s="379"/>
      <c r="IRX284" s="379"/>
      <c r="IRY284" s="379"/>
      <c r="IRZ284" s="378"/>
      <c r="ISA284" s="378"/>
      <c r="ISB284" s="379"/>
      <c r="ISC284" s="379"/>
      <c r="ISD284" s="378"/>
      <c r="ISE284" s="378"/>
      <c r="ISF284" s="379"/>
      <c r="ISG284" s="379"/>
      <c r="ISH284" s="378"/>
      <c r="ISI284" s="378"/>
      <c r="ISJ284" s="378"/>
      <c r="ISK284" s="378"/>
      <c r="ISL284" s="378"/>
      <c r="ISM284" s="378"/>
      <c r="ISN284" s="378"/>
      <c r="ISO284" s="379"/>
      <c r="ISP284" s="379"/>
      <c r="ISQ284" s="378"/>
      <c r="ISR284" s="378"/>
      <c r="ISS284" s="379"/>
      <c r="IST284" s="379"/>
      <c r="ISU284" s="378"/>
      <c r="ISV284" s="378"/>
      <c r="ISW284" s="378"/>
      <c r="ISX284" s="378"/>
      <c r="ISY284" s="378"/>
      <c r="ISZ284" s="372"/>
      <c r="ITA284" s="398"/>
      <c r="ITB284" s="378"/>
      <c r="ITC284" s="378"/>
      <c r="ITD284" s="378"/>
      <c r="ITE284" s="378"/>
      <c r="ITF284" s="378"/>
      <c r="ITG284" s="378"/>
      <c r="ITH284" s="378"/>
      <c r="ITI284" s="377"/>
      <c r="ITJ284" s="377"/>
      <c r="ITK284" s="377"/>
      <c r="ITL284" s="377"/>
      <c r="ITM284" s="377"/>
      <c r="ITN284" s="377"/>
      <c r="ITO284" s="377"/>
      <c r="ITP284" s="377"/>
      <c r="ITQ284" s="377"/>
      <c r="ITR284" s="377"/>
      <c r="ITS284" s="377"/>
      <c r="ITT284" s="377"/>
      <c r="ITU284" s="377"/>
      <c r="ITV284" s="377"/>
      <c r="ITW284" s="377"/>
      <c r="ITX284" s="377"/>
      <c r="ITY284" s="377"/>
      <c r="ITZ284" s="377"/>
      <c r="IUA284" s="377"/>
      <c r="IUB284" s="377"/>
      <c r="IUC284" s="377"/>
      <c r="IUD284" s="377"/>
      <c r="IUE284" s="377"/>
      <c r="IUF284" s="377"/>
      <c r="IUG284" s="377"/>
      <c r="IUH284" s="377"/>
      <c r="IUI284" s="377"/>
      <c r="IUJ284" s="377"/>
      <c r="IUK284" s="377"/>
      <c r="IUL284" s="377"/>
      <c r="IUM284" s="377"/>
      <c r="IUN284" s="377"/>
      <c r="IUO284" s="377"/>
      <c r="IUP284" s="377"/>
      <c r="IUQ284" s="377"/>
      <c r="IUR284" s="377"/>
      <c r="IUS284" s="377"/>
      <c r="IUT284" s="377"/>
      <c r="IUU284" s="377"/>
      <c r="IUV284" s="377"/>
      <c r="IUW284" s="377"/>
      <c r="IUX284" s="377"/>
      <c r="IUY284" s="377"/>
      <c r="IUZ284" s="377"/>
      <c r="IVA284" s="378"/>
      <c r="IVB284" s="378"/>
      <c r="IVC284" s="378"/>
      <c r="IVD284" s="378"/>
      <c r="IVE284" s="378"/>
      <c r="IVF284" s="378"/>
      <c r="IVG284" s="378"/>
      <c r="IVH284" s="378"/>
      <c r="IVI284" s="378"/>
      <c r="IVJ284" s="378"/>
      <c r="IVK284" s="378"/>
      <c r="IVL284" s="378"/>
      <c r="IVM284" s="378"/>
      <c r="IVN284" s="378"/>
      <c r="IVO284" s="378"/>
      <c r="IVP284" s="378"/>
      <c r="IVQ284" s="378"/>
      <c r="IVR284" s="378"/>
      <c r="IVS284" s="378"/>
      <c r="IVT284" s="378"/>
      <c r="IVU284" s="378"/>
      <c r="IVV284" s="378"/>
      <c r="IVW284" s="378"/>
      <c r="IVX284" s="378"/>
      <c r="IVY284" s="379"/>
      <c r="IVZ284" s="379"/>
      <c r="IWA284" s="379"/>
      <c r="IWB284" s="379"/>
      <c r="IWC284" s="379"/>
      <c r="IWD284" s="378"/>
      <c r="IWE284" s="378"/>
      <c r="IWF284" s="379"/>
      <c r="IWG284" s="379"/>
      <c r="IWH284" s="378"/>
      <c r="IWI284" s="378"/>
      <c r="IWJ284" s="379"/>
      <c r="IWK284" s="379"/>
      <c r="IWL284" s="378"/>
      <c r="IWM284" s="378"/>
      <c r="IWN284" s="378"/>
      <c r="IWO284" s="378"/>
      <c r="IWP284" s="378"/>
      <c r="IWQ284" s="378"/>
      <c r="IWR284" s="378"/>
      <c r="IWS284" s="379"/>
      <c r="IWT284" s="379"/>
      <c r="IWU284" s="378"/>
      <c r="IWV284" s="378"/>
      <c r="IWW284" s="379"/>
      <c r="IWX284" s="379"/>
      <c r="IWY284" s="378"/>
      <c r="IWZ284" s="378"/>
      <c r="IXA284" s="378"/>
      <c r="IXB284" s="378"/>
      <c r="IXC284" s="378"/>
      <c r="IXD284" s="372"/>
      <c r="IXE284" s="398"/>
      <c r="IXF284" s="378"/>
      <c r="IXG284" s="378"/>
      <c r="IXH284" s="378"/>
      <c r="IXI284" s="378"/>
      <c r="IXJ284" s="378"/>
      <c r="IXK284" s="378"/>
      <c r="IXL284" s="378"/>
      <c r="IXM284" s="377"/>
      <c r="IXN284" s="377"/>
      <c r="IXO284" s="377"/>
      <c r="IXP284" s="377"/>
      <c r="IXQ284" s="377"/>
      <c r="IXR284" s="377"/>
      <c r="IXS284" s="377"/>
      <c r="IXT284" s="377"/>
      <c r="IXU284" s="377"/>
      <c r="IXV284" s="377"/>
      <c r="IXW284" s="377"/>
      <c r="IXX284" s="377"/>
      <c r="IXY284" s="377"/>
      <c r="IXZ284" s="377"/>
      <c r="IYA284" s="377"/>
      <c r="IYB284" s="377"/>
      <c r="IYC284" s="377"/>
      <c r="IYD284" s="377"/>
      <c r="IYE284" s="377"/>
      <c r="IYF284" s="377"/>
      <c r="IYG284" s="377"/>
      <c r="IYH284" s="377"/>
      <c r="IYI284" s="377"/>
      <c r="IYJ284" s="377"/>
      <c r="IYK284" s="377"/>
      <c r="IYL284" s="377"/>
      <c r="IYM284" s="377"/>
      <c r="IYN284" s="377"/>
      <c r="IYO284" s="377"/>
      <c r="IYP284" s="377"/>
      <c r="IYQ284" s="377"/>
      <c r="IYR284" s="377"/>
      <c r="IYS284" s="377"/>
      <c r="IYT284" s="377"/>
      <c r="IYU284" s="377"/>
      <c r="IYV284" s="377"/>
      <c r="IYW284" s="377"/>
      <c r="IYX284" s="377"/>
      <c r="IYY284" s="377"/>
      <c r="IYZ284" s="377"/>
      <c r="IZA284" s="377"/>
      <c r="IZB284" s="377"/>
      <c r="IZC284" s="377"/>
      <c r="IZD284" s="377"/>
      <c r="IZE284" s="378"/>
      <c r="IZF284" s="378"/>
      <c r="IZG284" s="378"/>
      <c r="IZH284" s="378"/>
      <c r="IZI284" s="378"/>
      <c r="IZJ284" s="378"/>
      <c r="IZK284" s="378"/>
      <c r="IZL284" s="378"/>
      <c r="IZM284" s="378"/>
      <c r="IZN284" s="378"/>
      <c r="IZO284" s="378"/>
      <c r="IZP284" s="378"/>
      <c r="IZQ284" s="378"/>
      <c r="IZR284" s="378"/>
      <c r="IZS284" s="378"/>
      <c r="IZT284" s="378"/>
      <c r="IZU284" s="378"/>
      <c r="IZV284" s="378"/>
      <c r="IZW284" s="378"/>
      <c r="IZX284" s="378"/>
      <c r="IZY284" s="378"/>
      <c r="IZZ284" s="378"/>
      <c r="JAA284" s="378"/>
      <c r="JAB284" s="378"/>
      <c r="JAC284" s="379"/>
      <c r="JAD284" s="379"/>
      <c r="JAE284" s="379"/>
      <c r="JAF284" s="379"/>
      <c r="JAG284" s="379"/>
      <c r="JAH284" s="378"/>
      <c r="JAI284" s="378"/>
      <c r="JAJ284" s="379"/>
      <c r="JAK284" s="379"/>
      <c r="JAL284" s="378"/>
      <c r="JAM284" s="378"/>
      <c r="JAN284" s="379"/>
      <c r="JAO284" s="379"/>
      <c r="JAP284" s="378"/>
      <c r="JAQ284" s="378"/>
      <c r="JAR284" s="378"/>
      <c r="JAS284" s="378"/>
      <c r="JAT284" s="378"/>
      <c r="JAU284" s="378"/>
      <c r="JAV284" s="378"/>
      <c r="JAW284" s="379"/>
      <c r="JAX284" s="379"/>
      <c r="JAY284" s="378"/>
      <c r="JAZ284" s="378"/>
      <c r="JBA284" s="379"/>
      <c r="JBB284" s="379"/>
      <c r="JBC284" s="378"/>
      <c r="JBD284" s="378"/>
      <c r="JBE284" s="378"/>
      <c r="JBF284" s="378"/>
      <c r="JBG284" s="378"/>
      <c r="JBH284" s="372"/>
      <c r="JBI284" s="398"/>
      <c r="JBJ284" s="378"/>
      <c r="JBK284" s="378"/>
      <c r="JBL284" s="378"/>
      <c r="JBM284" s="378"/>
      <c r="JBN284" s="378"/>
      <c r="JBO284" s="378"/>
      <c r="JBP284" s="378"/>
      <c r="JBQ284" s="377"/>
      <c r="JBR284" s="377"/>
      <c r="JBS284" s="377"/>
      <c r="JBT284" s="377"/>
      <c r="JBU284" s="377"/>
      <c r="JBV284" s="377"/>
      <c r="JBW284" s="377"/>
      <c r="JBX284" s="377"/>
      <c r="JBY284" s="377"/>
      <c r="JBZ284" s="377"/>
      <c r="JCA284" s="377"/>
      <c r="JCB284" s="377"/>
      <c r="JCC284" s="377"/>
      <c r="JCD284" s="377"/>
      <c r="JCE284" s="377"/>
      <c r="JCF284" s="377"/>
      <c r="JCG284" s="377"/>
      <c r="JCH284" s="377"/>
      <c r="JCI284" s="377"/>
      <c r="JCJ284" s="377"/>
      <c r="JCK284" s="377"/>
      <c r="JCL284" s="377"/>
      <c r="JCM284" s="377"/>
      <c r="JCN284" s="377"/>
      <c r="JCO284" s="377"/>
      <c r="JCP284" s="377"/>
      <c r="JCQ284" s="377"/>
      <c r="JCR284" s="377"/>
      <c r="JCS284" s="377"/>
      <c r="JCT284" s="377"/>
      <c r="JCU284" s="377"/>
      <c r="JCV284" s="377"/>
      <c r="JCW284" s="377"/>
      <c r="JCX284" s="377"/>
      <c r="JCY284" s="377"/>
      <c r="JCZ284" s="377"/>
      <c r="JDA284" s="377"/>
      <c r="JDB284" s="377"/>
      <c r="JDC284" s="377"/>
      <c r="JDD284" s="377"/>
      <c r="JDE284" s="377"/>
      <c r="JDF284" s="377"/>
      <c r="JDG284" s="377"/>
      <c r="JDH284" s="377"/>
      <c r="JDI284" s="378"/>
      <c r="JDJ284" s="378"/>
      <c r="JDK284" s="378"/>
      <c r="JDL284" s="378"/>
      <c r="JDM284" s="378"/>
      <c r="JDN284" s="378"/>
      <c r="JDO284" s="378"/>
      <c r="JDP284" s="378"/>
      <c r="JDQ284" s="378"/>
      <c r="JDR284" s="378"/>
      <c r="JDS284" s="378"/>
      <c r="JDT284" s="378"/>
      <c r="JDU284" s="378"/>
      <c r="JDV284" s="378"/>
      <c r="JDW284" s="378"/>
      <c r="JDX284" s="378"/>
      <c r="JDY284" s="378"/>
      <c r="JDZ284" s="378"/>
      <c r="JEA284" s="378"/>
      <c r="JEB284" s="378"/>
      <c r="JEC284" s="378"/>
      <c r="JED284" s="378"/>
      <c r="JEE284" s="378"/>
      <c r="JEF284" s="378"/>
      <c r="JEG284" s="379"/>
      <c r="JEH284" s="379"/>
      <c r="JEI284" s="379"/>
      <c r="JEJ284" s="379"/>
      <c r="JEK284" s="379"/>
      <c r="JEL284" s="378"/>
      <c r="JEM284" s="378"/>
      <c r="JEN284" s="379"/>
      <c r="JEO284" s="379"/>
      <c r="JEP284" s="378"/>
      <c r="JEQ284" s="378"/>
      <c r="JER284" s="379"/>
      <c r="JES284" s="379"/>
      <c r="JET284" s="378"/>
      <c r="JEU284" s="378"/>
      <c r="JEV284" s="378"/>
      <c r="JEW284" s="378"/>
      <c r="JEX284" s="378"/>
      <c r="JEY284" s="378"/>
      <c r="JEZ284" s="378"/>
      <c r="JFA284" s="379"/>
      <c r="JFB284" s="379"/>
      <c r="JFC284" s="378"/>
      <c r="JFD284" s="378"/>
      <c r="JFE284" s="379"/>
      <c r="JFF284" s="379"/>
      <c r="JFG284" s="378"/>
      <c r="JFH284" s="378"/>
      <c r="JFI284" s="378"/>
      <c r="JFJ284" s="378"/>
      <c r="JFK284" s="378"/>
      <c r="JFL284" s="372"/>
      <c r="JFM284" s="398"/>
      <c r="JFN284" s="378"/>
      <c r="JFO284" s="378"/>
      <c r="JFP284" s="378"/>
      <c r="JFQ284" s="378"/>
      <c r="JFR284" s="378"/>
      <c r="JFS284" s="378"/>
      <c r="JFT284" s="378"/>
      <c r="JFU284" s="377"/>
      <c r="JFV284" s="377"/>
      <c r="JFW284" s="377"/>
      <c r="JFX284" s="377"/>
      <c r="JFY284" s="377"/>
      <c r="JFZ284" s="377"/>
      <c r="JGA284" s="377"/>
      <c r="JGB284" s="377"/>
      <c r="JGC284" s="377"/>
      <c r="JGD284" s="377"/>
      <c r="JGE284" s="377"/>
      <c r="JGF284" s="377"/>
      <c r="JGG284" s="377"/>
      <c r="JGH284" s="377"/>
      <c r="JGI284" s="377"/>
      <c r="JGJ284" s="377"/>
      <c r="JGK284" s="377"/>
      <c r="JGL284" s="377"/>
      <c r="JGM284" s="377"/>
      <c r="JGN284" s="377"/>
      <c r="JGO284" s="377"/>
      <c r="JGP284" s="377"/>
      <c r="JGQ284" s="377"/>
      <c r="JGR284" s="377"/>
      <c r="JGS284" s="377"/>
      <c r="JGT284" s="377"/>
      <c r="JGU284" s="377"/>
      <c r="JGV284" s="377"/>
      <c r="JGW284" s="377"/>
      <c r="JGX284" s="377"/>
      <c r="JGY284" s="377"/>
      <c r="JGZ284" s="377"/>
      <c r="JHA284" s="377"/>
      <c r="JHB284" s="377"/>
      <c r="JHC284" s="377"/>
      <c r="JHD284" s="377"/>
      <c r="JHE284" s="377"/>
      <c r="JHF284" s="377"/>
      <c r="JHG284" s="377"/>
      <c r="JHH284" s="377"/>
      <c r="JHI284" s="377"/>
      <c r="JHJ284" s="377"/>
      <c r="JHK284" s="377"/>
      <c r="JHL284" s="377"/>
      <c r="JHM284" s="378"/>
      <c r="JHN284" s="378"/>
      <c r="JHO284" s="378"/>
      <c r="JHP284" s="378"/>
      <c r="JHQ284" s="378"/>
      <c r="JHR284" s="378"/>
      <c r="JHS284" s="378"/>
      <c r="JHT284" s="378"/>
      <c r="JHU284" s="378"/>
      <c r="JHV284" s="378"/>
      <c r="JHW284" s="378"/>
      <c r="JHX284" s="378"/>
      <c r="JHY284" s="378"/>
      <c r="JHZ284" s="378"/>
      <c r="JIA284" s="378"/>
      <c r="JIB284" s="378"/>
      <c r="JIC284" s="378"/>
      <c r="JID284" s="378"/>
      <c r="JIE284" s="378"/>
      <c r="JIF284" s="378"/>
      <c r="JIG284" s="378"/>
      <c r="JIH284" s="378"/>
      <c r="JII284" s="378"/>
      <c r="JIJ284" s="378"/>
      <c r="JIK284" s="379"/>
      <c r="JIL284" s="379"/>
      <c r="JIM284" s="379"/>
      <c r="JIN284" s="379"/>
      <c r="JIO284" s="379"/>
      <c r="JIP284" s="378"/>
      <c r="JIQ284" s="378"/>
      <c r="JIR284" s="379"/>
      <c r="JIS284" s="379"/>
      <c r="JIT284" s="378"/>
      <c r="JIU284" s="378"/>
      <c r="JIV284" s="379"/>
      <c r="JIW284" s="379"/>
      <c r="JIX284" s="378"/>
      <c r="JIY284" s="378"/>
      <c r="JIZ284" s="378"/>
      <c r="JJA284" s="378"/>
      <c r="JJB284" s="378"/>
      <c r="JJC284" s="378"/>
      <c r="JJD284" s="378"/>
      <c r="JJE284" s="379"/>
      <c r="JJF284" s="379"/>
      <c r="JJG284" s="378"/>
      <c r="JJH284" s="378"/>
      <c r="JJI284" s="379"/>
      <c r="JJJ284" s="379"/>
      <c r="JJK284" s="378"/>
      <c r="JJL284" s="378"/>
      <c r="JJM284" s="378"/>
      <c r="JJN284" s="378"/>
      <c r="JJO284" s="378"/>
      <c r="JJP284" s="372"/>
      <c r="JJQ284" s="398"/>
      <c r="JJR284" s="378"/>
      <c r="JJS284" s="378"/>
      <c r="JJT284" s="378"/>
      <c r="JJU284" s="378"/>
      <c r="JJV284" s="378"/>
      <c r="JJW284" s="378"/>
      <c r="JJX284" s="378"/>
      <c r="JJY284" s="377"/>
      <c r="JJZ284" s="377"/>
      <c r="JKA284" s="377"/>
      <c r="JKB284" s="377"/>
      <c r="JKC284" s="377"/>
      <c r="JKD284" s="377"/>
      <c r="JKE284" s="377"/>
      <c r="JKF284" s="377"/>
      <c r="JKG284" s="377"/>
      <c r="JKH284" s="377"/>
      <c r="JKI284" s="377"/>
      <c r="JKJ284" s="377"/>
      <c r="JKK284" s="377"/>
      <c r="JKL284" s="377"/>
      <c r="JKM284" s="377"/>
      <c r="JKN284" s="377"/>
      <c r="JKO284" s="377"/>
      <c r="JKP284" s="377"/>
      <c r="JKQ284" s="377"/>
      <c r="JKR284" s="377"/>
      <c r="JKS284" s="377"/>
      <c r="JKT284" s="377"/>
      <c r="JKU284" s="377"/>
      <c r="JKV284" s="377"/>
      <c r="JKW284" s="377"/>
      <c r="JKX284" s="377"/>
      <c r="JKY284" s="377"/>
      <c r="JKZ284" s="377"/>
      <c r="JLA284" s="377"/>
      <c r="JLB284" s="377"/>
      <c r="JLC284" s="377"/>
      <c r="JLD284" s="377"/>
      <c r="JLE284" s="377"/>
      <c r="JLF284" s="377"/>
      <c r="JLG284" s="377"/>
      <c r="JLH284" s="377"/>
      <c r="JLI284" s="377"/>
      <c r="JLJ284" s="377"/>
      <c r="JLK284" s="377"/>
      <c r="JLL284" s="377"/>
      <c r="JLM284" s="377"/>
      <c r="JLN284" s="377"/>
      <c r="JLO284" s="377"/>
      <c r="JLP284" s="377"/>
      <c r="JLQ284" s="378"/>
      <c r="JLR284" s="378"/>
      <c r="JLS284" s="378"/>
      <c r="JLT284" s="378"/>
      <c r="JLU284" s="378"/>
      <c r="JLV284" s="378"/>
      <c r="JLW284" s="378"/>
      <c r="JLX284" s="378"/>
      <c r="JLY284" s="378"/>
      <c r="JLZ284" s="378"/>
      <c r="JMA284" s="378"/>
      <c r="JMB284" s="378"/>
      <c r="JMC284" s="378"/>
      <c r="JMD284" s="378"/>
      <c r="JME284" s="378"/>
      <c r="JMF284" s="378"/>
      <c r="JMG284" s="378"/>
      <c r="JMH284" s="378"/>
      <c r="JMI284" s="378"/>
      <c r="JMJ284" s="378"/>
      <c r="JMK284" s="378"/>
      <c r="JML284" s="378"/>
      <c r="JMM284" s="378"/>
      <c r="JMN284" s="378"/>
      <c r="JMO284" s="379"/>
      <c r="JMP284" s="379"/>
      <c r="JMQ284" s="379"/>
      <c r="JMR284" s="379"/>
      <c r="JMS284" s="379"/>
      <c r="JMT284" s="378"/>
      <c r="JMU284" s="378"/>
      <c r="JMV284" s="379"/>
      <c r="JMW284" s="379"/>
      <c r="JMX284" s="378"/>
      <c r="JMY284" s="378"/>
      <c r="JMZ284" s="379"/>
      <c r="JNA284" s="379"/>
      <c r="JNB284" s="378"/>
      <c r="JNC284" s="378"/>
      <c r="JND284" s="378"/>
      <c r="JNE284" s="378"/>
      <c r="JNF284" s="378"/>
      <c r="JNG284" s="378"/>
      <c r="JNH284" s="378"/>
      <c r="JNI284" s="379"/>
      <c r="JNJ284" s="379"/>
      <c r="JNK284" s="378"/>
      <c r="JNL284" s="378"/>
      <c r="JNM284" s="379"/>
      <c r="JNN284" s="379"/>
      <c r="JNO284" s="378"/>
      <c r="JNP284" s="378"/>
      <c r="JNQ284" s="378"/>
      <c r="JNR284" s="378"/>
      <c r="JNS284" s="378"/>
      <c r="JNT284" s="372"/>
      <c r="JNU284" s="398"/>
      <c r="JNV284" s="378"/>
      <c r="JNW284" s="378"/>
      <c r="JNX284" s="378"/>
      <c r="JNY284" s="378"/>
      <c r="JNZ284" s="378"/>
      <c r="JOA284" s="378"/>
      <c r="JOB284" s="378"/>
      <c r="JOC284" s="377"/>
      <c r="JOD284" s="377"/>
      <c r="JOE284" s="377"/>
      <c r="JOF284" s="377"/>
      <c r="JOG284" s="377"/>
      <c r="JOH284" s="377"/>
      <c r="JOI284" s="377"/>
      <c r="JOJ284" s="377"/>
      <c r="JOK284" s="377"/>
      <c r="JOL284" s="377"/>
      <c r="JOM284" s="377"/>
      <c r="JON284" s="377"/>
      <c r="JOO284" s="377"/>
      <c r="JOP284" s="377"/>
      <c r="JOQ284" s="377"/>
      <c r="JOR284" s="377"/>
      <c r="JOS284" s="377"/>
      <c r="JOT284" s="377"/>
      <c r="JOU284" s="377"/>
      <c r="JOV284" s="377"/>
      <c r="JOW284" s="377"/>
      <c r="JOX284" s="377"/>
      <c r="JOY284" s="377"/>
      <c r="JOZ284" s="377"/>
      <c r="JPA284" s="377"/>
      <c r="JPB284" s="377"/>
      <c r="JPC284" s="377"/>
      <c r="JPD284" s="377"/>
      <c r="JPE284" s="377"/>
      <c r="JPF284" s="377"/>
      <c r="JPG284" s="377"/>
      <c r="JPH284" s="377"/>
      <c r="JPI284" s="377"/>
      <c r="JPJ284" s="377"/>
      <c r="JPK284" s="377"/>
      <c r="JPL284" s="377"/>
      <c r="JPM284" s="377"/>
      <c r="JPN284" s="377"/>
      <c r="JPO284" s="377"/>
      <c r="JPP284" s="377"/>
      <c r="JPQ284" s="377"/>
      <c r="JPR284" s="377"/>
      <c r="JPS284" s="377"/>
      <c r="JPT284" s="377"/>
      <c r="JPU284" s="378"/>
      <c r="JPV284" s="378"/>
      <c r="JPW284" s="378"/>
      <c r="JPX284" s="378"/>
      <c r="JPY284" s="378"/>
      <c r="JPZ284" s="378"/>
      <c r="JQA284" s="378"/>
      <c r="JQB284" s="378"/>
      <c r="JQC284" s="378"/>
      <c r="JQD284" s="378"/>
      <c r="JQE284" s="378"/>
      <c r="JQF284" s="378"/>
      <c r="JQG284" s="378"/>
      <c r="JQH284" s="378"/>
      <c r="JQI284" s="378"/>
      <c r="JQJ284" s="378"/>
      <c r="JQK284" s="378"/>
      <c r="JQL284" s="378"/>
      <c r="JQM284" s="378"/>
      <c r="JQN284" s="378"/>
      <c r="JQO284" s="378"/>
      <c r="JQP284" s="378"/>
      <c r="JQQ284" s="378"/>
      <c r="JQR284" s="378"/>
      <c r="JQS284" s="379"/>
      <c r="JQT284" s="379"/>
      <c r="JQU284" s="379"/>
      <c r="JQV284" s="379"/>
      <c r="JQW284" s="379"/>
      <c r="JQX284" s="378"/>
      <c r="JQY284" s="378"/>
      <c r="JQZ284" s="379"/>
      <c r="JRA284" s="379"/>
      <c r="JRB284" s="378"/>
      <c r="JRC284" s="378"/>
      <c r="JRD284" s="379"/>
      <c r="JRE284" s="379"/>
      <c r="JRF284" s="378"/>
      <c r="JRG284" s="378"/>
      <c r="JRH284" s="378"/>
      <c r="JRI284" s="378"/>
      <c r="JRJ284" s="378"/>
      <c r="JRK284" s="378"/>
      <c r="JRL284" s="378"/>
      <c r="JRM284" s="379"/>
      <c r="JRN284" s="379"/>
      <c r="JRO284" s="378"/>
      <c r="JRP284" s="378"/>
      <c r="JRQ284" s="379"/>
      <c r="JRR284" s="379"/>
      <c r="JRS284" s="378"/>
      <c r="JRT284" s="378"/>
      <c r="JRU284" s="378"/>
      <c r="JRV284" s="378"/>
      <c r="JRW284" s="378"/>
      <c r="JRX284" s="372"/>
      <c r="JRY284" s="398"/>
      <c r="JRZ284" s="378"/>
      <c r="JSA284" s="378"/>
      <c r="JSB284" s="378"/>
      <c r="JSC284" s="378"/>
      <c r="JSD284" s="378"/>
      <c r="JSE284" s="378"/>
      <c r="JSF284" s="378"/>
      <c r="JSG284" s="377"/>
      <c r="JSH284" s="377"/>
      <c r="JSI284" s="377"/>
      <c r="JSJ284" s="377"/>
      <c r="JSK284" s="377"/>
      <c r="JSL284" s="377"/>
      <c r="JSM284" s="377"/>
      <c r="JSN284" s="377"/>
      <c r="JSO284" s="377"/>
      <c r="JSP284" s="377"/>
      <c r="JSQ284" s="377"/>
      <c r="JSR284" s="377"/>
      <c r="JSS284" s="377"/>
      <c r="JST284" s="377"/>
      <c r="JSU284" s="377"/>
      <c r="JSV284" s="377"/>
      <c r="JSW284" s="377"/>
      <c r="JSX284" s="377"/>
      <c r="JSY284" s="377"/>
      <c r="JSZ284" s="377"/>
      <c r="JTA284" s="377"/>
      <c r="JTB284" s="377"/>
      <c r="JTC284" s="377"/>
      <c r="JTD284" s="377"/>
      <c r="JTE284" s="377"/>
      <c r="JTF284" s="377"/>
      <c r="JTG284" s="377"/>
      <c r="JTH284" s="377"/>
      <c r="JTI284" s="377"/>
      <c r="JTJ284" s="377"/>
      <c r="JTK284" s="377"/>
      <c r="JTL284" s="377"/>
      <c r="JTM284" s="377"/>
      <c r="JTN284" s="377"/>
      <c r="JTO284" s="377"/>
      <c r="JTP284" s="377"/>
      <c r="JTQ284" s="377"/>
      <c r="JTR284" s="377"/>
      <c r="JTS284" s="377"/>
      <c r="JTT284" s="377"/>
      <c r="JTU284" s="377"/>
      <c r="JTV284" s="377"/>
      <c r="JTW284" s="377"/>
      <c r="JTX284" s="377"/>
      <c r="JTY284" s="378"/>
      <c r="JTZ284" s="378"/>
      <c r="JUA284" s="378"/>
      <c r="JUB284" s="378"/>
      <c r="JUC284" s="378"/>
      <c r="JUD284" s="378"/>
      <c r="JUE284" s="378"/>
      <c r="JUF284" s="378"/>
      <c r="JUG284" s="378"/>
      <c r="JUH284" s="378"/>
      <c r="JUI284" s="378"/>
      <c r="JUJ284" s="378"/>
      <c r="JUK284" s="378"/>
      <c r="JUL284" s="378"/>
      <c r="JUM284" s="378"/>
      <c r="JUN284" s="378"/>
      <c r="JUO284" s="378"/>
      <c r="JUP284" s="378"/>
      <c r="JUQ284" s="378"/>
      <c r="JUR284" s="378"/>
      <c r="JUS284" s="378"/>
      <c r="JUT284" s="378"/>
      <c r="JUU284" s="378"/>
      <c r="JUV284" s="378"/>
      <c r="JUW284" s="379"/>
      <c r="JUX284" s="379"/>
      <c r="JUY284" s="379"/>
      <c r="JUZ284" s="379"/>
      <c r="JVA284" s="379"/>
      <c r="JVB284" s="378"/>
      <c r="JVC284" s="378"/>
      <c r="JVD284" s="379"/>
      <c r="JVE284" s="379"/>
      <c r="JVF284" s="378"/>
      <c r="JVG284" s="378"/>
      <c r="JVH284" s="379"/>
      <c r="JVI284" s="379"/>
      <c r="JVJ284" s="378"/>
      <c r="JVK284" s="378"/>
      <c r="JVL284" s="378"/>
      <c r="JVM284" s="378"/>
      <c r="JVN284" s="378"/>
      <c r="JVO284" s="378"/>
      <c r="JVP284" s="378"/>
      <c r="JVQ284" s="379"/>
      <c r="JVR284" s="379"/>
      <c r="JVS284" s="378"/>
      <c r="JVT284" s="378"/>
      <c r="JVU284" s="379"/>
      <c r="JVV284" s="379"/>
      <c r="JVW284" s="378"/>
      <c r="JVX284" s="378"/>
      <c r="JVY284" s="378"/>
      <c r="JVZ284" s="378"/>
      <c r="JWA284" s="378"/>
      <c r="JWB284" s="372"/>
      <c r="JWC284" s="398"/>
      <c r="JWD284" s="378"/>
      <c r="JWE284" s="378"/>
      <c r="JWF284" s="378"/>
      <c r="JWG284" s="378"/>
      <c r="JWH284" s="378"/>
      <c r="JWI284" s="378"/>
      <c r="JWJ284" s="378"/>
      <c r="JWK284" s="377"/>
      <c r="JWL284" s="377"/>
      <c r="JWM284" s="377"/>
      <c r="JWN284" s="377"/>
      <c r="JWO284" s="377"/>
      <c r="JWP284" s="377"/>
      <c r="JWQ284" s="377"/>
      <c r="JWR284" s="377"/>
      <c r="JWS284" s="377"/>
      <c r="JWT284" s="377"/>
      <c r="JWU284" s="377"/>
      <c r="JWV284" s="377"/>
      <c r="JWW284" s="377"/>
      <c r="JWX284" s="377"/>
      <c r="JWY284" s="377"/>
      <c r="JWZ284" s="377"/>
      <c r="JXA284" s="377"/>
      <c r="JXB284" s="377"/>
      <c r="JXC284" s="377"/>
      <c r="JXD284" s="377"/>
      <c r="JXE284" s="377"/>
      <c r="JXF284" s="377"/>
      <c r="JXG284" s="377"/>
      <c r="JXH284" s="377"/>
      <c r="JXI284" s="377"/>
      <c r="JXJ284" s="377"/>
      <c r="JXK284" s="377"/>
      <c r="JXL284" s="377"/>
      <c r="JXM284" s="377"/>
      <c r="JXN284" s="377"/>
      <c r="JXO284" s="377"/>
      <c r="JXP284" s="377"/>
      <c r="JXQ284" s="377"/>
      <c r="JXR284" s="377"/>
      <c r="JXS284" s="377"/>
      <c r="JXT284" s="377"/>
      <c r="JXU284" s="377"/>
      <c r="JXV284" s="377"/>
      <c r="JXW284" s="377"/>
      <c r="JXX284" s="377"/>
      <c r="JXY284" s="377"/>
      <c r="JXZ284" s="377"/>
      <c r="JYA284" s="377"/>
      <c r="JYB284" s="377"/>
      <c r="JYC284" s="378"/>
      <c r="JYD284" s="378"/>
      <c r="JYE284" s="378"/>
      <c r="JYF284" s="378"/>
      <c r="JYG284" s="378"/>
      <c r="JYH284" s="378"/>
      <c r="JYI284" s="378"/>
      <c r="JYJ284" s="378"/>
      <c r="JYK284" s="378"/>
      <c r="JYL284" s="378"/>
      <c r="JYM284" s="378"/>
      <c r="JYN284" s="378"/>
      <c r="JYO284" s="378"/>
      <c r="JYP284" s="378"/>
      <c r="JYQ284" s="378"/>
      <c r="JYR284" s="378"/>
      <c r="JYS284" s="378"/>
      <c r="JYT284" s="378"/>
      <c r="JYU284" s="378"/>
      <c r="JYV284" s="378"/>
      <c r="JYW284" s="378"/>
      <c r="JYX284" s="378"/>
      <c r="JYY284" s="378"/>
      <c r="JYZ284" s="378"/>
      <c r="JZA284" s="379"/>
      <c r="JZB284" s="379"/>
      <c r="JZC284" s="379"/>
      <c r="JZD284" s="379"/>
      <c r="JZE284" s="379"/>
      <c r="JZF284" s="378"/>
      <c r="JZG284" s="378"/>
      <c r="JZH284" s="379"/>
      <c r="JZI284" s="379"/>
      <c r="JZJ284" s="378"/>
      <c r="JZK284" s="378"/>
      <c r="JZL284" s="379"/>
      <c r="JZM284" s="379"/>
      <c r="JZN284" s="378"/>
      <c r="JZO284" s="378"/>
      <c r="JZP284" s="378"/>
      <c r="JZQ284" s="378"/>
      <c r="JZR284" s="378"/>
      <c r="JZS284" s="378"/>
      <c r="JZT284" s="378"/>
      <c r="JZU284" s="379"/>
      <c r="JZV284" s="379"/>
      <c r="JZW284" s="378"/>
      <c r="JZX284" s="378"/>
      <c r="JZY284" s="379"/>
      <c r="JZZ284" s="379"/>
      <c r="KAA284" s="378"/>
      <c r="KAB284" s="378"/>
      <c r="KAC284" s="378"/>
      <c r="KAD284" s="378"/>
      <c r="KAE284" s="378"/>
      <c r="KAF284" s="372"/>
      <c r="KAG284" s="398"/>
      <c r="KAH284" s="378"/>
      <c r="KAI284" s="378"/>
      <c r="KAJ284" s="378"/>
      <c r="KAK284" s="378"/>
      <c r="KAL284" s="378"/>
      <c r="KAM284" s="378"/>
      <c r="KAN284" s="378"/>
      <c r="KAO284" s="377"/>
      <c r="KAP284" s="377"/>
      <c r="KAQ284" s="377"/>
      <c r="KAR284" s="377"/>
      <c r="KAS284" s="377"/>
      <c r="KAT284" s="377"/>
      <c r="KAU284" s="377"/>
      <c r="KAV284" s="377"/>
      <c r="KAW284" s="377"/>
      <c r="KAX284" s="377"/>
      <c r="KAY284" s="377"/>
      <c r="KAZ284" s="377"/>
      <c r="KBA284" s="377"/>
      <c r="KBB284" s="377"/>
      <c r="KBC284" s="377"/>
      <c r="KBD284" s="377"/>
      <c r="KBE284" s="377"/>
      <c r="KBF284" s="377"/>
      <c r="KBG284" s="377"/>
      <c r="KBH284" s="377"/>
      <c r="KBI284" s="377"/>
      <c r="KBJ284" s="377"/>
      <c r="KBK284" s="377"/>
      <c r="KBL284" s="377"/>
      <c r="KBM284" s="377"/>
      <c r="KBN284" s="377"/>
      <c r="KBO284" s="377"/>
      <c r="KBP284" s="377"/>
      <c r="KBQ284" s="377"/>
      <c r="KBR284" s="377"/>
      <c r="KBS284" s="377"/>
      <c r="KBT284" s="377"/>
      <c r="KBU284" s="377"/>
      <c r="KBV284" s="377"/>
      <c r="KBW284" s="377"/>
      <c r="KBX284" s="377"/>
      <c r="KBY284" s="377"/>
      <c r="KBZ284" s="377"/>
      <c r="KCA284" s="377"/>
      <c r="KCB284" s="377"/>
      <c r="KCC284" s="377"/>
      <c r="KCD284" s="377"/>
      <c r="KCE284" s="377"/>
      <c r="KCF284" s="377"/>
      <c r="KCG284" s="378"/>
      <c r="KCH284" s="378"/>
      <c r="KCI284" s="378"/>
      <c r="KCJ284" s="378"/>
      <c r="KCK284" s="378"/>
      <c r="KCL284" s="378"/>
      <c r="KCM284" s="378"/>
      <c r="KCN284" s="378"/>
      <c r="KCO284" s="378"/>
      <c r="KCP284" s="378"/>
      <c r="KCQ284" s="378"/>
      <c r="KCR284" s="378"/>
      <c r="KCS284" s="378"/>
      <c r="KCT284" s="378"/>
      <c r="KCU284" s="378"/>
      <c r="KCV284" s="378"/>
      <c r="KCW284" s="378"/>
      <c r="KCX284" s="378"/>
      <c r="KCY284" s="378"/>
      <c r="KCZ284" s="378"/>
      <c r="KDA284" s="378"/>
      <c r="KDB284" s="378"/>
      <c r="KDC284" s="378"/>
      <c r="KDD284" s="378"/>
      <c r="KDE284" s="379"/>
      <c r="KDF284" s="379"/>
      <c r="KDG284" s="379"/>
      <c r="KDH284" s="379"/>
      <c r="KDI284" s="379"/>
      <c r="KDJ284" s="378"/>
      <c r="KDK284" s="378"/>
      <c r="KDL284" s="379"/>
      <c r="KDM284" s="379"/>
      <c r="KDN284" s="378"/>
      <c r="KDO284" s="378"/>
      <c r="KDP284" s="379"/>
      <c r="KDQ284" s="379"/>
      <c r="KDR284" s="378"/>
      <c r="KDS284" s="378"/>
      <c r="KDT284" s="378"/>
      <c r="KDU284" s="378"/>
      <c r="KDV284" s="378"/>
      <c r="KDW284" s="378"/>
      <c r="KDX284" s="378"/>
      <c r="KDY284" s="379"/>
      <c r="KDZ284" s="379"/>
      <c r="KEA284" s="378"/>
      <c r="KEB284" s="378"/>
      <c r="KEC284" s="379"/>
      <c r="KED284" s="379"/>
      <c r="KEE284" s="378"/>
      <c r="KEF284" s="378"/>
      <c r="KEG284" s="378"/>
      <c r="KEH284" s="378"/>
      <c r="KEI284" s="378"/>
      <c r="KEJ284" s="372"/>
      <c r="KEK284" s="398"/>
      <c r="KEL284" s="378"/>
      <c r="KEM284" s="378"/>
      <c r="KEN284" s="378"/>
      <c r="KEO284" s="378"/>
      <c r="KEP284" s="378"/>
      <c r="KEQ284" s="378"/>
      <c r="KER284" s="378"/>
      <c r="KES284" s="377"/>
      <c r="KET284" s="377"/>
      <c r="KEU284" s="377"/>
      <c r="KEV284" s="377"/>
      <c r="KEW284" s="377"/>
      <c r="KEX284" s="377"/>
      <c r="KEY284" s="377"/>
      <c r="KEZ284" s="377"/>
      <c r="KFA284" s="377"/>
      <c r="KFB284" s="377"/>
      <c r="KFC284" s="377"/>
      <c r="KFD284" s="377"/>
      <c r="KFE284" s="377"/>
      <c r="KFF284" s="377"/>
      <c r="KFG284" s="377"/>
      <c r="KFH284" s="377"/>
      <c r="KFI284" s="377"/>
      <c r="KFJ284" s="377"/>
      <c r="KFK284" s="377"/>
      <c r="KFL284" s="377"/>
      <c r="KFM284" s="377"/>
      <c r="KFN284" s="377"/>
      <c r="KFO284" s="377"/>
      <c r="KFP284" s="377"/>
      <c r="KFQ284" s="377"/>
      <c r="KFR284" s="377"/>
      <c r="KFS284" s="377"/>
      <c r="KFT284" s="377"/>
      <c r="KFU284" s="377"/>
      <c r="KFV284" s="377"/>
      <c r="KFW284" s="377"/>
      <c r="KFX284" s="377"/>
      <c r="KFY284" s="377"/>
      <c r="KFZ284" s="377"/>
      <c r="KGA284" s="377"/>
      <c r="KGB284" s="377"/>
      <c r="KGC284" s="377"/>
      <c r="KGD284" s="377"/>
      <c r="KGE284" s="377"/>
      <c r="KGF284" s="377"/>
      <c r="KGG284" s="377"/>
      <c r="KGH284" s="377"/>
      <c r="KGI284" s="377"/>
      <c r="KGJ284" s="377"/>
      <c r="KGK284" s="378"/>
      <c r="KGL284" s="378"/>
      <c r="KGM284" s="378"/>
      <c r="KGN284" s="378"/>
      <c r="KGO284" s="378"/>
      <c r="KGP284" s="378"/>
      <c r="KGQ284" s="378"/>
      <c r="KGR284" s="378"/>
      <c r="KGS284" s="378"/>
      <c r="KGT284" s="378"/>
      <c r="KGU284" s="378"/>
      <c r="KGV284" s="378"/>
      <c r="KGW284" s="378"/>
      <c r="KGX284" s="378"/>
      <c r="KGY284" s="378"/>
      <c r="KGZ284" s="378"/>
      <c r="KHA284" s="378"/>
      <c r="KHB284" s="378"/>
      <c r="KHC284" s="378"/>
      <c r="KHD284" s="378"/>
      <c r="KHE284" s="378"/>
      <c r="KHF284" s="378"/>
      <c r="KHG284" s="378"/>
      <c r="KHH284" s="378"/>
      <c r="KHI284" s="379"/>
      <c r="KHJ284" s="379"/>
      <c r="KHK284" s="379"/>
      <c r="KHL284" s="379"/>
      <c r="KHM284" s="379"/>
      <c r="KHN284" s="378"/>
      <c r="KHO284" s="378"/>
      <c r="KHP284" s="379"/>
      <c r="KHQ284" s="379"/>
      <c r="KHR284" s="378"/>
      <c r="KHS284" s="378"/>
      <c r="KHT284" s="379"/>
      <c r="KHU284" s="379"/>
      <c r="KHV284" s="378"/>
      <c r="KHW284" s="378"/>
      <c r="KHX284" s="378"/>
      <c r="KHY284" s="378"/>
      <c r="KHZ284" s="378"/>
      <c r="KIA284" s="378"/>
      <c r="KIB284" s="378"/>
      <c r="KIC284" s="379"/>
      <c r="KID284" s="379"/>
      <c r="KIE284" s="378"/>
      <c r="KIF284" s="378"/>
      <c r="KIG284" s="379"/>
      <c r="KIH284" s="379"/>
      <c r="KII284" s="378"/>
      <c r="KIJ284" s="378"/>
      <c r="KIK284" s="378"/>
      <c r="KIL284" s="378"/>
      <c r="KIM284" s="378"/>
      <c r="KIN284" s="372"/>
      <c r="KIO284" s="398"/>
      <c r="KIP284" s="378"/>
      <c r="KIQ284" s="378"/>
      <c r="KIR284" s="378"/>
      <c r="KIS284" s="378"/>
      <c r="KIT284" s="378"/>
      <c r="KIU284" s="378"/>
      <c r="KIV284" s="378"/>
      <c r="KIW284" s="377"/>
      <c r="KIX284" s="377"/>
      <c r="KIY284" s="377"/>
      <c r="KIZ284" s="377"/>
      <c r="KJA284" s="377"/>
      <c r="KJB284" s="377"/>
      <c r="KJC284" s="377"/>
      <c r="KJD284" s="377"/>
      <c r="KJE284" s="377"/>
      <c r="KJF284" s="377"/>
      <c r="KJG284" s="377"/>
      <c r="KJH284" s="377"/>
      <c r="KJI284" s="377"/>
      <c r="KJJ284" s="377"/>
      <c r="KJK284" s="377"/>
      <c r="KJL284" s="377"/>
      <c r="KJM284" s="377"/>
      <c r="KJN284" s="377"/>
      <c r="KJO284" s="377"/>
      <c r="KJP284" s="377"/>
      <c r="KJQ284" s="377"/>
      <c r="KJR284" s="377"/>
      <c r="KJS284" s="377"/>
      <c r="KJT284" s="377"/>
      <c r="KJU284" s="377"/>
      <c r="KJV284" s="377"/>
      <c r="KJW284" s="377"/>
      <c r="KJX284" s="377"/>
      <c r="KJY284" s="377"/>
      <c r="KJZ284" s="377"/>
      <c r="KKA284" s="377"/>
      <c r="KKB284" s="377"/>
      <c r="KKC284" s="377"/>
      <c r="KKD284" s="377"/>
      <c r="KKE284" s="377"/>
      <c r="KKF284" s="377"/>
      <c r="KKG284" s="377"/>
      <c r="KKH284" s="377"/>
      <c r="KKI284" s="377"/>
      <c r="KKJ284" s="377"/>
      <c r="KKK284" s="377"/>
      <c r="KKL284" s="377"/>
      <c r="KKM284" s="377"/>
      <c r="KKN284" s="377"/>
      <c r="KKO284" s="378"/>
      <c r="KKP284" s="378"/>
      <c r="KKQ284" s="378"/>
      <c r="KKR284" s="378"/>
      <c r="KKS284" s="378"/>
      <c r="KKT284" s="378"/>
      <c r="KKU284" s="378"/>
      <c r="KKV284" s="378"/>
      <c r="KKW284" s="378"/>
      <c r="KKX284" s="378"/>
      <c r="KKY284" s="378"/>
      <c r="KKZ284" s="378"/>
      <c r="KLA284" s="378"/>
      <c r="KLB284" s="378"/>
      <c r="KLC284" s="378"/>
      <c r="KLD284" s="378"/>
      <c r="KLE284" s="378"/>
      <c r="KLF284" s="378"/>
      <c r="KLG284" s="378"/>
      <c r="KLH284" s="378"/>
      <c r="KLI284" s="378"/>
      <c r="KLJ284" s="378"/>
      <c r="KLK284" s="378"/>
      <c r="KLL284" s="378"/>
      <c r="KLM284" s="379"/>
      <c r="KLN284" s="379"/>
      <c r="KLO284" s="379"/>
      <c r="KLP284" s="379"/>
      <c r="KLQ284" s="379"/>
      <c r="KLR284" s="378"/>
      <c r="KLS284" s="378"/>
      <c r="KLT284" s="379"/>
      <c r="KLU284" s="379"/>
      <c r="KLV284" s="378"/>
      <c r="KLW284" s="378"/>
      <c r="KLX284" s="379"/>
      <c r="KLY284" s="379"/>
      <c r="KLZ284" s="378"/>
      <c r="KMA284" s="378"/>
      <c r="KMB284" s="378"/>
      <c r="KMC284" s="378"/>
      <c r="KMD284" s="378"/>
      <c r="KME284" s="378"/>
      <c r="KMF284" s="378"/>
      <c r="KMG284" s="379"/>
      <c r="KMH284" s="379"/>
      <c r="KMI284" s="378"/>
      <c r="KMJ284" s="378"/>
      <c r="KMK284" s="379"/>
      <c r="KML284" s="379"/>
      <c r="KMM284" s="378"/>
      <c r="KMN284" s="378"/>
      <c r="KMO284" s="378"/>
      <c r="KMP284" s="378"/>
      <c r="KMQ284" s="378"/>
      <c r="KMR284" s="372"/>
      <c r="KMS284" s="398"/>
      <c r="KMT284" s="378"/>
      <c r="KMU284" s="378"/>
      <c r="KMV284" s="378"/>
      <c r="KMW284" s="378"/>
      <c r="KMX284" s="378"/>
      <c r="KMY284" s="378"/>
      <c r="KMZ284" s="378"/>
      <c r="KNA284" s="377"/>
      <c r="KNB284" s="377"/>
      <c r="KNC284" s="377"/>
      <c r="KND284" s="377"/>
      <c r="KNE284" s="377"/>
      <c r="KNF284" s="377"/>
      <c r="KNG284" s="377"/>
      <c r="KNH284" s="377"/>
      <c r="KNI284" s="377"/>
      <c r="KNJ284" s="377"/>
      <c r="KNK284" s="377"/>
      <c r="KNL284" s="377"/>
      <c r="KNM284" s="377"/>
      <c r="KNN284" s="377"/>
      <c r="KNO284" s="377"/>
      <c r="KNP284" s="377"/>
      <c r="KNQ284" s="377"/>
      <c r="KNR284" s="377"/>
      <c r="KNS284" s="377"/>
      <c r="KNT284" s="377"/>
      <c r="KNU284" s="377"/>
      <c r="KNV284" s="377"/>
      <c r="KNW284" s="377"/>
      <c r="KNX284" s="377"/>
      <c r="KNY284" s="377"/>
      <c r="KNZ284" s="377"/>
      <c r="KOA284" s="377"/>
      <c r="KOB284" s="377"/>
      <c r="KOC284" s="377"/>
      <c r="KOD284" s="377"/>
      <c r="KOE284" s="377"/>
      <c r="KOF284" s="377"/>
      <c r="KOG284" s="377"/>
      <c r="KOH284" s="377"/>
      <c r="KOI284" s="377"/>
      <c r="KOJ284" s="377"/>
      <c r="KOK284" s="377"/>
      <c r="KOL284" s="377"/>
      <c r="KOM284" s="377"/>
      <c r="KON284" s="377"/>
      <c r="KOO284" s="377"/>
      <c r="KOP284" s="377"/>
      <c r="KOQ284" s="377"/>
      <c r="KOR284" s="377"/>
      <c r="KOS284" s="378"/>
      <c r="KOT284" s="378"/>
      <c r="KOU284" s="378"/>
      <c r="KOV284" s="378"/>
      <c r="KOW284" s="378"/>
      <c r="KOX284" s="378"/>
      <c r="KOY284" s="378"/>
      <c r="KOZ284" s="378"/>
      <c r="KPA284" s="378"/>
      <c r="KPB284" s="378"/>
      <c r="KPC284" s="378"/>
      <c r="KPD284" s="378"/>
      <c r="KPE284" s="378"/>
      <c r="KPF284" s="378"/>
      <c r="KPG284" s="378"/>
      <c r="KPH284" s="378"/>
      <c r="KPI284" s="378"/>
      <c r="KPJ284" s="378"/>
      <c r="KPK284" s="378"/>
      <c r="KPL284" s="378"/>
      <c r="KPM284" s="378"/>
      <c r="KPN284" s="378"/>
      <c r="KPO284" s="378"/>
      <c r="KPP284" s="378"/>
      <c r="KPQ284" s="379"/>
      <c r="KPR284" s="379"/>
      <c r="KPS284" s="379"/>
      <c r="KPT284" s="379"/>
      <c r="KPU284" s="379"/>
      <c r="KPV284" s="378"/>
      <c r="KPW284" s="378"/>
      <c r="KPX284" s="379"/>
      <c r="KPY284" s="379"/>
      <c r="KPZ284" s="378"/>
      <c r="KQA284" s="378"/>
      <c r="KQB284" s="379"/>
      <c r="KQC284" s="379"/>
      <c r="KQD284" s="378"/>
      <c r="KQE284" s="378"/>
      <c r="KQF284" s="378"/>
      <c r="KQG284" s="378"/>
      <c r="KQH284" s="378"/>
      <c r="KQI284" s="378"/>
      <c r="KQJ284" s="378"/>
      <c r="KQK284" s="379"/>
      <c r="KQL284" s="379"/>
      <c r="KQM284" s="378"/>
      <c r="KQN284" s="378"/>
      <c r="KQO284" s="379"/>
      <c r="KQP284" s="379"/>
      <c r="KQQ284" s="378"/>
      <c r="KQR284" s="378"/>
      <c r="KQS284" s="378"/>
      <c r="KQT284" s="378"/>
      <c r="KQU284" s="378"/>
      <c r="KQV284" s="372"/>
      <c r="KQW284" s="398"/>
      <c r="KQX284" s="378"/>
      <c r="KQY284" s="378"/>
      <c r="KQZ284" s="378"/>
      <c r="KRA284" s="378"/>
      <c r="KRB284" s="378"/>
      <c r="KRC284" s="378"/>
      <c r="KRD284" s="378"/>
      <c r="KRE284" s="377"/>
      <c r="KRF284" s="377"/>
      <c r="KRG284" s="377"/>
      <c r="KRH284" s="377"/>
      <c r="KRI284" s="377"/>
      <c r="KRJ284" s="377"/>
      <c r="KRK284" s="377"/>
      <c r="KRL284" s="377"/>
      <c r="KRM284" s="377"/>
      <c r="KRN284" s="377"/>
      <c r="KRO284" s="377"/>
      <c r="KRP284" s="377"/>
      <c r="KRQ284" s="377"/>
      <c r="KRR284" s="377"/>
      <c r="KRS284" s="377"/>
      <c r="KRT284" s="377"/>
      <c r="KRU284" s="377"/>
      <c r="KRV284" s="377"/>
      <c r="KRW284" s="377"/>
      <c r="KRX284" s="377"/>
      <c r="KRY284" s="377"/>
      <c r="KRZ284" s="377"/>
      <c r="KSA284" s="377"/>
      <c r="KSB284" s="377"/>
      <c r="KSC284" s="377"/>
      <c r="KSD284" s="377"/>
      <c r="KSE284" s="377"/>
      <c r="KSF284" s="377"/>
      <c r="KSG284" s="377"/>
      <c r="KSH284" s="377"/>
      <c r="KSI284" s="377"/>
      <c r="KSJ284" s="377"/>
      <c r="KSK284" s="377"/>
      <c r="KSL284" s="377"/>
      <c r="KSM284" s="377"/>
      <c r="KSN284" s="377"/>
      <c r="KSO284" s="377"/>
      <c r="KSP284" s="377"/>
      <c r="KSQ284" s="377"/>
      <c r="KSR284" s="377"/>
      <c r="KSS284" s="377"/>
      <c r="KST284" s="377"/>
      <c r="KSU284" s="377"/>
      <c r="KSV284" s="377"/>
      <c r="KSW284" s="378"/>
      <c r="KSX284" s="378"/>
      <c r="KSY284" s="378"/>
      <c r="KSZ284" s="378"/>
      <c r="KTA284" s="378"/>
      <c r="KTB284" s="378"/>
      <c r="KTC284" s="378"/>
      <c r="KTD284" s="378"/>
      <c r="KTE284" s="378"/>
      <c r="KTF284" s="378"/>
      <c r="KTG284" s="378"/>
      <c r="KTH284" s="378"/>
      <c r="KTI284" s="378"/>
      <c r="KTJ284" s="378"/>
      <c r="KTK284" s="378"/>
      <c r="KTL284" s="378"/>
      <c r="KTM284" s="378"/>
      <c r="KTN284" s="378"/>
      <c r="KTO284" s="378"/>
      <c r="KTP284" s="378"/>
      <c r="KTQ284" s="378"/>
      <c r="KTR284" s="378"/>
      <c r="KTS284" s="378"/>
      <c r="KTT284" s="378"/>
      <c r="KTU284" s="379"/>
      <c r="KTV284" s="379"/>
      <c r="KTW284" s="379"/>
      <c r="KTX284" s="379"/>
      <c r="KTY284" s="379"/>
      <c r="KTZ284" s="378"/>
      <c r="KUA284" s="378"/>
      <c r="KUB284" s="379"/>
      <c r="KUC284" s="379"/>
      <c r="KUD284" s="378"/>
      <c r="KUE284" s="378"/>
      <c r="KUF284" s="379"/>
      <c r="KUG284" s="379"/>
      <c r="KUH284" s="378"/>
      <c r="KUI284" s="378"/>
      <c r="KUJ284" s="378"/>
      <c r="KUK284" s="378"/>
      <c r="KUL284" s="378"/>
      <c r="KUM284" s="378"/>
      <c r="KUN284" s="378"/>
      <c r="KUO284" s="379"/>
      <c r="KUP284" s="379"/>
      <c r="KUQ284" s="378"/>
      <c r="KUR284" s="378"/>
      <c r="KUS284" s="379"/>
      <c r="KUT284" s="379"/>
      <c r="KUU284" s="378"/>
      <c r="KUV284" s="378"/>
      <c r="KUW284" s="378"/>
      <c r="KUX284" s="378"/>
      <c r="KUY284" s="378"/>
      <c r="KUZ284" s="372"/>
      <c r="KVA284" s="398"/>
      <c r="KVB284" s="378"/>
      <c r="KVC284" s="378"/>
      <c r="KVD284" s="378"/>
      <c r="KVE284" s="378"/>
      <c r="KVF284" s="378"/>
      <c r="KVG284" s="378"/>
      <c r="KVH284" s="378"/>
      <c r="KVI284" s="377"/>
      <c r="KVJ284" s="377"/>
      <c r="KVK284" s="377"/>
      <c r="KVL284" s="377"/>
      <c r="KVM284" s="377"/>
      <c r="KVN284" s="377"/>
      <c r="KVO284" s="377"/>
      <c r="KVP284" s="377"/>
      <c r="KVQ284" s="377"/>
      <c r="KVR284" s="377"/>
      <c r="KVS284" s="377"/>
      <c r="KVT284" s="377"/>
      <c r="KVU284" s="377"/>
      <c r="KVV284" s="377"/>
      <c r="KVW284" s="377"/>
      <c r="KVX284" s="377"/>
      <c r="KVY284" s="377"/>
      <c r="KVZ284" s="377"/>
      <c r="KWA284" s="377"/>
      <c r="KWB284" s="377"/>
      <c r="KWC284" s="377"/>
      <c r="KWD284" s="377"/>
      <c r="KWE284" s="377"/>
      <c r="KWF284" s="377"/>
      <c r="KWG284" s="377"/>
      <c r="KWH284" s="377"/>
      <c r="KWI284" s="377"/>
      <c r="KWJ284" s="377"/>
      <c r="KWK284" s="377"/>
      <c r="KWL284" s="377"/>
      <c r="KWM284" s="377"/>
      <c r="KWN284" s="377"/>
      <c r="KWO284" s="377"/>
      <c r="KWP284" s="377"/>
      <c r="KWQ284" s="377"/>
      <c r="KWR284" s="377"/>
      <c r="KWS284" s="377"/>
      <c r="KWT284" s="377"/>
      <c r="KWU284" s="377"/>
      <c r="KWV284" s="377"/>
      <c r="KWW284" s="377"/>
      <c r="KWX284" s="377"/>
      <c r="KWY284" s="377"/>
      <c r="KWZ284" s="377"/>
      <c r="KXA284" s="378"/>
      <c r="KXB284" s="378"/>
      <c r="KXC284" s="378"/>
      <c r="KXD284" s="378"/>
      <c r="KXE284" s="378"/>
      <c r="KXF284" s="378"/>
      <c r="KXG284" s="378"/>
      <c r="KXH284" s="378"/>
      <c r="KXI284" s="378"/>
      <c r="KXJ284" s="378"/>
      <c r="KXK284" s="378"/>
      <c r="KXL284" s="378"/>
      <c r="KXM284" s="378"/>
      <c r="KXN284" s="378"/>
      <c r="KXO284" s="378"/>
      <c r="KXP284" s="378"/>
      <c r="KXQ284" s="378"/>
      <c r="KXR284" s="378"/>
      <c r="KXS284" s="378"/>
      <c r="KXT284" s="378"/>
      <c r="KXU284" s="378"/>
      <c r="KXV284" s="378"/>
      <c r="KXW284" s="378"/>
      <c r="KXX284" s="378"/>
      <c r="KXY284" s="379"/>
      <c r="KXZ284" s="379"/>
      <c r="KYA284" s="379"/>
      <c r="KYB284" s="379"/>
      <c r="KYC284" s="379"/>
      <c r="KYD284" s="378"/>
      <c r="KYE284" s="378"/>
      <c r="KYF284" s="379"/>
      <c r="KYG284" s="379"/>
      <c r="KYH284" s="378"/>
      <c r="KYI284" s="378"/>
      <c r="KYJ284" s="379"/>
      <c r="KYK284" s="379"/>
      <c r="KYL284" s="378"/>
      <c r="KYM284" s="378"/>
      <c r="KYN284" s="378"/>
      <c r="KYO284" s="378"/>
      <c r="KYP284" s="378"/>
      <c r="KYQ284" s="378"/>
      <c r="KYR284" s="378"/>
      <c r="KYS284" s="379"/>
      <c r="KYT284" s="379"/>
      <c r="KYU284" s="378"/>
      <c r="KYV284" s="378"/>
      <c r="KYW284" s="379"/>
      <c r="KYX284" s="379"/>
      <c r="KYY284" s="378"/>
      <c r="KYZ284" s="378"/>
      <c r="KZA284" s="378"/>
      <c r="KZB284" s="378"/>
      <c r="KZC284" s="378"/>
      <c r="KZD284" s="372"/>
      <c r="KZE284" s="398"/>
      <c r="KZF284" s="378"/>
      <c r="KZG284" s="378"/>
      <c r="KZH284" s="378"/>
      <c r="KZI284" s="378"/>
      <c r="KZJ284" s="378"/>
      <c r="KZK284" s="378"/>
      <c r="KZL284" s="378"/>
      <c r="KZM284" s="377"/>
      <c r="KZN284" s="377"/>
      <c r="KZO284" s="377"/>
      <c r="KZP284" s="377"/>
      <c r="KZQ284" s="377"/>
      <c r="KZR284" s="377"/>
      <c r="KZS284" s="377"/>
      <c r="KZT284" s="377"/>
      <c r="KZU284" s="377"/>
      <c r="KZV284" s="377"/>
      <c r="KZW284" s="377"/>
      <c r="KZX284" s="377"/>
      <c r="KZY284" s="377"/>
      <c r="KZZ284" s="377"/>
      <c r="LAA284" s="377"/>
      <c r="LAB284" s="377"/>
      <c r="LAC284" s="377"/>
      <c r="LAD284" s="377"/>
      <c r="LAE284" s="377"/>
      <c r="LAF284" s="377"/>
      <c r="LAG284" s="377"/>
      <c r="LAH284" s="377"/>
      <c r="LAI284" s="377"/>
      <c r="LAJ284" s="377"/>
      <c r="LAK284" s="377"/>
      <c r="LAL284" s="377"/>
      <c r="LAM284" s="377"/>
      <c r="LAN284" s="377"/>
      <c r="LAO284" s="377"/>
      <c r="LAP284" s="377"/>
      <c r="LAQ284" s="377"/>
      <c r="LAR284" s="377"/>
      <c r="LAS284" s="377"/>
      <c r="LAT284" s="377"/>
      <c r="LAU284" s="377"/>
      <c r="LAV284" s="377"/>
      <c r="LAW284" s="377"/>
      <c r="LAX284" s="377"/>
      <c r="LAY284" s="377"/>
      <c r="LAZ284" s="377"/>
      <c r="LBA284" s="377"/>
      <c r="LBB284" s="377"/>
      <c r="LBC284" s="377"/>
      <c r="LBD284" s="377"/>
      <c r="LBE284" s="378"/>
      <c r="LBF284" s="378"/>
      <c r="LBG284" s="378"/>
      <c r="LBH284" s="378"/>
      <c r="LBI284" s="378"/>
      <c r="LBJ284" s="378"/>
      <c r="LBK284" s="378"/>
      <c r="LBL284" s="378"/>
      <c r="LBM284" s="378"/>
      <c r="LBN284" s="378"/>
      <c r="LBO284" s="378"/>
      <c r="LBP284" s="378"/>
      <c r="LBQ284" s="378"/>
      <c r="LBR284" s="378"/>
      <c r="LBS284" s="378"/>
      <c r="LBT284" s="378"/>
      <c r="LBU284" s="378"/>
      <c r="LBV284" s="378"/>
      <c r="LBW284" s="378"/>
      <c r="LBX284" s="378"/>
      <c r="LBY284" s="378"/>
      <c r="LBZ284" s="378"/>
      <c r="LCA284" s="378"/>
      <c r="LCB284" s="378"/>
      <c r="LCC284" s="379"/>
      <c r="LCD284" s="379"/>
      <c r="LCE284" s="379"/>
      <c r="LCF284" s="379"/>
      <c r="LCG284" s="379"/>
      <c r="LCH284" s="378"/>
      <c r="LCI284" s="378"/>
      <c r="LCJ284" s="379"/>
      <c r="LCK284" s="379"/>
      <c r="LCL284" s="378"/>
      <c r="LCM284" s="378"/>
      <c r="LCN284" s="379"/>
      <c r="LCO284" s="379"/>
      <c r="LCP284" s="378"/>
      <c r="LCQ284" s="378"/>
      <c r="LCR284" s="378"/>
      <c r="LCS284" s="378"/>
      <c r="LCT284" s="378"/>
      <c r="LCU284" s="378"/>
      <c r="LCV284" s="378"/>
      <c r="LCW284" s="379"/>
      <c r="LCX284" s="379"/>
      <c r="LCY284" s="378"/>
      <c r="LCZ284" s="378"/>
      <c r="LDA284" s="379"/>
      <c r="LDB284" s="379"/>
      <c r="LDC284" s="378"/>
      <c r="LDD284" s="378"/>
      <c r="LDE284" s="378"/>
      <c r="LDF284" s="378"/>
      <c r="LDG284" s="378"/>
      <c r="LDH284" s="372"/>
      <c r="LDI284" s="398"/>
      <c r="LDJ284" s="378"/>
      <c r="LDK284" s="378"/>
      <c r="LDL284" s="378"/>
      <c r="LDM284" s="378"/>
      <c r="LDN284" s="378"/>
      <c r="LDO284" s="378"/>
      <c r="LDP284" s="378"/>
      <c r="LDQ284" s="377"/>
      <c r="LDR284" s="377"/>
      <c r="LDS284" s="377"/>
      <c r="LDT284" s="377"/>
      <c r="LDU284" s="377"/>
      <c r="LDV284" s="377"/>
      <c r="LDW284" s="377"/>
      <c r="LDX284" s="377"/>
      <c r="LDY284" s="377"/>
      <c r="LDZ284" s="377"/>
      <c r="LEA284" s="377"/>
      <c r="LEB284" s="377"/>
      <c r="LEC284" s="377"/>
      <c r="LED284" s="377"/>
      <c r="LEE284" s="377"/>
      <c r="LEF284" s="377"/>
      <c r="LEG284" s="377"/>
      <c r="LEH284" s="377"/>
      <c r="LEI284" s="377"/>
      <c r="LEJ284" s="377"/>
      <c r="LEK284" s="377"/>
      <c r="LEL284" s="377"/>
      <c r="LEM284" s="377"/>
      <c r="LEN284" s="377"/>
      <c r="LEO284" s="377"/>
      <c r="LEP284" s="377"/>
      <c r="LEQ284" s="377"/>
      <c r="LER284" s="377"/>
      <c r="LES284" s="377"/>
      <c r="LET284" s="377"/>
      <c r="LEU284" s="377"/>
      <c r="LEV284" s="377"/>
      <c r="LEW284" s="377"/>
      <c r="LEX284" s="377"/>
      <c r="LEY284" s="377"/>
      <c r="LEZ284" s="377"/>
      <c r="LFA284" s="377"/>
      <c r="LFB284" s="377"/>
      <c r="LFC284" s="377"/>
      <c r="LFD284" s="377"/>
      <c r="LFE284" s="377"/>
      <c r="LFF284" s="377"/>
      <c r="LFG284" s="377"/>
      <c r="LFH284" s="377"/>
      <c r="LFI284" s="378"/>
      <c r="LFJ284" s="378"/>
      <c r="LFK284" s="378"/>
      <c r="LFL284" s="378"/>
      <c r="LFM284" s="378"/>
      <c r="LFN284" s="378"/>
      <c r="LFO284" s="378"/>
      <c r="LFP284" s="378"/>
      <c r="LFQ284" s="378"/>
      <c r="LFR284" s="378"/>
      <c r="LFS284" s="378"/>
      <c r="LFT284" s="378"/>
      <c r="LFU284" s="378"/>
      <c r="LFV284" s="378"/>
      <c r="LFW284" s="378"/>
      <c r="LFX284" s="378"/>
      <c r="LFY284" s="378"/>
      <c r="LFZ284" s="378"/>
      <c r="LGA284" s="378"/>
      <c r="LGB284" s="378"/>
      <c r="LGC284" s="378"/>
      <c r="LGD284" s="378"/>
      <c r="LGE284" s="378"/>
      <c r="LGF284" s="378"/>
      <c r="LGG284" s="379"/>
      <c r="LGH284" s="379"/>
      <c r="LGI284" s="379"/>
      <c r="LGJ284" s="379"/>
      <c r="LGK284" s="379"/>
      <c r="LGL284" s="378"/>
      <c r="LGM284" s="378"/>
      <c r="LGN284" s="379"/>
      <c r="LGO284" s="379"/>
      <c r="LGP284" s="378"/>
      <c r="LGQ284" s="378"/>
      <c r="LGR284" s="379"/>
      <c r="LGS284" s="379"/>
      <c r="LGT284" s="378"/>
      <c r="LGU284" s="378"/>
      <c r="LGV284" s="378"/>
      <c r="LGW284" s="378"/>
      <c r="LGX284" s="378"/>
      <c r="LGY284" s="378"/>
      <c r="LGZ284" s="378"/>
      <c r="LHA284" s="379"/>
      <c r="LHB284" s="379"/>
      <c r="LHC284" s="378"/>
      <c r="LHD284" s="378"/>
      <c r="LHE284" s="379"/>
      <c r="LHF284" s="379"/>
      <c r="LHG284" s="378"/>
      <c r="LHH284" s="378"/>
      <c r="LHI284" s="378"/>
      <c r="LHJ284" s="378"/>
      <c r="LHK284" s="378"/>
      <c r="LHL284" s="372"/>
      <c r="LHM284" s="398"/>
      <c r="LHN284" s="378"/>
      <c r="LHO284" s="378"/>
      <c r="LHP284" s="378"/>
      <c r="LHQ284" s="378"/>
      <c r="LHR284" s="378"/>
      <c r="LHS284" s="378"/>
      <c r="LHT284" s="378"/>
      <c r="LHU284" s="377"/>
      <c r="LHV284" s="377"/>
      <c r="LHW284" s="377"/>
      <c r="LHX284" s="377"/>
      <c r="LHY284" s="377"/>
      <c r="LHZ284" s="377"/>
      <c r="LIA284" s="377"/>
      <c r="LIB284" s="377"/>
      <c r="LIC284" s="377"/>
      <c r="LID284" s="377"/>
      <c r="LIE284" s="377"/>
      <c r="LIF284" s="377"/>
      <c r="LIG284" s="377"/>
      <c r="LIH284" s="377"/>
      <c r="LII284" s="377"/>
      <c r="LIJ284" s="377"/>
      <c r="LIK284" s="377"/>
      <c r="LIL284" s="377"/>
      <c r="LIM284" s="377"/>
      <c r="LIN284" s="377"/>
      <c r="LIO284" s="377"/>
      <c r="LIP284" s="377"/>
      <c r="LIQ284" s="377"/>
      <c r="LIR284" s="377"/>
      <c r="LIS284" s="377"/>
      <c r="LIT284" s="377"/>
      <c r="LIU284" s="377"/>
      <c r="LIV284" s="377"/>
      <c r="LIW284" s="377"/>
      <c r="LIX284" s="377"/>
      <c r="LIY284" s="377"/>
      <c r="LIZ284" s="377"/>
      <c r="LJA284" s="377"/>
      <c r="LJB284" s="377"/>
      <c r="LJC284" s="377"/>
      <c r="LJD284" s="377"/>
      <c r="LJE284" s="377"/>
      <c r="LJF284" s="377"/>
      <c r="LJG284" s="377"/>
      <c r="LJH284" s="377"/>
      <c r="LJI284" s="377"/>
      <c r="LJJ284" s="377"/>
      <c r="LJK284" s="377"/>
      <c r="LJL284" s="377"/>
      <c r="LJM284" s="378"/>
      <c r="LJN284" s="378"/>
      <c r="LJO284" s="378"/>
      <c r="LJP284" s="378"/>
      <c r="LJQ284" s="378"/>
      <c r="LJR284" s="378"/>
      <c r="LJS284" s="378"/>
      <c r="LJT284" s="378"/>
      <c r="LJU284" s="378"/>
      <c r="LJV284" s="378"/>
      <c r="LJW284" s="378"/>
      <c r="LJX284" s="378"/>
      <c r="LJY284" s="378"/>
      <c r="LJZ284" s="378"/>
      <c r="LKA284" s="378"/>
      <c r="LKB284" s="378"/>
      <c r="LKC284" s="378"/>
      <c r="LKD284" s="378"/>
      <c r="LKE284" s="378"/>
      <c r="LKF284" s="378"/>
      <c r="LKG284" s="378"/>
      <c r="LKH284" s="378"/>
      <c r="LKI284" s="378"/>
      <c r="LKJ284" s="378"/>
      <c r="LKK284" s="379"/>
      <c r="LKL284" s="379"/>
      <c r="LKM284" s="379"/>
      <c r="LKN284" s="379"/>
      <c r="LKO284" s="379"/>
      <c r="LKP284" s="378"/>
      <c r="LKQ284" s="378"/>
      <c r="LKR284" s="379"/>
      <c r="LKS284" s="379"/>
      <c r="LKT284" s="378"/>
      <c r="LKU284" s="378"/>
      <c r="LKV284" s="379"/>
      <c r="LKW284" s="379"/>
      <c r="LKX284" s="378"/>
      <c r="LKY284" s="378"/>
      <c r="LKZ284" s="378"/>
      <c r="LLA284" s="378"/>
      <c r="LLB284" s="378"/>
      <c r="LLC284" s="378"/>
      <c r="LLD284" s="378"/>
      <c r="LLE284" s="379"/>
      <c r="LLF284" s="379"/>
      <c r="LLG284" s="378"/>
      <c r="LLH284" s="378"/>
      <c r="LLI284" s="379"/>
      <c r="LLJ284" s="379"/>
      <c r="LLK284" s="378"/>
      <c r="LLL284" s="378"/>
      <c r="LLM284" s="378"/>
      <c r="LLN284" s="378"/>
      <c r="LLO284" s="378"/>
      <c r="LLP284" s="372"/>
      <c r="LLQ284" s="398"/>
      <c r="LLR284" s="378"/>
      <c r="LLS284" s="378"/>
      <c r="LLT284" s="378"/>
      <c r="LLU284" s="378"/>
      <c r="LLV284" s="378"/>
      <c r="LLW284" s="378"/>
      <c r="LLX284" s="378"/>
      <c r="LLY284" s="377"/>
      <c r="LLZ284" s="377"/>
      <c r="LMA284" s="377"/>
      <c r="LMB284" s="377"/>
      <c r="LMC284" s="377"/>
      <c r="LMD284" s="377"/>
      <c r="LME284" s="377"/>
      <c r="LMF284" s="377"/>
      <c r="LMG284" s="377"/>
      <c r="LMH284" s="377"/>
      <c r="LMI284" s="377"/>
      <c r="LMJ284" s="377"/>
      <c r="LMK284" s="377"/>
      <c r="LML284" s="377"/>
      <c r="LMM284" s="377"/>
      <c r="LMN284" s="377"/>
      <c r="LMO284" s="377"/>
      <c r="LMP284" s="377"/>
      <c r="LMQ284" s="377"/>
      <c r="LMR284" s="377"/>
      <c r="LMS284" s="377"/>
      <c r="LMT284" s="377"/>
      <c r="LMU284" s="377"/>
      <c r="LMV284" s="377"/>
      <c r="LMW284" s="377"/>
      <c r="LMX284" s="377"/>
      <c r="LMY284" s="377"/>
      <c r="LMZ284" s="377"/>
      <c r="LNA284" s="377"/>
      <c r="LNB284" s="377"/>
      <c r="LNC284" s="377"/>
      <c r="LND284" s="377"/>
      <c r="LNE284" s="377"/>
      <c r="LNF284" s="377"/>
      <c r="LNG284" s="377"/>
      <c r="LNH284" s="377"/>
      <c r="LNI284" s="377"/>
      <c r="LNJ284" s="377"/>
      <c r="LNK284" s="377"/>
      <c r="LNL284" s="377"/>
      <c r="LNM284" s="377"/>
      <c r="LNN284" s="377"/>
      <c r="LNO284" s="377"/>
      <c r="LNP284" s="377"/>
      <c r="LNQ284" s="378"/>
      <c r="LNR284" s="378"/>
      <c r="LNS284" s="378"/>
      <c r="LNT284" s="378"/>
      <c r="LNU284" s="378"/>
      <c r="LNV284" s="378"/>
      <c r="LNW284" s="378"/>
      <c r="LNX284" s="378"/>
      <c r="LNY284" s="378"/>
      <c r="LNZ284" s="378"/>
      <c r="LOA284" s="378"/>
      <c r="LOB284" s="378"/>
      <c r="LOC284" s="378"/>
      <c r="LOD284" s="378"/>
      <c r="LOE284" s="378"/>
      <c r="LOF284" s="378"/>
      <c r="LOG284" s="378"/>
      <c r="LOH284" s="378"/>
      <c r="LOI284" s="378"/>
      <c r="LOJ284" s="378"/>
      <c r="LOK284" s="378"/>
      <c r="LOL284" s="378"/>
      <c r="LOM284" s="378"/>
      <c r="LON284" s="378"/>
      <c r="LOO284" s="379"/>
      <c r="LOP284" s="379"/>
      <c r="LOQ284" s="379"/>
      <c r="LOR284" s="379"/>
      <c r="LOS284" s="379"/>
      <c r="LOT284" s="378"/>
      <c r="LOU284" s="378"/>
      <c r="LOV284" s="379"/>
      <c r="LOW284" s="379"/>
      <c r="LOX284" s="378"/>
      <c r="LOY284" s="378"/>
      <c r="LOZ284" s="379"/>
      <c r="LPA284" s="379"/>
      <c r="LPB284" s="378"/>
      <c r="LPC284" s="378"/>
      <c r="LPD284" s="378"/>
      <c r="LPE284" s="378"/>
      <c r="LPF284" s="378"/>
      <c r="LPG284" s="378"/>
      <c r="LPH284" s="378"/>
      <c r="LPI284" s="379"/>
      <c r="LPJ284" s="379"/>
      <c r="LPK284" s="378"/>
      <c r="LPL284" s="378"/>
      <c r="LPM284" s="379"/>
      <c r="LPN284" s="379"/>
      <c r="LPO284" s="378"/>
      <c r="LPP284" s="378"/>
      <c r="LPQ284" s="378"/>
      <c r="LPR284" s="378"/>
      <c r="LPS284" s="378"/>
      <c r="LPT284" s="372"/>
      <c r="LPU284" s="398"/>
      <c r="LPV284" s="378"/>
      <c r="LPW284" s="378"/>
      <c r="LPX284" s="378"/>
      <c r="LPY284" s="378"/>
      <c r="LPZ284" s="378"/>
      <c r="LQA284" s="378"/>
      <c r="LQB284" s="378"/>
      <c r="LQC284" s="377"/>
      <c r="LQD284" s="377"/>
      <c r="LQE284" s="377"/>
      <c r="LQF284" s="377"/>
      <c r="LQG284" s="377"/>
      <c r="LQH284" s="377"/>
      <c r="LQI284" s="377"/>
      <c r="LQJ284" s="377"/>
      <c r="LQK284" s="377"/>
      <c r="LQL284" s="377"/>
      <c r="LQM284" s="377"/>
      <c r="LQN284" s="377"/>
      <c r="LQO284" s="377"/>
      <c r="LQP284" s="377"/>
      <c r="LQQ284" s="377"/>
      <c r="LQR284" s="377"/>
      <c r="LQS284" s="377"/>
      <c r="LQT284" s="377"/>
      <c r="LQU284" s="377"/>
      <c r="LQV284" s="377"/>
      <c r="LQW284" s="377"/>
      <c r="LQX284" s="377"/>
      <c r="LQY284" s="377"/>
      <c r="LQZ284" s="377"/>
      <c r="LRA284" s="377"/>
      <c r="LRB284" s="377"/>
      <c r="LRC284" s="377"/>
      <c r="LRD284" s="377"/>
      <c r="LRE284" s="377"/>
      <c r="LRF284" s="377"/>
      <c r="LRG284" s="377"/>
      <c r="LRH284" s="377"/>
      <c r="LRI284" s="377"/>
      <c r="LRJ284" s="377"/>
      <c r="LRK284" s="377"/>
      <c r="LRL284" s="377"/>
      <c r="LRM284" s="377"/>
      <c r="LRN284" s="377"/>
      <c r="LRO284" s="377"/>
      <c r="LRP284" s="377"/>
      <c r="LRQ284" s="377"/>
      <c r="LRR284" s="377"/>
      <c r="LRS284" s="377"/>
      <c r="LRT284" s="377"/>
      <c r="LRU284" s="378"/>
      <c r="LRV284" s="378"/>
      <c r="LRW284" s="378"/>
      <c r="LRX284" s="378"/>
      <c r="LRY284" s="378"/>
      <c r="LRZ284" s="378"/>
      <c r="LSA284" s="378"/>
      <c r="LSB284" s="378"/>
      <c r="LSC284" s="378"/>
      <c r="LSD284" s="378"/>
      <c r="LSE284" s="378"/>
      <c r="LSF284" s="378"/>
      <c r="LSG284" s="378"/>
      <c r="LSH284" s="378"/>
      <c r="LSI284" s="378"/>
      <c r="LSJ284" s="378"/>
      <c r="LSK284" s="378"/>
      <c r="LSL284" s="378"/>
      <c r="LSM284" s="378"/>
      <c r="LSN284" s="378"/>
      <c r="LSO284" s="378"/>
      <c r="LSP284" s="378"/>
      <c r="LSQ284" s="378"/>
      <c r="LSR284" s="378"/>
      <c r="LSS284" s="379"/>
      <c r="LST284" s="379"/>
      <c r="LSU284" s="379"/>
      <c r="LSV284" s="379"/>
      <c r="LSW284" s="379"/>
      <c r="LSX284" s="378"/>
      <c r="LSY284" s="378"/>
      <c r="LSZ284" s="379"/>
      <c r="LTA284" s="379"/>
      <c r="LTB284" s="378"/>
      <c r="LTC284" s="378"/>
      <c r="LTD284" s="379"/>
      <c r="LTE284" s="379"/>
      <c r="LTF284" s="378"/>
      <c r="LTG284" s="378"/>
      <c r="LTH284" s="378"/>
      <c r="LTI284" s="378"/>
      <c r="LTJ284" s="378"/>
      <c r="LTK284" s="378"/>
      <c r="LTL284" s="378"/>
      <c r="LTM284" s="379"/>
      <c r="LTN284" s="379"/>
      <c r="LTO284" s="378"/>
      <c r="LTP284" s="378"/>
      <c r="LTQ284" s="379"/>
      <c r="LTR284" s="379"/>
      <c r="LTS284" s="378"/>
      <c r="LTT284" s="378"/>
      <c r="LTU284" s="378"/>
      <c r="LTV284" s="378"/>
      <c r="LTW284" s="378"/>
      <c r="LTX284" s="372"/>
      <c r="LTY284" s="398"/>
      <c r="LTZ284" s="378"/>
      <c r="LUA284" s="378"/>
      <c r="LUB284" s="378"/>
      <c r="LUC284" s="378"/>
      <c r="LUD284" s="378"/>
      <c r="LUE284" s="378"/>
      <c r="LUF284" s="378"/>
      <c r="LUG284" s="377"/>
      <c r="LUH284" s="377"/>
      <c r="LUI284" s="377"/>
      <c r="LUJ284" s="377"/>
      <c r="LUK284" s="377"/>
      <c r="LUL284" s="377"/>
      <c r="LUM284" s="377"/>
      <c r="LUN284" s="377"/>
      <c r="LUO284" s="377"/>
      <c r="LUP284" s="377"/>
      <c r="LUQ284" s="377"/>
      <c r="LUR284" s="377"/>
      <c r="LUS284" s="377"/>
      <c r="LUT284" s="377"/>
      <c r="LUU284" s="377"/>
      <c r="LUV284" s="377"/>
      <c r="LUW284" s="377"/>
      <c r="LUX284" s="377"/>
      <c r="LUY284" s="377"/>
      <c r="LUZ284" s="377"/>
      <c r="LVA284" s="377"/>
      <c r="LVB284" s="377"/>
      <c r="LVC284" s="377"/>
      <c r="LVD284" s="377"/>
      <c r="LVE284" s="377"/>
      <c r="LVF284" s="377"/>
      <c r="LVG284" s="377"/>
      <c r="LVH284" s="377"/>
      <c r="LVI284" s="377"/>
      <c r="LVJ284" s="377"/>
      <c r="LVK284" s="377"/>
      <c r="LVL284" s="377"/>
      <c r="LVM284" s="377"/>
      <c r="LVN284" s="377"/>
      <c r="LVO284" s="377"/>
      <c r="LVP284" s="377"/>
      <c r="LVQ284" s="377"/>
      <c r="LVR284" s="377"/>
      <c r="LVS284" s="377"/>
      <c r="LVT284" s="377"/>
      <c r="LVU284" s="377"/>
      <c r="LVV284" s="377"/>
      <c r="LVW284" s="377"/>
      <c r="LVX284" s="377"/>
      <c r="LVY284" s="378"/>
      <c r="LVZ284" s="378"/>
      <c r="LWA284" s="378"/>
      <c r="LWB284" s="378"/>
      <c r="LWC284" s="378"/>
      <c r="LWD284" s="378"/>
      <c r="LWE284" s="378"/>
      <c r="LWF284" s="378"/>
      <c r="LWG284" s="378"/>
      <c r="LWH284" s="378"/>
      <c r="LWI284" s="378"/>
      <c r="LWJ284" s="378"/>
      <c r="LWK284" s="378"/>
      <c r="LWL284" s="378"/>
      <c r="LWM284" s="378"/>
      <c r="LWN284" s="378"/>
      <c r="LWO284" s="378"/>
      <c r="LWP284" s="378"/>
      <c r="LWQ284" s="378"/>
      <c r="LWR284" s="378"/>
      <c r="LWS284" s="378"/>
      <c r="LWT284" s="378"/>
      <c r="LWU284" s="378"/>
      <c r="LWV284" s="378"/>
      <c r="LWW284" s="379"/>
      <c r="LWX284" s="379"/>
      <c r="LWY284" s="379"/>
      <c r="LWZ284" s="379"/>
      <c r="LXA284" s="379"/>
      <c r="LXB284" s="378"/>
      <c r="LXC284" s="378"/>
      <c r="LXD284" s="379"/>
      <c r="LXE284" s="379"/>
      <c r="LXF284" s="378"/>
      <c r="LXG284" s="378"/>
      <c r="LXH284" s="379"/>
      <c r="LXI284" s="379"/>
      <c r="LXJ284" s="378"/>
      <c r="LXK284" s="378"/>
      <c r="LXL284" s="378"/>
      <c r="LXM284" s="378"/>
      <c r="LXN284" s="378"/>
      <c r="LXO284" s="378"/>
      <c r="LXP284" s="378"/>
      <c r="LXQ284" s="379"/>
      <c r="LXR284" s="379"/>
      <c r="LXS284" s="378"/>
      <c r="LXT284" s="378"/>
      <c r="LXU284" s="379"/>
      <c r="LXV284" s="379"/>
      <c r="LXW284" s="378"/>
      <c r="LXX284" s="378"/>
      <c r="LXY284" s="378"/>
      <c r="LXZ284" s="378"/>
      <c r="LYA284" s="378"/>
      <c r="LYB284" s="372"/>
      <c r="LYC284" s="398"/>
      <c r="LYD284" s="378"/>
      <c r="LYE284" s="378"/>
      <c r="LYF284" s="378"/>
      <c r="LYG284" s="378"/>
      <c r="LYH284" s="378"/>
      <c r="LYI284" s="378"/>
      <c r="LYJ284" s="378"/>
      <c r="LYK284" s="377"/>
      <c r="LYL284" s="377"/>
      <c r="LYM284" s="377"/>
      <c r="LYN284" s="377"/>
      <c r="LYO284" s="377"/>
      <c r="LYP284" s="377"/>
      <c r="LYQ284" s="377"/>
      <c r="LYR284" s="377"/>
      <c r="LYS284" s="377"/>
      <c r="LYT284" s="377"/>
      <c r="LYU284" s="377"/>
      <c r="LYV284" s="377"/>
      <c r="LYW284" s="377"/>
      <c r="LYX284" s="377"/>
      <c r="LYY284" s="377"/>
      <c r="LYZ284" s="377"/>
      <c r="LZA284" s="377"/>
      <c r="LZB284" s="377"/>
      <c r="LZC284" s="377"/>
      <c r="LZD284" s="377"/>
      <c r="LZE284" s="377"/>
      <c r="LZF284" s="377"/>
      <c r="LZG284" s="377"/>
      <c r="LZH284" s="377"/>
      <c r="LZI284" s="377"/>
      <c r="LZJ284" s="377"/>
      <c r="LZK284" s="377"/>
      <c r="LZL284" s="377"/>
      <c r="LZM284" s="377"/>
      <c r="LZN284" s="377"/>
      <c r="LZO284" s="377"/>
      <c r="LZP284" s="377"/>
      <c r="LZQ284" s="377"/>
      <c r="LZR284" s="377"/>
      <c r="LZS284" s="377"/>
      <c r="LZT284" s="377"/>
      <c r="LZU284" s="377"/>
      <c r="LZV284" s="377"/>
      <c r="LZW284" s="377"/>
      <c r="LZX284" s="377"/>
      <c r="LZY284" s="377"/>
      <c r="LZZ284" s="377"/>
      <c r="MAA284" s="377"/>
      <c r="MAB284" s="377"/>
      <c r="MAC284" s="378"/>
      <c r="MAD284" s="378"/>
      <c r="MAE284" s="378"/>
      <c r="MAF284" s="378"/>
      <c r="MAG284" s="378"/>
      <c r="MAH284" s="378"/>
      <c r="MAI284" s="378"/>
      <c r="MAJ284" s="378"/>
      <c r="MAK284" s="378"/>
      <c r="MAL284" s="378"/>
      <c r="MAM284" s="378"/>
      <c r="MAN284" s="378"/>
      <c r="MAO284" s="378"/>
      <c r="MAP284" s="378"/>
      <c r="MAQ284" s="378"/>
      <c r="MAR284" s="378"/>
      <c r="MAS284" s="378"/>
      <c r="MAT284" s="378"/>
      <c r="MAU284" s="378"/>
      <c r="MAV284" s="378"/>
      <c r="MAW284" s="378"/>
      <c r="MAX284" s="378"/>
      <c r="MAY284" s="378"/>
      <c r="MAZ284" s="378"/>
      <c r="MBA284" s="379"/>
      <c r="MBB284" s="379"/>
      <c r="MBC284" s="379"/>
      <c r="MBD284" s="379"/>
      <c r="MBE284" s="379"/>
      <c r="MBF284" s="378"/>
      <c r="MBG284" s="378"/>
      <c r="MBH284" s="379"/>
      <c r="MBI284" s="379"/>
      <c r="MBJ284" s="378"/>
      <c r="MBK284" s="378"/>
      <c r="MBL284" s="379"/>
      <c r="MBM284" s="379"/>
      <c r="MBN284" s="378"/>
      <c r="MBO284" s="378"/>
      <c r="MBP284" s="378"/>
      <c r="MBQ284" s="378"/>
      <c r="MBR284" s="378"/>
      <c r="MBS284" s="378"/>
      <c r="MBT284" s="378"/>
      <c r="MBU284" s="379"/>
      <c r="MBV284" s="379"/>
      <c r="MBW284" s="378"/>
      <c r="MBX284" s="378"/>
      <c r="MBY284" s="379"/>
      <c r="MBZ284" s="379"/>
      <c r="MCA284" s="378"/>
      <c r="MCB284" s="378"/>
      <c r="MCC284" s="378"/>
      <c r="MCD284" s="378"/>
      <c r="MCE284" s="378"/>
      <c r="MCF284" s="372"/>
      <c r="MCG284" s="398"/>
      <c r="MCH284" s="378"/>
      <c r="MCI284" s="378"/>
      <c r="MCJ284" s="378"/>
      <c r="MCK284" s="378"/>
      <c r="MCL284" s="378"/>
      <c r="MCM284" s="378"/>
      <c r="MCN284" s="378"/>
      <c r="MCO284" s="377"/>
      <c r="MCP284" s="377"/>
      <c r="MCQ284" s="377"/>
      <c r="MCR284" s="377"/>
      <c r="MCS284" s="377"/>
      <c r="MCT284" s="377"/>
      <c r="MCU284" s="377"/>
      <c r="MCV284" s="377"/>
      <c r="MCW284" s="377"/>
      <c r="MCX284" s="377"/>
      <c r="MCY284" s="377"/>
      <c r="MCZ284" s="377"/>
      <c r="MDA284" s="377"/>
      <c r="MDB284" s="377"/>
      <c r="MDC284" s="377"/>
      <c r="MDD284" s="377"/>
      <c r="MDE284" s="377"/>
      <c r="MDF284" s="377"/>
      <c r="MDG284" s="377"/>
      <c r="MDH284" s="377"/>
      <c r="MDI284" s="377"/>
      <c r="MDJ284" s="377"/>
      <c r="MDK284" s="377"/>
      <c r="MDL284" s="377"/>
      <c r="MDM284" s="377"/>
      <c r="MDN284" s="377"/>
      <c r="MDO284" s="377"/>
      <c r="MDP284" s="377"/>
      <c r="MDQ284" s="377"/>
      <c r="MDR284" s="377"/>
      <c r="MDS284" s="377"/>
      <c r="MDT284" s="377"/>
      <c r="MDU284" s="377"/>
      <c r="MDV284" s="377"/>
      <c r="MDW284" s="377"/>
      <c r="MDX284" s="377"/>
      <c r="MDY284" s="377"/>
      <c r="MDZ284" s="377"/>
      <c r="MEA284" s="377"/>
      <c r="MEB284" s="377"/>
      <c r="MEC284" s="377"/>
      <c r="MED284" s="377"/>
      <c r="MEE284" s="377"/>
      <c r="MEF284" s="377"/>
      <c r="MEG284" s="378"/>
      <c r="MEH284" s="378"/>
      <c r="MEI284" s="378"/>
      <c r="MEJ284" s="378"/>
      <c r="MEK284" s="378"/>
      <c r="MEL284" s="378"/>
      <c r="MEM284" s="378"/>
      <c r="MEN284" s="378"/>
      <c r="MEO284" s="378"/>
      <c r="MEP284" s="378"/>
      <c r="MEQ284" s="378"/>
      <c r="MER284" s="378"/>
      <c r="MES284" s="378"/>
      <c r="MET284" s="378"/>
      <c r="MEU284" s="378"/>
      <c r="MEV284" s="378"/>
      <c r="MEW284" s="378"/>
      <c r="MEX284" s="378"/>
      <c r="MEY284" s="378"/>
      <c r="MEZ284" s="378"/>
      <c r="MFA284" s="378"/>
      <c r="MFB284" s="378"/>
      <c r="MFC284" s="378"/>
      <c r="MFD284" s="378"/>
      <c r="MFE284" s="379"/>
      <c r="MFF284" s="379"/>
      <c r="MFG284" s="379"/>
      <c r="MFH284" s="379"/>
      <c r="MFI284" s="379"/>
      <c r="MFJ284" s="378"/>
      <c r="MFK284" s="378"/>
      <c r="MFL284" s="379"/>
      <c r="MFM284" s="379"/>
      <c r="MFN284" s="378"/>
      <c r="MFO284" s="378"/>
      <c r="MFP284" s="379"/>
      <c r="MFQ284" s="379"/>
      <c r="MFR284" s="378"/>
      <c r="MFS284" s="378"/>
      <c r="MFT284" s="378"/>
      <c r="MFU284" s="378"/>
      <c r="MFV284" s="378"/>
      <c r="MFW284" s="378"/>
      <c r="MFX284" s="378"/>
      <c r="MFY284" s="379"/>
      <c r="MFZ284" s="379"/>
      <c r="MGA284" s="378"/>
      <c r="MGB284" s="378"/>
      <c r="MGC284" s="379"/>
      <c r="MGD284" s="379"/>
      <c r="MGE284" s="378"/>
      <c r="MGF284" s="378"/>
      <c r="MGG284" s="378"/>
      <c r="MGH284" s="378"/>
      <c r="MGI284" s="378"/>
      <c r="MGJ284" s="372"/>
      <c r="MGK284" s="398"/>
      <c r="MGL284" s="378"/>
      <c r="MGM284" s="378"/>
      <c r="MGN284" s="378"/>
      <c r="MGO284" s="378"/>
      <c r="MGP284" s="378"/>
      <c r="MGQ284" s="378"/>
      <c r="MGR284" s="378"/>
      <c r="MGS284" s="377"/>
      <c r="MGT284" s="377"/>
      <c r="MGU284" s="377"/>
      <c r="MGV284" s="377"/>
      <c r="MGW284" s="377"/>
      <c r="MGX284" s="377"/>
      <c r="MGY284" s="377"/>
      <c r="MGZ284" s="377"/>
      <c r="MHA284" s="377"/>
      <c r="MHB284" s="377"/>
      <c r="MHC284" s="377"/>
      <c r="MHD284" s="377"/>
      <c r="MHE284" s="377"/>
      <c r="MHF284" s="377"/>
      <c r="MHG284" s="377"/>
      <c r="MHH284" s="377"/>
      <c r="MHI284" s="377"/>
      <c r="MHJ284" s="377"/>
      <c r="MHK284" s="377"/>
      <c r="MHL284" s="377"/>
      <c r="MHM284" s="377"/>
      <c r="MHN284" s="377"/>
      <c r="MHO284" s="377"/>
      <c r="MHP284" s="377"/>
      <c r="MHQ284" s="377"/>
      <c r="MHR284" s="377"/>
      <c r="MHS284" s="377"/>
      <c r="MHT284" s="377"/>
      <c r="MHU284" s="377"/>
      <c r="MHV284" s="377"/>
      <c r="MHW284" s="377"/>
      <c r="MHX284" s="377"/>
      <c r="MHY284" s="377"/>
      <c r="MHZ284" s="377"/>
      <c r="MIA284" s="377"/>
      <c r="MIB284" s="377"/>
      <c r="MIC284" s="377"/>
      <c r="MID284" s="377"/>
      <c r="MIE284" s="377"/>
      <c r="MIF284" s="377"/>
      <c r="MIG284" s="377"/>
      <c r="MIH284" s="377"/>
      <c r="MII284" s="377"/>
      <c r="MIJ284" s="377"/>
      <c r="MIK284" s="378"/>
      <c r="MIL284" s="378"/>
      <c r="MIM284" s="378"/>
      <c r="MIN284" s="378"/>
      <c r="MIO284" s="378"/>
      <c r="MIP284" s="378"/>
      <c r="MIQ284" s="378"/>
      <c r="MIR284" s="378"/>
      <c r="MIS284" s="378"/>
      <c r="MIT284" s="378"/>
      <c r="MIU284" s="378"/>
      <c r="MIV284" s="378"/>
      <c r="MIW284" s="378"/>
      <c r="MIX284" s="378"/>
      <c r="MIY284" s="378"/>
      <c r="MIZ284" s="378"/>
      <c r="MJA284" s="378"/>
      <c r="MJB284" s="378"/>
      <c r="MJC284" s="378"/>
      <c r="MJD284" s="378"/>
      <c r="MJE284" s="378"/>
      <c r="MJF284" s="378"/>
      <c r="MJG284" s="378"/>
      <c r="MJH284" s="378"/>
      <c r="MJI284" s="379"/>
      <c r="MJJ284" s="379"/>
      <c r="MJK284" s="379"/>
      <c r="MJL284" s="379"/>
      <c r="MJM284" s="379"/>
      <c r="MJN284" s="378"/>
      <c r="MJO284" s="378"/>
      <c r="MJP284" s="379"/>
      <c r="MJQ284" s="379"/>
      <c r="MJR284" s="378"/>
      <c r="MJS284" s="378"/>
      <c r="MJT284" s="379"/>
      <c r="MJU284" s="379"/>
      <c r="MJV284" s="378"/>
      <c r="MJW284" s="378"/>
      <c r="MJX284" s="378"/>
      <c r="MJY284" s="378"/>
      <c r="MJZ284" s="378"/>
      <c r="MKA284" s="378"/>
      <c r="MKB284" s="378"/>
      <c r="MKC284" s="379"/>
      <c r="MKD284" s="379"/>
      <c r="MKE284" s="378"/>
      <c r="MKF284" s="378"/>
      <c r="MKG284" s="379"/>
      <c r="MKH284" s="379"/>
      <c r="MKI284" s="378"/>
      <c r="MKJ284" s="378"/>
      <c r="MKK284" s="378"/>
      <c r="MKL284" s="378"/>
      <c r="MKM284" s="378"/>
      <c r="MKN284" s="372"/>
      <c r="MKO284" s="398"/>
      <c r="MKP284" s="378"/>
      <c r="MKQ284" s="378"/>
      <c r="MKR284" s="378"/>
      <c r="MKS284" s="378"/>
      <c r="MKT284" s="378"/>
      <c r="MKU284" s="378"/>
      <c r="MKV284" s="378"/>
      <c r="MKW284" s="377"/>
      <c r="MKX284" s="377"/>
      <c r="MKY284" s="377"/>
      <c r="MKZ284" s="377"/>
      <c r="MLA284" s="377"/>
      <c r="MLB284" s="377"/>
      <c r="MLC284" s="377"/>
      <c r="MLD284" s="377"/>
      <c r="MLE284" s="377"/>
      <c r="MLF284" s="377"/>
      <c r="MLG284" s="377"/>
      <c r="MLH284" s="377"/>
      <c r="MLI284" s="377"/>
      <c r="MLJ284" s="377"/>
      <c r="MLK284" s="377"/>
      <c r="MLL284" s="377"/>
      <c r="MLM284" s="377"/>
      <c r="MLN284" s="377"/>
      <c r="MLO284" s="377"/>
      <c r="MLP284" s="377"/>
      <c r="MLQ284" s="377"/>
      <c r="MLR284" s="377"/>
      <c r="MLS284" s="377"/>
      <c r="MLT284" s="377"/>
      <c r="MLU284" s="377"/>
      <c r="MLV284" s="377"/>
      <c r="MLW284" s="377"/>
      <c r="MLX284" s="377"/>
      <c r="MLY284" s="377"/>
      <c r="MLZ284" s="377"/>
      <c r="MMA284" s="377"/>
      <c r="MMB284" s="377"/>
      <c r="MMC284" s="377"/>
      <c r="MMD284" s="377"/>
      <c r="MME284" s="377"/>
      <c r="MMF284" s="377"/>
      <c r="MMG284" s="377"/>
      <c r="MMH284" s="377"/>
      <c r="MMI284" s="377"/>
      <c r="MMJ284" s="377"/>
      <c r="MMK284" s="377"/>
      <c r="MML284" s="377"/>
      <c r="MMM284" s="377"/>
      <c r="MMN284" s="377"/>
      <c r="MMO284" s="378"/>
      <c r="MMP284" s="378"/>
      <c r="MMQ284" s="378"/>
      <c r="MMR284" s="378"/>
      <c r="MMS284" s="378"/>
      <c r="MMT284" s="378"/>
      <c r="MMU284" s="378"/>
      <c r="MMV284" s="378"/>
      <c r="MMW284" s="378"/>
      <c r="MMX284" s="378"/>
      <c r="MMY284" s="378"/>
      <c r="MMZ284" s="378"/>
      <c r="MNA284" s="378"/>
      <c r="MNB284" s="378"/>
      <c r="MNC284" s="378"/>
      <c r="MND284" s="378"/>
      <c r="MNE284" s="378"/>
      <c r="MNF284" s="378"/>
      <c r="MNG284" s="378"/>
      <c r="MNH284" s="378"/>
      <c r="MNI284" s="378"/>
      <c r="MNJ284" s="378"/>
      <c r="MNK284" s="378"/>
      <c r="MNL284" s="378"/>
      <c r="MNM284" s="379"/>
      <c r="MNN284" s="379"/>
      <c r="MNO284" s="379"/>
      <c r="MNP284" s="379"/>
      <c r="MNQ284" s="379"/>
      <c r="MNR284" s="378"/>
      <c r="MNS284" s="378"/>
      <c r="MNT284" s="379"/>
      <c r="MNU284" s="379"/>
      <c r="MNV284" s="378"/>
      <c r="MNW284" s="378"/>
      <c r="MNX284" s="379"/>
      <c r="MNY284" s="379"/>
      <c r="MNZ284" s="378"/>
      <c r="MOA284" s="378"/>
      <c r="MOB284" s="378"/>
      <c r="MOC284" s="378"/>
      <c r="MOD284" s="378"/>
      <c r="MOE284" s="378"/>
      <c r="MOF284" s="378"/>
      <c r="MOG284" s="379"/>
      <c r="MOH284" s="379"/>
      <c r="MOI284" s="378"/>
      <c r="MOJ284" s="378"/>
      <c r="MOK284" s="379"/>
      <c r="MOL284" s="379"/>
      <c r="MOM284" s="378"/>
      <c r="MON284" s="378"/>
      <c r="MOO284" s="378"/>
      <c r="MOP284" s="378"/>
      <c r="MOQ284" s="378"/>
      <c r="MOR284" s="372"/>
      <c r="MOS284" s="398"/>
      <c r="MOT284" s="378"/>
      <c r="MOU284" s="378"/>
      <c r="MOV284" s="378"/>
      <c r="MOW284" s="378"/>
      <c r="MOX284" s="378"/>
      <c r="MOY284" s="378"/>
      <c r="MOZ284" s="378"/>
      <c r="MPA284" s="377"/>
      <c r="MPB284" s="377"/>
      <c r="MPC284" s="377"/>
      <c r="MPD284" s="377"/>
      <c r="MPE284" s="377"/>
      <c r="MPF284" s="377"/>
      <c r="MPG284" s="377"/>
      <c r="MPH284" s="377"/>
      <c r="MPI284" s="377"/>
      <c r="MPJ284" s="377"/>
      <c r="MPK284" s="377"/>
      <c r="MPL284" s="377"/>
      <c r="MPM284" s="377"/>
      <c r="MPN284" s="377"/>
      <c r="MPO284" s="377"/>
      <c r="MPP284" s="377"/>
      <c r="MPQ284" s="377"/>
      <c r="MPR284" s="377"/>
      <c r="MPS284" s="377"/>
      <c r="MPT284" s="377"/>
      <c r="MPU284" s="377"/>
      <c r="MPV284" s="377"/>
      <c r="MPW284" s="377"/>
      <c r="MPX284" s="377"/>
      <c r="MPY284" s="377"/>
      <c r="MPZ284" s="377"/>
      <c r="MQA284" s="377"/>
      <c r="MQB284" s="377"/>
      <c r="MQC284" s="377"/>
      <c r="MQD284" s="377"/>
      <c r="MQE284" s="377"/>
      <c r="MQF284" s="377"/>
      <c r="MQG284" s="377"/>
      <c r="MQH284" s="377"/>
      <c r="MQI284" s="377"/>
      <c r="MQJ284" s="377"/>
      <c r="MQK284" s="377"/>
      <c r="MQL284" s="377"/>
      <c r="MQM284" s="377"/>
      <c r="MQN284" s="377"/>
      <c r="MQO284" s="377"/>
      <c r="MQP284" s="377"/>
      <c r="MQQ284" s="377"/>
      <c r="MQR284" s="377"/>
      <c r="MQS284" s="378"/>
      <c r="MQT284" s="378"/>
      <c r="MQU284" s="378"/>
      <c r="MQV284" s="378"/>
      <c r="MQW284" s="378"/>
      <c r="MQX284" s="378"/>
      <c r="MQY284" s="378"/>
      <c r="MQZ284" s="378"/>
      <c r="MRA284" s="378"/>
      <c r="MRB284" s="378"/>
      <c r="MRC284" s="378"/>
      <c r="MRD284" s="378"/>
      <c r="MRE284" s="378"/>
      <c r="MRF284" s="378"/>
      <c r="MRG284" s="378"/>
      <c r="MRH284" s="378"/>
      <c r="MRI284" s="378"/>
      <c r="MRJ284" s="378"/>
      <c r="MRK284" s="378"/>
      <c r="MRL284" s="378"/>
      <c r="MRM284" s="378"/>
      <c r="MRN284" s="378"/>
      <c r="MRO284" s="378"/>
      <c r="MRP284" s="378"/>
      <c r="MRQ284" s="379"/>
      <c r="MRR284" s="379"/>
      <c r="MRS284" s="379"/>
      <c r="MRT284" s="379"/>
      <c r="MRU284" s="379"/>
      <c r="MRV284" s="378"/>
      <c r="MRW284" s="378"/>
      <c r="MRX284" s="379"/>
      <c r="MRY284" s="379"/>
      <c r="MRZ284" s="378"/>
      <c r="MSA284" s="378"/>
      <c r="MSB284" s="379"/>
      <c r="MSC284" s="379"/>
      <c r="MSD284" s="378"/>
      <c r="MSE284" s="378"/>
      <c r="MSF284" s="378"/>
      <c r="MSG284" s="378"/>
      <c r="MSH284" s="378"/>
      <c r="MSI284" s="378"/>
      <c r="MSJ284" s="378"/>
      <c r="MSK284" s="379"/>
      <c r="MSL284" s="379"/>
      <c r="MSM284" s="378"/>
      <c r="MSN284" s="378"/>
      <c r="MSO284" s="379"/>
      <c r="MSP284" s="379"/>
      <c r="MSQ284" s="378"/>
      <c r="MSR284" s="378"/>
      <c r="MSS284" s="378"/>
      <c r="MST284" s="378"/>
      <c r="MSU284" s="378"/>
      <c r="MSV284" s="372"/>
      <c r="MSW284" s="398"/>
      <c r="MSX284" s="378"/>
      <c r="MSY284" s="378"/>
      <c r="MSZ284" s="378"/>
      <c r="MTA284" s="378"/>
      <c r="MTB284" s="378"/>
      <c r="MTC284" s="378"/>
      <c r="MTD284" s="378"/>
      <c r="MTE284" s="377"/>
      <c r="MTF284" s="377"/>
      <c r="MTG284" s="377"/>
      <c r="MTH284" s="377"/>
      <c r="MTI284" s="377"/>
      <c r="MTJ284" s="377"/>
      <c r="MTK284" s="377"/>
      <c r="MTL284" s="377"/>
      <c r="MTM284" s="377"/>
      <c r="MTN284" s="377"/>
      <c r="MTO284" s="377"/>
      <c r="MTP284" s="377"/>
      <c r="MTQ284" s="377"/>
      <c r="MTR284" s="377"/>
      <c r="MTS284" s="377"/>
      <c r="MTT284" s="377"/>
      <c r="MTU284" s="377"/>
      <c r="MTV284" s="377"/>
      <c r="MTW284" s="377"/>
      <c r="MTX284" s="377"/>
      <c r="MTY284" s="377"/>
      <c r="MTZ284" s="377"/>
      <c r="MUA284" s="377"/>
      <c r="MUB284" s="377"/>
      <c r="MUC284" s="377"/>
      <c r="MUD284" s="377"/>
      <c r="MUE284" s="377"/>
      <c r="MUF284" s="377"/>
      <c r="MUG284" s="377"/>
      <c r="MUH284" s="377"/>
      <c r="MUI284" s="377"/>
      <c r="MUJ284" s="377"/>
      <c r="MUK284" s="377"/>
      <c r="MUL284" s="377"/>
      <c r="MUM284" s="377"/>
      <c r="MUN284" s="377"/>
      <c r="MUO284" s="377"/>
      <c r="MUP284" s="377"/>
      <c r="MUQ284" s="377"/>
      <c r="MUR284" s="377"/>
      <c r="MUS284" s="377"/>
      <c r="MUT284" s="377"/>
      <c r="MUU284" s="377"/>
      <c r="MUV284" s="377"/>
      <c r="MUW284" s="378"/>
      <c r="MUX284" s="378"/>
      <c r="MUY284" s="378"/>
      <c r="MUZ284" s="378"/>
      <c r="MVA284" s="378"/>
      <c r="MVB284" s="378"/>
      <c r="MVC284" s="378"/>
      <c r="MVD284" s="378"/>
      <c r="MVE284" s="378"/>
      <c r="MVF284" s="378"/>
      <c r="MVG284" s="378"/>
      <c r="MVH284" s="378"/>
      <c r="MVI284" s="378"/>
      <c r="MVJ284" s="378"/>
      <c r="MVK284" s="378"/>
      <c r="MVL284" s="378"/>
      <c r="MVM284" s="378"/>
      <c r="MVN284" s="378"/>
      <c r="MVO284" s="378"/>
      <c r="MVP284" s="378"/>
      <c r="MVQ284" s="378"/>
      <c r="MVR284" s="378"/>
      <c r="MVS284" s="378"/>
      <c r="MVT284" s="378"/>
      <c r="MVU284" s="379"/>
      <c r="MVV284" s="379"/>
      <c r="MVW284" s="379"/>
      <c r="MVX284" s="379"/>
      <c r="MVY284" s="379"/>
      <c r="MVZ284" s="378"/>
      <c r="MWA284" s="378"/>
      <c r="MWB284" s="379"/>
      <c r="MWC284" s="379"/>
      <c r="MWD284" s="378"/>
      <c r="MWE284" s="378"/>
      <c r="MWF284" s="379"/>
      <c r="MWG284" s="379"/>
      <c r="MWH284" s="378"/>
      <c r="MWI284" s="378"/>
      <c r="MWJ284" s="378"/>
      <c r="MWK284" s="378"/>
      <c r="MWL284" s="378"/>
      <c r="MWM284" s="378"/>
      <c r="MWN284" s="378"/>
      <c r="MWO284" s="379"/>
      <c r="MWP284" s="379"/>
      <c r="MWQ284" s="378"/>
      <c r="MWR284" s="378"/>
      <c r="MWS284" s="379"/>
      <c r="MWT284" s="379"/>
      <c r="MWU284" s="378"/>
      <c r="MWV284" s="378"/>
      <c r="MWW284" s="378"/>
      <c r="MWX284" s="378"/>
      <c r="MWY284" s="378"/>
      <c r="MWZ284" s="372"/>
      <c r="MXA284" s="398"/>
      <c r="MXB284" s="378"/>
      <c r="MXC284" s="378"/>
      <c r="MXD284" s="378"/>
      <c r="MXE284" s="378"/>
      <c r="MXF284" s="378"/>
      <c r="MXG284" s="378"/>
      <c r="MXH284" s="378"/>
      <c r="MXI284" s="377"/>
      <c r="MXJ284" s="377"/>
      <c r="MXK284" s="377"/>
      <c r="MXL284" s="377"/>
      <c r="MXM284" s="377"/>
      <c r="MXN284" s="377"/>
      <c r="MXO284" s="377"/>
      <c r="MXP284" s="377"/>
      <c r="MXQ284" s="377"/>
      <c r="MXR284" s="377"/>
      <c r="MXS284" s="377"/>
      <c r="MXT284" s="377"/>
      <c r="MXU284" s="377"/>
      <c r="MXV284" s="377"/>
      <c r="MXW284" s="377"/>
      <c r="MXX284" s="377"/>
      <c r="MXY284" s="377"/>
      <c r="MXZ284" s="377"/>
      <c r="MYA284" s="377"/>
      <c r="MYB284" s="377"/>
      <c r="MYC284" s="377"/>
      <c r="MYD284" s="377"/>
      <c r="MYE284" s="377"/>
      <c r="MYF284" s="377"/>
      <c r="MYG284" s="377"/>
      <c r="MYH284" s="377"/>
      <c r="MYI284" s="377"/>
      <c r="MYJ284" s="377"/>
      <c r="MYK284" s="377"/>
      <c r="MYL284" s="377"/>
      <c r="MYM284" s="377"/>
      <c r="MYN284" s="377"/>
      <c r="MYO284" s="377"/>
      <c r="MYP284" s="377"/>
      <c r="MYQ284" s="377"/>
      <c r="MYR284" s="377"/>
      <c r="MYS284" s="377"/>
      <c r="MYT284" s="377"/>
      <c r="MYU284" s="377"/>
      <c r="MYV284" s="377"/>
      <c r="MYW284" s="377"/>
      <c r="MYX284" s="377"/>
      <c r="MYY284" s="377"/>
      <c r="MYZ284" s="377"/>
      <c r="MZA284" s="378"/>
      <c r="MZB284" s="378"/>
      <c r="MZC284" s="378"/>
      <c r="MZD284" s="378"/>
      <c r="MZE284" s="378"/>
      <c r="MZF284" s="378"/>
      <c r="MZG284" s="378"/>
      <c r="MZH284" s="378"/>
      <c r="MZI284" s="378"/>
      <c r="MZJ284" s="378"/>
      <c r="MZK284" s="378"/>
      <c r="MZL284" s="378"/>
      <c r="MZM284" s="378"/>
      <c r="MZN284" s="378"/>
      <c r="MZO284" s="378"/>
      <c r="MZP284" s="378"/>
      <c r="MZQ284" s="378"/>
      <c r="MZR284" s="378"/>
      <c r="MZS284" s="378"/>
      <c r="MZT284" s="378"/>
      <c r="MZU284" s="378"/>
      <c r="MZV284" s="378"/>
      <c r="MZW284" s="378"/>
      <c r="MZX284" s="378"/>
      <c r="MZY284" s="379"/>
      <c r="MZZ284" s="379"/>
      <c r="NAA284" s="379"/>
      <c r="NAB284" s="379"/>
      <c r="NAC284" s="379"/>
      <c r="NAD284" s="378"/>
      <c r="NAE284" s="378"/>
      <c r="NAF284" s="379"/>
      <c r="NAG284" s="379"/>
      <c r="NAH284" s="378"/>
      <c r="NAI284" s="378"/>
      <c r="NAJ284" s="379"/>
      <c r="NAK284" s="379"/>
      <c r="NAL284" s="378"/>
      <c r="NAM284" s="378"/>
      <c r="NAN284" s="378"/>
      <c r="NAO284" s="378"/>
      <c r="NAP284" s="378"/>
      <c r="NAQ284" s="378"/>
      <c r="NAR284" s="378"/>
      <c r="NAS284" s="379"/>
      <c r="NAT284" s="379"/>
      <c r="NAU284" s="378"/>
      <c r="NAV284" s="378"/>
      <c r="NAW284" s="379"/>
      <c r="NAX284" s="379"/>
      <c r="NAY284" s="378"/>
      <c r="NAZ284" s="378"/>
      <c r="NBA284" s="378"/>
      <c r="NBB284" s="378"/>
      <c r="NBC284" s="378"/>
      <c r="NBD284" s="372"/>
      <c r="NBE284" s="398"/>
      <c r="NBF284" s="378"/>
      <c r="NBG284" s="378"/>
      <c r="NBH284" s="378"/>
      <c r="NBI284" s="378"/>
      <c r="NBJ284" s="378"/>
      <c r="NBK284" s="378"/>
      <c r="NBL284" s="378"/>
      <c r="NBM284" s="377"/>
      <c r="NBN284" s="377"/>
      <c r="NBO284" s="377"/>
      <c r="NBP284" s="377"/>
      <c r="NBQ284" s="377"/>
      <c r="NBR284" s="377"/>
      <c r="NBS284" s="377"/>
      <c r="NBT284" s="377"/>
      <c r="NBU284" s="377"/>
      <c r="NBV284" s="377"/>
      <c r="NBW284" s="377"/>
      <c r="NBX284" s="377"/>
      <c r="NBY284" s="377"/>
      <c r="NBZ284" s="377"/>
      <c r="NCA284" s="377"/>
      <c r="NCB284" s="377"/>
      <c r="NCC284" s="377"/>
      <c r="NCD284" s="377"/>
      <c r="NCE284" s="377"/>
      <c r="NCF284" s="377"/>
      <c r="NCG284" s="377"/>
      <c r="NCH284" s="377"/>
      <c r="NCI284" s="377"/>
      <c r="NCJ284" s="377"/>
      <c r="NCK284" s="377"/>
      <c r="NCL284" s="377"/>
      <c r="NCM284" s="377"/>
      <c r="NCN284" s="377"/>
      <c r="NCO284" s="377"/>
      <c r="NCP284" s="377"/>
      <c r="NCQ284" s="377"/>
      <c r="NCR284" s="377"/>
      <c r="NCS284" s="377"/>
      <c r="NCT284" s="377"/>
      <c r="NCU284" s="377"/>
      <c r="NCV284" s="377"/>
      <c r="NCW284" s="377"/>
      <c r="NCX284" s="377"/>
      <c r="NCY284" s="377"/>
      <c r="NCZ284" s="377"/>
      <c r="NDA284" s="377"/>
      <c r="NDB284" s="377"/>
      <c r="NDC284" s="377"/>
      <c r="NDD284" s="377"/>
      <c r="NDE284" s="378"/>
      <c r="NDF284" s="378"/>
      <c r="NDG284" s="378"/>
      <c r="NDH284" s="378"/>
      <c r="NDI284" s="378"/>
      <c r="NDJ284" s="378"/>
      <c r="NDK284" s="378"/>
      <c r="NDL284" s="378"/>
      <c r="NDM284" s="378"/>
      <c r="NDN284" s="378"/>
      <c r="NDO284" s="378"/>
      <c r="NDP284" s="378"/>
      <c r="NDQ284" s="378"/>
      <c r="NDR284" s="378"/>
      <c r="NDS284" s="378"/>
      <c r="NDT284" s="378"/>
      <c r="NDU284" s="378"/>
      <c r="NDV284" s="378"/>
      <c r="NDW284" s="378"/>
      <c r="NDX284" s="378"/>
      <c r="NDY284" s="378"/>
      <c r="NDZ284" s="378"/>
      <c r="NEA284" s="378"/>
      <c r="NEB284" s="378"/>
      <c r="NEC284" s="379"/>
      <c r="NED284" s="379"/>
      <c r="NEE284" s="379"/>
      <c r="NEF284" s="379"/>
      <c r="NEG284" s="379"/>
      <c r="NEH284" s="378"/>
      <c r="NEI284" s="378"/>
      <c r="NEJ284" s="379"/>
      <c r="NEK284" s="379"/>
      <c r="NEL284" s="378"/>
      <c r="NEM284" s="378"/>
      <c r="NEN284" s="379"/>
      <c r="NEO284" s="379"/>
      <c r="NEP284" s="378"/>
      <c r="NEQ284" s="378"/>
      <c r="NER284" s="378"/>
      <c r="NES284" s="378"/>
      <c r="NET284" s="378"/>
      <c r="NEU284" s="378"/>
      <c r="NEV284" s="378"/>
      <c r="NEW284" s="379"/>
      <c r="NEX284" s="379"/>
      <c r="NEY284" s="378"/>
      <c r="NEZ284" s="378"/>
      <c r="NFA284" s="379"/>
      <c r="NFB284" s="379"/>
      <c r="NFC284" s="378"/>
      <c r="NFD284" s="378"/>
      <c r="NFE284" s="378"/>
      <c r="NFF284" s="378"/>
      <c r="NFG284" s="378"/>
      <c r="NFH284" s="372"/>
      <c r="NFI284" s="398"/>
      <c r="NFJ284" s="378"/>
      <c r="NFK284" s="378"/>
      <c r="NFL284" s="378"/>
      <c r="NFM284" s="378"/>
      <c r="NFN284" s="378"/>
      <c r="NFO284" s="378"/>
      <c r="NFP284" s="378"/>
      <c r="NFQ284" s="377"/>
      <c r="NFR284" s="377"/>
      <c r="NFS284" s="377"/>
      <c r="NFT284" s="377"/>
      <c r="NFU284" s="377"/>
      <c r="NFV284" s="377"/>
      <c r="NFW284" s="377"/>
      <c r="NFX284" s="377"/>
      <c r="NFY284" s="377"/>
      <c r="NFZ284" s="377"/>
      <c r="NGA284" s="377"/>
      <c r="NGB284" s="377"/>
      <c r="NGC284" s="377"/>
      <c r="NGD284" s="377"/>
      <c r="NGE284" s="377"/>
      <c r="NGF284" s="377"/>
      <c r="NGG284" s="377"/>
      <c r="NGH284" s="377"/>
      <c r="NGI284" s="377"/>
      <c r="NGJ284" s="377"/>
      <c r="NGK284" s="377"/>
      <c r="NGL284" s="377"/>
      <c r="NGM284" s="377"/>
      <c r="NGN284" s="377"/>
      <c r="NGO284" s="377"/>
      <c r="NGP284" s="377"/>
      <c r="NGQ284" s="377"/>
      <c r="NGR284" s="377"/>
      <c r="NGS284" s="377"/>
      <c r="NGT284" s="377"/>
      <c r="NGU284" s="377"/>
      <c r="NGV284" s="377"/>
      <c r="NGW284" s="377"/>
      <c r="NGX284" s="377"/>
      <c r="NGY284" s="377"/>
      <c r="NGZ284" s="377"/>
      <c r="NHA284" s="377"/>
      <c r="NHB284" s="377"/>
      <c r="NHC284" s="377"/>
      <c r="NHD284" s="377"/>
      <c r="NHE284" s="377"/>
      <c r="NHF284" s="377"/>
      <c r="NHG284" s="377"/>
      <c r="NHH284" s="377"/>
      <c r="NHI284" s="378"/>
      <c r="NHJ284" s="378"/>
      <c r="NHK284" s="378"/>
      <c r="NHL284" s="378"/>
      <c r="NHM284" s="378"/>
      <c r="NHN284" s="378"/>
      <c r="NHO284" s="378"/>
      <c r="NHP284" s="378"/>
      <c r="NHQ284" s="378"/>
      <c r="NHR284" s="378"/>
      <c r="NHS284" s="378"/>
      <c r="NHT284" s="378"/>
      <c r="NHU284" s="378"/>
      <c r="NHV284" s="378"/>
      <c r="NHW284" s="378"/>
      <c r="NHX284" s="378"/>
      <c r="NHY284" s="378"/>
      <c r="NHZ284" s="378"/>
      <c r="NIA284" s="378"/>
      <c r="NIB284" s="378"/>
      <c r="NIC284" s="378"/>
      <c r="NID284" s="378"/>
      <c r="NIE284" s="378"/>
      <c r="NIF284" s="378"/>
      <c r="NIG284" s="379"/>
      <c r="NIH284" s="379"/>
      <c r="NII284" s="379"/>
      <c r="NIJ284" s="379"/>
      <c r="NIK284" s="379"/>
      <c r="NIL284" s="378"/>
      <c r="NIM284" s="378"/>
      <c r="NIN284" s="379"/>
      <c r="NIO284" s="379"/>
      <c r="NIP284" s="378"/>
      <c r="NIQ284" s="378"/>
      <c r="NIR284" s="379"/>
      <c r="NIS284" s="379"/>
      <c r="NIT284" s="378"/>
      <c r="NIU284" s="378"/>
      <c r="NIV284" s="378"/>
      <c r="NIW284" s="378"/>
      <c r="NIX284" s="378"/>
      <c r="NIY284" s="378"/>
      <c r="NIZ284" s="378"/>
      <c r="NJA284" s="379"/>
      <c r="NJB284" s="379"/>
      <c r="NJC284" s="378"/>
      <c r="NJD284" s="378"/>
      <c r="NJE284" s="379"/>
      <c r="NJF284" s="379"/>
      <c r="NJG284" s="378"/>
      <c r="NJH284" s="378"/>
      <c r="NJI284" s="378"/>
      <c r="NJJ284" s="378"/>
      <c r="NJK284" s="378"/>
      <c r="NJL284" s="372"/>
      <c r="NJM284" s="398"/>
      <c r="NJN284" s="378"/>
      <c r="NJO284" s="378"/>
      <c r="NJP284" s="378"/>
      <c r="NJQ284" s="378"/>
      <c r="NJR284" s="378"/>
      <c r="NJS284" s="378"/>
      <c r="NJT284" s="378"/>
      <c r="NJU284" s="377"/>
      <c r="NJV284" s="377"/>
      <c r="NJW284" s="377"/>
      <c r="NJX284" s="377"/>
      <c r="NJY284" s="377"/>
      <c r="NJZ284" s="377"/>
      <c r="NKA284" s="377"/>
      <c r="NKB284" s="377"/>
      <c r="NKC284" s="377"/>
      <c r="NKD284" s="377"/>
      <c r="NKE284" s="377"/>
      <c r="NKF284" s="377"/>
      <c r="NKG284" s="377"/>
      <c r="NKH284" s="377"/>
      <c r="NKI284" s="377"/>
      <c r="NKJ284" s="377"/>
      <c r="NKK284" s="377"/>
      <c r="NKL284" s="377"/>
      <c r="NKM284" s="377"/>
      <c r="NKN284" s="377"/>
      <c r="NKO284" s="377"/>
      <c r="NKP284" s="377"/>
      <c r="NKQ284" s="377"/>
      <c r="NKR284" s="377"/>
      <c r="NKS284" s="377"/>
      <c r="NKT284" s="377"/>
      <c r="NKU284" s="377"/>
      <c r="NKV284" s="377"/>
      <c r="NKW284" s="377"/>
      <c r="NKX284" s="377"/>
      <c r="NKY284" s="377"/>
      <c r="NKZ284" s="377"/>
      <c r="NLA284" s="377"/>
      <c r="NLB284" s="377"/>
      <c r="NLC284" s="377"/>
      <c r="NLD284" s="377"/>
      <c r="NLE284" s="377"/>
      <c r="NLF284" s="377"/>
      <c r="NLG284" s="377"/>
      <c r="NLH284" s="377"/>
      <c r="NLI284" s="377"/>
      <c r="NLJ284" s="377"/>
      <c r="NLK284" s="377"/>
      <c r="NLL284" s="377"/>
      <c r="NLM284" s="378"/>
      <c r="NLN284" s="378"/>
      <c r="NLO284" s="378"/>
      <c r="NLP284" s="378"/>
      <c r="NLQ284" s="378"/>
      <c r="NLR284" s="378"/>
      <c r="NLS284" s="378"/>
      <c r="NLT284" s="378"/>
      <c r="NLU284" s="378"/>
      <c r="NLV284" s="378"/>
      <c r="NLW284" s="378"/>
      <c r="NLX284" s="378"/>
      <c r="NLY284" s="378"/>
      <c r="NLZ284" s="378"/>
      <c r="NMA284" s="378"/>
      <c r="NMB284" s="378"/>
      <c r="NMC284" s="378"/>
      <c r="NMD284" s="378"/>
      <c r="NME284" s="378"/>
      <c r="NMF284" s="378"/>
      <c r="NMG284" s="378"/>
      <c r="NMH284" s="378"/>
      <c r="NMI284" s="378"/>
      <c r="NMJ284" s="378"/>
      <c r="NMK284" s="379"/>
      <c r="NML284" s="379"/>
      <c r="NMM284" s="379"/>
      <c r="NMN284" s="379"/>
      <c r="NMO284" s="379"/>
      <c r="NMP284" s="378"/>
      <c r="NMQ284" s="378"/>
      <c r="NMR284" s="379"/>
      <c r="NMS284" s="379"/>
      <c r="NMT284" s="378"/>
      <c r="NMU284" s="378"/>
      <c r="NMV284" s="379"/>
      <c r="NMW284" s="379"/>
      <c r="NMX284" s="378"/>
      <c r="NMY284" s="378"/>
      <c r="NMZ284" s="378"/>
      <c r="NNA284" s="378"/>
      <c r="NNB284" s="378"/>
      <c r="NNC284" s="378"/>
      <c r="NND284" s="378"/>
      <c r="NNE284" s="379"/>
      <c r="NNF284" s="379"/>
      <c r="NNG284" s="378"/>
      <c r="NNH284" s="378"/>
      <c r="NNI284" s="379"/>
      <c r="NNJ284" s="379"/>
      <c r="NNK284" s="378"/>
      <c r="NNL284" s="378"/>
      <c r="NNM284" s="378"/>
      <c r="NNN284" s="378"/>
      <c r="NNO284" s="378"/>
      <c r="NNP284" s="372"/>
      <c r="NNQ284" s="398"/>
      <c r="NNR284" s="378"/>
      <c r="NNS284" s="378"/>
      <c r="NNT284" s="378"/>
      <c r="NNU284" s="378"/>
      <c r="NNV284" s="378"/>
      <c r="NNW284" s="378"/>
      <c r="NNX284" s="378"/>
      <c r="NNY284" s="377"/>
      <c r="NNZ284" s="377"/>
      <c r="NOA284" s="377"/>
      <c r="NOB284" s="377"/>
      <c r="NOC284" s="377"/>
      <c r="NOD284" s="377"/>
      <c r="NOE284" s="377"/>
      <c r="NOF284" s="377"/>
      <c r="NOG284" s="377"/>
      <c r="NOH284" s="377"/>
      <c r="NOI284" s="377"/>
      <c r="NOJ284" s="377"/>
      <c r="NOK284" s="377"/>
      <c r="NOL284" s="377"/>
      <c r="NOM284" s="377"/>
      <c r="NON284" s="377"/>
      <c r="NOO284" s="377"/>
      <c r="NOP284" s="377"/>
      <c r="NOQ284" s="377"/>
      <c r="NOR284" s="377"/>
      <c r="NOS284" s="377"/>
      <c r="NOT284" s="377"/>
      <c r="NOU284" s="377"/>
      <c r="NOV284" s="377"/>
      <c r="NOW284" s="377"/>
      <c r="NOX284" s="377"/>
      <c r="NOY284" s="377"/>
      <c r="NOZ284" s="377"/>
      <c r="NPA284" s="377"/>
      <c r="NPB284" s="377"/>
      <c r="NPC284" s="377"/>
      <c r="NPD284" s="377"/>
      <c r="NPE284" s="377"/>
      <c r="NPF284" s="377"/>
      <c r="NPG284" s="377"/>
      <c r="NPH284" s="377"/>
      <c r="NPI284" s="377"/>
      <c r="NPJ284" s="377"/>
      <c r="NPK284" s="377"/>
      <c r="NPL284" s="377"/>
      <c r="NPM284" s="377"/>
      <c r="NPN284" s="377"/>
      <c r="NPO284" s="377"/>
      <c r="NPP284" s="377"/>
      <c r="NPQ284" s="378"/>
      <c r="NPR284" s="378"/>
      <c r="NPS284" s="378"/>
      <c r="NPT284" s="378"/>
      <c r="NPU284" s="378"/>
      <c r="NPV284" s="378"/>
      <c r="NPW284" s="378"/>
      <c r="NPX284" s="378"/>
      <c r="NPY284" s="378"/>
      <c r="NPZ284" s="378"/>
      <c r="NQA284" s="378"/>
      <c r="NQB284" s="378"/>
      <c r="NQC284" s="378"/>
      <c r="NQD284" s="378"/>
      <c r="NQE284" s="378"/>
      <c r="NQF284" s="378"/>
      <c r="NQG284" s="378"/>
      <c r="NQH284" s="378"/>
      <c r="NQI284" s="378"/>
      <c r="NQJ284" s="378"/>
      <c r="NQK284" s="378"/>
      <c r="NQL284" s="378"/>
      <c r="NQM284" s="378"/>
      <c r="NQN284" s="378"/>
      <c r="NQO284" s="379"/>
      <c r="NQP284" s="379"/>
      <c r="NQQ284" s="379"/>
      <c r="NQR284" s="379"/>
      <c r="NQS284" s="379"/>
      <c r="NQT284" s="378"/>
      <c r="NQU284" s="378"/>
      <c r="NQV284" s="379"/>
      <c r="NQW284" s="379"/>
      <c r="NQX284" s="378"/>
      <c r="NQY284" s="378"/>
      <c r="NQZ284" s="379"/>
      <c r="NRA284" s="379"/>
      <c r="NRB284" s="378"/>
      <c r="NRC284" s="378"/>
      <c r="NRD284" s="378"/>
      <c r="NRE284" s="378"/>
      <c r="NRF284" s="378"/>
      <c r="NRG284" s="378"/>
      <c r="NRH284" s="378"/>
      <c r="NRI284" s="379"/>
      <c r="NRJ284" s="379"/>
      <c r="NRK284" s="378"/>
      <c r="NRL284" s="378"/>
      <c r="NRM284" s="379"/>
      <c r="NRN284" s="379"/>
      <c r="NRO284" s="378"/>
      <c r="NRP284" s="378"/>
      <c r="NRQ284" s="378"/>
      <c r="NRR284" s="378"/>
      <c r="NRS284" s="378"/>
      <c r="NRT284" s="372"/>
      <c r="NRU284" s="398"/>
      <c r="NRV284" s="378"/>
      <c r="NRW284" s="378"/>
      <c r="NRX284" s="378"/>
      <c r="NRY284" s="378"/>
      <c r="NRZ284" s="378"/>
      <c r="NSA284" s="378"/>
      <c r="NSB284" s="378"/>
      <c r="NSC284" s="377"/>
      <c r="NSD284" s="377"/>
      <c r="NSE284" s="377"/>
      <c r="NSF284" s="377"/>
      <c r="NSG284" s="377"/>
      <c r="NSH284" s="377"/>
      <c r="NSI284" s="377"/>
      <c r="NSJ284" s="377"/>
      <c r="NSK284" s="377"/>
      <c r="NSL284" s="377"/>
      <c r="NSM284" s="377"/>
      <c r="NSN284" s="377"/>
      <c r="NSO284" s="377"/>
      <c r="NSP284" s="377"/>
      <c r="NSQ284" s="377"/>
      <c r="NSR284" s="377"/>
      <c r="NSS284" s="377"/>
      <c r="NST284" s="377"/>
      <c r="NSU284" s="377"/>
      <c r="NSV284" s="377"/>
      <c r="NSW284" s="377"/>
      <c r="NSX284" s="377"/>
      <c r="NSY284" s="377"/>
      <c r="NSZ284" s="377"/>
      <c r="NTA284" s="377"/>
      <c r="NTB284" s="377"/>
      <c r="NTC284" s="377"/>
      <c r="NTD284" s="377"/>
      <c r="NTE284" s="377"/>
      <c r="NTF284" s="377"/>
      <c r="NTG284" s="377"/>
      <c r="NTH284" s="377"/>
      <c r="NTI284" s="377"/>
      <c r="NTJ284" s="377"/>
      <c r="NTK284" s="377"/>
      <c r="NTL284" s="377"/>
      <c r="NTM284" s="377"/>
      <c r="NTN284" s="377"/>
      <c r="NTO284" s="377"/>
      <c r="NTP284" s="377"/>
      <c r="NTQ284" s="377"/>
      <c r="NTR284" s="377"/>
      <c r="NTS284" s="377"/>
      <c r="NTT284" s="377"/>
      <c r="NTU284" s="378"/>
      <c r="NTV284" s="378"/>
      <c r="NTW284" s="378"/>
      <c r="NTX284" s="378"/>
      <c r="NTY284" s="378"/>
      <c r="NTZ284" s="378"/>
      <c r="NUA284" s="378"/>
      <c r="NUB284" s="378"/>
      <c r="NUC284" s="378"/>
      <c r="NUD284" s="378"/>
      <c r="NUE284" s="378"/>
      <c r="NUF284" s="378"/>
      <c r="NUG284" s="378"/>
      <c r="NUH284" s="378"/>
      <c r="NUI284" s="378"/>
      <c r="NUJ284" s="378"/>
      <c r="NUK284" s="378"/>
      <c r="NUL284" s="378"/>
      <c r="NUM284" s="378"/>
      <c r="NUN284" s="378"/>
      <c r="NUO284" s="378"/>
      <c r="NUP284" s="378"/>
      <c r="NUQ284" s="378"/>
      <c r="NUR284" s="378"/>
      <c r="NUS284" s="379"/>
      <c r="NUT284" s="379"/>
      <c r="NUU284" s="379"/>
      <c r="NUV284" s="379"/>
      <c r="NUW284" s="379"/>
      <c r="NUX284" s="378"/>
      <c r="NUY284" s="378"/>
      <c r="NUZ284" s="379"/>
      <c r="NVA284" s="379"/>
      <c r="NVB284" s="378"/>
      <c r="NVC284" s="378"/>
      <c r="NVD284" s="379"/>
      <c r="NVE284" s="379"/>
      <c r="NVF284" s="378"/>
      <c r="NVG284" s="378"/>
      <c r="NVH284" s="378"/>
      <c r="NVI284" s="378"/>
      <c r="NVJ284" s="378"/>
      <c r="NVK284" s="378"/>
      <c r="NVL284" s="378"/>
      <c r="NVM284" s="379"/>
      <c r="NVN284" s="379"/>
      <c r="NVO284" s="378"/>
      <c r="NVP284" s="378"/>
      <c r="NVQ284" s="379"/>
      <c r="NVR284" s="379"/>
      <c r="NVS284" s="378"/>
      <c r="NVT284" s="378"/>
      <c r="NVU284" s="378"/>
      <c r="NVV284" s="378"/>
      <c r="NVW284" s="378"/>
      <c r="NVX284" s="372"/>
      <c r="NVY284" s="398"/>
      <c r="NVZ284" s="378"/>
      <c r="NWA284" s="378"/>
      <c r="NWB284" s="378"/>
      <c r="NWC284" s="378"/>
      <c r="NWD284" s="378"/>
      <c r="NWE284" s="378"/>
      <c r="NWF284" s="378"/>
      <c r="NWG284" s="377"/>
      <c r="NWH284" s="377"/>
      <c r="NWI284" s="377"/>
      <c r="NWJ284" s="377"/>
      <c r="NWK284" s="377"/>
      <c r="NWL284" s="377"/>
      <c r="NWM284" s="377"/>
      <c r="NWN284" s="377"/>
      <c r="NWO284" s="377"/>
      <c r="NWP284" s="377"/>
      <c r="NWQ284" s="377"/>
      <c r="NWR284" s="377"/>
      <c r="NWS284" s="377"/>
      <c r="NWT284" s="377"/>
      <c r="NWU284" s="377"/>
      <c r="NWV284" s="377"/>
      <c r="NWW284" s="377"/>
      <c r="NWX284" s="377"/>
      <c r="NWY284" s="377"/>
      <c r="NWZ284" s="377"/>
      <c r="NXA284" s="377"/>
      <c r="NXB284" s="377"/>
      <c r="NXC284" s="377"/>
      <c r="NXD284" s="377"/>
      <c r="NXE284" s="377"/>
      <c r="NXF284" s="377"/>
      <c r="NXG284" s="377"/>
      <c r="NXH284" s="377"/>
      <c r="NXI284" s="377"/>
      <c r="NXJ284" s="377"/>
      <c r="NXK284" s="377"/>
      <c r="NXL284" s="377"/>
      <c r="NXM284" s="377"/>
      <c r="NXN284" s="377"/>
      <c r="NXO284" s="377"/>
      <c r="NXP284" s="377"/>
      <c r="NXQ284" s="377"/>
      <c r="NXR284" s="377"/>
      <c r="NXS284" s="377"/>
      <c r="NXT284" s="377"/>
      <c r="NXU284" s="377"/>
      <c r="NXV284" s="377"/>
      <c r="NXW284" s="377"/>
      <c r="NXX284" s="377"/>
      <c r="NXY284" s="378"/>
      <c r="NXZ284" s="378"/>
      <c r="NYA284" s="378"/>
      <c r="NYB284" s="378"/>
      <c r="NYC284" s="378"/>
      <c r="NYD284" s="378"/>
      <c r="NYE284" s="378"/>
      <c r="NYF284" s="378"/>
      <c r="NYG284" s="378"/>
      <c r="NYH284" s="378"/>
      <c r="NYI284" s="378"/>
      <c r="NYJ284" s="378"/>
      <c r="NYK284" s="378"/>
      <c r="NYL284" s="378"/>
      <c r="NYM284" s="378"/>
      <c r="NYN284" s="378"/>
      <c r="NYO284" s="378"/>
      <c r="NYP284" s="378"/>
      <c r="NYQ284" s="378"/>
      <c r="NYR284" s="378"/>
      <c r="NYS284" s="378"/>
      <c r="NYT284" s="378"/>
      <c r="NYU284" s="378"/>
      <c r="NYV284" s="378"/>
      <c r="NYW284" s="379"/>
      <c r="NYX284" s="379"/>
      <c r="NYY284" s="379"/>
      <c r="NYZ284" s="379"/>
      <c r="NZA284" s="379"/>
      <c r="NZB284" s="378"/>
      <c r="NZC284" s="378"/>
      <c r="NZD284" s="379"/>
      <c r="NZE284" s="379"/>
      <c r="NZF284" s="378"/>
      <c r="NZG284" s="378"/>
      <c r="NZH284" s="379"/>
      <c r="NZI284" s="379"/>
      <c r="NZJ284" s="378"/>
      <c r="NZK284" s="378"/>
      <c r="NZL284" s="378"/>
      <c r="NZM284" s="378"/>
      <c r="NZN284" s="378"/>
      <c r="NZO284" s="378"/>
      <c r="NZP284" s="378"/>
      <c r="NZQ284" s="379"/>
      <c r="NZR284" s="379"/>
      <c r="NZS284" s="378"/>
      <c r="NZT284" s="378"/>
      <c r="NZU284" s="379"/>
      <c r="NZV284" s="379"/>
      <c r="NZW284" s="378"/>
      <c r="NZX284" s="378"/>
      <c r="NZY284" s="378"/>
      <c r="NZZ284" s="378"/>
      <c r="OAA284" s="378"/>
      <c r="OAB284" s="372"/>
      <c r="OAC284" s="398"/>
      <c r="OAD284" s="378"/>
      <c r="OAE284" s="378"/>
      <c r="OAF284" s="378"/>
      <c r="OAG284" s="378"/>
      <c r="OAH284" s="378"/>
      <c r="OAI284" s="378"/>
      <c r="OAJ284" s="378"/>
      <c r="OAK284" s="377"/>
      <c r="OAL284" s="377"/>
      <c r="OAM284" s="377"/>
      <c r="OAN284" s="377"/>
      <c r="OAO284" s="377"/>
      <c r="OAP284" s="377"/>
      <c r="OAQ284" s="377"/>
      <c r="OAR284" s="377"/>
      <c r="OAS284" s="377"/>
      <c r="OAT284" s="377"/>
      <c r="OAU284" s="377"/>
      <c r="OAV284" s="377"/>
      <c r="OAW284" s="377"/>
      <c r="OAX284" s="377"/>
      <c r="OAY284" s="377"/>
      <c r="OAZ284" s="377"/>
      <c r="OBA284" s="377"/>
      <c r="OBB284" s="377"/>
      <c r="OBC284" s="377"/>
      <c r="OBD284" s="377"/>
      <c r="OBE284" s="377"/>
      <c r="OBF284" s="377"/>
      <c r="OBG284" s="377"/>
      <c r="OBH284" s="377"/>
      <c r="OBI284" s="377"/>
      <c r="OBJ284" s="377"/>
      <c r="OBK284" s="377"/>
      <c r="OBL284" s="377"/>
      <c r="OBM284" s="377"/>
      <c r="OBN284" s="377"/>
      <c r="OBO284" s="377"/>
      <c r="OBP284" s="377"/>
      <c r="OBQ284" s="377"/>
      <c r="OBR284" s="377"/>
      <c r="OBS284" s="377"/>
      <c r="OBT284" s="377"/>
      <c r="OBU284" s="377"/>
      <c r="OBV284" s="377"/>
      <c r="OBW284" s="377"/>
      <c r="OBX284" s="377"/>
      <c r="OBY284" s="377"/>
      <c r="OBZ284" s="377"/>
      <c r="OCA284" s="377"/>
      <c r="OCB284" s="377"/>
      <c r="OCC284" s="378"/>
      <c r="OCD284" s="378"/>
      <c r="OCE284" s="378"/>
      <c r="OCF284" s="378"/>
      <c r="OCG284" s="378"/>
      <c r="OCH284" s="378"/>
      <c r="OCI284" s="378"/>
      <c r="OCJ284" s="378"/>
      <c r="OCK284" s="378"/>
      <c r="OCL284" s="378"/>
      <c r="OCM284" s="378"/>
      <c r="OCN284" s="378"/>
      <c r="OCO284" s="378"/>
      <c r="OCP284" s="378"/>
      <c r="OCQ284" s="378"/>
      <c r="OCR284" s="378"/>
      <c r="OCS284" s="378"/>
      <c r="OCT284" s="378"/>
      <c r="OCU284" s="378"/>
      <c r="OCV284" s="378"/>
      <c r="OCW284" s="378"/>
      <c r="OCX284" s="378"/>
      <c r="OCY284" s="378"/>
      <c r="OCZ284" s="378"/>
      <c r="ODA284" s="379"/>
      <c r="ODB284" s="379"/>
      <c r="ODC284" s="379"/>
      <c r="ODD284" s="379"/>
      <c r="ODE284" s="379"/>
      <c r="ODF284" s="378"/>
      <c r="ODG284" s="378"/>
      <c r="ODH284" s="379"/>
      <c r="ODI284" s="379"/>
      <c r="ODJ284" s="378"/>
      <c r="ODK284" s="378"/>
      <c r="ODL284" s="379"/>
      <c r="ODM284" s="379"/>
      <c r="ODN284" s="378"/>
      <c r="ODO284" s="378"/>
      <c r="ODP284" s="378"/>
      <c r="ODQ284" s="378"/>
      <c r="ODR284" s="378"/>
      <c r="ODS284" s="378"/>
      <c r="ODT284" s="378"/>
      <c r="ODU284" s="379"/>
      <c r="ODV284" s="379"/>
      <c r="ODW284" s="378"/>
      <c r="ODX284" s="378"/>
      <c r="ODY284" s="379"/>
      <c r="ODZ284" s="379"/>
      <c r="OEA284" s="378"/>
      <c r="OEB284" s="378"/>
      <c r="OEC284" s="378"/>
      <c r="OED284" s="378"/>
      <c r="OEE284" s="378"/>
      <c r="OEF284" s="372"/>
      <c r="OEG284" s="398"/>
      <c r="OEH284" s="378"/>
      <c r="OEI284" s="378"/>
      <c r="OEJ284" s="378"/>
      <c r="OEK284" s="378"/>
      <c r="OEL284" s="378"/>
      <c r="OEM284" s="378"/>
      <c r="OEN284" s="378"/>
      <c r="OEO284" s="377"/>
      <c r="OEP284" s="377"/>
      <c r="OEQ284" s="377"/>
      <c r="OER284" s="377"/>
      <c r="OES284" s="377"/>
      <c r="OET284" s="377"/>
      <c r="OEU284" s="377"/>
      <c r="OEV284" s="377"/>
      <c r="OEW284" s="377"/>
      <c r="OEX284" s="377"/>
      <c r="OEY284" s="377"/>
      <c r="OEZ284" s="377"/>
      <c r="OFA284" s="377"/>
      <c r="OFB284" s="377"/>
      <c r="OFC284" s="377"/>
      <c r="OFD284" s="377"/>
      <c r="OFE284" s="377"/>
      <c r="OFF284" s="377"/>
      <c r="OFG284" s="377"/>
      <c r="OFH284" s="377"/>
      <c r="OFI284" s="377"/>
      <c r="OFJ284" s="377"/>
      <c r="OFK284" s="377"/>
      <c r="OFL284" s="377"/>
      <c r="OFM284" s="377"/>
      <c r="OFN284" s="377"/>
      <c r="OFO284" s="377"/>
      <c r="OFP284" s="377"/>
      <c r="OFQ284" s="377"/>
      <c r="OFR284" s="377"/>
      <c r="OFS284" s="377"/>
      <c r="OFT284" s="377"/>
      <c r="OFU284" s="377"/>
      <c r="OFV284" s="377"/>
      <c r="OFW284" s="377"/>
      <c r="OFX284" s="377"/>
      <c r="OFY284" s="377"/>
      <c r="OFZ284" s="377"/>
      <c r="OGA284" s="377"/>
      <c r="OGB284" s="377"/>
      <c r="OGC284" s="377"/>
      <c r="OGD284" s="377"/>
      <c r="OGE284" s="377"/>
      <c r="OGF284" s="377"/>
      <c r="OGG284" s="378"/>
      <c r="OGH284" s="378"/>
      <c r="OGI284" s="378"/>
      <c r="OGJ284" s="378"/>
      <c r="OGK284" s="378"/>
      <c r="OGL284" s="378"/>
      <c r="OGM284" s="378"/>
      <c r="OGN284" s="378"/>
      <c r="OGO284" s="378"/>
      <c r="OGP284" s="378"/>
      <c r="OGQ284" s="378"/>
      <c r="OGR284" s="378"/>
      <c r="OGS284" s="378"/>
      <c r="OGT284" s="378"/>
      <c r="OGU284" s="378"/>
      <c r="OGV284" s="378"/>
      <c r="OGW284" s="378"/>
      <c r="OGX284" s="378"/>
      <c r="OGY284" s="378"/>
      <c r="OGZ284" s="378"/>
      <c r="OHA284" s="378"/>
      <c r="OHB284" s="378"/>
      <c r="OHC284" s="378"/>
      <c r="OHD284" s="378"/>
      <c r="OHE284" s="379"/>
      <c r="OHF284" s="379"/>
      <c r="OHG284" s="379"/>
      <c r="OHH284" s="379"/>
      <c r="OHI284" s="379"/>
      <c r="OHJ284" s="378"/>
      <c r="OHK284" s="378"/>
      <c r="OHL284" s="379"/>
      <c r="OHM284" s="379"/>
      <c r="OHN284" s="378"/>
      <c r="OHO284" s="378"/>
      <c r="OHP284" s="379"/>
      <c r="OHQ284" s="379"/>
      <c r="OHR284" s="378"/>
      <c r="OHS284" s="378"/>
      <c r="OHT284" s="378"/>
      <c r="OHU284" s="378"/>
      <c r="OHV284" s="378"/>
      <c r="OHW284" s="378"/>
      <c r="OHX284" s="378"/>
      <c r="OHY284" s="379"/>
      <c r="OHZ284" s="379"/>
      <c r="OIA284" s="378"/>
      <c r="OIB284" s="378"/>
      <c r="OIC284" s="379"/>
      <c r="OID284" s="379"/>
      <c r="OIE284" s="378"/>
      <c r="OIF284" s="378"/>
      <c r="OIG284" s="378"/>
      <c r="OIH284" s="378"/>
      <c r="OII284" s="378"/>
      <c r="OIJ284" s="372"/>
      <c r="OIK284" s="398"/>
      <c r="OIL284" s="378"/>
      <c r="OIM284" s="378"/>
      <c r="OIN284" s="378"/>
      <c r="OIO284" s="378"/>
      <c r="OIP284" s="378"/>
      <c r="OIQ284" s="378"/>
      <c r="OIR284" s="378"/>
      <c r="OIS284" s="377"/>
      <c r="OIT284" s="377"/>
      <c r="OIU284" s="377"/>
      <c r="OIV284" s="377"/>
      <c r="OIW284" s="377"/>
      <c r="OIX284" s="377"/>
      <c r="OIY284" s="377"/>
      <c r="OIZ284" s="377"/>
      <c r="OJA284" s="377"/>
      <c r="OJB284" s="377"/>
      <c r="OJC284" s="377"/>
      <c r="OJD284" s="377"/>
      <c r="OJE284" s="377"/>
      <c r="OJF284" s="377"/>
      <c r="OJG284" s="377"/>
      <c r="OJH284" s="377"/>
      <c r="OJI284" s="377"/>
      <c r="OJJ284" s="377"/>
      <c r="OJK284" s="377"/>
      <c r="OJL284" s="377"/>
      <c r="OJM284" s="377"/>
      <c r="OJN284" s="377"/>
      <c r="OJO284" s="377"/>
      <c r="OJP284" s="377"/>
      <c r="OJQ284" s="377"/>
      <c r="OJR284" s="377"/>
      <c r="OJS284" s="377"/>
      <c r="OJT284" s="377"/>
      <c r="OJU284" s="377"/>
      <c r="OJV284" s="377"/>
      <c r="OJW284" s="377"/>
      <c r="OJX284" s="377"/>
      <c r="OJY284" s="377"/>
      <c r="OJZ284" s="377"/>
      <c r="OKA284" s="377"/>
      <c r="OKB284" s="377"/>
      <c r="OKC284" s="377"/>
      <c r="OKD284" s="377"/>
      <c r="OKE284" s="377"/>
      <c r="OKF284" s="377"/>
      <c r="OKG284" s="377"/>
      <c r="OKH284" s="377"/>
      <c r="OKI284" s="377"/>
      <c r="OKJ284" s="377"/>
      <c r="OKK284" s="378"/>
      <c r="OKL284" s="378"/>
      <c r="OKM284" s="378"/>
      <c r="OKN284" s="378"/>
      <c r="OKO284" s="378"/>
      <c r="OKP284" s="378"/>
      <c r="OKQ284" s="378"/>
      <c r="OKR284" s="378"/>
      <c r="OKS284" s="378"/>
      <c r="OKT284" s="378"/>
      <c r="OKU284" s="378"/>
      <c r="OKV284" s="378"/>
      <c r="OKW284" s="378"/>
      <c r="OKX284" s="378"/>
      <c r="OKY284" s="378"/>
      <c r="OKZ284" s="378"/>
      <c r="OLA284" s="378"/>
      <c r="OLB284" s="378"/>
      <c r="OLC284" s="378"/>
      <c r="OLD284" s="378"/>
      <c r="OLE284" s="378"/>
      <c r="OLF284" s="378"/>
      <c r="OLG284" s="378"/>
      <c r="OLH284" s="378"/>
      <c r="OLI284" s="379"/>
      <c r="OLJ284" s="379"/>
      <c r="OLK284" s="379"/>
      <c r="OLL284" s="379"/>
      <c r="OLM284" s="379"/>
      <c r="OLN284" s="378"/>
      <c r="OLO284" s="378"/>
      <c r="OLP284" s="379"/>
      <c r="OLQ284" s="379"/>
      <c r="OLR284" s="378"/>
      <c r="OLS284" s="378"/>
      <c r="OLT284" s="379"/>
      <c r="OLU284" s="379"/>
      <c r="OLV284" s="378"/>
      <c r="OLW284" s="378"/>
      <c r="OLX284" s="378"/>
      <c r="OLY284" s="378"/>
      <c r="OLZ284" s="378"/>
      <c r="OMA284" s="378"/>
      <c r="OMB284" s="378"/>
      <c r="OMC284" s="379"/>
      <c r="OMD284" s="379"/>
      <c r="OME284" s="378"/>
      <c r="OMF284" s="378"/>
      <c r="OMG284" s="379"/>
      <c r="OMH284" s="379"/>
      <c r="OMI284" s="378"/>
      <c r="OMJ284" s="378"/>
      <c r="OMK284" s="378"/>
      <c r="OML284" s="378"/>
      <c r="OMM284" s="378"/>
      <c r="OMN284" s="372"/>
      <c r="OMO284" s="398"/>
      <c r="OMP284" s="378"/>
      <c r="OMQ284" s="378"/>
      <c r="OMR284" s="378"/>
      <c r="OMS284" s="378"/>
      <c r="OMT284" s="378"/>
      <c r="OMU284" s="378"/>
      <c r="OMV284" s="378"/>
      <c r="OMW284" s="377"/>
      <c r="OMX284" s="377"/>
      <c r="OMY284" s="377"/>
      <c r="OMZ284" s="377"/>
      <c r="ONA284" s="377"/>
      <c r="ONB284" s="377"/>
      <c r="ONC284" s="377"/>
      <c r="OND284" s="377"/>
      <c r="ONE284" s="377"/>
      <c r="ONF284" s="377"/>
      <c r="ONG284" s="377"/>
      <c r="ONH284" s="377"/>
      <c r="ONI284" s="377"/>
      <c r="ONJ284" s="377"/>
      <c r="ONK284" s="377"/>
      <c r="ONL284" s="377"/>
      <c r="ONM284" s="377"/>
      <c r="ONN284" s="377"/>
      <c r="ONO284" s="377"/>
      <c r="ONP284" s="377"/>
      <c r="ONQ284" s="377"/>
      <c r="ONR284" s="377"/>
      <c r="ONS284" s="377"/>
      <c r="ONT284" s="377"/>
      <c r="ONU284" s="377"/>
      <c r="ONV284" s="377"/>
      <c r="ONW284" s="377"/>
      <c r="ONX284" s="377"/>
      <c r="ONY284" s="377"/>
      <c r="ONZ284" s="377"/>
      <c r="OOA284" s="377"/>
      <c r="OOB284" s="377"/>
      <c r="OOC284" s="377"/>
      <c r="OOD284" s="377"/>
      <c r="OOE284" s="377"/>
      <c r="OOF284" s="377"/>
      <c r="OOG284" s="377"/>
      <c r="OOH284" s="377"/>
      <c r="OOI284" s="377"/>
      <c r="OOJ284" s="377"/>
      <c r="OOK284" s="377"/>
      <c r="OOL284" s="377"/>
      <c r="OOM284" s="377"/>
      <c r="OON284" s="377"/>
      <c r="OOO284" s="378"/>
      <c r="OOP284" s="378"/>
      <c r="OOQ284" s="378"/>
      <c r="OOR284" s="378"/>
      <c r="OOS284" s="378"/>
      <c r="OOT284" s="378"/>
      <c r="OOU284" s="378"/>
      <c r="OOV284" s="378"/>
      <c r="OOW284" s="378"/>
      <c r="OOX284" s="378"/>
      <c r="OOY284" s="378"/>
      <c r="OOZ284" s="378"/>
      <c r="OPA284" s="378"/>
      <c r="OPB284" s="378"/>
      <c r="OPC284" s="378"/>
      <c r="OPD284" s="378"/>
      <c r="OPE284" s="378"/>
      <c r="OPF284" s="378"/>
      <c r="OPG284" s="378"/>
      <c r="OPH284" s="378"/>
      <c r="OPI284" s="378"/>
      <c r="OPJ284" s="378"/>
      <c r="OPK284" s="378"/>
      <c r="OPL284" s="378"/>
      <c r="OPM284" s="379"/>
      <c r="OPN284" s="379"/>
      <c r="OPO284" s="379"/>
      <c r="OPP284" s="379"/>
      <c r="OPQ284" s="379"/>
      <c r="OPR284" s="378"/>
      <c r="OPS284" s="378"/>
      <c r="OPT284" s="379"/>
      <c r="OPU284" s="379"/>
      <c r="OPV284" s="378"/>
      <c r="OPW284" s="378"/>
      <c r="OPX284" s="379"/>
      <c r="OPY284" s="379"/>
      <c r="OPZ284" s="378"/>
      <c r="OQA284" s="378"/>
      <c r="OQB284" s="378"/>
      <c r="OQC284" s="378"/>
      <c r="OQD284" s="378"/>
      <c r="OQE284" s="378"/>
      <c r="OQF284" s="378"/>
      <c r="OQG284" s="379"/>
      <c r="OQH284" s="379"/>
      <c r="OQI284" s="378"/>
      <c r="OQJ284" s="378"/>
      <c r="OQK284" s="379"/>
      <c r="OQL284" s="379"/>
      <c r="OQM284" s="378"/>
      <c r="OQN284" s="378"/>
      <c r="OQO284" s="378"/>
      <c r="OQP284" s="378"/>
      <c r="OQQ284" s="378"/>
      <c r="OQR284" s="372"/>
      <c r="OQS284" s="398"/>
      <c r="OQT284" s="378"/>
      <c r="OQU284" s="378"/>
      <c r="OQV284" s="378"/>
      <c r="OQW284" s="378"/>
      <c r="OQX284" s="378"/>
      <c r="OQY284" s="378"/>
      <c r="OQZ284" s="378"/>
      <c r="ORA284" s="377"/>
      <c r="ORB284" s="377"/>
      <c r="ORC284" s="377"/>
      <c r="ORD284" s="377"/>
      <c r="ORE284" s="377"/>
      <c r="ORF284" s="377"/>
      <c r="ORG284" s="377"/>
      <c r="ORH284" s="377"/>
      <c r="ORI284" s="377"/>
      <c r="ORJ284" s="377"/>
      <c r="ORK284" s="377"/>
      <c r="ORL284" s="377"/>
      <c r="ORM284" s="377"/>
      <c r="ORN284" s="377"/>
      <c r="ORO284" s="377"/>
      <c r="ORP284" s="377"/>
      <c r="ORQ284" s="377"/>
      <c r="ORR284" s="377"/>
      <c r="ORS284" s="377"/>
      <c r="ORT284" s="377"/>
      <c r="ORU284" s="377"/>
      <c r="ORV284" s="377"/>
      <c r="ORW284" s="377"/>
      <c r="ORX284" s="377"/>
      <c r="ORY284" s="377"/>
      <c r="ORZ284" s="377"/>
      <c r="OSA284" s="377"/>
      <c r="OSB284" s="377"/>
      <c r="OSC284" s="377"/>
      <c r="OSD284" s="377"/>
      <c r="OSE284" s="377"/>
      <c r="OSF284" s="377"/>
      <c r="OSG284" s="377"/>
      <c r="OSH284" s="377"/>
      <c r="OSI284" s="377"/>
      <c r="OSJ284" s="377"/>
      <c r="OSK284" s="377"/>
      <c r="OSL284" s="377"/>
      <c r="OSM284" s="377"/>
      <c r="OSN284" s="377"/>
      <c r="OSO284" s="377"/>
      <c r="OSP284" s="377"/>
      <c r="OSQ284" s="377"/>
      <c r="OSR284" s="377"/>
      <c r="OSS284" s="378"/>
      <c r="OST284" s="378"/>
      <c r="OSU284" s="378"/>
      <c r="OSV284" s="378"/>
      <c r="OSW284" s="378"/>
      <c r="OSX284" s="378"/>
      <c r="OSY284" s="378"/>
      <c r="OSZ284" s="378"/>
      <c r="OTA284" s="378"/>
      <c r="OTB284" s="378"/>
      <c r="OTC284" s="378"/>
      <c r="OTD284" s="378"/>
      <c r="OTE284" s="378"/>
      <c r="OTF284" s="378"/>
      <c r="OTG284" s="378"/>
      <c r="OTH284" s="378"/>
      <c r="OTI284" s="378"/>
      <c r="OTJ284" s="378"/>
      <c r="OTK284" s="378"/>
      <c r="OTL284" s="378"/>
      <c r="OTM284" s="378"/>
      <c r="OTN284" s="378"/>
      <c r="OTO284" s="378"/>
      <c r="OTP284" s="378"/>
      <c r="OTQ284" s="379"/>
      <c r="OTR284" s="379"/>
      <c r="OTS284" s="379"/>
      <c r="OTT284" s="379"/>
      <c r="OTU284" s="379"/>
      <c r="OTV284" s="378"/>
      <c r="OTW284" s="378"/>
      <c r="OTX284" s="379"/>
      <c r="OTY284" s="379"/>
      <c r="OTZ284" s="378"/>
      <c r="OUA284" s="378"/>
      <c r="OUB284" s="379"/>
      <c r="OUC284" s="379"/>
      <c r="OUD284" s="378"/>
      <c r="OUE284" s="378"/>
      <c r="OUF284" s="378"/>
      <c r="OUG284" s="378"/>
      <c r="OUH284" s="378"/>
      <c r="OUI284" s="378"/>
      <c r="OUJ284" s="378"/>
      <c r="OUK284" s="379"/>
      <c r="OUL284" s="379"/>
      <c r="OUM284" s="378"/>
      <c r="OUN284" s="378"/>
      <c r="OUO284" s="379"/>
      <c r="OUP284" s="379"/>
      <c r="OUQ284" s="378"/>
      <c r="OUR284" s="378"/>
      <c r="OUS284" s="378"/>
      <c r="OUT284" s="378"/>
      <c r="OUU284" s="378"/>
      <c r="OUV284" s="372"/>
      <c r="OUW284" s="398"/>
      <c r="OUX284" s="378"/>
      <c r="OUY284" s="378"/>
      <c r="OUZ284" s="378"/>
      <c r="OVA284" s="378"/>
      <c r="OVB284" s="378"/>
      <c r="OVC284" s="378"/>
      <c r="OVD284" s="378"/>
      <c r="OVE284" s="377"/>
      <c r="OVF284" s="377"/>
      <c r="OVG284" s="377"/>
      <c r="OVH284" s="377"/>
      <c r="OVI284" s="377"/>
      <c r="OVJ284" s="377"/>
      <c r="OVK284" s="377"/>
      <c r="OVL284" s="377"/>
      <c r="OVM284" s="377"/>
      <c r="OVN284" s="377"/>
      <c r="OVO284" s="377"/>
      <c r="OVP284" s="377"/>
      <c r="OVQ284" s="377"/>
      <c r="OVR284" s="377"/>
      <c r="OVS284" s="377"/>
      <c r="OVT284" s="377"/>
      <c r="OVU284" s="377"/>
      <c r="OVV284" s="377"/>
      <c r="OVW284" s="377"/>
      <c r="OVX284" s="377"/>
      <c r="OVY284" s="377"/>
      <c r="OVZ284" s="377"/>
      <c r="OWA284" s="377"/>
      <c r="OWB284" s="377"/>
      <c r="OWC284" s="377"/>
      <c r="OWD284" s="377"/>
      <c r="OWE284" s="377"/>
      <c r="OWF284" s="377"/>
      <c r="OWG284" s="377"/>
      <c r="OWH284" s="377"/>
      <c r="OWI284" s="377"/>
      <c r="OWJ284" s="377"/>
      <c r="OWK284" s="377"/>
      <c r="OWL284" s="377"/>
      <c r="OWM284" s="377"/>
      <c r="OWN284" s="377"/>
      <c r="OWO284" s="377"/>
      <c r="OWP284" s="377"/>
      <c r="OWQ284" s="377"/>
      <c r="OWR284" s="377"/>
      <c r="OWS284" s="377"/>
      <c r="OWT284" s="377"/>
      <c r="OWU284" s="377"/>
      <c r="OWV284" s="377"/>
      <c r="OWW284" s="378"/>
      <c r="OWX284" s="378"/>
      <c r="OWY284" s="378"/>
      <c r="OWZ284" s="378"/>
      <c r="OXA284" s="378"/>
      <c r="OXB284" s="378"/>
      <c r="OXC284" s="378"/>
      <c r="OXD284" s="378"/>
      <c r="OXE284" s="378"/>
      <c r="OXF284" s="378"/>
      <c r="OXG284" s="378"/>
      <c r="OXH284" s="378"/>
      <c r="OXI284" s="378"/>
      <c r="OXJ284" s="378"/>
      <c r="OXK284" s="378"/>
      <c r="OXL284" s="378"/>
      <c r="OXM284" s="378"/>
      <c r="OXN284" s="378"/>
      <c r="OXO284" s="378"/>
      <c r="OXP284" s="378"/>
      <c r="OXQ284" s="378"/>
      <c r="OXR284" s="378"/>
      <c r="OXS284" s="378"/>
      <c r="OXT284" s="378"/>
      <c r="OXU284" s="379"/>
      <c r="OXV284" s="379"/>
      <c r="OXW284" s="379"/>
      <c r="OXX284" s="379"/>
      <c r="OXY284" s="379"/>
      <c r="OXZ284" s="378"/>
      <c r="OYA284" s="378"/>
      <c r="OYB284" s="379"/>
      <c r="OYC284" s="379"/>
      <c r="OYD284" s="378"/>
      <c r="OYE284" s="378"/>
      <c r="OYF284" s="379"/>
      <c r="OYG284" s="379"/>
      <c r="OYH284" s="378"/>
      <c r="OYI284" s="378"/>
      <c r="OYJ284" s="378"/>
      <c r="OYK284" s="378"/>
      <c r="OYL284" s="378"/>
      <c r="OYM284" s="378"/>
      <c r="OYN284" s="378"/>
      <c r="OYO284" s="379"/>
      <c r="OYP284" s="379"/>
      <c r="OYQ284" s="378"/>
      <c r="OYR284" s="378"/>
      <c r="OYS284" s="379"/>
      <c r="OYT284" s="379"/>
      <c r="OYU284" s="378"/>
      <c r="OYV284" s="378"/>
      <c r="OYW284" s="378"/>
      <c r="OYX284" s="378"/>
      <c r="OYY284" s="378"/>
      <c r="OYZ284" s="372"/>
      <c r="OZA284" s="398"/>
      <c r="OZB284" s="378"/>
      <c r="OZC284" s="378"/>
      <c r="OZD284" s="378"/>
      <c r="OZE284" s="378"/>
      <c r="OZF284" s="378"/>
      <c r="OZG284" s="378"/>
      <c r="OZH284" s="378"/>
      <c r="OZI284" s="377"/>
      <c r="OZJ284" s="377"/>
      <c r="OZK284" s="377"/>
      <c r="OZL284" s="377"/>
      <c r="OZM284" s="377"/>
      <c r="OZN284" s="377"/>
      <c r="OZO284" s="377"/>
      <c r="OZP284" s="377"/>
      <c r="OZQ284" s="377"/>
      <c r="OZR284" s="377"/>
      <c r="OZS284" s="377"/>
      <c r="OZT284" s="377"/>
      <c r="OZU284" s="377"/>
      <c r="OZV284" s="377"/>
      <c r="OZW284" s="377"/>
      <c r="OZX284" s="377"/>
      <c r="OZY284" s="377"/>
      <c r="OZZ284" s="377"/>
      <c r="PAA284" s="377"/>
      <c r="PAB284" s="377"/>
      <c r="PAC284" s="377"/>
      <c r="PAD284" s="377"/>
      <c r="PAE284" s="377"/>
      <c r="PAF284" s="377"/>
      <c r="PAG284" s="377"/>
      <c r="PAH284" s="377"/>
      <c r="PAI284" s="377"/>
      <c r="PAJ284" s="377"/>
      <c r="PAK284" s="377"/>
      <c r="PAL284" s="377"/>
      <c r="PAM284" s="377"/>
      <c r="PAN284" s="377"/>
      <c r="PAO284" s="377"/>
      <c r="PAP284" s="377"/>
      <c r="PAQ284" s="377"/>
      <c r="PAR284" s="377"/>
      <c r="PAS284" s="377"/>
      <c r="PAT284" s="377"/>
      <c r="PAU284" s="377"/>
      <c r="PAV284" s="377"/>
      <c r="PAW284" s="377"/>
      <c r="PAX284" s="377"/>
      <c r="PAY284" s="377"/>
      <c r="PAZ284" s="377"/>
      <c r="PBA284" s="378"/>
      <c r="PBB284" s="378"/>
      <c r="PBC284" s="378"/>
      <c r="PBD284" s="378"/>
      <c r="PBE284" s="378"/>
      <c r="PBF284" s="378"/>
      <c r="PBG284" s="378"/>
      <c r="PBH284" s="378"/>
      <c r="PBI284" s="378"/>
      <c r="PBJ284" s="378"/>
      <c r="PBK284" s="378"/>
      <c r="PBL284" s="378"/>
      <c r="PBM284" s="378"/>
      <c r="PBN284" s="378"/>
      <c r="PBO284" s="378"/>
      <c r="PBP284" s="378"/>
      <c r="PBQ284" s="378"/>
      <c r="PBR284" s="378"/>
      <c r="PBS284" s="378"/>
      <c r="PBT284" s="378"/>
      <c r="PBU284" s="378"/>
      <c r="PBV284" s="378"/>
      <c r="PBW284" s="378"/>
      <c r="PBX284" s="378"/>
      <c r="PBY284" s="379"/>
      <c r="PBZ284" s="379"/>
      <c r="PCA284" s="379"/>
      <c r="PCB284" s="379"/>
      <c r="PCC284" s="379"/>
      <c r="PCD284" s="378"/>
      <c r="PCE284" s="378"/>
      <c r="PCF284" s="379"/>
      <c r="PCG284" s="379"/>
      <c r="PCH284" s="378"/>
      <c r="PCI284" s="378"/>
      <c r="PCJ284" s="379"/>
      <c r="PCK284" s="379"/>
      <c r="PCL284" s="378"/>
      <c r="PCM284" s="378"/>
      <c r="PCN284" s="378"/>
      <c r="PCO284" s="378"/>
      <c r="PCP284" s="378"/>
      <c r="PCQ284" s="378"/>
      <c r="PCR284" s="378"/>
      <c r="PCS284" s="379"/>
      <c r="PCT284" s="379"/>
      <c r="PCU284" s="378"/>
      <c r="PCV284" s="378"/>
      <c r="PCW284" s="379"/>
      <c r="PCX284" s="379"/>
      <c r="PCY284" s="378"/>
      <c r="PCZ284" s="378"/>
      <c r="PDA284" s="378"/>
      <c r="PDB284" s="378"/>
      <c r="PDC284" s="378"/>
      <c r="PDD284" s="372"/>
      <c r="PDE284" s="398"/>
      <c r="PDF284" s="378"/>
      <c r="PDG284" s="378"/>
      <c r="PDH284" s="378"/>
      <c r="PDI284" s="378"/>
      <c r="PDJ284" s="378"/>
      <c r="PDK284" s="378"/>
      <c r="PDL284" s="378"/>
      <c r="PDM284" s="377"/>
      <c r="PDN284" s="377"/>
      <c r="PDO284" s="377"/>
      <c r="PDP284" s="377"/>
      <c r="PDQ284" s="377"/>
      <c r="PDR284" s="377"/>
      <c r="PDS284" s="377"/>
      <c r="PDT284" s="377"/>
      <c r="PDU284" s="377"/>
      <c r="PDV284" s="377"/>
      <c r="PDW284" s="377"/>
      <c r="PDX284" s="377"/>
      <c r="PDY284" s="377"/>
      <c r="PDZ284" s="377"/>
      <c r="PEA284" s="377"/>
      <c r="PEB284" s="377"/>
      <c r="PEC284" s="377"/>
      <c r="PED284" s="377"/>
      <c r="PEE284" s="377"/>
      <c r="PEF284" s="377"/>
      <c r="PEG284" s="377"/>
      <c r="PEH284" s="377"/>
      <c r="PEI284" s="377"/>
      <c r="PEJ284" s="377"/>
      <c r="PEK284" s="377"/>
      <c r="PEL284" s="377"/>
      <c r="PEM284" s="377"/>
      <c r="PEN284" s="377"/>
      <c r="PEO284" s="377"/>
      <c r="PEP284" s="377"/>
      <c r="PEQ284" s="377"/>
      <c r="PER284" s="377"/>
      <c r="PES284" s="377"/>
      <c r="PET284" s="377"/>
      <c r="PEU284" s="377"/>
      <c r="PEV284" s="377"/>
      <c r="PEW284" s="377"/>
      <c r="PEX284" s="377"/>
      <c r="PEY284" s="377"/>
      <c r="PEZ284" s="377"/>
      <c r="PFA284" s="377"/>
      <c r="PFB284" s="377"/>
      <c r="PFC284" s="377"/>
      <c r="PFD284" s="377"/>
      <c r="PFE284" s="378"/>
      <c r="PFF284" s="378"/>
      <c r="PFG284" s="378"/>
      <c r="PFH284" s="378"/>
      <c r="PFI284" s="378"/>
      <c r="PFJ284" s="378"/>
      <c r="PFK284" s="378"/>
      <c r="PFL284" s="378"/>
      <c r="PFM284" s="378"/>
      <c r="PFN284" s="378"/>
      <c r="PFO284" s="378"/>
      <c r="PFP284" s="378"/>
      <c r="PFQ284" s="378"/>
      <c r="PFR284" s="378"/>
      <c r="PFS284" s="378"/>
      <c r="PFT284" s="378"/>
      <c r="PFU284" s="378"/>
      <c r="PFV284" s="378"/>
      <c r="PFW284" s="378"/>
      <c r="PFX284" s="378"/>
      <c r="PFY284" s="378"/>
      <c r="PFZ284" s="378"/>
      <c r="PGA284" s="378"/>
      <c r="PGB284" s="378"/>
      <c r="PGC284" s="379"/>
      <c r="PGD284" s="379"/>
      <c r="PGE284" s="379"/>
      <c r="PGF284" s="379"/>
      <c r="PGG284" s="379"/>
      <c r="PGH284" s="378"/>
      <c r="PGI284" s="378"/>
      <c r="PGJ284" s="379"/>
      <c r="PGK284" s="379"/>
      <c r="PGL284" s="378"/>
      <c r="PGM284" s="378"/>
      <c r="PGN284" s="379"/>
      <c r="PGO284" s="379"/>
      <c r="PGP284" s="378"/>
      <c r="PGQ284" s="378"/>
      <c r="PGR284" s="378"/>
      <c r="PGS284" s="378"/>
      <c r="PGT284" s="378"/>
      <c r="PGU284" s="378"/>
      <c r="PGV284" s="378"/>
      <c r="PGW284" s="379"/>
      <c r="PGX284" s="379"/>
      <c r="PGY284" s="378"/>
      <c r="PGZ284" s="378"/>
      <c r="PHA284" s="379"/>
      <c r="PHB284" s="379"/>
      <c r="PHC284" s="378"/>
      <c r="PHD284" s="378"/>
      <c r="PHE284" s="378"/>
      <c r="PHF284" s="378"/>
      <c r="PHG284" s="378"/>
      <c r="PHH284" s="372"/>
      <c r="PHI284" s="398"/>
      <c r="PHJ284" s="378"/>
      <c r="PHK284" s="378"/>
      <c r="PHL284" s="378"/>
      <c r="PHM284" s="378"/>
      <c r="PHN284" s="378"/>
      <c r="PHO284" s="378"/>
      <c r="PHP284" s="378"/>
      <c r="PHQ284" s="377"/>
      <c r="PHR284" s="377"/>
      <c r="PHS284" s="377"/>
      <c r="PHT284" s="377"/>
      <c r="PHU284" s="377"/>
      <c r="PHV284" s="377"/>
      <c r="PHW284" s="377"/>
      <c r="PHX284" s="377"/>
      <c r="PHY284" s="377"/>
      <c r="PHZ284" s="377"/>
      <c r="PIA284" s="377"/>
      <c r="PIB284" s="377"/>
      <c r="PIC284" s="377"/>
      <c r="PID284" s="377"/>
      <c r="PIE284" s="377"/>
      <c r="PIF284" s="377"/>
      <c r="PIG284" s="377"/>
      <c r="PIH284" s="377"/>
      <c r="PII284" s="377"/>
      <c r="PIJ284" s="377"/>
      <c r="PIK284" s="377"/>
      <c r="PIL284" s="377"/>
      <c r="PIM284" s="377"/>
      <c r="PIN284" s="377"/>
      <c r="PIO284" s="377"/>
      <c r="PIP284" s="377"/>
      <c r="PIQ284" s="377"/>
      <c r="PIR284" s="377"/>
      <c r="PIS284" s="377"/>
      <c r="PIT284" s="377"/>
      <c r="PIU284" s="377"/>
      <c r="PIV284" s="377"/>
      <c r="PIW284" s="377"/>
      <c r="PIX284" s="377"/>
      <c r="PIY284" s="377"/>
      <c r="PIZ284" s="377"/>
      <c r="PJA284" s="377"/>
      <c r="PJB284" s="377"/>
      <c r="PJC284" s="377"/>
      <c r="PJD284" s="377"/>
      <c r="PJE284" s="377"/>
      <c r="PJF284" s="377"/>
      <c r="PJG284" s="377"/>
      <c r="PJH284" s="377"/>
      <c r="PJI284" s="378"/>
      <c r="PJJ284" s="378"/>
      <c r="PJK284" s="378"/>
      <c r="PJL284" s="378"/>
      <c r="PJM284" s="378"/>
      <c r="PJN284" s="378"/>
      <c r="PJO284" s="378"/>
      <c r="PJP284" s="378"/>
      <c r="PJQ284" s="378"/>
      <c r="PJR284" s="378"/>
      <c r="PJS284" s="378"/>
      <c r="PJT284" s="378"/>
      <c r="PJU284" s="378"/>
      <c r="PJV284" s="378"/>
      <c r="PJW284" s="378"/>
      <c r="PJX284" s="378"/>
      <c r="PJY284" s="378"/>
      <c r="PJZ284" s="378"/>
      <c r="PKA284" s="378"/>
      <c r="PKB284" s="378"/>
      <c r="PKC284" s="378"/>
      <c r="PKD284" s="378"/>
      <c r="PKE284" s="378"/>
      <c r="PKF284" s="378"/>
      <c r="PKG284" s="379"/>
      <c r="PKH284" s="379"/>
      <c r="PKI284" s="379"/>
      <c r="PKJ284" s="379"/>
      <c r="PKK284" s="379"/>
      <c r="PKL284" s="378"/>
      <c r="PKM284" s="378"/>
      <c r="PKN284" s="379"/>
      <c r="PKO284" s="379"/>
      <c r="PKP284" s="378"/>
      <c r="PKQ284" s="378"/>
      <c r="PKR284" s="379"/>
      <c r="PKS284" s="379"/>
      <c r="PKT284" s="378"/>
      <c r="PKU284" s="378"/>
      <c r="PKV284" s="378"/>
      <c r="PKW284" s="378"/>
      <c r="PKX284" s="378"/>
      <c r="PKY284" s="378"/>
      <c r="PKZ284" s="378"/>
      <c r="PLA284" s="379"/>
      <c r="PLB284" s="379"/>
      <c r="PLC284" s="378"/>
      <c r="PLD284" s="378"/>
      <c r="PLE284" s="379"/>
      <c r="PLF284" s="379"/>
      <c r="PLG284" s="378"/>
      <c r="PLH284" s="378"/>
      <c r="PLI284" s="378"/>
      <c r="PLJ284" s="378"/>
      <c r="PLK284" s="378"/>
      <c r="PLL284" s="372"/>
      <c r="PLM284" s="398"/>
      <c r="PLN284" s="378"/>
      <c r="PLO284" s="378"/>
      <c r="PLP284" s="378"/>
      <c r="PLQ284" s="378"/>
      <c r="PLR284" s="378"/>
      <c r="PLS284" s="378"/>
      <c r="PLT284" s="378"/>
      <c r="PLU284" s="377"/>
      <c r="PLV284" s="377"/>
      <c r="PLW284" s="377"/>
      <c r="PLX284" s="377"/>
      <c r="PLY284" s="377"/>
      <c r="PLZ284" s="377"/>
      <c r="PMA284" s="377"/>
      <c r="PMB284" s="377"/>
      <c r="PMC284" s="377"/>
      <c r="PMD284" s="377"/>
      <c r="PME284" s="377"/>
      <c r="PMF284" s="377"/>
      <c r="PMG284" s="377"/>
      <c r="PMH284" s="377"/>
      <c r="PMI284" s="377"/>
      <c r="PMJ284" s="377"/>
      <c r="PMK284" s="377"/>
      <c r="PML284" s="377"/>
      <c r="PMM284" s="377"/>
      <c r="PMN284" s="377"/>
      <c r="PMO284" s="377"/>
      <c r="PMP284" s="377"/>
      <c r="PMQ284" s="377"/>
      <c r="PMR284" s="377"/>
      <c r="PMS284" s="377"/>
      <c r="PMT284" s="377"/>
      <c r="PMU284" s="377"/>
      <c r="PMV284" s="377"/>
      <c r="PMW284" s="377"/>
      <c r="PMX284" s="377"/>
      <c r="PMY284" s="377"/>
      <c r="PMZ284" s="377"/>
      <c r="PNA284" s="377"/>
      <c r="PNB284" s="377"/>
      <c r="PNC284" s="377"/>
      <c r="PND284" s="377"/>
      <c r="PNE284" s="377"/>
      <c r="PNF284" s="377"/>
      <c r="PNG284" s="377"/>
      <c r="PNH284" s="377"/>
      <c r="PNI284" s="377"/>
      <c r="PNJ284" s="377"/>
      <c r="PNK284" s="377"/>
      <c r="PNL284" s="377"/>
      <c r="PNM284" s="378"/>
      <c r="PNN284" s="378"/>
      <c r="PNO284" s="378"/>
      <c r="PNP284" s="378"/>
      <c r="PNQ284" s="378"/>
      <c r="PNR284" s="378"/>
      <c r="PNS284" s="378"/>
      <c r="PNT284" s="378"/>
      <c r="PNU284" s="378"/>
      <c r="PNV284" s="378"/>
      <c r="PNW284" s="378"/>
      <c r="PNX284" s="378"/>
      <c r="PNY284" s="378"/>
      <c r="PNZ284" s="378"/>
      <c r="POA284" s="378"/>
      <c r="POB284" s="378"/>
      <c r="POC284" s="378"/>
      <c r="POD284" s="378"/>
      <c r="POE284" s="378"/>
      <c r="POF284" s="378"/>
      <c r="POG284" s="378"/>
      <c r="POH284" s="378"/>
      <c r="POI284" s="378"/>
      <c r="POJ284" s="378"/>
      <c r="POK284" s="379"/>
      <c r="POL284" s="379"/>
      <c r="POM284" s="379"/>
      <c r="PON284" s="379"/>
      <c r="POO284" s="379"/>
      <c r="POP284" s="378"/>
      <c r="POQ284" s="378"/>
      <c r="POR284" s="379"/>
      <c r="POS284" s="379"/>
      <c r="POT284" s="378"/>
      <c r="POU284" s="378"/>
      <c r="POV284" s="379"/>
      <c r="POW284" s="379"/>
      <c r="POX284" s="378"/>
      <c r="POY284" s="378"/>
      <c r="POZ284" s="378"/>
      <c r="PPA284" s="378"/>
      <c r="PPB284" s="378"/>
      <c r="PPC284" s="378"/>
      <c r="PPD284" s="378"/>
      <c r="PPE284" s="379"/>
      <c r="PPF284" s="379"/>
      <c r="PPG284" s="378"/>
      <c r="PPH284" s="378"/>
      <c r="PPI284" s="379"/>
      <c r="PPJ284" s="379"/>
      <c r="PPK284" s="378"/>
      <c r="PPL284" s="378"/>
      <c r="PPM284" s="378"/>
      <c r="PPN284" s="378"/>
      <c r="PPO284" s="378"/>
      <c r="PPP284" s="372"/>
      <c r="PPQ284" s="398"/>
      <c r="PPR284" s="378"/>
      <c r="PPS284" s="378"/>
      <c r="PPT284" s="378"/>
      <c r="PPU284" s="378"/>
      <c r="PPV284" s="378"/>
      <c r="PPW284" s="378"/>
      <c r="PPX284" s="378"/>
      <c r="PPY284" s="377"/>
      <c r="PPZ284" s="377"/>
      <c r="PQA284" s="377"/>
      <c r="PQB284" s="377"/>
      <c r="PQC284" s="377"/>
      <c r="PQD284" s="377"/>
      <c r="PQE284" s="377"/>
      <c r="PQF284" s="377"/>
      <c r="PQG284" s="377"/>
      <c r="PQH284" s="377"/>
      <c r="PQI284" s="377"/>
      <c r="PQJ284" s="377"/>
      <c r="PQK284" s="377"/>
      <c r="PQL284" s="377"/>
      <c r="PQM284" s="377"/>
      <c r="PQN284" s="377"/>
      <c r="PQO284" s="377"/>
      <c r="PQP284" s="377"/>
      <c r="PQQ284" s="377"/>
      <c r="PQR284" s="377"/>
      <c r="PQS284" s="377"/>
      <c r="PQT284" s="377"/>
      <c r="PQU284" s="377"/>
      <c r="PQV284" s="377"/>
      <c r="PQW284" s="377"/>
      <c r="PQX284" s="377"/>
      <c r="PQY284" s="377"/>
      <c r="PQZ284" s="377"/>
      <c r="PRA284" s="377"/>
      <c r="PRB284" s="377"/>
      <c r="PRC284" s="377"/>
      <c r="PRD284" s="377"/>
      <c r="PRE284" s="377"/>
      <c r="PRF284" s="377"/>
      <c r="PRG284" s="377"/>
      <c r="PRH284" s="377"/>
      <c r="PRI284" s="377"/>
      <c r="PRJ284" s="377"/>
      <c r="PRK284" s="377"/>
      <c r="PRL284" s="377"/>
      <c r="PRM284" s="377"/>
      <c r="PRN284" s="377"/>
      <c r="PRO284" s="377"/>
      <c r="PRP284" s="377"/>
      <c r="PRQ284" s="378"/>
      <c r="PRR284" s="378"/>
      <c r="PRS284" s="378"/>
      <c r="PRT284" s="378"/>
      <c r="PRU284" s="378"/>
      <c r="PRV284" s="378"/>
      <c r="PRW284" s="378"/>
      <c r="PRX284" s="378"/>
      <c r="PRY284" s="378"/>
      <c r="PRZ284" s="378"/>
      <c r="PSA284" s="378"/>
      <c r="PSB284" s="378"/>
      <c r="PSC284" s="378"/>
      <c r="PSD284" s="378"/>
      <c r="PSE284" s="378"/>
      <c r="PSF284" s="378"/>
      <c r="PSG284" s="378"/>
      <c r="PSH284" s="378"/>
      <c r="PSI284" s="378"/>
      <c r="PSJ284" s="378"/>
      <c r="PSK284" s="378"/>
      <c r="PSL284" s="378"/>
      <c r="PSM284" s="378"/>
      <c r="PSN284" s="378"/>
      <c r="PSO284" s="379"/>
      <c r="PSP284" s="379"/>
      <c r="PSQ284" s="379"/>
      <c r="PSR284" s="379"/>
      <c r="PSS284" s="379"/>
      <c r="PST284" s="378"/>
      <c r="PSU284" s="378"/>
      <c r="PSV284" s="379"/>
      <c r="PSW284" s="379"/>
      <c r="PSX284" s="378"/>
      <c r="PSY284" s="378"/>
      <c r="PSZ284" s="379"/>
      <c r="PTA284" s="379"/>
      <c r="PTB284" s="378"/>
      <c r="PTC284" s="378"/>
      <c r="PTD284" s="378"/>
      <c r="PTE284" s="378"/>
      <c r="PTF284" s="378"/>
      <c r="PTG284" s="378"/>
      <c r="PTH284" s="378"/>
      <c r="PTI284" s="379"/>
      <c r="PTJ284" s="379"/>
      <c r="PTK284" s="378"/>
      <c r="PTL284" s="378"/>
      <c r="PTM284" s="379"/>
      <c r="PTN284" s="379"/>
      <c r="PTO284" s="378"/>
      <c r="PTP284" s="378"/>
      <c r="PTQ284" s="378"/>
      <c r="PTR284" s="378"/>
      <c r="PTS284" s="378"/>
      <c r="PTT284" s="372"/>
      <c r="PTU284" s="398"/>
      <c r="PTV284" s="378"/>
      <c r="PTW284" s="378"/>
      <c r="PTX284" s="378"/>
      <c r="PTY284" s="378"/>
      <c r="PTZ284" s="378"/>
      <c r="PUA284" s="378"/>
      <c r="PUB284" s="378"/>
      <c r="PUC284" s="377"/>
      <c r="PUD284" s="377"/>
      <c r="PUE284" s="377"/>
      <c r="PUF284" s="377"/>
      <c r="PUG284" s="377"/>
      <c r="PUH284" s="377"/>
      <c r="PUI284" s="377"/>
      <c r="PUJ284" s="377"/>
      <c r="PUK284" s="377"/>
      <c r="PUL284" s="377"/>
      <c r="PUM284" s="377"/>
      <c r="PUN284" s="377"/>
      <c r="PUO284" s="377"/>
      <c r="PUP284" s="377"/>
      <c r="PUQ284" s="377"/>
      <c r="PUR284" s="377"/>
      <c r="PUS284" s="377"/>
      <c r="PUT284" s="377"/>
      <c r="PUU284" s="377"/>
      <c r="PUV284" s="377"/>
      <c r="PUW284" s="377"/>
      <c r="PUX284" s="377"/>
      <c r="PUY284" s="377"/>
      <c r="PUZ284" s="377"/>
      <c r="PVA284" s="377"/>
      <c r="PVB284" s="377"/>
      <c r="PVC284" s="377"/>
      <c r="PVD284" s="377"/>
      <c r="PVE284" s="377"/>
      <c r="PVF284" s="377"/>
      <c r="PVG284" s="377"/>
      <c r="PVH284" s="377"/>
      <c r="PVI284" s="377"/>
      <c r="PVJ284" s="377"/>
      <c r="PVK284" s="377"/>
      <c r="PVL284" s="377"/>
      <c r="PVM284" s="377"/>
      <c r="PVN284" s="377"/>
      <c r="PVO284" s="377"/>
      <c r="PVP284" s="377"/>
      <c r="PVQ284" s="377"/>
      <c r="PVR284" s="377"/>
      <c r="PVS284" s="377"/>
      <c r="PVT284" s="377"/>
      <c r="PVU284" s="378"/>
      <c r="PVV284" s="378"/>
      <c r="PVW284" s="378"/>
      <c r="PVX284" s="378"/>
      <c r="PVY284" s="378"/>
      <c r="PVZ284" s="378"/>
      <c r="PWA284" s="378"/>
      <c r="PWB284" s="378"/>
      <c r="PWC284" s="378"/>
      <c r="PWD284" s="378"/>
      <c r="PWE284" s="378"/>
      <c r="PWF284" s="378"/>
      <c r="PWG284" s="378"/>
      <c r="PWH284" s="378"/>
      <c r="PWI284" s="378"/>
      <c r="PWJ284" s="378"/>
      <c r="PWK284" s="378"/>
      <c r="PWL284" s="378"/>
      <c r="PWM284" s="378"/>
      <c r="PWN284" s="378"/>
      <c r="PWO284" s="378"/>
      <c r="PWP284" s="378"/>
      <c r="PWQ284" s="378"/>
      <c r="PWR284" s="378"/>
      <c r="PWS284" s="379"/>
      <c r="PWT284" s="379"/>
      <c r="PWU284" s="379"/>
      <c r="PWV284" s="379"/>
      <c r="PWW284" s="379"/>
      <c r="PWX284" s="378"/>
      <c r="PWY284" s="378"/>
      <c r="PWZ284" s="379"/>
      <c r="PXA284" s="379"/>
      <c r="PXB284" s="378"/>
      <c r="PXC284" s="378"/>
      <c r="PXD284" s="379"/>
      <c r="PXE284" s="379"/>
      <c r="PXF284" s="378"/>
      <c r="PXG284" s="378"/>
      <c r="PXH284" s="378"/>
      <c r="PXI284" s="378"/>
      <c r="PXJ284" s="378"/>
      <c r="PXK284" s="378"/>
      <c r="PXL284" s="378"/>
      <c r="PXM284" s="379"/>
      <c r="PXN284" s="379"/>
      <c r="PXO284" s="378"/>
      <c r="PXP284" s="378"/>
      <c r="PXQ284" s="379"/>
      <c r="PXR284" s="379"/>
      <c r="PXS284" s="378"/>
      <c r="PXT284" s="378"/>
      <c r="PXU284" s="378"/>
      <c r="PXV284" s="378"/>
      <c r="PXW284" s="378"/>
      <c r="PXX284" s="372"/>
      <c r="PXY284" s="398"/>
      <c r="PXZ284" s="378"/>
      <c r="PYA284" s="378"/>
      <c r="PYB284" s="378"/>
      <c r="PYC284" s="378"/>
      <c r="PYD284" s="378"/>
      <c r="PYE284" s="378"/>
      <c r="PYF284" s="378"/>
      <c r="PYG284" s="377"/>
      <c r="PYH284" s="377"/>
      <c r="PYI284" s="377"/>
      <c r="PYJ284" s="377"/>
      <c r="PYK284" s="377"/>
      <c r="PYL284" s="377"/>
      <c r="PYM284" s="377"/>
      <c r="PYN284" s="377"/>
      <c r="PYO284" s="377"/>
      <c r="PYP284" s="377"/>
      <c r="PYQ284" s="377"/>
      <c r="PYR284" s="377"/>
      <c r="PYS284" s="377"/>
      <c r="PYT284" s="377"/>
      <c r="PYU284" s="377"/>
      <c r="PYV284" s="377"/>
      <c r="PYW284" s="377"/>
      <c r="PYX284" s="377"/>
      <c r="PYY284" s="377"/>
      <c r="PYZ284" s="377"/>
      <c r="PZA284" s="377"/>
      <c r="PZB284" s="377"/>
      <c r="PZC284" s="377"/>
      <c r="PZD284" s="377"/>
      <c r="PZE284" s="377"/>
      <c r="PZF284" s="377"/>
      <c r="PZG284" s="377"/>
      <c r="PZH284" s="377"/>
      <c r="PZI284" s="377"/>
      <c r="PZJ284" s="377"/>
      <c r="PZK284" s="377"/>
      <c r="PZL284" s="377"/>
      <c r="PZM284" s="377"/>
      <c r="PZN284" s="377"/>
      <c r="PZO284" s="377"/>
      <c r="PZP284" s="377"/>
      <c r="PZQ284" s="377"/>
      <c r="PZR284" s="377"/>
      <c r="PZS284" s="377"/>
      <c r="PZT284" s="377"/>
      <c r="PZU284" s="377"/>
      <c r="PZV284" s="377"/>
      <c r="PZW284" s="377"/>
      <c r="PZX284" s="377"/>
      <c r="PZY284" s="378"/>
      <c r="PZZ284" s="378"/>
      <c r="QAA284" s="378"/>
      <c r="QAB284" s="378"/>
      <c r="QAC284" s="378"/>
      <c r="QAD284" s="378"/>
      <c r="QAE284" s="378"/>
      <c r="QAF284" s="378"/>
      <c r="QAG284" s="378"/>
      <c r="QAH284" s="378"/>
      <c r="QAI284" s="378"/>
      <c r="QAJ284" s="378"/>
      <c r="QAK284" s="378"/>
      <c r="QAL284" s="378"/>
      <c r="QAM284" s="378"/>
      <c r="QAN284" s="378"/>
      <c r="QAO284" s="378"/>
      <c r="QAP284" s="378"/>
      <c r="QAQ284" s="378"/>
      <c r="QAR284" s="378"/>
      <c r="QAS284" s="378"/>
      <c r="QAT284" s="378"/>
      <c r="QAU284" s="378"/>
      <c r="QAV284" s="378"/>
      <c r="QAW284" s="379"/>
      <c r="QAX284" s="379"/>
      <c r="QAY284" s="379"/>
      <c r="QAZ284" s="379"/>
      <c r="QBA284" s="379"/>
      <c r="QBB284" s="378"/>
      <c r="QBC284" s="378"/>
      <c r="QBD284" s="379"/>
      <c r="QBE284" s="379"/>
      <c r="QBF284" s="378"/>
      <c r="QBG284" s="378"/>
      <c r="QBH284" s="379"/>
      <c r="QBI284" s="379"/>
      <c r="QBJ284" s="378"/>
      <c r="QBK284" s="378"/>
      <c r="QBL284" s="378"/>
      <c r="QBM284" s="378"/>
      <c r="QBN284" s="378"/>
      <c r="QBO284" s="378"/>
      <c r="QBP284" s="378"/>
      <c r="QBQ284" s="379"/>
      <c r="QBR284" s="379"/>
      <c r="QBS284" s="378"/>
      <c r="QBT284" s="378"/>
      <c r="QBU284" s="379"/>
      <c r="QBV284" s="379"/>
      <c r="QBW284" s="378"/>
      <c r="QBX284" s="378"/>
      <c r="QBY284" s="378"/>
      <c r="QBZ284" s="378"/>
      <c r="QCA284" s="378"/>
      <c r="QCB284" s="372"/>
      <c r="QCC284" s="398"/>
      <c r="QCD284" s="378"/>
      <c r="QCE284" s="378"/>
      <c r="QCF284" s="378"/>
      <c r="QCG284" s="378"/>
      <c r="QCH284" s="378"/>
      <c r="QCI284" s="378"/>
      <c r="QCJ284" s="378"/>
      <c r="QCK284" s="377"/>
      <c r="QCL284" s="377"/>
      <c r="QCM284" s="377"/>
      <c r="QCN284" s="377"/>
      <c r="QCO284" s="377"/>
      <c r="QCP284" s="377"/>
      <c r="QCQ284" s="377"/>
      <c r="QCR284" s="377"/>
      <c r="QCS284" s="377"/>
      <c r="QCT284" s="377"/>
      <c r="QCU284" s="377"/>
      <c r="QCV284" s="377"/>
      <c r="QCW284" s="377"/>
      <c r="QCX284" s="377"/>
      <c r="QCY284" s="377"/>
      <c r="QCZ284" s="377"/>
      <c r="QDA284" s="377"/>
      <c r="QDB284" s="377"/>
      <c r="QDC284" s="377"/>
      <c r="QDD284" s="377"/>
      <c r="QDE284" s="377"/>
      <c r="QDF284" s="377"/>
      <c r="QDG284" s="377"/>
      <c r="QDH284" s="377"/>
      <c r="QDI284" s="377"/>
      <c r="QDJ284" s="377"/>
      <c r="QDK284" s="377"/>
      <c r="QDL284" s="377"/>
      <c r="QDM284" s="377"/>
      <c r="QDN284" s="377"/>
      <c r="QDO284" s="377"/>
      <c r="QDP284" s="377"/>
      <c r="QDQ284" s="377"/>
      <c r="QDR284" s="377"/>
      <c r="QDS284" s="377"/>
      <c r="QDT284" s="377"/>
      <c r="QDU284" s="377"/>
      <c r="QDV284" s="377"/>
      <c r="QDW284" s="377"/>
      <c r="QDX284" s="377"/>
      <c r="QDY284" s="377"/>
      <c r="QDZ284" s="377"/>
      <c r="QEA284" s="377"/>
      <c r="QEB284" s="377"/>
      <c r="QEC284" s="378"/>
      <c r="QED284" s="378"/>
      <c r="QEE284" s="378"/>
      <c r="QEF284" s="378"/>
      <c r="QEG284" s="378"/>
      <c r="QEH284" s="378"/>
      <c r="QEI284" s="378"/>
      <c r="QEJ284" s="378"/>
      <c r="QEK284" s="378"/>
      <c r="QEL284" s="378"/>
      <c r="QEM284" s="378"/>
      <c r="QEN284" s="378"/>
      <c r="QEO284" s="378"/>
      <c r="QEP284" s="378"/>
      <c r="QEQ284" s="378"/>
      <c r="QER284" s="378"/>
      <c r="QES284" s="378"/>
      <c r="QET284" s="378"/>
      <c r="QEU284" s="378"/>
      <c r="QEV284" s="378"/>
      <c r="QEW284" s="378"/>
      <c r="QEX284" s="378"/>
      <c r="QEY284" s="378"/>
      <c r="QEZ284" s="378"/>
      <c r="QFA284" s="379"/>
      <c r="QFB284" s="379"/>
      <c r="QFC284" s="379"/>
      <c r="QFD284" s="379"/>
      <c r="QFE284" s="379"/>
      <c r="QFF284" s="378"/>
      <c r="QFG284" s="378"/>
      <c r="QFH284" s="379"/>
      <c r="QFI284" s="379"/>
      <c r="QFJ284" s="378"/>
      <c r="QFK284" s="378"/>
      <c r="QFL284" s="379"/>
      <c r="QFM284" s="379"/>
      <c r="QFN284" s="378"/>
      <c r="QFO284" s="378"/>
      <c r="QFP284" s="378"/>
      <c r="QFQ284" s="378"/>
      <c r="QFR284" s="378"/>
      <c r="QFS284" s="378"/>
      <c r="QFT284" s="378"/>
      <c r="QFU284" s="379"/>
      <c r="QFV284" s="379"/>
      <c r="QFW284" s="378"/>
      <c r="QFX284" s="378"/>
      <c r="QFY284" s="379"/>
      <c r="QFZ284" s="379"/>
      <c r="QGA284" s="378"/>
      <c r="QGB284" s="378"/>
      <c r="QGC284" s="378"/>
      <c r="QGD284" s="378"/>
      <c r="QGE284" s="378"/>
      <c r="QGF284" s="372"/>
      <c r="QGG284" s="398"/>
      <c r="QGH284" s="378"/>
      <c r="QGI284" s="378"/>
      <c r="QGJ284" s="378"/>
      <c r="QGK284" s="378"/>
      <c r="QGL284" s="378"/>
      <c r="QGM284" s="378"/>
      <c r="QGN284" s="378"/>
      <c r="QGO284" s="377"/>
      <c r="QGP284" s="377"/>
      <c r="QGQ284" s="377"/>
      <c r="QGR284" s="377"/>
      <c r="QGS284" s="377"/>
      <c r="QGT284" s="377"/>
      <c r="QGU284" s="377"/>
      <c r="QGV284" s="377"/>
      <c r="QGW284" s="377"/>
      <c r="QGX284" s="377"/>
      <c r="QGY284" s="377"/>
      <c r="QGZ284" s="377"/>
      <c r="QHA284" s="377"/>
      <c r="QHB284" s="377"/>
      <c r="QHC284" s="377"/>
      <c r="QHD284" s="377"/>
      <c r="QHE284" s="377"/>
      <c r="QHF284" s="377"/>
      <c r="QHG284" s="377"/>
      <c r="QHH284" s="377"/>
      <c r="QHI284" s="377"/>
      <c r="QHJ284" s="377"/>
      <c r="QHK284" s="377"/>
      <c r="QHL284" s="377"/>
      <c r="QHM284" s="377"/>
      <c r="QHN284" s="377"/>
      <c r="QHO284" s="377"/>
      <c r="QHP284" s="377"/>
      <c r="QHQ284" s="377"/>
      <c r="QHR284" s="377"/>
      <c r="QHS284" s="377"/>
      <c r="QHT284" s="377"/>
      <c r="QHU284" s="377"/>
      <c r="QHV284" s="377"/>
      <c r="QHW284" s="377"/>
      <c r="QHX284" s="377"/>
      <c r="QHY284" s="377"/>
      <c r="QHZ284" s="377"/>
      <c r="QIA284" s="377"/>
      <c r="QIB284" s="377"/>
      <c r="QIC284" s="377"/>
      <c r="QID284" s="377"/>
      <c r="QIE284" s="377"/>
      <c r="QIF284" s="377"/>
      <c r="QIG284" s="378"/>
      <c r="QIH284" s="378"/>
      <c r="QII284" s="378"/>
      <c r="QIJ284" s="378"/>
      <c r="QIK284" s="378"/>
      <c r="QIL284" s="378"/>
      <c r="QIM284" s="378"/>
      <c r="QIN284" s="378"/>
      <c r="QIO284" s="378"/>
      <c r="QIP284" s="378"/>
      <c r="QIQ284" s="378"/>
      <c r="QIR284" s="378"/>
      <c r="QIS284" s="378"/>
      <c r="QIT284" s="378"/>
      <c r="QIU284" s="378"/>
      <c r="QIV284" s="378"/>
      <c r="QIW284" s="378"/>
      <c r="QIX284" s="378"/>
      <c r="QIY284" s="378"/>
      <c r="QIZ284" s="378"/>
      <c r="QJA284" s="378"/>
      <c r="QJB284" s="378"/>
      <c r="QJC284" s="378"/>
      <c r="QJD284" s="378"/>
      <c r="QJE284" s="379"/>
      <c r="QJF284" s="379"/>
      <c r="QJG284" s="379"/>
      <c r="QJH284" s="379"/>
      <c r="QJI284" s="379"/>
      <c r="QJJ284" s="378"/>
      <c r="QJK284" s="378"/>
      <c r="QJL284" s="379"/>
      <c r="QJM284" s="379"/>
      <c r="QJN284" s="378"/>
      <c r="QJO284" s="378"/>
      <c r="QJP284" s="379"/>
      <c r="QJQ284" s="379"/>
      <c r="QJR284" s="378"/>
      <c r="QJS284" s="378"/>
      <c r="QJT284" s="378"/>
      <c r="QJU284" s="378"/>
      <c r="QJV284" s="378"/>
      <c r="QJW284" s="378"/>
      <c r="QJX284" s="378"/>
      <c r="QJY284" s="379"/>
      <c r="QJZ284" s="379"/>
      <c r="QKA284" s="378"/>
      <c r="QKB284" s="378"/>
      <c r="QKC284" s="379"/>
      <c r="QKD284" s="379"/>
      <c r="QKE284" s="378"/>
      <c r="QKF284" s="378"/>
      <c r="QKG284" s="378"/>
      <c r="QKH284" s="378"/>
      <c r="QKI284" s="378"/>
      <c r="QKJ284" s="372"/>
      <c r="QKK284" s="398"/>
      <c r="QKL284" s="378"/>
      <c r="QKM284" s="378"/>
      <c r="QKN284" s="378"/>
      <c r="QKO284" s="378"/>
      <c r="QKP284" s="378"/>
      <c r="QKQ284" s="378"/>
      <c r="QKR284" s="378"/>
      <c r="QKS284" s="377"/>
      <c r="QKT284" s="377"/>
      <c r="QKU284" s="377"/>
      <c r="QKV284" s="377"/>
      <c r="QKW284" s="377"/>
      <c r="QKX284" s="377"/>
      <c r="QKY284" s="377"/>
      <c r="QKZ284" s="377"/>
      <c r="QLA284" s="377"/>
      <c r="QLB284" s="377"/>
      <c r="QLC284" s="377"/>
      <c r="QLD284" s="377"/>
      <c r="QLE284" s="377"/>
      <c r="QLF284" s="377"/>
      <c r="QLG284" s="377"/>
      <c r="QLH284" s="377"/>
      <c r="QLI284" s="377"/>
      <c r="QLJ284" s="377"/>
      <c r="QLK284" s="377"/>
      <c r="QLL284" s="377"/>
      <c r="QLM284" s="377"/>
      <c r="QLN284" s="377"/>
      <c r="QLO284" s="377"/>
      <c r="QLP284" s="377"/>
      <c r="QLQ284" s="377"/>
      <c r="QLR284" s="377"/>
      <c r="QLS284" s="377"/>
      <c r="QLT284" s="377"/>
      <c r="QLU284" s="377"/>
      <c r="QLV284" s="377"/>
      <c r="QLW284" s="377"/>
      <c r="QLX284" s="377"/>
      <c r="QLY284" s="377"/>
      <c r="QLZ284" s="377"/>
      <c r="QMA284" s="377"/>
      <c r="QMB284" s="377"/>
      <c r="QMC284" s="377"/>
      <c r="QMD284" s="377"/>
      <c r="QME284" s="377"/>
      <c r="QMF284" s="377"/>
      <c r="QMG284" s="377"/>
      <c r="QMH284" s="377"/>
      <c r="QMI284" s="377"/>
      <c r="QMJ284" s="377"/>
      <c r="QMK284" s="378"/>
      <c r="QML284" s="378"/>
      <c r="QMM284" s="378"/>
      <c r="QMN284" s="378"/>
      <c r="QMO284" s="378"/>
      <c r="QMP284" s="378"/>
      <c r="QMQ284" s="378"/>
      <c r="QMR284" s="378"/>
      <c r="QMS284" s="378"/>
      <c r="QMT284" s="378"/>
      <c r="QMU284" s="378"/>
      <c r="QMV284" s="378"/>
      <c r="QMW284" s="378"/>
      <c r="QMX284" s="378"/>
      <c r="QMY284" s="378"/>
      <c r="QMZ284" s="378"/>
      <c r="QNA284" s="378"/>
      <c r="QNB284" s="378"/>
      <c r="QNC284" s="378"/>
      <c r="QND284" s="378"/>
      <c r="QNE284" s="378"/>
      <c r="QNF284" s="378"/>
      <c r="QNG284" s="378"/>
      <c r="QNH284" s="378"/>
      <c r="QNI284" s="379"/>
      <c r="QNJ284" s="379"/>
      <c r="QNK284" s="379"/>
      <c r="QNL284" s="379"/>
      <c r="QNM284" s="379"/>
      <c r="QNN284" s="378"/>
      <c r="QNO284" s="378"/>
      <c r="QNP284" s="379"/>
      <c r="QNQ284" s="379"/>
      <c r="QNR284" s="378"/>
      <c r="QNS284" s="378"/>
      <c r="QNT284" s="379"/>
      <c r="QNU284" s="379"/>
      <c r="QNV284" s="378"/>
      <c r="QNW284" s="378"/>
      <c r="QNX284" s="378"/>
      <c r="QNY284" s="378"/>
      <c r="QNZ284" s="378"/>
      <c r="QOA284" s="378"/>
      <c r="QOB284" s="378"/>
      <c r="QOC284" s="379"/>
      <c r="QOD284" s="379"/>
      <c r="QOE284" s="378"/>
      <c r="QOF284" s="378"/>
      <c r="QOG284" s="379"/>
      <c r="QOH284" s="379"/>
      <c r="QOI284" s="378"/>
      <c r="QOJ284" s="378"/>
      <c r="QOK284" s="378"/>
      <c r="QOL284" s="378"/>
      <c r="QOM284" s="378"/>
      <c r="QON284" s="372"/>
      <c r="QOO284" s="398"/>
      <c r="QOP284" s="378"/>
      <c r="QOQ284" s="378"/>
      <c r="QOR284" s="378"/>
      <c r="QOS284" s="378"/>
      <c r="QOT284" s="378"/>
      <c r="QOU284" s="378"/>
      <c r="QOV284" s="378"/>
      <c r="QOW284" s="377"/>
      <c r="QOX284" s="377"/>
      <c r="QOY284" s="377"/>
      <c r="QOZ284" s="377"/>
      <c r="QPA284" s="377"/>
      <c r="QPB284" s="377"/>
      <c r="QPC284" s="377"/>
      <c r="QPD284" s="377"/>
      <c r="QPE284" s="377"/>
      <c r="QPF284" s="377"/>
      <c r="QPG284" s="377"/>
      <c r="QPH284" s="377"/>
      <c r="QPI284" s="377"/>
      <c r="QPJ284" s="377"/>
      <c r="QPK284" s="377"/>
      <c r="QPL284" s="377"/>
      <c r="QPM284" s="377"/>
      <c r="QPN284" s="377"/>
      <c r="QPO284" s="377"/>
      <c r="QPP284" s="377"/>
      <c r="QPQ284" s="377"/>
      <c r="QPR284" s="377"/>
      <c r="QPS284" s="377"/>
      <c r="QPT284" s="377"/>
      <c r="QPU284" s="377"/>
      <c r="QPV284" s="377"/>
      <c r="QPW284" s="377"/>
      <c r="QPX284" s="377"/>
      <c r="QPY284" s="377"/>
      <c r="QPZ284" s="377"/>
      <c r="QQA284" s="377"/>
      <c r="QQB284" s="377"/>
      <c r="QQC284" s="377"/>
      <c r="QQD284" s="377"/>
      <c r="QQE284" s="377"/>
      <c r="QQF284" s="377"/>
      <c r="QQG284" s="377"/>
      <c r="QQH284" s="377"/>
      <c r="QQI284" s="377"/>
      <c r="QQJ284" s="377"/>
      <c r="QQK284" s="377"/>
      <c r="QQL284" s="377"/>
      <c r="QQM284" s="377"/>
      <c r="QQN284" s="377"/>
      <c r="QQO284" s="378"/>
      <c r="QQP284" s="378"/>
      <c r="QQQ284" s="378"/>
      <c r="QQR284" s="378"/>
      <c r="QQS284" s="378"/>
      <c r="QQT284" s="378"/>
      <c r="QQU284" s="378"/>
      <c r="QQV284" s="378"/>
      <c r="QQW284" s="378"/>
      <c r="QQX284" s="378"/>
      <c r="QQY284" s="378"/>
      <c r="QQZ284" s="378"/>
      <c r="QRA284" s="378"/>
      <c r="QRB284" s="378"/>
      <c r="QRC284" s="378"/>
      <c r="QRD284" s="378"/>
      <c r="QRE284" s="378"/>
      <c r="QRF284" s="378"/>
      <c r="QRG284" s="378"/>
      <c r="QRH284" s="378"/>
      <c r="QRI284" s="378"/>
      <c r="QRJ284" s="378"/>
      <c r="QRK284" s="378"/>
      <c r="QRL284" s="378"/>
      <c r="QRM284" s="379"/>
      <c r="QRN284" s="379"/>
      <c r="QRO284" s="379"/>
      <c r="QRP284" s="379"/>
      <c r="QRQ284" s="379"/>
      <c r="QRR284" s="378"/>
      <c r="QRS284" s="378"/>
      <c r="QRT284" s="379"/>
      <c r="QRU284" s="379"/>
      <c r="QRV284" s="378"/>
      <c r="QRW284" s="378"/>
      <c r="QRX284" s="379"/>
      <c r="QRY284" s="379"/>
      <c r="QRZ284" s="378"/>
      <c r="QSA284" s="378"/>
      <c r="QSB284" s="378"/>
      <c r="QSC284" s="378"/>
      <c r="QSD284" s="378"/>
      <c r="QSE284" s="378"/>
      <c r="QSF284" s="378"/>
      <c r="QSG284" s="379"/>
      <c r="QSH284" s="379"/>
      <c r="QSI284" s="378"/>
      <c r="QSJ284" s="378"/>
      <c r="QSK284" s="379"/>
      <c r="QSL284" s="379"/>
      <c r="QSM284" s="378"/>
      <c r="QSN284" s="378"/>
      <c r="QSO284" s="378"/>
      <c r="QSP284" s="378"/>
      <c r="QSQ284" s="378"/>
      <c r="QSR284" s="372"/>
      <c r="QSS284" s="398"/>
      <c r="QST284" s="378"/>
      <c r="QSU284" s="378"/>
      <c r="QSV284" s="378"/>
      <c r="QSW284" s="378"/>
      <c r="QSX284" s="378"/>
      <c r="QSY284" s="378"/>
      <c r="QSZ284" s="378"/>
      <c r="QTA284" s="377"/>
      <c r="QTB284" s="377"/>
      <c r="QTC284" s="377"/>
      <c r="QTD284" s="377"/>
      <c r="QTE284" s="377"/>
      <c r="QTF284" s="377"/>
      <c r="QTG284" s="377"/>
      <c r="QTH284" s="377"/>
      <c r="QTI284" s="377"/>
      <c r="QTJ284" s="377"/>
      <c r="QTK284" s="377"/>
      <c r="QTL284" s="377"/>
      <c r="QTM284" s="377"/>
      <c r="QTN284" s="377"/>
      <c r="QTO284" s="377"/>
      <c r="QTP284" s="377"/>
      <c r="QTQ284" s="377"/>
      <c r="QTR284" s="377"/>
      <c r="QTS284" s="377"/>
      <c r="QTT284" s="377"/>
      <c r="QTU284" s="377"/>
      <c r="QTV284" s="377"/>
      <c r="QTW284" s="377"/>
      <c r="QTX284" s="377"/>
      <c r="QTY284" s="377"/>
      <c r="QTZ284" s="377"/>
      <c r="QUA284" s="377"/>
      <c r="QUB284" s="377"/>
      <c r="QUC284" s="377"/>
      <c r="QUD284" s="377"/>
      <c r="QUE284" s="377"/>
      <c r="QUF284" s="377"/>
      <c r="QUG284" s="377"/>
      <c r="QUH284" s="377"/>
      <c r="QUI284" s="377"/>
      <c r="QUJ284" s="377"/>
      <c r="QUK284" s="377"/>
      <c r="QUL284" s="377"/>
      <c r="QUM284" s="377"/>
      <c r="QUN284" s="377"/>
      <c r="QUO284" s="377"/>
      <c r="QUP284" s="377"/>
      <c r="QUQ284" s="377"/>
      <c r="QUR284" s="377"/>
      <c r="QUS284" s="378"/>
      <c r="QUT284" s="378"/>
      <c r="QUU284" s="378"/>
      <c r="QUV284" s="378"/>
      <c r="QUW284" s="378"/>
      <c r="QUX284" s="378"/>
      <c r="QUY284" s="378"/>
      <c r="QUZ284" s="378"/>
      <c r="QVA284" s="378"/>
      <c r="QVB284" s="378"/>
      <c r="QVC284" s="378"/>
      <c r="QVD284" s="378"/>
      <c r="QVE284" s="378"/>
      <c r="QVF284" s="378"/>
      <c r="QVG284" s="378"/>
      <c r="QVH284" s="378"/>
      <c r="QVI284" s="378"/>
      <c r="QVJ284" s="378"/>
      <c r="QVK284" s="378"/>
      <c r="QVL284" s="378"/>
      <c r="QVM284" s="378"/>
      <c r="QVN284" s="378"/>
      <c r="QVO284" s="378"/>
      <c r="QVP284" s="378"/>
      <c r="QVQ284" s="379"/>
      <c r="QVR284" s="379"/>
      <c r="QVS284" s="379"/>
      <c r="QVT284" s="379"/>
      <c r="QVU284" s="379"/>
      <c r="QVV284" s="378"/>
      <c r="QVW284" s="378"/>
      <c r="QVX284" s="379"/>
      <c r="QVY284" s="379"/>
      <c r="QVZ284" s="378"/>
      <c r="QWA284" s="378"/>
      <c r="QWB284" s="379"/>
      <c r="QWC284" s="379"/>
      <c r="QWD284" s="378"/>
      <c r="QWE284" s="378"/>
      <c r="QWF284" s="378"/>
      <c r="QWG284" s="378"/>
      <c r="QWH284" s="378"/>
      <c r="QWI284" s="378"/>
      <c r="QWJ284" s="378"/>
      <c r="QWK284" s="379"/>
      <c r="QWL284" s="379"/>
      <c r="QWM284" s="378"/>
      <c r="QWN284" s="378"/>
      <c r="QWO284" s="379"/>
      <c r="QWP284" s="379"/>
      <c r="QWQ284" s="378"/>
      <c r="QWR284" s="378"/>
      <c r="QWS284" s="378"/>
      <c r="QWT284" s="378"/>
      <c r="QWU284" s="378"/>
      <c r="QWV284" s="372"/>
      <c r="QWW284" s="398"/>
      <c r="QWX284" s="378"/>
      <c r="QWY284" s="378"/>
      <c r="QWZ284" s="378"/>
      <c r="QXA284" s="378"/>
      <c r="QXB284" s="378"/>
      <c r="QXC284" s="378"/>
      <c r="QXD284" s="378"/>
      <c r="QXE284" s="377"/>
      <c r="QXF284" s="377"/>
      <c r="QXG284" s="377"/>
      <c r="QXH284" s="377"/>
      <c r="QXI284" s="377"/>
      <c r="QXJ284" s="377"/>
      <c r="QXK284" s="377"/>
      <c r="QXL284" s="377"/>
      <c r="QXM284" s="377"/>
      <c r="QXN284" s="377"/>
      <c r="QXO284" s="377"/>
      <c r="QXP284" s="377"/>
      <c r="QXQ284" s="377"/>
      <c r="QXR284" s="377"/>
      <c r="QXS284" s="377"/>
      <c r="QXT284" s="377"/>
      <c r="QXU284" s="377"/>
      <c r="QXV284" s="377"/>
      <c r="QXW284" s="377"/>
      <c r="QXX284" s="377"/>
      <c r="QXY284" s="377"/>
      <c r="QXZ284" s="377"/>
      <c r="QYA284" s="377"/>
      <c r="QYB284" s="377"/>
      <c r="QYC284" s="377"/>
      <c r="QYD284" s="377"/>
      <c r="QYE284" s="377"/>
      <c r="QYF284" s="377"/>
      <c r="QYG284" s="377"/>
      <c r="QYH284" s="377"/>
      <c r="QYI284" s="377"/>
      <c r="QYJ284" s="377"/>
      <c r="QYK284" s="377"/>
      <c r="QYL284" s="377"/>
      <c r="QYM284" s="377"/>
      <c r="QYN284" s="377"/>
      <c r="QYO284" s="377"/>
      <c r="QYP284" s="377"/>
      <c r="QYQ284" s="377"/>
      <c r="QYR284" s="377"/>
      <c r="QYS284" s="377"/>
      <c r="QYT284" s="377"/>
      <c r="QYU284" s="377"/>
      <c r="QYV284" s="377"/>
      <c r="QYW284" s="378"/>
      <c r="QYX284" s="378"/>
      <c r="QYY284" s="378"/>
      <c r="QYZ284" s="378"/>
      <c r="QZA284" s="378"/>
      <c r="QZB284" s="378"/>
      <c r="QZC284" s="378"/>
      <c r="QZD284" s="378"/>
      <c r="QZE284" s="378"/>
      <c r="QZF284" s="378"/>
      <c r="QZG284" s="378"/>
      <c r="QZH284" s="378"/>
      <c r="QZI284" s="378"/>
      <c r="QZJ284" s="378"/>
      <c r="QZK284" s="378"/>
      <c r="QZL284" s="378"/>
      <c r="QZM284" s="378"/>
      <c r="QZN284" s="378"/>
      <c r="QZO284" s="378"/>
      <c r="QZP284" s="378"/>
      <c r="QZQ284" s="378"/>
      <c r="QZR284" s="378"/>
      <c r="QZS284" s="378"/>
      <c r="QZT284" s="378"/>
      <c r="QZU284" s="379"/>
      <c r="QZV284" s="379"/>
      <c r="QZW284" s="379"/>
      <c r="QZX284" s="379"/>
      <c r="QZY284" s="379"/>
      <c r="QZZ284" s="378"/>
      <c r="RAA284" s="378"/>
      <c r="RAB284" s="379"/>
      <c r="RAC284" s="379"/>
      <c r="RAD284" s="378"/>
      <c r="RAE284" s="378"/>
      <c r="RAF284" s="379"/>
      <c r="RAG284" s="379"/>
      <c r="RAH284" s="378"/>
      <c r="RAI284" s="378"/>
      <c r="RAJ284" s="378"/>
      <c r="RAK284" s="378"/>
      <c r="RAL284" s="378"/>
      <c r="RAM284" s="378"/>
      <c r="RAN284" s="378"/>
      <c r="RAO284" s="379"/>
      <c r="RAP284" s="379"/>
      <c r="RAQ284" s="378"/>
      <c r="RAR284" s="378"/>
      <c r="RAS284" s="379"/>
      <c r="RAT284" s="379"/>
      <c r="RAU284" s="378"/>
      <c r="RAV284" s="378"/>
      <c r="RAW284" s="378"/>
      <c r="RAX284" s="378"/>
      <c r="RAY284" s="378"/>
      <c r="RAZ284" s="372"/>
      <c r="RBA284" s="398"/>
      <c r="RBB284" s="378"/>
      <c r="RBC284" s="378"/>
      <c r="RBD284" s="378"/>
      <c r="RBE284" s="378"/>
      <c r="RBF284" s="378"/>
      <c r="RBG284" s="378"/>
      <c r="RBH284" s="378"/>
      <c r="RBI284" s="377"/>
      <c r="RBJ284" s="377"/>
      <c r="RBK284" s="377"/>
      <c r="RBL284" s="377"/>
      <c r="RBM284" s="377"/>
      <c r="RBN284" s="377"/>
      <c r="RBO284" s="377"/>
      <c r="RBP284" s="377"/>
      <c r="RBQ284" s="377"/>
      <c r="RBR284" s="377"/>
      <c r="RBS284" s="377"/>
      <c r="RBT284" s="377"/>
      <c r="RBU284" s="377"/>
      <c r="RBV284" s="377"/>
      <c r="RBW284" s="377"/>
      <c r="RBX284" s="377"/>
      <c r="RBY284" s="377"/>
      <c r="RBZ284" s="377"/>
      <c r="RCA284" s="377"/>
      <c r="RCB284" s="377"/>
      <c r="RCC284" s="377"/>
      <c r="RCD284" s="377"/>
      <c r="RCE284" s="377"/>
      <c r="RCF284" s="377"/>
      <c r="RCG284" s="377"/>
      <c r="RCH284" s="377"/>
      <c r="RCI284" s="377"/>
      <c r="RCJ284" s="377"/>
      <c r="RCK284" s="377"/>
      <c r="RCL284" s="377"/>
      <c r="RCM284" s="377"/>
      <c r="RCN284" s="377"/>
      <c r="RCO284" s="377"/>
      <c r="RCP284" s="377"/>
      <c r="RCQ284" s="377"/>
      <c r="RCR284" s="377"/>
      <c r="RCS284" s="377"/>
      <c r="RCT284" s="377"/>
      <c r="RCU284" s="377"/>
      <c r="RCV284" s="377"/>
      <c r="RCW284" s="377"/>
      <c r="RCX284" s="377"/>
      <c r="RCY284" s="377"/>
      <c r="RCZ284" s="377"/>
      <c r="RDA284" s="378"/>
      <c r="RDB284" s="378"/>
      <c r="RDC284" s="378"/>
      <c r="RDD284" s="378"/>
      <c r="RDE284" s="378"/>
      <c r="RDF284" s="378"/>
      <c r="RDG284" s="378"/>
      <c r="RDH284" s="378"/>
      <c r="RDI284" s="378"/>
      <c r="RDJ284" s="378"/>
      <c r="RDK284" s="378"/>
      <c r="RDL284" s="378"/>
      <c r="RDM284" s="378"/>
      <c r="RDN284" s="378"/>
      <c r="RDO284" s="378"/>
      <c r="RDP284" s="378"/>
      <c r="RDQ284" s="378"/>
      <c r="RDR284" s="378"/>
      <c r="RDS284" s="378"/>
      <c r="RDT284" s="378"/>
      <c r="RDU284" s="378"/>
      <c r="RDV284" s="378"/>
      <c r="RDW284" s="378"/>
    </row>
    <row r="285" spans="1:12295" s="17" customFormat="1" ht="46.5" hidden="1" customHeight="1" x14ac:dyDescent="0.25">
      <c r="B285" s="90"/>
      <c r="C285" s="90"/>
      <c r="D285" s="297"/>
      <c r="E285" s="297"/>
      <c r="F285" s="297"/>
      <c r="G285" s="297"/>
      <c r="H285" s="297"/>
      <c r="I285" s="297"/>
      <c r="J285" s="297"/>
      <c r="K285" s="632"/>
      <c r="L285" s="749" t="e">
        <f t="shared" si="824"/>
        <v>#DIV/0!</v>
      </c>
      <c r="M285" s="297"/>
      <c r="N285" s="632"/>
      <c r="O285" s="297"/>
      <c r="P285" s="632"/>
      <c r="Q285" s="297"/>
      <c r="R285" s="632"/>
      <c r="S285" s="297"/>
      <c r="T285" s="632"/>
      <c r="U285" s="297"/>
      <c r="V285" s="286"/>
      <c r="W285" s="297"/>
      <c r="X285" s="732"/>
      <c r="Y285" s="732"/>
      <c r="Z285" s="297"/>
      <c r="AA285" s="297"/>
      <c r="AB285" s="297"/>
      <c r="AC285" s="297"/>
      <c r="AD285" s="632"/>
      <c r="AE285" s="519"/>
      <c r="AF285" s="749" t="e">
        <f t="shared" si="825"/>
        <v>#DIV/0!</v>
      </c>
      <c r="AG285" s="297"/>
      <c r="AH285" s="749"/>
      <c r="AI285" s="297"/>
      <c r="AJ285" s="632"/>
      <c r="AK285" s="297"/>
      <c r="AL285" s="632"/>
      <c r="AM285" s="297"/>
      <c r="AN285" s="632"/>
      <c r="AO285" s="297"/>
      <c r="AP285" s="297"/>
      <c r="AQ285" s="632"/>
      <c r="AR285" s="297"/>
      <c r="AS285" s="749" t="e">
        <f t="shared" si="826"/>
        <v>#DIV/0!</v>
      </c>
      <c r="AT285" s="297"/>
      <c r="AU285" s="749" t="e">
        <f t="shared" si="827"/>
        <v>#DIV/0!</v>
      </c>
      <c r="AV285" s="297"/>
      <c r="AW285" s="749" t="e">
        <f t="shared" si="839"/>
        <v>#DIV/0!</v>
      </c>
      <c r="AX285" s="297"/>
      <c r="AY285" s="749" t="e">
        <f t="shared" si="843"/>
        <v>#DIV/0!</v>
      </c>
      <c r="AZ285" s="297"/>
      <c r="BA285" s="749" t="e">
        <f t="shared" si="846"/>
        <v>#DIV/0!</v>
      </c>
      <c r="BB285" s="297"/>
      <c r="BC285" s="297"/>
      <c r="BD285" s="732"/>
      <c r="BE285" s="297"/>
      <c r="BF285" s="297"/>
      <c r="BG285" s="297"/>
      <c r="BH285" s="297"/>
      <c r="BI285" s="297"/>
      <c r="BJ285" s="297"/>
      <c r="BK285" s="297"/>
      <c r="BL285" s="297"/>
      <c r="BM285" s="297"/>
      <c r="BN285" s="297"/>
      <c r="BO285" s="297"/>
      <c r="BP285" s="297"/>
      <c r="BQ285" s="297"/>
      <c r="BR285" s="297"/>
      <c r="BS285" s="732"/>
      <c r="BT285" s="297"/>
      <c r="BU285" s="297"/>
      <c r="BV285" s="297"/>
      <c r="BW285" s="297"/>
      <c r="BX285" s="297"/>
      <c r="BY285" s="297"/>
      <c r="BZ285" s="297"/>
      <c r="CE285" s="749" t="e">
        <f t="shared" si="831"/>
        <v>#DIV/0!</v>
      </c>
    </row>
    <row r="286" spans="1:12295" s="148" customFormat="1" ht="47.25" customHeight="1" x14ac:dyDescent="0.3">
      <c r="B286" s="927" t="s">
        <v>361</v>
      </c>
      <c r="C286" s="928"/>
      <c r="D286" s="724">
        <f>E286+H286+I286+G286</f>
        <v>8261668.4615500011</v>
      </c>
      <c r="E286" s="724">
        <f>E287+E288+E299</f>
        <v>3711050.5497100004</v>
      </c>
      <c r="F286" s="724"/>
      <c r="G286" s="724">
        <f>G287+G288+G299</f>
        <v>4550617.9118400002</v>
      </c>
      <c r="H286" s="724">
        <f t="shared" ref="H286:I286" si="853">H287+H288</f>
        <v>0</v>
      </c>
      <c r="I286" s="724">
        <f t="shared" si="853"/>
        <v>0</v>
      </c>
      <c r="J286" s="724">
        <f>K286-D286</f>
        <v>-7867188.4732700009</v>
      </c>
      <c r="K286" s="724">
        <f>M286+S286+U286+Q286</f>
        <v>394479.98827999999</v>
      </c>
      <c r="L286" s="749">
        <f t="shared" si="824"/>
        <v>4.774822302733632E-2</v>
      </c>
      <c r="M286" s="743">
        <f>M287+M288+M299</f>
        <v>146998.06672</v>
      </c>
      <c r="N286" s="734"/>
      <c r="O286" s="724"/>
      <c r="P286" s="734"/>
      <c r="Q286" s="724">
        <f>Q287+Q288+Q299</f>
        <v>247481.92155999999</v>
      </c>
      <c r="R286" s="734"/>
      <c r="S286" s="724">
        <f>S281</f>
        <v>0</v>
      </c>
      <c r="T286" s="734"/>
      <c r="U286" s="724">
        <f t="shared" ref="U286" si="854">U287+U288+U299</f>
        <v>0</v>
      </c>
      <c r="V286" s="724" t="e">
        <f t="shared" ref="V286" si="855">W286+X286+Y286</f>
        <v>#REF!</v>
      </c>
      <c r="W286" s="724" t="e">
        <f>W287+W288</f>
        <v>#REF!</v>
      </c>
      <c r="X286" s="298"/>
      <c r="Y286" s="298"/>
      <c r="Z286" s="724" t="e">
        <f>AA286+AB286</f>
        <v>#REF!</v>
      </c>
      <c r="AA286" s="724" t="e">
        <f>AA287+AA288</f>
        <v>#REF!</v>
      </c>
      <c r="AB286" s="724">
        <f t="shared" si="841"/>
        <v>0</v>
      </c>
      <c r="AC286" s="724"/>
      <c r="AD286" s="734"/>
      <c r="AE286" s="724">
        <f>AG286+AM286+AO286+AK286</f>
        <v>339763.08423000004</v>
      </c>
      <c r="AF286" s="749">
        <f t="shared" si="825"/>
        <v>4.1125238299172306E-2</v>
      </c>
      <c r="AG286" s="743">
        <f>AG287+AG288+AG299</f>
        <v>58316.494470000005</v>
      </c>
      <c r="AH286" s="749"/>
      <c r="AI286" s="724"/>
      <c r="AJ286" s="734"/>
      <c r="AK286" s="724">
        <f>AK287+AK288+AK299</f>
        <v>281446.58976</v>
      </c>
      <c r="AL286" s="749">
        <f t="shared" ref="AL286:AL288" si="856">AK286/D286</f>
        <v>3.4066555813738963E-2</v>
      </c>
      <c r="AM286" s="724">
        <f t="shared" ref="AM286" si="857">AM287+AM288</f>
        <v>0</v>
      </c>
      <c r="AN286" s="734"/>
      <c r="AO286" s="724">
        <f t="shared" ref="AO286" si="858">AO287+AO288</f>
        <v>0</v>
      </c>
      <c r="AP286" s="724">
        <f>AP287+AP288+AP299+AP281</f>
        <v>7699323.01621</v>
      </c>
      <c r="AQ286" s="734"/>
      <c r="AR286" s="724">
        <f>AT286+AZ286+BB286+AX286</f>
        <v>8261665.4207899999</v>
      </c>
      <c r="AS286" s="749">
        <f t="shared" si="826"/>
        <v>0.99999963194359409</v>
      </c>
      <c r="AT286" s="743">
        <f>AT287+AT288+AT299</f>
        <v>3711050.5497100004</v>
      </c>
      <c r="AU286" s="749">
        <f t="shared" si="827"/>
        <v>1</v>
      </c>
      <c r="AV286" s="724"/>
      <c r="AW286" s="749">
        <v>0</v>
      </c>
      <c r="AX286" s="724">
        <f>AX287+AX288+AX299</f>
        <v>4550614.87108</v>
      </c>
      <c r="AY286" s="749">
        <f t="shared" ref="AY286:AY288" si="859">AX286/G286</f>
        <v>0.99999933179184475</v>
      </c>
      <c r="AZ286" s="724">
        <f>AZ284</f>
        <v>0</v>
      </c>
      <c r="BA286" s="749"/>
      <c r="BB286" s="724">
        <f t="shared" ref="BB286" si="860">BB287+BB288</f>
        <v>0</v>
      </c>
      <c r="BC286" s="724"/>
      <c r="BD286" s="298"/>
      <c r="BE286" s="724" t="e">
        <f>BF286+BH286+BI286+BG286</f>
        <v>#REF!</v>
      </c>
      <c r="BF286" s="724" t="e">
        <f>BF287+BF288</f>
        <v>#REF!</v>
      </c>
      <c r="BG286" s="724">
        <f t="shared" ref="BG286:BI286" si="861">BG287+BG288</f>
        <v>0</v>
      </c>
      <c r="BH286" s="724" t="e">
        <f t="shared" si="861"/>
        <v>#REF!</v>
      </c>
      <c r="BI286" s="724" t="e">
        <f t="shared" si="861"/>
        <v>#REF!</v>
      </c>
      <c r="BJ286" s="724">
        <f>BJ287+BJ288+BJ299</f>
        <v>8459712.8792899996</v>
      </c>
      <c r="BK286" s="724">
        <f>BL286+BN286+BO286+BM286</f>
        <v>17021879.036430001</v>
      </c>
      <c r="BL286" s="724">
        <f>BL287+BL288+BL299</f>
        <v>0</v>
      </c>
      <c r="BM286" s="724">
        <f>BM287+BM288+BM299</f>
        <v>0</v>
      </c>
      <c r="BN286" s="724">
        <f>BN287+BN288+BN299</f>
        <v>13897663.036430001</v>
      </c>
      <c r="BO286" s="724">
        <f>BO287+BO288</f>
        <v>3124216</v>
      </c>
      <c r="BP286" s="724"/>
      <c r="BQ286" s="724">
        <f>BQ287+BQ288+BQ299</f>
        <v>8318705.8935700003</v>
      </c>
      <c r="BR286" s="724"/>
      <c r="BS286" s="298"/>
      <c r="BT286" s="724">
        <f>BU286-BN286</f>
        <v>278186.09599999897</v>
      </c>
      <c r="BU286" s="724">
        <f>BU287+BU288+BU299</f>
        <v>14175849.13243</v>
      </c>
      <c r="BV286" s="724">
        <f>BV287+BV288+BV299</f>
        <v>5578957.14286</v>
      </c>
      <c r="BW286" s="724"/>
      <c r="BX286" s="724">
        <f>BX287+BX288+BX299</f>
        <v>8318705.8935700003</v>
      </c>
      <c r="BY286" s="724">
        <f>BY284</f>
        <v>278186.09600000002</v>
      </c>
      <c r="BZ286" s="724">
        <f t="shared" ref="BZ286" si="862">BZ287+BZ288</f>
        <v>0</v>
      </c>
      <c r="CE286" s="749"/>
    </row>
    <row r="287" spans="1:12295" s="469" customFormat="1" ht="39" customHeight="1" x14ac:dyDescent="0.25">
      <c r="B287" s="202"/>
      <c r="C287" s="102" t="s">
        <v>32</v>
      </c>
      <c r="D287" s="812">
        <f t="shared" ref="D287:D288" si="863">E287+H287+I287+G287</f>
        <v>5207584.5</v>
      </c>
      <c r="E287" s="812">
        <f>E66</f>
        <v>2412182.8573100003</v>
      </c>
      <c r="F287" s="812"/>
      <c r="G287" s="812">
        <f>G66</f>
        <v>2795401.6426900001</v>
      </c>
      <c r="H287" s="812">
        <f>H66</f>
        <v>0</v>
      </c>
      <c r="I287" s="812">
        <f>I66</f>
        <v>0</v>
      </c>
      <c r="J287" s="812">
        <f>J66</f>
        <v>-4968995.9494000003</v>
      </c>
      <c r="K287" s="812">
        <f t="shared" ref="K287:K288" si="864">M287+S287+U287+Q287</f>
        <v>238588.55059999996</v>
      </c>
      <c r="L287" s="789">
        <f t="shared" si="824"/>
        <v>4.5815588897309294E-2</v>
      </c>
      <c r="M287" s="812">
        <f>M66</f>
        <v>95548.743369999997</v>
      </c>
      <c r="N287" s="812"/>
      <c r="O287" s="812"/>
      <c r="P287" s="812"/>
      <c r="Q287" s="812">
        <f t="shared" ref="Q287:AC287" si="865">Q66</f>
        <v>143039.80722999998</v>
      </c>
      <c r="R287" s="812"/>
      <c r="S287" s="812">
        <f t="shared" si="865"/>
        <v>0</v>
      </c>
      <c r="T287" s="812"/>
      <c r="U287" s="812">
        <f t="shared" si="865"/>
        <v>0</v>
      </c>
      <c r="V287" s="812">
        <f t="shared" si="865"/>
        <v>2530090.7000000002</v>
      </c>
      <c r="W287" s="812">
        <f t="shared" si="865"/>
        <v>2530090.7000000002</v>
      </c>
      <c r="X287" s="812">
        <f t="shared" si="865"/>
        <v>0</v>
      </c>
      <c r="Y287" s="812">
        <f t="shared" si="865"/>
        <v>0</v>
      </c>
      <c r="Z287" s="812" t="e">
        <f t="shared" si="865"/>
        <v>#REF!</v>
      </c>
      <c r="AA287" s="812" t="e">
        <f t="shared" si="865"/>
        <v>#REF!</v>
      </c>
      <c r="AB287" s="812">
        <f t="shared" si="865"/>
        <v>0</v>
      </c>
      <c r="AC287" s="812">
        <f t="shared" si="865"/>
        <v>0</v>
      </c>
      <c r="AD287" s="812"/>
      <c r="AE287" s="812">
        <f t="shared" ref="AE287" si="866">AG287+AM287+AO287+AK287</f>
        <v>203533.76666000002</v>
      </c>
      <c r="AF287" s="789">
        <f t="shared" si="825"/>
        <v>3.9084102554648899E-2</v>
      </c>
      <c r="AG287" s="812">
        <f>AG66</f>
        <v>37737.384470000005</v>
      </c>
      <c r="AH287" s="789"/>
      <c r="AI287" s="812"/>
      <c r="AJ287" s="812"/>
      <c r="AK287" s="812">
        <f>AK66</f>
        <v>165796.38219</v>
      </c>
      <c r="AL287" s="789">
        <f t="shared" si="856"/>
        <v>3.1837482846413724E-2</v>
      </c>
      <c r="AM287" s="812">
        <f>AM66</f>
        <v>0</v>
      </c>
      <c r="AN287" s="812"/>
      <c r="AO287" s="812">
        <f>AO66</f>
        <v>0</v>
      </c>
      <c r="AP287" s="812">
        <f>AP66</f>
        <v>5004048.7568600001</v>
      </c>
      <c r="AQ287" s="812"/>
      <c r="AR287" s="812">
        <f t="shared" ref="AR287:AR288" si="867">AT287+AZ287+BB287+AX287</f>
        <v>5207582.5235200003</v>
      </c>
      <c r="AS287" s="789">
        <f t="shared" si="826"/>
        <v>0.99999962046127144</v>
      </c>
      <c r="AT287" s="812">
        <f>AT66</f>
        <v>2412182.8573100003</v>
      </c>
      <c r="AU287" s="789">
        <f t="shared" si="827"/>
        <v>1</v>
      </c>
      <c r="AV287" s="812"/>
      <c r="AW287" s="789">
        <v>0</v>
      </c>
      <c r="AX287" s="812">
        <f>AX66</f>
        <v>2795399.6662099999</v>
      </c>
      <c r="AY287" s="789">
        <f t="shared" si="859"/>
        <v>0.9999992929531234</v>
      </c>
      <c r="AZ287" s="812">
        <f>AZ66</f>
        <v>0</v>
      </c>
      <c r="BA287" s="789"/>
      <c r="BB287" s="812">
        <f>BB66</f>
        <v>0</v>
      </c>
      <c r="BC287" s="812"/>
      <c r="BD287" s="812"/>
      <c r="BE287" s="812">
        <f t="shared" ref="BE287:BE288" si="868">BF287+BH287+BI287+BG287</f>
        <v>0</v>
      </c>
      <c r="BF287" s="812">
        <f>BF66</f>
        <v>0</v>
      </c>
      <c r="BG287" s="812">
        <f>BG66</f>
        <v>0</v>
      </c>
      <c r="BH287" s="812">
        <f>BH66</f>
        <v>0</v>
      </c>
      <c r="BI287" s="812">
        <f>BI66</f>
        <v>0</v>
      </c>
      <c r="BJ287" s="812">
        <f t="shared" si="837"/>
        <v>0</v>
      </c>
      <c r="BK287" s="812">
        <f>BK66+BK226</f>
        <v>0</v>
      </c>
      <c r="BL287" s="812"/>
      <c r="BM287" s="812"/>
      <c r="BN287" s="812">
        <f>BO287+BQ287</f>
        <v>7642691.2999999998</v>
      </c>
      <c r="BO287" s="812">
        <f>BO66</f>
        <v>3124216</v>
      </c>
      <c r="BP287" s="812"/>
      <c r="BQ287" s="812">
        <f>BQ208</f>
        <v>4518475.3</v>
      </c>
      <c r="BR287" s="812"/>
      <c r="BS287" s="812"/>
      <c r="BT287" s="812">
        <f>BT66</f>
        <v>0</v>
      </c>
      <c r="BU287" s="812">
        <f t="shared" ref="BU287:BU288" si="869">BV287+BY287+BZ287+BX287</f>
        <v>7642691.2999999998</v>
      </c>
      <c r="BV287" s="812">
        <f>BV66</f>
        <v>3124216</v>
      </c>
      <c r="BW287" s="812"/>
      <c r="BX287" s="812">
        <f>BX66</f>
        <v>4518475.3</v>
      </c>
      <c r="BY287" s="656">
        <f>BY66</f>
        <v>0</v>
      </c>
      <c r="BZ287" s="812">
        <f>BZ66</f>
        <v>0</v>
      </c>
      <c r="CE287" s="789"/>
    </row>
    <row r="288" spans="1:12295" s="50" customFormat="1" ht="42.75" customHeight="1" x14ac:dyDescent="0.25">
      <c r="B288" s="201"/>
      <c r="C288" s="98" t="s">
        <v>31</v>
      </c>
      <c r="D288" s="665">
        <f t="shared" si="863"/>
        <v>250000</v>
      </c>
      <c r="E288" s="665">
        <f>E65+E276</f>
        <v>0</v>
      </c>
      <c r="F288" s="665"/>
      <c r="G288" s="665">
        <f>G65+G227+G276</f>
        <v>250000</v>
      </c>
      <c r="H288" s="665">
        <f>H65+H227+H276</f>
        <v>0</v>
      </c>
      <c r="I288" s="665">
        <f>I65+I227+I276</f>
        <v>0</v>
      </c>
      <c r="J288" s="665">
        <f>K288-D288</f>
        <v>-222579.32034999999</v>
      </c>
      <c r="K288" s="665">
        <f t="shared" si="864"/>
        <v>27420.679650000002</v>
      </c>
      <c r="L288" s="749">
        <f t="shared" si="824"/>
        <v>0.10968271860000001</v>
      </c>
      <c r="M288" s="741">
        <f>M65+M276</f>
        <v>0</v>
      </c>
      <c r="N288" s="734"/>
      <c r="O288" s="665"/>
      <c r="P288" s="734"/>
      <c r="Q288" s="665">
        <f>Q65+Q227+Q276</f>
        <v>27420.679650000002</v>
      </c>
      <c r="R288" s="734"/>
      <c r="S288" s="665">
        <f>S281</f>
        <v>0</v>
      </c>
      <c r="T288" s="734"/>
      <c r="U288" s="665">
        <f t="shared" ref="U288:AC288" si="870">U65+U276</f>
        <v>0</v>
      </c>
      <c r="V288" s="665" t="e">
        <f t="shared" si="870"/>
        <v>#REF!</v>
      </c>
      <c r="W288" s="665" t="e">
        <f t="shared" si="870"/>
        <v>#REF!</v>
      </c>
      <c r="X288" s="665" t="e">
        <f t="shared" si="870"/>
        <v>#REF!</v>
      </c>
      <c r="Y288" s="665" t="e">
        <f t="shared" si="870"/>
        <v>#REF!</v>
      </c>
      <c r="Z288" s="665" t="e">
        <f t="shared" si="870"/>
        <v>#REF!</v>
      </c>
      <c r="AA288" s="665" t="e">
        <f t="shared" si="870"/>
        <v>#REF!</v>
      </c>
      <c r="AB288" s="665" t="e">
        <f t="shared" si="870"/>
        <v>#REF!</v>
      </c>
      <c r="AC288" s="665" t="e">
        <f t="shared" si="870"/>
        <v>#REF!</v>
      </c>
      <c r="AD288" s="734"/>
      <c r="AE288" s="665">
        <f t="shared" ref="AE288" si="871">AG288+AM288+AO288+AK288</f>
        <v>27420.679650000002</v>
      </c>
      <c r="AF288" s="749">
        <f t="shared" si="825"/>
        <v>0.10968271860000001</v>
      </c>
      <c r="AG288" s="741">
        <f>AG65+AG276</f>
        <v>0</v>
      </c>
      <c r="AH288" s="749"/>
      <c r="AI288" s="665"/>
      <c r="AJ288" s="734"/>
      <c r="AK288" s="665">
        <f>AK65+AK227+AK276</f>
        <v>27420.679650000002</v>
      </c>
      <c r="AL288" s="749">
        <f t="shared" si="856"/>
        <v>0.10968271860000001</v>
      </c>
      <c r="AM288" s="665">
        <f>AM65+AM227+AM276</f>
        <v>0</v>
      </c>
      <c r="AN288" s="734"/>
      <c r="AO288" s="665">
        <f>AO65+AO227+AO276</f>
        <v>0</v>
      </c>
      <c r="AP288" s="665">
        <f>AP284</f>
        <v>0</v>
      </c>
      <c r="AQ288" s="734"/>
      <c r="AR288" s="665">
        <f t="shared" si="867"/>
        <v>250000</v>
      </c>
      <c r="AS288" s="749">
        <f t="shared" si="826"/>
        <v>1</v>
      </c>
      <c r="AT288" s="741">
        <f>AT65+AT276</f>
        <v>0</v>
      </c>
      <c r="AU288" s="749">
        <v>0</v>
      </c>
      <c r="AV288" s="665"/>
      <c r="AW288" s="749">
        <v>0</v>
      </c>
      <c r="AX288" s="665">
        <f>AX65+AX276</f>
        <v>250000</v>
      </c>
      <c r="AY288" s="749">
        <f t="shared" si="859"/>
        <v>1</v>
      </c>
      <c r="AZ288" s="723">
        <f>AZ284</f>
        <v>0</v>
      </c>
      <c r="BA288" s="749"/>
      <c r="BB288" s="665">
        <f>BB65+BB227+BB276</f>
        <v>0</v>
      </c>
      <c r="BC288" s="665"/>
      <c r="BD288" s="665"/>
      <c r="BE288" s="665" t="e">
        <f t="shared" si="868"/>
        <v>#REF!</v>
      </c>
      <c r="BF288" s="665" t="e">
        <f>BF65+BF227+BF276</f>
        <v>#REF!</v>
      </c>
      <c r="BG288" s="665">
        <f>BG65+BG227+BG276</f>
        <v>0</v>
      </c>
      <c r="BH288" s="665" t="e">
        <f>BH65+BH227+BH276</f>
        <v>#REF!</v>
      </c>
      <c r="BI288" s="665" t="e">
        <f>BI65+BI227+BI276</f>
        <v>#REF!</v>
      </c>
      <c r="BJ288" s="665">
        <f t="shared" si="837"/>
        <v>0</v>
      </c>
      <c r="BK288" s="665">
        <f>BK65+BK227+BK278</f>
        <v>0</v>
      </c>
      <c r="BL288" s="665"/>
      <c r="BM288" s="665"/>
      <c r="BN288" s="665">
        <f>BQ288</f>
        <v>250000</v>
      </c>
      <c r="BO288" s="665">
        <f>BO210+BO276</f>
        <v>0</v>
      </c>
      <c r="BP288" s="665"/>
      <c r="BQ288" s="665">
        <f>BQ278</f>
        <v>250000</v>
      </c>
      <c r="BR288" s="665"/>
      <c r="BS288" s="665"/>
      <c r="BT288" s="665">
        <f>BU288-BN288</f>
        <v>278186.09600000002</v>
      </c>
      <c r="BU288" s="665">
        <f t="shared" si="869"/>
        <v>528186.09600000002</v>
      </c>
      <c r="BV288" s="438">
        <f>BV65+BV227+BV276</f>
        <v>0</v>
      </c>
      <c r="BW288" s="557"/>
      <c r="BX288" s="438">
        <f>BX65+BX227+BX276</f>
        <v>250000</v>
      </c>
      <c r="BY288" s="657">
        <f>BY284</f>
        <v>278186.09600000002</v>
      </c>
      <c r="BZ288" s="651">
        <f>BZ65+BZ227+BZ276</f>
        <v>0</v>
      </c>
      <c r="CE288" s="749"/>
    </row>
    <row r="289" spans="1:83" s="50" customFormat="1" ht="54" hidden="1" customHeight="1" x14ac:dyDescent="0.25">
      <c r="B289" s="917" t="s">
        <v>193</v>
      </c>
      <c r="C289" s="917"/>
      <c r="D289" s="917"/>
      <c r="E289" s="917"/>
      <c r="F289" s="917"/>
      <c r="G289" s="917"/>
      <c r="H289" s="917"/>
      <c r="I289" s="917"/>
      <c r="J289" s="917"/>
      <c r="K289" s="917"/>
      <c r="L289" s="917"/>
      <c r="M289" s="917"/>
      <c r="N289" s="917"/>
      <c r="O289" s="917"/>
      <c r="P289" s="917"/>
      <c r="Q289" s="917"/>
      <c r="R289" s="917"/>
      <c r="S289" s="917"/>
      <c r="T289" s="917"/>
      <c r="U289" s="917"/>
      <c r="V289" s="917"/>
      <c r="W289" s="917"/>
      <c r="X289" s="917"/>
      <c r="Y289" s="917"/>
      <c r="Z289" s="917"/>
      <c r="AA289" s="917"/>
      <c r="AB289" s="917"/>
      <c r="AC289" s="917"/>
      <c r="AD289" s="917"/>
      <c r="AE289" s="917"/>
      <c r="AF289" s="917"/>
      <c r="AG289" s="917"/>
      <c r="AH289" s="917"/>
      <c r="AI289" s="917"/>
      <c r="AJ289" s="917"/>
      <c r="AK289" s="917"/>
      <c r="AL289" s="917"/>
      <c r="AM289" s="917"/>
      <c r="AN289" s="917"/>
      <c r="AO289" s="917"/>
      <c r="AP289" s="917"/>
      <c r="AQ289" s="917"/>
      <c r="AR289" s="917"/>
      <c r="AS289" s="917"/>
      <c r="AT289" s="917"/>
      <c r="AU289" s="917"/>
      <c r="AV289" s="917"/>
      <c r="AW289" s="917"/>
      <c r="AX289" s="917"/>
      <c r="AY289" s="917"/>
      <c r="AZ289" s="917"/>
      <c r="BA289" s="917"/>
      <c r="BB289" s="917"/>
      <c r="BC289" s="917"/>
      <c r="BD289" s="917"/>
      <c r="BE289" s="917"/>
      <c r="BF289" s="917"/>
      <c r="BG289" s="917"/>
      <c r="BH289" s="917"/>
      <c r="BI289" s="917"/>
      <c r="BJ289" s="917"/>
      <c r="BK289" s="917"/>
      <c r="BL289" s="917"/>
      <c r="BM289" s="917"/>
      <c r="BN289" s="917"/>
      <c r="BO289" s="917"/>
      <c r="BP289" s="917"/>
      <c r="BQ289" s="917"/>
      <c r="BR289" s="917"/>
      <c r="BS289" s="917"/>
      <c r="BT289" s="29"/>
      <c r="BU289" s="29"/>
      <c r="BV289" s="45"/>
      <c r="BW289" s="45"/>
      <c r="BX289" s="45"/>
      <c r="BY289" s="45"/>
      <c r="BZ289" s="662"/>
      <c r="CE289" s="749"/>
    </row>
    <row r="290" spans="1:83" s="174" customFormat="1" ht="153" hidden="1" customHeight="1" x14ac:dyDescent="0.3">
      <c r="B290" s="211" t="s">
        <v>34</v>
      </c>
      <c r="C290" s="175" t="s">
        <v>226</v>
      </c>
      <c r="D290" s="279">
        <f>E290</f>
        <v>0</v>
      </c>
      <c r="E290" s="498">
        <f>E292+E293</f>
        <v>0</v>
      </c>
      <c r="F290" s="543"/>
      <c r="G290" s="498"/>
      <c r="H290" s="498"/>
      <c r="I290" s="280"/>
      <c r="J290" s="279">
        <f>K290</f>
        <v>0</v>
      </c>
      <c r="K290" s="618">
        <f>M290</f>
        <v>0</v>
      </c>
      <c r="L290" s="734"/>
      <c r="M290" s="439">
        <f>M292+M293</f>
        <v>0</v>
      </c>
      <c r="N290" s="734"/>
      <c r="O290" s="555"/>
      <c r="P290" s="734"/>
      <c r="Q290" s="439"/>
      <c r="R290" s="734"/>
      <c r="S290" s="439"/>
      <c r="T290" s="734"/>
      <c r="U290" s="280"/>
      <c r="V290" s="280">
        <f>W290+X290+Y290</f>
        <v>0</v>
      </c>
      <c r="W290" s="280"/>
      <c r="X290" s="280"/>
      <c r="Y290" s="280"/>
      <c r="Z290" s="280">
        <f>AA290+AB290+AC290</f>
        <v>0</v>
      </c>
      <c r="AA290" s="280">
        <f>E290</f>
        <v>0</v>
      </c>
      <c r="AB290" s="280">
        <f t="shared" ref="AB290:AC294" si="872">H290</f>
        <v>0</v>
      </c>
      <c r="AC290" s="280">
        <f t="shared" si="872"/>
        <v>0</v>
      </c>
      <c r="AD290" s="19"/>
      <c r="AE290" s="270">
        <f>AG290</f>
        <v>0</v>
      </c>
      <c r="AF290" s="264"/>
      <c r="AG290" s="177">
        <f>AG292+AG293</f>
        <v>0</v>
      </c>
      <c r="AH290" s="167"/>
      <c r="AI290" s="177"/>
      <c r="AJ290" s="167"/>
      <c r="AK290" s="177"/>
      <c r="AL290" s="167"/>
      <c r="AM290" s="177"/>
      <c r="AN290" s="167"/>
      <c r="AO290" s="239"/>
      <c r="AP290" s="312">
        <f>AR290+AT290+AX290</f>
        <v>0</v>
      </c>
      <c r="AQ290" s="734"/>
      <c r="AR290" s="621">
        <f>AT290</f>
        <v>0</v>
      </c>
      <c r="AS290" s="734"/>
      <c r="AT290" s="177">
        <f>AT292+AT293</f>
        <v>0</v>
      </c>
      <c r="AU290" s="167"/>
      <c r="AV290" s="177"/>
      <c r="AW290" s="167"/>
      <c r="AX290" s="177"/>
      <c r="AY290" s="167"/>
      <c r="AZ290" s="177"/>
      <c r="BA290" s="167"/>
      <c r="BB290" s="239"/>
      <c r="BC290" s="177">
        <f>AM290</f>
        <v>0</v>
      </c>
      <c r="BD290" s="239">
        <f>AO290</f>
        <v>0</v>
      </c>
      <c r="BE290" s="449">
        <f>BF290</f>
        <v>0</v>
      </c>
      <c r="BF290" s="177">
        <f>BF292+BF293</f>
        <v>0</v>
      </c>
      <c r="BG290" s="177"/>
      <c r="BH290" s="177"/>
      <c r="BI290" s="239"/>
      <c r="BJ290" s="332">
        <f>BK290+BL290+BM290</f>
        <v>0</v>
      </c>
      <c r="BK290" s="177"/>
      <c r="BL290" s="177"/>
      <c r="BM290" s="239"/>
      <c r="BN290" s="332">
        <f t="shared" ref="BN290:BN294" si="873">BO290+BR290+BS290</f>
        <v>0</v>
      </c>
      <c r="BO290" s="177">
        <f>BF290</f>
        <v>0</v>
      </c>
      <c r="BP290" s="177"/>
      <c r="BQ290" s="177"/>
      <c r="BR290" s="177">
        <f t="shared" ref="BR290:BR294" si="874">BH290</f>
        <v>0</v>
      </c>
      <c r="BS290" s="239">
        <f t="shared" ref="BS290:BS294" si="875">BI290</f>
        <v>0</v>
      </c>
      <c r="BT290" s="439"/>
      <c r="BU290" s="621">
        <f>BV290</f>
        <v>0</v>
      </c>
      <c r="BV290" s="177">
        <f>BV292+BV293</f>
        <v>0</v>
      </c>
      <c r="BW290" s="177"/>
      <c r="BX290" s="177"/>
      <c r="BY290" s="658"/>
      <c r="BZ290" s="239"/>
      <c r="CE290" s="749"/>
    </row>
    <row r="291" spans="1:83" s="68" customFormat="1" ht="126" hidden="1" customHeight="1" x14ac:dyDescent="0.3">
      <c r="B291" s="212"/>
      <c r="C291" s="132" t="s">
        <v>225</v>
      </c>
      <c r="D291" s="276"/>
      <c r="E291" s="500"/>
      <c r="F291" s="542"/>
      <c r="G291" s="500"/>
      <c r="H291" s="19"/>
      <c r="I291" s="19"/>
      <c r="J291" s="276"/>
      <c r="K291" s="618"/>
      <c r="L291" s="734"/>
      <c r="M291" s="438"/>
      <c r="N291" s="734"/>
      <c r="O291" s="557"/>
      <c r="P291" s="734"/>
      <c r="Q291" s="438"/>
      <c r="R291" s="734"/>
      <c r="S291" s="19"/>
      <c r="T291" s="19"/>
      <c r="U291" s="19"/>
      <c r="V291" s="280">
        <f t="shared" ref="V291:V294" si="876">W291+X291+Y291</f>
        <v>0</v>
      </c>
      <c r="W291" s="19"/>
      <c r="X291" s="19"/>
      <c r="Y291" s="19"/>
      <c r="Z291" s="280">
        <f t="shared" ref="Z291:Z294" si="877">AA291+AB291+AC291</f>
        <v>0</v>
      </c>
      <c r="AA291" s="280">
        <f>E291</f>
        <v>0</v>
      </c>
      <c r="AB291" s="280">
        <f t="shared" si="872"/>
        <v>0</v>
      </c>
      <c r="AC291" s="280">
        <f t="shared" si="872"/>
        <v>0</v>
      </c>
      <c r="AD291" s="19"/>
      <c r="AE291" s="264"/>
      <c r="AF291" s="264"/>
      <c r="AG291" s="167"/>
      <c r="AH291" s="167"/>
      <c r="AI291" s="167"/>
      <c r="AJ291" s="167"/>
      <c r="AK291" s="167"/>
      <c r="AL291" s="167"/>
      <c r="AM291" s="238"/>
      <c r="AN291" s="238"/>
      <c r="AO291" s="238"/>
      <c r="AP291" s="308">
        <f t="shared" ref="AP291:AP297" si="878">AR291+AT291+AX291</f>
        <v>0</v>
      </c>
      <c r="AQ291" s="734"/>
      <c r="AR291" s="618"/>
      <c r="AS291" s="734"/>
      <c r="AT291" s="167"/>
      <c r="AU291" s="167"/>
      <c r="AV291" s="167"/>
      <c r="AW291" s="167"/>
      <c r="AX291" s="167"/>
      <c r="AY291" s="167"/>
      <c r="AZ291" s="238"/>
      <c r="BA291" s="238"/>
      <c r="BB291" s="238"/>
      <c r="BC291" s="238">
        <f t="shared" ref="BC291:BC294" si="879">AM291</f>
        <v>0</v>
      </c>
      <c r="BD291" s="238">
        <f t="shared" ref="BD291:BD294" si="880">AO291</f>
        <v>0</v>
      </c>
      <c r="BE291" s="450"/>
      <c r="BF291" s="167"/>
      <c r="BG291" s="167"/>
      <c r="BH291" s="238"/>
      <c r="BI291" s="238"/>
      <c r="BJ291" s="331">
        <f t="shared" ref="BJ291:BJ297" si="881">BK291+BL291+BM291</f>
        <v>0</v>
      </c>
      <c r="BK291" s="167"/>
      <c r="BL291" s="238"/>
      <c r="BM291" s="238"/>
      <c r="BN291" s="331">
        <f t="shared" si="873"/>
        <v>0</v>
      </c>
      <c r="BO291" s="167">
        <f t="shared" ref="BO291:BO294" si="882">BF291</f>
        <v>0</v>
      </c>
      <c r="BP291" s="167"/>
      <c r="BQ291" s="167"/>
      <c r="BR291" s="238">
        <f t="shared" si="874"/>
        <v>0</v>
      </c>
      <c r="BS291" s="238">
        <f t="shared" si="875"/>
        <v>0</v>
      </c>
      <c r="BT291" s="438"/>
      <c r="BU291" s="618"/>
      <c r="BV291" s="167"/>
      <c r="BW291" s="167"/>
      <c r="BX291" s="167"/>
      <c r="BY291" s="659"/>
      <c r="BZ291" s="238"/>
      <c r="CE291" s="749"/>
    </row>
    <row r="292" spans="1:83" s="152" customFormat="1" ht="131.25" hidden="1" customHeight="1" x14ac:dyDescent="0.25">
      <c r="B292" s="199">
        <v>1</v>
      </c>
      <c r="C292" s="100" t="s">
        <v>177</v>
      </c>
      <c r="D292" s="278"/>
      <c r="E292" s="495"/>
      <c r="F292" s="544"/>
      <c r="G292" s="495"/>
      <c r="H292" s="495"/>
      <c r="I292" s="495"/>
      <c r="J292" s="278"/>
      <c r="K292" s="633"/>
      <c r="L292" s="633"/>
      <c r="M292" s="445"/>
      <c r="N292" s="705"/>
      <c r="O292" s="549"/>
      <c r="P292" s="705"/>
      <c r="Q292" s="445"/>
      <c r="R292" s="705"/>
      <c r="S292" s="445"/>
      <c r="T292" s="705"/>
      <c r="U292" s="445"/>
      <c r="V292" s="280">
        <f t="shared" si="876"/>
        <v>0</v>
      </c>
      <c r="W292" s="480"/>
      <c r="X292" s="480"/>
      <c r="Y292" s="480"/>
      <c r="Z292" s="280">
        <f t="shared" si="877"/>
        <v>0</v>
      </c>
      <c r="AA292" s="280">
        <f>E292</f>
        <v>0</v>
      </c>
      <c r="AB292" s="280">
        <f t="shared" si="872"/>
        <v>0</v>
      </c>
      <c r="AC292" s="280">
        <f t="shared" si="872"/>
        <v>0</v>
      </c>
      <c r="AD292" s="19"/>
      <c r="AE292" s="520"/>
      <c r="AF292" s="773"/>
      <c r="AG292" s="342"/>
      <c r="AH292" s="785"/>
      <c r="AI292" s="342"/>
      <c r="AJ292" s="785"/>
      <c r="AK292" s="342"/>
      <c r="AL292" s="785"/>
      <c r="AM292" s="342"/>
      <c r="AN292" s="785"/>
      <c r="AO292" s="342"/>
      <c r="AP292" s="311">
        <f t="shared" si="878"/>
        <v>0</v>
      </c>
      <c r="AQ292" s="705"/>
      <c r="AR292" s="619"/>
      <c r="AS292" s="633"/>
      <c r="AT292" s="442"/>
      <c r="AU292" s="738"/>
      <c r="AV292" s="551"/>
      <c r="AW292" s="738"/>
      <c r="AX292" s="342"/>
      <c r="AY292" s="785"/>
      <c r="AZ292" s="342"/>
      <c r="BA292" s="785"/>
      <c r="BB292" s="342"/>
      <c r="BC292" s="310">
        <f t="shared" si="879"/>
        <v>0</v>
      </c>
      <c r="BD292" s="310">
        <f t="shared" si="880"/>
        <v>0</v>
      </c>
      <c r="BE292" s="451"/>
      <c r="BF292" s="335"/>
      <c r="BG292" s="342"/>
      <c r="BH292" s="335"/>
      <c r="BI292" s="335"/>
      <c r="BJ292" s="334">
        <f t="shared" si="881"/>
        <v>0</v>
      </c>
      <c r="BK292" s="335"/>
      <c r="BL292" s="335"/>
      <c r="BM292" s="335"/>
      <c r="BN292" s="334">
        <f t="shared" si="873"/>
        <v>0</v>
      </c>
      <c r="BO292" s="335">
        <f t="shared" si="882"/>
        <v>0</v>
      </c>
      <c r="BP292" s="342"/>
      <c r="BQ292" s="342"/>
      <c r="BR292" s="335">
        <f t="shared" si="874"/>
        <v>0</v>
      </c>
      <c r="BS292" s="335">
        <f t="shared" si="875"/>
        <v>0</v>
      </c>
      <c r="BT292" s="445"/>
      <c r="BU292" s="619"/>
      <c r="BV292" s="342"/>
      <c r="BW292" s="342"/>
      <c r="BX292" s="342"/>
      <c r="BY292" s="660"/>
      <c r="BZ292" s="342"/>
      <c r="CE292" s="749"/>
    </row>
    <row r="293" spans="1:83" s="152" customFormat="1" ht="143.25" hidden="1" customHeight="1" x14ac:dyDescent="0.25">
      <c r="B293" s="199">
        <v>2</v>
      </c>
      <c r="C293" s="100" t="s">
        <v>224</v>
      </c>
      <c r="D293" s="278"/>
      <c r="E293" s="495"/>
      <c r="F293" s="544"/>
      <c r="G293" s="495"/>
      <c r="H293" s="495"/>
      <c r="I293" s="495"/>
      <c r="J293" s="278"/>
      <c r="K293" s="633"/>
      <c r="L293" s="633"/>
      <c r="M293" s="445"/>
      <c r="N293" s="705"/>
      <c r="O293" s="549"/>
      <c r="P293" s="705"/>
      <c r="Q293" s="445"/>
      <c r="R293" s="705"/>
      <c r="S293" s="445"/>
      <c r="T293" s="705"/>
      <c r="U293" s="445"/>
      <c r="V293" s="280">
        <f t="shared" si="876"/>
        <v>0</v>
      </c>
      <c r="W293" s="480"/>
      <c r="X293" s="480"/>
      <c r="Y293" s="480"/>
      <c r="Z293" s="280">
        <f t="shared" si="877"/>
        <v>0</v>
      </c>
      <c r="AA293" s="280">
        <f>E293</f>
        <v>0</v>
      </c>
      <c r="AB293" s="280">
        <f t="shared" si="872"/>
        <v>0</v>
      </c>
      <c r="AC293" s="280">
        <f t="shared" si="872"/>
        <v>0</v>
      </c>
      <c r="AD293" s="19"/>
      <c r="AE293" s="520"/>
      <c r="AF293" s="773"/>
      <c r="AG293" s="342"/>
      <c r="AH293" s="785"/>
      <c r="AI293" s="342"/>
      <c r="AJ293" s="785"/>
      <c r="AK293" s="342"/>
      <c r="AL293" s="785"/>
      <c r="AM293" s="342"/>
      <c r="AN293" s="785"/>
      <c r="AO293" s="342"/>
      <c r="AP293" s="311">
        <f t="shared" si="878"/>
        <v>0</v>
      </c>
      <c r="AQ293" s="705"/>
      <c r="AR293" s="619"/>
      <c r="AS293" s="633"/>
      <c r="AT293" s="442"/>
      <c r="AU293" s="738"/>
      <c r="AV293" s="551"/>
      <c r="AW293" s="738"/>
      <c r="AX293" s="342"/>
      <c r="AY293" s="785"/>
      <c r="AZ293" s="342"/>
      <c r="BA293" s="785"/>
      <c r="BB293" s="342"/>
      <c r="BC293" s="310">
        <f t="shared" si="879"/>
        <v>0</v>
      </c>
      <c r="BD293" s="310">
        <f t="shared" si="880"/>
        <v>0</v>
      </c>
      <c r="BE293" s="451"/>
      <c r="BF293" s="335"/>
      <c r="BG293" s="342"/>
      <c r="BH293" s="335"/>
      <c r="BI293" s="335"/>
      <c r="BJ293" s="334">
        <f t="shared" si="881"/>
        <v>0</v>
      </c>
      <c r="BK293" s="335"/>
      <c r="BL293" s="335"/>
      <c r="BM293" s="335"/>
      <c r="BN293" s="334">
        <f t="shared" si="873"/>
        <v>0</v>
      </c>
      <c r="BO293" s="335">
        <f t="shared" si="882"/>
        <v>0</v>
      </c>
      <c r="BP293" s="342"/>
      <c r="BQ293" s="342"/>
      <c r="BR293" s="335">
        <f t="shared" si="874"/>
        <v>0</v>
      </c>
      <c r="BS293" s="335">
        <f t="shared" si="875"/>
        <v>0</v>
      </c>
      <c r="BT293" s="445"/>
      <c r="BU293" s="619"/>
      <c r="BV293" s="342"/>
      <c r="BW293" s="342"/>
      <c r="BX293" s="342"/>
      <c r="BY293" s="660"/>
      <c r="BZ293" s="342"/>
      <c r="CE293" s="749"/>
    </row>
    <row r="294" spans="1:83" s="230" customFormat="1" ht="132.75" hidden="1" customHeight="1" x14ac:dyDescent="0.2">
      <c r="B294" s="275" t="s">
        <v>185</v>
      </c>
      <c r="C294" s="232" t="s">
        <v>45</v>
      </c>
      <c r="D294" s="299"/>
      <c r="E294" s="299"/>
      <c r="F294" s="299"/>
      <c r="G294" s="299"/>
      <c r="H294" s="299"/>
      <c r="I294" s="299"/>
      <c r="J294" s="299"/>
      <c r="K294" s="467"/>
      <c r="L294" s="467"/>
      <c r="M294" s="299"/>
      <c r="N294" s="299"/>
      <c r="O294" s="299"/>
      <c r="P294" s="299"/>
      <c r="Q294" s="299"/>
      <c r="R294" s="299"/>
      <c r="S294" s="299"/>
      <c r="T294" s="299"/>
      <c r="U294" s="299"/>
      <c r="V294" s="280">
        <f t="shared" si="876"/>
        <v>0</v>
      </c>
      <c r="W294" s="299"/>
      <c r="X294" s="299"/>
      <c r="Y294" s="299"/>
      <c r="Z294" s="280">
        <f t="shared" si="877"/>
        <v>0</v>
      </c>
      <c r="AA294" s="280">
        <f>E294</f>
        <v>0</v>
      </c>
      <c r="AB294" s="280">
        <f t="shared" si="872"/>
        <v>0</v>
      </c>
      <c r="AC294" s="280">
        <f t="shared" si="872"/>
        <v>0</v>
      </c>
      <c r="AD294" s="19"/>
      <c r="AE294" s="521"/>
      <c r="AF294" s="521"/>
      <c r="AG294" s="243"/>
      <c r="AH294" s="243"/>
      <c r="AI294" s="243"/>
      <c r="AJ294" s="243"/>
      <c r="AK294" s="243"/>
      <c r="AL294" s="243"/>
      <c r="AM294" s="243"/>
      <c r="AN294" s="243"/>
      <c r="AO294" s="243"/>
      <c r="AP294" s="299">
        <f t="shared" si="878"/>
        <v>0</v>
      </c>
      <c r="AQ294" s="299"/>
      <c r="AR294" s="467"/>
      <c r="AS294" s="467"/>
      <c r="AT294" s="455"/>
      <c r="AU294" s="455"/>
      <c r="AV294" s="455"/>
      <c r="AW294" s="455"/>
      <c r="AX294" s="243"/>
      <c r="AY294" s="243"/>
      <c r="AZ294" s="243"/>
      <c r="BA294" s="243"/>
      <c r="BB294" s="243"/>
      <c r="BC294" s="243">
        <f t="shared" si="879"/>
        <v>0</v>
      </c>
      <c r="BD294" s="243">
        <f t="shared" si="880"/>
        <v>0</v>
      </c>
      <c r="BE294" s="467"/>
      <c r="BF294" s="243"/>
      <c r="BG294" s="243"/>
      <c r="BH294" s="243"/>
      <c r="BI294" s="243"/>
      <c r="BJ294" s="299">
        <f t="shared" si="881"/>
        <v>0</v>
      </c>
      <c r="BK294" s="243"/>
      <c r="BL294" s="243"/>
      <c r="BM294" s="243"/>
      <c r="BN294" s="299">
        <f t="shared" si="873"/>
        <v>0</v>
      </c>
      <c r="BO294" s="243">
        <f t="shared" si="882"/>
        <v>0</v>
      </c>
      <c r="BP294" s="243"/>
      <c r="BQ294" s="243"/>
      <c r="BR294" s="243">
        <f t="shared" si="874"/>
        <v>0</v>
      </c>
      <c r="BS294" s="243">
        <f t="shared" si="875"/>
        <v>0</v>
      </c>
      <c r="BT294" s="299"/>
      <c r="BU294" s="467"/>
      <c r="BV294" s="243"/>
      <c r="BW294" s="243"/>
      <c r="BX294" s="243"/>
      <c r="BY294" s="661"/>
      <c r="BZ294" s="243"/>
      <c r="CE294" s="749"/>
    </row>
    <row r="295" spans="1:83" s="230" customFormat="1" ht="76.5" hidden="1" customHeight="1" x14ac:dyDescent="0.2">
      <c r="B295" s="231"/>
      <c r="C295" s="122" t="s">
        <v>228</v>
      </c>
      <c r="D295" s="243"/>
      <c r="E295" s="243"/>
      <c r="F295" s="243"/>
      <c r="G295" s="243"/>
      <c r="H295" s="243"/>
      <c r="I295" s="243"/>
      <c r="J295" s="243"/>
      <c r="K295" s="455"/>
      <c r="L295" s="455"/>
      <c r="M295" s="243"/>
      <c r="N295" s="243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  <c r="AA295" s="243"/>
      <c r="AB295" s="243"/>
      <c r="AC295" s="243"/>
      <c r="AD295" s="243"/>
      <c r="AE295" s="522"/>
      <c r="AF295" s="522"/>
      <c r="AG295" s="243"/>
      <c r="AH295" s="243"/>
      <c r="AI295" s="243"/>
      <c r="AJ295" s="243"/>
      <c r="AK295" s="243"/>
      <c r="AL295" s="243"/>
      <c r="AM295" s="243"/>
      <c r="AN295" s="243"/>
      <c r="AO295" s="243"/>
      <c r="AP295" s="280">
        <f t="shared" si="878"/>
        <v>0</v>
      </c>
      <c r="AQ295" s="19"/>
      <c r="AR295" s="455"/>
      <c r="AS295" s="455"/>
      <c r="AT295" s="455"/>
      <c r="AU295" s="455"/>
      <c r="AV295" s="455"/>
      <c r="AW295" s="455"/>
      <c r="AX295" s="243"/>
      <c r="AY295" s="243"/>
      <c r="AZ295" s="243"/>
      <c r="BA295" s="243"/>
      <c r="BB295" s="243"/>
      <c r="BC295" s="243"/>
      <c r="BD295" s="243"/>
      <c r="BE295" s="455"/>
      <c r="BF295" s="243"/>
      <c r="BG295" s="243"/>
      <c r="BH295" s="243"/>
      <c r="BI295" s="243"/>
      <c r="BJ295" s="280">
        <f t="shared" si="881"/>
        <v>0</v>
      </c>
      <c r="BK295" s="243"/>
      <c r="BL295" s="243"/>
      <c r="BM295" s="243"/>
      <c r="BN295" s="243"/>
      <c r="BO295" s="243"/>
      <c r="BP295" s="243"/>
      <c r="BQ295" s="243"/>
      <c r="BR295" s="243"/>
      <c r="BS295" s="243"/>
      <c r="BT295" s="280"/>
      <c r="BU295" s="455"/>
      <c r="BV295" s="243"/>
      <c r="BW295" s="243"/>
      <c r="BX295" s="243"/>
      <c r="BY295" s="661"/>
      <c r="BZ295" s="243"/>
      <c r="CE295" s="749"/>
    </row>
    <row r="296" spans="1:83" s="230" customFormat="1" ht="54" hidden="1" customHeight="1" x14ac:dyDescent="0.2">
      <c r="B296" s="231"/>
      <c r="C296" s="124" t="s">
        <v>41</v>
      </c>
      <c r="D296" s="243"/>
      <c r="E296" s="243"/>
      <c r="F296" s="243"/>
      <c r="G296" s="243"/>
      <c r="H296" s="243"/>
      <c r="I296" s="243"/>
      <c r="J296" s="243"/>
      <c r="K296" s="455"/>
      <c r="L296" s="455"/>
      <c r="M296" s="243"/>
      <c r="N296" s="243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  <c r="AA296" s="243"/>
      <c r="AB296" s="243"/>
      <c r="AC296" s="243"/>
      <c r="AD296" s="243"/>
      <c r="AE296" s="522"/>
      <c r="AF296" s="522"/>
      <c r="AG296" s="243"/>
      <c r="AH296" s="243"/>
      <c r="AI296" s="243"/>
      <c r="AJ296" s="243"/>
      <c r="AK296" s="243"/>
      <c r="AL296" s="243"/>
      <c r="AM296" s="243"/>
      <c r="AN296" s="243"/>
      <c r="AO296" s="243"/>
      <c r="AP296" s="280">
        <f t="shared" si="878"/>
        <v>0</v>
      </c>
      <c r="AQ296" s="19"/>
      <c r="AR296" s="455"/>
      <c r="AS296" s="455"/>
      <c r="AT296" s="455"/>
      <c r="AU296" s="455"/>
      <c r="AV296" s="455"/>
      <c r="AW296" s="455"/>
      <c r="AX296" s="243"/>
      <c r="AY296" s="243"/>
      <c r="AZ296" s="243"/>
      <c r="BA296" s="243"/>
      <c r="BB296" s="243"/>
      <c r="BC296" s="243"/>
      <c r="BD296" s="243"/>
      <c r="BE296" s="455"/>
      <c r="BF296" s="243"/>
      <c r="BG296" s="243"/>
      <c r="BH296" s="243"/>
      <c r="BI296" s="243"/>
      <c r="BJ296" s="280">
        <f t="shared" si="881"/>
        <v>0</v>
      </c>
      <c r="BK296" s="243"/>
      <c r="BL296" s="243"/>
      <c r="BM296" s="243"/>
      <c r="BN296" s="243"/>
      <c r="BO296" s="243"/>
      <c r="BP296" s="243"/>
      <c r="BQ296" s="243"/>
      <c r="BR296" s="243"/>
      <c r="BS296" s="243"/>
      <c r="BT296" s="280"/>
      <c r="BU296" s="455"/>
      <c r="BV296" s="243"/>
      <c r="BW296" s="243"/>
      <c r="BX296" s="243"/>
      <c r="BY296" s="661"/>
      <c r="BZ296" s="243"/>
      <c r="CE296" s="749"/>
    </row>
    <row r="297" spans="1:83" s="50" customFormat="1" ht="54" hidden="1" customHeight="1" x14ac:dyDescent="0.25">
      <c r="B297" s="199"/>
      <c r="C297" s="199"/>
      <c r="D297" s="199"/>
      <c r="E297" s="499"/>
      <c r="F297" s="540"/>
      <c r="G297" s="499"/>
      <c r="H297" s="499"/>
      <c r="I297" s="499"/>
      <c r="J297" s="258"/>
      <c r="K297" s="634"/>
      <c r="L297" s="634"/>
      <c r="M297" s="441"/>
      <c r="N297" s="757"/>
      <c r="O297" s="556"/>
      <c r="P297" s="757"/>
      <c r="Q297" s="441"/>
      <c r="R297" s="757"/>
      <c r="S297" s="441"/>
      <c r="T297" s="757"/>
      <c r="U297" s="441"/>
      <c r="V297" s="306"/>
      <c r="W297" s="478"/>
      <c r="X297" s="478"/>
      <c r="Y297" s="478"/>
      <c r="Z297" s="478"/>
      <c r="AA297" s="306"/>
      <c r="AB297" s="306"/>
      <c r="AC297" s="306"/>
      <c r="AD297" s="757"/>
      <c r="AE297" s="523"/>
      <c r="AF297" s="774"/>
      <c r="AG297" s="499"/>
      <c r="AH297" s="757"/>
      <c r="AI297" s="556"/>
      <c r="AJ297" s="757"/>
      <c r="AK297" s="499"/>
      <c r="AL297" s="757"/>
      <c r="AM297" s="499"/>
      <c r="AN297" s="757"/>
      <c r="AO297" s="499"/>
      <c r="AP297" s="280">
        <f t="shared" si="878"/>
        <v>0</v>
      </c>
      <c r="AQ297" s="19"/>
      <c r="AR297" s="620"/>
      <c r="AS297" s="634"/>
      <c r="AT297" s="446"/>
      <c r="AU297" s="634"/>
      <c r="AV297" s="559"/>
      <c r="AW297" s="634"/>
      <c r="AX297" s="441"/>
      <c r="AY297" s="757"/>
      <c r="AZ297" s="441"/>
      <c r="BA297" s="757"/>
      <c r="BB297" s="441"/>
      <c r="BC297" s="306"/>
      <c r="BD297" s="306"/>
      <c r="BE297" s="452"/>
      <c r="BF297" s="330"/>
      <c r="BG297" s="341"/>
      <c r="BH297" s="330"/>
      <c r="BI297" s="330"/>
      <c r="BJ297" s="280">
        <f t="shared" si="881"/>
        <v>0</v>
      </c>
      <c r="BK297" s="330"/>
      <c r="BL297" s="330"/>
      <c r="BM297" s="330"/>
      <c r="BN297" s="330"/>
      <c r="BO297" s="330"/>
      <c r="BP297" s="556"/>
      <c r="BQ297" s="478"/>
      <c r="BR297" s="330"/>
      <c r="BS297" s="330"/>
      <c r="BT297" s="280"/>
      <c r="BU297" s="620"/>
      <c r="BV297" s="441"/>
      <c r="BW297" s="556"/>
      <c r="BX297" s="441"/>
      <c r="BY297" s="655"/>
      <c r="BZ297" s="650"/>
      <c r="CE297" s="749"/>
    </row>
    <row r="298" spans="1:83" s="26" customFormat="1" ht="55.5" hidden="1" customHeight="1" x14ac:dyDescent="0.25">
      <c r="A298" s="26" t="s">
        <v>183</v>
      </c>
      <c r="B298" s="917" t="s">
        <v>289</v>
      </c>
      <c r="C298" s="917"/>
      <c r="D298" s="917"/>
      <c r="E298" s="917"/>
      <c r="F298" s="917"/>
      <c r="G298" s="917"/>
      <c r="H298" s="917"/>
      <c r="I298" s="917"/>
      <c r="J298" s="917"/>
      <c r="K298" s="917"/>
      <c r="L298" s="917"/>
      <c r="M298" s="917"/>
      <c r="N298" s="917"/>
      <c r="O298" s="917"/>
      <c r="P298" s="917"/>
      <c r="Q298" s="917"/>
      <c r="R298" s="917"/>
      <c r="S298" s="917"/>
      <c r="T298" s="917"/>
      <c r="U298" s="917"/>
      <c r="V298" s="917"/>
      <c r="W298" s="917"/>
      <c r="X298" s="917"/>
      <c r="Y298" s="917"/>
      <c r="Z298" s="917"/>
      <c r="AA298" s="917"/>
      <c r="AB298" s="917"/>
      <c r="AC298" s="917"/>
      <c r="AD298" s="917"/>
      <c r="AE298" s="917"/>
      <c r="AF298" s="917"/>
      <c r="AG298" s="917"/>
      <c r="AH298" s="917"/>
      <c r="AI298" s="917"/>
      <c r="AJ298" s="917"/>
      <c r="AK298" s="917"/>
      <c r="AL298" s="917"/>
      <c r="AM298" s="917"/>
      <c r="AN298" s="917"/>
      <c r="AO298" s="917"/>
      <c r="AP298" s="917"/>
      <c r="AQ298" s="917"/>
      <c r="AR298" s="917"/>
      <c r="AS298" s="917"/>
      <c r="AT298" s="917"/>
      <c r="AU298" s="917"/>
      <c r="AV298" s="917"/>
      <c r="AW298" s="917"/>
      <c r="AX298" s="917"/>
      <c r="AY298" s="917"/>
      <c r="AZ298" s="917"/>
      <c r="BA298" s="917"/>
      <c r="BB298" s="917"/>
      <c r="BC298" s="917"/>
      <c r="BD298" s="917"/>
      <c r="BE298" s="917"/>
      <c r="BF298" s="917"/>
      <c r="BG298" s="917"/>
      <c r="BH298" s="917"/>
      <c r="BI298" s="917"/>
      <c r="BJ298" s="917"/>
      <c r="BK298" s="917"/>
      <c r="BL298" s="917"/>
      <c r="BM298" s="917"/>
      <c r="BN298" s="917"/>
      <c r="BO298" s="917"/>
      <c r="BP298" s="917"/>
      <c r="BQ298" s="917"/>
      <c r="BR298" s="917"/>
      <c r="BS298" s="917"/>
      <c r="BT298" s="24"/>
      <c r="BU298" s="24"/>
      <c r="BV298" s="25"/>
      <c r="BW298" s="25"/>
      <c r="BX298" s="25"/>
      <c r="BY298" s="25"/>
      <c r="BZ298" s="663"/>
      <c r="CE298" s="749"/>
    </row>
    <row r="299" spans="1:83" s="26" customFormat="1" ht="55.5" customHeight="1" x14ac:dyDescent="0.25">
      <c r="B299" s="464"/>
      <c r="C299" s="98" t="s">
        <v>422</v>
      </c>
      <c r="D299" s="665">
        <f t="shared" ref="D299" si="883">E299+H299+I299+G299</f>
        <v>2804083.9615500001</v>
      </c>
      <c r="E299" s="665">
        <f>E122</f>
        <v>1298867.6924000001</v>
      </c>
      <c r="F299" s="665"/>
      <c r="G299" s="665">
        <f>G122</f>
        <v>1505216.2691500001</v>
      </c>
      <c r="H299" s="667"/>
      <c r="I299" s="667"/>
      <c r="J299" s="665">
        <f>K299-D299</f>
        <v>-2675613.20352</v>
      </c>
      <c r="K299" s="665">
        <f t="shared" ref="K299" si="884">M299+S299+U299+Q299</f>
        <v>128470.75803</v>
      </c>
      <c r="L299" s="749">
        <f t="shared" ref="L299:L368" si="885">K299/D299</f>
        <v>4.5815588902332949E-2</v>
      </c>
      <c r="M299" s="741">
        <f>M122</f>
        <v>51449.323349999999</v>
      </c>
      <c r="N299" s="734"/>
      <c r="O299" s="665"/>
      <c r="P299" s="734"/>
      <c r="Q299" s="665">
        <f>Q122</f>
        <v>77021.434680000006</v>
      </c>
      <c r="R299" s="734"/>
      <c r="S299" s="665">
        <f>S122</f>
        <v>0</v>
      </c>
      <c r="T299" s="734"/>
      <c r="U299" s="665">
        <f>U122</f>
        <v>0</v>
      </c>
      <c r="V299" s="667"/>
      <c r="W299" s="667"/>
      <c r="X299" s="667"/>
      <c r="Y299" s="667"/>
      <c r="Z299" s="667"/>
      <c r="AA299" s="667"/>
      <c r="AB299" s="667"/>
      <c r="AC299" s="667"/>
      <c r="AD299" s="705"/>
      <c r="AE299" s="665">
        <f t="shared" ref="AE299" si="886">AG299+AM299+AO299+AK299</f>
        <v>108808.63791999999</v>
      </c>
      <c r="AF299" s="749">
        <f t="shared" ref="AF299:AF368" si="887">AE299/D299</f>
        <v>3.8803630494664065E-2</v>
      </c>
      <c r="AG299" s="741">
        <f>AG122</f>
        <v>20579.11</v>
      </c>
      <c r="AH299" s="749"/>
      <c r="AI299" s="665"/>
      <c r="AJ299" s="734"/>
      <c r="AK299" s="665">
        <f>AK122</f>
        <v>88229.527919999993</v>
      </c>
      <c r="AL299" s="749">
        <f t="shared" ref="AL299" si="888">AK299/D299</f>
        <v>3.1464652674390595E-2</v>
      </c>
      <c r="AM299" s="667"/>
      <c r="AN299" s="705"/>
      <c r="AO299" s="667"/>
      <c r="AP299" s="665">
        <f>AR299-AE299</f>
        <v>2695274.2593499999</v>
      </c>
      <c r="AQ299" s="734"/>
      <c r="AR299" s="665">
        <f>AT299+AX299+AZ299+BB299</f>
        <v>2804082.8972700001</v>
      </c>
      <c r="AS299" s="749">
        <f t="shared" ref="AS299:AS368" si="889">AR299/D299</f>
        <v>0.99999962045359037</v>
      </c>
      <c r="AT299" s="741">
        <f>AT122</f>
        <v>1298867.6924000001</v>
      </c>
      <c r="AU299" s="749">
        <f t="shared" ref="AU299:AU314" si="890">AT299/E299</f>
        <v>1</v>
      </c>
      <c r="AV299" s="665"/>
      <c r="AW299" s="749">
        <v>0</v>
      </c>
      <c r="AX299" s="665">
        <f>AX122</f>
        <v>1505215.20487</v>
      </c>
      <c r="AY299" s="749">
        <f t="shared" ref="AY299:AY316" si="891">AX299/G299</f>
        <v>0.99999929293881429</v>
      </c>
      <c r="AZ299" s="667"/>
      <c r="BA299" s="749"/>
      <c r="BB299" s="667"/>
      <c r="BC299" s="667"/>
      <c r="BD299" s="667"/>
      <c r="BE299" s="665">
        <f t="shared" ref="BE299" si="892">BF299+BH299+BI299+BG299</f>
        <v>0</v>
      </c>
      <c r="BF299" s="667"/>
      <c r="BG299" s="667"/>
      <c r="BH299" s="667"/>
      <c r="BI299" s="667"/>
      <c r="BJ299" s="665">
        <f>BK299-BE299</f>
        <v>8459712.8792899996</v>
      </c>
      <c r="BK299" s="665">
        <f>BL299+BM299+BN299+BO299</f>
        <v>8459712.8792899996</v>
      </c>
      <c r="BL299" s="665">
        <f>BL122</f>
        <v>0</v>
      </c>
      <c r="BM299" s="665">
        <f>BM122</f>
        <v>0</v>
      </c>
      <c r="BN299" s="665">
        <f>BO299+BQ299</f>
        <v>6004971.7364300005</v>
      </c>
      <c r="BO299" s="667">
        <f>BO122</f>
        <v>2454741.14286</v>
      </c>
      <c r="BP299" s="667"/>
      <c r="BQ299" s="665">
        <f>BQ122</f>
        <v>3550230.59357</v>
      </c>
      <c r="BR299" s="667"/>
      <c r="BS299" s="667"/>
      <c r="BT299" s="665">
        <f>BU299-BN299</f>
        <v>0</v>
      </c>
      <c r="BU299" s="665">
        <f>BV299+BX299+BY299+BZ299</f>
        <v>6004971.7364300005</v>
      </c>
      <c r="BV299" s="463">
        <f>BV122</f>
        <v>2454741.14286</v>
      </c>
      <c r="BW299" s="557"/>
      <c r="BX299" s="463">
        <f>BX122</f>
        <v>3550230.59357</v>
      </c>
      <c r="BY299" s="25"/>
      <c r="BZ299" s="664"/>
      <c r="CE299" s="749"/>
    </row>
    <row r="300" spans="1:83" s="903" customFormat="1" ht="181.5" customHeight="1" x14ac:dyDescent="0.25">
      <c r="B300" s="904"/>
      <c r="C300" s="901" t="s">
        <v>554</v>
      </c>
      <c r="D300" s="890">
        <v>0</v>
      </c>
      <c r="E300" s="890">
        <v>0</v>
      </c>
      <c r="F300" s="890">
        <v>0</v>
      </c>
      <c r="G300" s="890">
        <v>0</v>
      </c>
      <c r="H300" s="472">
        <v>0</v>
      </c>
      <c r="I300" s="472">
        <v>0</v>
      </c>
      <c r="J300" s="890"/>
      <c r="K300" s="890"/>
      <c r="L300" s="789"/>
      <c r="M300" s="890"/>
      <c r="N300" s="890"/>
      <c r="O300" s="890"/>
      <c r="P300" s="890"/>
      <c r="Q300" s="890"/>
      <c r="R300" s="890"/>
      <c r="S300" s="890"/>
      <c r="T300" s="890"/>
      <c r="U300" s="890"/>
      <c r="V300" s="472"/>
      <c r="W300" s="472"/>
      <c r="X300" s="472"/>
      <c r="Y300" s="472"/>
      <c r="Z300" s="472"/>
      <c r="AA300" s="472"/>
      <c r="AB300" s="472"/>
      <c r="AC300" s="472"/>
      <c r="AD300" s="472"/>
      <c r="AE300" s="890">
        <f>AK300</f>
        <v>32984.720379999999</v>
      </c>
      <c r="AF300" s="789"/>
      <c r="AG300" s="890"/>
      <c r="AH300" s="789"/>
      <c r="AI300" s="890"/>
      <c r="AJ300" s="890"/>
      <c r="AK300" s="890">
        <f>AK301</f>
        <v>32984.720379999999</v>
      </c>
      <c r="AL300" s="789">
        <v>0</v>
      </c>
      <c r="AM300" s="472"/>
      <c r="AN300" s="472"/>
      <c r="AO300" s="472"/>
      <c r="AP300" s="890"/>
      <c r="AQ300" s="890"/>
      <c r="AR300" s="890"/>
      <c r="AS300" s="789"/>
      <c r="AT300" s="890"/>
      <c r="AU300" s="789"/>
      <c r="AV300" s="890"/>
      <c r="AW300" s="789"/>
      <c r="AX300" s="890"/>
      <c r="AY300" s="789"/>
      <c r="AZ300" s="472"/>
      <c r="BA300" s="789"/>
      <c r="BB300" s="472"/>
      <c r="BC300" s="472"/>
      <c r="BD300" s="472"/>
      <c r="BE300" s="890"/>
      <c r="BF300" s="472"/>
      <c r="BG300" s="472"/>
      <c r="BH300" s="472"/>
      <c r="BI300" s="472"/>
      <c r="BJ300" s="890"/>
      <c r="BK300" s="890"/>
      <c r="BL300" s="890"/>
      <c r="BM300" s="890"/>
      <c r="BN300" s="890"/>
      <c r="BO300" s="472"/>
      <c r="BP300" s="472"/>
      <c r="BQ300" s="890"/>
      <c r="BR300" s="472"/>
      <c r="BS300" s="472"/>
      <c r="BT300" s="890"/>
      <c r="BU300" s="890"/>
      <c r="BV300" s="890"/>
      <c r="BW300" s="890"/>
      <c r="BX300" s="890"/>
      <c r="BY300" s="74"/>
      <c r="BZ300" s="905"/>
      <c r="CE300" s="789"/>
    </row>
    <row r="301" spans="1:83" s="26" customFormat="1" ht="142.5" customHeight="1" x14ac:dyDescent="0.25">
      <c r="B301" s="888"/>
      <c r="C301" s="98" t="s">
        <v>45</v>
      </c>
      <c r="D301" s="889">
        <v>0</v>
      </c>
      <c r="E301" s="889">
        <v>0</v>
      </c>
      <c r="F301" s="889">
        <v>0</v>
      </c>
      <c r="G301" s="889">
        <v>0</v>
      </c>
      <c r="H301" s="885">
        <v>0</v>
      </c>
      <c r="I301" s="885">
        <v>0</v>
      </c>
      <c r="J301" s="889"/>
      <c r="K301" s="889"/>
      <c r="L301" s="749"/>
      <c r="M301" s="889"/>
      <c r="N301" s="889"/>
      <c r="O301" s="889"/>
      <c r="P301" s="889"/>
      <c r="Q301" s="889"/>
      <c r="R301" s="889"/>
      <c r="S301" s="889"/>
      <c r="T301" s="889"/>
      <c r="U301" s="889"/>
      <c r="V301" s="885"/>
      <c r="W301" s="885"/>
      <c r="X301" s="885"/>
      <c r="Y301" s="885"/>
      <c r="Z301" s="885"/>
      <c r="AA301" s="885"/>
      <c r="AB301" s="885"/>
      <c r="AC301" s="885"/>
      <c r="AD301" s="705"/>
      <c r="AE301" s="889">
        <f>AK301</f>
        <v>32984.720379999999</v>
      </c>
      <c r="AF301" s="749"/>
      <c r="AG301" s="889"/>
      <c r="AH301" s="749"/>
      <c r="AI301" s="889"/>
      <c r="AJ301" s="889"/>
      <c r="AK301" s="889">
        <f>'[9]2 вариант'!$D$134</f>
        <v>32984.720379999999</v>
      </c>
      <c r="AL301" s="749">
        <v>0</v>
      </c>
      <c r="AM301" s="885"/>
      <c r="AN301" s="705"/>
      <c r="AO301" s="885"/>
      <c r="AP301" s="889"/>
      <c r="AQ301" s="889"/>
      <c r="AR301" s="889"/>
      <c r="AS301" s="749"/>
      <c r="AT301" s="889"/>
      <c r="AU301" s="749"/>
      <c r="AV301" s="889"/>
      <c r="AW301" s="749"/>
      <c r="AX301" s="889"/>
      <c r="AY301" s="749"/>
      <c r="AZ301" s="885"/>
      <c r="BA301" s="749"/>
      <c r="BB301" s="885"/>
      <c r="BC301" s="885"/>
      <c r="BD301" s="885"/>
      <c r="BE301" s="889"/>
      <c r="BF301" s="885"/>
      <c r="BG301" s="885"/>
      <c r="BH301" s="885"/>
      <c r="BI301" s="885"/>
      <c r="BJ301" s="889"/>
      <c r="BK301" s="889"/>
      <c r="BL301" s="889"/>
      <c r="BM301" s="889"/>
      <c r="BN301" s="889"/>
      <c r="BO301" s="885"/>
      <c r="BP301" s="885"/>
      <c r="BQ301" s="889"/>
      <c r="BR301" s="885"/>
      <c r="BS301" s="885"/>
      <c r="BT301" s="889"/>
      <c r="BU301" s="889"/>
      <c r="BV301" s="889"/>
      <c r="BW301" s="889"/>
      <c r="BX301" s="889"/>
      <c r="BY301" s="25"/>
      <c r="BZ301" s="664"/>
      <c r="CE301" s="749"/>
    </row>
    <row r="302" spans="1:83" s="148" customFormat="1" ht="47.25" customHeight="1" x14ac:dyDescent="0.3">
      <c r="B302" s="927" t="s">
        <v>555</v>
      </c>
      <c r="C302" s="928"/>
      <c r="D302" s="894">
        <f>E302+F302+G302+H302+I302</f>
        <v>8261668.4615500011</v>
      </c>
      <c r="E302" s="894">
        <f>E303+E304+E305</f>
        <v>3711050.5497100004</v>
      </c>
      <c r="F302" s="894">
        <f t="shared" ref="F302:I302" si="893">F303+F304+F305</f>
        <v>0</v>
      </c>
      <c r="G302" s="894">
        <f t="shared" si="893"/>
        <v>4550617.9118400002</v>
      </c>
      <c r="H302" s="894">
        <f t="shared" si="893"/>
        <v>0</v>
      </c>
      <c r="I302" s="894">
        <f t="shared" si="893"/>
        <v>0</v>
      </c>
      <c r="J302" s="894"/>
      <c r="K302" s="894">
        <f>M302+Q302</f>
        <v>394479.98827999999</v>
      </c>
      <c r="L302" s="749">
        <f>K302/D302</f>
        <v>4.774822302733632E-2</v>
      </c>
      <c r="M302" s="894">
        <f>M303+M304+M305</f>
        <v>146998.06672</v>
      </c>
      <c r="N302" s="889"/>
      <c r="O302" s="894"/>
      <c r="P302" s="889"/>
      <c r="Q302" s="894">
        <f t="shared" ref="Q302" si="894">Q303+Q304+Q305</f>
        <v>247481.92155999999</v>
      </c>
      <c r="R302" s="889"/>
      <c r="S302" s="894"/>
      <c r="T302" s="889"/>
      <c r="U302" s="894"/>
      <c r="V302" s="894"/>
      <c r="W302" s="894"/>
      <c r="X302" s="298"/>
      <c r="Y302" s="298"/>
      <c r="Z302" s="894"/>
      <c r="AA302" s="894"/>
      <c r="AB302" s="894"/>
      <c r="AC302" s="894"/>
      <c r="AD302" s="889"/>
      <c r="AE302" s="894">
        <f>AG302+AK302</f>
        <v>372747.80460999999</v>
      </c>
      <c r="AF302" s="749"/>
      <c r="AG302" s="894">
        <f>AG303+AG304+AG305</f>
        <v>58316.494470000005</v>
      </c>
      <c r="AH302" s="749">
        <f>AG302/E302</f>
        <v>1.571428189641802E-2</v>
      </c>
      <c r="AI302" s="894"/>
      <c r="AJ302" s="889"/>
      <c r="AK302" s="894">
        <f>AK303+AK304+AK305</f>
        <v>314431.31013999996</v>
      </c>
      <c r="AL302" s="749">
        <f>AK302/G302</f>
        <v>6.9096398825728392E-2</v>
      </c>
      <c r="AM302" s="894"/>
      <c r="AN302" s="889"/>
      <c r="AO302" s="894"/>
      <c r="AP302" s="894"/>
      <c r="AQ302" s="889"/>
      <c r="AR302" s="894">
        <f>AT302+AX302</f>
        <v>8261665.4207899999</v>
      </c>
      <c r="AS302" s="749">
        <f>AR302/D302</f>
        <v>0.99999963194359409</v>
      </c>
      <c r="AT302" s="894">
        <f>AT286</f>
        <v>3711050.5497100004</v>
      </c>
      <c r="AU302" s="894"/>
      <c r="AV302" s="894">
        <f t="shared" ref="AV302:AX302" si="895">AV286</f>
        <v>0</v>
      </c>
      <c r="AW302" s="894">
        <f t="shared" si="895"/>
        <v>0</v>
      </c>
      <c r="AX302" s="894">
        <f t="shared" si="895"/>
        <v>4550614.87108</v>
      </c>
      <c r="AY302" s="749">
        <f>AX302/G302</f>
        <v>0.99999933179184475</v>
      </c>
      <c r="AZ302" s="894"/>
      <c r="BA302" s="749"/>
      <c r="BB302" s="894"/>
      <c r="BC302" s="894"/>
      <c r="BD302" s="298"/>
      <c r="BE302" s="894"/>
      <c r="BF302" s="894"/>
      <c r="BG302" s="894"/>
      <c r="BH302" s="894"/>
      <c r="BI302" s="894"/>
      <c r="BJ302" s="894"/>
      <c r="BK302" s="894"/>
      <c r="BL302" s="894"/>
      <c r="BM302" s="894"/>
      <c r="BN302" s="894"/>
      <c r="BO302" s="894"/>
      <c r="BP302" s="894"/>
      <c r="BQ302" s="894"/>
      <c r="BR302" s="894"/>
      <c r="BS302" s="298"/>
      <c r="BT302" s="894"/>
      <c r="BU302" s="894"/>
      <c r="BV302" s="894"/>
      <c r="BW302" s="894"/>
      <c r="BX302" s="894"/>
      <c r="BY302" s="894"/>
      <c r="BZ302" s="894"/>
      <c r="CE302" s="749"/>
    </row>
    <row r="303" spans="1:83" s="903" customFormat="1" ht="55.5" customHeight="1" x14ac:dyDescent="0.25">
      <c r="B303" s="904"/>
      <c r="C303" s="102" t="s">
        <v>32</v>
      </c>
      <c r="D303" s="890">
        <f>E303+F303+G303+H303+I303</f>
        <v>5207584.5</v>
      </c>
      <c r="E303" s="890">
        <f>E287</f>
        <v>2412182.8573100003</v>
      </c>
      <c r="F303" s="890">
        <f t="shared" ref="F303:I303" si="896">F287</f>
        <v>0</v>
      </c>
      <c r="G303" s="890">
        <f t="shared" si="896"/>
        <v>2795401.6426900001</v>
      </c>
      <c r="H303" s="890">
        <f t="shared" si="896"/>
        <v>0</v>
      </c>
      <c r="I303" s="890">
        <f t="shared" si="896"/>
        <v>0</v>
      </c>
      <c r="J303" s="890"/>
      <c r="K303" s="890">
        <f t="shared" ref="K303:K305" si="897">M303+Q303</f>
        <v>238588.55059999996</v>
      </c>
      <c r="L303" s="789">
        <f t="shared" ref="L303:L305" si="898">K303/D303</f>
        <v>4.5815588897309294E-2</v>
      </c>
      <c r="M303" s="890">
        <f>M287</f>
        <v>95548.743369999997</v>
      </c>
      <c r="N303" s="890"/>
      <c r="O303" s="890"/>
      <c r="P303" s="890"/>
      <c r="Q303" s="890">
        <f t="shared" ref="Q303" si="899">Q287</f>
        <v>143039.80722999998</v>
      </c>
      <c r="R303" s="890"/>
      <c r="S303" s="890"/>
      <c r="T303" s="890"/>
      <c r="U303" s="890"/>
      <c r="V303" s="472"/>
      <c r="W303" s="472"/>
      <c r="X303" s="472"/>
      <c r="Y303" s="472"/>
      <c r="Z303" s="472"/>
      <c r="AA303" s="472"/>
      <c r="AB303" s="472"/>
      <c r="AC303" s="472"/>
      <c r="AD303" s="472"/>
      <c r="AE303" s="890">
        <f t="shared" ref="AE303:AE305" si="900">AG303+AK303</f>
        <v>236518.48703999998</v>
      </c>
      <c r="AF303" s="789"/>
      <c r="AG303" s="890">
        <f>AG287+AG300</f>
        <v>37737.384470000005</v>
      </c>
      <c r="AH303" s="789">
        <f>AG303/E303</f>
        <v>1.5644495754390565E-2</v>
      </c>
      <c r="AI303" s="890"/>
      <c r="AJ303" s="890"/>
      <c r="AK303" s="890">
        <f>AK287+AK300</f>
        <v>198781.10256999999</v>
      </c>
      <c r="AL303" s="789">
        <f t="shared" ref="AL303:AL305" si="901">AK303/G303</f>
        <v>7.1110032824733549E-2</v>
      </c>
      <c r="AM303" s="472"/>
      <c r="AN303" s="472"/>
      <c r="AO303" s="472"/>
      <c r="AP303" s="890"/>
      <c r="AQ303" s="890"/>
      <c r="AR303" s="890">
        <f t="shared" ref="AR303:AR305" si="902">AT303+AX303</f>
        <v>5207582.5235200003</v>
      </c>
      <c r="AS303" s="789">
        <f t="shared" ref="AS303:AS305" si="903">AR303/D303</f>
        <v>0.99999962046127144</v>
      </c>
      <c r="AT303" s="890">
        <f>AT287</f>
        <v>2412182.8573100003</v>
      </c>
      <c r="AU303" s="789"/>
      <c r="AV303" s="890"/>
      <c r="AW303" s="789"/>
      <c r="AX303" s="890">
        <f>AX287</f>
        <v>2795399.6662099999</v>
      </c>
      <c r="AY303" s="789">
        <f t="shared" ref="AY303:AY305" si="904">AX303/G303</f>
        <v>0.9999992929531234</v>
      </c>
      <c r="AZ303" s="472"/>
      <c r="BA303" s="789"/>
      <c r="BB303" s="472"/>
      <c r="BC303" s="472"/>
      <c r="BD303" s="472"/>
      <c r="BE303" s="890"/>
      <c r="BF303" s="472"/>
      <c r="BG303" s="472"/>
      <c r="BH303" s="472"/>
      <c r="BI303" s="472"/>
      <c r="BJ303" s="890"/>
      <c r="BK303" s="890"/>
      <c r="BL303" s="890"/>
      <c r="BM303" s="890"/>
      <c r="BN303" s="890"/>
      <c r="BO303" s="472"/>
      <c r="BP303" s="472"/>
      <c r="BQ303" s="890"/>
      <c r="BR303" s="472"/>
      <c r="BS303" s="472"/>
      <c r="BT303" s="890"/>
      <c r="BU303" s="890"/>
      <c r="BV303" s="890"/>
      <c r="BW303" s="890"/>
      <c r="BX303" s="890"/>
      <c r="BY303" s="74"/>
      <c r="BZ303" s="905"/>
      <c r="CE303" s="789"/>
    </row>
    <row r="304" spans="1:83" s="26" customFormat="1" ht="55.5" customHeight="1" x14ac:dyDescent="0.25">
      <c r="B304" s="886"/>
      <c r="C304" s="902" t="s">
        <v>31</v>
      </c>
      <c r="D304" s="889">
        <f>E304+F304+G304+H304+I304</f>
        <v>250000</v>
      </c>
      <c r="E304" s="889">
        <f>E288</f>
        <v>0</v>
      </c>
      <c r="F304" s="889">
        <f t="shared" ref="F304:I304" si="905">F288</f>
        <v>0</v>
      </c>
      <c r="G304" s="889">
        <f t="shared" si="905"/>
        <v>250000</v>
      </c>
      <c r="H304" s="889">
        <f t="shared" si="905"/>
        <v>0</v>
      </c>
      <c r="I304" s="889">
        <f t="shared" si="905"/>
        <v>0</v>
      </c>
      <c r="J304" s="889"/>
      <c r="K304" s="889">
        <f t="shared" si="897"/>
        <v>27420.679650000002</v>
      </c>
      <c r="L304" s="749">
        <f t="shared" si="898"/>
        <v>0.10968271860000001</v>
      </c>
      <c r="M304" s="889">
        <f>M288</f>
        <v>0</v>
      </c>
      <c r="N304" s="889"/>
      <c r="O304" s="889"/>
      <c r="P304" s="889"/>
      <c r="Q304" s="889">
        <f t="shared" ref="Q304" si="906">Q288</f>
        <v>27420.679650000002</v>
      </c>
      <c r="R304" s="889"/>
      <c r="S304" s="889"/>
      <c r="T304" s="889"/>
      <c r="U304" s="889"/>
      <c r="V304" s="885"/>
      <c r="W304" s="885"/>
      <c r="X304" s="885"/>
      <c r="Y304" s="885"/>
      <c r="Z304" s="885"/>
      <c r="AA304" s="885"/>
      <c r="AB304" s="885"/>
      <c r="AC304" s="885"/>
      <c r="AD304" s="705"/>
      <c r="AE304" s="894">
        <f t="shared" si="900"/>
        <v>27420.679650000002</v>
      </c>
      <c r="AF304" s="749"/>
      <c r="AG304" s="889">
        <f>AG288</f>
        <v>0</v>
      </c>
      <c r="AH304" s="749">
        <v>0</v>
      </c>
      <c r="AI304" s="889"/>
      <c r="AJ304" s="889"/>
      <c r="AK304" s="889">
        <f>AK288</f>
        <v>27420.679650000002</v>
      </c>
      <c r="AL304" s="749">
        <f t="shared" si="901"/>
        <v>0.10968271860000001</v>
      </c>
      <c r="AM304" s="885"/>
      <c r="AN304" s="705"/>
      <c r="AO304" s="885"/>
      <c r="AP304" s="889"/>
      <c r="AQ304" s="889"/>
      <c r="AR304" s="889">
        <f t="shared" si="902"/>
        <v>250000</v>
      </c>
      <c r="AS304" s="749">
        <f t="shared" si="903"/>
        <v>1</v>
      </c>
      <c r="AT304" s="889">
        <f>AT288</f>
        <v>0</v>
      </c>
      <c r="AU304" s="749"/>
      <c r="AV304" s="889"/>
      <c r="AW304" s="749"/>
      <c r="AX304" s="889">
        <f>AX288</f>
        <v>250000</v>
      </c>
      <c r="AY304" s="749">
        <f t="shared" si="904"/>
        <v>1</v>
      </c>
      <c r="AZ304" s="885"/>
      <c r="BA304" s="749"/>
      <c r="BB304" s="885"/>
      <c r="BC304" s="885"/>
      <c r="BD304" s="885"/>
      <c r="BE304" s="889"/>
      <c r="BF304" s="885"/>
      <c r="BG304" s="885"/>
      <c r="BH304" s="885"/>
      <c r="BI304" s="885"/>
      <c r="BJ304" s="889"/>
      <c r="BK304" s="889"/>
      <c r="BL304" s="889"/>
      <c r="BM304" s="889"/>
      <c r="BN304" s="889"/>
      <c r="BO304" s="885"/>
      <c r="BP304" s="885"/>
      <c r="BQ304" s="889"/>
      <c r="BR304" s="885"/>
      <c r="BS304" s="885"/>
      <c r="BT304" s="889"/>
      <c r="BU304" s="889"/>
      <c r="BV304" s="889"/>
      <c r="BW304" s="889"/>
      <c r="BX304" s="889"/>
      <c r="BY304" s="25"/>
      <c r="BZ304" s="664"/>
      <c r="CE304" s="749"/>
    </row>
    <row r="305" spans="1:12295" s="26" customFormat="1" ht="55.5" customHeight="1" x14ac:dyDescent="0.25">
      <c r="B305" s="886"/>
      <c r="C305" s="98" t="s">
        <v>422</v>
      </c>
      <c r="D305" s="889">
        <f>E305+F305+G305+H305+I305</f>
        <v>2804083.9615500001</v>
      </c>
      <c r="E305" s="889">
        <f>E299</f>
        <v>1298867.6924000001</v>
      </c>
      <c r="F305" s="889">
        <f t="shared" ref="F305:I305" si="907">F299</f>
        <v>0</v>
      </c>
      <c r="G305" s="889">
        <f t="shared" si="907"/>
        <v>1505216.2691500001</v>
      </c>
      <c r="H305" s="889">
        <f t="shared" si="907"/>
        <v>0</v>
      </c>
      <c r="I305" s="889">
        <f t="shared" si="907"/>
        <v>0</v>
      </c>
      <c r="J305" s="889"/>
      <c r="K305" s="889">
        <f t="shared" si="897"/>
        <v>128470.75803</v>
      </c>
      <c r="L305" s="749">
        <f t="shared" si="898"/>
        <v>4.5815588902332949E-2</v>
      </c>
      <c r="M305" s="889">
        <f>M299</f>
        <v>51449.323349999999</v>
      </c>
      <c r="N305" s="889"/>
      <c r="O305" s="889"/>
      <c r="P305" s="889"/>
      <c r="Q305" s="889">
        <f t="shared" ref="Q305" si="908">Q299</f>
        <v>77021.434680000006</v>
      </c>
      <c r="R305" s="889"/>
      <c r="S305" s="889"/>
      <c r="T305" s="889"/>
      <c r="U305" s="889"/>
      <c r="V305" s="885"/>
      <c r="W305" s="885"/>
      <c r="X305" s="885"/>
      <c r="Y305" s="885"/>
      <c r="Z305" s="885"/>
      <c r="AA305" s="885"/>
      <c r="AB305" s="885"/>
      <c r="AC305" s="885"/>
      <c r="AD305" s="705"/>
      <c r="AE305" s="894">
        <f t="shared" si="900"/>
        <v>108808.63791999999</v>
      </c>
      <c r="AF305" s="749"/>
      <c r="AG305" s="889">
        <f>AG299</f>
        <v>20579.11</v>
      </c>
      <c r="AH305" s="749">
        <f t="shared" ref="AH305" si="909">AG305/E305</f>
        <v>1.5843884731611635E-2</v>
      </c>
      <c r="AI305" s="889"/>
      <c r="AJ305" s="889"/>
      <c r="AK305" s="889">
        <f>AK299</f>
        <v>88229.527919999993</v>
      </c>
      <c r="AL305" s="749">
        <f t="shared" si="901"/>
        <v>5.8615847920527368E-2</v>
      </c>
      <c r="AM305" s="885"/>
      <c r="AN305" s="705"/>
      <c r="AO305" s="885"/>
      <c r="AP305" s="889"/>
      <c r="AQ305" s="889"/>
      <c r="AR305" s="889">
        <f t="shared" si="902"/>
        <v>2804082.8972700001</v>
      </c>
      <c r="AS305" s="749">
        <f t="shared" si="903"/>
        <v>0.99999962045359037</v>
      </c>
      <c r="AT305" s="889">
        <f>AT299</f>
        <v>1298867.6924000001</v>
      </c>
      <c r="AU305" s="749"/>
      <c r="AV305" s="889"/>
      <c r="AW305" s="749"/>
      <c r="AX305" s="889">
        <f>AX299</f>
        <v>1505215.20487</v>
      </c>
      <c r="AY305" s="749">
        <f t="shared" si="904"/>
        <v>0.99999929293881429</v>
      </c>
      <c r="AZ305" s="885"/>
      <c r="BA305" s="749"/>
      <c r="BB305" s="885"/>
      <c r="BC305" s="885"/>
      <c r="BD305" s="885"/>
      <c r="BE305" s="889"/>
      <c r="BF305" s="885"/>
      <c r="BG305" s="885"/>
      <c r="BH305" s="885"/>
      <c r="BI305" s="885"/>
      <c r="BJ305" s="889"/>
      <c r="BK305" s="889"/>
      <c r="BL305" s="889"/>
      <c r="BM305" s="889"/>
      <c r="BN305" s="889"/>
      <c r="BO305" s="885"/>
      <c r="BP305" s="885"/>
      <c r="BQ305" s="889"/>
      <c r="BR305" s="885"/>
      <c r="BS305" s="885"/>
      <c r="BT305" s="889"/>
      <c r="BU305" s="889"/>
      <c r="BV305" s="889"/>
      <c r="BW305" s="889"/>
      <c r="BX305" s="889"/>
      <c r="BY305" s="25"/>
      <c r="BZ305" s="664"/>
      <c r="CE305" s="749"/>
    </row>
    <row r="306" spans="1:12295" s="363" customFormat="1" ht="107.25" customHeight="1" x14ac:dyDescent="0.3">
      <c r="B306" s="355" t="s">
        <v>351</v>
      </c>
      <c r="C306" s="352" t="s">
        <v>386</v>
      </c>
      <c r="D306" s="821">
        <f>E306+F306+G306+H306+I306</f>
        <v>15741744.744709998</v>
      </c>
      <c r="E306" s="821">
        <f>E307+E308+E309+E310</f>
        <v>4542952.6277800007</v>
      </c>
      <c r="F306" s="821">
        <f>F307+F308+F309+F310</f>
        <v>2434138.8590799998</v>
      </c>
      <c r="G306" s="821">
        <f t="shared" ref="G306:I306" si="910">G307+G308+G309+G310</f>
        <v>7321882.8310599998</v>
      </c>
      <c r="H306" s="821">
        <f t="shared" si="910"/>
        <v>0</v>
      </c>
      <c r="I306" s="356">
        <f t="shared" si="910"/>
        <v>1442770.4267899999</v>
      </c>
      <c r="J306" s="821">
        <f>J308+J309+J310</f>
        <v>-12334674.476299999</v>
      </c>
      <c r="K306" s="821">
        <f>M306+O306+Q306+S306+U306</f>
        <v>3407070.26841</v>
      </c>
      <c r="L306" s="826">
        <f t="shared" si="885"/>
        <v>0.21643536492706397</v>
      </c>
      <c r="M306" s="821">
        <f>M307+M308+M309+M310</f>
        <v>1478466.5567000001</v>
      </c>
      <c r="N306" s="750"/>
      <c r="O306" s="821">
        <f>O307+O308+O309+O310</f>
        <v>1743910.5735499999</v>
      </c>
      <c r="P306" s="750"/>
      <c r="Q306" s="821">
        <f t="shared" ref="Q306" si="911">Q307+Q308+Q309+Q310</f>
        <v>142043.53909999999</v>
      </c>
      <c r="R306" s="750"/>
      <c r="S306" s="821">
        <f t="shared" ref="S306:U306" si="912">S307+S308+S309+S310</f>
        <v>0</v>
      </c>
      <c r="T306" s="750"/>
      <c r="U306" s="821">
        <f t="shared" si="912"/>
        <v>42649.59906</v>
      </c>
      <c r="V306" s="821"/>
      <c r="W306" s="821"/>
      <c r="X306" s="821"/>
      <c r="Y306" s="821"/>
      <c r="Z306" s="821"/>
      <c r="AA306" s="821"/>
      <c r="AB306" s="821"/>
      <c r="AC306" s="821"/>
      <c r="AD306" s="750"/>
      <c r="AE306" s="821">
        <f>AE308+AE309+AE310</f>
        <v>1409301.7724499998</v>
      </c>
      <c r="AF306" s="826">
        <f t="shared" si="887"/>
        <v>8.9526402270218144E-2</v>
      </c>
      <c r="AG306" s="821">
        <f>AG307+AG308+AG309+AG310</f>
        <v>1054281.6304299999</v>
      </c>
      <c r="AH306" s="826">
        <f t="shared" ref="AH306:AH314" si="913">AG306/E306</f>
        <v>0.23206969493432611</v>
      </c>
      <c r="AI306" s="821">
        <f>AI307+AI308+AI309+AI310</f>
        <v>11196.818939999999</v>
      </c>
      <c r="AJ306" s="750"/>
      <c r="AK306" s="821">
        <f t="shared" ref="AK306" si="914">AK307+AK308+AK309+AK310</f>
        <v>301173.72401999997</v>
      </c>
      <c r="AL306" s="826">
        <f>AK306/G306</f>
        <v>4.1133371151802302E-2</v>
      </c>
      <c r="AM306" s="821">
        <f t="shared" ref="AM306" si="915">AM307+AM308+AM309+AM310</f>
        <v>0</v>
      </c>
      <c r="AN306" s="750"/>
      <c r="AO306" s="821">
        <f t="shared" ref="AO306" si="916">AO307+AO308+AO309+AO310</f>
        <v>42649.59906</v>
      </c>
      <c r="AP306" s="821">
        <f>AP308+AP309+AP310</f>
        <v>5711595.20328</v>
      </c>
      <c r="AQ306" s="750"/>
      <c r="AR306" s="821">
        <f>AT306+AV306+AX306+AZ306+BB306</f>
        <v>13235335.295979999</v>
      </c>
      <c r="AS306" s="826">
        <f t="shared" si="889"/>
        <v>0.84077943777024611</v>
      </c>
      <c r="AT306" s="821">
        <f>AT307+AT308+AT309+AT310</f>
        <v>4542952.6277800007</v>
      </c>
      <c r="AU306" s="826">
        <f t="shared" si="890"/>
        <v>1</v>
      </c>
      <c r="AV306" s="821">
        <f>AV307+AV308+AV309+AV310</f>
        <v>2434138.8590799998</v>
      </c>
      <c r="AW306" s="826">
        <v>0</v>
      </c>
      <c r="AX306" s="821">
        <f t="shared" ref="AX306" si="917">AX307+AX308+AX309+AX310</f>
        <v>4851894.5972799994</v>
      </c>
      <c r="AY306" s="826">
        <f t="shared" si="891"/>
        <v>0.66265668397449395</v>
      </c>
      <c r="AZ306" s="821">
        <f t="shared" ref="AZ306:BB306" si="918">AZ307+AZ308+AZ309+AZ310</f>
        <v>0</v>
      </c>
      <c r="BA306" s="826"/>
      <c r="BB306" s="821">
        <f t="shared" si="918"/>
        <v>1406349.21184</v>
      </c>
      <c r="BC306" s="821"/>
      <c r="BD306" s="821"/>
      <c r="BE306" s="821" t="e">
        <f>BF306+BG306+BH306+BI306</f>
        <v>#REF!</v>
      </c>
      <c r="BF306" s="821">
        <f>BF307+BF308+BF309+BF310</f>
        <v>500000</v>
      </c>
      <c r="BG306" s="821">
        <f t="shared" ref="BG306" si="919">BG307+BG308+BG309+BG310</f>
        <v>0</v>
      </c>
      <c r="BH306" s="821">
        <f t="shared" ref="BH306" si="920">BH307+BH308+BH309+BH310</f>
        <v>0</v>
      </c>
      <c r="BI306" s="821" t="e">
        <f t="shared" ref="BI306" si="921">BI307+BI308+BI309+BI310</f>
        <v>#REF!</v>
      </c>
      <c r="BJ306" s="821"/>
      <c r="BK306" s="821"/>
      <c r="BL306" s="821"/>
      <c r="BM306" s="821"/>
      <c r="BN306" s="821">
        <f>BO306+BP306+BQ306+BR306+BS306</f>
        <v>2342082.0132400002</v>
      </c>
      <c r="BO306" s="821">
        <f>BO307+BO308+BO309+BO310</f>
        <v>1130982.01324</v>
      </c>
      <c r="BP306" s="821">
        <f>BP307+BP308+BP309+BP310</f>
        <v>0</v>
      </c>
      <c r="BQ306" s="821">
        <f t="shared" ref="BQ306:BS306" si="922">BQ307+BQ308+BQ309+BQ310</f>
        <v>0</v>
      </c>
      <c r="BR306" s="821">
        <f t="shared" si="922"/>
        <v>0</v>
      </c>
      <c r="BS306" s="821">
        <f t="shared" si="922"/>
        <v>1211100</v>
      </c>
      <c r="BT306" s="821">
        <f>BT308+BT309+BT310</f>
        <v>-200000</v>
      </c>
      <c r="BU306" s="821">
        <f>BV306+BW306+BX306+BY306+BZ306</f>
        <v>2142082.0132400002</v>
      </c>
      <c r="BV306" s="821">
        <f>BV307+BV308+BV309+BV310</f>
        <v>1130982.01324</v>
      </c>
      <c r="BW306" s="821">
        <f>BW307+BW308+BW309+BW310</f>
        <v>0</v>
      </c>
      <c r="BX306" s="821">
        <f t="shared" ref="BX306:BZ306" si="923">BX307+BX308+BX309+BX310</f>
        <v>0</v>
      </c>
      <c r="BY306" s="821">
        <f t="shared" si="923"/>
        <v>0</v>
      </c>
      <c r="BZ306" s="356">
        <f t="shared" si="923"/>
        <v>1011100</v>
      </c>
      <c r="CA306" s="357"/>
      <c r="CB306" s="357"/>
      <c r="CC306" s="357"/>
      <c r="CD306" s="357"/>
      <c r="CE306" s="826">
        <f t="shared" si="831"/>
        <v>0.97475605662985965</v>
      </c>
    </row>
    <row r="307" spans="1:12295" s="59" customFormat="1" ht="39" hidden="1" customHeight="1" x14ac:dyDescent="0.25">
      <c r="B307" s="212"/>
      <c r="C307" s="102" t="s">
        <v>32</v>
      </c>
      <c r="D307" s="666">
        <f>E307+H307+I307</f>
        <v>0</v>
      </c>
      <c r="E307" s="666">
        <f>E79</f>
        <v>0</v>
      </c>
      <c r="F307" s="666"/>
      <c r="G307" s="666"/>
      <c r="H307" s="666">
        <f>H79</f>
        <v>0</v>
      </c>
      <c r="I307" s="666">
        <f>I79</f>
        <v>0</v>
      </c>
      <c r="J307" s="666"/>
      <c r="K307" s="665">
        <f>M307+S307+U307</f>
        <v>0</v>
      </c>
      <c r="L307" s="749" t="e">
        <f t="shared" si="885"/>
        <v>#DIV/0!</v>
      </c>
      <c r="M307" s="742">
        <f>M79</f>
        <v>0</v>
      </c>
      <c r="N307" s="734"/>
      <c r="O307" s="666"/>
      <c r="P307" s="734"/>
      <c r="Q307" s="742"/>
      <c r="R307" s="734"/>
      <c r="S307" s="666">
        <f>S79</f>
        <v>0</v>
      </c>
      <c r="T307" s="734"/>
      <c r="U307" s="666">
        <f>U79</f>
        <v>0</v>
      </c>
      <c r="V307" s="666">
        <f t="shared" ref="V307:V308" si="924">W307+X307+Y307</f>
        <v>0</v>
      </c>
      <c r="W307" s="666">
        <f>W79+W278</f>
        <v>0</v>
      </c>
      <c r="X307" s="666"/>
      <c r="Y307" s="666"/>
      <c r="Z307" s="666">
        <f t="shared" ref="Z307:Z308" si="925">AA307+AB307</f>
        <v>0</v>
      </c>
      <c r="AA307" s="666">
        <f>AA79+AA278</f>
        <v>0</v>
      </c>
      <c r="AB307" s="666">
        <f>H307</f>
        <v>0</v>
      </c>
      <c r="AC307" s="666"/>
      <c r="AD307" s="734"/>
      <c r="AE307" s="270">
        <f>AG307+AM307+AO307</f>
        <v>0</v>
      </c>
      <c r="AF307" s="749" t="e">
        <f t="shared" si="887"/>
        <v>#DIV/0!</v>
      </c>
      <c r="AG307" s="742">
        <f>AG79</f>
        <v>0</v>
      </c>
      <c r="AH307" s="749" t="e">
        <f t="shared" si="913"/>
        <v>#DIV/0!</v>
      </c>
      <c r="AI307" s="666"/>
      <c r="AJ307" s="734"/>
      <c r="AK307" s="742"/>
      <c r="AL307" s="826" t="e">
        <f t="shared" ref="AL307:AL314" si="926">AK307/G307</f>
        <v>#DIV/0!</v>
      </c>
      <c r="AM307" s="666">
        <f>AM79</f>
        <v>0</v>
      </c>
      <c r="AN307" s="734"/>
      <c r="AO307" s="666">
        <f>AO79</f>
        <v>0</v>
      </c>
      <c r="AP307" s="666"/>
      <c r="AQ307" s="734"/>
      <c r="AR307" s="666">
        <f>AT307+AZ307+BB307</f>
        <v>0</v>
      </c>
      <c r="AS307" s="749" t="e">
        <f t="shared" si="889"/>
        <v>#DIV/0!</v>
      </c>
      <c r="AT307" s="742">
        <f>AT79</f>
        <v>0</v>
      </c>
      <c r="AU307" s="749" t="e">
        <f t="shared" si="890"/>
        <v>#DIV/0!</v>
      </c>
      <c r="AV307" s="666"/>
      <c r="AW307" s="749" t="e">
        <f t="shared" ref="AW307:AW314" si="927">AV307/F307</f>
        <v>#DIV/0!</v>
      </c>
      <c r="AX307" s="742"/>
      <c r="AY307" s="749" t="e">
        <f t="shared" si="891"/>
        <v>#DIV/0!</v>
      </c>
      <c r="AZ307" s="666">
        <f>AZ79</f>
        <v>0</v>
      </c>
      <c r="BA307" s="749"/>
      <c r="BB307" s="666">
        <f>BB79</f>
        <v>0</v>
      </c>
      <c r="BC307" s="666"/>
      <c r="BD307" s="666"/>
      <c r="BE307" s="666">
        <f>BF307+BH307+BI307</f>
        <v>0</v>
      </c>
      <c r="BF307" s="666">
        <f>BF79</f>
        <v>0</v>
      </c>
      <c r="BG307" s="666"/>
      <c r="BH307" s="666">
        <f>BH79</f>
        <v>0</v>
      </c>
      <c r="BI307" s="666">
        <f>BI79</f>
        <v>0</v>
      </c>
      <c r="BJ307" s="666">
        <f t="shared" ref="BJ307:BJ308" si="928">BK307+BL307+BM307</f>
        <v>0</v>
      </c>
      <c r="BK307" s="666">
        <f>BK79+BK278</f>
        <v>0</v>
      </c>
      <c r="BL307" s="666"/>
      <c r="BM307" s="666"/>
      <c r="BN307" s="666">
        <f>BO307+BR307+BS307</f>
        <v>0</v>
      </c>
      <c r="BO307" s="666">
        <f>BO79</f>
        <v>0</v>
      </c>
      <c r="BP307" s="666"/>
      <c r="BQ307" s="666"/>
      <c r="BR307" s="666">
        <f>BR79</f>
        <v>0</v>
      </c>
      <c r="BS307" s="666">
        <f>BS79</f>
        <v>0</v>
      </c>
      <c r="BT307" s="666"/>
      <c r="BU307" s="666">
        <f>BV307+BY307+BZ307</f>
        <v>0</v>
      </c>
      <c r="BV307" s="439">
        <f>BV79</f>
        <v>0</v>
      </c>
      <c r="BW307" s="555"/>
      <c r="BX307" s="439"/>
      <c r="BY307" s="439">
        <f>BY79</f>
        <v>0</v>
      </c>
      <c r="BZ307" s="580">
        <f>BZ79</f>
        <v>0</v>
      </c>
      <c r="CE307" s="749" t="e">
        <f t="shared" si="831"/>
        <v>#DIV/0!</v>
      </c>
    </row>
    <row r="308" spans="1:12295" s="50" customFormat="1" ht="54" customHeight="1" x14ac:dyDescent="0.25">
      <c r="B308" s="201"/>
      <c r="C308" s="98" t="s">
        <v>31</v>
      </c>
      <c r="D308" s="665">
        <f>E308+F308+G308+H308+I308</f>
        <v>11536638.554710001</v>
      </c>
      <c r="E308" s="665">
        <f>E316+E524+E573+E689+E693+E697+E700+E719+E720+E722+E729+E746+E748+E721+E692+E696</f>
        <v>4260049.3477800004</v>
      </c>
      <c r="F308" s="665">
        <f>F316+F524+F573+F689+F693+F697+F700+F719+F720+F722+F729+F746+F748</f>
        <v>2434138.8590799998</v>
      </c>
      <c r="G308" s="665">
        <f>G316+G524+G573+G689+G693+G697+G700+G719+G720+G722+G729+G746+G748+G515+G708</f>
        <v>3616776.6410599998</v>
      </c>
      <c r="H308" s="665">
        <f>H316+H524+H573+H689+H693+H697+H700+H719+H720+H722+H729+H746+H748</f>
        <v>0</v>
      </c>
      <c r="I308" s="665">
        <f>I316+I524+I573+I689+I693+I697+I700+I719+I720+I722+I729+I746+I748+I756</f>
        <v>1225673.70679</v>
      </c>
      <c r="J308" s="665">
        <f>K308-D308</f>
        <v>-8268126.1090600006</v>
      </c>
      <c r="K308" s="665">
        <f>M308+O308+Q308+S308+U308</f>
        <v>3268512.4456499997</v>
      </c>
      <c r="L308" s="749">
        <f t="shared" si="885"/>
        <v>0.28331584023801992</v>
      </c>
      <c r="M308" s="741">
        <f>M316+M524+M573+M689+M693+M697+M700+M719+M720+M722+M729+M746+M748+M721+M692+M696</f>
        <v>1339908.7339399999</v>
      </c>
      <c r="N308" s="734"/>
      <c r="O308" s="665">
        <f>O316+O524+O573+O689+O693+O697+O700+O719+O720+O722+O729+O746+O748</f>
        <v>1743910.5735499999</v>
      </c>
      <c r="P308" s="734"/>
      <c r="Q308" s="814">
        <f>Q316+Q524+Q573+Q689+Q693+Q697+Q700+Q719+Q720+Q722+Q729+Q746+Q748+Q515+Q708</f>
        <v>142043.53909999999</v>
      </c>
      <c r="R308" s="734"/>
      <c r="S308" s="665">
        <f>S316+S524+S573+S689+S693+S697+S700+S719+S720+S722+S729+S746+S748</f>
        <v>0</v>
      </c>
      <c r="T308" s="734"/>
      <c r="U308" s="665">
        <f>U316+U524+U573+U689+U693+U697+U700+U719+U720+U722+U729+U746+U748+U756+U686+U728</f>
        <v>42649.59906</v>
      </c>
      <c r="V308" s="665" t="e">
        <f t="shared" si="924"/>
        <v>#REF!</v>
      </c>
      <c r="W308" s="665" t="e">
        <f>W78+#REF!+#REF!</f>
        <v>#REF!</v>
      </c>
      <c r="X308" s="665"/>
      <c r="Y308" s="665"/>
      <c r="Z308" s="665" t="e">
        <f t="shared" si="925"/>
        <v>#REF!</v>
      </c>
      <c r="AA308" s="665" t="e">
        <f>AA78+#REF!+#REF!</f>
        <v>#REF!</v>
      </c>
      <c r="AB308" s="665">
        <f>H308</f>
        <v>0</v>
      </c>
      <c r="AC308" s="665"/>
      <c r="AD308" s="734"/>
      <c r="AE308" s="665">
        <f>AG308+AI308+AK308+AM308+AO308</f>
        <v>1196839.6923099998</v>
      </c>
      <c r="AF308" s="749">
        <f t="shared" si="887"/>
        <v>0.10374249714370852</v>
      </c>
      <c r="AG308" s="741">
        <f>AG316+AG524+AG573+AG689+AG693+AG697+AG700+AG719+AG720+AG722+AG729+AG746+AG748+AG721+AG692+AG696</f>
        <v>922288.60263999994</v>
      </c>
      <c r="AH308" s="749">
        <f t="shared" si="913"/>
        <v>0.21649716408112116</v>
      </c>
      <c r="AI308" s="665">
        <f>AI316+AI524+AI573+AI689+AI693+AI697+AI700+AI719+AI720+AI722+AI729+AI746+AI748</f>
        <v>11196.818939999999</v>
      </c>
      <c r="AJ308" s="734"/>
      <c r="AK308" s="741">
        <f>AK316+AK524+AK573+AK689+AK693+AK697+AK700+AK719+AK720+AK722+AK729+AK746+AK748+AK515+AK708</f>
        <v>220704.67166999998</v>
      </c>
      <c r="AL308" s="749">
        <f t="shared" si="926"/>
        <v>6.1022477629504975E-2</v>
      </c>
      <c r="AM308" s="665">
        <f>AM316+AM524+AM573+AM689+AM693+AM697+AM700+AM719+AM720+AM722+AM729+AM746+AM748</f>
        <v>0</v>
      </c>
      <c r="AN308" s="734"/>
      <c r="AO308" s="665">
        <f>AO316+AO524+AO573+AO689+AO693+AO697+AO700+AO719+AO720+AO722+AO729+AO746+AO748</f>
        <v>42649.59906</v>
      </c>
      <c r="AP308" s="665">
        <f>AP316+AP524+AP575+AP700+AP722+AP729+AP730+AP735+AP747</f>
        <v>1746046.9185199998</v>
      </c>
      <c r="AQ308" s="734"/>
      <c r="AR308" s="665">
        <f>AT308+AV308+AX308+AZ308+BB308</f>
        <v>9057324.9310800005</v>
      </c>
      <c r="AS308" s="749">
        <f t="shared" si="889"/>
        <v>0.78509219892151472</v>
      </c>
      <c r="AT308" s="741">
        <f>AT316+AT524+AT573+AT689+AT693+AT697+AT700+AT719+AT720+AT722+AT729+AT746+AT748+AT721+AT692+AT696</f>
        <v>4260049.3477800004</v>
      </c>
      <c r="AU308" s="749">
        <f t="shared" si="890"/>
        <v>1</v>
      </c>
      <c r="AV308" s="665">
        <f>AV316+AV524+AV573+AV689+AV693+AV697+AV700+AV719+AV720+AV722+AV729+AV746+AV748</f>
        <v>2434138.8590799998</v>
      </c>
      <c r="AW308" s="749">
        <f t="shared" si="927"/>
        <v>1</v>
      </c>
      <c r="AX308" s="741">
        <f>AX316+AX524+AX573+AX689+AX693+AX697+AX700+AX719+AX720+AX722+AX729+AX746+AX748+AX515+AX708</f>
        <v>1170507.2604199997</v>
      </c>
      <c r="AY308" s="749">
        <f t="shared" si="891"/>
        <v>0.32363271956903289</v>
      </c>
      <c r="AZ308" s="665">
        <f>AZ316+AZ524+AZ573+AZ689+AZ693+AZ697+AZ700+AZ719+AZ720+AZ722+AZ729+AZ746+AZ748</f>
        <v>0</v>
      </c>
      <c r="BA308" s="749"/>
      <c r="BB308" s="665">
        <f>BB316+BB524+BB573+BB689+BB693+BB697+BB700+BB719+BB720+BB722+BB729+BB746+BB748</f>
        <v>1192629.4638</v>
      </c>
      <c r="BC308" s="665"/>
      <c r="BD308" s="665"/>
      <c r="BE308" s="665" t="e">
        <f>BF308+BG308+BH308+BI308</f>
        <v>#REF!</v>
      </c>
      <c r="BF308" s="665">
        <f>BF313+BF569+BF665+BF718+BF727+BF734+BF744</f>
        <v>500000</v>
      </c>
      <c r="BG308" s="665">
        <f>BG313+BG569+BG665+BG718+BG727+BG734+BG744</f>
        <v>0</v>
      </c>
      <c r="BH308" s="665">
        <f>BH313+BH569+BH665+BH718+BH727+BH734+BH744</f>
        <v>0</v>
      </c>
      <c r="BI308" s="665" t="e">
        <f>BI313+BI569+BI665+BI718+BI727+BI734+BI744</f>
        <v>#REF!</v>
      </c>
      <c r="BJ308" s="665" t="e">
        <f t="shared" si="928"/>
        <v>#REF!</v>
      </c>
      <c r="BK308" s="665" t="e">
        <f>BK78+#REF!+#REF!</f>
        <v>#REF!</v>
      </c>
      <c r="BL308" s="665"/>
      <c r="BM308" s="665"/>
      <c r="BN308" s="665">
        <f>BO308+BP308+BQ308+BR308+BS308</f>
        <v>1842082.01324</v>
      </c>
      <c r="BO308" s="665">
        <f>BO316+BO524+BO573+BO689+BO693+BO697+BO700+BO719+BO720+BO722+BO729+BO746+BO748</f>
        <v>630982.01324</v>
      </c>
      <c r="BP308" s="665">
        <f>BP316+BP524+BP573+BP689+BP693+BP697+BP700+BP719+BP720+BP722+BP729+BP746+BP748</f>
        <v>0</v>
      </c>
      <c r="BQ308" s="665">
        <f>BQ316+BQ524+BQ573+BQ689+BQ693+BQ697+BQ700+BQ719+BQ720+BQ722+BQ729+BQ746+BQ748</f>
        <v>0</v>
      </c>
      <c r="BR308" s="665">
        <f>BR316+BR524+BR573+BR689+BR693+BR697+BR700+BR719+BR720+BR722+BR729+BR746+BR748</f>
        <v>0</v>
      </c>
      <c r="BS308" s="665">
        <f>BS316+BS524+BS573+BS689+BS693+BS697+BS700+BS719+BS720+BS722+BS729+BS746+BS748</f>
        <v>1211100</v>
      </c>
      <c r="BT308" s="665">
        <f>BU308-BN308</f>
        <v>-200000</v>
      </c>
      <c r="BU308" s="665">
        <f>BV308+BW308+BX308+BY308+BZ308</f>
        <v>1642082.01324</v>
      </c>
      <c r="BV308" s="574">
        <f>BV316+BV524+BV573+BV689+BV693+BV697+BV700+BV719+BV720+BV722+BV729+BV746+BV748</f>
        <v>630982.01324</v>
      </c>
      <c r="BW308" s="574">
        <f>BW316+BW524+BW573+BW689+BW693+BW697+BW700+BW719+BW720+BW722+BW729+BW746+BW748</f>
        <v>0</v>
      </c>
      <c r="BX308" s="574">
        <f>BX316+BX524+BX573+BX689+BX693+BX697+BX700+BX719+BX720+BX722+BX729+BX746+BX748</f>
        <v>0</v>
      </c>
      <c r="BY308" s="574">
        <f>BY316+BY524+BY573+BY689+BY693+BY697+BY700+BY719+BY720+BY722+BY729+BY746+BY748</f>
        <v>0</v>
      </c>
      <c r="BZ308" s="581">
        <f>BZ316+BZ524+BZ573+BZ689+BZ693+BZ697+BZ700+BZ719+BZ720+BZ722+BZ729+BZ746+BZ748</f>
        <v>1011100</v>
      </c>
      <c r="CE308" s="749">
        <f t="shared" si="831"/>
        <v>0.9730399348481239</v>
      </c>
    </row>
    <row r="309" spans="1:12295" s="430" customFormat="1" ht="41.25" customHeight="1" x14ac:dyDescent="0.25">
      <c r="B309" s="431"/>
      <c r="C309" s="432" t="s">
        <v>248</v>
      </c>
      <c r="D309" s="668">
        <f t="shared" ref="D309:D310" si="929">E309+G309+H309+I309</f>
        <v>3705106.19</v>
      </c>
      <c r="E309" s="668">
        <f>E314</f>
        <v>0</v>
      </c>
      <c r="F309" s="668">
        <f>F314</f>
        <v>0</v>
      </c>
      <c r="G309" s="668">
        <f t="shared" ref="G309:I309" si="930">G314</f>
        <v>3705106.19</v>
      </c>
      <c r="H309" s="668">
        <f t="shared" si="930"/>
        <v>0</v>
      </c>
      <c r="I309" s="668">
        <f t="shared" si="930"/>
        <v>0</v>
      </c>
      <c r="J309" s="668">
        <f>J525</f>
        <v>-3705106.19</v>
      </c>
      <c r="K309" s="668">
        <f t="shared" ref="K309:K310" si="931">M309+Q309+S309+U309</f>
        <v>0</v>
      </c>
      <c r="L309" s="749">
        <f t="shared" si="885"/>
        <v>0</v>
      </c>
      <c r="M309" s="745">
        <f>M314</f>
        <v>0</v>
      </c>
      <c r="N309" s="734"/>
      <c r="O309" s="668">
        <f>O314</f>
        <v>0</v>
      </c>
      <c r="P309" s="734"/>
      <c r="Q309" s="816">
        <f t="shared" ref="Q309" si="932">Q314</f>
        <v>0</v>
      </c>
      <c r="R309" s="734"/>
      <c r="S309" s="668">
        <f t="shared" ref="S309:U309" si="933">S314</f>
        <v>0</v>
      </c>
      <c r="T309" s="734"/>
      <c r="U309" s="668">
        <f t="shared" si="933"/>
        <v>0</v>
      </c>
      <c r="V309" s="668"/>
      <c r="W309" s="668"/>
      <c r="X309" s="668"/>
      <c r="Y309" s="668"/>
      <c r="Z309" s="668"/>
      <c r="AA309" s="668"/>
      <c r="AB309" s="668"/>
      <c r="AC309" s="668"/>
      <c r="AD309" s="734"/>
      <c r="AE309" s="668">
        <f t="shared" ref="AE309:AE310" si="934">AG309+AK309+AM309+AO309</f>
        <v>80469.052349999998</v>
      </c>
      <c r="AF309" s="749">
        <f t="shared" si="887"/>
        <v>2.1718419992167618E-2</v>
      </c>
      <c r="AG309" s="745">
        <f>AG314</f>
        <v>0</v>
      </c>
      <c r="AH309" s="749">
        <v>0</v>
      </c>
      <c r="AI309" s="668">
        <f>AI314</f>
        <v>0</v>
      </c>
      <c r="AJ309" s="734"/>
      <c r="AK309" s="745">
        <f t="shared" ref="AK309" si="935">AK314</f>
        <v>80469.052349999998</v>
      </c>
      <c r="AL309" s="749">
        <f t="shared" si="926"/>
        <v>2.1718419992167618E-2</v>
      </c>
      <c r="AM309" s="668">
        <f t="shared" ref="AM309:AO309" si="936">AM314</f>
        <v>0</v>
      </c>
      <c r="AN309" s="734"/>
      <c r="AO309" s="668">
        <f t="shared" si="936"/>
        <v>0</v>
      </c>
      <c r="AP309" s="668">
        <f>AR309-AE309</f>
        <v>3600918.2845100001</v>
      </c>
      <c r="AQ309" s="734"/>
      <c r="AR309" s="668">
        <f t="shared" ref="AR309:AR310" si="937">AT309+AX309+AZ309+BB309</f>
        <v>3681387.3368600002</v>
      </c>
      <c r="AS309" s="749">
        <f t="shared" si="889"/>
        <v>0.99359833377946993</v>
      </c>
      <c r="AT309" s="745">
        <f>AT314</f>
        <v>0</v>
      </c>
      <c r="AU309" s="749"/>
      <c r="AV309" s="668">
        <f>AV314</f>
        <v>0</v>
      </c>
      <c r="AW309" s="749"/>
      <c r="AX309" s="745">
        <f t="shared" ref="AX309" si="938">AX314</f>
        <v>3681387.3368600002</v>
      </c>
      <c r="AY309" s="749">
        <f t="shared" si="891"/>
        <v>0.99359833377946993</v>
      </c>
      <c r="AZ309" s="668">
        <f t="shared" ref="AZ309:BB309" si="939">AZ314</f>
        <v>0</v>
      </c>
      <c r="BA309" s="749"/>
      <c r="BB309" s="668">
        <f t="shared" si="939"/>
        <v>0</v>
      </c>
      <c r="BC309" s="668"/>
      <c r="BD309" s="668"/>
      <c r="BE309" s="668">
        <f t="shared" ref="BE309:BE310" si="940">BF309+BG309+BH309+BI309</f>
        <v>0</v>
      </c>
      <c r="BF309" s="668">
        <f>BF314</f>
        <v>0</v>
      </c>
      <c r="BG309" s="668">
        <f t="shared" ref="BG309:BI309" si="941">BG314</f>
        <v>0</v>
      </c>
      <c r="BH309" s="668">
        <f t="shared" si="941"/>
        <v>0</v>
      </c>
      <c r="BI309" s="668">
        <f t="shared" si="941"/>
        <v>0</v>
      </c>
      <c r="BJ309" s="668"/>
      <c r="BK309" s="668"/>
      <c r="BL309" s="668"/>
      <c r="BM309" s="668"/>
      <c r="BN309" s="668">
        <v>0</v>
      </c>
      <c r="BO309" s="668">
        <f>BO314</f>
        <v>0</v>
      </c>
      <c r="BP309" s="668"/>
      <c r="BQ309" s="668">
        <f t="shared" ref="BQ309:BS309" si="942">BQ314</f>
        <v>0</v>
      </c>
      <c r="BR309" s="668">
        <f t="shared" si="942"/>
        <v>0</v>
      </c>
      <c r="BS309" s="668">
        <f t="shared" si="942"/>
        <v>0</v>
      </c>
      <c r="BT309" s="668">
        <v>0</v>
      </c>
      <c r="BU309" s="668">
        <f t="shared" ref="BU309:BU310" si="943">BV309+BX309+BY309+BZ309</f>
        <v>0</v>
      </c>
      <c r="BV309" s="440">
        <f>BV314</f>
        <v>0</v>
      </c>
      <c r="BW309" s="552"/>
      <c r="BX309" s="440">
        <f t="shared" ref="BX309:BZ309" si="944">BX314</f>
        <v>0</v>
      </c>
      <c r="BY309" s="440">
        <f t="shared" si="944"/>
        <v>0</v>
      </c>
      <c r="BZ309" s="440">
        <f t="shared" si="944"/>
        <v>0</v>
      </c>
      <c r="CE309" s="749">
        <v>0</v>
      </c>
    </row>
    <row r="310" spans="1:12295" s="316" customFormat="1" ht="42.75" customHeight="1" x14ac:dyDescent="0.25">
      <c r="B310" s="317"/>
      <c r="C310" s="475" t="s">
        <v>294</v>
      </c>
      <c r="D310" s="319">
        <f t="shared" si="929"/>
        <v>500000</v>
      </c>
      <c r="E310" s="319">
        <f>E749</f>
        <v>282903.28000000003</v>
      </c>
      <c r="F310" s="319">
        <f t="shared" ref="F310:I310" si="945">F749</f>
        <v>0</v>
      </c>
      <c r="G310" s="319">
        <f t="shared" si="945"/>
        <v>0</v>
      </c>
      <c r="H310" s="319">
        <f t="shared" si="945"/>
        <v>0</v>
      </c>
      <c r="I310" s="319">
        <f t="shared" si="945"/>
        <v>217096.72</v>
      </c>
      <c r="J310" s="319">
        <f>K310-D310</f>
        <v>-361442.17723999999</v>
      </c>
      <c r="K310" s="319">
        <f t="shared" si="931"/>
        <v>138557.82276000001</v>
      </c>
      <c r="L310" s="749">
        <f t="shared" si="885"/>
        <v>0.27711564552000001</v>
      </c>
      <c r="M310" s="319">
        <f>M749</f>
        <v>138557.82276000001</v>
      </c>
      <c r="N310" s="115"/>
      <c r="O310" s="319">
        <f t="shared" ref="O310:U310" si="946">O749</f>
        <v>0</v>
      </c>
      <c r="P310" s="115"/>
      <c r="Q310" s="319">
        <f t="shared" ref="Q310" si="947">Q749</f>
        <v>0</v>
      </c>
      <c r="R310" s="115"/>
      <c r="S310" s="319">
        <f t="shared" si="946"/>
        <v>0</v>
      </c>
      <c r="T310" s="115"/>
      <c r="U310" s="319">
        <f t="shared" si="946"/>
        <v>0</v>
      </c>
      <c r="V310" s="319"/>
      <c r="W310" s="319"/>
      <c r="X310" s="319"/>
      <c r="Y310" s="319"/>
      <c r="Z310" s="319"/>
      <c r="AA310" s="319"/>
      <c r="AB310" s="319"/>
      <c r="AC310" s="319"/>
      <c r="AD310" s="115"/>
      <c r="AE310" s="319">
        <f t="shared" si="934"/>
        <v>131993.02778999999</v>
      </c>
      <c r="AF310" s="749">
        <f t="shared" si="887"/>
        <v>0.26398605557999999</v>
      </c>
      <c r="AG310" s="319">
        <f>AG749</f>
        <v>131993.02778999999</v>
      </c>
      <c r="AH310" s="749">
        <f t="shared" si="913"/>
        <v>0.46656591535453384</v>
      </c>
      <c r="AI310" s="319">
        <f>AI745</f>
        <v>0</v>
      </c>
      <c r="AJ310" s="115"/>
      <c r="AK310" s="319">
        <f t="shared" ref="AK310" si="948">AK749</f>
        <v>0</v>
      </c>
      <c r="AL310" s="749">
        <v>0</v>
      </c>
      <c r="AM310" s="319"/>
      <c r="AN310" s="115"/>
      <c r="AO310" s="319"/>
      <c r="AP310" s="319">
        <f>AR310-AE310</f>
        <v>364630.00025000004</v>
      </c>
      <c r="AQ310" s="115"/>
      <c r="AR310" s="319">
        <f t="shared" si="937"/>
        <v>496623.02804</v>
      </c>
      <c r="AS310" s="749">
        <f t="shared" si="889"/>
        <v>0.99324605608000005</v>
      </c>
      <c r="AT310" s="319">
        <f>AT749</f>
        <v>282903.28000000003</v>
      </c>
      <c r="AU310" s="749">
        <f t="shared" si="890"/>
        <v>1</v>
      </c>
      <c r="AV310" s="319">
        <f t="shared" ref="AV310:BB310" si="949">AV749</f>
        <v>0</v>
      </c>
      <c r="AW310" s="749"/>
      <c r="AX310" s="319">
        <f t="shared" ref="AX310" si="950">AX749</f>
        <v>0</v>
      </c>
      <c r="AY310" s="749"/>
      <c r="AZ310" s="319">
        <f t="shared" si="949"/>
        <v>0</v>
      </c>
      <c r="BA310" s="749"/>
      <c r="BB310" s="319">
        <f t="shared" si="949"/>
        <v>213719.74804000001</v>
      </c>
      <c r="BC310" s="319"/>
      <c r="BD310" s="319"/>
      <c r="BE310" s="319">
        <f t="shared" si="940"/>
        <v>0</v>
      </c>
      <c r="BF310" s="319">
        <f>BF745</f>
        <v>0</v>
      </c>
      <c r="BG310" s="319"/>
      <c r="BH310" s="319"/>
      <c r="BI310" s="319"/>
      <c r="BJ310" s="319"/>
      <c r="BK310" s="319"/>
      <c r="BL310" s="319"/>
      <c r="BM310" s="319"/>
      <c r="BN310" s="319">
        <f>BO310</f>
        <v>500000</v>
      </c>
      <c r="BO310" s="319">
        <f>BO762</f>
        <v>500000</v>
      </c>
      <c r="BP310" s="319"/>
      <c r="BQ310" s="319"/>
      <c r="BR310" s="319"/>
      <c r="BS310" s="319"/>
      <c r="BT310" s="319">
        <f>BU310-BN310</f>
        <v>0</v>
      </c>
      <c r="BU310" s="319">
        <f t="shared" si="943"/>
        <v>500000</v>
      </c>
      <c r="BV310" s="319">
        <f>BV749</f>
        <v>500000</v>
      </c>
      <c r="BW310" s="319">
        <f t="shared" ref="BW310:BZ310" si="951">BW749</f>
        <v>0</v>
      </c>
      <c r="BX310" s="319">
        <f t="shared" si="951"/>
        <v>0</v>
      </c>
      <c r="BY310" s="319">
        <f t="shared" si="951"/>
        <v>0</v>
      </c>
      <c r="BZ310" s="319">
        <f t="shared" si="951"/>
        <v>0</v>
      </c>
      <c r="CE310" s="749">
        <f t="shared" si="831"/>
        <v>0.9844448503874218</v>
      </c>
    </row>
    <row r="311" spans="1:12295" s="364" customFormat="1" ht="122.25" hidden="1" customHeight="1" x14ac:dyDescent="0.25">
      <c r="B311" s="358" t="s">
        <v>34</v>
      </c>
      <c r="C311" s="359" t="s">
        <v>369</v>
      </c>
      <c r="D311" s="360">
        <f>E311+G311+H311+I311</f>
        <v>6861132.43358</v>
      </c>
      <c r="E311" s="360">
        <f>E312+E313+E314</f>
        <v>0</v>
      </c>
      <c r="F311" s="360"/>
      <c r="G311" s="360">
        <f t="shared" ref="G311:AC311" si="952">G312+G313+G314</f>
        <v>6861132.43358</v>
      </c>
      <c r="H311" s="360">
        <f t="shared" si="952"/>
        <v>0</v>
      </c>
      <c r="I311" s="360">
        <f t="shared" si="952"/>
        <v>0</v>
      </c>
      <c r="J311" s="360"/>
      <c r="K311" s="665">
        <f>M311+Q311+S311+U311</f>
        <v>66902.71682999999</v>
      </c>
      <c r="L311" s="749">
        <f t="shared" si="885"/>
        <v>9.7509729592978444E-3</v>
      </c>
      <c r="M311" s="360">
        <f>M312+M313+M314</f>
        <v>0</v>
      </c>
      <c r="N311" s="423"/>
      <c r="O311" s="360"/>
      <c r="P311" s="423"/>
      <c r="Q311" s="360">
        <f t="shared" ref="Q311:U311" si="953">Q312+Q313+Q314</f>
        <v>66902.71682999999</v>
      </c>
      <c r="R311" s="423"/>
      <c r="S311" s="360">
        <f t="shared" si="953"/>
        <v>0</v>
      </c>
      <c r="T311" s="423"/>
      <c r="U311" s="360">
        <f t="shared" si="953"/>
        <v>0</v>
      </c>
      <c r="V311" s="360" t="e">
        <f t="shared" si="952"/>
        <v>#REF!</v>
      </c>
      <c r="W311" s="360" t="e">
        <f t="shared" si="952"/>
        <v>#REF!</v>
      </c>
      <c r="X311" s="360">
        <f t="shared" si="952"/>
        <v>0</v>
      </c>
      <c r="Y311" s="360">
        <f t="shared" si="952"/>
        <v>0</v>
      </c>
      <c r="Z311" s="360" t="e">
        <f t="shared" si="952"/>
        <v>#REF!</v>
      </c>
      <c r="AA311" s="360" t="e">
        <f t="shared" si="952"/>
        <v>#REF!</v>
      </c>
      <c r="AB311" s="360">
        <f t="shared" si="952"/>
        <v>0</v>
      </c>
      <c r="AC311" s="360">
        <f t="shared" si="952"/>
        <v>0</v>
      </c>
      <c r="AD311" s="423"/>
      <c r="AE311" s="516">
        <f>AG311+AK311+AM311+AO311</f>
        <v>165591.77915000002</v>
      </c>
      <c r="AF311" s="749">
        <f t="shared" si="887"/>
        <v>2.4134759203823963E-2</v>
      </c>
      <c r="AG311" s="360">
        <f>AG312+AG313+AG314</f>
        <v>0</v>
      </c>
      <c r="AH311" s="749" t="e">
        <f t="shared" si="913"/>
        <v>#DIV/0!</v>
      </c>
      <c r="AI311" s="360"/>
      <c r="AJ311" s="423"/>
      <c r="AK311" s="360">
        <f t="shared" ref="AK311" si="954">AK312+AK313+AK314</f>
        <v>165591.77915000002</v>
      </c>
      <c r="AL311" s="826">
        <f t="shared" si="926"/>
        <v>2.4134759203823963E-2</v>
      </c>
      <c r="AM311" s="360">
        <f t="shared" ref="AM311" si="955">AM312+AM313+AM314</f>
        <v>0</v>
      </c>
      <c r="AN311" s="423"/>
      <c r="AO311" s="360">
        <f t="shared" ref="AO311" si="956">AO312+AO313+AO314</f>
        <v>0</v>
      </c>
      <c r="AP311" s="360"/>
      <c r="AQ311" s="423"/>
      <c r="AR311" s="668">
        <f>AT311+AX311+AZ311+BB311</f>
        <v>4427473.54483</v>
      </c>
      <c r="AS311" s="749">
        <f t="shared" si="889"/>
        <v>0.64529778250029113</v>
      </c>
      <c r="AT311" s="668">
        <f>AT312+AT313+AT314</f>
        <v>0</v>
      </c>
      <c r="AU311" s="749" t="e">
        <f t="shared" si="890"/>
        <v>#DIV/0!</v>
      </c>
      <c r="AV311" s="668"/>
      <c r="AW311" s="749" t="e">
        <f t="shared" si="927"/>
        <v>#DIV/0!</v>
      </c>
      <c r="AX311" s="360">
        <f t="shared" ref="AX311:BB311" si="957">AX312+AX313+AX314</f>
        <v>4427473.54483</v>
      </c>
      <c r="AY311" s="749">
        <f t="shared" si="891"/>
        <v>0.64529778250029113</v>
      </c>
      <c r="AZ311" s="360">
        <f t="shared" si="957"/>
        <v>0</v>
      </c>
      <c r="BA311" s="749" t="e">
        <f t="shared" ref="BA311:BA314" si="958">AZ311/H311</f>
        <v>#DIV/0!</v>
      </c>
      <c r="BB311" s="360">
        <f t="shared" si="957"/>
        <v>0</v>
      </c>
      <c r="BC311" s="360"/>
      <c r="BD311" s="360"/>
      <c r="BE311" s="668">
        <f>BF311+BG311+BH311+BI311</f>
        <v>0</v>
      </c>
      <c r="BF311" s="360">
        <f>BF312+BF313+BF314</f>
        <v>0</v>
      </c>
      <c r="BG311" s="360">
        <f t="shared" ref="BG311" si="959">BG312+BG313+BG314</f>
        <v>0</v>
      </c>
      <c r="BH311" s="360">
        <f t="shared" ref="BH311" si="960">BH312+BH313+BH314</f>
        <v>0</v>
      </c>
      <c r="BI311" s="360">
        <f t="shared" ref="BI311" si="961">BI312+BI313+BI314</f>
        <v>0</v>
      </c>
      <c r="BJ311" s="360"/>
      <c r="BK311" s="360"/>
      <c r="BL311" s="360"/>
      <c r="BM311" s="360"/>
      <c r="BN311" s="360"/>
      <c r="BO311" s="360"/>
      <c r="BP311" s="360"/>
      <c r="BQ311" s="360"/>
      <c r="BR311" s="360"/>
      <c r="BS311" s="360"/>
      <c r="BT311" s="360"/>
      <c r="BU311" s="668">
        <f>BV311+BX311+BY311+BZ311</f>
        <v>0</v>
      </c>
      <c r="BV311" s="360">
        <f>BV312+BV313+BV314</f>
        <v>0</v>
      </c>
      <c r="BW311" s="360"/>
      <c r="BX311" s="360">
        <f t="shared" ref="BX311:BZ311" si="962">BX312+BX313+BX314</f>
        <v>0</v>
      </c>
      <c r="BY311" s="360">
        <f t="shared" si="962"/>
        <v>0</v>
      </c>
      <c r="BZ311" s="360">
        <f t="shared" si="962"/>
        <v>0</v>
      </c>
      <c r="CE311" s="749" t="e">
        <f t="shared" si="831"/>
        <v>#DIV/0!</v>
      </c>
    </row>
    <row r="312" spans="1:12295" s="59" customFormat="1" ht="39" hidden="1" customHeight="1" x14ac:dyDescent="0.25">
      <c r="B312" s="212"/>
      <c r="C312" s="102" t="s">
        <v>32</v>
      </c>
      <c r="D312" s="666">
        <f>E312+H312+I312</f>
        <v>0</v>
      </c>
      <c r="E312" s="666">
        <f>E317</f>
        <v>0</v>
      </c>
      <c r="F312" s="666"/>
      <c r="G312" s="666">
        <f>G82</f>
        <v>0</v>
      </c>
      <c r="H312" s="666">
        <f>H82</f>
        <v>0</v>
      </c>
      <c r="I312" s="666">
        <f>I82</f>
        <v>0</v>
      </c>
      <c r="J312" s="666"/>
      <c r="K312" s="665">
        <f>M312+S312+U312</f>
        <v>0</v>
      </c>
      <c r="L312" s="749" t="e">
        <f t="shared" si="885"/>
        <v>#DIV/0!</v>
      </c>
      <c r="M312" s="666">
        <f>M317</f>
        <v>0</v>
      </c>
      <c r="N312" s="734"/>
      <c r="O312" s="666"/>
      <c r="P312" s="734"/>
      <c r="Q312" s="666">
        <f>Q82</f>
        <v>0</v>
      </c>
      <c r="R312" s="734"/>
      <c r="S312" s="666">
        <f>S82</f>
        <v>0</v>
      </c>
      <c r="T312" s="734"/>
      <c r="U312" s="666">
        <f>U82</f>
        <v>0</v>
      </c>
      <c r="V312" s="666" t="e">
        <f t="shared" ref="V312:V313" si="963">W312+X312+Y312</f>
        <v>#REF!</v>
      </c>
      <c r="W312" s="666" t="e">
        <f>W82+#REF!</f>
        <v>#REF!</v>
      </c>
      <c r="X312" s="666"/>
      <c r="Y312" s="666"/>
      <c r="Z312" s="666" t="e">
        <f t="shared" ref="Z312:Z313" si="964">AA312+AB312</f>
        <v>#REF!</v>
      </c>
      <c r="AA312" s="666" t="e">
        <f>AA82+#REF!</f>
        <v>#REF!</v>
      </c>
      <c r="AB312" s="666">
        <f>H312</f>
        <v>0</v>
      </c>
      <c r="AC312" s="666"/>
      <c r="AD312" s="734"/>
      <c r="AE312" s="270">
        <f>AG312+AM312+AO312</f>
        <v>0</v>
      </c>
      <c r="AF312" s="749" t="e">
        <f t="shared" si="887"/>
        <v>#DIV/0!</v>
      </c>
      <c r="AG312" s="666">
        <f>AG317</f>
        <v>0</v>
      </c>
      <c r="AH312" s="749" t="e">
        <f t="shared" si="913"/>
        <v>#DIV/0!</v>
      </c>
      <c r="AI312" s="666"/>
      <c r="AJ312" s="734"/>
      <c r="AK312" s="666">
        <f>AK82</f>
        <v>0</v>
      </c>
      <c r="AL312" s="826" t="e">
        <f t="shared" si="926"/>
        <v>#DIV/0!</v>
      </c>
      <c r="AM312" s="666">
        <f>AM82</f>
        <v>0</v>
      </c>
      <c r="AN312" s="734"/>
      <c r="AO312" s="666">
        <f>AO82</f>
        <v>0</v>
      </c>
      <c r="AP312" s="666"/>
      <c r="AQ312" s="734"/>
      <c r="AR312" s="666">
        <f>AT312+AZ312+BB312</f>
        <v>0</v>
      </c>
      <c r="AS312" s="749" t="e">
        <f t="shared" si="889"/>
        <v>#DIV/0!</v>
      </c>
      <c r="AT312" s="666">
        <f>AT317</f>
        <v>0</v>
      </c>
      <c r="AU312" s="749" t="e">
        <f t="shared" si="890"/>
        <v>#DIV/0!</v>
      </c>
      <c r="AV312" s="666"/>
      <c r="AW312" s="749" t="e">
        <f t="shared" si="927"/>
        <v>#DIV/0!</v>
      </c>
      <c r="AX312" s="666">
        <f>AX82</f>
        <v>0</v>
      </c>
      <c r="AY312" s="749" t="e">
        <f t="shared" si="891"/>
        <v>#DIV/0!</v>
      </c>
      <c r="AZ312" s="666">
        <f>AZ82</f>
        <v>0</v>
      </c>
      <c r="BA312" s="749" t="e">
        <f t="shared" si="958"/>
        <v>#DIV/0!</v>
      </c>
      <c r="BB312" s="666">
        <f>BB82</f>
        <v>0</v>
      </c>
      <c r="BC312" s="666"/>
      <c r="BD312" s="666"/>
      <c r="BE312" s="666">
        <f>BF312+BH312+BI312</f>
        <v>0</v>
      </c>
      <c r="BF312" s="666">
        <f>BF317</f>
        <v>0</v>
      </c>
      <c r="BG312" s="666">
        <f>BG82</f>
        <v>0</v>
      </c>
      <c r="BH312" s="666">
        <f>BH82</f>
        <v>0</v>
      </c>
      <c r="BI312" s="666">
        <f>BI82</f>
        <v>0</v>
      </c>
      <c r="BJ312" s="666" t="e">
        <f t="shared" ref="BJ312:BJ313" si="965">BK312+BL312+BM312</f>
        <v>#REF!</v>
      </c>
      <c r="BK312" s="666" t="e">
        <f>BK82+#REF!</f>
        <v>#REF!</v>
      </c>
      <c r="BL312" s="666"/>
      <c r="BM312" s="666"/>
      <c r="BN312" s="666">
        <f t="shared" ref="BN312:BN313" si="966">BO312+BR312+BS312</f>
        <v>0</v>
      </c>
      <c r="BO312" s="666"/>
      <c r="BP312" s="666"/>
      <c r="BQ312" s="666"/>
      <c r="BR312" s="666"/>
      <c r="BS312" s="666"/>
      <c r="BT312" s="666"/>
      <c r="BU312" s="666">
        <f>BV312+BY312+BZ312</f>
        <v>0</v>
      </c>
      <c r="BV312" s="439">
        <f>BV317</f>
        <v>0</v>
      </c>
      <c r="BW312" s="555"/>
      <c r="BX312" s="439">
        <f>BX82</f>
        <v>0</v>
      </c>
      <c r="BY312" s="439">
        <f>BY82</f>
        <v>0</v>
      </c>
      <c r="BZ312" s="439">
        <f>BZ82</f>
        <v>0</v>
      </c>
      <c r="CE312" s="749" t="e">
        <f t="shared" si="831"/>
        <v>#DIV/0!</v>
      </c>
    </row>
    <row r="313" spans="1:12295" s="50" customFormat="1" ht="54" hidden="1" customHeight="1" x14ac:dyDescent="0.25">
      <c r="B313" s="201"/>
      <c r="C313" s="98" t="s">
        <v>31</v>
      </c>
      <c r="D313" s="665">
        <f>E313+G313+H313+I313</f>
        <v>3156026.24358</v>
      </c>
      <c r="E313" s="665">
        <f>E316+E524</f>
        <v>0</v>
      </c>
      <c r="F313" s="665"/>
      <c r="G313" s="665">
        <f>G316+G524</f>
        <v>3156026.24358</v>
      </c>
      <c r="H313" s="665">
        <f>H316+H524</f>
        <v>0</v>
      </c>
      <c r="I313" s="665">
        <f>I316+I524</f>
        <v>0</v>
      </c>
      <c r="J313" s="665"/>
      <c r="K313" s="665">
        <f>M313+Q313+S313+U313</f>
        <v>66902.71682999999</v>
      </c>
      <c r="L313" s="749">
        <f t="shared" si="885"/>
        <v>2.1198403202791403E-2</v>
      </c>
      <c r="M313" s="665">
        <f>M316+M524</f>
        <v>0</v>
      </c>
      <c r="N313" s="734"/>
      <c r="O313" s="665"/>
      <c r="P313" s="734"/>
      <c r="Q313" s="665">
        <f>Q316+Q524</f>
        <v>66902.71682999999</v>
      </c>
      <c r="R313" s="734"/>
      <c r="S313" s="665">
        <f>S316+S524</f>
        <v>0</v>
      </c>
      <c r="T313" s="734"/>
      <c r="U313" s="665">
        <f>U316+U524</f>
        <v>0</v>
      </c>
      <c r="V313" s="665" t="e">
        <f t="shared" si="963"/>
        <v>#REF!</v>
      </c>
      <c r="W313" s="665" t="e">
        <f>W81+#REF!+#REF!</f>
        <v>#REF!</v>
      </c>
      <c r="X313" s="665"/>
      <c r="Y313" s="665"/>
      <c r="Z313" s="665" t="e">
        <f t="shared" si="964"/>
        <v>#REF!</v>
      </c>
      <c r="AA313" s="665" t="e">
        <f>AA81+#REF!+#REF!</f>
        <v>#REF!</v>
      </c>
      <c r="AB313" s="665">
        <f>H313</f>
        <v>0</v>
      </c>
      <c r="AC313" s="665"/>
      <c r="AD313" s="734"/>
      <c r="AE313" s="264">
        <f>AG313+AK313+AM313+AO313</f>
        <v>85122.726800000004</v>
      </c>
      <c r="AF313" s="749">
        <f t="shared" si="887"/>
        <v>2.6971488901005484E-2</v>
      </c>
      <c r="AG313" s="665">
        <f>AG316</f>
        <v>0</v>
      </c>
      <c r="AH313" s="749" t="e">
        <f t="shared" si="913"/>
        <v>#DIV/0!</v>
      </c>
      <c r="AI313" s="665"/>
      <c r="AJ313" s="734"/>
      <c r="AK313" s="665">
        <f>AK316+AK524</f>
        <v>85122.726800000004</v>
      </c>
      <c r="AL313" s="826">
        <f t="shared" si="926"/>
        <v>2.6971488901005484E-2</v>
      </c>
      <c r="AM313" s="665">
        <f t="shared" ref="AM313:AO313" si="967">AM316</f>
        <v>0</v>
      </c>
      <c r="AN313" s="734"/>
      <c r="AO313" s="665">
        <f t="shared" si="967"/>
        <v>0</v>
      </c>
      <c r="AP313" s="665"/>
      <c r="AQ313" s="734"/>
      <c r="AR313" s="665">
        <f>AT313+AX313+AZ313+BB313</f>
        <v>746086.20796999987</v>
      </c>
      <c r="AS313" s="749">
        <f t="shared" si="889"/>
        <v>0.23640050823014896</v>
      </c>
      <c r="AT313" s="665">
        <f>AT316</f>
        <v>0</v>
      </c>
      <c r="AU313" s="749" t="e">
        <f t="shared" si="890"/>
        <v>#DIV/0!</v>
      </c>
      <c r="AV313" s="665"/>
      <c r="AW313" s="749" t="e">
        <f t="shared" si="927"/>
        <v>#DIV/0!</v>
      </c>
      <c r="AX313" s="665">
        <f>AX316+AX524</f>
        <v>746086.20796999987</v>
      </c>
      <c r="AY313" s="749">
        <f t="shared" si="891"/>
        <v>0.23640050823014896</v>
      </c>
      <c r="AZ313" s="665">
        <f t="shared" ref="AZ313:BB313" si="968">AZ316</f>
        <v>0</v>
      </c>
      <c r="BA313" s="749" t="e">
        <f t="shared" si="958"/>
        <v>#DIV/0!</v>
      </c>
      <c r="BB313" s="665">
        <f t="shared" si="968"/>
        <v>0</v>
      </c>
      <c r="BC313" s="665"/>
      <c r="BD313" s="665"/>
      <c r="BE313" s="665">
        <f>BF313+BG313+BH313+BI313</f>
        <v>0</v>
      </c>
      <c r="BF313" s="665">
        <f>BF316</f>
        <v>0</v>
      </c>
      <c r="BG313" s="665">
        <f>BG316+BG524</f>
        <v>0</v>
      </c>
      <c r="BH313" s="665">
        <f t="shared" ref="BH313:BI313" si="969">BH316</f>
        <v>0</v>
      </c>
      <c r="BI313" s="665">
        <f t="shared" si="969"/>
        <v>0</v>
      </c>
      <c r="BJ313" s="665" t="e">
        <f t="shared" si="965"/>
        <v>#REF!</v>
      </c>
      <c r="BK313" s="665" t="e">
        <f>BK81+#REF!+#REF!</f>
        <v>#REF!</v>
      </c>
      <c r="BL313" s="665"/>
      <c r="BM313" s="665"/>
      <c r="BN313" s="665">
        <f t="shared" si="966"/>
        <v>0</v>
      </c>
      <c r="BO313" s="665"/>
      <c r="BP313" s="665"/>
      <c r="BQ313" s="665"/>
      <c r="BR313" s="665"/>
      <c r="BS313" s="665"/>
      <c r="BT313" s="665"/>
      <c r="BU313" s="665">
        <f>BV313+BX313+BY313+BZ313</f>
        <v>0</v>
      </c>
      <c r="BV313" s="438">
        <f>BV316</f>
        <v>0</v>
      </c>
      <c r="BW313" s="557"/>
      <c r="BX313" s="438">
        <f>BX316+BX524</f>
        <v>0</v>
      </c>
      <c r="BY313" s="438">
        <f t="shared" ref="BY313:BZ313" si="970">BY316</f>
        <v>0</v>
      </c>
      <c r="BZ313" s="438">
        <f t="shared" si="970"/>
        <v>0</v>
      </c>
      <c r="CE313" s="749" t="e">
        <f t="shared" si="831"/>
        <v>#DIV/0!</v>
      </c>
    </row>
    <row r="314" spans="1:12295" s="337" customFormat="1" ht="54" hidden="1" customHeight="1" x14ac:dyDescent="0.25">
      <c r="B314" s="338"/>
      <c r="C314" s="339" t="s">
        <v>248</v>
      </c>
      <c r="D314" s="340">
        <f>E314+G314+H314+I314</f>
        <v>3705106.19</v>
      </c>
      <c r="E314" s="340">
        <f>E525</f>
        <v>0</v>
      </c>
      <c r="F314" s="340"/>
      <c r="G314" s="340">
        <f t="shared" ref="G314:I314" si="971">G525</f>
        <v>3705106.19</v>
      </c>
      <c r="H314" s="340">
        <f t="shared" si="971"/>
        <v>0</v>
      </c>
      <c r="I314" s="340">
        <f t="shared" si="971"/>
        <v>0</v>
      </c>
      <c r="J314" s="340"/>
      <c r="K314" s="665">
        <f>M314+Q314+S314+U314</f>
        <v>0</v>
      </c>
      <c r="L314" s="749">
        <f t="shared" si="885"/>
        <v>0</v>
      </c>
      <c r="M314" s="340">
        <f>M525</f>
        <v>0</v>
      </c>
      <c r="N314" s="734"/>
      <c r="O314" s="340"/>
      <c r="P314" s="734"/>
      <c r="Q314" s="340">
        <f t="shared" ref="Q314:U314" si="972">Q525</f>
        <v>0</v>
      </c>
      <c r="R314" s="734"/>
      <c r="S314" s="340">
        <f t="shared" si="972"/>
        <v>0</v>
      </c>
      <c r="T314" s="734"/>
      <c r="U314" s="340">
        <f t="shared" si="972"/>
        <v>0</v>
      </c>
      <c r="V314" s="340"/>
      <c r="W314" s="340"/>
      <c r="X314" s="340"/>
      <c r="Y314" s="340"/>
      <c r="Z314" s="340"/>
      <c r="AA314" s="340"/>
      <c r="AB314" s="340"/>
      <c r="AC314" s="340"/>
      <c r="AD314" s="734"/>
      <c r="AE314" s="524">
        <f>AG314+AK314+AM314+AO314</f>
        <v>80469.052349999998</v>
      </c>
      <c r="AF314" s="749">
        <f t="shared" si="887"/>
        <v>2.1718419992167618E-2</v>
      </c>
      <c r="AG314" s="340">
        <f>AG525</f>
        <v>0</v>
      </c>
      <c r="AH314" s="749" t="e">
        <f t="shared" si="913"/>
        <v>#DIV/0!</v>
      </c>
      <c r="AI314" s="340"/>
      <c r="AJ314" s="734"/>
      <c r="AK314" s="340">
        <f t="shared" ref="AK314" si="973">AK525</f>
        <v>80469.052349999998</v>
      </c>
      <c r="AL314" s="826">
        <f t="shared" si="926"/>
        <v>2.1718419992167618E-2</v>
      </c>
      <c r="AM314" s="340">
        <f t="shared" ref="AM314:AO314" si="974">AM525</f>
        <v>0</v>
      </c>
      <c r="AN314" s="734"/>
      <c r="AO314" s="340">
        <f t="shared" si="974"/>
        <v>0</v>
      </c>
      <c r="AP314" s="340"/>
      <c r="AQ314" s="734"/>
      <c r="AR314" s="340">
        <f>AT314+AX314+AZ314+BB314</f>
        <v>3681387.3368600002</v>
      </c>
      <c r="AS314" s="749">
        <f t="shared" si="889"/>
        <v>0.99359833377946993</v>
      </c>
      <c r="AT314" s="340">
        <f>AT525</f>
        <v>0</v>
      </c>
      <c r="AU314" s="749" t="e">
        <f t="shared" si="890"/>
        <v>#DIV/0!</v>
      </c>
      <c r="AV314" s="340"/>
      <c r="AW314" s="749" t="e">
        <f t="shared" si="927"/>
        <v>#DIV/0!</v>
      </c>
      <c r="AX314" s="340">
        <f t="shared" ref="AX314:BB314" si="975">AX525</f>
        <v>3681387.3368600002</v>
      </c>
      <c r="AY314" s="749">
        <f t="shared" si="891"/>
        <v>0.99359833377946993</v>
      </c>
      <c r="AZ314" s="340">
        <f t="shared" si="975"/>
        <v>0</v>
      </c>
      <c r="BA314" s="749" t="e">
        <f t="shared" si="958"/>
        <v>#DIV/0!</v>
      </c>
      <c r="BB314" s="340">
        <f t="shared" si="975"/>
        <v>0</v>
      </c>
      <c r="BC314" s="340"/>
      <c r="BD314" s="340"/>
      <c r="BE314" s="340">
        <f>BF314+BG314+BH314+BI314</f>
        <v>0</v>
      </c>
      <c r="BF314" s="340">
        <f>BF525</f>
        <v>0</v>
      </c>
      <c r="BG314" s="340">
        <f t="shared" ref="BG314" si="976">BG525</f>
        <v>0</v>
      </c>
      <c r="BH314" s="340">
        <f t="shared" ref="BH314:BI314" si="977">BH525</f>
        <v>0</v>
      </c>
      <c r="BI314" s="340">
        <f t="shared" si="977"/>
        <v>0</v>
      </c>
      <c r="BJ314" s="340"/>
      <c r="BK314" s="340"/>
      <c r="BL314" s="340"/>
      <c r="BM314" s="340"/>
      <c r="BN314" s="340"/>
      <c r="BO314" s="340"/>
      <c r="BP314" s="340"/>
      <c r="BQ314" s="340"/>
      <c r="BR314" s="340"/>
      <c r="BS314" s="340"/>
      <c r="BT314" s="340"/>
      <c r="BU314" s="340">
        <f>BV314+BX314+BY314+BZ314</f>
        <v>0</v>
      </c>
      <c r="BV314" s="340">
        <f>BV525</f>
        <v>0</v>
      </c>
      <c r="BW314" s="340"/>
      <c r="BX314" s="340">
        <f t="shared" ref="BX314:BZ314" si="978">BX525</f>
        <v>0</v>
      </c>
      <c r="BY314" s="340">
        <f t="shared" si="978"/>
        <v>0</v>
      </c>
      <c r="BZ314" s="340">
        <f t="shared" si="978"/>
        <v>0</v>
      </c>
      <c r="CE314" s="749" t="e">
        <f t="shared" si="831"/>
        <v>#DIV/0!</v>
      </c>
    </row>
    <row r="315" spans="1:12295" s="70" customFormat="1" ht="96" customHeight="1" x14ac:dyDescent="0.3">
      <c r="A315" s="372"/>
      <c r="B315" s="400" t="s">
        <v>34</v>
      </c>
      <c r="C315" s="399" t="s">
        <v>415</v>
      </c>
      <c r="D315" s="378">
        <f>E315+G315+H315+I315</f>
        <v>2796874.0307100001</v>
      </c>
      <c r="E315" s="378">
        <f>E316</f>
        <v>0</v>
      </c>
      <c r="F315" s="378"/>
      <c r="G315" s="378">
        <f t="shared" ref="G315:I315" si="979">G316</f>
        <v>2796874.0307100001</v>
      </c>
      <c r="H315" s="378">
        <f t="shared" si="979"/>
        <v>0</v>
      </c>
      <c r="I315" s="378">
        <f t="shared" si="979"/>
        <v>0</v>
      </c>
      <c r="J315" s="378">
        <f>J316</f>
        <v>-2737108.9227400003</v>
      </c>
      <c r="K315" s="378">
        <f>M315+Q315+S315+U315</f>
        <v>59765.107969999997</v>
      </c>
      <c r="L315" s="795">
        <f t="shared" si="885"/>
        <v>2.1368537629429214E-2</v>
      </c>
      <c r="M315" s="378">
        <f>M316</f>
        <v>0</v>
      </c>
      <c r="N315" s="423"/>
      <c r="O315" s="378"/>
      <c r="P315" s="423"/>
      <c r="Q315" s="378">
        <f t="shared" ref="Q315" si="980">Q316</f>
        <v>59765.107969999997</v>
      </c>
      <c r="R315" s="423"/>
      <c r="S315" s="378">
        <f t="shared" ref="S315:U315" si="981">S316</f>
        <v>0</v>
      </c>
      <c r="T315" s="423"/>
      <c r="U315" s="378">
        <f t="shared" si="981"/>
        <v>0</v>
      </c>
      <c r="V315" s="378">
        <f>W315</f>
        <v>0</v>
      </c>
      <c r="W315" s="378">
        <f>W316+W317</f>
        <v>0</v>
      </c>
      <c r="X315" s="378"/>
      <c r="Y315" s="378"/>
      <c r="Z315" s="378">
        <f>AA315</f>
        <v>0</v>
      </c>
      <c r="AA315" s="378">
        <f>AA316+AA317</f>
        <v>0</v>
      </c>
      <c r="AB315" s="378"/>
      <c r="AC315" s="378"/>
      <c r="AD315" s="423"/>
      <c r="AE315" s="378">
        <f>AG315+AK315+AM315+AO315</f>
        <v>78305.137240000011</v>
      </c>
      <c r="AF315" s="795">
        <f t="shared" si="887"/>
        <v>2.799737720762557E-2</v>
      </c>
      <c r="AG315" s="378"/>
      <c r="AH315" s="795"/>
      <c r="AI315" s="378"/>
      <c r="AJ315" s="423"/>
      <c r="AK315" s="378">
        <f t="shared" ref="AK315" si="982">AK316</f>
        <v>78305.137240000011</v>
      </c>
      <c r="AL315" s="875">
        <f>AK315/G315</f>
        <v>2.799737720762557E-2</v>
      </c>
      <c r="AM315" s="378">
        <f t="shared" ref="AM315" si="983">AM316</f>
        <v>0</v>
      </c>
      <c r="AN315" s="423"/>
      <c r="AO315" s="378">
        <f t="shared" ref="AO315" si="984">AO316</f>
        <v>0</v>
      </c>
      <c r="AP315" s="378">
        <f>AP316</f>
        <v>391773.10047999996</v>
      </c>
      <c r="AQ315" s="423"/>
      <c r="AR315" s="378">
        <f>AT315+AX315+AZ315+BB315</f>
        <v>470078.23771999998</v>
      </c>
      <c r="AS315" s="795">
        <f t="shared" si="889"/>
        <v>0.16807272424803069</v>
      </c>
      <c r="AT315" s="378">
        <f>AT316</f>
        <v>0</v>
      </c>
      <c r="AU315" s="795"/>
      <c r="AV315" s="378"/>
      <c r="AW315" s="795"/>
      <c r="AX315" s="378">
        <f t="shared" ref="AX315" si="985">AX316</f>
        <v>470078.23771999998</v>
      </c>
      <c r="AY315" s="795">
        <f t="shared" si="891"/>
        <v>0.16807272424803069</v>
      </c>
      <c r="AZ315" s="378">
        <f t="shared" ref="AZ315" si="986">AZ316</f>
        <v>0</v>
      </c>
      <c r="BA315" s="795"/>
      <c r="BB315" s="378"/>
      <c r="BC315" s="378"/>
      <c r="BD315" s="378"/>
      <c r="BE315" s="378"/>
      <c r="BF315" s="378"/>
      <c r="BG315" s="378"/>
      <c r="BH315" s="378"/>
      <c r="BI315" s="378"/>
      <c r="BJ315" s="378"/>
      <c r="BK315" s="378"/>
      <c r="BL315" s="378"/>
      <c r="BM315" s="378"/>
      <c r="BN315" s="378"/>
      <c r="BO315" s="378"/>
      <c r="BP315" s="378"/>
      <c r="BQ315" s="378"/>
      <c r="BR315" s="378"/>
      <c r="BS315" s="378"/>
      <c r="BT315" s="378"/>
      <c r="BU315" s="378"/>
      <c r="BV315" s="378"/>
      <c r="BW315" s="378"/>
      <c r="BX315" s="377"/>
      <c r="BY315" s="378"/>
      <c r="BZ315" s="372"/>
      <c r="CA315" s="378"/>
      <c r="CB315" s="378"/>
      <c r="CC315" s="378"/>
      <c r="CD315" s="378"/>
      <c r="CE315" s="795"/>
      <c r="CF315" s="378"/>
      <c r="CG315" s="378"/>
      <c r="CH315" s="378"/>
      <c r="CI315" s="378"/>
      <c r="CJ315" s="378"/>
      <c r="CK315" s="378"/>
      <c r="CL315" s="378"/>
      <c r="CM315" s="378"/>
      <c r="CN315" s="378"/>
      <c r="CO315" s="379"/>
      <c r="CP315" s="379"/>
      <c r="CQ315" s="379"/>
      <c r="CR315" s="379"/>
      <c r="CS315" s="379"/>
      <c r="CT315" s="378"/>
      <c r="CU315" s="378"/>
      <c r="CV315" s="379"/>
      <c r="CW315" s="379"/>
      <c r="CX315" s="378"/>
      <c r="CY315" s="378"/>
      <c r="CZ315" s="379"/>
      <c r="DA315" s="379"/>
      <c r="DB315" s="378"/>
      <c r="DC315" s="378"/>
      <c r="DD315" s="378"/>
      <c r="DE315" s="378"/>
      <c r="DF315" s="378"/>
      <c r="DG315" s="378"/>
      <c r="DH315" s="378"/>
      <c r="DI315" s="379"/>
      <c r="DJ315" s="379"/>
      <c r="DK315" s="378"/>
      <c r="DL315" s="378"/>
      <c r="DM315" s="379"/>
      <c r="DN315" s="379"/>
      <c r="DO315" s="378"/>
      <c r="DP315" s="378"/>
      <c r="DQ315" s="378"/>
      <c r="DR315" s="378"/>
      <c r="DS315" s="378"/>
      <c r="DT315" s="372"/>
      <c r="DU315" s="398"/>
      <c r="DV315" s="378"/>
      <c r="DW315" s="378"/>
      <c r="DX315" s="378"/>
      <c r="DY315" s="378"/>
      <c r="DZ315" s="378"/>
      <c r="EA315" s="378"/>
      <c r="EB315" s="378"/>
      <c r="EC315" s="377"/>
      <c r="ED315" s="377"/>
      <c r="EE315" s="377"/>
      <c r="EF315" s="377"/>
      <c r="EG315" s="377"/>
      <c r="EH315" s="377"/>
      <c r="EI315" s="377"/>
      <c r="EJ315" s="377"/>
      <c r="EK315" s="377"/>
      <c r="EL315" s="377"/>
      <c r="EM315" s="377"/>
      <c r="EN315" s="377"/>
      <c r="EO315" s="377"/>
      <c r="EP315" s="377"/>
      <c r="EQ315" s="377"/>
      <c r="ER315" s="377"/>
      <c r="ES315" s="377"/>
      <c r="ET315" s="377"/>
      <c r="EU315" s="377"/>
      <c r="EV315" s="377"/>
      <c r="EW315" s="377"/>
      <c r="EX315" s="377"/>
      <c r="EY315" s="377"/>
      <c r="EZ315" s="377"/>
      <c r="FA315" s="377"/>
      <c r="FB315" s="377"/>
      <c r="FC315" s="377"/>
      <c r="FD315" s="377"/>
      <c r="FE315" s="377"/>
      <c r="FF315" s="377"/>
      <c r="FG315" s="377"/>
      <c r="FH315" s="377"/>
      <c r="FI315" s="377"/>
      <c r="FJ315" s="377"/>
      <c r="FK315" s="377"/>
      <c r="FL315" s="377"/>
      <c r="FM315" s="377"/>
      <c r="FN315" s="377"/>
      <c r="FO315" s="377"/>
      <c r="FP315" s="377"/>
      <c r="FQ315" s="377"/>
      <c r="FR315" s="377"/>
      <c r="FS315" s="377"/>
      <c r="FT315" s="377"/>
      <c r="FU315" s="378"/>
      <c r="FV315" s="378"/>
      <c r="FW315" s="378"/>
      <c r="FX315" s="378"/>
      <c r="FY315" s="378"/>
      <c r="FZ315" s="378"/>
      <c r="GA315" s="378"/>
      <c r="GB315" s="378"/>
      <c r="GC315" s="378"/>
      <c r="GD315" s="378"/>
      <c r="GE315" s="378"/>
      <c r="GF315" s="378"/>
      <c r="GG315" s="378"/>
      <c r="GH315" s="378"/>
      <c r="GI315" s="378"/>
      <c r="GJ315" s="378"/>
      <c r="GK315" s="378"/>
      <c r="GL315" s="378"/>
      <c r="GM315" s="378"/>
      <c r="GN315" s="378"/>
      <c r="GO315" s="378"/>
      <c r="GP315" s="378"/>
      <c r="GQ315" s="378"/>
      <c r="GR315" s="378"/>
      <c r="GS315" s="379"/>
      <c r="GT315" s="379"/>
      <c r="GU315" s="379"/>
      <c r="GV315" s="379"/>
      <c r="GW315" s="379"/>
      <c r="GX315" s="378"/>
      <c r="GY315" s="378"/>
      <c r="GZ315" s="379"/>
      <c r="HA315" s="379"/>
      <c r="HB315" s="378"/>
      <c r="HC315" s="378"/>
      <c r="HD315" s="379"/>
      <c r="HE315" s="379"/>
      <c r="HF315" s="378"/>
      <c r="HG315" s="378"/>
      <c r="HH315" s="378"/>
      <c r="HI315" s="378"/>
      <c r="HJ315" s="378"/>
      <c r="HK315" s="378"/>
      <c r="HL315" s="378"/>
      <c r="HM315" s="379"/>
      <c r="HN315" s="379"/>
      <c r="HO315" s="378"/>
      <c r="HP315" s="378"/>
      <c r="HQ315" s="379"/>
      <c r="HR315" s="379"/>
      <c r="HS315" s="378"/>
      <c r="HT315" s="378"/>
      <c r="HU315" s="378"/>
      <c r="HV315" s="378"/>
      <c r="HW315" s="378"/>
      <c r="HX315" s="372"/>
      <c r="HY315" s="398"/>
      <c r="HZ315" s="378"/>
      <c r="IA315" s="378"/>
      <c r="IB315" s="378"/>
      <c r="IC315" s="378"/>
      <c r="ID315" s="378"/>
      <c r="IE315" s="378"/>
      <c r="IF315" s="378"/>
      <c r="IG315" s="377"/>
      <c r="IH315" s="377"/>
      <c r="II315" s="377"/>
      <c r="IJ315" s="377"/>
      <c r="IK315" s="377"/>
      <c r="IL315" s="377"/>
      <c r="IM315" s="377"/>
      <c r="IN315" s="377"/>
      <c r="IO315" s="377"/>
      <c r="IP315" s="377"/>
      <c r="IQ315" s="377"/>
      <c r="IR315" s="377"/>
      <c r="IS315" s="377"/>
      <c r="IT315" s="377"/>
      <c r="IU315" s="377"/>
      <c r="IV315" s="377"/>
      <c r="IW315" s="377"/>
      <c r="IX315" s="377"/>
      <c r="IY315" s="377"/>
      <c r="IZ315" s="377"/>
      <c r="JA315" s="377"/>
      <c r="JB315" s="377"/>
      <c r="JC315" s="377"/>
      <c r="JD315" s="377"/>
      <c r="JE315" s="377"/>
      <c r="JF315" s="377"/>
      <c r="JG315" s="377"/>
      <c r="JH315" s="377"/>
      <c r="JI315" s="377"/>
      <c r="JJ315" s="377"/>
      <c r="JK315" s="377"/>
      <c r="JL315" s="377"/>
      <c r="JM315" s="377"/>
      <c r="JN315" s="377"/>
      <c r="JO315" s="377"/>
      <c r="JP315" s="377"/>
      <c r="JQ315" s="377"/>
      <c r="JR315" s="377"/>
      <c r="JS315" s="377"/>
      <c r="JT315" s="377"/>
      <c r="JU315" s="377"/>
      <c r="JV315" s="377"/>
      <c r="JW315" s="377"/>
      <c r="JX315" s="377"/>
      <c r="JY315" s="378"/>
      <c r="JZ315" s="378"/>
      <c r="KA315" s="378"/>
      <c r="KB315" s="378"/>
      <c r="KC315" s="378"/>
      <c r="KD315" s="378"/>
      <c r="KE315" s="378"/>
      <c r="KF315" s="378"/>
      <c r="KG315" s="378"/>
      <c r="KH315" s="378"/>
      <c r="KI315" s="378"/>
      <c r="KJ315" s="378"/>
      <c r="KK315" s="378"/>
      <c r="KL315" s="378"/>
      <c r="KM315" s="378"/>
      <c r="KN315" s="378"/>
      <c r="KO315" s="378"/>
      <c r="KP315" s="378"/>
      <c r="KQ315" s="378"/>
      <c r="KR315" s="378"/>
      <c r="KS315" s="378"/>
      <c r="KT315" s="378"/>
      <c r="KU315" s="378"/>
      <c r="KV315" s="378"/>
      <c r="KW315" s="379"/>
      <c r="KX315" s="379"/>
      <c r="KY315" s="379"/>
      <c r="KZ315" s="379"/>
      <c r="LA315" s="379"/>
      <c r="LB315" s="378"/>
      <c r="LC315" s="378"/>
      <c r="LD315" s="379"/>
      <c r="LE315" s="379"/>
      <c r="LF315" s="378"/>
      <c r="LG315" s="378"/>
      <c r="LH315" s="379"/>
      <c r="LI315" s="379"/>
      <c r="LJ315" s="378"/>
      <c r="LK315" s="378"/>
      <c r="LL315" s="378"/>
      <c r="LM315" s="378"/>
      <c r="LN315" s="378"/>
      <c r="LO315" s="378"/>
      <c r="LP315" s="378"/>
      <c r="LQ315" s="379"/>
      <c r="LR315" s="379"/>
      <c r="LS315" s="378"/>
      <c r="LT315" s="378"/>
      <c r="LU315" s="379"/>
      <c r="LV315" s="379"/>
      <c r="LW315" s="378"/>
      <c r="LX315" s="378"/>
      <c r="LY315" s="378"/>
      <c r="LZ315" s="378"/>
      <c r="MA315" s="378"/>
      <c r="MB315" s="372"/>
      <c r="MC315" s="398"/>
      <c r="MD315" s="378"/>
      <c r="ME315" s="378"/>
      <c r="MF315" s="378"/>
      <c r="MG315" s="378"/>
      <c r="MH315" s="378"/>
      <c r="MI315" s="378"/>
      <c r="MJ315" s="378"/>
      <c r="MK315" s="377"/>
      <c r="ML315" s="377"/>
      <c r="MM315" s="377"/>
      <c r="MN315" s="377"/>
      <c r="MO315" s="377"/>
      <c r="MP315" s="377"/>
      <c r="MQ315" s="377"/>
      <c r="MR315" s="377"/>
      <c r="MS315" s="377"/>
      <c r="MT315" s="377"/>
      <c r="MU315" s="377"/>
      <c r="MV315" s="377"/>
      <c r="MW315" s="377"/>
      <c r="MX315" s="377"/>
      <c r="MY315" s="377"/>
      <c r="MZ315" s="377"/>
      <c r="NA315" s="377"/>
      <c r="NB315" s="377"/>
      <c r="NC315" s="377"/>
      <c r="ND315" s="377"/>
      <c r="NE315" s="377"/>
      <c r="NF315" s="377"/>
      <c r="NG315" s="377"/>
      <c r="NH315" s="377"/>
      <c r="NI315" s="377"/>
      <c r="NJ315" s="377"/>
      <c r="NK315" s="377"/>
      <c r="NL315" s="377"/>
      <c r="NM315" s="377"/>
      <c r="NN315" s="377"/>
      <c r="NO315" s="377"/>
      <c r="NP315" s="377"/>
      <c r="NQ315" s="377"/>
      <c r="NR315" s="377"/>
      <c r="NS315" s="377"/>
      <c r="NT315" s="377"/>
      <c r="NU315" s="377"/>
      <c r="NV315" s="377"/>
      <c r="NW315" s="377"/>
      <c r="NX315" s="377"/>
      <c r="NY315" s="377"/>
      <c r="NZ315" s="377"/>
      <c r="OA315" s="377"/>
      <c r="OB315" s="377"/>
      <c r="OC315" s="378"/>
      <c r="OD315" s="378"/>
      <c r="OE315" s="378"/>
      <c r="OF315" s="378"/>
      <c r="OG315" s="378"/>
      <c r="OH315" s="378"/>
      <c r="OI315" s="378"/>
      <c r="OJ315" s="378"/>
      <c r="OK315" s="378"/>
      <c r="OL315" s="378"/>
      <c r="OM315" s="378"/>
      <c r="ON315" s="378"/>
      <c r="OO315" s="378"/>
      <c r="OP315" s="378"/>
      <c r="OQ315" s="378"/>
      <c r="OR315" s="378"/>
      <c r="OS315" s="378"/>
      <c r="OT315" s="378"/>
      <c r="OU315" s="378"/>
      <c r="OV315" s="378"/>
      <c r="OW315" s="378"/>
      <c r="OX315" s="378"/>
      <c r="OY315" s="378"/>
      <c r="OZ315" s="378"/>
      <c r="PA315" s="379"/>
      <c r="PB315" s="379"/>
      <c r="PC315" s="379"/>
      <c r="PD315" s="379"/>
      <c r="PE315" s="379"/>
      <c r="PF315" s="378"/>
      <c r="PG315" s="378"/>
      <c r="PH315" s="379"/>
      <c r="PI315" s="379"/>
      <c r="PJ315" s="378"/>
      <c r="PK315" s="378"/>
      <c r="PL315" s="379"/>
      <c r="PM315" s="379"/>
      <c r="PN315" s="378"/>
      <c r="PO315" s="378"/>
      <c r="PP315" s="378"/>
      <c r="PQ315" s="378"/>
      <c r="PR315" s="378"/>
      <c r="PS315" s="378"/>
      <c r="PT315" s="378"/>
      <c r="PU315" s="379"/>
      <c r="PV315" s="379"/>
      <c r="PW315" s="378"/>
      <c r="PX315" s="378"/>
      <c r="PY315" s="379"/>
      <c r="PZ315" s="379"/>
      <c r="QA315" s="378"/>
      <c r="QB315" s="378"/>
      <c r="QC315" s="378"/>
      <c r="QD315" s="378"/>
      <c r="QE315" s="378"/>
      <c r="QF315" s="372"/>
      <c r="QG315" s="398"/>
      <c r="QH315" s="378"/>
      <c r="QI315" s="378"/>
      <c r="QJ315" s="378"/>
      <c r="QK315" s="378"/>
      <c r="QL315" s="378"/>
      <c r="QM315" s="378"/>
      <c r="QN315" s="378"/>
      <c r="QO315" s="377"/>
      <c r="QP315" s="377"/>
      <c r="QQ315" s="377"/>
      <c r="QR315" s="377"/>
      <c r="QS315" s="377"/>
      <c r="QT315" s="377"/>
      <c r="QU315" s="377"/>
      <c r="QV315" s="377"/>
      <c r="QW315" s="377"/>
      <c r="QX315" s="377"/>
      <c r="QY315" s="377"/>
      <c r="QZ315" s="377"/>
      <c r="RA315" s="377"/>
      <c r="RB315" s="377"/>
      <c r="RC315" s="377"/>
      <c r="RD315" s="377"/>
      <c r="RE315" s="377"/>
      <c r="RF315" s="377"/>
      <c r="RG315" s="377"/>
      <c r="RH315" s="377"/>
      <c r="RI315" s="377"/>
      <c r="RJ315" s="377"/>
      <c r="RK315" s="377"/>
      <c r="RL315" s="377"/>
      <c r="RM315" s="377"/>
      <c r="RN315" s="377"/>
      <c r="RO315" s="377"/>
      <c r="RP315" s="377"/>
      <c r="RQ315" s="377"/>
      <c r="RR315" s="377"/>
      <c r="RS315" s="377"/>
      <c r="RT315" s="377"/>
      <c r="RU315" s="377"/>
      <c r="RV315" s="377"/>
      <c r="RW315" s="377"/>
      <c r="RX315" s="377"/>
      <c r="RY315" s="377"/>
      <c r="RZ315" s="377"/>
      <c r="SA315" s="377"/>
      <c r="SB315" s="377"/>
      <c r="SC315" s="377"/>
      <c r="SD315" s="377"/>
      <c r="SE315" s="377"/>
      <c r="SF315" s="377"/>
      <c r="SG315" s="378"/>
      <c r="SH315" s="378"/>
      <c r="SI315" s="378"/>
      <c r="SJ315" s="378"/>
      <c r="SK315" s="378"/>
      <c r="SL315" s="378"/>
      <c r="SM315" s="378"/>
      <c r="SN315" s="378"/>
      <c r="SO315" s="378"/>
      <c r="SP315" s="378"/>
      <c r="SQ315" s="378"/>
      <c r="SR315" s="378"/>
      <c r="SS315" s="378"/>
      <c r="ST315" s="378"/>
      <c r="SU315" s="378"/>
      <c r="SV315" s="378"/>
      <c r="SW315" s="378"/>
      <c r="SX315" s="378"/>
      <c r="SY315" s="378"/>
      <c r="SZ315" s="378"/>
      <c r="TA315" s="378"/>
      <c r="TB315" s="378"/>
      <c r="TC315" s="378"/>
      <c r="TD315" s="378"/>
      <c r="TE315" s="379"/>
      <c r="TF315" s="379"/>
      <c r="TG315" s="379"/>
      <c r="TH315" s="379"/>
      <c r="TI315" s="379"/>
      <c r="TJ315" s="378"/>
      <c r="TK315" s="378"/>
      <c r="TL315" s="379"/>
      <c r="TM315" s="379"/>
      <c r="TN315" s="378"/>
      <c r="TO315" s="378"/>
      <c r="TP315" s="379"/>
      <c r="TQ315" s="379"/>
      <c r="TR315" s="378"/>
      <c r="TS315" s="378"/>
      <c r="TT315" s="378"/>
      <c r="TU315" s="378"/>
      <c r="TV315" s="378"/>
      <c r="TW315" s="378"/>
      <c r="TX315" s="378"/>
      <c r="TY315" s="379"/>
      <c r="TZ315" s="379"/>
      <c r="UA315" s="378"/>
      <c r="UB315" s="378"/>
      <c r="UC315" s="379"/>
      <c r="UD315" s="379"/>
      <c r="UE315" s="378"/>
      <c r="UF315" s="378"/>
      <c r="UG315" s="378"/>
      <c r="UH315" s="378"/>
      <c r="UI315" s="378"/>
      <c r="UJ315" s="372"/>
      <c r="UK315" s="398"/>
      <c r="UL315" s="378"/>
      <c r="UM315" s="378"/>
      <c r="UN315" s="378"/>
      <c r="UO315" s="378"/>
      <c r="UP315" s="378"/>
      <c r="UQ315" s="378"/>
      <c r="UR315" s="378"/>
      <c r="US315" s="377"/>
      <c r="UT315" s="377"/>
      <c r="UU315" s="377"/>
      <c r="UV315" s="377"/>
      <c r="UW315" s="377"/>
      <c r="UX315" s="377"/>
      <c r="UY315" s="377"/>
      <c r="UZ315" s="377"/>
      <c r="VA315" s="377"/>
      <c r="VB315" s="377"/>
      <c r="VC315" s="377"/>
      <c r="VD315" s="377"/>
      <c r="VE315" s="377"/>
      <c r="VF315" s="377"/>
      <c r="VG315" s="377"/>
      <c r="VH315" s="377"/>
      <c r="VI315" s="377"/>
      <c r="VJ315" s="377"/>
      <c r="VK315" s="377"/>
      <c r="VL315" s="377"/>
      <c r="VM315" s="377"/>
      <c r="VN315" s="377"/>
      <c r="VO315" s="377"/>
      <c r="VP315" s="377"/>
      <c r="VQ315" s="377"/>
      <c r="VR315" s="377"/>
      <c r="VS315" s="377"/>
      <c r="VT315" s="377"/>
      <c r="VU315" s="377"/>
      <c r="VV315" s="377"/>
      <c r="VW315" s="377"/>
      <c r="VX315" s="377"/>
      <c r="VY315" s="377"/>
      <c r="VZ315" s="377"/>
      <c r="WA315" s="377"/>
      <c r="WB315" s="377"/>
      <c r="WC315" s="377"/>
      <c r="WD315" s="377"/>
      <c r="WE315" s="377"/>
      <c r="WF315" s="377"/>
      <c r="WG315" s="377"/>
      <c r="WH315" s="377"/>
      <c r="WI315" s="377"/>
      <c r="WJ315" s="377"/>
      <c r="WK315" s="378"/>
      <c r="WL315" s="378"/>
      <c r="WM315" s="378"/>
      <c r="WN315" s="378"/>
      <c r="WO315" s="378"/>
      <c r="WP315" s="378"/>
      <c r="WQ315" s="378"/>
      <c r="WR315" s="378"/>
      <c r="WS315" s="378"/>
      <c r="WT315" s="378"/>
      <c r="WU315" s="378"/>
      <c r="WV315" s="378"/>
      <c r="WW315" s="378"/>
      <c r="WX315" s="378"/>
      <c r="WY315" s="378"/>
      <c r="WZ315" s="378"/>
      <c r="XA315" s="378"/>
      <c r="XB315" s="378"/>
      <c r="XC315" s="378"/>
      <c r="XD315" s="378"/>
      <c r="XE315" s="378"/>
      <c r="XF315" s="378"/>
      <c r="XG315" s="378"/>
      <c r="XH315" s="378"/>
      <c r="XI315" s="379"/>
      <c r="XJ315" s="379"/>
      <c r="XK315" s="379"/>
      <c r="XL315" s="379"/>
      <c r="XM315" s="379"/>
      <c r="XN315" s="378"/>
      <c r="XO315" s="378"/>
      <c r="XP315" s="379"/>
      <c r="XQ315" s="379"/>
      <c r="XR315" s="378"/>
      <c r="XS315" s="378"/>
      <c r="XT315" s="379"/>
      <c r="XU315" s="379"/>
      <c r="XV315" s="378"/>
      <c r="XW315" s="378"/>
      <c r="XX315" s="378"/>
      <c r="XY315" s="378"/>
      <c r="XZ315" s="378"/>
      <c r="YA315" s="378"/>
      <c r="YB315" s="378"/>
      <c r="YC315" s="379"/>
      <c r="YD315" s="379"/>
      <c r="YE315" s="378"/>
      <c r="YF315" s="378"/>
      <c r="YG315" s="379"/>
      <c r="YH315" s="379"/>
      <c r="YI315" s="378"/>
      <c r="YJ315" s="378"/>
      <c r="YK315" s="378"/>
      <c r="YL315" s="378"/>
      <c r="YM315" s="378"/>
      <c r="YN315" s="372"/>
      <c r="YO315" s="398"/>
      <c r="YP315" s="378"/>
      <c r="YQ315" s="378"/>
      <c r="YR315" s="378"/>
      <c r="YS315" s="378"/>
      <c r="YT315" s="378"/>
      <c r="YU315" s="378"/>
      <c r="YV315" s="378"/>
      <c r="YW315" s="377"/>
      <c r="YX315" s="377"/>
      <c r="YY315" s="377"/>
      <c r="YZ315" s="377"/>
      <c r="ZA315" s="377"/>
      <c r="ZB315" s="377"/>
      <c r="ZC315" s="377"/>
      <c r="ZD315" s="377"/>
      <c r="ZE315" s="377"/>
      <c r="ZF315" s="377"/>
      <c r="ZG315" s="377"/>
      <c r="ZH315" s="377"/>
      <c r="ZI315" s="377"/>
      <c r="ZJ315" s="377"/>
      <c r="ZK315" s="377"/>
      <c r="ZL315" s="377"/>
      <c r="ZM315" s="377"/>
      <c r="ZN315" s="377"/>
      <c r="ZO315" s="377"/>
      <c r="ZP315" s="377"/>
      <c r="ZQ315" s="377"/>
      <c r="ZR315" s="377"/>
      <c r="ZS315" s="377"/>
      <c r="ZT315" s="377"/>
      <c r="ZU315" s="377"/>
      <c r="ZV315" s="377"/>
      <c r="ZW315" s="377"/>
      <c r="ZX315" s="377"/>
      <c r="ZY315" s="377"/>
      <c r="ZZ315" s="377"/>
      <c r="AAA315" s="377"/>
      <c r="AAB315" s="377"/>
      <c r="AAC315" s="377"/>
      <c r="AAD315" s="377"/>
      <c r="AAE315" s="377"/>
      <c r="AAF315" s="377"/>
      <c r="AAG315" s="377"/>
      <c r="AAH315" s="377"/>
      <c r="AAI315" s="377"/>
      <c r="AAJ315" s="377"/>
      <c r="AAK315" s="377"/>
      <c r="AAL315" s="377"/>
      <c r="AAM315" s="377"/>
      <c r="AAN315" s="377"/>
      <c r="AAO315" s="378"/>
      <c r="AAP315" s="378"/>
      <c r="AAQ315" s="378"/>
      <c r="AAR315" s="378"/>
      <c r="AAS315" s="378"/>
      <c r="AAT315" s="378"/>
      <c r="AAU315" s="378"/>
      <c r="AAV315" s="378"/>
      <c r="AAW315" s="378"/>
      <c r="AAX315" s="378"/>
      <c r="AAY315" s="378"/>
      <c r="AAZ315" s="378"/>
      <c r="ABA315" s="378"/>
      <c r="ABB315" s="378"/>
      <c r="ABC315" s="378"/>
      <c r="ABD315" s="378"/>
      <c r="ABE315" s="378"/>
      <c r="ABF315" s="378"/>
      <c r="ABG315" s="378"/>
      <c r="ABH315" s="378"/>
      <c r="ABI315" s="378"/>
      <c r="ABJ315" s="378"/>
      <c r="ABK315" s="378"/>
      <c r="ABL315" s="378"/>
      <c r="ABM315" s="379"/>
      <c r="ABN315" s="379"/>
      <c r="ABO315" s="379"/>
      <c r="ABP315" s="379"/>
      <c r="ABQ315" s="379"/>
      <c r="ABR315" s="378"/>
      <c r="ABS315" s="378"/>
      <c r="ABT315" s="379"/>
      <c r="ABU315" s="379"/>
      <c r="ABV315" s="378"/>
      <c r="ABW315" s="378"/>
      <c r="ABX315" s="379"/>
      <c r="ABY315" s="379"/>
      <c r="ABZ315" s="378"/>
      <c r="ACA315" s="378"/>
      <c r="ACB315" s="378"/>
      <c r="ACC315" s="378"/>
      <c r="ACD315" s="378"/>
      <c r="ACE315" s="378"/>
      <c r="ACF315" s="378"/>
      <c r="ACG315" s="379"/>
      <c r="ACH315" s="379"/>
      <c r="ACI315" s="378"/>
      <c r="ACJ315" s="378"/>
      <c r="ACK315" s="379"/>
      <c r="ACL315" s="379"/>
      <c r="ACM315" s="378"/>
      <c r="ACN315" s="378"/>
      <c r="ACO315" s="378"/>
      <c r="ACP315" s="378"/>
      <c r="ACQ315" s="378"/>
      <c r="ACR315" s="372"/>
      <c r="ACS315" s="398"/>
      <c r="ACT315" s="378"/>
      <c r="ACU315" s="378"/>
      <c r="ACV315" s="378"/>
      <c r="ACW315" s="378"/>
      <c r="ACX315" s="378"/>
      <c r="ACY315" s="378"/>
      <c r="ACZ315" s="378"/>
      <c r="ADA315" s="377"/>
      <c r="ADB315" s="377"/>
      <c r="ADC315" s="377"/>
      <c r="ADD315" s="377"/>
      <c r="ADE315" s="377"/>
      <c r="ADF315" s="377"/>
      <c r="ADG315" s="377"/>
      <c r="ADH315" s="377"/>
      <c r="ADI315" s="377"/>
      <c r="ADJ315" s="377"/>
      <c r="ADK315" s="377"/>
      <c r="ADL315" s="377"/>
      <c r="ADM315" s="377"/>
      <c r="ADN315" s="377"/>
      <c r="ADO315" s="377"/>
      <c r="ADP315" s="377"/>
      <c r="ADQ315" s="377"/>
      <c r="ADR315" s="377"/>
      <c r="ADS315" s="377"/>
      <c r="ADT315" s="377"/>
      <c r="ADU315" s="377"/>
      <c r="ADV315" s="377"/>
      <c r="ADW315" s="377"/>
      <c r="ADX315" s="377"/>
      <c r="ADY315" s="377"/>
      <c r="ADZ315" s="377"/>
      <c r="AEA315" s="377"/>
      <c r="AEB315" s="377"/>
      <c r="AEC315" s="377"/>
      <c r="AED315" s="377"/>
      <c r="AEE315" s="377"/>
      <c r="AEF315" s="377"/>
      <c r="AEG315" s="377"/>
      <c r="AEH315" s="377"/>
      <c r="AEI315" s="377"/>
      <c r="AEJ315" s="377"/>
      <c r="AEK315" s="377"/>
      <c r="AEL315" s="377"/>
      <c r="AEM315" s="377"/>
      <c r="AEN315" s="377"/>
      <c r="AEO315" s="377"/>
      <c r="AEP315" s="377"/>
      <c r="AEQ315" s="377"/>
      <c r="AER315" s="377"/>
      <c r="AES315" s="378"/>
      <c r="AET315" s="378"/>
      <c r="AEU315" s="378"/>
      <c r="AEV315" s="378"/>
      <c r="AEW315" s="378"/>
      <c r="AEX315" s="378"/>
      <c r="AEY315" s="378"/>
      <c r="AEZ315" s="378"/>
      <c r="AFA315" s="378"/>
      <c r="AFB315" s="378"/>
      <c r="AFC315" s="378"/>
      <c r="AFD315" s="378"/>
      <c r="AFE315" s="378"/>
      <c r="AFF315" s="378"/>
      <c r="AFG315" s="378"/>
      <c r="AFH315" s="378"/>
      <c r="AFI315" s="378"/>
      <c r="AFJ315" s="378"/>
      <c r="AFK315" s="378"/>
      <c r="AFL315" s="378"/>
      <c r="AFM315" s="378"/>
      <c r="AFN315" s="378"/>
      <c r="AFO315" s="378"/>
      <c r="AFP315" s="378"/>
      <c r="AFQ315" s="379"/>
      <c r="AFR315" s="379"/>
      <c r="AFS315" s="379"/>
      <c r="AFT315" s="379"/>
      <c r="AFU315" s="379"/>
      <c r="AFV315" s="378"/>
      <c r="AFW315" s="378"/>
      <c r="AFX315" s="379"/>
      <c r="AFY315" s="379"/>
      <c r="AFZ315" s="378"/>
      <c r="AGA315" s="378"/>
      <c r="AGB315" s="379"/>
      <c r="AGC315" s="379"/>
      <c r="AGD315" s="378"/>
      <c r="AGE315" s="378"/>
      <c r="AGF315" s="378"/>
      <c r="AGG315" s="378"/>
      <c r="AGH315" s="378"/>
      <c r="AGI315" s="378"/>
      <c r="AGJ315" s="378"/>
      <c r="AGK315" s="379"/>
      <c r="AGL315" s="379"/>
      <c r="AGM315" s="378"/>
      <c r="AGN315" s="378"/>
      <c r="AGO315" s="379"/>
      <c r="AGP315" s="379"/>
      <c r="AGQ315" s="378"/>
      <c r="AGR315" s="378"/>
      <c r="AGS315" s="378"/>
      <c r="AGT315" s="378"/>
      <c r="AGU315" s="378"/>
      <c r="AGV315" s="372"/>
      <c r="AGW315" s="398"/>
      <c r="AGX315" s="378"/>
      <c r="AGY315" s="378"/>
      <c r="AGZ315" s="378"/>
      <c r="AHA315" s="378"/>
      <c r="AHB315" s="378"/>
      <c r="AHC315" s="378"/>
      <c r="AHD315" s="378"/>
      <c r="AHE315" s="377"/>
      <c r="AHF315" s="377"/>
      <c r="AHG315" s="377"/>
      <c r="AHH315" s="377"/>
      <c r="AHI315" s="377"/>
      <c r="AHJ315" s="377"/>
      <c r="AHK315" s="377"/>
      <c r="AHL315" s="377"/>
      <c r="AHM315" s="377"/>
      <c r="AHN315" s="377"/>
      <c r="AHO315" s="377"/>
      <c r="AHP315" s="377"/>
      <c r="AHQ315" s="377"/>
      <c r="AHR315" s="377"/>
      <c r="AHS315" s="377"/>
      <c r="AHT315" s="377"/>
      <c r="AHU315" s="377"/>
      <c r="AHV315" s="377"/>
      <c r="AHW315" s="377"/>
      <c r="AHX315" s="377"/>
      <c r="AHY315" s="377"/>
      <c r="AHZ315" s="377"/>
      <c r="AIA315" s="377"/>
      <c r="AIB315" s="377"/>
      <c r="AIC315" s="377"/>
      <c r="AID315" s="377"/>
      <c r="AIE315" s="377"/>
      <c r="AIF315" s="377"/>
      <c r="AIG315" s="377"/>
      <c r="AIH315" s="377"/>
      <c r="AII315" s="377"/>
      <c r="AIJ315" s="377"/>
      <c r="AIK315" s="377"/>
      <c r="AIL315" s="377"/>
      <c r="AIM315" s="377"/>
      <c r="AIN315" s="377"/>
      <c r="AIO315" s="377"/>
      <c r="AIP315" s="377"/>
      <c r="AIQ315" s="377"/>
      <c r="AIR315" s="377"/>
      <c r="AIS315" s="377"/>
      <c r="AIT315" s="377"/>
      <c r="AIU315" s="377"/>
      <c r="AIV315" s="377"/>
      <c r="AIW315" s="378"/>
      <c r="AIX315" s="378"/>
      <c r="AIY315" s="378"/>
      <c r="AIZ315" s="378"/>
      <c r="AJA315" s="378"/>
      <c r="AJB315" s="378"/>
      <c r="AJC315" s="378"/>
      <c r="AJD315" s="378"/>
      <c r="AJE315" s="378"/>
      <c r="AJF315" s="378"/>
      <c r="AJG315" s="378"/>
      <c r="AJH315" s="378"/>
      <c r="AJI315" s="378"/>
      <c r="AJJ315" s="378"/>
      <c r="AJK315" s="378"/>
      <c r="AJL315" s="378"/>
      <c r="AJM315" s="378"/>
      <c r="AJN315" s="378"/>
      <c r="AJO315" s="378"/>
      <c r="AJP315" s="378"/>
      <c r="AJQ315" s="378"/>
      <c r="AJR315" s="378"/>
      <c r="AJS315" s="378"/>
      <c r="AJT315" s="378"/>
      <c r="AJU315" s="379"/>
      <c r="AJV315" s="379"/>
      <c r="AJW315" s="379"/>
      <c r="AJX315" s="379"/>
      <c r="AJY315" s="379"/>
      <c r="AJZ315" s="378"/>
      <c r="AKA315" s="378"/>
      <c r="AKB315" s="379"/>
      <c r="AKC315" s="379"/>
      <c r="AKD315" s="378"/>
      <c r="AKE315" s="378"/>
      <c r="AKF315" s="379"/>
      <c r="AKG315" s="379"/>
      <c r="AKH315" s="378"/>
      <c r="AKI315" s="378"/>
      <c r="AKJ315" s="378"/>
      <c r="AKK315" s="378"/>
      <c r="AKL315" s="378"/>
      <c r="AKM315" s="378"/>
      <c r="AKN315" s="378"/>
      <c r="AKO315" s="379"/>
      <c r="AKP315" s="379"/>
      <c r="AKQ315" s="378"/>
      <c r="AKR315" s="378"/>
      <c r="AKS315" s="379"/>
      <c r="AKT315" s="379"/>
      <c r="AKU315" s="378"/>
      <c r="AKV315" s="378"/>
      <c r="AKW315" s="378"/>
      <c r="AKX315" s="378"/>
      <c r="AKY315" s="378"/>
      <c r="AKZ315" s="372"/>
      <c r="ALA315" s="398"/>
      <c r="ALB315" s="378"/>
      <c r="ALC315" s="378"/>
      <c r="ALD315" s="378"/>
      <c r="ALE315" s="378"/>
      <c r="ALF315" s="378"/>
      <c r="ALG315" s="378"/>
      <c r="ALH315" s="378"/>
      <c r="ALI315" s="377"/>
      <c r="ALJ315" s="377"/>
      <c r="ALK315" s="377"/>
      <c r="ALL315" s="377"/>
      <c r="ALM315" s="377"/>
      <c r="ALN315" s="377"/>
      <c r="ALO315" s="377"/>
      <c r="ALP315" s="377"/>
      <c r="ALQ315" s="377"/>
      <c r="ALR315" s="377"/>
      <c r="ALS315" s="377"/>
      <c r="ALT315" s="377"/>
      <c r="ALU315" s="377"/>
      <c r="ALV315" s="377"/>
      <c r="ALW315" s="377"/>
      <c r="ALX315" s="377"/>
      <c r="ALY315" s="377"/>
      <c r="ALZ315" s="377"/>
      <c r="AMA315" s="377"/>
      <c r="AMB315" s="377"/>
      <c r="AMC315" s="377"/>
      <c r="AMD315" s="377"/>
      <c r="AME315" s="377"/>
      <c r="AMF315" s="377"/>
      <c r="AMG315" s="377"/>
      <c r="AMH315" s="377"/>
      <c r="AMI315" s="377"/>
      <c r="AMJ315" s="377"/>
      <c r="AMK315" s="377"/>
      <c r="AML315" s="377"/>
      <c r="AMM315" s="377"/>
      <c r="AMN315" s="377"/>
      <c r="AMO315" s="377"/>
      <c r="AMP315" s="377"/>
      <c r="AMQ315" s="377"/>
      <c r="AMR315" s="377"/>
      <c r="AMS315" s="377"/>
      <c r="AMT315" s="377"/>
      <c r="AMU315" s="377"/>
      <c r="AMV315" s="377"/>
      <c r="AMW315" s="377"/>
      <c r="AMX315" s="377"/>
      <c r="AMY315" s="377"/>
      <c r="AMZ315" s="377"/>
      <c r="ANA315" s="378"/>
      <c r="ANB315" s="378"/>
      <c r="ANC315" s="378"/>
      <c r="AND315" s="378"/>
      <c r="ANE315" s="378"/>
      <c r="ANF315" s="378"/>
      <c r="ANG315" s="378"/>
      <c r="ANH315" s="378"/>
      <c r="ANI315" s="378"/>
      <c r="ANJ315" s="378"/>
      <c r="ANK315" s="378"/>
      <c r="ANL315" s="378"/>
      <c r="ANM315" s="378"/>
      <c r="ANN315" s="378"/>
      <c r="ANO315" s="378"/>
      <c r="ANP315" s="378"/>
      <c r="ANQ315" s="378"/>
      <c r="ANR315" s="378"/>
      <c r="ANS315" s="378"/>
      <c r="ANT315" s="378"/>
      <c r="ANU315" s="378"/>
      <c r="ANV315" s="378"/>
      <c r="ANW315" s="378"/>
      <c r="ANX315" s="378"/>
      <c r="ANY315" s="379"/>
      <c r="ANZ315" s="379"/>
      <c r="AOA315" s="379"/>
      <c r="AOB315" s="379"/>
      <c r="AOC315" s="379"/>
      <c r="AOD315" s="378"/>
      <c r="AOE315" s="378"/>
      <c r="AOF315" s="379"/>
      <c r="AOG315" s="379"/>
      <c r="AOH315" s="378"/>
      <c r="AOI315" s="378"/>
      <c r="AOJ315" s="379"/>
      <c r="AOK315" s="379"/>
      <c r="AOL315" s="378"/>
      <c r="AOM315" s="378"/>
      <c r="AON315" s="378"/>
      <c r="AOO315" s="378"/>
      <c r="AOP315" s="378"/>
      <c r="AOQ315" s="378"/>
      <c r="AOR315" s="378"/>
      <c r="AOS315" s="379"/>
      <c r="AOT315" s="379"/>
      <c r="AOU315" s="378"/>
      <c r="AOV315" s="378"/>
      <c r="AOW315" s="379"/>
      <c r="AOX315" s="379"/>
      <c r="AOY315" s="378"/>
      <c r="AOZ315" s="378"/>
      <c r="APA315" s="378"/>
      <c r="APB315" s="378"/>
      <c r="APC315" s="378"/>
      <c r="APD315" s="372"/>
      <c r="APE315" s="398"/>
      <c r="APF315" s="378"/>
      <c r="APG315" s="378"/>
      <c r="APH315" s="378"/>
      <c r="API315" s="378"/>
      <c r="APJ315" s="378"/>
      <c r="APK315" s="378"/>
      <c r="APL315" s="378"/>
      <c r="APM315" s="377"/>
      <c r="APN315" s="377"/>
      <c r="APO315" s="377"/>
      <c r="APP315" s="377"/>
      <c r="APQ315" s="377"/>
      <c r="APR315" s="377"/>
      <c r="APS315" s="377"/>
      <c r="APT315" s="377"/>
      <c r="APU315" s="377"/>
      <c r="APV315" s="377"/>
      <c r="APW315" s="377"/>
      <c r="APX315" s="377"/>
      <c r="APY315" s="377"/>
      <c r="APZ315" s="377"/>
      <c r="AQA315" s="377"/>
      <c r="AQB315" s="377"/>
      <c r="AQC315" s="377"/>
      <c r="AQD315" s="377"/>
      <c r="AQE315" s="377"/>
      <c r="AQF315" s="377"/>
      <c r="AQG315" s="377"/>
      <c r="AQH315" s="377"/>
      <c r="AQI315" s="377"/>
      <c r="AQJ315" s="377"/>
      <c r="AQK315" s="377"/>
      <c r="AQL315" s="377"/>
      <c r="AQM315" s="377"/>
      <c r="AQN315" s="377"/>
      <c r="AQO315" s="377"/>
      <c r="AQP315" s="377"/>
      <c r="AQQ315" s="377"/>
      <c r="AQR315" s="377"/>
      <c r="AQS315" s="377"/>
      <c r="AQT315" s="377"/>
      <c r="AQU315" s="377"/>
      <c r="AQV315" s="377"/>
      <c r="AQW315" s="377"/>
      <c r="AQX315" s="377"/>
      <c r="AQY315" s="377"/>
      <c r="AQZ315" s="377"/>
      <c r="ARA315" s="377"/>
      <c r="ARB315" s="377"/>
      <c r="ARC315" s="377"/>
      <c r="ARD315" s="377"/>
      <c r="ARE315" s="378"/>
      <c r="ARF315" s="378"/>
      <c r="ARG315" s="378"/>
      <c r="ARH315" s="378"/>
      <c r="ARI315" s="378"/>
      <c r="ARJ315" s="378"/>
      <c r="ARK315" s="378"/>
      <c r="ARL315" s="378"/>
      <c r="ARM315" s="378"/>
      <c r="ARN315" s="378"/>
      <c r="ARO315" s="378"/>
      <c r="ARP315" s="378"/>
      <c r="ARQ315" s="378"/>
      <c r="ARR315" s="378"/>
      <c r="ARS315" s="378"/>
      <c r="ART315" s="378"/>
      <c r="ARU315" s="378"/>
      <c r="ARV315" s="378"/>
      <c r="ARW315" s="378"/>
      <c r="ARX315" s="378"/>
      <c r="ARY315" s="378"/>
      <c r="ARZ315" s="378"/>
      <c r="ASA315" s="378"/>
      <c r="ASB315" s="378"/>
      <c r="ASC315" s="379"/>
      <c r="ASD315" s="379"/>
      <c r="ASE315" s="379"/>
      <c r="ASF315" s="379"/>
      <c r="ASG315" s="379"/>
      <c r="ASH315" s="378"/>
      <c r="ASI315" s="378"/>
      <c r="ASJ315" s="379"/>
      <c r="ASK315" s="379"/>
      <c r="ASL315" s="378"/>
      <c r="ASM315" s="378"/>
      <c r="ASN315" s="379"/>
      <c r="ASO315" s="379"/>
      <c r="ASP315" s="378"/>
      <c r="ASQ315" s="378"/>
      <c r="ASR315" s="378"/>
      <c r="ASS315" s="378"/>
      <c r="AST315" s="378"/>
      <c r="ASU315" s="378"/>
      <c r="ASV315" s="378"/>
      <c r="ASW315" s="379"/>
      <c r="ASX315" s="379"/>
      <c r="ASY315" s="378"/>
      <c r="ASZ315" s="378"/>
      <c r="ATA315" s="379"/>
      <c r="ATB315" s="379"/>
      <c r="ATC315" s="378"/>
      <c r="ATD315" s="378"/>
      <c r="ATE315" s="378"/>
      <c r="ATF315" s="378"/>
      <c r="ATG315" s="378"/>
      <c r="ATH315" s="372"/>
      <c r="ATI315" s="398"/>
      <c r="ATJ315" s="378"/>
      <c r="ATK315" s="378"/>
      <c r="ATL315" s="378"/>
      <c r="ATM315" s="378"/>
      <c r="ATN315" s="378"/>
      <c r="ATO315" s="378"/>
      <c r="ATP315" s="378"/>
      <c r="ATQ315" s="377"/>
      <c r="ATR315" s="377"/>
      <c r="ATS315" s="377"/>
      <c r="ATT315" s="377"/>
      <c r="ATU315" s="377"/>
      <c r="ATV315" s="377"/>
      <c r="ATW315" s="377"/>
      <c r="ATX315" s="377"/>
      <c r="ATY315" s="377"/>
      <c r="ATZ315" s="377"/>
      <c r="AUA315" s="377"/>
      <c r="AUB315" s="377"/>
      <c r="AUC315" s="377"/>
      <c r="AUD315" s="377"/>
      <c r="AUE315" s="377"/>
      <c r="AUF315" s="377"/>
      <c r="AUG315" s="377"/>
      <c r="AUH315" s="377"/>
      <c r="AUI315" s="377"/>
      <c r="AUJ315" s="377"/>
      <c r="AUK315" s="377"/>
      <c r="AUL315" s="377"/>
      <c r="AUM315" s="377"/>
      <c r="AUN315" s="377"/>
      <c r="AUO315" s="377"/>
      <c r="AUP315" s="377"/>
      <c r="AUQ315" s="377"/>
      <c r="AUR315" s="377"/>
      <c r="AUS315" s="377"/>
      <c r="AUT315" s="377"/>
      <c r="AUU315" s="377"/>
      <c r="AUV315" s="377"/>
      <c r="AUW315" s="377"/>
      <c r="AUX315" s="377"/>
      <c r="AUY315" s="377"/>
      <c r="AUZ315" s="377"/>
      <c r="AVA315" s="377"/>
      <c r="AVB315" s="377"/>
      <c r="AVC315" s="377"/>
      <c r="AVD315" s="377"/>
      <c r="AVE315" s="377"/>
      <c r="AVF315" s="377"/>
      <c r="AVG315" s="377"/>
      <c r="AVH315" s="377"/>
      <c r="AVI315" s="378"/>
      <c r="AVJ315" s="378"/>
      <c r="AVK315" s="378"/>
      <c r="AVL315" s="378"/>
      <c r="AVM315" s="378"/>
      <c r="AVN315" s="378"/>
      <c r="AVO315" s="378"/>
      <c r="AVP315" s="378"/>
      <c r="AVQ315" s="378"/>
      <c r="AVR315" s="378"/>
      <c r="AVS315" s="378"/>
      <c r="AVT315" s="378"/>
      <c r="AVU315" s="378"/>
      <c r="AVV315" s="378"/>
      <c r="AVW315" s="378"/>
      <c r="AVX315" s="378"/>
      <c r="AVY315" s="378"/>
      <c r="AVZ315" s="378"/>
      <c r="AWA315" s="378"/>
      <c r="AWB315" s="378"/>
      <c r="AWC315" s="378"/>
      <c r="AWD315" s="378"/>
      <c r="AWE315" s="378"/>
      <c r="AWF315" s="378"/>
      <c r="AWG315" s="379"/>
      <c r="AWH315" s="379"/>
      <c r="AWI315" s="379"/>
      <c r="AWJ315" s="379"/>
      <c r="AWK315" s="379"/>
      <c r="AWL315" s="378"/>
      <c r="AWM315" s="378"/>
      <c r="AWN315" s="379"/>
      <c r="AWO315" s="379"/>
      <c r="AWP315" s="378"/>
      <c r="AWQ315" s="378"/>
      <c r="AWR315" s="379"/>
      <c r="AWS315" s="379"/>
      <c r="AWT315" s="378"/>
      <c r="AWU315" s="378"/>
      <c r="AWV315" s="378"/>
      <c r="AWW315" s="378"/>
      <c r="AWX315" s="378"/>
      <c r="AWY315" s="378"/>
      <c r="AWZ315" s="378"/>
      <c r="AXA315" s="379"/>
      <c r="AXB315" s="379"/>
      <c r="AXC315" s="378"/>
      <c r="AXD315" s="378"/>
      <c r="AXE315" s="379"/>
      <c r="AXF315" s="379"/>
      <c r="AXG315" s="378"/>
      <c r="AXH315" s="378"/>
      <c r="AXI315" s="378"/>
      <c r="AXJ315" s="378"/>
      <c r="AXK315" s="378"/>
      <c r="AXL315" s="372"/>
      <c r="AXM315" s="398"/>
      <c r="AXN315" s="378"/>
      <c r="AXO315" s="378"/>
      <c r="AXP315" s="378"/>
      <c r="AXQ315" s="378"/>
      <c r="AXR315" s="378"/>
      <c r="AXS315" s="378"/>
      <c r="AXT315" s="378"/>
      <c r="AXU315" s="377"/>
      <c r="AXV315" s="377"/>
      <c r="AXW315" s="377"/>
      <c r="AXX315" s="377"/>
      <c r="AXY315" s="377"/>
      <c r="AXZ315" s="377"/>
      <c r="AYA315" s="377"/>
      <c r="AYB315" s="377"/>
      <c r="AYC315" s="377"/>
      <c r="AYD315" s="377"/>
      <c r="AYE315" s="377"/>
      <c r="AYF315" s="377"/>
      <c r="AYG315" s="377"/>
      <c r="AYH315" s="377"/>
      <c r="AYI315" s="377"/>
      <c r="AYJ315" s="377"/>
      <c r="AYK315" s="377"/>
      <c r="AYL315" s="377"/>
      <c r="AYM315" s="377"/>
      <c r="AYN315" s="377"/>
      <c r="AYO315" s="377"/>
      <c r="AYP315" s="377"/>
      <c r="AYQ315" s="377"/>
      <c r="AYR315" s="377"/>
      <c r="AYS315" s="377"/>
      <c r="AYT315" s="377"/>
      <c r="AYU315" s="377"/>
      <c r="AYV315" s="377"/>
      <c r="AYW315" s="377"/>
      <c r="AYX315" s="377"/>
      <c r="AYY315" s="377"/>
      <c r="AYZ315" s="377"/>
      <c r="AZA315" s="377"/>
      <c r="AZB315" s="377"/>
      <c r="AZC315" s="377"/>
      <c r="AZD315" s="377"/>
      <c r="AZE315" s="377"/>
      <c r="AZF315" s="377"/>
      <c r="AZG315" s="377"/>
      <c r="AZH315" s="377"/>
      <c r="AZI315" s="377"/>
      <c r="AZJ315" s="377"/>
      <c r="AZK315" s="377"/>
      <c r="AZL315" s="377"/>
      <c r="AZM315" s="378"/>
      <c r="AZN315" s="378"/>
      <c r="AZO315" s="378"/>
      <c r="AZP315" s="378"/>
      <c r="AZQ315" s="378"/>
      <c r="AZR315" s="378"/>
      <c r="AZS315" s="378"/>
      <c r="AZT315" s="378"/>
      <c r="AZU315" s="378"/>
      <c r="AZV315" s="378"/>
      <c r="AZW315" s="378"/>
      <c r="AZX315" s="378"/>
      <c r="AZY315" s="378"/>
      <c r="AZZ315" s="378"/>
      <c r="BAA315" s="378"/>
      <c r="BAB315" s="378"/>
      <c r="BAC315" s="378"/>
      <c r="BAD315" s="378"/>
      <c r="BAE315" s="378"/>
      <c r="BAF315" s="378"/>
      <c r="BAG315" s="378"/>
      <c r="BAH315" s="378"/>
      <c r="BAI315" s="378"/>
      <c r="BAJ315" s="378"/>
      <c r="BAK315" s="379"/>
      <c r="BAL315" s="379"/>
      <c r="BAM315" s="379"/>
      <c r="BAN315" s="379"/>
      <c r="BAO315" s="379"/>
      <c r="BAP315" s="378"/>
      <c r="BAQ315" s="378"/>
      <c r="BAR315" s="379"/>
      <c r="BAS315" s="379"/>
      <c r="BAT315" s="378"/>
      <c r="BAU315" s="378"/>
      <c r="BAV315" s="379"/>
      <c r="BAW315" s="379"/>
      <c r="BAX315" s="378"/>
      <c r="BAY315" s="378"/>
      <c r="BAZ315" s="378"/>
      <c r="BBA315" s="378"/>
      <c r="BBB315" s="378"/>
      <c r="BBC315" s="378"/>
      <c r="BBD315" s="378"/>
      <c r="BBE315" s="379"/>
      <c r="BBF315" s="379"/>
      <c r="BBG315" s="378"/>
      <c r="BBH315" s="378"/>
      <c r="BBI315" s="379"/>
      <c r="BBJ315" s="379"/>
      <c r="BBK315" s="378"/>
      <c r="BBL315" s="378"/>
      <c r="BBM315" s="378"/>
      <c r="BBN315" s="378"/>
      <c r="BBO315" s="378"/>
      <c r="BBP315" s="372"/>
      <c r="BBQ315" s="398"/>
      <c r="BBR315" s="378"/>
      <c r="BBS315" s="378"/>
      <c r="BBT315" s="378"/>
      <c r="BBU315" s="378"/>
      <c r="BBV315" s="378"/>
      <c r="BBW315" s="378"/>
      <c r="BBX315" s="378"/>
      <c r="BBY315" s="377"/>
      <c r="BBZ315" s="377"/>
      <c r="BCA315" s="377"/>
      <c r="BCB315" s="377"/>
      <c r="BCC315" s="377"/>
      <c r="BCD315" s="377"/>
      <c r="BCE315" s="377"/>
      <c r="BCF315" s="377"/>
      <c r="BCG315" s="377"/>
      <c r="BCH315" s="377"/>
      <c r="BCI315" s="377"/>
      <c r="BCJ315" s="377"/>
      <c r="BCK315" s="377"/>
      <c r="BCL315" s="377"/>
      <c r="BCM315" s="377"/>
      <c r="BCN315" s="377"/>
      <c r="BCO315" s="377"/>
      <c r="BCP315" s="377"/>
      <c r="BCQ315" s="377"/>
      <c r="BCR315" s="377"/>
      <c r="BCS315" s="377"/>
      <c r="BCT315" s="377"/>
      <c r="BCU315" s="377"/>
      <c r="BCV315" s="377"/>
      <c r="BCW315" s="377"/>
      <c r="BCX315" s="377"/>
      <c r="BCY315" s="377"/>
      <c r="BCZ315" s="377"/>
      <c r="BDA315" s="377"/>
      <c r="BDB315" s="377"/>
      <c r="BDC315" s="377"/>
      <c r="BDD315" s="377"/>
      <c r="BDE315" s="377"/>
      <c r="BDF315" s="377"/>
      <c r="BDG315" s="377"/>
      <c r="BDH315" s="377"/>
      <c r="BDI315" s="377"/>
      <c r="BDJ315" s="377"/>
      <c r="BDK315" s="377"/>
      <c r="BDL315" s="377"/>
      <c r="BDM315" s="377"/>
      <c r="BDN315" s="377"/>
      <c r="BDO315" s="377"/>
      <c r="BDP315" s="377"/>
      <c r="BDQ315" s="378"/>
      <c r="BDR315" s="378"/>
      <c r="BDS315" s="378"/>
      <c r="BDT315" s="378"/>
      <c r="BDU315" s="378"/>
      <c r="BDV315" s="378"/>
      <c r="BDW315" s="378"/>
      <c r="BDX315" s="378"/>
      <c r="BDY315" s="378"/>
      <c r="BDZ315" s="378"/>
      <c r="BEA315" s="378"/>
      <c r="BEB315" s="378"/>
      <c r="BEC315" s="378"/>
      <c r="BED315" s="378"/>
      <c r="BEE315" s="378"/>
      <c r="BEF315" s="378"/>
      <c r="BEG315" s="378"/>
      <c r="BEH315" s="378"/>
      <c r="BEI315" s="378"/>
      <c r="BEJ315" s="378"/>
      <c r="BEK315" s="378"/>
      <c r="BEL315" s="378"/>
      <c r="BEM315" s="378"/>
      <c r="BEN315" s="378"/>
      <c r="BEO315" s="379"/>
      <c r="BEP315" s="379"/>
      <c r="BEQ315" s="379"/>
      <c r="BER315" s="379"/>
      <c r="BES315" s="379"/>
      <c r="BET315" s="378"/>
      <c r="BEU315" s="378"/>
      <c r="BEV315" s="379"/>
      <c r="BEW315" s="379"/>
      <c r="BEX315" s="378"/>
      <c r="BEY315" s="378"/>
      <c r="BEZ315" s="379"/>
      <c r="BFA315" s="379"/>
      <c r="BFB315" s="378"/>
      <c r="BFC315" s="378"/>
      <c r="BFD315" s="378"/>
      <c r="BFE315" s="378"/>
      <c r="BFF315" s="378"/>
      <c r="BFG315" s="378"/>
      <c r="BFH315" s="378"/>
      <c r="BFI315" s="379"/>
      <c r="BFJ315" s="379"/>
      <c r="BFK315" s="378"/>
      <c r="BFL315" s="378"/>
      <c r="BFM315" s="379"/>
      <c r="BFN315" s="379"/>
      <c r="BFO315" s="378"/>
      <c r="BFP315" s="378"/>
      <c r="BFQ315" s="378"/>
      <c r="BFR315" s="378"/>
      <c r="BFS315" s="378"/>
      <c r="BFT315" s="372"/>
      <c r="BFU315" s="398"/>
      <c r="BFV315" s="378"/>
      <c r="BFW315" s="378"/>
      <c r="BFX315" s="378"/>
      <c r="BFY315" s="378"/>
      <c r="BFZ315" s="378"/>
      <c r="BGA315" s="378"/>
      <c r="BGB315" s="378"/>
      <c r="BGC315" s="377"/>
      <c r="BGD315" s="377"/>
      <c r="BGE315" s="377"/>
      <c r="BGF315" s="377"/>
      <c r="BGG315" s="377"/>
      <c r="BGH315" s="377"/>
      <c r="BGI315" s="377"/>
      <c r="BGJ315" s="377"/>
      <c r="BGK315" s="377"/>
      <c r="BGL315" s="377"/>
      <c r="BGM315" s="377"/>
      <c r="BGN315" s="377"/>
      <c r="BGO315" s="377"/>
      <c r="BGP315" s="377"/>
      <c r="BGQ315" s="377"/>
      <c r="BGR315" s="377"/>
      <c r="BGS315" s="377"/>
      <c r="BGT315" s="377"/>
      <c r="BGU315" s="377"/>
      <c r="BGV315" s="377"/>
      <c r="BGW315" s="377"/>
      <c r="BGX315" s="377"/>
      <c r="BGY315" s="377"/>
      <c r="BGZ315" s="377"/>
      <c r="BHA315" s="377"/>
      <c r="BHB315" s="377"/>
      <c r="BHC315" s="377"/>
      <c r="BHD315" s="377"/>
      <c r="BHE315" s="377"/>
      <c r="BHF315" s="377"/>
      <c r="BHG315" s="377"/>
      <c r="BHH315" s="377"/>
      <c r="BHI315" s="377"/>
      <c r="BHJ315" s="377"/>
      <c r="BHK315" s="377"/>
      <c r="BHL315" s="377"/>
      <c r="BHM315" s="377"/>
      <c r="BHN315" s="377"/>
      <c r="BHO315" s="377"/>
      <c r="BHP315" s="377"/>
      <c r="BHQ315" s="377"/>
      <c r="BHR315" s="377"/>
      <c r="BHS315" s="377"/>
      <c r="BHT315" s="377"/>
      <c r="BHU315" s="378"/>
      <c r="BHV315" s="378"/>
      <c r="BHW315" s="378"/>
      <c r="BHX315" s="378"/>
      <c r="BHY315" s="378"/>
      <c r="BHZ315" s="378"/>
      <c r="BIA315" s="378"/>
      <c r="BIB315" s="378"/>
      <c r="BIC315" s="378"/>
      <c r="BID315" s="378"/>
      <c r="BIE315" s="378"/>
      <c r="BIF315" s="378"/>
      <c r="BIG315" s="378"/>
      <c r="BIH315" s="378"/>
      <c r="BII315" s="378"/>
      <c r="BIJ315" s="378"/>
      <c r="BIK315" s="378"/>
      <c r="BIL315" s="378"/>
      <c r="BIM315" s="378"/>
      <c r="BIN315" s="378"/>
      <c r="BIO315" s="378"/>
      <c r="BIP315" s="378"/>
      <c r="BIQ315" s="378"/>
      <c r="BIR315" s="378"/>
      <c r="BIS315" s="379"/>
      <c r="BIT315" s="379"/>
      <c r="BIU315" s="379"/>
      <c r="BIV315" s="379"/>
      <c r="BIW315" s="379"/>
      <c r="BIX315" s="378"/>
      <c r="BIY315" s="378"/>
      <c r="BIZ315" s="379"/>
      <c r="BJA315" s="379"/>
      <c r="BJB315" s="378"/>
      <c r="BJC315" s="378"/>
      <c r="BJD315" s="379"/>
      <c r="BJE315" s="379"/>
      <c r="BJF315" s="378"/>
      <c r="BJG315" s="378"/>
      <c r="BJH315" s="378"/>
      <c r="BJI315" s="378"/>
      <c r="BJJ315" s="378"/>
      <c r="BJK315" s="378"/>
      <c r="BJL315" s="378"/>
      <c r="BJM315" s="379"/>
      <c r="BJN315" s="379"/>
      <c r="BJO315" s="378"/>
      <c r="BJP315" s="378"/>
      <c r="BJQ315" s="379"/>
      <c r="BJR315" s="379"/>
      <c r="BJS315" s="378"/>
      <c r="BJT315" s="378"/>
      <c r="BJU315" s="378"/>
      <c r="BJV315" s="378"/>
      <c r="BJW315" s="378"/>
      <c r="BJX315" s="372"/>
      <c r="BJY315" s="398"/>
      <c r="BJZ315" s="378"/>
      <c r="BKA315" s="378"/>
      <c r="BKB315" s="378"/>
      <c r="BKC315" s="378"/>
      <c r="BKD315" s="378"/>
      <c r="BKE315" s="378"/>
      <c r="BKF315" s="378"/>
      <c r="BKG315" s="377"/>
      <c r="BKH315" s="377"/>
      <c r="BKI315" s="377"/>
      <c r="BKJ315" s="377"/>
      <c r="BKK315" s="377"/>
      <c r="BKL315" s="377"/>
      <c r="BKM315" s="377"/>
      <c r="BKN315" s="377"/>
      <c r="BKO315" s="377"/>
      <c r="BKP315" s="377"/>
      <c r="BKQ315" s="377"/>
      <c r="BKR315" s="377"/>
      <c r="BKS315" s="377"/>
      <c r="BKT315" s="377"/>
      <c r="BKU315" s="377"/>
      <c r="BKV315" s="377"/>
      <c r="BKW315" s="377"/>
      <c r="BKX315" s="377"/>
      <c r="BKY315" s="377"/>
      <c r="BKZ315" s="377"/>
      <c r="BLA315" s="377"/>
      <c r="BLB315" s="377"/>
      <c r="BLC315" s="377"/>
      <c r="BLD315" s="377"/>
      <c r="BLE315" s="377"/>
      <c r="BLF315" s="377"/>
      <c r="BLG315" s="377"/>
      <c r="BLH315" s="377"/>
      <c r="BLI315" s="377"/>
      <c r="BLJ315" s="377"/>
      <c r="BLK315" s="377"/>
      <c r="BLL315" s="377"/>
      <c r="BLM315" s="377"/>
      <c r="BLN315" s="377"/>
      <c r="BLO315" s="377"/>
      <c r="BLP315" s="377"/>
      <c r="BLQ315" s="377"/>
      <c r="BLR315" s="377"/>
      <c r="BLS315" s="377"/>
      <c r="BLT315" s="377"/>
      <c r="BLU315" s="377"/>
      <c r="BLV315" s="377"/>
      <c r="BLW315" s="377"/>
      <c r="BLX315" s="377"/>
      <c r="BLY315" s="378"/>
      <c r="BLZ315" s="378"/>
      <c r="BMA315" s="378"/>
      <c r="BMB315" s="378"/>
      <c r="BMC315" s="378"/>
      <c r="BMD315" s="378"/>
      <c r="BME315" s="378"/>
      <c r="BMF315" s="378"/>
      <c r="BMG315" s="378"/>
      <c r="BMH315" s="378"/>
      <c r="BMI315" s="378"/>
      <c r="BMJ315" s="378"/>
      <c r="BMK315" s="378"/>
      <c r="BML315" s="378"/>
      <c r="BMM315" s="378"/>
      <c r="BMN315" s="378"/>
      <c r="BMO315" s="378"/>
      <c r="BMP315" s="378"/>
      <c r="BMQ315" s="378"/>
      <c r="BMR315" s="378"/>
      <c r="BMS315" s="378"/>
      <c r="BMT315" s="378"/>
      <c r="BMU315" s="378"/>
      <c r="BMV315" s="378"/>
      <c r="BMW315" s="379"/>
      <c r="BMX315" s="379"/>
      <c r="BMY315" s="379"/>
      <c r="BMZ315" s="379"/>
      <c r="BNA315" s="379"/>
      <c r="BNB315" s="378"/>
      <c r="BNC315" s="378"/>
      <c r="BND315" s="379"/>
      <c r="BNE315" s="379"/>
      <c r="BNF315" s="378"/>
      <c r="BNG315" s="378"/>
      <c r="BNH315" s="379"/>
      <c r="BNI315" s="379"/>
      <c r="BNJ315" s="378"/>
      <c r="BNK315" s="378"/>
      <c r="BNL315" s="378"/>
      <c r="BNM315" s="378"/>
      <c r="BNN315" s="378"/>
      <c r="BNO315" s="378"/>
      <c r="BNP315" s="378"/>
      <c r="BNQ315" s="379"/>
      <c r="BNR315" s="379"/>
      <c r="BNS315" s="378"/>
      <c r="BNT315" s="378"/>
      <c r="BNU315" s="379"/>
      <c r="BNV315" s="379"/>
      <c r="BNW315" s="378"/>
      <c r="BNX315" s="378"/>
      <c r="BNY315" s="378"/>
      <c r="BNZ315" s="378"/>
      <c r="BOA315" s="378"/>
      <c r="BOB315" s="372"/>
      <c r="BOC315" s="398"/>
      <c r="BOD315" s="378"/>
      <c r="BOE315" s="378"/>
      <c r="BOF315" s="378"/>
      <c r="BOG315" s="378"/>
      <c r="BOH315" s="378"/>
      <c r="BOI315" s="378"/>
      <c r="BOJ315" s="378"/>
      <c r="BOK315" s="377"/>
      <c r="BOL315" s="377"/>
      <c r="BOM315" s="377"/>
      <c r="BON315" s="377"/>
      <c r="BOO315" s="377"/>
      <c r="BOP315" s="377"/>
      <c r="BOQ315" s="377"/>
      <c r="BOR315" s="377"/>
      <c r="BOS315" s="377"/>
      <c r="BOT315" s="377"/>
      <c r="BOU315" s="377"/>
      <c r="BOV315" s="377"/>
      <c r="BOW315" s="377"/>
      <c r="BOX315" s="377"/>
      <c r="BOY315" s="377"/>
      <c r="BOZ315" s="377"/>
      <c r="BPA315" s="377"/>
      <c r="BPB315" s="377"/>
      <c r="BPC315" s="377"/>
      <c r="BPD315" s="377"/>
      <c r="BPE315" s="377"/>
      <c r="BPF315" s="377"/>
      <c r="BPG315" s="377"/>
      <c r="BPH315" s="377"/>
      <c r="BPI315" s="377"/>
      <c r="BPJ315" s="377"/>
      <c r="BPK315" s="377"/>
      <c r="BPL315" s="377"/>
      <c r="BPM315" s="377"/>
      <c r="BPN315" s="377"/>
      <c r="BPO315" s="377"/>
      <c r="BPP315" s="377"/>
      <c r="BPQ315" s="377"/>
      <c r="BPR315" s="377"/>
      <c r="BPS315" s="377"/>
      <c r="BPT315" s="377"/>
      <c r="BPU315" s="377"/>
      <c r="BPV315" s="377"/>
      <c r="BPW315" s="377"/>
      <c r="BPX315" s="377"/>
      <c r="BPY315" s="377"/>
      <c r="BPZ315" s="377"/>
      <c r="BQA315" s="377"/>
      <c r="BQB315" s="377"/>
      <c r="BQC315" s="378"/>
      <c r="BQD315" s="378"/>
      <c r="BQE315" s="378"/>
      <c r="BQF315" s="378"/>
      <c r="BQG315" s="378"/>
      <c r="BQH315" s="378"/>
      <c r="BQI315" s="378"/>
      <c r="BQJ315" s="378"/>
      <c r="BQK315" s="378"/>
      <c r="BQL315" s="378"/>
      <c r="BQM315" s="378"/>
      <c r="BQN315" s="378"/>
      <c r="BQO315" s="378"/>
      <c r="BQP315" s="378"/>
      <c r="BQQ315" s="378"/>
      <c r="BQR315" s="378"/>
      <c r="BQS315" s="378"/>
      <c r="BQT315" s="378"/>
      <c r="BQU315" s="378"/>
      <c r="BQV315" s="378"/>
      <c r="BQW315" s="378"/>
      <c r="BQX315" s="378"/>
      <c r="BQY315" s="378"/>
      <c r="BQZ315" s="378"/>
      <c r="BRA315" s="379"/>
      <c r="BRB315" s="379"/>
      <c r="BRC315" s="379"/>
      <c r="BRD315" s="379"/>
      <c r="BRE315" s="379"/>
      <c r="BRF315" s="378"/>
      <c r="BRG315" s="378"/>
      <c r="BRH315" s="379"/>
      <c r="BRI315" s="379"/>
      <c r="BRJ315" s="378"/>
      <c r="BRK315" s="378"/>
      <c r="BRL315" s="379"/>
      <c r="BRM315" s="379"/>
      <c r="BRN315" s="378"/>
      <c r="BRO315" s="378"/>
      <c r="BRP315" s="378"/>
      <c r="BRQ315" s="378"/>
      <c r="BRR315" s="378"/>
      <c r="BRS315" s="378"/>
      <c r="BRT315" s="378"/>
      <c r="BRU315" s="379"/>
      <c r="BRV315" s="379"/>
      <c r="BRW315" s="378"/>
      <c r="BRX315" s="378"/>
      <c r="BRY315" s="379"/>
      <c r="BRZ315" s="379"/>
      <c r="BSA315" s="378"/>
      <c r="BSB315" s="378"/>
      <c r="BSC315" s="378"/>
      <c r="BSD315" s="378"/>
      <c r="BSE315" s="378"/>
      <c r="BSF315" s="372"/>
      <c r="BSG315" s="398"/>
      <c r="BSH315" s="378"/>
      <c r="BSI315" s="378"/>
      <c r="BSJ315" s="378"/>
      <c r="BSK315" s="378"/>
      <c r="BSL315" s="378"/>
      <c r="BSM315" s="378"/>
      <c r="BSN315" s="378"/>
      <c r="BSO315" s="377"/>
      <c r="BSP315" s="377"/>
      <c r="BSQ315" s="377"/>
      <c r="BSR315" s="377"/>
      <c r="BSS315" s="377"/>
      <c r="BST315" s="377"/>
      <c r="BSU315" s="377"/>
      <c r="BSV315" s="377"/>
      <c r="BSW315" s="377"/>
      <c r="BSX315" s="377"/>
      <c r="BSY315" s="377"/>
      <c r="BSZ315" s="377"/>
      <c r="BTA315" s="377"/>
      <c r="BTB315" s="377"/>
      <c r="BTC315" s="377"/>
      <c r="BTD315" s="377"/>
      <c r="BTE315" s="377"/>
      <c r="BTF315" s="377"/>
      <c r="BTG315" s="377"/>
      <c r="BTH315" s="377"/>
      <c r="BTI315" s="377"/>
      <c r="BTJ315" s="377"/>
      <c r="BTK315" s="377"/>
      <c r="BTL315" s="377"/>
      <c r="BTM315" s="377"/>
      <c r="BTN315" s="377"/>
      <c r="BTO315" s="377"/>
      <c r="BTP315" s="377"/>
      <c r="BTQ315" s="377"/>
      <c r="BTR315" s="377"/>
      <c r="BTS315" s="377"/>
      <c r="BTT315" s="377"/>
      <c r="BTU315" s="377"/>
      <c r="BTV315" s="377"/>
      <c r="BTW315" s="377"/>
      <c r="BTX315" s="377"/>
      <c r="BTY315" s="377"/>
      <c r="BTZ315" s="377"/>
      <c r="BUA315" s="377"/>
      <c r="BUB315" s="377"/>
      <c r="BUC315" s="377"/>
      <c r="BUD315" s="377"/>
      <c r="BUE315" s="377"/>
      <c r="BUF315" s="377"/>
      <c r="BUG315" s="378"/>
      <c r="BUH315" s="378"/>
      <c r="BUI315" s="378"/>
      <c r="BUJ315" s="378"/>
      <c r="BUK315" s="378"/>
      <c r="BUL315" s="378"/>
      <c r="BUM315" s="378"/>
      <c r="BUN315" s="378"/>
      <c r="BUO315" s="378"/>
      <c r="BUP315" s="378"/>
      <c r="BUQ315" s="378"/>
      <c r="BUR315" s="378"/>
      <c r="BUS315" s="378"/>
      <c r="BUT315" s="378"/>
      <c r="BUU315" s="378"/>
      <c r="BUV315" s="378"/>
      <c r="BUW315" s="378"/>
      <c r="BUX315" s="378"/>
      <c r="BUY315" s="378"/>
      <c r="BUZ315" s="378"/>
      <c r="BVA315" s="378"/>
      <c r="BVB315" s="378"/>
      <c r="BVC315" s="378"/>
      <c r="BVD315" s="378"/>
      <c r="BVE315" s="379"/>
      <c r="BVF315" s="379"/>
      <c r="BVG315" s="379"/>
      <c r="BVH315" s="379"/>
      <c r="BVI315" s="379"/>
      <c r="BVJ315" s="378"/>
      <c r="BVK315" s="378"/>
      <c r="BVL315" s="379"/>
      <c r="BVM315" s="379"/>
      <c r="BVN315" s="378"/>
      <c r="BVO315" s="378"/>
      <c r="BVP315" s="379"/>
      <c r="BVQ315" s="379"/>
      <c r="BVR315" s="378"/>
      <c r="BVS315" s="378"/>
      <c r="BVT315" s="378"/>
      <c r="BVU315" s="378"/>
      <c r="BVV315" s="378"/>
      <c r="BVW315" s="378"/>
      <c r="BVX315" s="378"/>
      <c r="BVY315" s="379"/>
      <c r="BVZ315" s="379"/>
      <c r="BWA315" s="378"/>
      <c r="BWB315" s="378"/>
      <c r="BWC315" s="379"/>
      <c r="BWD315" s="379"/>
      <c r="BWE315" s="378"/>
      <c r="BWF315" s="378"/>
      <c r="BWG315" s="378"/>
      <c r="BWH315" s="378"/>
      <c r="BWI315" s="378"/>
      <c r="BWJ315" s="372"/>
      <c r="BWK315" s="398"/>
      <c r="BWL315" s="378"/>
      <c r="BWM315" s="378"/>
      <c r="BWN315" s="378"/>
      <c r="BWO315" s="378"/>
      <c r="BWP315" s="378"/>
      <c r="BWQ315" s="378"/>
      <c r="BWR315" s="378"/>
      <c r="BWS315" s="377"/>
      <c r="BWT315" s="377"/>
      <c r="BWU315" s="377"/>
      <c r="BWV315" s="377"/>
      <c r="BWW315" s="377"/>
      <c r="BWX315" s="377"/>
      <c r="BWY315" s="377"/>
      <c r="BWZ315" s="377"/>
      <c r="BXA315" s="377"/>
      <c r="BXB315" s="377"/>
      <c r="BXC315" s="377"/>
      <c r="BXD315" s="377"/>
      <c r="BXE315" s="377"/>
      <c r="BXF315" s="377"/>
      <c r="BXG315" s="377"/>
      <c r="BXH315" s="377"/>
      <c r="BXI315" s="377"/>
      <c r="BXJ315" s="377"/>
      <c r="BXK315" s="377"/>
      <c r="BXL315" s="377"/>
      <c r="BXM315" s="377"/>
      <c r="BXN315" s="377"/>
      <c r="BXO315" s="377"/>
      <c r="BXP315" s="377"/>
      <c r="BXQ315" s="377"/>
      <c r="BXR315" s="377"/>
      <c r="BXS315" s="377"/>
      <c r="BXT315" s="377"/>
      <c r="BXU315" s="377"/>
      <c r="BXV315" s="377"/>
      <c r="BXW315" s="377"/>
      <c r="BXX315" s="377"/>
      <c r="BXY315" s="377"/>
      <c r="BXZ315" s="377"/>
      <c r="BYA315" s="377"/>
      <c r="BYB315" s="377"/>
      <c r="BYC315" s="377"/>
      <c r="BYD315" s="377"/>
      <c r="BYE315" s="377"/>
      <c r="BYF315" s="377"/>
      <c r="BYG315" s="377"/>
      <c r="BYH315" s="377"/>
      <c r="BYI315" s="377"/>
      <c r="BYJ315" s="377"/>
      <c r="BYK315" s="378"/>
      <c r="BYL315" s="378"/>
      <c r="BYM315" s="378"/>
      <c r="BYN315" s="378"/>
      <c r="BYO315" s="378"/>
      <c r="BYP315" s="378"/>
      <c r="BYQ315" s="378"/>
      <c r="BYR315" s="378"/>
      <c r="BYS315" s="378"/>
      <c r="BYT315" s="378"/>
      <c r="BYU315" s="378"/>
      <c r="BYV315" s="378"/>
      <c r="BYW315" s="378"/>
      <c r="BYX315" s="378"/>
      <c r="BYY315" s="378"/>
      <c r="BYZ315" s="378"/>
      <c r="BZA315" s="378"/>
      <c r="BZB315" s="378"/>
      <c r="BZC315" s="378"/>
      <c r="BZD315" s="378"/>
      <c r="BZE315" s="378"/>
      <c r="BZF315" s="378"/>
      <c r="BZG315" s="378"/>
      <c r="BZH315" s="378"/>
      <c r="BZI315" s="379"/>
      <c r="BZJ315" s="379"/>
      <c r="BZK315" s="379"/>
      <c r="BZL315" s="379"/>
      <c r="BZM315" s="379"/>
      <c r="BZN315" s="378"/>
      <c r="BZO315" s="378"/>
      <c r="BZP315" s="379"/>
      <c r="BZQ315" s="379"/>
      <c r="BZR315" s="378"/>
      <c r="BZS315" s="378"/>
      <c r="BZT315" s="379"/>
      <c r="BZU315" s="379"/>
      <c r="BZV315" s="378"/>
      <c r="BZW315" s="378"/>
      <c r="BZX315" s="378"/>
      <c r="BZY315" s="378"/>
      <c r="BZZ315" s="378"/>
      <c r="CAA315" s="378"/>
      <c r="CAB315" s="378"/>
      <c r="CAC315" s="379"/>
      <c r="CAD315" s="379"/>
      <c r="CAE315" s="378"/>
      <c r="CAF315" s="378"/>
      <c r="CAG315" s="379"/>
      <c r="CAH315" s="379"/>
      <c r="CAI315" s="378"/>
      <c r="CAJ315" s="378"/>
      <c r="CAK315" s="378"/>
      <c r="CAL315" s="378"/>
      <c r="CAM315" s="378"/>
      <c r="CAN315" s="372"/>
      <c r="CAO315" s="398"/>
      <c r="CAP315" s="378"/>
      <c r="CAQ315" s="378"/>
      <c r="CAR315" s="378"/>
      <c r="CAS315" s="378"/>
      <c r="CAT315" s="378"/>
      <c r="CAU315" s="378"/>
      <c r="CAV315" s="378"/>
      <c r="CAW315" s="377"/>
      <c r="CAX315" s="377"/>
      <c r="CAY315" s="377"/>
      <c r="CAZ315" s="377"/>
      <c r="CBA315" s="377"/>
      <c r="CBB315" s="377"/>
      <c r="CBC315" s="377"/>
      <c r="CBD315" s="377"/>
      <c r="CBE315" s="377"/>
      <c r="CBF315" s="377"/>
      <c r="CBG315" s="377"/>
      <c r="CBH315" s="377"/>
      <c r="CBI315" s="377"/>
      <c r="CBJ315" s="377"/>
      <c r="CBK315" s="377"/>
      <c r="CBL315" s="377"/>
      <c r="CBM315" s="377"/>
      <c r="CBN315" s="377"/>
      <c r="CBO315" s="377"/>
      <c r="CBP315" s="377"/>
      <c r="CBQ315" s="377"/>
      <c r="CBR315" s="377"/>
      <c r="CBS315" s="377"/>
      <c r="CBT315" s="377"/>
      <c r="CBU315" s="377"/>
      <c r="CBV315" s="377"/>
      <c r="CBW315" s="377"/>
      <c r="CBX315" s="377"/>
      <c r="CBY315" s="377"/>
      <c r="CBZ315" s="377"/>
      <c r="CCA315" s="377"/>
      <c r="CCB315" s="377"/>
      <c r="CCC315" s="377"/>
      <c r="CCD315" s="377"/>
      <c r="CCE315" s="377"/>
      <c r="CCF315" s="377"/>
      <c r="CCG315" s="377"/>
      <c r="CCH315" s="377"/>
      <c r="CCI315" s="377"/>
      <c r="CCJ315" s="377"/>
      <c r="CCK315" s="377"/>
      <c r="CCL315" s="377"/>
      <c r="CCM315" s="377"/>
      <c r="CCN315" s="377"/>
      <c r="CCO315" s="378"/>
      <c r="CCP315" s="378"/>
      <c r="CCQ315" s="378"/>
      <c r="CCR315" s="378"/>
      <c r="CCS315" s="378"/>
      <c r="CCT315" s="378"/>
      <c r="CCU315" s="378"/>
      <c r="CCV315" s="378"/>
      <c r="CCW315" s="378"/>
      <c r="CCX315" s="378"/>
      <c r="CCY315" s="378"/>
      <c r="CCZ315" s="378"/>
      <c r="CDA315" s="378"/>
      <c r="CDB315" s="378"/>
      <c r="CDC315" s="378"/>
      <c r="CDD315" s="378"/>
      <c r="CDE315" s="378"/>
      <c r="CDF315" s="378"/>
      <c r="CDG315" s="378"/>
      <c r="CDH315" s="378"/>
      <c r="CDI315" s="378"/>
      <c r="CDJ315" s="378"/>
      <c r="CDK315" s="378"/>
      <c r="CDL315" s="378"/>
      <c r="CDM315" s="379"/>
      <c r="CDN315" s="379"/>
      <c r="CDO315" s="379"/>
      <c r="CDP315" s="379"/>
      <c r="CDQ315" s="379"/>
      <c r="CDR315" s="378"/>
      <c r="CDS315" s="378"/>
      <c r="CDT315" s="379"/>
      <c r="CDU315" s="379"/>
      <c r="CDV315" s="378"/>
      <c r="CDW315" s="378"/>
      <c r="CDX315" s="379"/>
      <c r="CDY315" s="379"/>
      <c r="CDZ315" s="378"/>
      <c r="CEA315" s="378"/>
      <c r="CEB315" s="378"/>
      <c r="CEC315" s="378"/>
      <c r="CED315" s="378"/>
      <c r="CEE315" s="378"/>
      <c r="CEF315" s="378"/>
      <c r="CEG315" s="379"/>
      <c r="CEH315" s="379"/>
      <c r="CEI315" s="378"/>
      <c r="CEJ315" s="378"/>
      <c r="CEK315" s="379"/>
      <c r="CEL315" s="379"/>
      <c r="CEM315" s="378"/>
      <c r="CEN315" s="378"/>
      <c r="CEO315" s="378"/>
      <c r="CEP315" s="378"/>
      <c r="CEQ315" s="378"/>
      <c r="CER315" s="372"/>
      <c r="CES315" s="398"/>
      <c r="CET315" s="378"/>
      <c r="CEU315" s="378"/>
      <c r="CEV315" s="378"/>
      <c r="CEW315" s="378"/>
      <c r="CEX315" s="378"/>
      <c r="CEY315" s="378"/>
      <c r="CEZ315" s="378"/>
      <c r="CFA315" s="377"/>
      <c r="CFB315" s="377"/>
      <c r="CFC315" s="377"/>
      <c r="CFD315" s="377"/>
      <c r="CFE315" s="377"/>
      <c r="CFF315" s="377"/>
      <c r="CFG315" s="377"/>
      <c r="CFH315" s="377"/>
      <c r="CFI315" s="377"/>
      <c r="CFJ315" s="377"/>
      <c r="CFK315" s="377"/>
      <c r="CFL315" s="377"/>
      <c r="CFM315" s="377"/>
      <c r="CFN315" s="377"/>
      <c r="CFO315" s="377"/>
      <c r="CFP315" s="377"/>
      <c r="CFQ315" s="377"/>
      <c r="CFR315" s="377"/>
      <c r="CFS315" s="377"/>
      <c r="CFT315" s="377"/>
      <c r="CFU315" s="377"/>
      <c r="CFV315" s="377"/>
      <c r="CFW315" s="377"/>
      <c r="CFX315" s="377"/>
      <c r="CFY315" s="377"/>
      <c r="CFZ315" s="377"/>
      <c r="CGA315" s="377"/>
      <c r="CGB315" s="377"/>
      <c r="CGC315" s="377"/>
      <c r="CGD315" s="377"/>
      <c r="CGE315" s="377"/>
      <c r="CGF315" s="377"/>
      <c r="CGG315" s="377"/>
      <c r="CGH315" s="377"/>
      <c r="CGI315" s="377"/>
      <c r="CGJ315" s="377"/>
      <c r="CGK315" s="377"/>
      <c r="CGL315" s="377"/>
      <c r="CGM315" s="377"/>
      <c r="CGN315" s="377"/>
      <c r="CGO315" s="377"/>
      <c r="CGP315" s="377"/>
      <c r="CGQ315" s="377"/>
      <c r="CGR315" s="377"/>
      <c r="CGS315" s="378"/>
      <c r="CGT315" s="378"/>
      <c r="CGU315" s="378"/>
      <c r="CGV315" s="378"/>
      <c r="CGW315" s="378"/>
      <c r="CGX315" s="378"/>
      <c r="CGY315" s="378"/>
      <c r="CGZ315" s="378"/>
      <c r="CHA315" s="378"/>
      <c r="CHB315" s="378"/>
      <c r="CHC315" s="378"/>
      <c r="CHD315" s="378"/>
      <c r="CHE315" s="378"/>
      <c r="CHF315" s="378"/>
      <c r="CHG315" s="378"/>
      <c r="CHH315" s="378"/>
      <c r="CHI315" s="378"/>
      <c r="CHJ315" s="378"/>
      <c r="CHK315" s="378"/>
      <c r="CHL315" s="378"/>
      <c r="CHM315" s="378"/>
      <c r="CHN315" s="378"/>
      <c r="CHO315" s="378"/>
      <c r="CHP315" s="378"/>
      <c r="CHQ315" s="379"/>
      <c r="CHR315" s="379"/>
      <c r="CHS315" s="379"/>
      <c r="CHT315" s="379"/>
      <c r="CHU315" s="379"/>
      <c r="CHV315" s="378"/>
      <c r="CHW315" s="378"/>
      <c r="CHX315" s="379"/>
      <c r="CHY315" s="379"/>
      <c r="CHZ315" s="378"/>
      <c r="CIA315" s="378"/>
      <c r="CIB315" s="379"/>
      <c r="CIC315" s="379"/>
      <c r="CID315" s="378"/>
      <c r="CIE315" s="378"/>
      <c r="CIF315" s="378"/>
      <c r="CIG315" s="378"/>
      <c r="CIH315" s="378"/>
      <c r="CII315" s="378"/>
      <c r="CIJ315" s="378"/>
      <c r="CIK315" s="379"/>
      <c r="CIL315" s="379"/>
      <c r="CIM315" s="378"/>
      <c r="CIN315" s="378"/>
      <c r="CIO315" s="379"/>
      <c r="CIP315" s="379"/>
      <c r="CIQ315" s="378"/>
      <c r="CIR315" s="378"/>
      <c r="CIS315" s="378"/>
      <c r="CIT315" s="378"/>
      <c r="CIU315" s="378"/>
      <c r="CIV315" s="372"/>
      <c r="CIW315" s="398"/>
      <c r="CIX315" s="378"/>
      <c r="CIY315" s="378"/>
      <c r="CIZ315" s="378"/>
      <c r="CJA315" s="378"/>
      <c r="CJB315" s="378"/>
      <c r="CJC315" s="378"/>
      <c r="CJD315" s="378"/>
      <c r="CJE315" s="377"/>
      <c r="CJF315" s="377"/>
      <c r="CJG315" s="377"/>
      <c r="CJH315" s="377"/>
      <c r="CJI315" s="377"/>
      <c r="CJJ315" s="377"/>
      <c r="CJK315" s="377"/>
      <c r="CJL315" s="377"/>
      <c r="CJM315" s="377"/>
      <c r="CJN315" s="377"/>
      <c r="CJO315" s="377"/>
      <c r="CJP315" s="377"/>
      <c r="CJQ315" s="377"/>
      <c r="CJR315" s="377"/>
      <c r="CJS315" s="377"/>
      <c r="CJT315" s="377"/>
      <c r="CJU315" s="377"/>
      <c r="CJV315" s="377"/>
      <c r="CJW315" s="377"/>
      <c r="CJX315" s="377"/>
      <c r="CJY315" s="377"/>
      <c r="CJZ315" s="377"/>
      <c r="CKA315" s="377"/>
      <c r="CKB315" s="377"/>
      <c r="CKC315" s="377"/>
      <c r="CKD315" s="377"/>
      <c r="CKE315" s="377"/>
      <c r="CKF315" s="377"/>
      <c r="CKG315" s="377"/>
      <c r="CKH315" s="377"/>
      <c r="CKI315" s="377"/>
      <c r="CKJ315" s="377"/>
      <c r="CKK315" s="377"/>
      <c r="CKL315" s="377"/>
      <c r="CKM315" s="377"/>
      <c r="CKN315" s="377"/>
      <c r="CKO315" s="377"/>
      <c r="CKP315" s="377"/>
      <c r="CKQ315" s="377"/>
      <c r="CKR315" s="377"/>
      <c r="CKS315" s="377"/>
      <c r="CKT315" s="377"/>
      <c r="CKU315" s="377"/>
      <c r="CKV315" s="377"/>
      <c r="CKW315" s="378"/>
      <c r="CKX315" s="378"/>
      <c r="CKY315" s="378"/>
      <c r="CKZ315" s="378"/>
      <c r="CLA315" s="378"/>
      <c r="CLB315" s="378"/>
      <c r="CLC315" s="378"/>
      <c r="CLD315" s="378"/>
      <c r="CLE315" s="378"/>
      <c r="CLF315" s="378"/>
      <c r="CLG315" s="378"/>
      <c r="CLH315" s="378"/>
      <c r="CLI315" s="378"/>
      <c r="CLJ315" s="378"/>
      <c r="CLK315" s="378"/>
      <c r="CLL315" s="378"/>
      <c r="CLM315" s="378"/>
      <c r="CLN315" s="378"/>
      <c r="CLO315" s="378"/>
      <c r="CLP315" s="378"/>
      <c r="CLQ315" s="378"/>
      <c r="CLR315" s="378"/>
      <c r="CLS315" s="378"/>
      <c r="CLT315" s="378"/>
      <c r="CLU315" s="379"/>
      <c r="CLV315" s="379"/>
      <c r="CLW315" s="379"/>
      <c r="CLX315" s="379"/>
      <c r="CLY315" s="379"/>
      <c r="CLZ315" s="378"/>
      <c r="CMA315" s="378"/>
      <c r="CMB315" s="379"/>
      <c r="CMC315" s="379"/>
      <c r="CMD315" s="378"/>
      <c r="CME315" s="378"/>
      <c r="CMF315" s="379"/>
      <c r="CMG315" s="379"/>
      <c r="CMH315" s="378"/>
      <c r="CMI315" s="378"/>
      <c r="CMJ315" s="378"/>
      <c r="CMK315" s="378"/>
      <c r="CML315" s="378"/>
      <c r="CMM315" s="378"/>
      <c r="CMN315" s="378"/>
      <c r="CMO315" s="379"/>
      <c r="CMP315" s="379"/>
      <c r="CMQ315" s="378"/>
      <c r="CMR315" s="378"/>
      <c r="CMS315" s="379"/>
      <c r="CMT315" s="379"/>
      <c r="CMU315" s="378"/>
      <c r="CMV315" s="378"/>
      <c r="CMW315" s="378"/>
      <c r="CMX315" s="378"/>
      <c r="CMY315" s="378"/>
      <c r="CMZ315" s="372"/>
      <c r="CNA315" s="398"/>
      <c r="CNB315" s="378"/>
      <c r="CNC315" s="378"/>
      <c r="CND315" s="378"/>
      <c r="CNE315" s="378"/>
      <c r="CNF315" s="378"/>
      <c r="CNG315" s="378"/>
      <c r="CNH315" s="378"/>
      <c r="CNI315" s="377"/>
      <c r="CNJ315" s="377"/>
      <c r="CNK315" s="377"/>
      <c r="CNL315" s="377"/>
      <c r="CNM315" s="377"/>
      <c r="CNN315" s="377"/>
      <c r="CNO315" s="377"/>
      <c r="CNP315" s="377"/>
      <c r="CNQ315" s="377"/>
      <c r="CNR315" s="377"/>
      <c r="CNS315" s="377"/>
      <c r="CNT315" s="377"/>
      <c r="CNU315" s="377"/>
      <c r="CNV315" s="377"/>
      <c r="CNW315" s="377"/>
      <c r="CNX315" s="377"/>
      <c r="CNY315" s="377"/>
      <c r="CNZ315" s="377"/>
      <c r="COA315" s="377"/>
      <c r="COB315" s="377"/>
      <c r="COC315" s="377"/>
      <c r="COD315" s="377"/>
      <c r="COE315" s="377"/>
      <c r="COF315" s="377"/>
      <c r="COG315" s="377"/>
      <c r="COH315" s="377"/>
      <c r="COI315" s="377"/>
      <c r="COJ315" s="377"/>
      <c r="COK315" s="377"/>
      <c r="COL315" s="377"/>
      <c r="COM315" s="377"/>
      <c r="CON315" s="377"/>
      <c r="COO315" s="377"/>
      <c r="COP315" s="377"/>
      <c r="COQ315" s="377"/>
      <c r="COR315" s="377"/>
      <c r="COS315" s="377"/>
      <c r="COT315" s="377"/>
      <c r="COU315" s="377"/>
      <c r="COV315" s="377"/>
      <c r="COW315" s="377"/>
      <c r="COX315" s="377"/>
      <c r="COY315" s="377"/>
      <c r="COZ315" s="377"/>
      <c r="CPA315" s="378"/>
      <c r="CPB315" s="378"/>
      <c r="CPC315" s="378"/>
      <c r="CPD315" s="378"/>
      <c r="CPE315" s="378"/>
      <c r="CPF315" s="378"/>
      <c r="CPG315" s="378"/>
      <c r="CPH315" s="378"/>
      <c r="CPI315" s="378"/>
      <c r="CPJ315" s="378"/>
      <c r="CPK315" s="378"/>
      <c r="CPL315" s="378"/>
      <c r="CPM315" s="378"/>
      <c r="CPN315" s="378"/>
      <c r="CPO315" s="378"/>
      <c r="CPP315" s="378"/>
      <c r="CPQ315" s="378"/>
      <c r="CPR315" s="378"/>
      <c r="CPS315" s="378"/>
      <c r="CPT315" s="378"/>
      <c r="CPU315" s="378"/>
      <c r="CPV315" s="378"/>
      <c r="CPW315" s="378"/>
      <c r="CPX315" s="378"/>
      <c r="CPY315" s="379"/>
      <c r="CPZ315" s="379"/>
      <c r="CQA315" s="379"/>
      <c r="CQB315" s="379"/>
      <c r="CQC315" s="379"/>
      <c r="CQD315" s="378"/>
      <c r="CQE315" s="378"/>
      <c r="CQF315" s="379"/>
      <c r="CQG315" s="379"/>
      <c r="CQH315" s="378"/>
      <c r="CQI315" s="378"/>
      <c r="CQJ315" s="379"/>
      <c r="CQK315" s="379"/>
      <c r="CQL315" s="378"/>
      <c r="CQM315" s="378"/>
      <c r="CQN315" s="378"/>
      <c r="CQO315" s="378"/>
      <c r="CQP315" s="378"/>
      <c r="CQQ315" s="378"/>
      <c r="CQR315" s="378"/>
      <c r="CQS315" s="379"/>
      <c r="CQT315" s="379"/>
      <c r="CQU315" s="378"/>
      <c r="CQV315" s="378"/>
      <c r="CQW315" s="379"/>
      <c r="CQX315" s="379"/>
      <c r="CQY315" s="378"/>
      <c r="CQZ315" s="378"/>
      <c r="CRA315" s="378"/>
      <c r="CRB315" s="378"/>
      <c r="CRC315" s="378"/>
      <c r="CRD315" s="372"/>
      <c r="CRE315" s="398"/>
      <c r="CRF315" s="378"/>
      <c r="CRG315" s="378"/>
      <c r="CRH315" s="378"/>
      <c r="CRI315" s="378"/>
      <c r="CRJ315" s="378"/>
      <c r="CRK315" s="378"/>
      <c r="CRL315" s="378"/>
      <c r="CRM315" s="377"/>
      <c r="CRN315" s="377"/>
      <c r="CRO315" s="377"/>
      <c r="CRP315" s="377"/>
      <c r="CRQ315" s="377"/>
      <c r="CRR315" s="377"/>
      <c r="CRS315" s="377"/>
      <c r="CRT315" s="377"/>
      <c r="CRU315" s="377"/>
      <c r="CRV315" s="377"/>
      <c r="CRW315" s="377"/>
      <c r="CRX315" s="377"/>
      <c r="CRY315" s="377"/>
      <c r="CRZ315" s="377"/>
      <c r="CSA315" s="377"/>
      <c r="CSB315" s="377"/>
      <c r="CSC315" s="377"/>
      <c r="CSD315" s="377"/>
      <c r="CSE315" s="377"/>
      <c r="CSF315" s="377"/>
      <c r="CSG315" s="377"/>
      <c r="CSH315" s="377"/>
      <c r="CSI315" s="377"/>
      <c r="CSJ315" s="377"/>
      <c r="CSK315" s="377"/>
      <c r="CSL315" s="377"/>
      <c r="CSM315" s="377"/>
      <c r="CSN315" s="377"/>
      <c r="CSO315" s="377"/>
      <c r="CSP315" s="377"/>
      <c r="CSQ315" s="377"/>
      <c r="CSR315" s="377"/>
      <c r="CSS315" s="377"/>
      <c r="CST315" s="377"/>
      <c r="CSU315" s="377"/>
      <c r="CSV315" s="377"/>
      <c r="CSW315" s="377"/>
      <c r="CSX315" s="377"/>
      <c r="CSY315" s="377"/>
      <c r="CSZ315" s="377"/>
      <c r="CTA315" s="377"/>
      <c r="CTB315" s="377"/>
      <c r="CTC315" s="377"/>
      <c r="CTD315" s="377"/>
      <c r="CTE315" s="378"/>
      <c r="CTF315" s="378"/>
      <c r="CTG315" s="378"/>
      <c r="CTH315" s="378"/>
      <c r="CTI315" s="378"/>
      <c r="CTJ315" s="378"/>
      <c r="CTK315" s="378"/>
      <c r="CTL315" s="378"/>
      <c r="CTM315" s="378"/>
      <c r="CTN315" s="378"/>
      <c r="CTO315" s="378"/>
      <c r="CTP315" s="378"/>
      <c r="CTQ315" s="378"/>
      <c r="CTR315" s="378"/>
      <c r="CTS315" s="378"/>
      <c r="CTT315" s="378"/>
      <c r="CTU315" s="378"/>
      <c r="CTV315" s="378"/>
      <c r="CTW315" s="378"/>
      <c r="CTX315" s="378"/>
      <c r="CTY315" s="378"/>
      <c r="CTZ315" s="378"/>
      <c r="CUA315" s="378"/>
      <c r="CUB315" s="378"/>
      <c r="CUC315" s="379"/>
      <c r="CUD315" s="379"/>
      <c r="CUE315" s="379"/>
      <c r="CUF315" s="379"/>
      <c r="CUG315" s="379"/>
      <c r="CUH315" s="378"/>
      <c r="CUI315" s="378"/>
      <c r="CUJ315" s="379"/>
      <c r="CUK315" s="379"/>
      <c r="CUL315" s="378"/>
      <c r="CUM315" s="378"/>
      <c r="CUN315" s="379"/>
      <c r="CUO315" s="379"/>
      <c r="CUP315" s="378"/>
      <c r="CUQ315" s="378"/>
      <c r="CUR315" s="378"/>
      <c r="CUS315" s="378"/>
      <c r="CUT315" s="378"/>
      <c r="CUU315" s="378"/>
      <c r="CUV315" s="378"/>
      <c r="CUW315" s="379"/>
      <c r="CUX315" s="379"/>
      <c r="CUY315" s="378"/>
      <c r="CUZ315" s="378"/>
      <c r="CVA315" s="379"/>
      <c r="CVB315" s="379"/>
      <c r="CVC315" s="378"/>
      <c r="CVD315" s="378"/>
      <c r="CVE315" s="378"/>
      <c r="CVF315" s="378"/>
      <c r="CVG315" s="378"/>
      <c r="CVH315" s="372"/>
      <c r="CVI315" s="398"/>
      <c r="CVJ315" s="378"/>
      <c r="CVK315" s="378"/>
      <c r="CVL315" s="378"/>
      <c r="CVM315" s="378"/>
      <c r="CVN315" s="378"/>
      <c r="CVO315" s="378"/>
      <c r="CVP315" s="378"/>
      <c r="CVQ315" s="377"/>
      <c r="CVR315" s="377"/>
      <c r="CVS315" s="377"/>
      <c r="CVT315" s="377"/>
      <c r="CVU315" s="377"/>
      <c r="CVV315" s="377"/>
      <c r="CVW315" s="377"/>
      <c r="CVX315" s="377"/>
      <c r="CVY315" s="377"/>
      <c r="CVZ315" s="377"/>
      <c r="CWA315" s="377"/>
      <c r="CWB315" s="377"/>
      <c r="CWC315" s="377"/>
      <c r="CWD315" s="377"/>
      <c r="CWE315" s="377"/>
      <c r="CWF315" s="377"/>
      <c r="CWG315" s="377"/>
      <c r="CWH315" s="377"/>
      <c r="CWI315" s="377"/>
      <c r="CWJ315" s="377"/>
      <c r="CWK315" s="377"/>
      <c r="CWL315" s="377"/>
      <c r="CWM315" s="377"/>
      <c r="CWN315" s="377"/>
      <c r="CWO315" s="377"/>
      <c r="CWP315" s="377"/>
      <c r="CWQ315" s="377"/>
      <c r="CWR315" s="377"/>
      <c r="CWS315" s="377"/>
      <c r="CWT315" s="377"/>
      <c r="CWU315" s="377"/>
      <c r="CWV315" s="377"/>
      <c r="CWW315" s="377"/>
      <c r="CWX315" s="377"/>
      <c r="CWY315" s="377"/>
      <c r="CWZ315" s="377"/>
      <c r="CXA315" s="377"/>
      <c r="CXB315" s="377"/>
      <c r="CXC315" s="377"/>
      <c r="CXD315" s="377"/>
      <c r="CXE315" s="377"/>
      <c r="CXF315" s="377"/>
      <c r="CXG315" s="377"/>
      <c r="CXH315" s="377"/>
      <c r="CXI315" s="378"/>
      <c r="CXJ315" s="378"/>
      <c r="CXK315" s="378"/>
      <c r="CXL315" s="378"/>
      <c r="CXM315" s="378"/>
      <c r="CXN315" s="378"/>
      <c r="CXO315" s="378"/>
      <c r="CXP315" s="378"/>
      <c r="CXQ315" s="378"/>
      <c r="CXR315" s="378"/>
      <c r="CXS315" s="378"/>
      <c r="CXT315" s="378"/>
      <c r="CXU315" s="378"/>
      <c r="CXV315" s="378"/>
      <c r="CXW315" s="378"/>
      <c r="CXX315" s="378"/>
      <c r="CXY315" s="378"/>
      <c r="CXZ315" s="378"/>
      <c r="CYA315" s="378"/>
      <c r="CYB315" s="378"/>
      <c r="CYC315" s="378"/>
      <c r="CYD315" s="378"/>
      <c r="CYE315" s="378"/>
      <c r="CYF315" s="378"/>
      <c r="CYG315" s="379"/>
      <c r="CYH315" s="379"/>
      <c r="CYI315" s="379"/>
      <c r="CYJ315" s="379"/>
      <c r="CYK315" s="379"/>
      <c r="CYL315" s="378"/>
      <c r="CYM315" s="378"/>
      <c r="CYN315" s="379"/>
      <c r="CYO315" s="379"/>
      <c r="CYP315" s="378"/>
      <c r="CYQ315" s="378"/>
      <c r="CYR315" s="379"/>
      <c r="CYS315" s="379"/>
      <c r="CYT315" s="378"/>
      <c r="CYU315" s="378"/>
      <c r="CYV315" s="378"/>
      <c r="CYW315" s="378"/>
      <c r="CYX315" s="378"/>
      <c r="CYY315" s="378"/>
      <c r="CYZ315" s="378"/>
      <c r="CZA315" s="379"/>
      <c r="CZB315" s="379"/>
      <c r="CZC315" s="378"/>
      <c r="CZD315" s="378"/>
      <c r="CZE315" s="379"/>
      <c r="CZF315" s="379"/>
      <c r="CZG315" s="378"/>
      <c r="CZH315" s="378"/>
      <c r="CZI315" s="378"/>
      <c r="CZJ315" s="378"/>
      <c r="CZK315" s="378"/>
      <c r="CZL315" s="372"/>
      <c r="CZM315" s="398"/>
      <c r="CZN315" s="378"/>
      <c r="CZO315" s="378"/>
      <c r="CZP315" s="378"/>
      <c r="CZQ315" s="378"/>
      <c r="CZR315" s="378"/>
      <c r="CZS315" s="378"/>
      <c r="CZT315" s="378"/>
      <c r="CZU315" s="377"/>
      <c r="CZV315" s="377"/>
      <c r="CZW315" s="377"/>
      <c r="CZX315" s="377"/>
      <c r="CZY315" s="377"/>
      <c r="CZZ315" s="377"/>
      <c r="DAA315" s="377"/>
      <c r="DAB315" s="377"/>
      <c r="DAC315" s="377"/>
      <c r="DAD315" s="377"/>
      <c r="DAE315" s="377"/>
      <c r="DAF315" s="377"/>
      <c r="DAG315" s="377"/>
      <c r="DAH315" s="377"/>
      <c r="DAI315" s="377"/>
      <c r="DAJ315" s="377"/>
      <c r="DAK315" s="377"/>
      <c r="DAL315" s="377"/>
      <c r="DAM315" s="377"/>
      <c r="DAN315" s="377"/>
      <c r="DAO315" s="377"/>
      <c r="DAP315" s="377"/>
      <c r="DAQ315" s="377"/>
      <c r="DAR315" s="377"/>
      <c r="DAS315" s="377"/>
      <c r="DAT315" s="377"/>
      <c r="DAU315" s="377"/>
      <c r="DAV315" s="377"/>
      <c r="DAW315" s="377"/>
      <c r="DAX315" s="377"/>
      <c r="DAY315" s="377"/>
      <c r="DAZ315" s="377"/>
      <c r="DBA315" s="377"/>
      <c r="DBB315" s="377"/>
      <c r="DBC315" s="377"/>
      <c r="DBD315" s="377"/>
      <c r="DBE315" s="377"/>
      <c r="DBF315" s="377"/>
      <c r="DBG315" s="377"/>
      <c r="DBH315" s="377"/>
      <c r="DBI315" s="377"/>
      <c r="DBJ315" s="377"/>
      <c r="DBK315" s="377"/>
      <c r="DBL315" s="377"/>
      <c r="DBM315" s="378"/>
      <c r="DBN315" s="378"/>
      <c r="DBO315" s="378"/>
      <c r="DBP315" s="378"/>
      <c r="DBQ315" s="378"/>
      <c r="DBR315" s="378"/>
      <c r="DBS315" s="378"/>
      <c r="DBT315" s="378"/>
      <c r="DBU315" s="378"/>
      <c r="DBV315" s="378"/>
      <c r="DBW315" s="378"/>
      <c r="DBX315" s="378"/>
      <c r="DBY315" s="378"/>
      <c r="DBZ315" s="378"/>
      <c r="DCA315" s="378"/>
      <c r="DCB315" s="378"/>
      <c r="DCC315" s="378"/>
      <c r="DCD315" s="378"/>
      <c r="DCE315" s="378"/>
      <c r="DCF315" s="378"/>
      <c r="DCG315" s="378"/>
      <c r="DCH315" s="378"/>
      <c r="DCI315" s="378"/>
      <c r="DCJ315" s="378"/>
      <c r="DCK315" s="379"/>
      <c r="DCL315" s="379"/>
      <c r="DCM315" s="379"/>
      <c r="DCN315" s="379"/>
      <c r="DCO315" s="379"/>
      <c r="DCP315" s="378"/>
      <c r="DCQ315" s="378"/>
      <c r="DCR315" s="379"/>
      <c r="DCS315" s="379"/>
      <c r="DCT315" s="378"/>
      <c r="DCU315" s="378"/>
      <c r="DCV315" s="379"/>
      <c r="DCW315" s="379"/>
      <c r="DCX315" s="378"/>
      <c r="DCY315" s="378"/>
      <c r="DCZ315" s="378"/>
      <c r="DDA315" s="378"/>
      <c r="DDB315" s="378"/>
      <c r="DDC315" s="378"/>
      <c r="DDD315" s="378"/>
      <c r="DDE315" s="379"/>
      <c r="DDF315" s="379"/>
      <c r="DDG315" s="378"/>
      <c r="DDH315" s="378"/>
      <c r="DDI315" s="379"/>
      <c r="DDJ315" s="379"/>
      <c r="DDK315" s="378"/>
      <c r="DDL315" s="378"/>
      <c r="DDM315" s="378"/>
      <c r="DDN315" s="378"/>
      <c r="DDO315" s="378"/>
      <c r="DDP315" s="372"/>
      <c r="DDQ315" s="398"/>
      <c r="DDR315" s="378"/>
      <c r="DDS315" s="378"/>
      <c r="DDT315" s="378"/>
      <c r="DDU315" s="378"/>
      <c r="DDV315" s="378"/>
      <c r="DDW315" s="378"/>
      <c r="DDX315" s="378"/>
      <c r="DDY315" s="377"/>
      <c r="DDZ315" s="377"/>
      <c r="DEA315" s="377"/>
      <c r="DEB315" s="377"/>
      <c r="DEC315" s="377"/>
      <c r="DED315" s="377"/>
      <c r="DEE315" s="377"/>
      <c r="DEF315" s="377"/>
      <c r="DEG315" s="377"/>
      <c r="DEH315" s="377"/>
      <c r="DEI315" s="377"/>
      <c r="DEJ315" s="377"/>
      <c r="DEK315" s="377"/>
      <c r="DEL315" s="377"/>
      <c r="DEM315" s="377"/>
      <c r="DEN315" s="377"/>
      <c r="DEO315" s="377"/>
      <c r="DEP315" s="377"/>
      <c r="DEQ315" s="377"/>
      <c r="DER315" s="377"/>
      <c r="DES315" s="377"/>
      <c r="DET315" s="377"/>
      <c r="DEU315" s="377"/>
      <c r="DEV315" s="377"/>
      <c r="DEW315" s="377"/>
      <c r="DEX315" s="377"/>
      <c r="DEY315" s="377"/>
      <c r="DEZ315" s="377"/>
      <c r="DFA315" s="377"/>
      <c r="DFB315" s="377"/>
      <c r="DFC315" s="377"/>
      <c r="DFD315" s="377"/>
      <c r="DFE315" s="377"/>
      <c r="DFF315" s="377"/>
      <c r="DFG315" s="377"/>
      <c r="DFH315" s="377"/>
      <c r="DFI315" s="377"/>
      <c r="DFJ315" s="377"/>
      <c r="DFK315" s="377"/>
      <c r="DFL315" s="377"/>
      <c r="DFM315" s="377"/>
      <c r="DFN315" s="377"/>
      <c r="DFO315" s="377"/>
      <c r="DFP315" s="377"/>
      <c r="DFQ315" s="378"/>
      <c r="DFR315" s="378"/>
      <c r="DFS315" s="378"/>
      <c r="DFT315" s="378"/>
      <c r="DFU315" s="378"/>
      <c r="DFV315" s="378"/>
      <c r="DFW315" s="378"/>
      <c r="DFX315" s="378"/>
      <c r="DFY315" s="378"/>
      <c r="DFZ315" s="378"/>
      <c r="DGA315" s="378"/>
      <c r="DGB315" s="378"/>
      <c r="DGC315" s="378"/>
      <c r="DGD315" s="378"/>
      <c r="DGE315" s="378"/>
      <c r="DGF315" s="378"/>
      <c r="DGG315" s="378"/>
      <c r="DGH315" s="378"/>
      <c r="DGI315" s="378"/>
      <c r="DGJ315" s="378"/>
      <c r="DGK315" s="378"/>
      <c r="DGL315" s="378"/>
      <c r="DGM315" s="378"/>
      <c r="DGN315" s="378"/>
      <c r="DGO315" s="379"/>
      <c r="DGP315" s="379"/>
      <c r="DGQ315" s="379"/>
      <c r="DGR315" s="379"/>
      <c r="DGS315" s="379"/>
      <c r="DGT315" s="378"/>
      <c r="DGU315" s="378"/>
      <c r="DGV315" s="379"/>
      <c r="DGW315" s="379"/>
      <c r="DGX315" s="378"/>
      <c r="DGY315" s="378"/>
      <c r="DGZ315" s="379"/>
      <c r="DHA315" s="379"/>
      <c r="DHB315" s="378"/>
      <c r="DHC315" s="378"/>
      <c r="DHD315" s="378"/>
      <c r="DHE315" s="378"/>
      <c r="DHF315" s="378"/>
      <c r="DHG315" s="378"/>
      <c r="DHH315" s="378"/>
      <c r="DHI315" s="379"/>
      <c r="DHJ315" s="379"/>
      <c r="DHK315" s="378"/>
      <c r="DHL315" s="378"/>
      <c r="DHM315" s="379"/>
      <c r="DHN315" s="379"/>
      <c r="DHO315" s="378"/>
      <c r="DHP315" s="378"/>
      <c r="DHQ315" s="378"/>
      <c r="DHR315" s="378"/>
      <c r="DHS315" s="378"/>
      <c r="DHT315" s="372"/>
      <c r="DHU315" s="398"/>
      <c r="DHV315" s="378"/>
      <c r="DHW315" s="378"/>
      <c r="DHX315" s="378"/>
      <c r="DHY315" s="378"/>
      <c r="DHZ315" s="378"/>
      <c r="DIA315" s="378"/>
      <c r="DIB315" s="378"/>
      <c r="DIC315" s="377"/>
      <c r="DID315" s="377"/>
      <c r="DIE315" s="377"/>
      <c r="DIF315" s="377"/>
      <c r="DIG315" s="377"/>
      <c r="DIH315" s="377"/>
      <c r="DII315" s="377"/>
      <c r="DIJ315" s="377"/>
      <c r="DIK315" s="377"/>
      <c r="DIL315" s="377"/>
      <c r="DIM315" s="377"/>
      <c r="DIN315" s="377"/>
      <c r="DIO315" s="377"/>
      <c r="DIP315" s="377"/>
      <c r="DIQ315" s="377"/>
      <c r="DIR315" s="377"/>
      <c r="DIS315" s="377"/>
      <c r="DIT315" s="377"/>
      <c r="DIU315" s="377"/>
      <c r="DIV315" s="377"/>
      <c r="DIW315" s="377"/>
      <c r="DIX315" s="377"/>
      <c r="DIY315" s="377"/>
      <c r="DIZ315" s="377"/>
      <c r="DJA315" s="377"/>
      <c r="DJB315" s="377"/>
      <c r="DJC315" s="377"/>
      <c r="DJD315" s="377"/>
      <c r="DJE315" s="377"/>
      <c r="DJF315" s="377"/>
      <c r="DJG315" s="377"/>
      <c r="DJH315" s="377"/>
      <c r="DJI315" s="377"/>
      <c r="DJJ315" s="377"/>
      <c r="DJK315" s="377"/>
      <c r="DJL315" s="377"/>
      <c r="DJM315" s="377"/>
      <c r="DJN315" s="377"/>
      <c r="DJO315" s="377"/>
      <c r="DJP315" s="377"/>
      <c r="DJQ315" s="377"/>
      <c r="DJR315" s="377"/>
      <c r="DJS315" s="377"/>
      <c r="DJT315" s="377"/>
      <c r="DJU315" s="378"/>
      <c r="DJV315" s="378"/>
      <c r="DJW315" s="378"/>
      <c r="DJX315" s="378"/>
      <c r="DJY315" s="378"/>
      <c r="DJZ315" s="378"/>
      <c r="DKA315" s="378"/>
      <c r="DKB315" s="378"/>
      <c r="DKC315" s="378"/>
      <c r="DKD315" s="378"/>
      <c r="DKE315" s="378"/>
      <c r="DKF315" s="378"/>
      <c r="DKG315" s="378"/>
      <c r="DKH315" s="378"/>
      <c r="DKI315" s="378"/>
      <c r="DKJ315" s="378"/>
      <c r="DKK315" s="378"/>
      <c r="DKL315" s="378"/>
      <c r="DKM315" s="378"/>
      <c r="DKN315" s="378"/>
      <c r="DKO315" s="378"/>
      <c r="DKP315" s="378"/>
      <c r="DKQ315" s="378"/>
      <c r="DKR315" s="378"/>
      <c r="DKS315" s="379"/>
      <c r="DKT315" s="379"/>
      <c r="DKU315" s="379"/>
      <c r="DKV315" s="379"/>
      <c r="DKW315" s="379"/>
      <c r="DKX315" s="378"/>
      <c r="DKY315" s="378"/>
      <c r="DKZ315" s="379"/>
      <c r="DLA315" s="379"/>
      <c r="DLB315" s="378"/>
      <c r="DLC315" s="378"/>
      <c r="DLD315" s="379"/>
      <c r="DLE315" s="379"/>
      <c r="DLF315" s="378"/>
      <c r="DLG315" s="378"/>
      <c r="DLH315" s="378"/>
      <c r="DLI315" s="378"/>
      <c r="DLJ315" s="378"/>
      <c r="DLK315" s="378"/>
      <c r="DLL315" s="378"/>
      <c r="DLM315" s="379"/>
      <c r="DLN315" s="379"/>
      <c r="DLO315" s="378"/>
      <c r="DLP315" s="378"/>
      <c r="DLQ315" s="379"/>
      <c r="DLR315" s="379"/>
      <c r="DLS315" s="378"/>
      <c r="DLT315" s="378"/>
      <c r="DLU315" s="378"/>
      <c r="DLV315" s="378"/>
      <c r="DLW315" s="378"/>
      <c r="DLX315" s="372"/>
      <c r="DLY315" s="398"/>
      <c r="DLZ315" s="378"/>
      <c r="DMA315" s="378"/>
      <c r="DMB315" s="378"/>
      <c r="DMC315" s="378"/>
      <c r="DMD315" s="378"/>
      <c r="DME315" s="378"/>
      <c r="DMF315" s="378"/>
      <c r="DMG315" s="377"/>
      <c r="DMH315" s="377"/>
      <c r="DMI315" s="377"/>
      <c r="DMJ315" s="377"/>
      <c r="DMK315" s="377"/>
      <c r="DML315" s="377"/>
      <c r="DMM315" s="377"/>
      <c r="DMN315" s="377"/>
      <c r="DMO315" s="377"/>
      <c r="DMP315" s="377"/>
      <c r="DMQ315" s="377"/>
      <c r="DMR315" s="377"/>
      <c r="DMS315" s="377"/>
      <c r="DMT315" s="377"/>
      <c r="DMU315" s="377"/>
      <c r="DMV315" s="377"/>
      <c r="DMW315" s="377"/>
      <c r="DMX315" s="377"/>
      <c r="DMY315" s="377"/>
      <c r="DMZ315" s="377"/>
      <c r="DNA315" s="377"/>
      <c r="DNB315" s="377"/>
      <c r="DNC315" s="377"/>
      <c r="DND315" s="377"/>
      <c r="DNE315" s="377"/>
      <c r="DNF315" s="377"/>
      <c r="DNG315" s="377"/>
      <c r="DNH315" s="377"/>
      <c r="DNI315" s="377"/>
      <c r="DNJ315" s="377"/>
      <c r="DNK315" s="377"/>
      <c r="DNL315" s="377"/>
      <c r="DNM315" s="377"/>
      <c r="DNN315" s="377"/>
      <c r="DNO315" s="377"/>
      <c r="DNP315" s="377"/>
      <c r="DNQ315" s="377"/>
      <c r="DNR315" s="377"/>
      <c r="DNS315" s="377"/>
      <c r="DNT315" s="377"/>
      <c r="DNU315" s="377"/>
      <c r="DNV315" s="377"/>
      <c r="DNW315" s="377"/>
      <c r="DNX315" s="377"/>
      <c r="DNY315" s="378"/>
      <c r="DNZ315" s="378"/>
      <c r="DOA315" s="378"/>
      <c r="DOB315" s="378"/>
      <c r="DOC315" s="378"/>
      <c r="DOD315" s="378"/>
      <c r="DOE315" s="378"/>
      <c r="DOF315" s="378"/>
      <c r="DOG315" s="378"/>
      <c r="DOH315" s="378"/>
      <c r="DOI315" s="378"/>
      <c r="DOJ315" s="378"/>
      <c r="DOK315" s="378"/>
      <c r="DOL315" s="378"/>
      <c r="DOM315" s="378"/>
      <c r="DON315" s="378"/>
      <c r="DOO315" s="378"/>
      <c r="DOP315" s="378"/>
      <c r="DOQ315" s="378"/>
      <c r="DOR315" s="378"/>
      <c r="DOS315" s="378"/>
      <c r="DOT315" s="378"/>
      <c r="DOU315" s="378"/>
      <c r="DOV315" s="378"/>
      <c r="DOW315" s="379"/>
      <c r="DOX315" s="379"/>
      <c r="DOY315" s="379"/>
      <c r="DOZ315" s="379"/>
      <c r="DPA315" s="379"/>
      <c r="DPB315" s="378"/>
      <c r="DPC315" s="378"/>
      <c r="DPD315" s="379"/>
      <c r="DPE315" s="379"/>
      <c r="DPF315" s="378"/>
      <c r="DPG315" s="378"/>
      <c r="DPH315" s="379"/>
      <c r="DPI315" s="379"/>
      <c r="DPJ315" s="378"/>
      <c r="DPK315" s="378"/>
      <c r="DPL315" s="378"/>
      <c r="DPM315" s="378"/>
      <c r="DPN315" s="378"/>
      <c r="DPO315" s="378"/>
      <c r="DPP315" s="378"/>
      <c r="DPQ315" s="379"/>
      <c r="DPR315" s="379"/>
      <c r="DPS315" s="378"/>
      <c r="DPT315" s="378"/>
      <c r="DPU315" s="379"/>
      <c r="DPV315" s="379"/>
      <c r="DPW315" s="378"/>
      <c r="DPX315" s="378"/>
      <c r="DPY315" s="378"/>
      <c r="DPZ315" s="378"/>
      <c r="DQA315" s="378"/>
      <c r="DQB315" s="372"/>
      <c r="DQC315" s="398"/>
      <c r="DQD315" s="378"/>
      <c r="DQE315" s="378"/>
      <c r="DQF315" s="378"/>
      <c r="DQG315" s="378"/>
      <c r="DQH315" s="378"/>
      <c r="DQI315" s="378"/>
      <c r="DQJ315" s="378"/>
      <c r="DQK315" s="377"/>
      <c r="DQL315" s="377"/>
      <c r="DQM315" s="377"/>
      <c r="DQN315" s="377"/>
      <c r="DQO315" s="377"/>
      <c r="DQP315" s="377"/>
      <c r="DQQ315" s="377"/>
      <c r="DQR315" s="377"/>
      <c r="DQS315" s="377"/>
      <c r="DQT315" s="377"/>
      <c r="DQU315" s="377"/>
      <c r="DQV315" s="377"/>
      <c r="DQW315" s="377"/>
      <c r="DQX315" s="377"/>
      <c r="DQY315" s="377"/>
      <c r="DQZ315" s="377"/>
      <c r="DRA315" s="377"/>
      <c r="DRB315" s="377"/>
      <c r="DRC315" s="377"/>
      <c r="DRD315" s="377"/>
      <c r="DRE315" s="377"/>
      <c r="DRF315" s="377"/>
      <c r="DRG315" s="377"/>
      <c r="DRH315" s="377"/>
      <c r="DRI315" s="377"/>
      <c r="DRJ315" s="377"/>
      <c r="DRK315" s="377"/>
      <c r="DRL315" s="377"/>
      <c r="DRM315" s="377"/>
      <c r="DRN315" s="377"/>
      <c r="DRO315" s="377"/>
      <c r="DRP315" s="377"/>
      <c r="DRQ315" s="377"/>
      <c r="DRR315" s="377"/>
      <c r="DRS315" s="377"/>
      <c r="DRT315" s="377"/>
      <c r="DRU315" s="377"/>
      <c r="DRV315" s="377"/>
      <c r="DRW315" s="377"/>
      <c r="DRX315" s="377"/>
      <c r="DRY315" s="377"/>
      <c r="DRZ315" s="377"/>
      <c r="DSA315" s="377"/>
      <c r="DSB315" s="377"/>
      <c r="DSC315" s="378"/>
      <c r="DSD315" s="378"/>
      <c r="DSE315" s="378"/>
      <c r="DSF315" s="378"/>
      <c r="DSG315" s="378"/>
      <c r="DSH315" s="378"/>
      <c r="DSI315" s="378"/>
      <c r="DSJ315" s="378"/>
      <c r="DSK315" s="378"/>
      <c r="DSL315" s="378"/>
      <c r="DSM315" s="378"/>
      <c r="DSN315" s="378"/>
      <c r="DSO315" s="378"/>
      <c r="DSP315" s="378"/>
      <c r="DSQ315" s="378"/>
      <c r="DSR315" s="378"/>
      <c r="DSS315" s="378"/>
      <c r="DST315" s="378"/>
      <c r="DSU315" s="378"/>
      <c r="DSV315" s="378"/>
      <c r="DSW315" s="378"/>
      <c r="DSX315" s="378"/>
      <c r="DSY315" s="378"/>
      <c r="DSZ315" s="378"/>
      <c r="DTA315" s="379"/>
      <c r="DTB315" s="379"/>
      <c r="DTC315" s="379"/>
      <c r="DTD315" s="379"/>
      <c r="DTE315" s="379"/>
      <c r="DTF315" s="378"/>
      <c r="DTG315" s="378"/>
      <c r="DTH315" s="379"/>
      <c r="DTI315" s="379"/>
      <c r="DTJ315" s="378"/>
      <c r="DTK315" s="378"/>
      <c r="DTL315" s="379"/>
      <c r="DTM315" s="379"/>
      <c r="DTN315" s="378"/>
      <c r="DTO315" s="378"/>
      <c r="DTP315" s="378"/>
      <c r="DTQ315" s="378"/>
      <c r="DTR315" s="378"/>
      <c r="DTS315" s="378"/>
      <c r="DTT315" s="378"/>
      <c r="DTU315" s="379"/>
      <c r="DTV315" s="379"/>
      <c r="DTW315" s="378"/>
      <c r="DTX315" s="378"/>
      <c r="DTY315" s="379"/>
      <c r="DTZ315" s="379"/>
      <c r="DUA315" s="378"/>
      <c r="DUB315" s="378"/>
      <c r="DUC315" s="378"/>
      <c r="DUD315" s="378"/>
      <c r="DUE315" s="378"/>
      <c r="DUF315" s="372"/>
      <c r="DUG315" s="398"/>
      <c r="DUH315" s="378"/>
      <c r="DUI315" s="378"/>
      <c r="DUJ315" s="378"/>
      <c r="DUK315" s="378"/>
      <c r="DUL315" s="378"/>
      <c r="DUM315" s="378"/>
      <c r="DUN315" s="378"/>
      <c r="DUO315" s="377"/>
      <c r="DUP315" s="377"/>
      <c r="DUQ315" s="377"/>
      <c r="DUR315" s="377"/>
      <c r="DUS315" s="377"/>
      <c r="DUT315" s="377"/>
      <c r="DUU315" s="377"/>
      <c r="DUV315" s="377"/>
      <c r="DUW315" s="377"/>
      <c r="DUX315" s="377"/>
      <c r="DUY315" s="377"/>
      <c r="DUZ315" s="377"/>
      <c r="DVA315" s="377"/>
      <c r="DVB315" s="377"/>
      <c r="DVC315" s="377"/>
      <c r="DVD315" s="377"/>
      <c r="DVE315" s="377"/>
      <c r="DVF315" s="377"/>
      <c r="DVG315" s="377"/>
      <c r="DVH315" s="377"/>
      <c r="DVI315" s="377"/>
      <c r="DVJ315" s="377"/>
      <c r="DVK315" s="377"/>
      <c r="DVL315" s="377"/>
      <c r="DVM315" s="377"/>
      <c r="DVN315" s="377"/>
      <c r="DVO315" s="377"/>
      <c r="DVP315" s="377"/>
      <c r="DVQ315" s="377"/>
      <c r="DVR315" s="377"/>
      <c r="DVS315" s="377"/>
      <c r="DVT315" s="377"/>
      <c r="DVU315" s="377"/>
      <c r="DVV315" s="377"/>
      <c r="DVW315" s="377"/>
      <c r="DVX315" s="377"/>
      <c r="DVY315" s="377"/>
      <c r="DVZ315" s="377"/>
      <c r="DWA315" s="377"/>
      <c r="DWB315" s="377"/>
      <c r="DWC315" s="377"/>
      <c r="DWD315" s="377"/>
      <c r="DWE315" s="377"/>
      <c r="DWF315" s="377"/>
      <c r="DWG315" s="378"/>
      <c r="DWH315" s="378"/>
      <c r="DWI315" s="378"/>
      <c r="DWJ315" s="378"/>
      <c r="DWK315" s="378"/>
      <c r="DWL315" s="378"/>
      <c r="DWM315" s="378"/>
      <c r="DWN315" s="378"/>
      <c r="DWO315" s="378"/>
      <c r="DWP315" s="378"/>
      <c r="DWQ315" s="378"/>
      <c r="DWR315" s="378"/>
      <c r="DWS315" s="378"/>
      <c r="DWT315" s="378"/>
      <c r="DWU315" s="378"/>
      <c r="DWV315" s="378"/>
      <c r="DWW315" s="378"/>
      <c r="DWX315" s="378"/>
      <c r="DWY315" s="378"/>
      <c r="DWZ315" s="378"/>
      <c r="DXA315" s="378"/>
      <c r="DXB315" s="378"/>
      <c r="DXC315" s="378"/>
      <c r="DXD315" s="378"/>
      <c r="DXE315" s="379"/>
      <c r="DXF315" s="379"/>
      <c r="DXG315" s="379"/>
      <c r="DXH315" s="379"/>
      <c r="DXI315" s="379"/>
      <c r="DXJ315" s="378"/>
      <c r="DXK315" s="378"/>
      <c r="DXL315" s="379"/>
      <c r="DXM315" s="379"/>
      <c r="DXN315" s="378"/>
      <c r="DXO315" s="378"/>
      <c r="DXP315" s="379"/>
      <c r="DXQ315" s="379"/>
      <c r="DXR315" s="378"/>
      <c r="DXS315" s="378"/>
      <c r="DXT315" s="378"/>
      <c r="DXU315" s="378"/>
      <c r="DXV315" s="378"/>
      <c r="DXW315" s="378"/>
      <c r="DXX315" s="378"/>
      <c r="DXY315" s="379"/>
      <c r="DXZ315" s="379"/>
      <c r="DYA315" s="378"/>
      <c r="DYB315" s="378"/>
      <c r="DYC315" s="379"/>
      <c r="DYD315" s="379"/>
      <c r="DYE315" s="378"/>
      <c r="DYF315" s="378"/>
      <c r="DYG315" s="378"/>
      <c r="DYH315" s="378"/>
      <c r="DYI315" s="378"/>
      <c r="DYJ315" s="372"/>
      <c r="DYK315" s="398"/>
      <c r="DYL315" s="378"/>
      <c r="DYM315" s="378"/>
      <c r="DYN315" s="378"/>
      <c r="DYO315" s="378"/>
      <c r="DYP315" s="378"/>
      <c r="DYQ315" s="378"/>
      <c r="DYR315" s="378"/>
      <c r="DYS315" s="377"/>
      <c r="DYT315" s="377"/>
      <c r="DYU315" s="377"/>
      <c r="DYV315" s="377"/>
      <c r="DYW315" s="377"/>
      <c r="DYX315" s="377"/>
      <c r="DYY315" s="377"/>
      <c r="DYZ315" s="377"/>
      <c r="DZA315" s="377"/>
      <c r="DZB315" s="377"/>
      <c r="DZC315" s="377"/>
      <c r="DZD315" s="377"/>
      <c r="DZE315" s="377"/>
      <c r="DZF315" s="377"/>
      <c r="DZG315" s="377"/>
      <c r="DZH315" s="377"/>
      <c r="DZI315" s="377"/>
      <c r="DZJ315" s="377"/>
      <c r="DZK315" s="377"/>
      <c r="DZL315" s="377"/>
      <c r="DZM315" s="377"/>
      <c r="DZN315" s="377"/>
      <c r="DZO315" s="377"/>
      <c r="DZP315" s="377"/>
      <c r="DZQ315" s="377"/>
      <c r="DZR315" s="377"/>
      <c r="DZS315" s="377"/>
      <c r="DZT315" s="377"/>
      <c r="DZU315" s="377"/>
      <c r="DZV315" s="377"/>
      <c r="DZW315" s="377"/>
      <c r="DZX315" s="377"/>
      <c r="DZY315" s="377"/>
      <c r="DZZ315" s="377"/>
      <c r="EAA315" s="377"/>
      <c r="EAB315" s="377"/>
      <c r="EAC315" s="377"/>
      <c r="EAD315" s="377"/>
      <c r="EAE315" s="377"/>
      <c r="EAF315" s="377"/>
      <c r="EAG315" s="377"/>
      <c r="EAH315" s="377"/>
      <c r="EAI315" s="377"/>
      <c r="EAJ315" s="377"/>
      <c r="EAK315" s="378"/>
      <c r="EAL315" s="378"/>
      <c r="EAM315" s="378"/>
      <c r="EAN315" s="378"/>
      <c r="EAO315" s="378"/>
      <c r="EAP315" s="378"/>
      <c r="EAQ315" s="378"/>
      <c r="EAR315" s="378"/>
      <c r="EAS315" s="378"/>
      <c r="EAT315" s="378"/>
      <c r="EAU315" s="378"/>
      <c r="EAV315" s="378"/>
      <c r="EAW315" s="378"/>
      <c r="EAX315" s="378"/>
      <c r="EAY315" s="378"/>
      <c r="EAZ315" s="378"/>
      <c r="EBA315" s="378"/>
      <c r="EBB315" s="378"/>
      <c r="EBC315" s="378"/>
      <c r="EBD315" s="378"/>
      <c r="EBE315" s="378"/>
      <c r="EBF315" s="378"/>
      <c r="EBG315" s="378"/>
      <c r="EBH315" s="378"/>
      <c r="EBI315" s="379"/>
      <c r="EBJ315" s="379"/>
      <c r="EBK315" s="379"/>
      <c r="EBL315" s="379"/>
      <c r="EBM315" s="379"/>
      <c r="EBN315" s="378"/>
      <c r="EBO315" s="378"/>
      <c r="EBP315" s="379"/>
      <c r="EBQ315" s="379"/>
      <c r="EBR315" s="378"/>
      <c r="EBS315" s="378"/>
      <c r="EBT315" s="379"/>
      <c r="EBU315" s="379"/>
      <c r="EBV315" s="378"/>
      <c r="EBW315" s="378"/>
      <c r="EBX315" s="378"/>
      <c r="EBY315" s="378"/>
      <c r="EBZ315" s="378"/>
      <c r="ECA315" s="378"/>
      <c r="ECB315" s="378"/>
      <c r="ECC315" s="379"/>
      <c r="ECD315" s="379"/>
      <c r="ECE315" s="378"/>
      <c r="ECF315" s="378"/>
      <c r="ECG315" s="379"/>
      <c r="ECH315" s="379"/>
      <c r="ECI315" s="378"/>
      <c r="ECJ315" s="378"/>
      <c r="ECK315" s="378"/>
      <c r="ECL315" s="378"/>
      <c r="ECM315" s="378"/>
      <c r="ECN315" s="372"/>
      <c r="ECO315" s="398"/>
      <c r="ECP315" s="378"/>
      <c r="ECQ315" s="378"/>
      <c r="ECR315" s="378"/>
      <c r="ECS315" s="378"/>
      <c r="ECT315" s="378"/>
      <c r="ECU315" s="378"/>
      <c r="ECV315" s="378"/>
      <c r="ECW315" s="377"/>
      <c r="ECX315" s="377"/>
      <c r="ECY315" s="377"/>
      <c r="ECZ315" s="377"/>
      <c r="EDA315" s="377"/>
      <c r="EDB315" s="377"/>
      <c r="EDC315" s="377"/>
      <c r="EDD315" s="377"/>
      <c r="EDE315" s="377"/>
      <c r="EDF315" s="377"/>
      <c r="EDG315" s="377"/>
      <c r="EDH315" s="377"/>
      <c r="EDI315" s="377"/>
      <c r="EDJ315" s="377"/>
      <c r="EDK315" s="377"/>
      <c r="EDL315" s="377"/>
      <c r="EDM315" s="377"/>
      <c r="EDN315" s="377"/>
      <c r="EDO315" s="377"/>
      <c r="EDP315" s="377"/>
      <c r="EDQ315" s="377"/>
      <c r="EDR315" s="377"/>
      <c r="EDS315" s="377"/>
      <c r="EDT315" s="377"/>
      <c r="EDU315" s="377"/>
      <c r="EDV315" s="377"/>
      <c r="EDW315" s="377"/>
      <c r="EDX315" s="377"/>
      <c r="EDY315" s="377"/>
      <c r="EDZ315" s="377"/>
      <c r="EEA315" s="377"/>
      <c r="EEB315" s="377"/>
      <c r="EEC315" s="377"/>
      <c r="EED315" s="377"/>
      <c r="EEE315" s="377"/>
      <c r="EEF315" s="377"/>
      <c r="EEG315" s="377"/>
      <c r="EEH315" s="377"/>
      <c r="EEI315" s="377"/>
      <c r="EEJ315" s="377"/>
      <c r="EEK315" s="377"/>
      <c r="EEL315" s="377"/>
      <c r="EEM315" s="377"/>
      <c r="EEN315" s="377"/>
      <c r="EEO315" s="378"/>
      <c r="EEP315" s="378"/>
      <c r="EEQ315" s="378"/>
      <c r="EER315" s="378"/>
      <c r="EES315" s="378"/>
      <c r="EET315" s="378"/>
      <c r="EEU315" s="378"/>
      <c r="EEV315" s="378"/>
      <c r="EEW315" s="378"/>
      <c r="EEX315" s="378"/>
      <c r="EEY315" s="378"/>
      <c r="EEZ315" s="378"/>
      <c r="EFA315" s="378"/>
      <c r="EFB315" s="378"/>
      <c r="EFC315" s="378"/>
      <c r="EFD315" s="378"/>
      <c r="EFE315" s="378"/>
      <c r="EFF315" s="378"/>
      <c r="EFG315" s="378"/>
      <c r="EFH315" s="378"/>
      <c r="EFI315" s="378"/>
      <c r="EFJ315" s="378"/>
      <c r="EFK315" s="378"/>
      <c r="EFL315" s="378"/>
      <c r="EFM315" s="379"/>
      <c r="EFN315" s="379"/>
      <c r="EFO315" s="379"/>
      <c r="EFP315" s="379"/>
      <c r="EFQ315" s="379"/>
      <c r="EFR315" s="378"/>
      <c r="EFS315" s="378"/>
      <c r="EFT315" s="379"/>
      <c r="EFU315" s="379"/>
      <c r="EFV315" s="378"/>
      <c r="EFW315" s="378"/>
      <c r="EFX315" s="379"/>
      <c r="EFY315" s="379"/>
      <c r="EFZ315" s="378"/>
      <c r="EGA315" s="378"/>
      <c r="EGB315" s="378"/>
      <c r="EGC315" s="378"/>
      <c r="EGD315" s="378"/>
      <c r="EGE315" s="378"/>
      <c r="EGF315" s="378"/>
      <c r="EGG315" s="379"/>
      <c r="EGH315" s="379"/>
      <c r="EGI315" s="378"/>
      <c r="EGJ315" s="378"/>
      <c r="EGK315" s="379"/>
      <c r="EGL315" s="379"/>
      <c r="EGM315" s="378"/>
      <c r="EGN315" s="378"/>
      <c r="EGO315" s="378"/>
      <c r="EGP315" s="378"/>
      <c r="EGQ315" s="378"/>
      <c r="EGR315" s="372"/>
      <c r="EGS315" s="398"/>
      <c r="EGT315" s="378"/>
      <c r="EGU315" s="378"/>
      <c r="EGV315" s="378"/>
      <c r="EGW315" s="378"/>
      <c r="EGX315" s="378"/>
      <c r="EGY315" s="378"/>
      <c r="EGZ315" s="378"/>
      <c r="EHA315" s="377"/>
      <c r="EHB315" s="377"/>
      <c r="EHC315" s="377"/>
      <c r="EHD315" s="377"/>
      <c r="EHE315" s="377"/>
      <c r="EHF315" s="377"/>
      <c r="EHG315" s="377"/>
      <c r="EHH315" s="377"/>
      <c r="EHI315" s="377"/>
      <c r="EHJ315" s="377"/>
      <c r="EHK315" s="377"/>
      <c r="EHL315" s="377"/>
      <c r="EHM315" s="377"/>
      <c r="EHN315" s="377"/>
      <c r="EHO315" s="377"/>
      <c r="EHP315" s="377"/>
      <c r="EHQ315" s="377"/>
      <c r="EHR315" s="377"/>
      <c r="EHS315" s="377"/>
      <c r="EHT315" s="377"/>
      <c r="EHU315" s="377"/>
      <c r="EHV315" s="377"/>
      <c r="EHW315" s="377"/>
      <c r="EHX315" s="377"/>
      <c r="EHY315" s="377"/>
      <c r="EHZ315" s="377"/>
      <c r="EIA315" s="377"/>
      <c r="EIB315" s="377"/>
      <c r="EIC315" s="377"/>
      <c r="EID315" s="377"/>
      <c r="EIE315" s="377"/>
      <c r="EIF315" s="377"/>
      <c r="EIG315" s="377"/>
      <c r="EIH315" s="377"/>
      <c r="EII315" s="377"/>
      <c r="EIJ315" s="377"/>
      <c r="EIK315" s="377"/>
      <c r="EIL315" s="377"/>
      <c r="EIM315" s="377"/>
      <c r="EIN315" s="377"/>
      <c r="EIO315" s="377"/>
      <c r="EIP315" s="377"/>
      <c r="EIQ315" s="377"/>
      <c r="EIR315" s="377"/>
      <c r="EIS315" s="378"/>
      <c r="EIT315" s="378"/>
      <c r="EIU315" s="378"/>
      <c r="EIV315" s="378"/>
      <c r="EIW315" s="378"/>
      <c r="EIX315" s="378"/>
      <c r="EIY315" s="378"/>
      <c r="EIZ315" s="378"/>
      <c r="EJA315" s="378"/>
      <c r="EJB315" s="378"/>
      <c r="EJC315" s="378"/>
      <c r="EJD315" s="378"/>
      <c r="EJE315" s="378"/>
      <c r="EJF315" s="378"/>
      <c r="EJG315" s="378"/>
      <c r="EJH315" s="378"/>
      <c r="EJI315" s="378"/>
      <c r="EJJ315" s="378"/>
      <c r="EJK315" s="378"/>
      <c r="EJL315" s="378"/>
      <c r="EJM315" s="378"/>
      <c r="EJN315" s="378"/>
      <c r="EJO315" s="378"/>
      <c r="EJP315" s="378"/>
      <c r="EJQ315" s="379"/>
      <c r="EJR315" s="379"/>
      <c r="EJS315" s="379"/>
      <c r="EJT315" s="379"/>
      <c r="EJU315" s="379"/>
      <c r="EJV315" s="378"/>
      <c r="EJW315" s="378"/>
      <c r="EJX315" s="379"/>
      <c r="EJY315" s="379"/>
      <c r="EJZ315" s="378"/>
      <c r="EKA315" s="378"/>
      <c r="EKB315" s="379"/>
      <c r="EKC315" s="379"/>
      <c r="EKD315" s="378"/>
      <c r="EKE315" s="378"/>
      <c r="EKF315" s="378"/>
      <c r="EKG315" s="378"/>
      <c r="EKH315" s="378"/>
      <c r="EKI315" s="378"/>
      <c r="EKJ315" s="378"/>
      <c r="EKK315" s="379"/>
      <c r="EKL315" s="379"/>
      <c r="EKM315" s="378"/>
      <c r="EKN315" s="378"/>
      <c r="EKO315" s="379"/>
      <c r="EKP315" s="379"/>
      <c r="EKQ315" s="378"/>
      <c r="EKR315" s="378"/>
      <c r="EKS315" s="378"/>
      <c r="EKT315" s="378"/>
      <c r="EKU315" s="378"/>
      <c r="EKV315" s="372"/>
      <c r="EKW315" s="398"/>
      <c r="EKX315" s="378"/>
      <c r="EKY315" s="378"/>
      <c r="EKZ315" s="378"/>
      <c r="ELA315" s="378"/>
      <c r="ELB315" s="378"/>
      <c r="ELC315" s="378"/>
      <c r="ELD315" s="378"/>
      <c r="ELE315" s="377"/>
      <c r="ELF315" s="377"/>
      <c r="ELG315" s="377"/>
      <c r="ELH315" s="377"/>
      <c r="ELI315" s="377"/>
      <c r="ELJ315" s="377"/>
      <c r="ELK315" s="377"/>
      <c r="ELL315" s="377"/>
      <c r="ELM315" s="377"/>
      <c r="ELN315" s="377"/>
      <c r="ELO315" s="377"/>
      <c r="ELP315" s="377"/>
      <c r="ELQ315" s="377"/>
      <c r="ELR315" s="377"/>
      <c r="ELS315" s="377"/>
      <c r="ELT315" s="377"/>
      <c r="ELU315" s="377"/>
      <c r="ELV315" s="377"/>
      <c r="ELW315" s="377"/>
      <c r="ELX315" s="377"/>
      <c r="ELY315" s="377"/>
      <c r="ELZ315" s="377"/>
      <c r="EMA315" s="377"/>
      <c r="EMB315" s="377"/>
      <c r="EMC315" s="377"/>
      <c r="EMD315" s="377"/>
      <c r="EME315" s="377"/>
      <c r="EMF315" s="377"/>
      <c r="EMG315" s="377"/>
      <c r="EMH315" s="377"/>
      <c r="EMI315" s="377"/>
      <c r="EMJ315" s="377"/>
      <c r="EMK315" s="377"/>
      <c r="EML315" s="377"/>
      <c r="EMM315" s="377"/>
      <c r="EMN315" s="377"/>
      <c r="EMO315" s="377"/>
      <c r="EMP315" s="377"/>
      <c r="EMQ315" s="377"/>
      <c r="EMR315" s="377"/>
      <c r="EMS315" s="377"/>
      <c r="EMT315" s="377"/>
      <c r="EMU315" s="377"/>
      <c r="EMV315" s="377"/>
      <c r="EMW315" s="378"/>
      <c r="EMX315" s="378"/>
      <c r="EMY315" s="378"/>
      <c r="EMZ315" s="378"/>
      <c r="ENA315" s="378"/>
      <c r="ENB315" s="378"/>
      <c r="ENC315" s="378"/>
      <c r="END315" s="378"/>
      <c r="ENE315" s="378"/>
      <c r="ENF315" s="378"/>
      <c r="ENG315" s="378"/>
      <c r="ENH315" s="378"/>
      <c r="ENI315" s="378"/>
      <c r="ENJ315" s="378"/>
      <c r="ENK315" s="378"/>
      <c r="ENL315" s="378"/>
      <c r="ENM315" s="378"/>
      <c r="ENN315" s="378"/>
      <c r="ENO315" s="378"/>
      <c r="ENP315" s="378"/>
      <c r="ENQ315" s="378"/>
      <c r="ENR315" s="378"/>
      <c r="ENS315" s="378"/>
      <c r="ENT315" s="378"/>
      <c r="ENU315" s="379"/>
      <c r="ENV315" s="379"/>
      <c r="ENW315" s="379"/>
      <c r="ENX315" s="379"/>
      <c r="ENY315" s="379"/>
      <c r="ENZ315" s="378"/>
      <c r="EOA315" s="378"/>
      <c r="EOB315" s="379"/>
      <c r="EOC315" s="379"/>
      <c r="EOD315" s="378"/>
      <c r="EOE315" s="378"/>
      <c r="EOF315" s="379"/>
      <c r="EOG315" s="379"/>
      <c r="EOH315" s="378"/>
      <c r="EOI315" s="378"/>
      <c r="EOJ315" s="378"/>
      <c r="EOK315" s="378"/>
      <c r="EOL315" s="378"/>
      <c r="EOM315" s="378"/>
      <c r="EON315" s="378"/>
      <c r="EOO315" s="379"/>
      <c r="EOP315" s="379"/>
      <c r="EOQ315" s="378"/>
      <c r="EOR315" s="378"/>
      <c r="EOS315" s="379"/>
      <c r="EOT315" s="379"/>
      <c r="EOU315" s="378"/>
      <c r="EOV315" s="378"/>
      <c r="EOW315" s="378"/>
      <c r="EOX315" s="378"/>
      <c r="EOY315" s="378"/>
      <c r="EOZ315" s="372"/>
      <c r="EPA315" s="398"/>
      <c r="EPB315" s="378"/>
      <c r="EPC315" s="378"/>
      <c r="EPD315" s="378"/>
      <c r="EPE315" s="378"/>
      <c r="EPF315" s="378"/>
      <c r="EPG315" s="378"/>
      <c r="EPH315" s="378"/>
      <c r="EPI315" s="377"/>
      <c r="EPJ315" s="377"/>
      <c r="EPK315" s="377"/>
      <c r="EPL315" s="377"/>
      <c r="EPM315" s="377"/>
      <c r="EPN315" s="377"/>
      <c r="EPO315" s="377"/>
      <c r="EPP315" s="377"/>
      <c r="EPQ315" s="377"/>
      <c r="EPR315" s="377"/>
      <c r="EPS315" s="377"/>
      <c r="EPT315" s="377"/>
      <c r="EPU315" s="377"/>
      <c r="EPV315" s="377"/>
      <c r="EPW315" s="377"/>
      <c r="EPX315" s="377"/>
      <c r="EPY315" s="377"/>
      <c r="EPZ315" s="377"/>
      <c r="EQA315" s="377"/>
      <c r="EQB315" s="377"/>
      <c r="EQC315" s="377"/>
      <c r="EQD315" s="377"/>
      <c r="EQE315" s="377"/>
      <c r="EQF315" s="377"/>
      <c r="EQG315" s="377"/>
      <c r="EQH315" s="377"/>
      <c r="EQI315" s="377"/>
      <c r="EQJ315" s="377"/>
      <c r="EQK315" s="377"/>
      <c r="EQL315" s="377"/>
      <c r="EQM315" s="377"/>
      <c r="EQN315" s="377"/>
      <c r="EQO315" s="377"/>
      <c r="EQP315" s="377"/>
      <c r="EQQ315" s="377"/>
      <c r="EQR315" s="377"/>
      <c r="EQS315" s="377"/>
      <c r="EQT315" s="377"/>
      <c r="EQU315" s="377"/>
      <c r="EQV315" s="377"/>
      <c r="EQW315" s="377"/>
      <c r="EQX315" s="377"/>
      <c r="EQY315" s="377"/>
      <c r="EQZ315" s="377"/>
      <c r="ERA315" s="378"/>
      <c r="ERB315" s="378"/>
      <c r="ERC315" s="378"/>
      <c r="ERD315" s="378"/>
      <c r="ERE315" s="378"/>
      <c r="ERF315" s="378"/>
      <c r="ERG315" s="378"/>
      <c r="ERH315" s="378"/>
      <c r="ERI315" s="378"/>
      <c r="ERJ315" s="378"/>
      <c r="ERK315" s="378"/>
      <c r="ERL315" s="378"/>
      <c r="ERM315" s="378"/>
      <c r="ERN315" s="378"/>
      <c r="ERO315" s="378"/>
      <c r="ERP315" s="378"/>
      <c r="ERQ315" s="378"/>
      <c r="ERR315" s="378"/>
      <c r="ERS315" s="378"/>
      <c r="ERT315" s="378"/>
      <c r="ERU315" s="378"/>
      <c r="ERV315" s="378"/>
      <c r="ERW315" s="378"/>
      <c r="ERX315" s="378"/>
      <c r="ERY315" s="379"/>
      <c r="ERZ315" s="379"/>
      <c r="ESA315" s="379"/>
      <c r="ESB315" s="379"/>
      <c r="ESC315" s="379"/>
      <c r="ESD315" s="378"/>
      <c r="ESE315" s="378"/>
      <c r="ESF315" s="379"/>
      <c r="ESG315" s="379"/>
      <c r="ESH315" s="378"/>
      <c r="ESI315" s="378"/>
      <c r="ESJ315" s="379"/>
      <c r="ESK315" s="379"/>
      <c r="ESL315" s="378"/>
      <c r="ESM315" s="378"/>
      <c r="ESN315" s="378"/>
      <c r="ESO315" s="378"/>
      <c r="ESP315" s="378"/>
      <c r="ESQ315" s="378"/>
      <c r="ESR315" s="378"/>
      <c r="ESS315" s="379"/>
      <c r="EST315" s="379"/>
      <c r="ESU315" s="378"/>
      <c r="ESV315" s="378"/>
      <c r="ESW315" s="379"/>
      <c r="ESX315" s="379"/>
      <c r="ESY315" s="378"/>
      <c r="ESZ315" s="378"/>
      <c r="ETA315" s="378"/>
      <c r="ETB315" s="378"/>
      <c r="ETC315" s="378"/>
      <c r="ETD315" s="372"/>
      <c r="ETE315" s="398"/>
      <c r="ETF315" s="378"/>
      <c r="ETG315" s="378"/>
      <c r="ETH315" s="378"/>
      <c r="ETI315" s="378"/>
      <c r="ETJ315" s="378"/>
      <c r="ETK315" s="378"/>
      <c r="ETL315" s="378"/>
      <c r="ETM315" s="377"/>
      <c r="ETN315" s="377"/>
      <c r="ETO315" s="377"/>
      <c r="ETP315" s="377"/>
      <c r="ETQ315" s="377"/>
      <c r="ETR315" s="377"/>
      <c r="ETS315" s="377"/>
      <c r="ETT315" s="377"/>
      <c r="ETU315" s="377"/>
      <c r="ETV315" s="377"/>
      <c r="ETW315" s="377"/>
      <c r="ETX315" s="377"/>
      <c r="ETY315" s="377"/>
      <c r="ETZ315" s="377"/>
      <c r="EUA315" s="377"/>
      <c r="EUB315" s="377"/>
      <c r="EUC315" s="377"/>
      <c r="EUD315" s="377"/>
      <c r="EUE315" s="377"/>
      <c r="EUF315" s="377"/>
      <c r="EUG315" s="377"/>
      <c r="EUH315" s="377"/>
      <c r="EUI315" s="377"/>
      <c r="EUJ315" s="377"/>
      <c r="EUK315" s="377"/>
      <c r="EUL315" s="377"/>
      <c r="EUM315" s="377"/>
      <c r="EUN315" s="377"/>
      <c r="EUO315" s="377"/>
      <c r="EUP315" s="377"/>
      <c r="EUQ315" s="377"/>
      <c r="EUR315" s="377"/>
      <c r="EUS315" s="377"/>
      <c r="EUT315" s="377"/>
      <c r="EUU315" s="377"/>
      <c r="EUV315" s="377"/>
      <c r="EUW315" s="377"/>
      <c r="EUX315" s="377"/>
      <c r="EUY315" s="377"/>
      <c r="EUZ315" s="377"/>
      <c r="EVA315" s="377"/>
      <c r="EVB315" s="377"/>
      <c r="EVC315" s="377"/>
      <c r="EVD315" s="377"/>
      <c r="EVE315" s="378"/>
      <c r="EVF315" s="378"/>
      <c r="EVG315" s="378"/>
      <c r="EVH315" s="378"/>
      <c r="EVI315" s="378"/>
      <c r="EVJ315" s="378"/>
      <c r="EVK315" s="378"/>
      <c r="EVL315" s="378"/>
      <c r="EVM315" s="378"/>
      <c r="EVN315" s="378"/>
      <c r="EVO315" s="378"/>
      <c r="EVP315" s="378"/>
      <c r="EVQ315" s="378"/>
      <c r="EVR315" s="378"/>
      <c r="EVS315" s="378"/>
      <c r="EVT315" s="378"/>
      <c r="EVU315" s="378"/>
      <c r="EVV315" s="378"/>
      <c r="EVW315" s="378"/>
      <c r="EVX315" s="378"/>
      <c r="EVY315" s="378"/>
      <c r="EVZ315" s="378"/>
      <c r="EWA315" s="378"/>
      <c r="EWB315" s="378"/>
      <c r="EWC315" s="379"/>
      <c r="EWD315" s="379"/>
      <c r="EWE315" s="379"/>
      <c r="EWF315" s="379"/>
      <c r="EWG315" s="379"/>
      <c r="EWH315" s="378"/>
      <c r="EWI315" s="378"/>
      <c r="EWJ315" s="379"/>
      <c r="EWK315" s="379"/>
      <c r="EWL315" s="378"/>
      <c r="EWM315" s="378"/>
      <c r="EWN315" s="379"/>
      <c r="EWO315" s="379"/>
      <c r="EWP315" s="378"/>
      <c r="EWQ315" s="378"/>
      <c r="EWR315" s="378"/>
      <c r="EWS315" s="378"/>
      <c r="EWT315" s="378"/>
      <c r="EWU315" s="378"/>
      <c r="EWV315" s="378"/>
      <c r="EWW315" s="379"/>
      <c r="EWX315" s="379"/>
      <c r="EWY315" s="378"/>
      <c r="EWZ315" s="378"/>
      <c r="EXA315" s="379"/>
      <c r="EXB315" s="379"/>
      <c r="EXC315" s="378"/>
      <c r="EXD315" s="378"/>
      <c r="EXE315" s="378"/>
      <c r="EXF315" s="378"/>
      <c r="EXG315" s="378"/>
      <c r="EXH315" s="372"/>
      <c r="EXI315" s="398"/>
      <c r="EXJ315" s="378"/>
      <c r="EXK315" s="378"/>
      <c r="EXL315" s="378"/>
      <c r="EXM315" s="378"/>
      <c r="EXN315" s="378"/>
      <c r="EXO315" s="378"/>
      <c r="EXP315" s="378"/>
      <c r="EXQ315" s="377"/>
      <c r="EXR315" s="377"/>
      <c r="EXS315" s="377"/>
      <c r="EXT315" s="377"/>
      <c r="EXU315" s="377"/>
      <c r="EXV315" s="377"/>
      <c r="EXW315" s="377"/>
      <c r="EXX315" s="377"/>
      <c r="EXY315" s="377"/>
      <c r="EXZ315" s="377"/>
      <c r="EYA315" s="377"/>
      <c r="EYB315" s="377"/>
      <c r="EYC315" s="377"/>
      <c r="EYD315" s="377"/>
      <c r="EYE315" s="377"/>
      <c r="EYF315" s="377"/>
      <c r="EYG315" s="377"/>
      <c r="EYH315" s="377"/>
      <c r="EYI315" s="377"/>
      <c r="EYJ315" s="377"/>
      <c r="EYK315" s="377"/>
      <c r="EYL315" s="377"/>
      <c r="EYM315" s="377"/>
      <c r="EYN315" s="377"/>
      <c r="EYO315" s="377"/>
      <c r="EYP315" s="377"/>
      <c r="EYQ315" s="377"/>
      <c r="EYR315" s="377"/>
      <c r="EYS315" s="377"/>
      <c r="EYT315" s="377"/>
      <c r="EYU315" s="377"/>
      <c r="EYV315" s="377"/>
      <c r="EYW315" s="377"/>
      <c r="EYX315" s="377"/>
      <c r="EYY315" s="377"/>
      <c r="EYZ315" s="377"/>
      <c r="EZA315" s="377"/>
      <c r="EZB315" s="377"/>
      <c r="EZC315" s="377"/>
      <c r="EZD315" s="377"/>
      <c r="EZE315" s="377"/>
      <c r="EZF315" s="377"/>
      <c r="EZG315" s="377"/>
      <c r="EZH315" s="377"/>
      <c r="EZI315" s="378"/>
      <c r="EZJ315" s="378"/>
      <c r="EZK315" s="378"/>
      <c r="EZL315" s="378"/>
      <c r="EZM315" s="378"/>
      <c r="EZN315" s="378"/>
      <c r="EZO315" s="378"/>
      <c r="EZP315" s="378"/>
      <c r="EZQ315" s="378"/>
      <c r="EZR315" s="378"/>
      <c r="EZS315" s="378"/>
      <c r="EZT315" s="378"/>
      <c r="EZU315" s="378"/>
      <c r="EZV315" s="378"/>
      <c r="EZW315" s="378"/>
      <c r="EZX315" s="378"/>
      <c r="EZY315" s="378"/>
      <c r="EZZ315" s="378"/>
      <c r="FAA315" s="378"/>
      <c r="FAB315" s="378"/>
      <c r="FAC315" s="378"/>
      <c r="FAD315" s="378"/>
      <c r="FAE315" s="378"/>
      <c r="FAF315" s="378"/>
      <c r="FAG315" s="379"/>
      <c r="FAH315" s="379"/>
      <c r="FAI315" s="379"/>
      <c r="FAJ315" s="379"/>
      <c r="FAK315" s="379"/>
      <c r="FAL315" s="378"/>
      <c r="FAM315" s="378"/>
      <c r="FAN315" s="379"/>
      <c r="FAO315" s="379"/>
      <c r="FAP315" s="378"/>
      <c r="FAQ315" s="378"/>
      <c r="FAR315" s="379"/>
      <c r="FAS315" s="379"/>
      <c r="FAT315" s="378"/>
      <c r="FAU315" s="378"/>
      <c r="FAV315" s="378"/>
      <c r="FAW315" s="378"/>
      <c r="FAX315" s="378"/>
      <c r="FAY315" s="378"/>
      <c r="FAZ315" s="378"/>
      <c r="FBA315" s="379"/>
      <c r="FBB315" s="379"/>
      <c r="FBC315" s="378"/>
      <c r="FBD315" s="378"/>
      <c r="FBE315" s="379"/>
      <c r="FBF315" s="379"/>
      <c r="FBG315" s="378"/>
      <c r="FBH315" s="378"/>
      <c r="FBI315" s="378"/>
      <c r="FBJ315" s="378"/>
      <c r="FBK315" s="378"/>
      <c r="FBL315" s="372"/>
      <c r="FBM315" s="398"/>
      <c r="FBN315" s="378"/>
      <c r="FBO315" s="378"/>
      <c r="FBP315" s="378"/>
      <c r="FBQ315" s="378"/>
      <c r="FBR315" s="378"/>
      <c r="FBS315" s="378"/>
      <c r="FBT315" s="378"/>
      <c r="FBU315" s="377"/>
      <c r="FBV315" s="377"/>
      <c r="FBW315" s="377"/>
      <c r="FBX315" s="377"/>
      <c r="FBY315" s="377"/>
      <c r="FBZ315" s="377"/>
      <c r="FCA315" s="377"/>
      <c r="FCB315" s="377"/>
      <c r="FCC315" s="377"/>
      <c r="FCD315" s="377"/>
      <c r="FCE315" s="377"/>
      <c r="FCF315" s="377"/>
      <c r="FCG315" s="377"/>
      <c r="FCH315" s="377"/>
      <c r="FCI315" s="377"/>
      <c r="FCJ315" s="377"/>
      <c r="FCK315" s="377"/>
      <c r="FCL315" s="377"/>
      <c r="FCM315" s="377"/>
      <c r="FCN315" s="377"/>
      <c r="FCO315" s="377"/>
      <c r="FCP315" s="377"/>
      <c r="FCQ315" s="377"/>
      <c r="FCR315" s="377"/>
      <c r="FCS315" s="377"/>
      <c r="FCT315" s="377"/>
      <c r="FCU315" s="377"/>
      <c r="FCV315" s="377"/>
      <c r="FCW315" s="377"/>
      <c r="FCX315" s="377"/>
      <c r="FCY315" s="377"/>
      <c r="FCZ315" s="377"/>
      <c r="FDA315" s="377"/>
      <c r="FDB315" s="377"/>
      <c r="FDC315" s="377"/>
      <c r="FDD315" s="377"/>
      <c r="FDE315" s="377"/>
      <c r="FDF315" s="377"/>
      <c r="FDG315" s="377"/>
      <c r="FDH315" s="377"/>
      <c r="FDI315" s="377"/>
      <c r="FDJ315" s="377"/>
      <c r="FDK315" s="377"/>
      <c r="FDL315" s="377"/>
      <c r="FDM315" s="378"/>
      <c r="FDN315" s="378"/>
      <c r="FDO315" s="378"/>
      <c r="FDP315" s="378"/>
      <c r="FDQ315" s="378"/>
      <c r="FDR315" s="378"/>
      <c r="FDS315" s="378"/>
      <c r="FDT315" s="378"/>
      <c r="FDU315" s="378"/>
      <c r="FDV315" s="378"/>
      <c r="FDW315" s="378"/>
      <c r="FDX315" s="378"/>
      <c r="FDY315" s="378"/>
      <c r="FDZ315" s="378"/>
      <c r="FEA315" s="378"/>
      <c r="FEB315" s="378"/>
      <c r="FEC315" s="378"/>
      <c r="FED315" s="378"/>
      <c r="FEE315" s="378"/>
      <c r="FEF315" s="378"/>
      <c r="FEG315" s="378"/>
      <c r="FEH315" s="378"/>
      <c r="FEI315" s="378"/>
      <c r="FEJ315" s="378"/>
      <c r="FEK315" s="379"/>
      <c r="FEL315" s="379"/>
      <c r="FEM315" s="379"/>
      <c r="FEN315" s="379"/>
      <c r="FEO315" s="379"/>
      <c r="FEP315" s="378"/>
      <c r="FEQ315" s="378"/>
      <c r="FER315" s="379"/>
      <c r="FES315" s="379"/>
      <c r="FET315" s="378"/>
      <c r="FEU315" s="378"/>
      <c r="FEV315" s="379"/>
      <c r="FEW315" s="379"/>
      <c r="FEX315" s="378"/>
      <c r="FEY315" s="378"/>
      <c r="FEZ315" s="378"/>
      <c r="FFA315" s="378"/>
      <c r="FFB315" s="378"/>
      <c r="FFC315" s="378"/>
      <c r="FFD315" s="378"/>
      <c r="FFE315" s="379"/>
      <c r="FFF315" s="379"/>
      <c r="FFG315" s="378"/>
      <c r="FFH315" s="378"/>
      <c r="FFI315" s="379"/>
      <c r="FFJ315" s="379"/>
      <c r="FFK315" s="378"/>
      <c r="FFL315" s="378"/>
      <c r="FFM315" s="378"/>
      <c r="FFN315" s="378"/>
      <c r="FFO315" s="378"/>
      <c r="FFP315" s="372"/>
      <c r="FFQ315" s="398"/>
      <c r="FFR315" s="378"/>
      <c r="FFS315" s="378"/>
      <c r="FFT315" s="378"/>
      <c r="FFU315" s="378"/>
      <c r="FFV315" s="378"/>
      <c r="FFW315" s="378"/>
      <c r="FFX315" s="378"/>
      <c r="FFY315" s="377"/>
      <c r="FFZ315" s="377"/>
      <c r="FGA315" s="377"/>
      <c r="FGB315" s="377"/>
      <c r="FGC315" s="377"/>
      <c r="FGD315" s="377"/>
      <c r="FGE315" s="377"/>
      <c r="FGF315" s="377"/>
      <c r="FGG315" s="377"/>
      <c r="FGH315" s="377"/>
      <c r="FGI315" s="377"/>
      <c r="FGJ315" s="377"/>
      <c r="FGK315" s="377"/>
      <c r="FGL315" s="377"/>
      <c r="FGM315" s="377"/>
      <c r="FGN315" s="377"/>
      <c r="FGO315" s="377"/>
      <c r="FGP315" s="377"/>
      <c r="FGQ315" s="377"/>
      <c r="FGR315" s="377"/>
      <c r="FGS315" s="377"/>
      <c r="FGT315" s="377"/>
      <c r="FGU315" s="377"/>
      <c r="FGV315" s="377"/>
      <c r="FGW315" s="377"/>
      <c r="FGX315" s="377"/>
      <c r="FGY315" s="377"/>
      <c r="FGZ315" s="377"/>
      <c r="FHA315" s="377"/>
      <c r="FHB315" s="377"/>
      <c r="FHC315" s="377"/>
      <c r="FHD315" s="377"/>
      <c r="FHE315" s="377"/>
      <c r="FHF315" s="377"/>
      <c r="FHG315" s="377"/>
      <c r="FHH315" s="377"/>
      <c r="FHI315" s="377"/>
      <c r="FHJ315" s="377"/>
      <c r="FHK315" s="377"/>
      <c r="FHL315" s="377"/>
      <c r="FHM315" s="377"/>
      <c r="FHN315" s="377"/>
      <c r="FHO315" s="377"/>
      <c r="FHP315" s="377"/>
      <c r="FHQ315" s="378"/>
      <c r="FHR315" s="378"/>
      <c r="FHS315" s="378"/>
      <c r="FHT315" s="378"/>
      <c r="FHU315" s="378"/>
      <c r="FHV315" s="378"/>
      <c r="FHW315" s="378"/>
      <c r="FHX315" s="378"/>
      <c r="FHY315" s="378"/>
      <c r="FHZ315" s="378"/>
      <c r="FIA315" s="378"/>
      <c r="FIB315" s="378"/>
      <c r="FIC315" s="378"/>
      <c r="FID315" s="378"/>
      <c r="FIE315" s="378"/>
      <c r="FIF315" s="378"/>
      <c r="FIG315" s="378"/>
      <c r="FIH315" s="378"/>
      <c r="FII315" s="378"/>
      <c r="FIJ315" s="378"/>
      <c r="FIK315" s="378"/>
      <c r="FIL315" s="378"/>
      <c r="FIM315" s="378"/>
      <c r="FIN315" s="378"/>
      <c r="FIO315" s="379"/>
      <c r="FIP315" s="379"/>
      <c r="FIQ315" s="379"/>
      <c r="FIR315" s="379"/>
      <c r="FIS315" s="379"/>
      <c r="FIT315" s="378"/>
      <c r="FIU315" s="378"/>
      <c r="FIV315" s="379"/>
      <c r="FIW315" s="379"/>
      <c r="FIX315" s="378"/>
      <c r="FIY315" s="378"/>
      <c r="FIZ315" s="379"/>
      <c r="FJA315" s="379"/>
      <c r="FJB315" s="378"/>
      <c r="FJC315" s="378"/>
      <c r="FJD315" s="378"/>
      <c r="FJE315" s="378"/>
      <c r="FJF315" s="378"/>
      <c r="FJG315" s="378"/>
      <c r="FJH315" s="378"/>
      <c r="FJI315" s="379"/>
      <c r="FJJ315" s="379"/>
      <c r="FJK315" s="378"/>
      <c r="FJL315" s="378"/>
      <c r="FJM315" s="379"/>
      <c r="FJN315" s="379"/>
      <c r="FJO315" s="378"/>
      <c r="FJP315" s="378"/>
      <c r="FJQ315" s="378"/>
      <c r="FJR315" s="378"/>
      <c r="FJS315" s="378"/>
      <c r="FJT315" s="372"/>
      <c r="FJU315" s="398"/>
      <c r="FJV315" s="378"/>
      <c r="FJW315" s="378"/>
      <c r="FJX315" s="378"/>
      <c r="FJY315" s="378"/>
      <c r="FJZ315" s="378"/>
      <c r="FKA315" s="378"/>
      <c r="FKB315" s="378"/>
      <c r="FKC315" s="377"/>
      <c r="FKD315" s="377"/>
      <c r="FKE315" s="377"/>
      <c r="FKF315" s="377"/>
      <c r="FKG315" s="377"/>
      <c r="FKH315" s="377"/>
      <c r="FKI315" s="377"/>
      <c r="FKJ315" s="377"/>
      <c r="FKK315" s="377"/>
      <c r="FKL315" s="377"/>
      <c r="FKM315" s="377"/>
      <c r="FKN315" s="377"/>
      <c r="FKO315" s="377"/>
      <c r="FKP315" s="377"/>
      <c r="FKQ315" s="377"/>
      <c r="FKR315" s="377"/>
      <c r="FKS315" s="377"/>
      <c r="FKT315" s="377"/>
      <c r="FKU315" s="377"/>
      <c r="FKV315" s="377"/>
      <c r="FKW315" s="377"/>
      <c r="FKX315" s="377"/>
      <c r="FKY315" s="377"/>
      <c r="FKZ315" s="377"/>
      <c r="FLA315" s="377"/>
      <c r="FLB315" s="377"/>
      <c r="FLC315" s="377"/>
      <c r="FLD315" s="377"/>
      <c r="FLE315" s="377"/>
      <c r="FLF315" s="377"/>
      <c r="FLG315" s="377"/>
      <c r="FLH315" s="377"/>
      <c r="FLI315" s="377"/>
      <c r="FLJ315" s="377"/>
      <c r="FLK315" s="377"/>
      <c r="FLL315" s="377"/>
      <c r="FLM315" s="377"/>
      <c r="FLN315" s="377"/>
      <c r="FLO315" s="377"/>
      <c r="FLP315" s="377"/>
      <c r="FLQ315" s="377"/>
      <c r="FLR315" s="377"/>
      <c r="FLS315" s="377"/>
      <c r="FLT315" s="377"/>
      <c r="FLU315" s="378"/>
      <c r="FLV315" s="378"/>
      <c r="FLW315" s="378"/>
      <c r="FLX315" s="378"/>
      <c r="FLY315" s="378"/>
      <c r="FLZ315" s="378"/>
      <c r="FMA315" s="378"/>
      <c r="FMB315" s="378"/>
      <c r="FMC315" s="378"/>
      <c r="FMD315" s="378"/>
      <c r="FME315" s="378"/>
      <c r="FMF315" s="378"/>
      <c r="FMG315" s="378"/>
      <c r="FMH315" s="378"/>
      <c r="FMI315" s="378"/>
      <c r="FMJ315" s="378"/>
      <c r="FMK315" s="378"/>
      <c r="FML315" s="378"/>
      <c r="FMM315" s="378"/>
      <c r="FMN315" s="378"/>
      <c r="FMO315" s="378"/>
      <c r="FMP315" s="378"/>
      <c r="FMQ315" s="378"/>
      <c r="FMR315" s="378"/>
      <c r="FMS315" s="379"/>
      <c r="FMT315" s="379"/>
      <c r="FMU315" s="379"/>
      <c r="FMV315" s="379"/>
      <c r="FMW315" s="379"/>
      <c r="FMX315" s="378"/>
      <c r="FMY315" s="378"/>
      <c r="FMZ315" s="379"/>
      <c r="FNA315" s="379"/>
      <c r="FNB315" s="378"/>
      <c r="FNC315" s="378"/>
      <c r="FND315" s="379"/>
      <c r="FNE315" s="379"/>
      <c r="FNF315" s="378"/>
      <c r="FNG315" s="378"/>
      <c r="FNH315" s="378"/>
      <c r="FNI315" s="378"/>
      <c r="FNJ315" s="378"/>
      <c r="FNK315" s="378"/>
      <c r="FNL315" s="378"/>
      <c r="FNM315" s="379"/>
      <c r="FNN315" s="379"/>
      <c r="FNO315" s="378"/>
      <c r="FNP315" s="378"/>
      <c r="FNQ315" s="379"/>
      <c r="FNR315" s="379"/>
      <c r="FNS315" s="378"/>
      <c r="FNT315" s="378"/>
      <c r="FNU315" s="378"/>
      <c r="FNV315" s="378"/>
      <c r="FNW315" s="378"/>
      <c r="FNX315" s="372"/>
      <c r="FNY315" s="398"/>
      <c r="FNZ315" s="378"/>
      <c r="FOA315" s="378"/>
      <c r="FOB315" s="378"/>
      <c r="FOC315" s="378"/>
      <c r="FOD315" s="378"/>
      <c r="FOE315" s="378"/>
      <c r="FOF315" s="378"/>
      <c r="FOG315" s="377"/>
      <c r="FOH315" s="377"/>
      <c r="FOI315" s="377"/>
      <c r="FOJ315" s="377"/>
      <c r="FOK315" s="377"/>
      <c r="FOL315" s="377"/>
      <c r="FOM315" s="377"/>
      <c r="FON315" s="377"/>
      <c r="FOO315" s="377"/>
      <c r="FOP315" s="377"/>
      <c r="FOQ315" s="377"/>
      <c r="FOR315" s="377"/>
      <c r="FOS315" s="377"/>
      <c r="FOT315" s="377"/>
      <c r="FOU315" s="377"/>
      <c r="FOV315" s="377"/>
      <c r="FOW315" s="377"/>
      <c r="FOX315" s="377"/>
      <c r="FOY315" s="377"/>
      <c r="FOZ315" s="377"/>
      <c r="FPA315" s="377"/>
      <c r="FPB315" s="377"/>
      <c r="FPC315" s="377"/>
      <c r="FPD315" s="377"/>
      <c r="FPE315" s="377"/>
      <c r="FPF315" s="377"/>
      <c r="FPG315" s="377"/>
      <c r="FPH315" s="377"/>
      <c r="FPI315" s="377"/>
      <c r="FPJ315" s="377"/>
      <c r="FPK315" s="377"/>
      <c r="FPL315" s="377"/>
      <c r="FPM315" s="377"/>
      <c r="FPN315" s="377"/>
      <c r="FPO315" s="377"/>
      <c r="FPP315" s="377"/>
      <c r="FPQ315" s="377"/>
      <c r="FPR315" s="377"/>
      <c r="FPS315" s="377"/>
      <c r="FPT315" s="377"/>
      <c r="FPU315" s="377"/>
      <c r="FPV315" s="377"/>
      <c r="FPW315" s="377"/>
      <c r="FPX315" s="377"/>
      <c r="FPY315" s="378"/>
      <c r="FPZ315" s="378"/>
      <c r="FQA315" s="378"/>
      <c r="FQB315" s="378"/>
      <c r="FQC315" s="378"/>
      <c r="FQD315" s="378"/>
      <c r="FQE315" s="378"/>
      <c r="FQF315" s="378"/>
      <c r="FQG315" s="378"/>
      <c r="FQH315" s="378"/>
      <c r="FQI315" s="378"/>
      <c r="FQJ315" s="378"/>
      <c r="FQK315" s="378"/>
      <c r="FQL315" s="378"/>
      <c r="FQM315" s="378"/>
      <c r="FQN315" s="378"/>
      <c r="FQO315" s="378"/>
      <c r="FQP315" s="378"/>
      <c r="FQQ315" s="378"/>
      <c r="FQR315" s="378"/>
      <c r="FQS315" s="378"/>
      <c r="FQT315" s="378"/>
      <c r="FQU315" s="378"/>
      <c r="FQV315" s="378"/>
      <c r="FQW315" s="379"/>
      <c r="FQX315" s="379"/>
      <c r="FQY315" s="379"/>
      <c r="FQZ315" s="379"/>
      <c r="FRA315" s="379"/>
      <c r="FRB315" s="378"/>
      <c r="FRC315" s="378"/>
      <c r="FRD315" s="379"/>
      <c r="FRE315" s="379"/>
      <c r="FRF315" s="378"/>
      <c r="FRG315" s="378"/>
      <c r="FRH315" s="379"/>
      <c r="FRI315" s="379"/>
      <c r="FRJ315" s="378"/>
      <c r="FRK315" s="378"/>
      <c r="FRL315" s="378"/>
      <c r="FRM315" s="378"/>
      <c r="FRN315" s="378"/>
      <c r="FRO315" s="378"/>
      <c r="FRP315" s="378"/>
      <c r="FRQ315" s="379"/>
      <c r="FRR315" s="379"/>
      <c r="FRS315" s="378"/>
      <c r="FRT315" s="378"/>
      <c r="FRU315" s="379"/>
      <c r="FRV315" s="379"/>
      <c r="FRW315" s="378"/>
      <c r="FRX315" s="378"/>
      <c r="FRY315" s="378"/>
      <c r="FRZ315" s="378"/>
      <c r="FSA315" s="378"/>
      <c r="FSB315" s="372"/>
      <c r="FSC315" s="398"/>
      <c r="FSD315" s="378"/>
      <c r="FSE315" s="378"/>
      <c r="FSF315" s="378"/>
      <c r="FSG315" s="378"/>
      <c r="FSH315" s="378"/>
      <c r="FSI315" s="378"/>
      <c r="FSJ315" s="378"/>
      <c r="FSK315" s="377"/>
      <c r="FSL315" s="377"/>
      <c r="FSM315" s="377"/>
      <c r="FSN315" s="377"/>
      <c r="FSO315" s="377"/>
      <c r="FSP315" s="377"/>
      <c r="FSQ315" s="377"/>
      <c r="FSR315" s="377"/>
      <c r="FSS315" s="377"/>
      <c r="FST315" s="377"/>
      <c r="FSU315" s="377"/>
      <c r="FSV315" s="377"/>
      <c r="FSW315" s="377"/>
      <c r="FSX315" s="377"/>
      <c r="FSY315" s="377"/>
      <c r="FSZ315" s="377"/>
      <c r="FTA315" s="377"/>
      <c r="FTB315" s="377"/>
      <c r="FTC315" s="377"/>
      <c r="FTD315" s="377"/>
      <c r="FTE315" s="377"/>
      <c r="FTF315" s="377"/>
      <c r="FTG315" s="377"/>
      <c r="FTH315" s="377"/>
      <c r="FTI315" s="377"/>
      <c r="FTJ315" s="377"/>
      <c r="FTK315" s="377"/>
      <c r="FTL315" s="377"/>
      <c r="FTM315" s="377"/>
      <c r="FTN315" s="377"/>
      <c r="FTO315" s="377"/>
      <c r="FTP315" s="377"/>
      <c r="FTQ315" s="377"/>
      <c r="FTR315" s="377"/>
      <c r="FTS315" s="377"/>
      <c r="FTT315" s="377"/>
      <c r="FTU315" s="377"/>
      <c r="FTV315" s="377"/>
      <c r="FTW315" s="377"/>
      <c r="FTX315" s="377"/>
      <c r="FTY315" s="377"/>
      <c r="FTZ315" s="377"/>
      <c r="FUA315" s="377"/>
      <c r="FUB315" s="377"/>
      <c r="FUC315" s="378"/>
      <c r="FUD315" s="378"/>
      <c r="FUE315" s="378"/>
      <c r="FUF315" s="378"/>
      <c r="FUG315" s="378"/>
      <c r="FUH315" s="378"/>
      <c r="FUI315" s="378"/>
      <c r="FUJ315" s="378"/>
      <c r="FUK315" s="378"/>
      <c r="FUL315" s="378"/>
      <c r="FUM315" s="378"/>
      <c r="FUN315" s="378"/>
      <c r="FUO315" s="378"/>
      <c r="FUP315" s="378"/>
      <c r="FUQ315" s="378"/>
      <c r="FUR315" s="378"/>
      <c r="FUS315" s="378"/>
      <c r="FUT315" s="378"/>
      <c r="FUU315" s="378"/>
      <c r="FUV315" s="378"/>
      <c r="FUW315" s="378"/>
      <c r="FUX315" s="378"/>
      <c r="FUY315" s="378"/>
      <c r="FUZ315" s="378"/>
      <c r="FVA315" s="379"/>
      <c r="FVB315" s="379"/>
      <c r="FVC315" s="379"/>
      <c r="FVD315" s="379"/>
      <c r="FVE315" s="379"/>
      <c r="FVF315" s="378"/>
      <c r="FVG315" s="378"/>
      <c r="FVH315" s="379"/>
      <c r="FVI315" s="379"/>
      <c r="FVJ315" s="378"/>
      <c r="FVK315" s="378"/>
      <c r="FVL315" s="379"/>
      <c r="FVM315" s="379"/>
      <c r="FVN315" s="378"/>
      <c r="FVO315" s="378"/>
      <c r="FVP315" s="378"/>
      <c r="FVQ315" s="378"/>
      <c r="FVR315" s="378"/>
      <c r="FVS315" s="378"/>
      <c r="FVT315" s="378"/>
      <c r="FVU315" s="379"/>
      <c r="FVV315" s="379"/>
      <c r="FVW315" s="378"/>
      <c r="FVX315" s="378"/>
      <c r="FVY315" s="379"/>
      <c r="FVZ315" s="379"/>
      <c r="FWA315" s="378"/>
      <c r="FWB315" s="378"/>
      <c r="FWC315" s="378"/>
      <c r="FWD315" s="378"/>
      <c r="FWE315" s="378"/>
      <c r="FWF315" s="372"/>
      <c r="FWG315" s="398"/>
      <c r="FWH315" s="378"/>
      <c r="FWI315" s="378"/>
      <c r="FWJ315" s="378"/>
      <c r="FWK315" s="378"/>
      <c r="FWL315" s="378"/>
      <c r="FWM315" s="378"/>
      <c r="FWN315" s="378"/>
      <c r="FWO315" s="377"/>
      <c r="FWP315" s="377"/>
      <c r="FWQ315" s="377"/>
      <c r="FWR315" s="377"/>
      <c r="FWS315" s="377"/>
      <c r="FWT315" s="377"/>
      <c r="FWU315" s="377"/>
      <c r="FWV315" s="377"/>
      <c r="FWW315" s="377"/>
      <c r="FWX315" s="377"/>
      <c r="FWY315" s="377"/>
      <c r="FWZ315" s="377"/>
      <c r="FXA315" s="377"/>
      <c r="FXB315" s="377"/>
      <c r="FXC315" s="377"/>
      <c r="FXD315" s="377"/>
      <c r="FXE315" s="377"/>
      <c r="FXF315" s="377"/>
      <c r="FXG315" s="377"/>
      <c r="FXH315" s="377"/>
      <c r="FXI315" s="377"/>
      <c r="FXJ315" s="377"/>
      <c r="FXK315" s="377"/>
      <c r="FXL315" s="377"/>
      <c r="FXM315" s="377"/>
      <c r="FXN315" s="377"/>
      <c r="FXO315" s="377"/>
      <c r="FXP315" s="377"/>
      <c r="FXQ315" s="377"/>
      <c r="FXR315" s="377"/>
      <c r="FXS315" s="377"/>
      <c r="FXT315" s="377"/>
      <c r="FXU315" s="377"/>
      <c r="FXV315" s="377"/>
      <c r="FXW315" s="377"/>
      <c r="FXX315" s="377"/>
      <c r="FXY315" s="377"/>
      <c r="FXZ315" s="377"/>
      <c r="FYA315" s="377"/>
      <c r="FYB315" s="377"/>
      <c r="FYC315" s="377"/>
      <c r="FYD315" s="377"/>
      <c r="FYE315" s="377"/>
      <c r="FYF315" s="377"/>
      <c r="FYG315" s="378"/>
      <c r="FYH315" s="378"/>
      <c r="FYI315" s="378"/>
      <c r="FYJ315" s="378"/>
      <c r="FYK315" s="378"/>
      <c r="FYL315" s="378"/>
      <c r="FYM315" s="378"/>
      <c r="FYN315" s="378"/>
      <c r="FYO315" s="378"/>
      <c r="FYP315" s="378"/>
      <c r="FYQ315" s="378"/>
      <c r="FYR315" s="378"/>
      <c r="FYS315" s="378"/>
      <c r="FYT315" s="378"/>
      <c r="FYU315" s="378"/>
      <c r="FYV315" s="378"/>
      <c r="FYW315" s="378"/>
      <c r="FYX315" s="378"/>
      <c r="FYY315" s="378"/>
      <c r="FYZ315" s="378"/>
      <c r="FZA315" s="378"/>
      <c r="FZB315" s="378"/>
      <c r="FZC315" s="378"/>
      <c r="FZD315" s="378"/>
      <c r="FZE315" s="379"/>
      <c r="FZF315" s="379"/>
      <c r="FZG315" s="379"/>
      <c r="FZH315" s="379"/>
      <c r="FZI315" s="379"/>
      <c r="FZJ315" s="378"/>
      <c r="FZK315" s="378"/>
      <c r="FZL315" s="379"/>
      <c r="FZM315" s="379"/>
      <c r="FZN315" s="378"/>
      <c r="FZO315" s="378"/>
      <c r="FZP315" s="379"/>
      <c r="FZQ315" s="379"/>
      <c r="FZR315" s="378"/>
      <c r="FZS315" s="378"/>
      <c r="FZT315" s="378"/>
      <c r="FZU315" s="378"/>
      <c r="FZV315" s="378"/>
      <c r="FZW315" s="378"/>
      <c r="FZX315" s="378"/>
      <c r="FZY315" s="379"/>
      <c r="FZZ315" s="379"/>
      <c r="GAA315" s="378"/>
      <c r="GAB315" s="378"/>
      <c r="GAC315" s="379"/>
      <c r="GAD315" s="379"/>
      <c r="GAE315" s="378"/>
      <c r="GAF315" s="378"/>
      <c r="GAG315" s="378"/>
      <c r="GAH315" s="378"/>
      <c r="GAI315" s="378"/>
      <c r="GAJ315" s="372"/>
      <c r="GAK315" s="398"/>
      <c r="GAL315" s="378"/>
      <c r="GAM315" s="378"/>
      <c r="GAN315" s="378"/>
      <c r="GAO315" s="378"/>
      <c r="GAP315" s="378"/>
      <c r="GAQ315" s="378"/>
      <c r="GAR315" s="378"/>
      <c r="GAS315" s="377"/>
      <c r="GAT315" s="377"/>
      <c r="GAU315" s="377"/>
      <c r="GAV315" s="377"/>
      <c r="GAW315" s="377"/>
      <c r="GAX315" s="377"/>
      <c r="GAY315" s="377"/>
      <c r="GAZ315" s="377"/>
      <c r="GBA315" s="377"/>
      <c r="GBB315" s="377"/>
      <c r="GBC315" s="377"/>
      <c r="GBD315" s="377"/>
      <c r="GBE315" s="377"/>
      <c r="GBF315" s="377"/>
      <c r="GBG315" s="377"/>
      <c r="GBH315" s="377"/>
      <c r="GBI315" s="377"/>
      <c r="GBJ315" s="377"/>
      <c r="GBK315" s="377"/>
      <c r="GBL315" s="377"/>
      <c r="GBM315" s="377"/>
      <c r="GBN315" s="377"/>
      <c r="GBO315" s="377"/>
      <c r="GBP315" s="377"/>
      <c r="GBQ315" s="377"/>
      <c r="GBR315" s="377"/>
      <c r="GBS315" s="377"/>
      <c r="GBT315" s="377"/>
      <c r="GBU315" s="377"/>
      <c r="GBV315" s="377"/>
      <c r="GBW315" s="377"/>
      <c r="GBX315" s="377"/>
      <c r="GBY315" s="377"/>
      <c r="GBZ315" s="377"/>
      <c r="GCA315" s="377"/>
      <c r="GCB315" s="377"/>
      <c r="GCC315" s="377"/>
      <c r="GCD315" s="377"/>
      <c r="GCE315" s="377"/>
      <c r="GCF315" s="377"/>
      <c r="GCG315" s="377"/>
      <c r="GCH315" s="377"/>
      <c r="GCI315" s="377"/>
      <c r="GCJ315" s="377"/>
      <c r="GCK315" s="378"/>
      <c r="GCL315" s="378"/>
      <c r="GCM315" s="378"/>
      <c r="GCN315" s="378"/>
      <c r="GCO315" s="378"/>
      <c r="GCP315" s="378"/>
      <c r="GCQ315" s="378"/>
      <c r="GCR315" s="378"/>
      <c r="GCS315" s="378"/>
      <c r="GCT315" s="378"/>
      <c r="GCU315" s="378"/>
      <c r="GCV315" s="378"/>
      <c r="GCW315" s="378"/>
      <c r="GCX315" s="378"/>
      <c r="GCY315" s="378"/>
      <c r="GCZ315" s="378"/>
      <c r="GDA315" s="378"/>
      <c r="GDB315" s="378"/>
      <c r="GDC315" s="378"/>
      <c r="GDD315" s="378"/>
      <c r="GDE315" s="378"/>
      <c r="GDF315" s="378"/>
      <c r="GDG315" s="378"/>
      <c r="GDH315" s="378"/>
      <c r="GDI315" s="379"/>
      <c r="GDJ315" s="379"/>
      <c r="GDK315" s="379"/>
      <c r="GDL315" s="379"/>
      <c r="GDM315" s="379"/>
      <c r="GDN315" s="378"/>
      <c r="GDO315" s="378"/>
      <c r="GDP315" s="379"/>
      <c r="GDQ315" s="379"/>
      <c r="GDR315" s="378"/>
      <c r="GDS315" s="378"/>
      <c r="GDT315" s="379"/>
      <c r="GDU315" s="379"/>
      <c r="GDV315" s="378"/>
      <c r="GDW315" s="378"/>
      <c r="GDX315" s="378"/>
      <c r="GDY315" s="378"/>
      <c r="GDZ315" s="378"/>
      <c r="GEA315" s="378"/>
      <c r="GEB315" s="378"/>
      <c r="GEC315" s="379"/>
      <c r="GED315" s="379"/>
      <c r="GEE315" s="378"/>
      <c r="GEF315" s="378"/>
      <c r="GEG315" s="379"/>
      <c r="GEH315" s="379"/>
      <c r="GEI315" s="378"/>
      <c r="GEJ315" s="378"/>
      <c r="GEK315" s="378"/>
      <c r="GEL315" s="378"/>
      <c r="GEM315" s="378"/>
      <c r="GEN315" s="372"/>
      <c r="GEO315" s="398"/>
      <c r="GEP315" s="378"/>
      <c r="GEQ315" s="378"/>
      <c r="GER315" s="378"/>
      <c r="GES315" s="378"/>
      <c r="GET315" s="378"/>
      <c r="GEU315" s="378"/>
      <c r="GEV315" s="378"/>
      <c r="GEW315" s="377"/>
      <c r="GEX315" s="377"/>
      <c r="GEY315" s="377"/>
      <c r="GEZ315" s="377"/>
      <c r="GFA315" s="377"/>
      <c r="GFB315" s="377"/>
      <c r="GFC315" s="377"/>
      <c r="GFD315" s="377"/>
      <c r="GFE315" s="377"/>
      <c r="GFF315" s="377"/>
      <c r="GFG315" s="377"/>
      <c r="GFH315" s="377"/>
      <c r="GFI315" s="377"/>
      <c r="GFJ315" s="377"/>
      <c r="GFK315" s="377"/>
      <c r="GFL315" s="377"/>
      <c r="GFM315" s="377"/>
      <c r="GFN315" s="377"/>
      <c r="GFO315" s="377"/>
      <c r="GFP315" s="377"/>
      <c r="GFQ315" s="377"/>
      <c r="GFR315" s="377"/>
      <c r="GFS315" s="377"/>
      <c r="GFT315" s="377"/>
      <c r="GFU315" s="377"/>
      <c r="GFV315" s="377"/>
      <c r="GFW315" s="377"/>
      <c r="GFX315" s="377"/>
      <c r="GFY315" s="377"/>
      <c r="GFZ315" s="377"/>
      <c r="GGA315" s="377"/>
      <c r="GGB315" s="377"/>
      <c r="GGC315" s="377"/>
      <c r="GGD315" s="377"/>
      <c r="GGE315" s="377"/>
      <c r="GGF315" s="377"/>
      <c r="GGG315" s="377"/>
      <c r="GGH315" s="377"/>
      <c r="GGI315" s="377"/>
      <c r="GGJ315" s="377"/>
      <c r="GGK315" s="377"/>
      <c r="GGL315" s="377"/>
      <c r="GGM315" s="377"/>
      <c r="GGN315" s="377"/>
      <c r="GGO315" s="378"/>
      <c r="GGP315" s="378"/>
      <c r="GGQ315" s="378"/>
      <c r="GGR315" s="378"/>
      <c r="GGS315" s="378"/>
      <c r="GGT315" s="378"/>
      <c r="GGU315" s="378"/>
      <c r="GGV315" s="378"/>
      <c r="GGW315" s="378"/>
      <c r="GGX315" s="378"/>
      <c r="GGY315" s="378"/>
      <c r="GGZ315" s="378"/>
      <c r="GHA315" s="378"/>
      <c r="GHB315" s="378"/>
      <c r="GHC315" s="378"/>
      <c r="GHD315" s="378"/>
      <c r="GHE315" s="378"/>
      <c r="GHF315" s="378"/>
      <c r="GHG315" s="378"/>
      <c r="GHH315" s="378"/>
      <c r="GHI315" s="378"/>
      <c r="GHJ315" s="378"/>
      <c r="GHK315" s="378"/>
      <c r="GHL315" s="378"/>
      <c r="GHM315" s="379"/>
      <c r="GHN315" s="379"/>
      <c r="GHO315" s="379"/>
      <c r="GHP315" s="379"/>
      <c r="GHQ315" s="379"/>
      <c r="GHR315" s="378"/>
      <c r="GHS315" s="378"/>
      <c r="GHT315" s="379"/>
      <c r="GHU315" s="379"/>
      <c r="GHV315" s="378"/>
      <c r="GHW315" s="378"/>
      <c r="GHX315" s="379"/>
      <c r="GHY315" s="379"/>
      <c r="GHZ315" s="378"/>
      <c r="GIA315" s="378"/>
      <c r="GIB315" s="378"/>
      <c r="GIC315" s="378"/>
      <c r="GID315" s="378"/>
      <c r="GIE315" s="378"/>
      <c r="GIF315" s="378"/>
      <c r="GIG315" s="379"/>
      <c r="GIH315" s="379"/>
      <c r="GII315" s="378"/>
      <c r="GIJ315" s="378"/>
      <c r="GIK315" s="379"/>
      <c r="GIL315" s="379"/>
      <c r="GIM315" s="378"/>
      <c r="GIN315" s="378"/>
      <c r="GIO315" s="378"/>
      <c r="GIP315" s="378"/>
      <c r="GIQ315" s="378"/>
      <c r="GIR315" s="372"/>
      <c r="GIS315" s="398"/>
      <c r="GIT315" s="378"/>
      <c r="GIU315" s="378"/>
      <c r="GIV315" s="378"/>
      <c r="GIW315" s="378"/>
      <c r="GIX315" s="378"/>
      <c r="GIY315" s="378"/>
      <c r="GIZ315" s="378"/>
      <c r="GJA315" s="377"/>
      <c r="GJB315" s="377"/>
      <c r="GJC315" s="377"/>
      <c r="GJD315" s="377"/>
      <c r="GJE315" s="377"/>
      <c r="GJF315" s="377"/>
      <c r="GJG315" s="377"/>
      <c r="GJH315" s="377"/>
      <c r="GJI315" s="377"/>
      <c r="GJJ315" s="377"/>
      <c r="GJK315" s="377"/>
      <c r="GJL315" s="377"/>
      <c r="GJM315" s="377"/>
      <c r="GJN315" s="377"/>
      <c r="GJO315" s="377"/>
      <c r="GJP315" s="377"/>
      <c r="GJQ315" s="377"/>
      <c r="GJR315" s="377"/>
      <c r="GJS315" s="377"/>
      <c r="GJT315" s="377"/>
      <c r="GJU315" s="377"/>
      <c r="GJV315" s="377"/>
      <c r="GJW315" s="377"/>
      <c r="GJX315" s="377"/>
      <c r="GJY315" s="377"/>
      <c r="GJZ315" s="377"/>
      <c r="GKA315" s="377"/>
      <c r="GKB315" s="377"/>
      <c r="GKC315" s="377"/>
      <c r="GKD315" s="377"/>
      <c r="GKE315" s="377"/>
      <c r="GKF315" s="377"/>
      <c r="GKG315" s="377"/>
      <c r="GKH315" s="377"/>
      <c r="GKI315" s="377"/>
      <c r="GKJ315" s="377"/>
      <c r="GKK315" s="377"/>
      <c r="GKL315" s="377"/>
      <c r="GKM315" s="377"/>
      <c r="GKN315" s="377"/>
      <c r="GKO315" s="377"/>
      <c r="GKP315" s="377"/>
      <c r="GKQ315" s="377"/>
      <c r="GKR315" s="377"/>
      <c r="GKS315" s="378"/>
      <c r="GKT315" s="378"/>
      <c r="GKU315" s="378"/>
      <c r="GKV315" s="378"/>
      <c r="GKW315" s="378"/>
      <c r="GKX315" s="378"/>
      <c r="GKY315" s="378"/>
      <c r="GKZ315" s="378"/>
      <c r="GLA315" s="378"/>
      <c r="GLB315" s="378"/>
      <c r="GLC315" s="378"/>
      <c r="GLD315" s="378"/>
      <c r="GLE315" s="378"/>
      <c r="GLF315" s="378"/>
      <c r="GLG315" s="378"/>
      <c r="GLH315" s="378"/>
      <c r="GLI315" s="378"/>
      <c r="GLJ315" s="378"/>
      <c r="GLK315" s="378"/>
      <c r="GLL315" s="378"/>
      <c r="GLM315" s="378"/>
      <c r="GLN315" s="378"/>
      <c r="GLO315" s="378"/>
      <c r="GLP315" s="378"/>
      <c r="GLQ315" s="379"/>
      <c r="GLR315" s="379"/>
      <c r="GLS315" s="379"/>
      <c r="GLT315" s="379"/>
      <c r="GLU315" s="379"/>
      <c r="GLV315" s="378"/>
      <c r="GLW315" s="378"/>
      <c r="GLX315" s="379"/>
      <c r="GLY315" s="379"/>
      <c r="GLZ315" s="378"/>
      <c r="GMA315" s="378"/>
      <c r="GMB315" s="379"/>
      <c r="GMC315" s="379"/>
      <c r="GMD315" s="378"/>
      <c r="GME315" s="378"/>
      <c r="GMF315" s="378"/>
      <c r="GMG315" s="378"/>
      <c r="GMH315" s="378"/>
      <c r="GMI315" s="378"/>
      <c r="GMJ315" s="378"/>
      <c r="GMK315" s="379"/>
      <c r="GML315" s="379"/>
      <c r="GMM315" s="378"/>
      <c r="GMN315" s="378"/>
      <c r="GMO315" s="379"/>
      <c r="GMP315" s="379"/>
      <c r="GMQ315" s="378"/>
      <c r="GMR315" s="378"/>
      <c r="GMS315" s="378"/>
      <c r="GMT315" s="378"/>
      <c r="GMU315" s="378"/>
      <c r="GMV315" s="372"/>
      <c r="GMW315" s="398"/>
      <c r="GMX315" s="378"/>
      <c r="GMY315" s="378"/>
      <c r="GMZ315" s="378"/>
      <c r="GNA315" s="378"/>
      <c r="GNB315" s="378"/>
      <c r="GNC315" s="378"/>
      <c r="GND315" s="378"/>
      <c r="GNE315" s="377"/>
      <c r="GNF315" s="377"/>
      <c r="GNG315" s="377"/>
      <c r="GNH315" s="377"/>
      <c r="GNI315" s="377"/>
      <c r="GNJ315" s="377"/>
      <c r="GNK315" s="377"/>
      <c r="GNL315" s="377"/>
      <c r="GNM315" s="377"/>
      <c r="GNN315" s="377"/>
      <c r="GNO315" s="377"/>
      <c r="GNP315" s="377"/>
      <c r="GNQ315" s="377"/>
      <c r="GNR315" s="377"/>
      <c r="GNS315" s="377"/>
      <c r="GNT315" s="377"/>
      <c r="GNU315" s="377"/>
      <c r="GNV315" s="377"/>
      <c r="GNW315" s="377"/>
      <c r="GNX315" s="377"/>
      <c r="GNY315" s="377"/>
      <c r="GNZ315" s="377"/>
      <c r="GOA315" s="377"/>
      <c r="GOB315" s="377"/>
      <c r="GOC315" s="377"/>
      <c r="GOD315" s="377"/>
      <c r="GOE315" s="377"/>
      <c r="GOF315" s="377"/>
      <c r="GOG315" s="377"/>
      <c r="GOH315" s="377"/>
      <c r="GOI315" s="377"/>
      <c r="GOJ315" s="377"/>
      <c r="GOK315" s="377"/>
      <c r="GOL315" s="377"/>
      <c r="GOM315" s="377"/>
      <c r="GON315" s="377"/>
      <c r="GOO315" s="377"/>
      <c r="GOP315" s="377"/>
      <c r="GOQ315" s="377"/>
      <c r="GOR315" s="377"/>
      <c r="GOS315" s="377"/>
      <c r="GOT315" s="377"/>
      <c r="GOU315" s="377"/>
      <c r="GOV315" s="377"/>
      <c r="GOW315" s="378"/>
      <c r="GOX315" s="378"/>
      <c r="GOY315" s="378"/>
      <c r="GOZ315" s="378"/>
      <c r="GPA315" s="378"/>
      <c r="GPB315" s="378"/>
      <c r="GPC315" s="378"/>
      <c r="GPD315" s="378"/>
      <c r="GPE315" s="378"/>
      <c r="GPF315" s="378"/>
      <c r="GPG315" s="378"/>
      <c r="GPH315" s="378"/>
      <c r="GPI315" s="378"/>
      <c r="GPJ315" s="378"/>
      <c r="GPK315" s="378"/>
      <c r="GPL315" s="378"/>
      <c r="GPM315" s="378"/>
      <c r="GPN315" s="378"/>
      <c r="GPO315" s="378"/>
      <c r="GPP315" s="378"/>
      <c r="GPQ315" s="378"/>
      <c r="GPR315" s="378"/>
      <c r="GPS315" s="378"/>
      <c r="GPT315" s="378"/>
      <c r="GPU315" s="379"/>
      <c r="GPV315" s="379"/>
      <c r="GPW315" s="379"/>
      <c r="GPX315" s="379"/>
      <c r="GPY315" s="379"/>
      <c r="GPZ315" s="378"/>
      <c r="GQA315" s="378"/>
      <c r="GQB315" s="379"/>
      <c r="GQC315" s="379"/>
      <c r="GQD315" s="378"/>
      <c r="GQE315" s="378"/>
      <c r="GQF315" s="379"/>
      <c r="GQG315" s="379"/>
      <c r="GQH315" s="378"/>
      <c r="GQI315" s="378"/>
      <c r="GQJ315" s="378"/>
      <c r="GQK315" s="378"/>
      <c r="GQL315" s="378"/>
      <c r="GQM315" s="378"/>
      <c r="GQN315" s="378"/>
      <c r="GQO315" s="379"/>
      <c r="GQP315" s="379"/>
      <c r="GQQ315" s="378"/>
      <c r="GQR315" s="378"/>
      <c r="GQS315" s="379"/>
      <c r="GQT315" s="379"/>
      <c r="GQU315" s="378"/>
      <c r="GQV315" s="378"/>
      <c r="GQW315" s="378"/>
      <c r="GQX315" s="378"/>
      <c r="GQY315" s="378"/>
      <c r="GQZ315" s="372"/>
      <c r="GRA315" s="398"/>
      <c r="GRB315" s="378"/>
      <c r="GRC315" s="378"/>
      <c r="GRD315" s="378"/>
      <c r="GRE315" s="378"/>
      <c r="GRF315" s="378"/>
      <c r="GRG315" s="378"/>
      <c r="GRH315" s="378"/>
      <c r="GRI315" s="377"/>
      <c r="GRJ315" s="377"/>
      <c r="GRK315" s="377"/>
      <c r="GRL315" s="377"/>
      <c r="GRM315" s="377"/>
      <c r="GRN315" s="377"/>
      <c r="GRO315" s="377"/>
      <c r="GRP315" s="377"/>
      <c r="GRQ315" s="377"/>
      <c r="GRR315" s="377"/>
      <c r="GRS315" s="377"/>
      <c r="GRT315" s="377"/>
      <c r="GRU315" s="377"/>
      <c r="GRV315" s="377"/>
      <c r="GRW315" s="377"/>
      <c r="GRX315" s="377"/>
      <c r="GRY315" s="377"/>
      <c r="GRZ315" s="377"/>
      <c r="GSA315" s="377"/>
      <c r="GSB315" s="377"/>
      <c r="GSC315" s="377"/>
      <c r="GSD315" s="377"/>
      <c r="GSE315" s="377"/>
      <c r="GSF315" s="377"/>
      <c r="GSG315" s="377"/>
      <c r="GSH315" s="377"/>
      <c r="GSI315" s="377"/>
      <c r="GSJ315" s="377"/>
      <c r="GSK315" s="377"/>
      <c r="GSL315" s="377"/>
      <c r="GSM315" s="377"/>
      <c r="GSN315" s="377"/>
      <c r="GSO315" s="377"/>
      <c r="GSP315" s="377"/>
      <c r="GSQ315" s="377"/>
      <c r="GSR315" s="377"/>
      <c r="GSS315" s="377"/>
      <c r="GST315" s="377"/>
      <c r="GSU315" s="377"/>
      <c r="GSV315" s="377"/>
      <c r="GSW315" s="377"/>
      <c r="GSX315" s="377"/>
      <c r="GSY315" s="377"/>
      <c r="GSZ315" s="377"/>
      <c r="GTA315" s="378"/>
      <c r="GTB315" s="378"/>
      <c r="GTC315" s="378"/>
      <c r="GTD315" s="378"/>
      <c r="GTE315" s="378"/>
      <c r="GTF315" s="378"/>
      <c r="GTG315" s="378"/>
      <c r="GTH315" s="378"/>
      <c r="GTI315" s="378"/>
      <c r="GTJ315" s="378"/>
      <c r="GTK315" s="378"/>
      <c r="GTL315" s="378"/>
      <c r="GTM315" s="378"/>
      <c r="GTN315" s="378"/>
      <c r="GTO315" s="378"/>
      <c r="GTP315" s="378"/>
      <c r="GTQ315" s="378"/>
      <c r="GTR315" s="378"/>
      <c r="GTS315" s="378"/>
      <c r="GTT315" s="378"/>
      <c r="GTU315" s="378"/>
      <c r="GTV315" s="378"/>
      <c r="GTW315" s="378"/>
      <c r="GTX315" s="378"/>
      <c r="GTY315" s="379"/>
      <c r="GTZ315" s="379"/>
      <c r="GUA315" s="379"/>
      <c r="GUB315" s="379"/>
      <c r="GUC315" s="379"/>
      <c r="GUD315" s="378"/>
      <c r="GUE315" s="378"/>
      <c r="GUF315" s="379"/>
      <c r="GUG315" s="379"/>
      <c r="GUH315" s="378"/>
      <c r="GUI315" s="378"/>
      <c r="GUJ315" s="379"/>
      <c r="GUK315" s="379"/>
      <c r="GUL315" s="378"/>
      <c r="GUM315" s="378"/>
      <c r="GUN315" s="378"/>
      <c r="GUO315" s="378"/>
      <c r="GUP315" s="378"/>
      <c r="GUQ315" s="378"/>
      <c r="GUR315" s="378"/>
      <c r="GUS315" s="379"/>
      <c r="GUT315" s="379"/>
      <c r="GUU315" s="378"/>
      <c r="GUV315" s="378"/>
      <c r="GUW315" s="379"/>
      <c r="GUX315" s="379"/>
      <c r="GUY315" s="378"/>
      <c r="GUZ315" s="378"/>
      <c r="GVA315" s="378"/>
      <c r="GVB315" s="378"/>
      <c r="GVC315" s="378"/>
      <c r="GVD315" s="372"/>
      <c r="GVE315" s="398"/>
      <c r="GVF315" s="378"/>
      <c r="GVG315" s="378"/>
      <c r="GVH315" s="378"/>
      <c r="GVI315" s="378"/>
      <c r="GVJ315" s="378"/>
      <c r="GVK315" s="378"/>
      <c r="GVL315" s="378"/>
      <c r="GVM315" s="377"/>
      <c r="GVN315" s="377"/>
      <c r="GVO315" s="377"/>
      <c r="GVP315" s="377"/>
      <c r="GVQ315" s="377"/>
      <c r="GVR315" s="377"/>
      <c r="GVS315" s="377"/>
      <c r="GVT315" s="377"/>
      <c r="GVU315" s="377"/>
      <c r="GVV315" s="377"/>
      <c r="GVW315" s="377"/>
      <c r="GVX315" s="377"/>
      <c r="GVY315" s="377"/>
      <c r="GVZ315" s="377"/>
      <c r="GWA315" s="377"/>
      <c r="GWB315" s="377"/>
      <c r="GWC315" s="377"/>
      <c r="GWD315" s="377"/>
      <c r="GWE315" s="377"/>
      <c r="GWF315" s="377"/>
      <c r="GWG315" s="377"/>
      <c r="GWH315" s="377"/>
      <c r="GWI315" s="377"/>
      <c r="GWJ315" s="377"/>
      <c r="GWK315" s="377"/>
      <c r="GWL315" s="377"/>
      <c r="GWM315" s="377"/>
      <c r="GWN315" s="377"/>
      <c r="GWO315" s="377"/>
      <c r="GWP315" s="377"/>
      <c r="GWQ315" s="377"/>
      <c r="GWR315" s="377"/>
      <c r="GWS315" s="377"/>
      <c r="GWT315" s="377"/>
      <c r="GWU315" s="377"/>
      <c r="GWV315" s="377"/>
      <c r="GWW315" s="377"/>
      <c r="GWX315" s="377"/>
      <c r="GWY315" s="377"/>
      <c r="GWZ315" s="377"/>
      <c r="GXA315" s="377"/>
      <c r="GXB315" s="377"/>
      <c r="GXC315" s="377"/>
      <c r="GXD315" s="377"/>
      <c r="GXE315" s="378"/>
      <c r="GXF315" s="378"/>
      <c r="GXG315" s="378"/>
      <c r="GXH315" s="378"/>
      <c r="GXI315" s="378"/>
      <c r="GXJ315" s="378"/>
      <c r="GXK315" s="378"/>
      <c r="GXL315" s="378"/>
      <c r="GXM315" s="378"/>
      <c r="GXN315" s="378"/>
      <c r="GXO315" s="378"/>
      <c r="GXP315" s="378"/>
      <c r="GXQ315" s="378"/>
      <c r="GXR315" s="378"/>
      <c r="GXS315" s="378"/>
      <c r="GXT315" s="378"/>
      <c r="GXU315" s="378"/>
      <c r="GXV315" s="378"/>
      <c r="GXW315" s="378"/>
      <c r="GXX315" s="378"/>
      <c r="GXY315" s="378"/>
      <c r="GXZ315" s="378"/>
      <c r="GYA315" s="378"/>
      <c r="GYB315" s="378"/>
      <c r="GYC315" s="379"/>
      <c r="GYD315" s="379"/>
      <c r="GYE315" s="379"/>
      <c r="GYF315" s="379"/>
      <c r="GYG315" s="379"/>
      <c r="GYH315" s="378"/>
      <c r="GYI315" s="378"/>
      <c r="GYJ315" s="379"/>
      <c r="GYK315" s="379"/>
      <c r="GYL315" s="378"/>
      <c r="GYM315" s="378"/>
      <c r="GYN315" s="379"/>
      <c r="GYO315" s="379"/>
      <c r="GYP315" s="378"/>
      <c r="GYQ315" s="378"/>
      <c r="GYR315" s="378"/>
      <c r="GYS315" s="378"/>
      <c r="GYT315" s="378"/>
      <c r="GYU315" s="378"/>
      <c r="GYV315" s="378"/>
      <c r="GYW315" s="379"/>
      <c r="GYX315" s="379"/>
      <c r="GYY315" s="378"/>
      <c r="GYZ315" s="378"/>
      <c r="GZA315" s="379"/>
      <c r="GZB315" s="379"/>
      <c r="GZC315" s="378"/>
      <c r="GZD315" s="378"/>
      <c r="GZE315" s="378"/>
      <c r="GZF315" s="378"/>
      <c r="GZG315" s="378"/>
      <c r="GZH315" s="372"/>
      <c r="GZI315" s="398"/>
      <c r="GZJ315" s="378"/>
      <c r="GZK315" s="378"/>
      <c r="GZL315" s="378"/>
      <c r="GZM315" s="378"/>
      <c r="GZN315" s="378"/>
      <c r="GZO315" s="378"/>
      <c r="GZP315" s="378"/>
      <c r="GZQ315" s="377"/>
      <c r="GZR315" s="377"/>
      <c r="GZS315" s="377"/>
      <c r="GZT315" s="377"/>
      <c r="GZU315" s="377"/>
      <c r="GZV315" s="377"/>
      <c r="GZW315" s="377"/>
      <c r="GZX315" s="377"/>
      <c r="GZY315" s="377"/>
      <c r="GZZ315" s="377"/>
      <c r="HAA315" s="377"/>
      <c r="HAB315" s="377"/>
      <c r="HAC315" s="377"/>
      <c r="HAD315" s="377"/>
      <c r="HAE315" s="377"/>
      <c r="HAF315" s="377"/>
      <c r="HAG315" s="377"/>
      <c r="HAH315" s="377"/>
      <c r="HAI315" s="377"/>
      <c r="HAJ315" s="377"/>
      <c r="HAK315" s="377"/>
      <c r="HAL315" s="377"/>
      <c r="HAM315" s="377"/>
      <c r="HAN315" s="377"/>
      <c r="HAO315" s="377"/>
      <c r="HAP315" s="377"/>
      <c r="HAQ315" s="377"/>
      <c r="HAR315" s="377"/>
      <c r="HAS315" s="377"/>
      <c r="HAT315" s="377"/>
      <c r="HAU315" s="377"/>
      <c r="HAV315" s="377"/>
      <c r="HAW315" s="377"/>
      <c r="HAX315" s="377"/>
      <c r="HAY315" s="377"/>
      <c r="HAZ315" s="377"/>
      <c r="HBA315" s="377"/>
      <c r="HBB315" s="377"/>
      <c r="HBC315" s="377"/>
      <c r="HBD315" s="377"/>
      <c r="HBE315" s="377"/>
      <c r="HBF315" s="377"/>
      <c r="HBG315" s="377"/>
      <c r="HBH315" s="377"/>
      <c r="HBI315" s="378"/>
      <c r="HBJ315" s="378"/>
      <c r="HBK315" s="378"/>
      <c r="HBL315" s="378"/>
      <c r="HBM315" s="378"/>
      <c r="HBN315" s="378"/>
      <c r="HBO315" s="378"/>
      <c r="HBP315" s="378"/>
      <c r="HBQ315" s="378"/>
      <c r="HBR315" s="378"/>
      <c r="HBS315" s="378"/>
      <c r="HBT315" s="378"/>
      <c r="HBU315" s="378"/>
      <c r="HBV315" s="378"/>
      <c r="HBW315" s="378"/>
      <c r="HBX315" s="378"/>
      <c r="HBY315" s="378"/>
      <c r="HBZ315" s="378"/>
      <c r="HCA315" s="378"/>
      <c r="HCB315" s="378"/>
      <c r="HCC315" s="378"/>
      <c r="HCD315" s="378"/>
      <c r="HCE315" s="378"/>
      <c r="HCF315" s="378"/>
      <c r="HCG315" s="379"/>
      <c r="HCH315" s="379"/>
      <c r="HCI315" s="379"/>
      <c r="HCJ315" s="379"/>
      <c r="HCK315" s="379"/>
      <c r="HCL315" s="378"/>
      <c r="HCM315" s="378"/>
      <c r="HCN315" s="379"/>
      <c r="HCO315" s="379"/>
      <c r="HCP315" s="378"/>
      <c r="HCQ315" s="378"/>
      <c r="HCR315" s="379"/>
      <c r="HCS315" s="379"/>
      <c r="HCT315" s="378"/>
      <c r="HCU315" s="378"/>
      <c r="HCV315" s="378"/>
      <c r="HCW315" s="378"/>
      <c r="HCX315" s="378"/>
      <c r="HCY315" s="378"/>
      <c r="HCZ315" s="378"/>
      <c r="HDA315" s="379"/>
      <c r="HDB315" s="379"/>
      <c r="HDC315" s="378"/>
      <c r="HDD315" s="378"/>
      <c r="HDE315" s="379"/>
      <c r="HDF315" s="379"/>
      <c r="HDG315" s="378"/>
      <c r="HDH315" s="378"/>
      <c r="HDI315" s="378"/>
      <c r="HDJ315" s="378"/>
      <c r="HDK315" s="378"/>
      <c r="HDL315" s="372"/>
      <c r="HDM315" s="398"/>
      <c r="HDN315" s="378"/>
      <c r="HDO315" s="378"/>
      <c r="HDP315" s="378"/>
      <c r="HDQ315" s="378"/>
      <c r="HDR315" s="378"/>
      <c r="HDS315" s="378"/>
      <c r="HDT315" s="378"/>
      <c r="HDU315" s="377"/>
      <c r="HDV315" s="377"/>
      <c r="HDW315" s="377"/>
      <c r="HDX315" s="377"/>
      <c r="HDY315" s="377"/>
      <c r="HDZ315" s="377"/>
      <c r="HEA315" s="377"/>
      <c r="HEB315" s="377"/>
      <c r="HEC315" s="377"/>
      <c r="HED315" s="377"/>
      <c r="HEE315" s="377"/>
      <c r="HEF315" s="377"/>
      <c r="HEG315" s="377"/>
      <c r="HEH315" s="377"/>
      <c r="HEI315" s="377"/>
      <c r="HEJ315" s="377"/>
      <c r="HEK315" s="377"/>
      <c r="HEL315" s="377"/>
      <c r="HEM315" s="377"/>
      <c r="HEN315" s="377"/>
      <c r="HEO315" s="377"/>
      <c r="HEP315" s="377"/>
      <c r="HEQ315" s="377"/>
      <c r="HER315" s="377"/>
      <c r="HES315" s="377"/>
      <c r="HET315" s="377"/>
      <c r="HEU315" s="377"/>
      <c r="HEV315" s="377"/>
      <c r="HEW315" s="377"/>
      <c r="HEX315" s="377"/>
      <c r="HEY315" s="377"/>
      <c r="HEZ315" s="377"/>
      <c r="HFA315" s="377"/>
      <c r="HFB315" s="377"/>
      <c r="HFC315" s="377"/>
      <c r="HFD315" s="377"/>
      <c r="HFE315" s="377"/>
      <c r="HFF315" s="377"/>
      <c r="HFG315" s="377"/>
      <c r="HFH315" s="377"/>
      <c r="HFI315" s="377"/>
      <c r="HFJ315" s="377"/>
      <c r="HFK315" s="377"/>
      <c r="HFL315" s="377"/>
      <c r="HFM315" s="378"/>
      <c r="HFN315" s="378"/>
      <c r="HFO315" s="378"/>
      <c r="HFP315" s="378"/>
      <c r="HFQ315" s="378"/>
      <c r="HFR315" s="378"/>
      <c r="HFS315" s="378"/>
      <c r="HFT315" s="378"/>
      <c r="HFU315" s="378"/>
      <c r="HFV315" s="378"/>
      <c r="HFW315" s="378"/>
      <c r="HFX315" s="378"/>
      <c r="HFY315" s="378"/>
      <c r="HFZ315" s="378"/>
      <c r="HGA315" s="378"/>
      <c r="HGB315" s="378"/>
      <c r="HGC315" s="378"/>
      <c r="HGD315" s="378"/>
      <c r="HGE315" s="378"/>
      <c r="HGF315" s="378"/>
      <c r="HGG315" s="378"/>
      <c r="HGH315" s="378"/>
      <c r="HGI315" s="378"/>
      <c r="HGJ315" s="378"/>
      <c r="HGK315" s="379"/>
      <c r="HGL315" s="379"/>
      <c r="HGM315" s="379"/>
      <c r="HGN315" s="379"/>
      <c r="HGO315" s="379"/>
      <c r="HGP315" s="378"/>
      <c r="HGQ315" s="378"/>
      <c r="HGR315" s="379"/>
      <c r="HGS315" s="379"/>
      <c r="HGT315" s="378"/>
      <c r="HGU315" s="378"/>
      <c r="HGV315" s="379"/>
      <c r="HGW315" s="379"/>
      <c r="HGX315" s="378"/>
      <c r="HGY315" s="378"/>
      <c r="HGZ315" s="378"/>
      <c r="HHA315" s="378"/>
      <c r="HHB315" s="378"/>
      <c r="HHC315" s="378"/>
      <c r="HHD315" s="378"/>
      <c r="HHE315" s="379"/>
      <c r="HHF315" s="379"/>
      <c r="HHG315" s="378"/>
      <c r="HHH315" s="378"/>
      <c r="HHI315" s="379"/>
      <c r="HHJ315" s="379"/>
      <c r="HHK315" s="378"/>
      <c r="HHL315" s="378"/>
      <c r="HHM315" s="378"/>
      <c r="HHN315" s="378"/>
      <c r="HHO315" s="378"/>
      <c r="HHP315" s="372"/>
      <c r="HHQ315" s="398"/>
      <c r="HHR315" s="378"/>
      <c r="HHS315" s="378"/>
      <c r="HHT315" s="378"/>
      <c r="HHU315" s="378"/>
      <c r="HHV315" s="378"/>
      <c r="HHW315" s="378"/>
      <c r="HHX315" s="378"/>
      <c r="HHY315" s="377"/>
      <c r="HHZ315" s="377"/>
      <c r="HIA315" s="377"/>
      <c r="HIB315" s="377"/>
      <c r="HIC315" s="377"/>
      <c r="HID315" s="377"/>
      <c r="HIE315" s="377"/>
      <c r="HIF315" s="377"/>
      <c r="HIG315" s="377"/>
      <c r="HIH315" s="377"/>
      <c r="HII315" s="377"/>
      <c r="HIJ315" s="377"/>
      <c r="HIK315" s="377"/>
      <c r="HIL315" s="377"/>
      <c r="HIM315" s="377"/>
      <c r="HIN315" s="377"/>
      <c r="HIO315" s="377"/>
      <c r="HIP315" s="377"/>
      <c r="HIQ315" s="377"/>
      <c r="HIR315" s="377"/>
      <c r="HIS315" s="377"/>
      <c r="HIT315" s="377"/>
      <c r="HIU315" s="377"/>
      <c r="HIV315" s="377"/>
      <c r="HIW315" s="377"/>
      <c r="HIX315" s="377"/>
      <c r="HIY315" s="377"/>
      <c r="HIZ315" s="377"/>
      <c r="HJA315" s="377"/>
      <c r="HJB315" s="377"/>
      <c r="HJC315" s="377"/>
      <c r="HJD315" s="377"/>
      <c r="HJE315" s="377"/>
      <c r="HJF315" s="377"/>
      <c r="HJG315" s="377"/>
      <c r="HJH315" s="377"/>
      <c r="HJI315" s="377"/>
      <c r="HJJ315" s="377"/>
      <c r="HJK315" s="377"/>
      <c r="HJL315" s="377"/>
      <c r="HJM315" s="377"/>
      <c r="HJN315" s="377"/>
      <c r="HJO315" s="377"/>
      <c r="HJP315" s="377"/>
      <c r="HJQ315" s="378"/>
      <c r="HJR315" s="378"/>
      <c r="HJS315" s="378"/>
      <c r="HJT315" s="378"/>
      <c r="HJU315" s="378"/>
      <c r="HJV315" s="378"/>
      <c r="HJW315" s="378"/>
      <c r="HJX315" s="378"/>
      <c r="HJY315" s="378"/>
      <c r="HJZ315" s="378"/>
      <c r="HKA315" s="378"/>
      <c r="HKB315" s="378"/>
      <c r="HKC315" s="378"/>
      <c r="HKD315" s="378"/>
      <c r="HKE315" s="378"/>
      <c r="HKF315" s="378"/>
      <c r="HKG315" s="378"/>
      <c r="HKH315" s="378"/>
      <c r="HKI315" s="378"/>
      <c r="HKJ315" s="378"/>
      <c r="HKK315" s="378"/>
      <c r="HKL315" s="378"/>
      <c r="HKM315" s="378"/>
      <c r="HKN315" s="378"/>
      <c r="HKO315" s="379"/>
      <c r="HKP315" s="379"/>
      <c r="HKQ315" s="379"/>
      <c r="HKR315" s="379"/>
      <c r="HKS315" s="379"/>
      <c r="HKT315" s="378"/>
      <c r="HKU315" s="378"/>
      <c r="HKV315" s="379"/>
      <c r="HKW315" s="379"/>
      <c r="HKX315" s="378"/>
      <c r="HKY315" s="378"/>
      <c r="HKZ315" s="379"/>
      <c r="HLA315" s="379"/>
      <c r="HLB315" s="378"/>
      <c r="HLC315" s="378"/>
      <c r="HLD315" s="378"/>
      <c r="HLE315" s="378"/>
      <c r="HLF315" s="378"/>
      <c r="HLG315" s="378"/>
      <c r="HLH315" s="378"/>
      <c r="HLI315" s="379"/>
      <c r="HLJ315" s="379"/>
      <c r="HLK315" s="378"/>
      <c r="HLL315" s="378"/>
      <c r="HLM315" s="379"/>
      <c r="HLN315" s="379"/>
      <c r="HLO315" s="378"/>
      <c r="HLP315" s="378"/>
      <c r="HLQ315" s="378"/>
      <c r="HLR315" s="378"/>
      <c r="HLS315" s="378"/>
      <c r="HLT315" s="372"/>
      <c r="HLU315" s="398"/>
      <c r="HLV315" s="378"/>
      <c r="HLW315" s="378"/>
      <c r="HLX315" s="378"/>
      <c r="HLY315" s="378"/>
      <c r="HLZ315" s="378"/>
      <c r="HMA315" s="378"/>
      <c r="HMB315" s="378"/>
      <c r="HMC315" s="377"/>
      <c r="HMD315" s="377"/>
      <c r="HME315" s="377"/>
      <c r="HMF315" s="377"/>
      <c r="HMG315" s="377"/>
      <c r="HMH315" s="377"/>
      <c r="HMI315" s="377"/>
      <c r="HMJ315" s="377"/>
      <c r="HMK315" s="377"/>
      <c r="HML315" s="377"/>
      <c r="HMM315" s="377"/>
      <c r="HMN315" s="377"/>
      <c r="HMO315" s="377"/>
      <c r="HMP315" s="377"/>
      <c r="HMQ315" s="377"/>
      <c r="HMR315" s="377"/>
      <c r="HMS315" s="377"/>
      <c r="HMT315" s="377"/>
      <c r="HMU315" s="377"/>
      <c r="HMV315" s="377"/>
      <c r="HMW315" s="377"/>
      <c r="HMX315" s="377"/>
      <c r="HMY315" s="377"/>
      <c r="HMZ315" s="377"/>
      <c r="HNA315" s="377"/>
      <c r="HNB315" s="377"/>
      <c r="HNC315" s="377"/>
      <c r="HND315" s="377"/>
      <c r="HNE315" s="377"/>
      <c r="HNF315" s="377"/>
      <c r="HNG315" s="377"/>
      <c r="HNH315" s="377"/>
      <c r="HNI315" s="377"/>
      <c r="HNJ315" s="377"/>
      <c r="HNK315" s="377"/>
      <c r="HNL315" s="377"/>
      <c r="HNM315" s="377"/>
      <c r="HNN315" s="377"/>
      <c r="HNO315" s="377"/>
      <c r="HNP315" s="377"/>
      <c r="HNQ315" s="377"/>
      <c r="HNR315" s="377"/>
      <c r="HNS315" s="377"/>
      <c r="HNT315" s="377"/>
      <c r="HNU315" s="378"/>
      <c r="HNV315" s="378"/>
      <c r="HNW315" s="378"/>
      <c r="HNX315" s="378"/>
      <c r="HNY315" s="378"/>
      <c r="HNZ315" s="378"/>
      <c r="HOA315" s="378"/>
      <c r="HOB315" s="378"/>
      <c r="HOC315" s="378"/>
      <c r="HOD315" s="378"/>
      <c r="HOE315" s="378"/>
      <c r="HOF315" s="378"/>
      <c r="HOG315" s="378"/>
      <c r="HOH315" s="378"/>
      <c r="HOI315" s="378"/>
      <c r="HOJ315" s="378"/>
      <c r="HOK315" s="378"/>
      <c r="HOL315" s="378"/>
      <c r="HOM315" s="378"/>
      <c r="HON315" s="378"/>
      <c r="HOO315" s="378"/>
      <c r="HOP315" s="378"/>
      <c r="HOQ315" s="378"/>
      <c r="HOR315" s="378"/>
      <c r="HOS315" s="379"/>
      <c r="HOT315" s="379"/>
      <c r="HOU315" s="379"/>
      <c r="HOV315" s="379"/>
      <c r="HOW315" s="379"/>
      <c r="HOX315" s="378"/>
      <c r="HOY315" s="378"/>
      <c r="HOZ315" s="379"/>
      <c r="HPA315" s="379"/>
      <c r="HPB315" s="378"/>
      <c r="HPC315" s="378"/>
      <c r="HPD315" s="379"/>
      <c r="HPE315" s="379"/>
      <c r="HPF315" s="378"/>
      <c r="HPG315" s="378"/>
      <c r="HPH315" s="378"/>
      <c r="HPI315" s="378"/>
      <c r="HPJ315" s="378"/>
      <c r="HPK315" s="378"/>
      <c r="HPL315" s="378"/>
      <c r="HPM315" s="379"/>
      <c r="HPN315" s="379"/>
      <c r="HPO315" s="378"/>
      <c r="HPP315" s="378"/>
      <c r="HPQ315" s="379"/>
      <c r="HPR315" s="379"/>
      <c r="HPS315" s="378"/>
      <c r="HPT315" s="378"/>
      <c r="HPU315" s="378"/>
      <c r="HPV315" s="378"/>
      <c r="HPW315" s="378"/>
      <c r="HPX315" s="372"/>
      <c r="HPY315" s="398"/>
      <c r="HPZ315" s="378"/>
      <c r="HQA315" s="378"/>
      <c r="HQB315" s="378"/>
      <c r="HQC315" s="378"/>
      <c r="HQD315" s="378"/>
      <c r="HQE315" s="378"/>
      <c r="HQF315" s="378"/>
      <c r="HQG315" s="377"/>
      <c r="HQH315" s="377"/>
      <c r="HQI315" s="377"/>
      <c r="HQJ315" s="377"/>
      <c r="HQK315" s="377"/>
      <c r="HQL315" s="377"/>
      <c r="HQM315" s="377"/>
      <c r="HQN315" s="377"/>
      <c r="HQO315" s="377"/>
      <c r="HQP315" s="377"/>
      <c r="HQQ315" s="377"/>
      <c r="HQR315" s="377"/>
      <c r="HQS315" s="377"/>
      <c r="HQT315" s="377"/>
      <c r="HQU315" s="377"/>
      <c r="HQV315" s="377"/>
      <c r="HQW315" s="377"/>
      <c r="HQX315" s="377"/>
      <c r="HQY315" s="377"/>
      <c r="HQZ315" s="377"/>
      <c r="HRA315" s="377"/>
      <c r="HRB315" s="377"/>
      <c r="HRC315" s="377"/>
      <c r="HRD315" s="377"/>
      <c r="HRE315" s="377"/>
      <c r="HRF315" s="377"/>
      <c r="HRG315" s="377"/>
      <c r="HRH315" s="377"/>
      <c r="HRI315" s="377"/>
      <c r="HRJ315" s="377"/>
      <c r="HRK315" s="377"/>
      <c r="HRL315" s="377"/>
      <c r="HRM315" s="377"/>
      <c r="HRN315" s="377"/>
      <c r="HRO315" s="377"/>
      <c r="HRP315" s="377"/>
      <c r="HRQ315" s="377"/>
      <c r="HRR315" s="377"/>
      <c r="HRS315" s="377"/>
      <c r="HRT315" s="377"/>
      <c r="HRU315" s="377"/>
      <c r="HRV315" s="377"/>
      <c r="HRW315" s="377"/>
      <c r="HRX315" s="377"/>
      <c r="HRY315" s="378"/>
      <c r="HRZ315" s="378"/>
      <c r="HSA315" s="378"/>
      <c r="HSB315" s="378"/>
      <c r="HSC315" s="378"/>
      <c r="HSD315" s="378"/>
      <c r="HSE315" s="378"/>
      <c r="HSF315" s="378"/>
      <c r="HSG315" s="378"/>
      <c r="HSH315" s="378"/>
      <c r="HSI315" s="378"/>
      <c r="HSJ315" s="378"/>
      <c r="HSK315" s="378"/>
      <c r="HSL315" s="378"/>
      <c r="HSM315" s="378"/>
      <c r="HSN315" s="378"/>
      <c r="HSO315" s="378"/>
      <c r="HSP315" s="378"/>
      <c r="HSQ315" s="378"/>
      <c r="HSR315" s="378"/>
      <c r="HSS315" s="378"/>
      <c r="HST315" s="378"/>
      <c r="HSU315" s="378"/>
      <c r="HSV315" s="378"/>
      <c r="HSW315" s="379"/>
      <c r="HSX315" s="379"/>
      <c r="HSY315" s="379"/>
      <c r="HSZ315" s="379"/>
      <c r="HTA315" s="379"/>
      <c r="HTB315" s="378"/>
      <c r="HTC315" s="378"/>
      <c r="HTD315" s="379"/>
      <c r="HTE315" s="379"/>
      <c r="HTF315" s="378"/>
      <c r="HTG315" s="378"/>
      <c r="HTH315" s="379"/>
      <c r="HTI315" s="379"/>
      <c r="HTJ315" s="378"/>
      <c r="HTK315" s="378"/>
      <c r="HTL315" s="378"/>
      <c r="HTM315" s="378"/>
      <c r="HTN315" s="378"/>
      <c r="HTO315" s="378"/>
      <c r="HTP315" s="378"/>
      <c r="HTQ315" s="379"/>
      <c r="HTR315" s="379"/>
      <c r="HTS315" s="378"/>
      <c r="HTT315" s="378"/>
      <c r="HTU315" s="379"/>
      <c r="HTV315" s="379"/>
      <c r="HTW315" s="378"/>
      <c r="HTX315" s="378"/>
      <c r="HTY315" s="378"/>
      <c r="HTZ315" s="378"/>
      <c r="HUA315" s="378"/>
      <c r="HUB315" s="372"/>
      <c r="HUC315" s="398"/>
      <c r="HUD315" s="378"/>
      <c r="HUE315" s="378"/>
      <c r="HUF315" s="378"/>
      <c r="HUG315" s="378"/>
      <c r="HUH315" s="378"/>
      <c r="HUI315" s="378"/>
      <c r="HUJ315" s="378"/>
      <c r="HUK315" s="377"/>
      <c r="HUL315" s="377"/>
      <c r="HUM315" s="377"/>
      <c r="HUN315" s="377"/>
      <c r="HUO315" s="377"/>
      <c r="HUP315" s="377"/>
      <c r="HUQ315" s="377"/>
      <c r="HUR315" s="377"/>
      <c r="HUS315" s="377"/>
      <c r="HUT315" s="377"/>
      <c r="HUU315" s="377"/>
      <c r="HUV315" s="377"/>
      <c r="HUW315" s="377"/>
      <c r="HUX315" s="377"/>
      <c r="HUY315" s="377"/>
      <c r="HUZ315" s="377"/>
      <c r="HVA315" s="377"/>
      <c r="HVB315" s="377"/>
      <c r="HVC315" s="377"/>
      <c r="HVD315" s="377"/>
      <c r="HVE315" s="377"/>
      <c r="HVF315" s="377"/>
      <c r="HVG315" s="377"/>
      <c r="HVH315" s="377"/>
      <c r="HVI315" s="377"/>
      <c r="HVJ315" s="377"/>
      <c r="HVK315" s="377"/>
      <c r="HVL315" s="377"/>
      <c r="HVM315" s="377"/>
      <c r="HVN315" s="377"/>
      <c r="HVO315" s="377"/>
      <c r="HVP315" s="377"/>
      <c r="HVQ315" s="377"/>
      <c r="HVR315" s="377"/>
      <c r="HVS315" s="377"/>
      <c r="HVT315" s="377"/>
      <c r="HVU315" s="377"/>
      <c r="HVV315" s="377"/>
      <c r="HVW315" s="377"/>
      <c r="HVX315" s="377"/>
      <c r="HVY315" s="377"/>
      <c r="HVZ315" s="377"/>
      <c r="HWA315" s="377"/>
      <c r="HWB315" s="377"/>
      <c r="HWC315" s="378"/>
      <c r="HWD315" s="378"/>
      <c r="HWE315" s="378"/>
      <c r="HWF315" s="378"/>
      <c r="HWG315" s="378"/>
      <c r="HWH315" s="378"/>
      <c r="HWI315" s="378"/>
      <c r="HWJ315" s="378"/>
      <c r="HWK315" s="378"/>
      <c r="HWL315" s="378"/>
      <c r="HWM315" s="378"/>
      <c r="HWN315" s="378"/>
      <c r="HWO315" s="378"/>
      <c r="HWP315" s="378"/>
      <c r="HWQ315" s="378"/>
      <c r="HWR315" s="378"/>
      <c r="HWS315" s="378"/>
      <c r="HWT315" s="378"/>
      <c r="HWU315" s="378"/>
      <c r="HWV315" s="378"/>
      <c r="HWW315" s="378"/>
      <c r="HWX315" s="378"/>
      <c r="HWY315" s="378"/>
      <c r="HWZ315" s="378"/>
      <c r="HXA315" s="379"/>
      <c r="HXB315" s="379"/>
      <c r="HXC315" s="379"/>
      <c r="HXD315" s="379"/>
      <c r="HXE315" s="379"/>
      <c r="HXF315" s="378"/>
      <c r="HXG315" s="378"/>
      <c r="HXH315" s="379"/>
      <c r="HXI315" s="379"/>
      <c r="HXJ315" s="378"/>
      <c r="HXK315" s="378"/>
      <c r="HXL315" s="379"/>
      <c r="HXM315" s="379"/>
      <c r="HXN315" s="378"/>
      <c r="HXO315" s="378"/>
      <c r="HXP315" s="378"/>
      <c r="HXQ315" s="378"/>
      <c r="HXR315" s="378"/>
      <c r="HXS315" s="378"/>
      <c r="HXT315" s="378"/>
      <c r="HXU315" s="379"/>
      <c r="HXV315" s="379"/>
      <c r="HXW315" s="378"/>
      <c r="HXX315" s="378"/>
      <c r="HXY315" s="379"/>
      <c r="HXZ315" s="379"/>
      <c r="HYA315" s="378"/>
      <c r="HYB315" s="378"/>
      <c r="HYC315" s="378"/>
      <c r="HYD315" s="378"/>
      <c r="HYE315" s="378"/>
      <c r="HYF315" s="372"/>
      <c r="HYG315" s="398"/>
      <c r="HYH315" s="378"/>
      <c r="HYI315" s="378"/>
      <c r="HYJ315" s="378"/>
      <c r="HYK315" s="378"/>
      <c r="HYL315" s="378"/>
      <c r="HYM315" s="378"/>
      <c r="HYN315" s="378"/>
      <c r="HYO315" s="377"/>
      <c r="HYP315" s="377"/>
      <c r="HYQ315" s="377"/>
      <c r="HYR315" s="377"/>
      <c r="HYS315" s="377"/>
      <c r="HYT315" s="377"/>
      <c r="HYU315" s="377"/>
      <c r="HYV315" s="377"/>
      <c r="HYW315" s="377"/>
      <c r="HYX315" s="377"/>
      <c r="HYY315" s="377"/>
      <c r="HYZ315" s="377"/>
      <c r="HZA315" s="377"/>
      <c r="HZB315" s="377"/>
      <c r="HZC315" s="377"/>
      <c r="HZD315" s="377"/>
      <c r="HZE315" s="377"/>
      <c r="HZF315" s="377"/>
      <c r="HZG315" s="377"/>
      <c r="HZH315" s="377"/>
      <c r="HZI315" s="377"/>
      <c r="HZJ315" s="377"/>
      <c r="HZK315" s="377"/>
      <c r="HZL315" s="377"/>
      <c r="HZM315" s="377"/>
      <c r="HZN315" s="377"/>
      <c r="HZO315" s="377"/>
      <c r="HZP315" s="377"/>
      <c r="HZQ315" s="377"/>
      <c r="HZR315" s="377"/>
      <c r="HZS315" s="377"/>
      <c r="HZT315" s="377"/>
      <c r="HZU315" s="377"/>
      <c r="HZV315" s="377"/>
      <c r="HZW315" s="377"/>
      <c r="HZX315" s="377"/>
      <c r="HZY315" s="377"/>
      <c r="HZZ315" s="377"/>
      <c r="IAA315" s="377"/>
      <c r="IAB315" s="377"/>
      <c r="IAC315" s="377"/>
      <c r="IAD315" s="377"/>
      <c r="IAE315" s="377"/>
      <c r="IAF315" s="377"/>
      <c r="IAG315" s="378"/>
      <c r="IAH315" s="378"/>
      <c r="IAI315" s="378"/>
      <c r="IAJ315" s="378"/>
      <c r="IAK315" s="378"/>
      <c r="IAL315" s="378"/>
      <c r="IAM315" s="378"/>
      <c r="IAN315" s="378"/>
      <c r="IAO315" s="378"/>
      <c r="IAP315" s="378"/>
      <c r="IAQ315" s="378"/>
      <c r="IAR315" s="378"/>
      <c r="IAS315" s="378"/>
      <c r="IAT315" s="378"/>
      <c r="IAU315" s="378"/>
      <c r="IAV315" s="378"/>
      <c r="IAW315" s="378"/>
      <c r="IAX315" s="378"/>
      <c r="IAY315" s="378"/>
      <c r="IAZ315" s="378"/>
      <c r="IBA315" s="378"/>
      <c r="IBB315" s="378"/>
      <c r="IBC315" s="378"/>
      <c r="IBD315" s="378"/>
      <c r="IBE315" s="379"/>
      <c r="IBF315" s="379"/>
      <c r="IBG315" s="379"/>
      <c r="IBH315" s="379"/>
      <c r="IBI315" s="379"/>
      <c r="IBJ315" s="378"/>
      <c r="IBK315" s="378"/>
      <c r="IBL315" s="379"/>
      <c r="IBM315" s="379"/>
      <c r="IBN315" s="378"/>
      <c r="IBO315" s="378"/>
      <c r="IBP315" s="379"/>
      <c r="IBQ315" s="379"/>
      <c r="IBR315" s="378"/>
      <c r="IBS315" s="378"/>
      <c r="IBT315" s="378"/>
      <c r="IBU315" s="378"/>
      <c r="IBV315" s="378"/>
      <c r="IBW315" s="378"/>
      <c r="IBX315" s="378"/>
      <c r="IBY315" s="379"/>
      <c r="IBZ315" s="379"/>
      <c r="ICA315" s="378"/>
      <c r="ICB315" s="378"/>
      <c r="ICC315" s="379"/>
      <c r="ICD315" s="379"/>
      <c r="ICE315" s="378"/>
      <c r="ICF315" s="378"/>
      <c r="ICG315" s="378"/>
      <c r="ICH315" s="378"/>
      <c r="ICI315" s="378"/>
      <c r="ICJ315" s="372"/>
      <c r="ICK315" s="398"/>
      <c r="ICL315" s="378"/>
      <c r="ICM315" s="378"/>
      <c r="ICN315" s="378"/>
      <c r="ICO315" s="378"/>
      <c r="ICP315" s="378"/>
      <c r="ICQ315" s="378"/>
      <c r="ICR315" s="378"/>
      <c r="ICS315" s="377"/>
      <c r="ICT315" s="377"/>
      <c r="ICU315" s="377"/>
      <c r="ICV315" s="377"/>
      <c r="ICW315" s="377"/>
      <c r="ICX315" s="377"/>
      <c r="ICY315" s="377"/>
      <c r="ICZ315" s="377"/>
      <c r="IDA315" s="377"/>
      <c r="IDB315" s="377"/>
      <c r="IDC315" s="377"/>
      <c r="IDD315" s="377"/>
      <c r="IDE315" s="377"/>
      <c r="IDF315" s="377"/>
      <c r="IDG315" s="377"/>
      <c r="IDH315" s="377"/>
      <c r="IDI315" s="377"/>
      <c r="IDJ315" s="377"/>
      <c r="IDK315" s="377"/>
      <c r="IDL315" s="377"/>
      <c r="IDM315" s="377"/>
      <c r="IDN315" s="377"/>
      <c r="IDO315" s="377"/>
      <c r="IDP315" s="377"/>
      <c r="IDQ315" s="377"/>
      <c r="IDR315" s="377"/>
      <c r="IDS315" s="377"/>
      <c r="IDT315" s="377"/>
      <c r="IDU315" s="377"/>
      <c r="IDV315" s="377"/>
      <c r="IDW315" s="377"/>
      <c r="IDX315" s="377"/>
      <c r="IDY315" s="377"/>
      <c r="IDZ315" s="377"/>
      <c r="IEA315" s="377"/>
      <c r="IEB315" s="377"/>
      <c r="IEC315" s="377"/>
      <c r="IED315" s="377"/>
      <c r="IEE315" s="377"/>
      <c r="IEF315" s="377"/>
      <c r="IEG315" s="377"/>
      <c r="IEH315" s="377"/>
      <c r="IEI315" s="377"/>
      <c r="IEJ315" s="377"/>
      <c r="IEK315" s="378"/>
      <c r="IEL315" s="378"/>
      <c r="IEM315" s="378"/>
      <c r="IEN315" s="378"/>
      <c r="IEO315" s="378"/>
      <c r="IEP315" s="378"/>
      <c r="IEQ315" s="378"/>
      <c r="IER315" s="378"/>
      <c r="IES315" s="378"/>
      <c r="IET315" s="378"/>
      <c r="IEU315" s="378"/>
      <c r="IEV315" s="378"/>
      <c r="IEW315" s="378"/>
      <c r="IEX315" s="378"/>
      <c r="IEY315" s="378"/>
      <c r="IEZ315" s="378"/>
      <c r="IFA315" s="378"/>
      <c r="IFB315" s="378"/>
      <c r="IFC315" s="378"/>
      <c r="IFD315" s="378"/>
      <c r="IFE315" s="378"/>
      <c r="IFF315" s="378"/>
      <c r="IFG315" s="378"/>
      <c r="IFH315" s="378"/>
      <c r="IFI315" s="379"/>
      <c r="IFJ315" s="379"/>
      <c r="IFK315" s="379"/>
      <c r="IFL315" s="379"/>
      <c r="IFM315" s="379"/>
      <c r="IFN315" s="378"/>
      <c r="IFO315" s="378"/>
      <c r="IFP315" s="379"/>
      <c r="IFQ315" s="379"/>
      <c r="IFR315" s="378"/>
      <c r="IFS315" s="378"/>
      <c r="IFT315" s="379"/>
      <c r="IFU315" s="379"/>
      <c r="IFV315" s="378"/>
      <c r="IFW315" s="378"/>
      <c r="IFX315" s="378"/>
      <c r="IFY315" s="378"/>
      <c r="IFZ315" s="378"/>
      <c r="IGA315" s="378"/>
      <c r="IGB315" s="378"/>
      <c r="IGC315" s="379"/>
      <c r="IGD315" s="379"/>
      <c r="IGE315" s="378"/>
      <c r="IGF315" s="378"/>
      <c r="IGG315" s="379"/>
      <c r="IGH315" s="379"/>
      <c r="IGI315" s="378"/>
      <c r="IGJ315" s="378"/>
      <c r="IGK315" s="378"/>
      <c r="IGL315" s="378"/>
      <c r="IGM315" s="378"/>
      <c r="IGN315" s="372"/>
      <c r="IGO315" s="398"/>
      <c r="IGP315" s="378"/>
      <c r="IGQ315" s="378"/>
      <c r="IGR315" s="378"/>
      <c r="IGS315" s="378"/>
      <c r="IGT315" s="378"/>
      <c r="IGU315" s="378"/>
      <c r="IGV315" s="378"/>
      <c r="IGW315" s="377"/>
      <c r="IGX315" s="377"/>
      <c r="IGY315" s="377"/>
      <c r="IGZ315" s="377"/>
      <c r="IHA315" s="377"/>
      <c r="IHB315" s="377"/>
      <c r="IHC315" s="377"/>
      <c r="IHD315" s="377"/>
      <c r="IHE315" s="377"/>
      <c r="IHF315" s="377"/>
      <c r="IHG315" s="377"/>
      <c r="IHH315" s="377"/>
      <c r="IHI315" s="377"/>
      <c r="IHJ315" s="377"/>
      <c r="IHK315" s="377"/>
      <c r="IHL315" s="377"/>
      <c r="IHM315" s="377"/>
      <c r="IHN315" s="377"/>
      <c r="IHO315" s="377"/>
      <c r="IHP315" s="377"/>
      <c r="IHQ315" s="377"/>
      <c r="IHR315" s="377"/>
      <c r="IHS315" s="377"/>
      <c r="IHT315" s="377"/>
      <c r="IHU315" s="377"/>
      <c r="IHV315" s="377"/>
      <c r="IHW315" s="377"/>
      <c r="IHX315" s="377"/>
      <c r="IHY315" s="377"/>
      <c r="IHZ315" s="377"/>
      <c r="IIA315" s="377"/>
      <c r="IIB315" s="377"/>
      <c r="IIC315" s="377"/>
      <c r="IID315" s="377"/>
      <c r="IIE315" s="377"/>
      <c r="IIF315" s="377"/>
      <c r="IIG315" s="377"/>
      <c r="IIH315" s="377"/>
      <c r="III315" s="377"/>
      <c r="IIJ315" s="377"/>
      <c r="IIK315" s="377"/>
      <c r="IIL315" s="377"/>
      <c r="IIM315" s="377"/>
      <c r="IIN315" s="377"/>
      <c r="IIO315" s="378"/>
      <c r="IIP315" s="378"/>
      <c r="IIQ315" s="378"/>
      <c r="IIR315" s="378"/>
      <c r="IIS315" s="378"/>
      <c r="IIT315" s="378"/>
      <c r="IIU315" s="378"/>
      <c r="IIV315" s="378"/>
      <c r="IIW315" s="378"/>
      <c r="IIX315" s="378"/>
      <c r="IIY315" s="378"/>
      <c r="IIZ315" s="378"/>
      <c r="IJA315" s="378"/>
      <c r="IJB315" s="378"/>
      <c r="IJC315" s="378"/>
      <c r="IJD315" s="378"/>
      <c r="IJE315" s="378"/>
      <c r="IJF315" s="378"/>
      <c r="IJG315" s="378"/>
      <c r="IJH315" s="378"/>
      <c r="IJI315" s="378"/>
      <c r="IJJ315" s="378"/>
      <c r="IJK315" s="378"/>
      <c r="IJL315" s="378"/>
      <c r="IJM315" s="379"/>
      <c r="IJN315" s="379"/>
      <c r="IJO315" s="379"/>
      <c r="IJP315" s="379"/>
      <c r="IJQ315" s="379"/>
      <c r="IJR315" s="378"/>
      <c r="IJS315" s="378"/>
      <c r="IJT315" s="379"/>
      <c r="IJU315" s="379"/>
      <c r="IJV315" s="378"/>
      <c r="IJW315" s="378"/>
      <c r="IJX315" s="379"/>
      <c r="IJY315" s="379"/>
      <c r="IJZ315" s="378"/>
      <c r="IKA315" s="378"/>
      <c r="IKB315" s="378"/>
      <c r="IKC315" s="378"/>
      <c r="IKD315" s="378"/>
      <c r="IKE315" s="378"/>
      <c r="IKF315" s="378"/>
      <c r="IKG315" s="379"/>
      <c r="IKH315" s="379"/>
      <c r="IKI315" s="378"/>
      <c r="IKJ315" s="378"/>
      <c r="IKK315" s="379"/>
      <c r="IKL315" s="379"/>
      <c r="IKM315" s="378"/>
      <c r="IKN315" s="378"/>
      <c r="IKO315" s="378"/>
      <c r="IKP315" s="378"/>
      <c r="IKQ315" s="378"/>
      <c r="IKR315" s="372"/>
      <c r="IKS315" s="398"/>
      <c r="IKT315" s="378"/>
      <c r="IKU315" s="378"/>
      <c r="IKV315" s="378"/>
      <c r="IKW315" s="378"/>
      <c r="IKX315" s="378"/>
      <c r="IKY315" s="378"/>
      <c r="IKZ315" s="378"/>
      <c r="ILA315" s="377"/>
      <c r="ILB315" s="377"/>
      <c r="ILC315" s="377"/>
      <c r="ILD315" s="377"/>
      <c r="ILE315" s="377"/>
      <c r="ILF315" s="377"/>
      <c r="ILG315" s="377"/>
      <c r="ILH315" s="377"/>
      <c r="ILI315" s="377"/>
      <c r="ILJ315" s="377"/>
      <c r="ILK315" s="377"/>
      <c r="ILL315" s="377"/>
      <c r="ILM315" s="377"/>
      <c r="ILN315" s="377"/>
      <c r="ILO315" s="377"/>
      <c r="ILP315" s="377"/>
      <c r="ILQ315" s="377"/>
      <c r="ILR315" s="377"/>
      <c r="ILS315" s="377"/>
      <c r="ILT315" s="377"/>
      <c r="ILU315" s="377"/>
      <c r="ILV315" s="377"/>
      <c r="ILW315" s="377"/>
      <c r="ILX315" s="377"/>
      <c r="ILY315" s="377"/>
      <c r="ILZ315" s="377"/>
      <c r="IMA315" s="377"/>
      <c r="IMB315" s="377"/>
      <c r="IMC315" s="377"/>
      <c r="IMD315" s="377"/>
      <c r="IME315" s="377"/>
      <c r="IMF315" s="377"/>
      <c r="IMG315" s="377"/>
      <c r="IMH315" s="377"/>
      <c r="IMI315" s="377"/>
      <c r="IMJ315" s="377"/>
      <c r="IMK315" s="377"/>
      <c r="IML315" s="377"/>
      <c r="IMM315" s="377"/>
      <c r="IMN315" s="377"/>
      <c r="IMO315" s="377"/>
      <c r="IMP315" s="377"/>
      <c r="IMQ315" s="377"/>
      <c r="IMR315" s="377"/>
      <c r="IMS315" s="378"/>
      <c r="IMT315" s="378"/>
      <c r="IMU315" s="378"/>
      <c r="IMV315" s="378"/>
      <c r="IMW315" s="378"/>
      <c r="IMX315" s="378"/>
      <c r="IMY315" s="378"/>
      <c r="IMZ315" s="378"/>
      <c r="INA315" s="378"/>
      <c r="INB315" s="378"/>
      <c r="INC315" s="378"/>
      <c r="IND315" s="378"/>
      <c r="INE315" s="378"/>
      <c r="INF315" s="378"/>
      <c r="ING315" s="378"/>
      <c r="INH315" s="378"/>
      <c r="INI315" s="378"/>
      <c r="INJ315" s="378"/>
      <c r="INK315" s="378"/>
      <c r="INL315" s="378"/>
      <c r="INM315" s="378"/>
      <c r="INN315" s="378"/>
      <c r="INO315" s="378"/>
      <c r="INP315" s="378"/>
      <c r="INQ315" s="379"/>
      <c r="INR315" s="379"/>
      <c r="INS315" s="379"/>
      <c r="INT315" s="379"/>
      <c r="INU315" s="379"/>
      <c r="INV315" s="378"/>
      <c r="INW315" s="378"/>
      <c r="INX315" s="379"/>
      <c r="INY315" s="379"/>
      <c r="INZ315" s="378"/>
      <c r="IOA315" s="378"/>
      <c r="IOB315" s="379"/>
      <c r="IOC315" s="379"/>
      <c r="IOD315" s="378"/>
      <c r="IOE315" s="378"/>
      <c r="IOF315" s="378"/>
      <c r="IOG315" s="378"/>
      <c r="IOH315" s="378"/>
      <c r="IOI315" s="378"/>
      <c r="IOJ315" s="378"/>
      <c r="IOK315" s="379"/>
      <c r="IOL315" s="379"/>
      <c r="IOM315" s="378"/>
      <c r="ION315" s="378"/>
      <c r="IOO315" s="379"/>
      <c r="IOP315" s="379"/>
      <c r="IOQ315" s="378"/>
      <c r="IOR315" s="378"/>
      <c r="IOS315" s="378"/>
      <c r="IOT315" s="378"/>
      <c r="IOU315" s="378"/>
      <c r="IOV315" s="372"/>
      <c r="IOW315" s="398"/>
      <c r="IOX315" s="378"/>
      <c r="IOY315" s="378"/>
      <c r="IOZ315" s="378"/>
      <c r="IPA315" s="378"/>
      <c r="IPB315" s="378"/>
      <c r="IPC315" s="378"/>
      <c r="IPD315" s="378"/>
      <c r="IPE315" s="377"/>
      <c r="IPF315" s="377"/>
      <c r="IPG315" s="377"/>
      <c r="IPH315" s="377"/>
      <c r="IPI315" s="377"/>
      <c r="IPJ315" s="377"/>
      <c r="IPK315" s="377"/>
      <c r="IPL315" s="377"/>
      <c r="IPM315" s="377"/>
      <c r="IPN315" s="377"/>
      <c r="IPO315" s="377"/>
      <c r="IPP315" s="377"/>
      <c r="IPQ315" s="377"/>
      <c r="IPR315" s="377"/>
      <c r="IPS315" s="377"/>
      <c r="IPT315" s="377"/>
      <c r="IPU315" s="377"/>
      <c r="IPV315" s="377"/>
      <c r="IPW315" s="377"/>
      <c r="IPX315" s="377"/>
      <c r="IPY315" s="377"/>
      <c r="IPZ315" s="377"/>
      <c r="IQA315" s="377"/>
      <c r="IQB315" s="377"/>
      <c r="IQC315" s="377"/>
      <c r="IQD315" s="377"/>
      <c r="IQE315" s="377"/>
      <c r="IQF315" s="377"/>
      <c r="IQG315" s="377"/>
      <c r="IQH315" s="377"/>
      <c r="IQI315" s="377"/>
      <c r="IQJ315" s="377"/>
      <c r="IQK315" s="377"/>
      <c r="IQL315" s="377"/>
      <c r="IQM315" s="377"/>
      <c r="IQN315" s="377"/>
      <c r="IQO315" s="377"/>
      <c r="IQP315" s="377"/>
      <c r="IQQ315" s="377"/>
      <c r="IQR315" s="377"/>
      <c r="IQS315" s="377"/>
      <c r="IQT315" s="377"/>
      <c r="IQU315" s="377"/>
      <c r="IQV315" s="377"/>
      <c r="IQW315" s="378"/>
      <c r="IQX315" s="378"/>
      <c r="IQY315" s="378"/>
      <c r="IQZ315" s="378"/>
      <c r="IRA315" s="378"/>
      <c r="IRB315" s="378"/>
      <c r="IRC315" s="378"/>
      <c r="IRD315" s="378"/>
      <c r="IRE315" s="378"/>
      <c r="IRF315" s="378"/>
      <c r="IRG315" s="378"/>
      <c r="IRH315" s="378"/>
      <c r="IRI315" s="378"/>
      <c r="IRJ315" s="378"/>
      <c r="IRK315" s="378"/>
      <c r="IRL315" s="378"/>
      <c r="IRM315" s="378"/>
      <c r="IRN315" s="378"/>
      <c r="IRO315" s="378"/>
      <c r="IRP315" s="378"/>
      <c r="IRQ315" s="378"/>
      <c r="IRR315" s="378"/>
      <c r="IRS315" s="378"/>
      <c r="IRT315" s="378"/>
      <c r="IRU315" s="379"/>
      <c r="IRV315" s="379"/>
      <c r="IRW315" s="379"/>
      <c r="IRX315" s="379"/>
      <c r="IRY315" s="379"/>
      <c r="IRZ315" s="378"/>
      <c r="ISA315" s="378"/>
      <c r="ISB315" s="379"/>
      <c r="ISC315" s="379"/>
      <c r="ISD315" s="378"/>
      <c r="ISE315" s="378"/>
      <c r="ISF315" s="379"/>
      <c r="ISG315" s="379"/>
      <c r="ISH315" s="378"/>
      <c r="ISI315" s="378"/>
      <c r="ISJ315" s="378"/>
      <c r="ISK315" s="378"/>
      <c r="ISL315" s="378"/>
      <c r="ISM315" s="378"/>
      <c r="ISN315" s="378"/>
      <c r="ISO315" s="379"/>
      <c r="ISP315" s="379"/>
      <c r="ISQ315" s="378"/>
      <c r="ISR315" s="378"/>
      <c r="ISS315" s="379"/>
      <c r="IST315" s="379"/>
      <c r="ISU315" s="378"/>
      <c r="ISV315" s="378"/>
      <c r="ISW315" s="378"/>
      <c r="ISX315" s="378"/>
      <c r="ISY315" s="378"/>
      <c r="ISZ315" s="372"/>
      <c r="ITA315" s="398"/>
      <c r="ITB315" s="378"/>
      <c r="ITC315" s="378"/>
      <c r="ITD315" s="378"/>
      <c r="ITE315" s="378"/>
      <c r="ITF315" s="378"/>
      <c r="ITG315" s="378"/>
      <c r="ITH315" s="378"/>
      <c r="ITI315" s="377"/>
      <c r="ITJ315" s="377"/>
      <c r="ITK315" s="377"/>
      <c r="ITL315" s="377"/>
      <c r="ITM315" s="377"/>
      <c r="ITN315" s="377"/>
      <c r="ITO315" s="377"/>
      <c r="ITP315" s="377"/>
      <c r="ITQ315" s="377"/>
      <c r="ITR315" s="377"/>
      <c r="ITS315" s="377"/>
      <c r="ITT315" s="377"/>
      <c r="ITU315" s="377"/>
      <c r="ITV315" s="377"/>
      <c r="ITW315" s="377"/>
      <c r="ITX315" s="377"/>
      <c r="ITY315" s="377"/>
      <c r="ITZ315" s="377"/>
      <c r="IUA315" s="377"/>
      <c r="IUB315" s="377"/>
      <c r="IUC315" s="377"/>
      <c r="IUD315" s="377"/>
      <c r="IUE315" s="377"/>
      <c r="IUF315" s="377"/>
      <c r="IUG315" s="377"/>
      <c r="IUH315" s="377"/>
      <c r="IUI315" s="377"/>
      <c r="IUJ315" s="377"/>
      <c r="IUK315" s="377"/>
      <c r="IUL315" s="377"/>
      <c r="IUM315" s="377"/>
      <c r="IUN315" s="377"/>
      <c r="IUO315" s="377"/>
      <c r="IUP315" s="377"/>
      <c r="IUQ315" s="377"/>
      <c r="IUR315" s="377"/>
      <c r="IUS315" s="377"/>
      <c r="IUT315" s="377"/>
      <c r="IUU315" s="377"/>
      <c r="IUV315" s="377"/>
      <c r="IUW315" s="377"/>
      <c r="IUX315" s="377"/>
      <c r="IUY315" s="377"/>
      <c r="IUZ315" s="377"/>
      <c r="IVA315" s="378"/>
      <c r="IVB315" s="378"/>
      <c r="IVC315" s="378"/>
      <c r="IVD315" s="378"/>
      <c r="IVE315" s="378"/>
      <c r="IVF315" s="378"/>
      <c r="IVG315" s="378"/>
      <c r="IVH315" s="378"/>
      <c r="IVI315" s="378"/>
      <c r="IVJ315" s="378"/>
      <c r="IVK315" s="378"/>
      <c r="IVL315" s="378"/>
      <c r="IVM315" s="378"/>
      <c r="IVN315" s="378"/>
      <c r="IVO315" s="378"/>
      <c r="IVP315" s="378"/>
      <c r="IVQ315" s="378"/>
      <c r="IVR315" s="378"/>
      <c r="IVS315" s="378"/>
      <c r="IVT315" s="378"/>
      <c r="IVU315" s="378"/>
      <c r="IVV315" s="378"/>
      <c r="IVW315" s="378"/>
      <c r="IVX315" s="378"/>
      <c r="IVY315" s="379"/>
      <c r="IVZ315" s="379"/>
      <c r="IWA315" s="379"/>
      <c r="IWB315" s="379"/>
      <c r="IWC315" s="379"/>
      <c r="IWD315" s="378"/>
      <c r="IWE315" s="378"/>
      <c r="IWF315" s="379"/>
      <c r="IWG315" s="379"/>
      <c r="IWH315" s="378"/>
      <c r="IWI315" s="378"/>
      <c r="IWJ315" s="379"/>
      <c r="IWK315" s="379"/>
      <c r="IWL315" s="378"/>
      <c r="IWM315" s="378"/>
      <c r="IWN315" s="378"/>
      <c r="IWO315" s="378"/>
      <c r="IWP315" s="378"/>
      <c r="IWQ315" s="378"/>
      <c r="IWR315" s="378"/>
      <c r="IWS315" s="379"/>
      <c r="IWT315" s="379"/>
      <c r="IWU315" s="378"/>
      <c r="IWV315" s="378"/>
      <c r="IWW315" s="379"/>
      <c r="IWX315" s="379"/>
      <c r="IWY315" s="378"/>
      <c r="IWZ315" s="378"/>
      <c r="IXA315" s="378"/>
      <c r="IXB315" s="378"/>
      <c r="IXC315" s="378"/>
      <c r="IXD315" s="372"/>
      <c r="IXE315" s="398"/>
      <c r="IXF315" s="378"/>
      <c r="IXG315" s="378"/>
      <c r="IXH315" s="378"/>
      <c r="IXI315" s="378"/>
      <c r="IXJ315" s="378"/>
      <c r="IXK315" s="378"/>
      <c r="IXL315" s="378"/>
      <c r="IXM315" s="377"/>
      <c r="IXN315" s="377"/>
      <c r="IXO315" s="377"/>
      <c r="IXP315" s="377"/>
      <c r="IXQ315" s="377"/>
      <c r="IXR315" s="377"/>
      <c r="IXS315" s="377"/>
      <c r="IXT315" s="377"/>
      <c r="IXU315" s="377"/>
      <c r="IXV315" s="377"/>
      <c r="IXW315" s="377"/>
      <c r="IXX315" s="377"/>
      <c r="IXY315" s="377"/>
      <c r="IXZ315" s="377"/>
      <c r="IYA315" s="377"/>
      <c r="IYB315" s="377"/>
      <c r="IYC315" s="377"/>
      <c r="IYD315" s="377"/>
      <c r="IYE315" s="377"/>
      <c r="IYF315" s="377"/>
      <c r="IYG315" s="377"/>
      <c r="IYH315" s="377"/>
      <c r="IYI315" s="377"/>
      <c r="IYJ315" s="377"/>
      <c r="IYK315" s="377"/>
      <c r="IYL315" s="377"/>
      <c r="IYM315" s="377"/>
      <c r="IYN315" s="377"/>
      <c r="IYO315" s="377"/>
      <c r="IYP315" s="377"/>
      <c r="IYQ315" s="377"/>
      <c r="IYR315" s="377"/>
      <c r="IYS315" s="377"/>
      <c r="IYT315" s="377"/>
      <c r="IYU315" s="377"/>
      <c r="IYV315" s="377"/>
      <c r="IYW315" s="377"/>
      <c r="IYX315" s="377"/>
      <c r="IYY315" s="377"/>
      <c r="IYZ315" s="377"/>
      <c r="IZA315" s="377"/>
      <c r="IZB315" s="377"/>
      <c r="IZC315" s="377"/>
      <c r="IZD315" s="377"/>
      <c r="IZE315" s="378"/>
      <c r="IZF315" s="378"/>
      <c r="IZG315" s="378"/>
      <c r="IZH315" s="378"/>
      <c r="IZI315" s="378"/>
      <c r="IZJ315" s="378"/>
      <c r="IZK315" s="378"/>
      <c r="IZL315" s="378"/>
      <c r="IZM315" s="378"/>
      <c r="IZN315" s="378"/>
      <c r="IZO315" s="378"/>
      <c r="IZP315" s="378"/>
      <c r="IZQ315" s="378"/>
      <c r="IZR315" s="378"/>
      <c r="IZS315" s="378"/>
      <c r="IZT315" s="378"/>
      <c r="IZU315" s="378"/>
      <c r="IZV315" s="378"/>
      <c r="IZW315" s="378"/>
      <c r="IZX315" s="378"/>
      <c r="IZY315" s="378"/>
      <c r="IZZ315" s="378"/>
      <c r="JAA315" s="378"/>
      <c r="JAB315" s="378"/>
      <c r="JAC315" s="379"/>
      <c r="JAD315" s="379"/>
      <c r="JAE315" s="379"/>
      <c r="JAF315" s="379"/>
      <c r="JAG315" s="379"/>
      <c r="JAH315" s="378"/>
      <c r="JAI315" s="378"/>
      <c r="JAJ315" s="379"/>
      <c r="JAK315" s="379"/>
      <c r="JAL315" s="378"/>
      <c r="JAM315" s="378"/>
      <c r="JAN315" s="379"/>
      <c r="JAO315" s="379"/>
      <c r="JAP315" s="378"/>
      <c r="JAQ315" s="378"/>
      <c r="JAR315" s="378"/>
      <c r="JAS315" s="378"/>
      <c r="JAT315" s="378"/>
      <c r="JAU315" s="378"/>
      <c r="JAV315" s="378"/>
      <c r="JAW315" s="379"/>
      <c r="JAX315" s="379"/>
      <c r="JAY315" s="378"/>
      <c r="JAZ315" s="378"/>
      <c r="JBA315" s="379"/>
      <c r="JBB315" s="379"/>
      <c r="JBC315" s="378"/>
      <c r="JBD315" s="378"/>
      <c r="JBE315" s="378"/>
      <c r="JBF315" s="378"/>
      <c r="JBG315" s="378"/>
      <c r="JBH315" s="372"/>
      <c r="JBI315" s="398"/>
      <c r="JBJ315" s="378"/>
      <c r="JBK315" s="378"/>
      <c r="JBL315" s="378"/>
      <c r="JBM315" s="378"/>
      <c r="JBN315" s="378"/>
      <c r="JBO315" s="378"/>
      <c r="JBP315" s="378"/>
      <c r="JBQ315" s="377"/>
      <c r="JBR315" s="377"/>
      <c r="JBS315" s="377"/>
      <c r="JBT315" s="377"/>
      <c r="JBU315" s="377"/>
      <c r="JBV315" s="377"/>
      <c r="JBW315" s="377"/>
      <c r="JBX315" s="377"/>
      <c r="JBY315" s="377"/>
      <c r="JBZ315" s="377"/>
      <c r="JCA315" s="377"/>
      <c r="JCB315" s="377"/>
      <c r="JCC315" s="377"/>
      <c r="JCD315" s="377"/>
      <c r="JCE315" s="377"/>
      <c r="JCF315" s="377"/>
      <c r="JCG315" s="377"/>
      <c r="JCH315" s="377"/>
      <c r="JCI315" s="377"/>
      <c r="JCJ315" s="377"/>
      <c r="JCK315" s="377"/>
      <c r="JCL315" s="377"/>
      <c r="JCM315" s="377"/>
      <c r="JCN315" s="377"/>
      <c r="JCO315" s="377"/>
      <c r="JCP315" s="377"/>
      <c r="JCQ315" s="377"/>
      <c r="JCR315" s="377"/>
      <c r="JCS315" s="377"/>
      <c r="JCT315" s="377"/>
      <c r="JCU315" s="377"/>
      <c r="JCV315" s="377"/>
      <c r="JCW315" s="377"/>
      <c r="JCX315" s="377"/>
      <c r="JCY315" s="377"/>
      <c r="JCZ315" s="377"/>
      <c r="JDA315" s="377"/>
      <c r="JDB315" s="377"/>
      <c r="JDC315" s="377"/>
      <c r="JDD315" s="377"/>
      <c r="JDE315" s="377"/>
      <c r="JDF315" s="377"/>
      <c r="JDG315" s="377"/>
      <c r="JDH315" s="377"/>
      <c r="JDI315" s="378"/>
      <c r="JDJ315" s="378"/>
      <c r="JDK315" s="378"/>
      <c r="JDL315" s="378"/>
      <c r="JDM315" s="378"/>
      <c r="JDN315" s="378"/>
      <c r="JDO315" s="378"/>
      <c r="JDP315" s="378"/>
      <c r="JDQ315" s="378"/>
      <c r="JDR315" s="378"/>
      <c r="JDS315" s="378"/>
      <c r="JDT315" s="378"/>
      <c r="JDU315" s="378"/>
      <c r="JDV315" s="378"/>
      <c r="JDW315" s="378"/>
      <c r="JDX315" s="378"/>
      <c r="JDY315" s="378"/>
      <c r="JDZ315" s="378"/>
      <c r="JEA315" s="378"/>
      <c r="JEB315" s="378"/>
      <c r="JEC315" s="378"/>
      <c r="JED315" s="378"/>
      <c r="JEE315" s="378"/>
      <c r="JEF315" s="378"/>
      <c r="JEG315" s="379"/>
      <c r="JEH315" s="379"/>
      <c r="JEI315" s="379"/>
      <c r="JEJ315" s="379"/>
      <c r="JEK315" s="379"/>
      <c r="JEL315" s="378"/>
      <c r="JEM315" s="378"/>
      <c r="JEN315" s="379"/>
      <c r="JEO315" s="379"/>
      <c r="JEP315" s="378"/>
      <c r="JEQ315" s="378"/>
      <c r="JER315" s="379"/>
      <c r="JES315" s="379"/>
      <c r="JET315" s="378"/>
      <c r="JEU315" s="378"/>
      <c r="JEV315" s="378"/>
      <c r="JEW315" s="378"/>
      <c r="JEX315" s="378"/>
      <c r="JEY315" s="378"/>
      <c r="JEZ315" s="378"/>
      <c r="JFA315" s="379"/>
      <c r="JFB315" s="379"/>
      <c r="JFC315" s="378"/>
      <c r="JFD315" s="378"/>
      <c r="JFE315" s="379"/>
      <c r="JFF315" s="379"/>
      <c r="JFG315" s="378"/>
      <c r="JFH315" s="378"/>
      <c r="JFI315" s="378"/>
      <c r="JFJ315" s="378"/>
      <c r="JFK315" s="378"/>
      <c r="JFL315" s="372"/>
      <c r="JFM315" s="398"/>
      <c r="JFN315" s="378"/>
      <c r="JFO315" s="378"/>
      <c r="JFP315" s="378"/>
      <c r="JFQ315" s="378"/>
      <c r="JFR315" s="378"/>
      <c r="JFS315" s="378"/>
      <c r="JFT315" s="378"/>
      <c r="JFU315" s="377"/>
      <c r="JFV315" s="377"/>
      <c r="JFW315" s="377"/>
      <c r="JFX315" s="377"/>
      <c r="JFY315" s="377"/>
      <c r="JFZ315" s="377"/>
      <c r="JGA315" s="377"/>
      <c r="JGB315" s="377"/>
      <c r="JGC315" s="377"/>
      <c r="JGD315" s="377"/>
      <c r="JGE315" s="377"/>
      <c r="JGF315" s="377"/>
      <c r="JGG315" s="377"/>
      <c r="JGH315" s="377"/>
      <c r="JGI315" s="377"/>
      <c r="JGJ315" s="377"/>
      <c r="JGK315" s="377"/>
      <c r="JGL315" s="377"/>
      <c r="JGM315" s="377"/>
      <c r="JGN315" s="377"/>
      <c r="JGO315" s="377"/>
      <c r="JGP315" s="377"/>
      <c r="JGQ315" s="377"/>
      <c r="JGR315" s="377"/>
      <c r="JGS315" s="377"/>
      <c r="JGT315" s="377"/>
      <c r="JGU315" s="377"/>
      <c r="JGV315" s="377"/>
      <c r="JGW315" s="377"/>
      <c r="JGX315" s="377"/>
      <c r="JGY315" s="377"/>
      <c r="JGZ315" s="377"/>
      <c r="JHA315" s="377"/>
      <c r="JHB315" s="377"/>
      <c r="JHC315" s="377"/>
      <c r="JHD315" s="377"/>
      <c r="JHE315" s="377"/>
      <c r="JHF315" s="377"/>
      <c r="JHG315" s="377"/>
      <c r="JHH315" s="377"/>
      <c r="JHI315" s="377"/>
      <c r="JHJ315" s="377"/>
      <c r="JHK315" s="377"/>
      <c r="JHL315" s="377"/>
      <c r="JHM315" s="378"/>
      <c r="JHN315" s="378"/>
      <c r="JHO315" s="378"/>
      <c r="JHP315" s="378"/>
      <c r="JHQ315" s="378"/>
      <c r="JHR315" s="378"/>
      <c r="JHS315" s="378"/>
      <c r="JHT315" s="378"/>
      <c r="JHU315" s="378"/>
      <c r="JHV315" s="378"/>
      <c r="JHW315" s="378"/>
      <c r="JHX315" s="378"/>
      <c r="JHY315" s="378"/>
      <c r="JHZ315" s="378"/>
      <c r="JIA315" s="378"/>
      <c r="JIB315" s="378"/>
      <c r="JIC315" s="378"/>
      <c r="JID315" s="378"/>
      <c r="JIE315" s="378"/>
      <c r="JIF315" s="378"/>
      <c r="JIG315" s="378"/>
      <c r="JIH315" s="378"/>
      <c r="JII315" s="378"/>
      <c r="JIJ315" s="378"/>
      <c r="JIK315" s="379"/>
      <c r="JIL315" s="379"/>
      <c r="JIM315" s="379"/>
      <c r="JIN315" s="379"/>
      <c r="JIO315" s="379"/>
      <c r="JIP315" s="378"/>
      <c r="JIQ315" s="378"/>
      <c r="JIR315" s="379"/>
      <c r="JIS315" s="379"/>
      <c r="JIT315" s="378"/>
      <c r="JIU315" s="378"/>
      <c r="JIV315" s="379"/>
      <c r="JIW315" s="379"/>
      <c r="JIX315" s="378"/>
      <c r="JIY315" s="378"/>
      <c r="JIZ315" s="378"/>
      <c r="JJA315" s="378"/>
      <c r="JJB315" s="378"/>
      <c r="JJC315" s="378"/>
      <c r="JJD315" s="378"/>
      <c r="JJE315" s="379"/>
      <c r="JJF315" s="379"/>
      <c r="JJG315" s="378"/>
      <c r="JJH315" s="378"/>
      <c r="JJI315" s="379"/>
      <c r="JJJ315" s="379"/>
      <c r="JJK315" s="378"/>
      <c r="JJL315" s="378"/>
      <c r="JJM315" s="378"/>
      <c r="JJN315" s="378"/>
      <c r="JJO315" s="378"/>
      <c r="JJP315" s="372"/>
      <c r="JJQ315" s="398"/>
      <c r="JJR315" s="378"/>
      <c r="JJS315" s="378"/>
      <c r="JJT315" s="378"/>
      <c r="JJU315" s="378"/>
      <c r="JJV315" s="378"/>
      <c r="JJW315" s="378"/>
      <c r="JJX315" s="378"/>
      <c r="JJY315" s="377"/>
      <c r="JJZ315" s="377"/>
      <c r="JKA315" s="377"/>
      <c r="JKB315" s="377"/>
      <c r="JKC315" s="377"/>
      <c r="JKD315" s="377"/>
      <c r="JKE315" s="377"/>
      <c r="JKF315" s="377"/>
      <c r="JKG315" s="377"/>
      <c r="JKH315" s="377"/>
      <c r="JKI315" s="377"/>
      <c r="JKJ315" s="377"/>
      <c r="JKK315" s="377"/>
      <c r="JKL315" s="377"/>
      <c r="JKM315" s="377"/>
      <c r="JKN315" s="377"/>
      <c r="JKO315" s="377"/>
      <c r="JKP315" s="377"/>
      <c r="JKQ315" s="377"/>
      <c r="JKR315" s="377"/>
      <c r="JKS315" s="377"/>
      <c r="JKT315" s="377"/>
      <c r="JKU315" s="377"/>
      <c r="JKV315" s="377"/>
      <c r="JKW315" s="377"/>
      <c r="JKX315" s="377"/>
      <c r="JKY315" s="377"/>
      <c r="JKZ315" s="377"/>
      <c r="JLA315" s="377"/>
      <c r="JLB315" s="377"/>
      <c r="JLC315" s="377"/>
      <c r="JLD315" s="377"/>
      <c r="JLE315" s="377"/>
      <c r="JLF315" s="377"/>
      <c r="JLG315" s="377"/>
      <c r="JLH315" s="377"/>
      <c r="JLI315" s="377"/>
      <c r="JLJ315" s="377"/>
      <c r="JLK315" s="377"/>
      <c r="JLL315" s="377"/>
      <c r="JLM315" s="377"/>
      <c r="JLN315" s="377"/>
      <c r="JLO315" s="377"/>
      <c r="JLP315" s="377"/>
      <c r="JLQ315" s="378"/>
      <c r="JLR315" s="378"/>
      <c r="JLS315" s="378"/>
      <c r="JLT315" s="378"/>
      <c r="JLU315" s="378"/>
      <c r="JLV315" s="378"/>
      <c r="JLW315" s="378"/>
      <c r="JLX315" s="378"/>
      <c r="JLY315" s="378"/>
      <c r="JLZ315" s="378"/>
      <c r="JMA315" s="378"/>
      <c r="JMB315" s="378"/>
      <c r="JMC315" s="378"/>
      <c r="JMD315" s="378"/>
      <c r="JME315" s="378"/>
      <c r="JMF315" s="378"/>
      <c r="JMG315" s="378"/>
      <c r="JMH315" s="378"/>
      <c r="JMI315" s="378"/>
      <c r="JMJ315" s="378"/>
      <c r="JMK315" s="378"/>
      <c r="JML315" s="378"/>
      <c r="JMM315" s="378"/>
      <c r="JMN315" s="378"/>
      <c r="JMO315" s="379"/>
      <c r="JMP315" s="379"/>
      <c r="JMQ315" s="379"/>
      <c r="JMR315" s="379"/>
      <c r="JMS315" s="379"/>
      <c r="JMT315" s="378"/>
      <c r="JMU315" s="378"/>
      <c r="JMV315" s="379"/>
      <c r="JMW315" s="379"/>
      <c r="JMX315" s="378"/>
      <c r="JMY315" s="378"/>
      <c r="JMZ315" s="379"/>
      <c r="JNA315" s="379"/>
      <c r="JNB315" s="378"/>
      <c r="JNC315" s="378"/>
      <c r="JND315" s="378"/>
      <c r="JNE315" s="378"/>
      <c r="JNF315" s="378"/>
      <c r="JNG315" s="378"/>
      <c r="JNH315" s="378"/>
      <c r="JNI315" s="379"/>
      <c r="JNJ315" s="379"/>
      <c r="JNK315" s="378"/>
      <c r="JNL315" s="378"/>
      <c r="JNM315" s="379"/>
      <c r="JNN315" s="379"/>
      <c r="JNO315" s="378"/>
      <c r="JNP315" s="378"/>
      <c r="JNQ315" s="378"/>
      <c r="JNR315" s="378"/>
      <c r="JNS315" s="378"/>
      <c r="JNT315" s="372"/>
      <c r="JNU315" s="398"/>
      <c r="JNV315" s="378"/>
      <c r="JNW315" s="378"/>
      <c r="JNX315" s="378"/>
      <c r="JNY315" s="378"/>
      <c r="JNZ315" s="378"/>
      <c r="JOA315" s="378"/>
      <c r="JOB315" s="378"/>
      <c r="JOC315" s="377"/>
      <c r="JOD315" s="377"/>
      <c r="JOE315" s="377"/>
      <c r="JOF315" s="377"/>
      <c r="JOG315" s="377"/>
      <c r="JOH315" s="377"/>
      <c r="JOI315" s="377"/>
      <c r="JOJ315" s="377"/>
      <c r="JOK315" s="377"/>
      <c r="JOL315" s="377"/>
      <c r="JOM315" s="377"/>
      <c r="JON315" s="377"/>
      <c r="JOO315" s="377"/>
      <c r="JOP315" s="377"/>
      <c r="JOQ315" s="377"/>
      <c r="JOR315" s="377"/>
      <c r="JOS315" s="377"/>
      <c r="JOT315" s="377"/>
      <c r="JOU315" s="377"/>
      <c r="JOV315" s="377"/>
      <c r="JOW315" s="377"/>
      <c r="JOX315" s="377"/>
      <c r="JOY315" s="377"/>
      <c r="JOZ315" s="377"/>
      <c r="JPA315" s="377"/>
      <c r="JPB315" s="377"/>
      <c r="JPC315" s="377"/>
      <c r="JPD315" s="377"/>
      <c r="JPE315" s="377"/>
      <c r="JPF315" s="377"/>
      <c r="JPG315" s="377"/>
      <c r="JPH315" s="377"/>
      <c r="JPI315" s="377"/>
      <c r="JPJ315" s="377"/>
      <c r="JPK315" s="377"/>
      <c r="JPL315" s="377"/>
      <c r="JPM315" s="377"/>
      <c r="JPN315" s="377"/>
      <c r="JPO315" s="377"/>
      <c r="JPP315" s="377"/>
      <c r="JPQ315" s="377"/>
      <c r="JPR315" s="377"/>
      <c r="JPS315" s="377"/>
      <c r="JPT315" s="377"/>
      <c r="JPU315" s="378"/>
      <c r="JPV315" s="378"/>
      <c r="JPW315" s="378"/>
      <c r="JPX315" s="378"/>
      <c r="JPY315" s="378"/>
      <c r="JPZ315" s="378"/>
      <c r="JQA315" s="378"/>
      <c r="JQB315" s="378"/>
      <c r="JQC315" s="378"/>
      <c r="JQD315" s="378"/>
      <c r="JQE315" s="378"/>
      <c r="JQF315" s="378"/>
      <c r="JQG315" s="378"/>
      <c r="JQH315" s="378"/>
      <c r="JQI315" s="378"/>
      <c r="JQJ315" s="378"/>
      <c r="JQK315" s="378"/>
      <c r="JQL315" s="378"/>
      <c r="JQM315" s="378"/>
      <c r="JQN315" s="378"/>
      <c r="JQO315" s="378"/>
      <c r="JQP315" s="378"/>
      <c r="JQQ315" s="378"/>
      <c r="JQR315" s="378"/>
      <c r="JQS315" s="379"/>
      <c r="JQT315" s="379"/>
      <c r="JQU315" s="379"/>
      <c r="JQV315" s="379"/>
      <c r="JQW315" s="379"/>
      <c r="JQX315" s="378"/>
      <c r="JQY315" s="378"/>
      <c r="JQZ315" s="379"/>
      <c r="JRA315" s="379"/>
      <c r="JRB315" s="378"/>
      <c r="JRC315" s="378"/>
      <c r="JRD315" s="379"/>
      <c r="JRE315" s="379"/>
      <c r="JRF315" s="378"/>
      <c r="JRG315" s="378"/>
      <c r="JRH315" s="378"/>
      <c r="JRI315" s="378"/>
      <c r="JRJ315" s="378"/>
      <c r="JRK315" s="378"/>
      <c r="JRL315" s="378"/>
      <c r="JRM315" s="379"/>
      <c r="JRN315" s="379"/>
      <c r="JRO315" s="378"/>
      <c r="JRP315" s="378"/>
      <c r="JRQ315" s="379"/>
      <c r="JRR315" s="379"/>
      <c r="JRS315" s="378"/>
      <c r="JRT315" s="378"/>
      <c r="JRU315" s="378"/>
      <c r="JRV315" s="378"/>
      <c r="JRW315" s="378"/>
      <c r="JRX315" s="372"/>
      <c r="JRY315" s="398"/>
      <c r="JRZ315" s="378"/>
      <c r="JSA315" s="378"/>
      <c r="JSB315" s="378"/>
      <c r="JSC315" s="378"/>
      <c r="JSD315" s="378"/>
      <c r="JSE315" s="378"/>
      <c r="JSF315" s="378"/>
      <c r="JSG315" s="377"/>
      <c r="JSH315" s="377"/>
      <c r="JSI315" s="377"/>
      <c r="JSJ315" s="377"/>
      <c r="JSK315" s="377"/>
      <c r="JSL315" s="377"/>
      <c r="JSM315" s="377"/>
      <c r="JSN315" s="377"/>
      <c r="JSO315" s="377"/>
      <c r="JSP315" s="377"/>
      <c r="JSQ315" s="377"/>
      <c r="JSR315" s="377"/>
      <c r="JSS315" s="377"/>
      <c r="JST315" s="377"/>
      <c r="JSU315" s="377"/>
      <c r="JSV315" s="377"/>
      <c r="JSW315" s="377"/>
      <c r="JSX315" s="377"/>
      <c r="JSY315" s="377"/>
      <c r="JSZ315" s="377"/>
      <c r="JTA315" s="377"/>
      <c r="JTB315" s="377"/>
      <c r="JTC315" s="377"/>
      <c r="JTD315" s="377"/>
      <c r="JTE315" s="377"/>
      <c r="JTF315" s="377"/>
      <c r="JTG315" s="377"/>
      <c r="JTH315" s="377"/>
      <c r="JTI315" s="377"/>
      <c r="JTJ315" s="377"/>
      <c r="JTK315" s="377"/>
      <c r="JTL315" s="377"/>
      <c r="JTM315" s="377"/>
      <c r="JTN315" s="377"/>
      <c r="JTO315" s="377"/>
      <c r="JTP315" s="377"/>
      <c r="JTQ315" s="377"/>
      <c r="JTR315" s="377"/>
      <c r="JTS315" s="377"/>
      <c r="JTT315" s="377"/>
      <c r="JTU315" s="377"/>
      <c r="JTV315" s="377"/>
      <c r="JTW315" s="377"/>
      <c r="JTX315" s="377"/>
      <c r="JTY315" s="378"/>
      <c r="JTZ315" s="378"/>
      <c r="JUA315" s="378"/>
      <c r="JUB315" s="378"/>
      <c r="JUC315" s="378"/>
      <c r="JUD315" s="378"/>
      <c r="JUE315" s="378"/>
      <c r="JUF315" s="378"/>
      <c r="JUG315" s="378"/>
      <c r="JUH315" s="378"/>
      <c r="JUI315" s="378"/>
      <c r="JUJ315" s="378"/>
      <c r="JUK315" s="378"/>
      <c r="JUL315" s="378"/>
      <c r="JUM315" s="378"/>
      <c r="JUN315" s="378"/>
      <c r="JUO315" s="378"/>
      <c r="JUP315" s="378"/>
      <c r="JUQ315" s="378"/>
      <c r="JUR315" s="378"/>
      <c r="JUS315" s="378"/>
      <c r="JUT315" s="378"/>
      <c r="JUU315" s="378"/>
      <c r="JUV315" s="378"/>
      <c r="JUW315" s="379"/>
      <c r="JUX315" s="379"/>
      <c r="JUY315" s="379"/>
      <c r="JUZ315" s="379"/>
      <c r="JVA315" s="379"/>
      <c r="JVB315" s="378"/>
      <c r="JVC315" s="378"/>
      <c r="JVD315" s="379"/>
      <c r="JVE315" s="379"/>
      <c r="JVF315" s="378"/>
      <c r="JVG315" s="378"/>
      <c r="JVH315" s="379"/>
      <c r="JVI315" s="379"/>
      <c r="JVJ315" s="378"/>
      <c r="JVK315" s="378"/>
      <c r="JVL315" s="378"/>
      <c r="JVM315" s="378"/>
      <c r="JVN315" s="378"/>
      <c r="JVO315" s="378"/>
      <c r="JVP315" s="378"/>
      <c r="JVQ315" s="379"/>
      <c r="JVR315" s="379"/>
      <c r="JVS315" s="378"/>
      <c r="JVT315" s="378"/>
      <c r="JVU315" s="379"/>
      <c r="JVV315" s="379"/>
      <c r="JVW315" s="378"/>
      <c r="JVX315" s="378"/>
      <c r="JVY315" s="378"/>
      <c r="JVZ315" s="378"/>
      <c r="JWA315" s="378"/>
      <c r="JWB315" s="372"/>
      <c r="JWC315" s="398"/>
      <c r="JWD315" s="378"/>
      <c r="JWE315" s="378"/>
      <c r="JWF315" s="378"/>
      <c r="JWG315" s="378"/>
      <c r="JWH315" s="378"/>
      <c r="JWI315" s="378"/>
      <c r="JWJ315" s="378"/>
      <c r="JWK315" s="377"/>
      <c r="JWL315" s="377"/>
      <c r="JWM315" s="377"/>
      <c r="JWN315" s="377"/>
      <c r="JWO315" s="377"/>
      <c r="JWP315" s="377"/>
      <c r="JWQ315" s="377"/>
      <c r="JWR315" s="377"/>
      <c r="JWS315" s="377"/>
      <c r="JWT315" s="377"/>
      <c r="JWU315" s="377"/>
      <c r="JWV315" s="377"/>
      <c r="JWW315" s="377"/>
      <c r="JWX315" s="377"/>
      <c r="JWY315" s="377"/>
      <c r="JWZ315" s="377"/>
      <c r="JXA315" s="377"/>
      <c r="JXB315" s="377"/>
      <c r="JXC315" s="377"/>
      <c r="JXD315" s="377"/>
      <c r="JXE315" s="377"/>
      <c r="JXF315" s="377"/>
      <c r="JXG315" s="377"/>
      <c r="JXH315" s="377"/>
      <c r="JXI315" s="377"/>
      <c r="JXJ315" s="377"/>
      <c r="JXK315" s="377"/>
      <c r="JXL315" s="377"/>
      <c r="JXM315" s="377"/>
      <c r="JXN315" s="377"/>
      <c r="JXO315" s="377"/>
      <c r="JXP315" s="377"/>
      <c r="JXQ315" s="377"/>
      <c r="JXR315" s="377"/>
      <c r="JXS315" s="377"/>
      <c r="JXT315" s="377"/>
      <c r="JXU315" s="377"/>
      <c r="JXV315" s="377"/>
      <c r="JXW315" s="377"/>
      <c r="JXX315" s="377"/>
      <c r="JXY315" s="377"/>
      <c r="JXZ315" s="377"/>
      <c r="JYA315" s="377"/>
      <c r="JYB315" s="377"/>
      <c r="JYC315" s="378"/>
      <c r="JYD315" s="378"/>
      <c r="JYE315" s="378"/>
      <c r="JYF315" s="378"/>
      <c r="JYG315" s="378"/>
      <c r="JYH315" s="378"/>
      <c r="JYI315" s="378"/>
      <c r="JYJ315" s="378"/>
      <c r="JYK315" s="378"/>
      <c r="JYL315" s="378"/>
      <c r="JYM315" s="378"/>
      <c r="JYN315" s="378"/>
      <c r="JYO315" s="378"/>
      <c r="JYP315" s="378"/>
      <c r="JYQ315" s="378"/>
      <c r="JYR315" s="378"/>
      <c r="JYS315" s="378"/>
      <c r="JYT315" s="378"/>
      <c r="JYU315" s="378"/>
      <c r="JYV315" s="378"/>
      <c r="JYW315" s="378"/>
      <c r="JYX315" s="378"/>
      <c r="JYY315" s="378"/>
      <c r="JYZ315" s="378"/>
      <c r="JZA315" s="379"/>
      <c r="JZB315" s="379"/>
      <c r="JZC315" s="379"/>
      <c r="JZD315" s="379"/>
      <c r="JZE315" s="379"/>
      <c r="JZF315" s="378"/>
      <c r="JZG315" s="378"/>
      <c r="JZH315" s="379"/>
      <c r="JZI315" s="379"/>
      <c r="JZJ315" s="378"/>
      <c r="JZK315" s="378"/>
      <c r="JZL315" s="379"/>
      <c r="JZM315" s="379"/>
      <c r="JZN315" s="378"/>
      <c r="JZO315" s="378"/>
      <c r="JZP315" s="378"/>
      <c r="JZQ315" s="378"/>
      <c r="JZR315" s="378"/>
      <c r="JZS315" s="378"/>
      <c r="JZT315" s="378"/>
      <c r="JZU315" s="379"/>
      <c r="JZV315" s="379"/>
      <c r="JZW315" s="378"/>
      <c r="JZX315" s="378"/>
      <c r="JZY315" s="379"/>
      <c r="JZZ315" s="379"/>
      <c r="KAA315" s="378"/>
      <c r="KAB315" s="378"/>
      <c r="KAC315" s="378"/>
      <c r="KAD315" s="378"/>
      <c r="KAE315" s="378"/>
      <c r="KAF315" s="372"/>
      <c r="KAG315" s="398"/>
      <c r="KAH315" s="378"/>
      <c r="KAI315" s="378"/>
      <c r="KAJ315" s="378"/>
      <c r="KAK315" s="378"/>
      <c r="KAL315" s="378"/>
      <c r="KAM315" s="378"/>
      <c r="KAN315" s="378"/>
      <c r="KAO315" s="377"/>
      <c r="KAP315" s="377"/>
      <c r="KAQ315" s="377"/>
      <c r="KAR315" s="377"/>
      <c r="KAS315" s="377"/>
      <c r="KAT315" s="377"/>
      <c r="KAU315" s="377"/>
      <c r="KAV315" s="377"/>
      <c r="KAW315" s="377"/>
      <c r="KAX315" s="377"/>
      <c r="KAY315" s="377"/>
      <c r="KAZ315" s="377"/>
      <c r="KBA315" s="377"/>
      <c r="KBB315" s="377"/>
      <c r="KBC315" s="377"/>
      <c r="KBD315" s="377"/>
      <c r="KBE315" s="377"/>
      <c r="KBF315" s="377"/>
      <c r="KBG315" s="377"/>
      <c r="KBH315" s="377"/>
      <c r="KBI315" s="377"/>
      <c r="KBJ315" s="377"/>
      <c r="KBK315" s="377"/>
      <c r="KBL315" s="377"/>
      <c r="KBM315" s="377"/>
      <c r="KBN315" s="377"/>
      <c r="KBO315" s="377"/>
      <c r="KBP315" s="377"/>
      <c r="KBQ315" s="377"/>
      <c r="KBR315" s="377"/>
      <c r="KBS315" s="377"/>
      <c r="KBT315" s="377"/>
      <c r="KBU315" s="377"/>
      <c r="KBV315" s="377"/>
      <c r="KBW315" s="377"/>
      <c r="KBX315" s="377"/>
      <c r="KBY315" s="377"/>
      <c r="KBZ315" s="377"/>
      <c r="KCA315" s="377"/>
      <c r="KCB315" s="377"/>
      <c r="KCC315" s="377"/>
      <c r="KCD315" s="377"/>
      <c r="KCE315" s="377"/>
      <c r="KCF315" s="377"/>
      <c r="KCG315" s="378"/>
      <c r="KCH315" s="378"/>
      <c r="KCI315" s="378"/>
      <c r="KCJ315" s="378"/>
      <c r="KCK315" s="378"/>
      <c r="KCL315" s="378"/>
      <c r="KCM315" s="378"/>
      <c r="KCN315" s="378"/>
      <c r="KCO315" s="378"/>
      <c r="KCP315" s="378"/>
      <c r="KCQ315" s="378"/>
      <c r="KCR315" s="378"/>
      <c r="KCS315" s="378"/>
      <c r="KCT315" s="378"/>
      <c r="KCU315" s="378"/>
      <c r="KCV315" s="378"/>
      <c r="KCW315" s="378"/>
      <c r="KCX315" s="378"/>
      <c r="KCY315" s="378"/>
      <c r="KCZ315" s="378"/>
      <c r="KDA315" s="378"/>
      <c r="KDB315" s="378"/>
      <c r="KDC315" s="378"/>
      <c r="KDD315" s="378"/>
      <c r="KDE315" s="379"/>
      <c r="KDF315" s="379"/>
      <c r="KDG315" s="379"/>
      <c r="KDH315" s="379"/>
      <c r="KDI315" s="379"/>
      <c r="KDJ315" s="378"/>
      <c r="KDK315" s="378"/>
      <c r="KDL315" s="379"/>
      <c r="KDM315" s="379"/>
      <c r="KDN315" s="378"/>
      <c r="KDO315" s="378"/>
      <c r="KDP315" s="379"/>
      <c r="KDQ315" s="379"/>
      <c r="KDR315" s="378"/>
      <c r="KDS315" s="378"/>
      <c r="KDT315" s="378"/>
      <c r="KDU315" s="378"/>
      <c r="KDV315" s="378"/>
      <c r="KDW315" s="378"/>
      <c r="KDX315" s="378"/>
      <c r="KDY315" s="379"/>
      <c r="KDZ315" s="379"/>
      <c r="KEA315" s="378"/>
      <c r="KEB315" s="378"/>
      <c r="KEC315" s="379"/>
      <c r="KED315" s="379"/>
      <c r="KEE315" s="378"/>
      <c r="KEF315" s="378"/>
      <c r="KEG315" s="378"/>
      <c r="KEH315" s="378"/>
      <c r="KEI315" s="378"/>
      <c r="KEJ315" s="372"/>
      <c r="KEK315" s="398"/>
      <c r="KEL315" s="378"/>
      <c r="KEM315" s="378"/>
      <c r="KEN315" s="378"/>
      <c r="KEO315" s="378"/>
      <c r="KEP315" s="378"/>
      <c r="KEQ315" s="378"/>
      <c r="KER315" s="378"/>
      <c r="KES315" s="377"/>
      <c r="KET315" s="377"/>
      <c r="KEU315" s="377"/>
      <c r="KEV315" s="377"/>
      <c r="KEW315" s="377"/>
      <c r="KEX315" s="377"/>
      <c r="KEY315" s="377"/>
      <c r="KEZ315" s="377"/>
      <c r="KFA315" s="377"/>
      <c r="KFB315" s="377"/>
      <c r="KFC315" s="377"/>
      <c r="KFD315" s="377"/>
      <c r="KFE315" s="377"/>
      <c r="KFF315" s="377"/>
      <c r="KFG315" s="377"/>
      <c r="KFH315" s="377"/>
      <c r="KFI315" s="377"/>
      <c r="KFJ315" s="377"/>
      <c r="KFK315" s="377"/>
      <c r="KFL315" s="377"/>
      <c r="KFM315" s="377"/>
      <c r="KFN315" s="377"/>
      <c r="KFO315" s="377"/>
      <c r="KFP315" s="377"/>
      <c r="KFQ315" s="377"/>
      <c r="KFR315" s="377"/>
      <c r="KFS315" s="377"/>
      <c r="KFT315" s="377"/>
      <c r="KFU315" s="377"/>
      <c r="KFV315" s="377"/>
      <c r="KFW315" s="377"/>
      <c r="KFX315" s="377"/>
      <c r="KFY315" s="377"/>
      <c r="KFZ315" s="377"/>
      <c r="KGA315" s="377"/>
      <c r="KGB315" s="377"/>
      <c r="KGC315" s="377"/>
      <c r="KGD315" s="377"/>
      <c r="KGE315" s="377"/>
      <c r="KGF315" s="377"/>
      <c r="KGG315" s="377"/>
      <c r="KGH315" s="377"/>
      <c r="KGI315" s="377"/>
      <c r="KGJ315" s="377"/>
      <c r="KGK315" s="378"/>
      <c r="KGL315" s="378"/>
      <c r="KGM315" s="378"/>
      <c r="KGN315" s="378"/>
      <c r="KGO315" s="378"/>
      <c r="KGP315" s="378"/>
      <c r="KGQ315" s="378"/>
      <c r="KGR315" s="378"/>
      <c r="KGS315" s="378"/>
      <c r="KGT315" s="378"/>
      <c r="KGU315" s="378"/>
      <c r="KGV315" s="378"/>
      <c r="KGW315" s="378"/>
      <c r="KGX315" s="378"/>
      <c r="KGY315" s="378"/>
      <c r="KGZ315" s="378"/>
      <c r="KHA315" s="378"/>
      <c r="KHB315" s="378"/>
      <c r="KHC315" s="378"/>
      <c r="KHD315" s="378"/>
      <c r="KHE315" s="378"/>
      <c r="KHF315" s="378"/>
      <c r="KHG315" s="378"/>
      <c r="KHH315" s="378"/>
      <c r="KHI315" s="379"/>
      <c r="KHJ315" s="379"/>
      <c r="KHK315" s="379"/>
      <c r="KHL315" s="379"/>
      <c r="KHM315" s="379"/>
      <c r="KHN315" s="378"/>
      <c r="KHO315" s="378"/>
      <c r="KHP315" s="379"/>
      <c r="KHQ315" s="379"/>
      <c r="KHR315" s="378"/>
      <c r="KHS315" s="378"/>
      <c r="KHT315" s="379"/>
      <c r="KHU315" s="379"/>
      <c r="KHV315" s="378"/>
      <c r="KHW315" s="378"/>
      <c r="KHX315" s="378"/>
      <c r="KHY315" s="378"/>
      <c r="KHZ315" s="378"/>
      <c r="KIA315" s="378"/>
      <c r="KIB315" s="378"/>
      <c r="KIC315" s="379"/>
      <c r="KID315" s="379"/>
      <c r="KIE315" s="378"/>
      <c r="KIF315" s="378"/>
      <c r="KIG315" s="379"/>
      <c r="KIH315" s="379"/>
      <c r="KII315" s="378"/>
      <c r="KIJ315" s="378"/>
      <c r="KIK315" s="378"/>
      <c r="KIL315" s="378"/>
      <c r="KIM315" s="378"/>
      <c r="KIN315" s="372"/>
      <c r="KIO315" s="398"/>
      <c r="KIP315" s="378"/>
      <c r="KIQ315" s="378"/>
      <c r="KIR315" s="378"/>
      <c r="KIS315" s="378"/>
      <c r="KIT315" s="378"/>
      <c r="KIU315" s="378"/>
      <c r="KIV315" s="378"/>
      <c r="KIW315" s="377"/>
      <c r="KIX315" s="377"/>
      <c r="KIY315" s="377"/>
      <c r="KIZ315" s="377"/>
      <c r="KJA315" s="377"/>
      <c r="KJB315" s="377"/>
      <c r="KJC315" s="377"/>
      <c r="KJD315" s="377"/>
      <c r="KJE315" s="377"/>
      <c r="KJF315" s="377"/>
      <c r="KJG315" s="377"/>
      <c r="KJH315" s="377"/>
      <c r="KJI315" s="377"/>
      <c r="KJJ315" s="377"/>
      <c r="KJK315" s="377"/>
      <c r="KJL315" s="377"/>
      <c r="KJM315" s="377"/>
      <c r="KJN315" s="377"/>
      <c r="KJO315" s="377"/>
      <c r="KJP315" s="377"/>
      <c r="KJQ315" s="377"/>
      <c r="KJR315" s="377"/>
      <c r="KJS315" s="377"/>
      <c r="KJT315" s="377"/>
      <c r="KJU315" s="377"/>
      <c r="KJV315" s="377"/>
      <c r="KJW315" s="377"/>
      <c r="KJX315" s="377"/>
      <c r="KJY315" s="377"/>
      <c r="KJZ315" s="377"/>
      <c r="KKA315" s="377"/>
      <c r="KKB315" s="377"/>
      <c r="KKC315" s="377"/>
      <c r="KKD315" s="377"/>
      <c r="KKE315" s="377"/>
      <c r="KKF315" s="377"/>
      <c r="KKG315" s="377"/>
      <c r="KKH315" s="377"/>
      <c r="KKI315" s="377"/>
      <c r="KKJ315" s="377"/>
      <c r="KKK315" s="377"/>
      <c r="KKL315" s="377"/>
      <c r="KKM315" s="377"/>
      <c r="KKN315" s="377"/>
      <c r="KKO315" s="378"/>
      <c r="KKP315" s="378"/>
      <c r="KKQ315" s="378"/>
      <c r="KKR315" s="378"/>
      <c r="KKS315" s="378"/>
      <c r="KKT315" s="378"/>
      <c r="KKU315" s="378"/>
      <c r="KKV315" s="378"/>
      <c r="KKW315" s="378"/>
      <c r="KKX315" s="378"/>
      <c r="KKY315" s="378"/>
      <c r="KKZ315" s="378"/>
      <c r="KLA315" s="378"/>
      <c r="KLB315" s="378"/>
      <c r="KLC315" s="378"/>
      <c r="KLD315" s="378"/>
      <c r="KLE315" s="378"/>
      <c r="KLF315" s="378"/>
      <c r="KLG315" s="378"/>
      <c r="KLH315" s="378"/>
      <c r="KLI315" s="378"/>
      <c r="KLJ315" s="378"/>
      <c r="KLK315" s="378"/>
      <c r="KLL315" s="378"/>
      <c r="KLM315" s="379"/>
      <c r="KLN315" s="379"/>
      <c r="KLO315" s="379"/>
      <c r="KLP315" s="379"/>
      <c r="KLQ315" s="379"/>
      <c r="KLR315" s="378"/>
      <c r="KLS315" s="378"/>
      <c r="KLT315" s="379"/>
      <c r="KLU315" s="379"/>
      <c r="KLV315" s="378"/>
      <c r="KLW315" s="378"/>
      <c r="KLX315" s="379"/>
      <c r="KLY315" s="379"/>
      <c r="KLZ315" s="378"/>
      <c r="KMA315" s="378"/>
      <c r="KMB315" s="378"/>
      <c r="KMC315" s="378"/>
      <c r="KMD315" s="378"/>
      <c r="KME315" s="378"/>
      <c r="KMF315" s="378"/>
      <c r="KMG315" s="379"/>
      <c r="KMH315" s="379"/>
      <c r="KMI315" s="378"/>
      <c r="KMJ315" s="378"/>
      <c r="KMK315" s="379"/>
      <c r="KML315" s="379"/>
      <c r="KMM315" s="378"/>
      <c r="KMN315" s="378"/>
      <c r="KMO315" s="378"/>
      <c r="KMP315" s="378"/>
      <c r="KMQ315" s="378"/>
      <c r="KMR315" s="372"/>
      <c r="KMS315" s="398"/>
      <c r="KMT315" s="378"/>
      <c r="KMU315" s="378"/>
      <c r="KMV315" s="378"/>
      <c r="KMW315" s="378"/>
      <c r="KMX315" s="378"/>
      <c r="KMY315" s="378"/>
      <c r="KMZ315" s="378"/>
      <c r="KNA315" s="377"/>
      <c r="KNB315" s="377"/>
      <c r="KNC315" s="377"/>
      <c r="KND315" s="377"/>
      <c r="KNE315" s="377"/>
      <c r="KNF315" s="377"/>
      <c r="KNG315" s="377"/>
      <c r="KNH315" s="377"/>
      <c r="KNI315" s="377"/>
      <c r="KNJ315" s="377"/>
      <c r="KNK315" s="377"/>
      <c r="KNL315" s="377"/>
      <c r="KNM315" s="377"/>
      <c r="KNN315" s="377"/>
      <c r="KNO315" s="377"/>
      <c r="KNP315" s="377"/>
      <c r="KNQ315" s="377"/>
      <c r="KNR315" s="377"/>
      <c r="KNS315" s="377"/>
      <c r="KNT315" s="377"/>
      <c r="KNU315" s="377"/>
      <c r="KNV315" s="377"/>
      <c r="KNW315" s="377"/>
      <c r="KNX315" s="377"/>
      <c r="KNY315" s="377"/>
      <c r="KNZ315" s="377"/>
      <c r="KOA315" s="377"/>
      <c r="KOB315" s="377"/>
      <c r="KOC315" s="377"/>
      <c r="KOD315" s="377"/>
      <c r="KOE315" s="377"/>
      <c r="KOF315" s="377"/>
      <c r="KOG315" s="377"/>
      <c r="KOH315" s="377"/>
      <c r="KOI315" s="377"/>
      <c r="KOJ315" s="377"/>
      <c r="KOK315" s="377"/>
      <c r="KOL315" s="377"/>
      <c r="KOM315" s="377"/>
      <c r="KON315" s="377"/>
      <c r="KOO315" s="377"/>
      <c r="KOP315" s="377"/>
      <c r="KOQ315" s="377"/>
      <c r="KOR315" s="377"/>
      <c r="KOS315" s="378"/>
      <c r="KOT315" s="378"/>
      <c r="KOU315" s="378"/>
      <c r="KOV315" s="378"/>
      <c r="KOW315" s="378"/>
      <c r="KOX315" s="378"/>
      <c r="KOY315" s="378"/>
      <c r="KOZ315" s="378"/>
      <c r="KPA315" s="378"/>
      <c r="KPB315" s="378"/>
      <c r="KPC315" s="378"/>
      <c r="KPD315" s="378"/>
      <c r="KPE315" s="378"/>
      <c r="KPF315" s="378"/>
      <c r="KPG315" s="378"/>
      <c r="KPH315" s="378"/>
      <c r="KPI315" s="378"/>
      <c r="KPJ315" s="378"/>
      <c r="KPK315" s="378"/>
      <c r="KPL315" s="378"/>
      <c r="KPM315" s="378"/>
      <c r="KPN315" s="378"/>
      <c r="KPO315" s="378"/>
      <c r="KPP315" s="378"/>
      <c r="KPQ315" s="379"/>
      <c r="KPR315" s="379"/>
      <c r="KPS315" s="379"/>
      <c r="KPT315" s="379"/>
      <c r="KPU315" s="379"/>
      <c r="KPV315" s="378"/>
      <c r="KPW315" s="378"/>
      <c r="KPX315" s="379"/>
      <c r="KPY315" s="379"/>
      <c r="KPZ315" s="378"/>
      <c r="KQA315" s="378"/>
      <c r="KQB315" s="379"/>
      <c r="KQC315" s="379"/>
      <c r="KQD315" s="378"/>
      <c r="KQE315" s="378"/>
      <c r="KQF315" s="378"/>
      <c r="KQG315" s="378"/>
      <c r="KQH315" s="378"/>
      <c r="KQI315" s="378"/>
      <c r="KQJ315" s="378"/>
      <c r="KQK315" s="379"/>
      <c r="KQL315" s="379"/>
      <c r="KQM315" s="378"/>
      <c r="KQN315" s="378"/>
      <c r="KQO315" s="379"/>
      <c r="KQP315" s="379"/>
      <c r="KQQ315" s="378"/>
      <c r="KQR315" s="378"/>
      <c r="KQS315" s="378"/>
      <c r="KQT315" s="378"/>
      <c r="KQU315" s="378"/>
      <c r="KQV315" s="372"/>
      <c r="KQW315" s="398"/>
      <c r="KQX315" s="378"/>
      <c r="KQY315" s="378"/>
      <c r="KQZ315" s="378"/>
      <c r="KRA315" s="378"/>
      <c r="KRB315" s="378"/>
      <c r="KRC315" s="378"/>
      <c r="KRD315" s="378"/>
      <c r="KRE315" s="377"/>
      <c r="KRF315" s="377"/>
      <c r="KRG315" s="377"/>
      <c r="KRH315" s="377"/>
      <c r="KRI315" s="377"/>
      <c r="KRJ315" s="377"/>
      <c r="KRK315" s="377"/>
      <c r="KRL315" s="377"/>
      <c r="KRM315" s="377"/>
      <c r="KRN315" s="377"/>
      <c r="KRO315" s="377"/>
      <c r="KRP315" s="377"/>
      <c r="KRQ315" s="377"/>
      <c r="KRR315" s="377"/>
      <c r="KRS315" s="377"/>
      <c r="KRT315" s="377"/>
      <c r="KRU315" s="377"/>
      <c r="KRV315" s="377"/>
      <c r="KRW315" s="377"/>
      <c r="KRX315" s="377"/>
      <c r="KRY315" s="377"/>
      <c r="KRZ315" s="377"/>
      <c r="KSA315" s="377"/>
      <c r="KSB315" s="377"/>
      <c r="KSC315" s="377"/>
      <c r="KSD315" s="377"/>
      <c r="KSE315" s="377"/>
      <c r="KSF315" s="377"/>
      <c r="KSG315" s="377"/>
      <c r="KSH315" s="377"/>
      <c r="KSI315" s="377"/>
      <c r="KSJ315" s="377"/>
      <c r="KSK315" s="377"/>
      <c r="KSL315" s="377"/>
      <c r="KSM315" s="377"/>
      <c r="KSN315" s="377"/>
      <c r="KSO315" s="377"/>
      <c r="KSP315" s="377"/>
      <c r="KSQ315" s="377"/>
      <c r="KSR315" s="377"/>
      <c r="KSS315" s="377"/>
      <c r="KST315" s="377"/>
      <c r="KSU315" s="377"/>
      <c r="KSV315" s="377"/>
      <c r="KSW315" s="378"/>
      <c r="KSX315" s="378"/>
      <c r="KSY315" s="378"/>
      <c r="KSZ315" s="378"/>
      <c r="KTA315" s="378"/>
      <c r="KTB315" s="378"/>
      <c r="KTC315" s="378"/>
      <c r="KTD315" s="378"/>
      <c r="KTE315" s="378"/>
      <c r="KTF315" s="378"/>
      <c r="KTG315" s="378"/>
      <c r="KTH315" s="378"/>
      <c r="KTI315" s="378"/>
      <c r="KTJ315" s="378"/>
      <c r="KTK315" s="378"/>
      <c r="KTL315" s="378"/>
      <c r="KTM315" s="378"/>
      <c r="KTN315" s="378"/>
      <c r="KTO315" s="378"/>
      <c r="KTP315" s="378"/>
      <c r="KTQ315" s="378"/>
      <c r="KTR315" s="378"/>
      <c r="KTS315" s="378"/>
      <c r="KTT315" s="378"/>
      <c r="KTU315" s="379"/>
      <c r="KTV315" s="379"/>
      <c r="KTW315" s="379"/>
      <c r="KTX315" s="379"/>
      <c r="KTY315" s="379"/>
      <c r="KTZ315" s="378"/>
      <c r="KUA315" s="378"/>
      <c r="KUB315" s="379"/>
      <c r="KUC315" s="379"/>
      <c r="KUD315" s="378"/>
      <c r="KUE315" s="378"/>
      <c r="KUF315" s="379"/>
      <c r="KUG315" s="379"/>
      <c r="KUH315" s="378"/>
      <c r="KUI315" s="378"/>
      <c r="KUJ315" s="378"/>
      <c r="KUK315" s="378"/>
      <c r="KUL315" s="378"/>
      <c r="KUM315" s="378"/>
      <c r="KUN315" s="378"/>
      <c r="KUO315" s="379"/>
      <c r="KUP315" s="379"/>
      <c r="KUQ315" s="378"/>
      <c r="KUR315" s="378"/>
      <c r="KUS315" s="379"/>
      <c r="KUT315" s="379"/>
      <c r="KUU315" s="378"/>
      <c r="KUV315" s="378"/>
      <c r="KUW315" s="378"/>
      <c r="KUX315" s="378"/>
      <c r="KUY315" s="378"/>
      <c r="KUZ315" s="372"/>
      <c r="KVA315" s="398"/>
      <c r="KVB315" s="378"/>
      <c r="KVC315" s="378"/>
      <c r="KVD315" s="378"/>
      <c r="KVE315" s="378"/>
      <c r="KVF315" s="378"/>
      <c r="KVG315" s="378"/>
      <c r="KVH315" s="378"/>
      <c r="KVI315" s="377"/>
      <c r="KVJ315" s="377"/>
      <c r="KVK315" s="377"/>
      <c r="KVL315" s="377"/>
      <c r="KVM315" s="377"/>
      <c r="KVN315" s="377"/>
      <c r="KVO315" s="377"/>
      <c r="KVP315" s="377"/>
      <c r="KVQ315" s="377"/>
      <c r="KVR315" s="377"/>
      <c r="KVS315" s="377"/>
      <c r="KVT315" s="377"/>
      <c r="KVU315" s="377"/>
      <c r="KVV315" s="377"/>
      <c r="KVW315" s="377"/>
      <c r="KVX315" s="377"/>
      <c r="KVY315" s="377"/>
      <c r="KVZ315" s="377"/>
      <c r="KWA315" s="377"/>
      <c r="KWB315" s="377"/>
      <c r="KWC315" s="377"/>
      <c r="KWD315" s="377"/>
      <c r="KWE315" s="377"/>
      <c r="KWF315" s="377"/>
      <c r="KWG315" s="377"/>
      <c r="KWH315" s="377"/>
      <c r="KWI315" s="377"/>
      <c r="KWJ315" s="377"/>
      <c r="KWK315" s="377"/>
      <c r="KWL315" s="377"/>
      <c r="KWM315" s="377"/>
      <c r="KWN315" s="377"/>
      <c r="KWO315" s="377"/>
      <c r="KWP315" s="377"/>
      <c r="KWQ315" s="377"/>
      <c r="KWR315" s="377"/>
      <c r="KWS315" s="377"/>
      <c r="KWT315" s="377"/>
      <c r="KWU315" s="377"/>
      <c r="KWV315" s="377"/>
      <c r="KWW315" s="377"/>
      <c r="KWX315" s="377"/>
      <c r="KWY315" s="377"/>
      <c r="KWZ315" s="377"/>
      <c r="KXA315" s="378"/>
      <c r="KXB315" s="378"/>
      <c r="KXC315" s="378"/>
      <c r="KXD315" s="378"/>
      <c r="KXE315" s="378"/>
      <c r="KXF315" s="378"/>
      <c r="KXG315" s="378"/>
      <c r="KXH315" s="378"/>
      <c r="KXI315" s="378"/>
      <c r="KXJ315" s="378"/>
      <c r="KXK315" s="378"/>
      <c r="KXL315" s="378"/>
      <c r="KXM315" s="378"/>
      <c r="KXN315" s="378"/>
      <c r="KXO315" s="378"/>
      <c r="KXP315" s="378"/>
      <c r="KXQ315" s="378"/>
      <c r="KXR315" s="378"/>
      <c r="KXS315" s="378"/>
      <c r="KXT315" s="378"/>
      <c r="KXU315" s="378"/>
      <c r="KXV315" s="378"/>
      <c r="KXW315" s="378"/>
      <c r="KXX315" s="378"/>
      <c r="KXY315" s="379"/>
      <c r="KXZ315" s="379"/>
      <c r="KYA315" s="379"/>
      <c r="KYB315" s="379"/>
      <c r="KYC315" s="379"/>
      <c r="KYD315" s="378"/>
      <c r="KYE315" s="378"/>
      <c r="KYF315" s="379"/>
      <c r="KYG315" s="379"/>
      <c r="KYH315" s="378"/>
      <c r="KYI315" s="378"/>
      <c r="KYJ315" s="379"/>
      <c r="KYK315" s="379"/>
      <c r="KYL315" s="378"/>
      <c r="KYM315" s="378"/>
      <c r="KYN315" s="378"/>
      <c r="KYO315" s="378"/>
      <c r="KYP315" s="378"/>
      <c r="KYQ315" s="378"/>
      <c r="KYR315" s="378"/>
      <c r="KYS315" s="379"/>
      <c r="KYT315" s="379"/>
      <c r="KYU315" s="378"/>
      <c r="KYV315" s="378"/>
      <c r="KYW315" s="379"/>
      <c r="KYX315" s="379"/>
      <c r="KYY315" s="378"/>
      <c r="KYZ315" s="378"/>
      <c r="KZA315" s="378"/>
      <c r="KZB315" s="378"/>
      <c r="KZC315" s="378"/>
      <c r="KZD315" s="372"/>
      <c r="KZE315" s="398"/>
      <c r="KZF315" s="378"/>
      <c r="KZG315" s="378"/>
      <c r="KZH315" s="378"/>
      <c r="KZI315" s="378"/>
      <c r="KZJ315" s="378"/>
      <c r="KZK315" s="378"/>
      <c r="KZL315" s="378"/>
      <c r="KZM315" s="377"/>
      <c r="KZN315" s="377"/>
      <c r="KZO315" s="377"/>
      <c r="KZP315" s="377"/>
      <c r="KZQ315" s="377"/>
      <c r="KZR315" s="377"/>
      <c r="KZS315" s="377"/>
      <c r="KZT315" s="377"/>
      <c r="KZU315" s="377"/>
      <c r="KZV315" s="377"/>
      <c r="KZW315" s="377"/>
      <c r="KZX315" s="377"/>
      <c r="KZY315" s="377"/>
      <c r="KZZ315" s="377"/>
      <c r="LAA315" s="377"/>
      <c r="LAB315" s="377"/>
      <c r="LAC315" s="377"/>
      <c r="LAD315" s="377"/>
      <c r="LAE315" s="377"/>
      <c r="LAF315" s="377"/>
      <c r="LAG315" s="377"/>
      <c r="LAH315" s="377"/>
      <c r="LAI315" s="377"/>
      <c r="LAJ315" s="377"/>
      <c r="LAK315" s="377"/>
      <c r="LAL315" s="377"/>
      <c r="LAM315" s="377"/>
      <c r="LAN315" s="377"/>
      <c r="LAO315" s="377"/>
      <c r="LAP315" s="377"/>
      <c r="LAQ315" s="377"/>
      <c r="LAR315" s="377"/>
      <c r="LAS315" s="377"/>
      <c r="LAT315" s="377"/>
      <c r="LAU315" s="377"/>
      <c r="LAV315" s="377"/>
      <c r="LAW315" s="377"/>
      <c r="LAX315" s="377"/>
      <c r="LAY315" s="377"/>
      <c r="LAZ315" s="377"/>
      <c r="LBA315" s="377"/>
      <c r="LBB315" s="377"/>
      <c r="LBC315" s="377"/>
      <c r="LBD315" s="377"/>
      <c r="LBE315" s="378"/>
      <c r="LBF315" s="378"/>
      <c r="LBG315" s="378"/>
      <c r="LBH315" s="378"/>
      <c r="LBI315" s="378"/>
      <c r="LBJ315" s="378"/>
      <c r="LBK315" s="378"/>
      <c r="LBL315" s="378"/>
      <c r="LBM315" s="378"/>
      <c r="LBN315" s="378"/>
      <c r="LBO315" s="378"/>
      <c r="LBP315" s="378"/>
      <c r="LBQ315" s="378"/>
      <c r="LBR315" s="378"/>
      <c r="LBS315" s="378"/>
      <c r="LBT315" s="378"/>
      <c r="LBU315" s="378"/>
      <c r="LBV315" s="378"/>
      <c r="LBW315" s="378"/>
      <c r="LBX315" s="378"/>
      <c r="LBY315" s="378"/>
      <c r="LBZ315" s="378"/>
      <c r="LCA315" s="378"/>
      <c r="LCB315" s="378"/>
      <c r="LCC315" s="379"/>
      <c r="LCD315" s="379"/>
      <c r="LCE315" s="379"/>
      <c r="LCF315" s="379"/>
      <c r="LCG315" s="379"/>
      <c r="LCH315" s="378"/>
      <c r="LCI315" s="378"/>
      <c r="LCJ315" s="379"/>
      <c r="LCK315" s="379"/>
      <c r="LCL315" s="378"/>
      <c r="LCM315" s="378"/>
      <c r="LCN315" s="379"/>
      <c r="LCO315" s="379"/>
      <c r="LCP315" s="378"/>
      <c r="LCQ315" s="378"/>
      <c r="LCR315" s="378"/>
      <c r="LCS315" s="378"/>
      <c r="LCT315" s="378"/>
      <c r="LCU315" s="378"/>
      <c r="LCV315" s="378"/>
      <c r="LCW315" s="379"/>
      <c r="LCX315" s="379"/>
      <c r="LCY315" s="378"/>
      <c r="LCZ315" s="378"/>
      <c r="LDA315" s="379"/>
      <c r="LDB315" s="379"/>
      <c r="LDC315" s="378"/>
      <c r="LDD315" s="378"/>
      <c r="LDE315" s="378"/>
      <c r="LDF315" s="378"/>
      <c r="LDG315" s="378"/>
      <c r="LDH315" s="372"/>
      <c r="LDI315" s="398"/>
      <c r="LDJ315" s="378"/>
      <c r="LDK315" s="378"/>
      <c r="LDL315" s="378"/>
      <c r="LDM315" s="378"/>
      <c r="LDN315" s="378"/>
      <c r="LDO315" s="378"/>
      <c r="LDP315" s="378"/>
      <c r="LDQ315" s="377"/>
      <c r="LDR315" s="377"/>
      <c r="LDS315" s="377"/>
      <c r="LDT315" s="377"/>
      <c r="LDU315" s="377"/>
      <c r="LDV315" s="377"/>
      <c r="LDW315" s="377"/>
      <c r="LDX315" s="377"/>
      <c r="LDY315" s="377"/>
      <c r="LDZ315" s="377"/>
      <c r="LEA315" s="377"/>
      <c r="LEB315" s="377"/>
      <c r="LEC315" s="377"/>
      <c r="LED315" s="377"/>
      <c r="LEE315" s="377"/>
      <c r="LEF315" s="377"/>
      <c r="LEG315" s="377"/>
      <c r="LEH315" s="377"/>
      <c r="LEI315" s="377"/>
      <c r="LEJ315" s="377"/>
      <c r="LEK315" s="377"/>
      <c r="LEL315" s="377"/>
      <c r="LEM315" s="377"/>
      <c r="LEN315" s="377"/>
      <c r="LEO315" s="377"/>
      <c r="LEP315" s="377"/>
      <c r="LEQ315" s="377"/>
      <c r="LER315" s="377"/>
      <c r="LES315" s="377"/>
      <c r="LET315" s="377"/>
      <c r="LEU315" s="377"/>
      <c r="LEV315" s="377"/>
      <c r="LEW315" s="377"/>
      <c r="LEX315" s="377"/>
      <c r="LEY315" s="377"/>
      <c r="LEZ315" s="377"/>
      <c r="LFA315" s="377"/>
      <c r="LFB315" s="377"/>
      <c r="LFC315" s="377"/>
      <c r="LFD315" s="377"/>
      <c r="LFE315" s="377"/>
      <c r="LFF315" s="377"/>
      <c r="LFG315" s="377"/>
      <c r="LFH315" s="377"/>
      <c r="LFI315" s="378"/>
      <c r="LFJ315" s="378"/>
      <c r="LFK315" s="378"/>
      <c r="LFL315" s="378"/>
      <c r="LFM315" s="378"/>
      <c r="LFN315" s="378"/>
      <c r="LFO315" s="378"/>
      <c r="LFP315" s="378"/>
      <c r="LFQ315" s="378"/>
      <c r="LFR315" s="378"/>
      <c r="LFS315" s="378"/>
      <c r="LFT315" s="378"/>
      <c r="LFU315" s="378"/>
      <c r="LFV315" s="378"/>
      <c r="LFW315" s="378"/>
      <c r="LFX315" s="378"/>
      <c r="LFY315" s="378"/>
      <c r="LFZ315" s="378"/>
      <c r="LGA315" s="378"/>
      <c r="LGB315" s="378"/>
      <c r="LGC315" s="378"/>
      <c r="LGD315" s="378"/>
      <c r="LGE315" s="378"/>
      <c r="LGF315" s="378"/>
      <c r="LGG315" s="379"/>
      <c r="LGH315" s="379"/>
      <c r="LGI315" s="379"/>
      <c r="LGJ315" s="379"/>
      <c r="LGK315" s="379"/>
      <c r="LGL315" s="378"/>
      <c r="LGM315" s="378"/>
      <c r="LGN315" s="379"/>
      <c r="LGO315" s="379"/>
      <c r="LGP315" s="378"/>
      <c r="LGQ315" s="378"/>
      <c r="LGR315" s="379"/>
      <c r="LGS315" s="379"/>
      <c r="LGT315" s="378"/>
      <c r="LGU315" s="378"/>
      <c r="LGV315" s="378"/>
      <c r="LGW315" s="378"/>
      <c r="LGX315" s="378"/>
      <c r="LGY315" s="378"/>
      <c r="LGZ315" s="378"/>
      <c r="LHA315" s="379"/>
      <c r="LHB315" s="379"/>
      <c r="LHC315" s="378"/>
      <c r="LHD315" s="378"/>
      <c r="LHE315" s="379"/>
      <c r="LHF315" s="379"/>
      <c r="LHG315" s="378"/>
      <c r="LHH315" s="378"/>
      <c r="LHI315" s="378"/>
      <c r="LHJ315" s="378"/>
      <c r="LHK315" s="378"/>
      <c r="LHL315" s="372"/>
      <c r="LHM315" s="398"/>
      <c r="LHN315" s="378"/>
      <c r="LHO315" s="378"/>
      <c r="LHP315" s="378"/>
      <c r="LHQ315" s="378"/>
      <c r="LHR315" s="378"/>
      <c r="LHS315" s="378"/>
      <c r="LHT315" s="378"/>
      <c r="LHU315" s="377"/>
      <c r="LHV315" s="377"/>
      <c r="LHW315" s="377"/>
      <c r="LHX315" s="377"/>
      <c r="LHY315" s="377"/>
      <c r="LHZ315" s="377"/>
      <c r="LIA315" s="377"/>
      <c r="LIB315" s="377"/>
      <c r="LIC315" s="377"/>
      <c r="LID315" s="377"/>
      <c r="LIE315" s="377"/>
      <c r="LIF315" s="377"/>
      <c r="LIG315" s="377"/>
      <c r="LIH315" s="377"/>
      <c r="LII315" s="377"/>
      <c r="LIJ315" s="377"/>
      <c r="LIK315" s="377"/>
      <c r="LIL315" s="377"/>
      <c r="LIM315" s="377"/>
      <c r="LIN315" s="377"/>
      <c r="LIO315" s="377"/>
      <c r="LIP315" s="377"/>
      <c r="LIQ315" s="377"/>
      <c r="LIR315" s="377"/>
      <c r="LIS315" s="377"/>
      <c r="LIT315" s="377"/>
      <c r="LIU315" s="377"/>
      <c r="LIV315" s="377"/>
      <c r="LIW315" s="377"/>
      <c r="LIX315" s="377"/>
      <c r="LIY315" s="377"/>
      <c r="LIZ315" s="377"/>
      <c r="LJA315" s="377"/>
      <c r="LJB315" s="377"/>
      <c r="LJC315" s="377"/>
      <c r="LJD315" s="377"/>
      <c r="LJE315" s="377"/>
      <c r="LJF315" s="377"/>
      <c r="LJG315" s="377"/>
      <c r="LJH315" s="377"/>
      <c r="LJI315" s="377"/>
      <c r="LJJ315" s="377"/>
      <c r="LJK315" s="377"/>
      <c r="LJL315" s="377"/>
      <c r="LJM315" s="378"/>
      <c r="LJN315" s="378"/>
      <c r="LJO315" s="378"/>
      <c r="LJP315" s="378"/>
      <c r="LJQ315" s="378"/>
      <c r="LJR315" s="378"/>
      <c r="LJS315" s="378"/>
      <c r="LJT315" s="378"/>
      <c r="LJU315" s="378"/>
      <c r="LJV315" s="378"/>
      <c r="LJW315" s="378"/>
      <c r="LJX315" s="378"/>
      <c r="LJY315" s="378"/>
      <c r="LJZ315" s="378"/>
      <c r="LKA315" s="378"/>
      <c r="LKB315" s="378"/>
      <c r="LKC315" s="378"/>
      <c r="LKD315" s="378"/>
      <c r="LKE315" s="378"/>
      <c r="LKF315" s="378"/>
      <c r="LKG315" s="378"/>
      <c r="LKH315" s="378"/>
      <c r="LKI315" s="378"/>
      <c r="LKJ315" s="378"/>
      <c r="LKK315" s="379"/>
      <c r="LKL315" s="379"/>
      <c r="LKM315" s="379"/>
      <c r="LKN315" s="379"/>
      <c r="LKO315" s="379"/>
      <c r="LKP315" s="378"/>
      <c r="LKQ315" s="378"/>
      <c r="LKR315" s="379"/>
      <c r="LKS315" s="379"/>
      <c r="LKT315" s="378"/>
      <c r="LKU315" s="378"/>
      <c r="LKV315" s="379"/>
      <c r="LKW315" s="379"/>
      <c r="LKX315" s="378"/>
      <c r="LKY315" s="378"/>
      <c r="LKZ315" s="378"/>
      <c r="LLA315" s="378"/>
      <c r="LLB315" s="378"/>
      <c r="LLC315" s="378"/>
      <c r="LLD315" s="378"/>
      <c r="LLE315" s="379"/>
      <c r="LLF315" s="379"/>
      <c r="LLG315" s="378"/>
      <c r="LLH315" s="378"/>
      <c r="LLI315" s="379"/>
      <c r="LLJ315" s="379"/>
      <c r="LLK315" s="378"/>
      <c r="LLL315" s="378"/>
      <c r="LLM315" s="378"/>
      <c r="LLN315" s="378"/>
      <c r="LLO315" s="378"/>
      <c r="LLP315" s="372"/>
      <c r="LLQ315" s="398"/>
      <c r="LLR315" s="378"/>
      <c r="LLS315" s="378"/>
      <c r="LLT315" s="378"/>
      <c r="LLU315" s="378"/>
      <c r="LLV315" s="378"/>
      <c r="LLW315" s="378"/>
      <c r="LLX315" s="378"/>
      <c r="LLY315" s="377"/>
      <c r="LLZ315" s="377"/>
      <c r="LMA315" s="377"/>
      <c r="LMB315" s="377"/>
      <c r="LMC315" s="377"/>
      <c r="LMD315" s="377"/>
      <c r="LME315" s="377"/>
      <c r="LMF315" s="377"/>
      <c r="LMG315" s="377"/>
      <c r="LMH315" s="377"/>
      <c r="LMI315" s="377"/>
      <c r="LMJ315" s="377"/>
      <c r="LMK315" s="377"/>
      <c r="LML315" s="377"/>
      <c r="LMM315" s="377"/>
      <c r="LMN315" s="377"/>
      <c r="LMO315" s="377"/>
      <c r="LMP315" s="377"/>
      <c r="LMQ315" s="377"/>
      <c r="LMR315" s="377"/>
      <c r="LMS315" s="377"/>
      <c r="LMT315" s="377"/>
      <c r="LMU315" s="377"/>
      <c r="LMV315" s="377"/>
      <c r="LMW315" s="377"/>
      <c r="LMX315" s="377"/>
      <c r="LMY315" s="377"/>
      <c r="LMZ315" s="377"/>
      <c r="LNA315" s="377"/>
      <c r="LNB315" s="377"/>
      <c r="LNC315" s="377"/>
      <c r="LND315" s="377"/>
      <c r="LNE315" s="377"/>
      <c r="LNF315" s="377"/>
      <c r="LNG315" s="377"/>
      <c r="LNH315" s="377"/>
      <c r="LNI315" s="377"/>
      <c r="LNJ315" s="377"/>
      <c r="LNK315" s="377"/>
      <c r="LNL315" s="377"/>
      <c r="LNM315" s="377"/>
      <c r="LNN315" s="377"/>
      <c r="LNO315" s="377"/>
      <c r="LNP315" s="377"/>
      <c r="LNQ315" s="378"/>
      <c r="LNR315" s="378"/>
      <c r="LNS315" s="378"/>
      <c r="LNT315" s="378"/>
      <c r="LNU315" s="378"/>
      <c r="LNV315" s="378"/>
      <c r="LNW315" s="378"/>
      <c r="LNX315" s="378"/>
      <c r="LNY315" s="378"/>
      <c r="LNZ315" s="378"/>
      <c r="LOA315" s="378"/>
      <c r="LOB315" s="378"/>
      <c r="LOC315" s="378"/>
      <c r="LOD315" s="378"/>
      <c r="LOE315" s="378"/>
      <c r="LOF315" s="378"/>
      <c r="LOG315" s="378"/>
      <c r="LOH315" s="378"/>
      <c r="LOI315" s="378"/>
      <c r="LOJ315" s="378"/>
      <c r="LOK315" s="378"/>
      <c r="LOL315" s="378"/>
      <c r="LOM315" s="378"/>
      <c r="LON315" s="378"/>
      <c r="LOO315" s="379"/>
      <c r="LOP315" s="379"/>
      <c r="LOQ315" s="379"/>
      <c r="LOR315" s="379"/>
      <c r="LOS315" s="379"/>
      <c r="LOT315" s="378"/>
      <c r="LOU315" s="378"/>
      <c r="LOV315" s="379"/>
      <c r="LOW315" s="379"/>
      <c r="LOX315" s="378"/>
      <c r="LOY315" s="378"/>
      <c r="LOZ315" s="379"/>
      <c r="LPA315" s="379"/>
      <c r="LPB315" s="378"/>
      <c r="LPC315" s="378"/>
      <c r="LPD315" s="378"/>
      <c r="LPE315" s="378"/>
      <c r="LPF315" s="378"/>
      <c r="LPG315" s="378"/>
      <c r="LPH315" s="378"/>
      <c r="LPI315" s="379"/>
      <c r="LPJ315" s="379"/>
      <c r="LPK315" s="378"/>
      <c r="LPL315" s="378"/>
      <c r="LPM315" s="379"/>
      <c r="LPN315" s="379"/>
      <c r="LPO315" s="378"/>
      <c r="LPP315" s="378"/>
      <c r="LPQ315" s="378"/>
      <c r="LPR315" s="378"/>
      <c r="LPS315" s="378"/>
      <c r="LPT315" s="372"/>
      <c r="LPU315" s="398"/>
      <c r="LPV315" s="378"/>
      <c r="LPW315" s="378"/>
      <c r="LPX315" s="378"/>
      <c r="LPY315" s="378"/>
      <c r="LPZ315" s="378"/>
      <c r="LQA315" s="378"/>
      <c r="LQB315" s="378"/>
      <c r="LQC315" s="377"/>
      <c r="LQD315" s="377"/>
      <c r="LQE315" s="377"/>
      <c r="LQF315" s="377"/>
      <c r="LQG315" s="377"/>
      <c r="LQH315" s="377"/>
      <c r="LQI315" s="377"/>
      <c r="LQJ315" s="377"/>
      <c r="LQK315" s="377"/>
      <c r="LQL315" s="377"/>
      <c r="LQM315" s="377"/>
      <c r="LQN315" s="377"/>
      <c r="LQO315" s="377"/>
      <c r="LQP315" s="377"/>
      <c r="LQQ315" s="377"/>
      <c r="LQR315" s="377"/>
      <c r="LQS315" s="377"/>
      <c r="LQT315" s="377"/>
      <c r="LQU315" s="377"/>
      <c r="LQV315" s="377"/>
      <c r="LQW315" s="377"/>
      <c r="LQX315" s="377"/>
      <c r="LQY315" s="377"/>
      <c r="LQZ315" s="377"/>
      <c r="LRA315" s="377"/>
      <c r="LRB315" s="377"/>
      <c r="LRC315" s="377"/>
      <c r="LRD315" s="377"/>
      <c r="LRE315" s="377"/>
      <c r="LRF315" s="377"/>
      <c r="LRG315" s="377"/>
      <c r="LRH315" s="377"/>
      <c r="LRI315" s="377"/>
      <c r="LRJ315" s="377"/>
      <c r="LRK315" s="377"/>
      <c r="LRL315" s="377"/>
      <c r="LRM315" s="377"/>
      <c r="LRN315" s="377"/>
      <c r="LRO315" s="377"/>
      <c r="LRP315" s="377"/>
      <c r="LRQ315" s="377"/>
      <c r="LRR315" s="377"/>
      <c r="LRS315" s="377"/>
      <c r="LRT315" s="377"/>
      <c r="LRU315" s="378"/>
      <c r="LRV315" s="378"/>
      <c r="LRW315" s="378"/>
      <c r="LRX315" s="378"/>
      <c r="LRY315" s="378"/>
      <c r="LRZ315" s="378"/>
      <c r="LSA315" s="378"/>
      <c r="LSB315" s="378"/>
      <c r="LSC315" s="378"/>
      <c r="LSD315" s="378"/>
      <c r="LSE315" s="378"/>
      <c r="LSF315" s="378"/>
      <c r="LSG315" s="378"/>
      <c r="LSH315" s="378"/>
      <c r="LSI315" s="378"/>
      <c r="LSJ315" s="378"/>
      <c r="LSK315" s="378"/>
      <c r="LSL315" s="378"/>
      <c r="LSM315" s="378"/>
      <c r="LSN315" s="378"/>
      <c r="LSO315" s="378"/>
      <c r="LSP315" s="378"/>
      <c r="LSQ315" s="378"/>
      <c r="LSR315" s="378"/>
      <c r="LSS315" s="379"/>
      <c r="LST315" s="379"/>
      <c r="LSU315" s="379"/>
      <c r="LSV315" s="379"/>
      <c r="LSW315" s="379"/>
      <c r="LSX315" s="378"/>
      <c r="LSY315" s="378"/>
      <c r="LSZ315" s="379"/>
      <c r="LTA315" s="379"/>
      <c r="LTB315" s="378"/>
      <c r="LTC315" s="378"/>
      <c r="LTD315" s="379"/>
      <c r="LTE315" s="379"/>
      <c r="LTF315" s="378"/>
      <c r="LTG315" s="378"/>
      <c r="LTH315" s="378"/>
      <c r="LTI315" s="378"/>
      <c r="LTJ315" s="378"/>
      <c r="LTK315" s="378"/>
      <c r="LTL315" s="378"/>
      <c r="LTM315" s="379"/>
      <c r="LTN315" s="379"/>
      <c r="LTO315" s="378"/>
      <c r="LTP315" s="378"/>
      <c r="LTQ315" s="379"/>
      <c r="LTR315" s="379"/>
      <c r="LTS315" s="378"/>
      <c r="LTT315" s="378"/>
      <c r="LTU315" s="378"/>
      <c r="LTV315" s="378"/>
      <c r="LTW315" s="378"/>
      <c r="LTX315" s="372"/>
      <c r="LTY315" s="398"/>
      <c r="LTZ315" s="378"/>
      <c r="LUA315" s="378"/>
      <c r="LUB315" s="378"/>
      <c r="LUC315" s="378"/>
      <c r="LUD315" s="378"/>
      <c r="LUE315" s="378"/>
      <c r="LUF315" s="378"/>
      <c r="LUG315" s="377"/>
      <c r="LUH315" s="377"/>
      <c r="LUI315" s="377"/>
      <c r="LUJ315" s="377"/>
      <c r="LUK315" s="377"/>
      <c r="LUL315" s="377"/>
      <c r="LUM315" s="377"/>
      <c r="LUN315" s="377"/>
      <c r="LUO315" s="377"/>
      <c r="LUP315" s="377"/>
      <c r="LUQ315" s="377"/>
      <c r="LUR315" s="377"/>
      <c r="LUS315" s="377"/>
      <c r="LUT315" s="377"/>
      <c r="LUU315" s="377"/>
      <c r="LUV315" s="377"/>
      <c r="LUW315" s="377"/>
      <c r="LUX315" s="377"/>
      <c r="LUY315" s="377"/>
      <c r="LUZ315" s="377"/>
      <c r="LVA315" s="377"/>
      <c r="LVB315" s="377"/>
      <c r="LVC315" s="377"/>
      <c r="LVD315" s="377"/>
      <c r="LVE315" s="377"/>
      <c r="LVF315" s="377"/>
      <c r="LVG315" s="377"/>
      <c r="LVH315" s="377"/>
      <c r="LVI315" s="377"/>
      <c r="LVJ315" s="377"/>
      <c r="LVK315" s="377"/>
      <c r="LVL315" s="377"/>
      <c r="LVM315" s="377"/>
      <c r="LVN315" s="377"/>
      <c r="LVO315" s="377"/>
      <c r="LVP315" s="377"/>
      <c r="LVQ315" s="377"/>
      <c r="LVR315" s="377"/>
      <c r="LVS315" s="377"/>
      <c r="LVT315" s="377"/>
      <c r="LVU315" s="377"/>
      <c r="LVV315" s="377"/>
      <c r="LVW315" s="377"/>
      <c r="LVX315" s="377"/>
      <c r="LVY315" s="378"/>
      <c r="LVZ315" s="378"/>
      <c r="LWA315" s="378"/>
      <c r="LWB315" s="378"/>
      <c r="LWC315" s="378"/>
      <c r="LWD315" s="378"/>
      <c r="LWE315" s="378"/>
      <c r="LWF315" s="378"/>
      <c r="LWG315" s="378"/>
      <c r="LWH315" s="378"/>
      <c r="LWI315" s="378"/>
      <c r="LWJ315" s="378"/>
      <c r="LWK315" s="378"/>
      <c r="LWL315" s="378"/>
      <c r="LWM315" s="378"/>
      <c r="LWN315" s="378"/>
      <c r="LWO315" s="378"/>
      <c r="LWP315" s="378"/>
      <c r="LWQ315" s="378"/>
      <c r="LWR315" s="378"/>
      <c r="LWS315" s="378"/>
      <c r="LWT315" s="378"/>
      <c r="LWU315" s="378"/>
      <c r="LWV315" s="378"/>
      <c r="LWW315" s="379"/>
      <c r="LWX315" s="379"/>
      <c r="LWY315" s="379"/>
      <c r="LWZ315" s="379"/>
      <c r="LXA315" s="379"/>
      <c r="LXB315" s="378"/>
      <c r="LXC315" s="378"/>
      <c r="LXD315" s="379"/>
      <c r="LXE315" s="379"/>
      <c r="LXF315" s="378"/>
      <c r="LXG315" s="378"/>
      <c r="LXH315" s="379"/>
      <c r="LXI315" s="379"/>
      <c r="LXJ315" s="378"/>
      <c r="LXK315" s="378"/>
      <c r="LXL315" s="378"/>
      <c r="LXM315" s="378"/>
      <c r="LXN315" s="378"/>
      <c r="LXO315" s="378"/>
      <c r="LXP315" s="378"/>
      <c r="LXQ315" s="379"/>
      <c r="LXR315" s="379"/>
      <c r="LXS315" s="378"/>
      <c r="LXT315" s="378"/>
      <c r="LXU315" s="379"/>
      <c r="LXV315" s="379"/>
      <c r="LXW315" s="378"/>
      <c r="LXX315" s="378"/>
      <c r="LXY315" s="378"/>
      <c r="LXZ315" s="378"/>
      <c r="LYA315" s="378"/>
      <c r="LYB315" s="372"/>
      <c r="LYC315" s="398"/>
      <c r="LYD315" s="378"/>
      <c r="LYE315" s="378"/>
      <c r="LYF315" s="378"/>
      <c r="LYG315" s="378"/>
      <c r="LYH315" s="378"/>
      <c r="LYI315" s="378"/>
      <c r="LYJ315" s="378"/>
      <c r="LYK315" s="377"/>
      <c r="LYL315" s="377"/>
      <c r="LYM315" s="377"/>
      <c r="LYN315" s="377"/>
      <c r="LYO315" s="377"/>
      <c r="LYP315" s="377"/>
      <c r="LYQ315" s="377"/>
      <c r="LYR315" s="377"/>
      <c r="LYS315" s="377"/>
      <c r="LYT315" s="377"/>
      <c r="LYU315" s="377"/>
      <c r="LYV315" s="377"/>
      <c r="LYW315" s="377"/>
      <c r="LYX315" s="377"/>
      <c r="LYY315" s="377"/>
      <c r="LYZ315" s="377"/>
      <c r="LZA315" s="377"/>
      <c r="LZB315" s="377"/>
      <c r="LZC315" s="377"/>
      <c r="LZD315" s="377"/>
      <c r="LZE315" s="377"/>
      <c r="LZF315" s="377"/>
      <c r="LZG315" s="377"/>
      <c r="LZH315" s="377"/>
      <c r="LZI315" s="377"/>
      <c r="LZJ315" s="377"/>
      <c r="LZK315" s="377"/>
      <c r="LZL315" s="377"/>
      <c r="LZM315" s="377"/>
      <c r="LZN315" s="377"/>
      <c r="LZO315" s="377"/>
      <c r="LZP315" s="377"/>
      <c r="LZQ315" s="377"/>
      <c r="LZR315" s="377"/>
      <c r="LZS315" s="377"/>
      <c r="LZT315" s="377"/>
      <c r="LZU315" s="377"/>
      <c r="LZV315" s="377"/>
      <c r="LZW315" s="377"/>
      <c r="LZX315" s="377"/>
      <c r="LZY315" s="377"/>
      <c r="LZZ315" s="377"/>
      <c r="MAA315" s="377"/>
      <c r="MAB315" s="377"/>
      <c r="MAC315" s="378"/>
      <c r="MAD315" s="378"/>
      <c r="MAE315" s="378"/>
      <c r="MAF315" s="378"/>
      <c r="MAG315" s="378"/>
      <c r="MAH315" s="378"/>
      <c r="MAI315" s="378"/>
      <c r="MAJ315" s="378"/>
      <c r="MAK315" s="378"/>
      <c r="MAL315" s="378"/>
      <c r="MAM315" s="378"/>
      <c r="MAN315" s="378"/>
      <c r="MAO315" s="378"/>
      <c r="MAP315" s="378"/>
      <c r="MAQ315" s="378"/>
      <c r="MAR315" s="378"/>
      <c r="MAS315" s="378"/>
      <c r="MAT315" s="378"/>
      <c r="MAU315" s="378"/>
      <c r="MAV315" s="378"/>
      <c r="MAW315" s="378"/>
      <c r="MAX315" s="378"/>
      <c r="MAY315" s="378"/>
      <c r="MAZ315" s="378"/>
      <c r="MBA315" s="379"/>
      <c r="MBB315" s="379"/>
      <c r="MBC315" s="379"/>
      <c r="MBD315" s="379"/>
      <c r="MBE315" s="379"/>
      <c r="MBF315" s="378"/>
      <c r="MBG315" s="378"/>
      <c r="MBH315" s="379"/>
      <c r="MBI315" s="379"/>
      <c r="MBJ315" s="378"/>
      <c r="MBK315" s="378"/>
      <c r="MBL315" s="379"/>
      <c r="MBM315" s="379"/>
      <c r="MBN315" s="378"/>
      <c r="MBO315" s="378"/>
      <c r="MBP315" s="378"/>
      <c r="MBQ315" s="378"/>
      <c r="MBR315" s="378"/>
      <c r="MBS315" s="378"/>
      <c r="MBT315" s="378"/>
      <c r="MBU315" s="379"/>
      <c r="MBV315" s="379"/>
      <c r="MBW315" s="378"/>
      <c r="MBX315" s="378"/>
      <c r="MBY315" s="379"/>
      <c r="MBZ315" s="379"/>
      <c r="MCA315" s="378"/>
      <c r="MCB315" s="378"/>
      <c r="MCC315" s="378"/>
      <c r="MCD315" s="378"/>
      <c r="MCE315" s="378"/>
      <c r="MCF315" s="372"/>
      <c r="MCG315" s="398"/>
      <c r="MCH315" s="378"/>
      <c r="MCI315" s="378"/>
      <c r="MCJ315" s="378"/>
      <c r="MCK315" s="378"/>
      <c r="MCL315" s="378"/>
      <c r="MCM315" s="378"/>
      <c r="MCN315" s="378"/>
      <c r="MCO315" s="377"/>
      <c r="MCP315" s="377"/>
      <c r="MCQ315" s="377"/>
      <c r="MCR315" s="377"/>
      <c r="MCS315" s="377"/>
      <c r="MCT315" s="377"/>
      <c r="MCU315" s="377"/>
      <c r="MCV315" s="377"/>
      <c r="MCW315" s="377"/>
      <c r="MCX315" s="377"/>
      <c r="MCY315" s="377"/>
      <c r="MCZ315" s="377"/>
      <c r="MDA315" s="377"/>
      <c r="MDB315" s="377"/>
      <c r="MDC315" s="377"/>
      <c r="MDD315" s="377"/>
      <c r="MDE315" s="377"/>
      <c r="MDF315" s="377"/>
      <c r="MDG315" s="377"/>
      <c r="MDH315" s="377"/>
      <c r="MDI315" s="377"/>
      <c r="MDJ315" s="377"/>
      <c r="MDK315" s="377"/>
      <c r="MDL315" s="377"/>
      <c r="MDM315" s="377"/>
      <c r="MDN315" s="377"/>
      <c r="MDO315" s="377"/>
      <c r="MDP315" s="377"/>
      <c r="MDQ315" s="377"/>
      <c r="MDR315" s="377"/>
      <c r="MDS315" s="377"/>
      <c r="MDT315" s="377"/>
      <c r="MDU315" s="377"/>
      <c r="MDV315" s="377"/>
      <c r="MDW315" s="377"/>
      <c r="MDX315" s="377"/>
      <c r="MDY315" s="377"/>
      <c r="MDZ315" s="377"/>
      <c r="MEA315" s="377"/>
      <c r="MEB315" s="377"/>
      <c r="MEC315" s="377"/>
      <c r="MED315" s="377"/>
      <c r="MEE315" s="377"/>
      <c r="MEF315" s="377"/>
      <c r="MEG315" s="378"/>
      <c r="MEH315" s="378"/>
      <c r="MEI315" s="378"/>
      <c r="MEJ315" s="378"/>
      <c r="MEK315" s="378"/>
      <c r="MEL315" s="378"/>
      <c r="MEM315" s="378"/>
      <c r="MEN315" s="378"/>
      <c r="MEO315" s="378"/>
      <c r="MEP315" s="378"/>
      <c r="MEQ315" s="378"/>
      <c r="MER315" s="378"/>
      <c r="MES315" s="378"/>
      <c r="MET315" s="378"/>
      <c r="MEU315" s="378"/>
      <c r="MEV315" s="378"/>
      <c r="MEW315" s="378"/>
      <c r="MEX315" s="378"/>
      <c r="MEY315" s="378"/>
      <c r="MEZ315" s="378"/>
      <c r="MFA315" s="378"/>
      <c r="MFB315" s="378"/>
      <c r="MFC315" s="378"/>
      <c r="MFD315" s="378"/>
      <c r="MFE315" s="379"/>
      <c r="MFF315" s="379"/>
      <c r="MFG315" s="379"/>
      <c r="MFH315" s="379"/>
      <c r="MFI315" s="379"/>
      <c r="MFJ315" s="378"/>
      <c r="MFK315" s="378"/>
      <c r="MFL315" s="379"/>
      <c r="MFM315" s="379"/>
      <c r="MFN315" s="378"/>
      <c r="MFO315" s="378"/>
      <c r="MFP315" s="379"/>
      <c r="MFQ315" s="379"/>
      <c r="MFR315" s="378"/>
      <c r="MFS315" s="378"/>
      <c r="MFT315" s="378"/>
      <c r="MFU315" s="378"/>
      <c r="MFV315" s="378"/>
      <c r="MFW315" s="378"/>
      <c r="MFX315" s="378"/>
      <c r="MFY315" s="379"/>
      <c r="MFZ315" s="379"/>
      <c r="MGA315" s="378"/>
      <c r="MGB315" s="378"/>
      <c r="MGC315" s="379"/>
      <c r="MGD315" s="379"/>
      <c r="MGE315" s="378"/>
      <c r="MGF315" s="378"/>
      <c r="MGG315" s="378"/>
      <c r="MGH315" s="378"/>
      <c r="MGI315" s="378"/>
      <c r="MGJ315" s="372"/>
      <c r="MGK315" s="398"/>
      <c r="MGL315" s="378"/>
      <c r="MGM315" s="378"/>
      <c r="MGN315" s="378"/>
      <c r="MGO315" s="378"/>
      <c r="MGP315" s="378"/>
      <c r="MGQ315" s="378"/>
      <c r="MGR315" s="378"/>
      <c r="MGS315" s="377"/>
      <c r="MGT315" s="377"/>
      <c r="MGU315" s="377"/>
      <c r="MGV315" s="377"/>
      <c r="MGW315" s="377"/>
      <c r="MGX315" s="377"/>
      <c r="MGY315" s="377"/>
      <c r="MGZ315" s="377"/>
      <c r="MHA315" s="377"/>
      <c r="MHB315" s="377"/>
      <c r="MHC315" s="377"/>
      <c r="MHD315" s="377"/>
      <c r="MHE315" s="377"/>
      <c r="MHF315" s="377"/>
      <c r="MHG315" s="377"/>
      <c r="MHH315" s="377"/>
      <c r="MHI315" s="377"/>
      <c r="MHJ315" s="377"/>
      <c r="MHK315" s="377"/>
      <c r="MHL315" s="377"/>
      <c r="MHM315" s="377"/>
      <c r="MHN315" s="377"/>
      <c r="MHO315" s="377"/>
      <c r="MHP315" s="377"/>
      <c r="MHQ315" s="377"/>
      <c r="MHR315" s="377"/>
      <c r="MHS315" s="377"/>
      <c r="MHT315" s="377"/>
      <c r="MHU315" s="377"/>
      <c r="MHV315" s="377"/>
      <c r="MHW315" s="377"/>
      <c r="MHX315" s="377"/>
      <c r="MHY315" s="377"/>
      <c r="MHZ315" s="377"/>
      <c r="MIA315" s="377"/>
      <c r="MIB315" s="377"/>
      <c r="MIC315" s="377"/>
      <c r="MID315" s="377"/>
      <c r="MIE315" s="377"/>
      <c r="MIF315" s="377"/>
      <c r="MIG315" s="377"/>
      <c r="MIH315" s="377"/>
      <c r="MII315" s="377"/>
      <c r="MIJ315" s="377"/>
      <c r="MIK315" s="378"/>
      <c r="MIL315" s="378"/>
      <c r="MIM315" s="378"/>
      <c r="MIN315" s="378"/>
      <c r="MIO315" s="378"/>
      <c r="MIP315" s="378"/>
      <c r="MIQ315" s="378"/>
      <c r="MIR315" s="378"/>
      <c r="MIS315" s="378"/>
      <c r="MIT315" s="378"/>
      <c r="MIU315" s="378"/>
      <c r="MIV315" s="378"/>
      <c r="MIW315" s="378"/>
      <c r="MIX315" s="378"/>
      <c r="MIY315" s="378"/>
      <c r="MIZ315" s="378"/>
      <c r="MJA315" s="378"/>
      <c r="MJB315" s="378"/>
      <c r="MJC315" s="378"/>
      <c r="MJD315" s="378"/>
      <c r="MJE315" s="378"/>
      <c r="MJF315" s="378"/>
      <c r="MJG315" s="378"/>
      <c r="MJH315" s="378"/>
      <c r="MJI315" s="379"/>
      <c r="MJJ315" s="379"/>
      <c r="MJK315" s="379"/>
      <c r="MJL315" s="379"/>
      <c r="MJM315" s="379"/>
      <c r="MJN315" s="378"/>
      <c r="MJO315" s="378"/>
      <c r="MJP315" s="379"/>
      <c r="MJQ315" s="379"/>
      <c r="MJR315" s="378"/>
      <c r="MJS315" s="378"/>
      <c r="MJT315" s="379"/>
      <c r="MJU315" s="379"/>
      <c r="MJV315" s="378"/>
      <c r="MJW315" s="378"/>
      <c r="MJX315" s="378"/>
      <c r="MJY315" s="378"/>
      <c r="MJZ315" s="378"/>
      <c r="MKA315" s="378"/>
      <c r="MKB315" s="378"/>
      <c r="MKC315" s="379"/>
      <c r="MKD315" s="379"/>
      <c r="MKE315" s="378"/>
      <c r="MKF315" s="378"/>
      <c r="MKG315" s="379"/>
      <c r="MKH315" s="379"/>
      <c r="MKI315" s="378"/>
      <c r="MKJ315" s="378"/>
      <c r="MKK315" s="378"/>
      <c r="MKL315" s="378"/>
      <c r="MKM315" s="378"/>
      <c r="MKN315" s="372"/>
      <c r="MKO315" s="398"/>
      <c r="MKP315" s="378"/>
      <c r="MKQ315" s="378"/>
      <c r="MKR315" s="378"/>
      <c r="MKS315" s="378"/>
      <c r="MKT315" s="378"/>
      <c r="MKU315" s="378"/>
      <c r="MKV315" s="378"/>
      <c r="MKW315" s="377"/>
      <c r="MKX315" s="377"/>
      <c r="MKY315" s="377"/>
      <c r="MKZ315" s="377"/>
      <c r="MLA315" s="377"/>
      <c r="MLB315" s="377"/>
      <c r="MLC315" s="377"/>
      <c r="MLD315" s="377"/>
      <c r="MLE315" s="377"/>
      <c r="MLF315" s="377"/>
      <c r="MLG315" s="377"/>
      <c r="MLH315" s="377"/>
      <c r="MLI315" s="377"/>
      <c r="MLJ315" s="377"/>
      <c r="MLK315" s="377"/>
      <c r="MLL315" s="377"/>
      <c r="MLM315" s="377"/>
      <c r="MLN315" s="377"/>
      <c r="MLO315" s="377"/>
      <c r="MLP315" s="377"/>
      <c r="MLQ315" s="377"/>
      <c r="MLR315" s="377"/>
      <c r="MLS315" s="377"/>
      <c r="MLT315" s="377"/>
      <c r="MLU315" s="377"/>
      <c r="MLV315" s="377"/>
      <c r="MLW315" s="377"/>
      <c r="MLX315" s="377"/>
      <c r="MLY315" s="377"/>
      <c r="MLZ315" s="377"/>
      <c r="MMA315" s="377"/>
      <c r="MMB315" s="377"/>
      <c r="MMC315" s="377"/>
      <c r="MMD315" s="377"/>
      <c r="MME315" s="377"/>
      <c r="MMF315" s="377"/>
      <c r="MMG315" s="377"/>
      <c r="MMH315" s="377"/>
      <c r="MMI315" s="377"/>
      <c r="MMJ315" s="377"/>
      <c r="MMK315" s="377"/>
      <c r="MML315" s="377"/>
      <c r="MMM315" s="377"/>
      <c r="MMN315" s="377"/>
      <c r="MMO315" s="378"/>
      <c r="MMP315" s="378"/>
      <c r="MMQ315" s="378"/>
      <c r="MMR315" s="378"/>
      <c r="MMS315" s="378"/>
      <c r="MMT315" s="378"/>
      <c r="MMU315" s="378"/>
      <c r="MMV315" s="378"/>
      <c r="MMW315" s="378"/>
      <c r="MMX315" s="378"/>
      <c r="MMY315" s="378"/>
      <c r="MMZ315" s="378"/>
      <c r="MNA315" s="378"/>
      <c r="MNB315" s="378"/>
      <c r="MNC315" s="378"/>
      <c r="MND315" s="378"/>
      <c r="MNE315" s="378"/>
      <c r="MNF315" s="378"/>
      <c r="MNG315" s="378"/>
      <c r="MNH315" s="378"/>
      <c r="MNI315" s="378"/>
      <c r="MNJ315" s="378"/>
      <c r="MNK315" s="378"/>
      <c r="MNL315" s="378"/>
      <c r="MNM315" s="379"/>
      <c r="MNN315" s="379"/>
      <c r="MNO315" s="379"/>
      <c r="MNP315" s="379"/>
      <c r="MNQ315" s="379"/>
      <c r="MNR315" s="378"/>
      <c r="MNS315" s="378"/>
      <c r="MNT315" s="379"/>
      <c r="MNU315" s="379"/>
      <c r="MNV315" s="378"/>
      <c r="MNW315" s="378"/>
      <c r="MNX315" s="379"/>
      <c r="MNY315" s="379"/>
      <c r="MNZ315" s="378"/>
      <c r="MOA315" s="378"/>
      <c r="MOB315" s="378"/>
      <c r="MOC315" s="378"/>
      <c r="MOD315" s="378"/>
      <c r="MOE315" s="378"/>
      <c r="MOF315" s="378"/>
      <c r="MOG315" s="379"/>
      <c r="MOH315" s="379"/>
      <c r="MOI315" s="378"/>
      <c r="MOJ315" s="378"/>
      <c r="MOK315" s="379"/>
      <c r="MOL315" s="379"/>
      <c r="MOM315" s="378"/>
      <c r="MON315" s="378"/>
      <c r="MOO315" s="378"/>
      <c r="MOP315" s="378"/>
      <c r="MOQ315" s="378"/>
      <c r="MOR315" s="372"/>
      <c r="MOS315" s="398"/>
      <c r="MOT315" s="378"/>
      <c r="MOU315" s="378"/>
      <c r="MOV315" s="378"/>
      <c r="MOW315" s="378"/>
      <c r="MOX315" s="378"/>
      <c r="MOY315" s="378"/>
      <c r="MOZ315" s="378"/>
      <c r="MPA315" s="377"/>
      <c r="MPB315" s="377"/>
      <c r="MPC315" s="377"/>
      <c r="MPD315" s="377"/>
      <c r="MPE315" s="377"/>
      <c r="MPF315" s="377"/>
      <c r="MPG315" s="377"/>
      <c r="MPH315" s="377"/>
      <c r="MPI315" s="377"/>
      <c r="MPJ315" s="377"/>
      <c r="MPK315" s="377"/>
      <c r="MPL315" s="377"/>
      <c r="MPM315" s="377"/>
      <c r="MPN315" s="377"/>
      <c r="MPO315" s="377"/>
      <c r="MPP315" s="377"/>
      <c r="MPQ315" s="377"/>
      <c r="MPR315" s="377"/>
      <c r="MPS315" s="377"/>
      <c r="MPT315" s="377"/>
      <c r="MPU315" s="377"/>
      <c r="MPV315" s="377"/>
      <c r="MPW315" s="377"/>
      <c r="MPX315" s="377"/>
      <c r="MPY315" s="377"/>
      <c r="MPZ315" s="377"/>
      <c r="MQA315" s="377"/>
      <c r="MQB315" s="377"/>
      <c r="MQC315" s="377"/>
      <c r="MQD315" s="377"/>
      <c r="MQE315" s="377"/>
      <c r="MQF315" s="377"/>
      <c r="MQG315" s="377"/>
      <c r="MQH315" s="377"/>
      <c r="MQI315" s="377"/>
      <c r="MQJ315" s="377"/>
      <c r="MQK315" s="377"/>
      <c r="MQL315" s="377"/>
      <c r="MQM315" s="377"/>
      <c r="MQN315" s="377"/>
      <c r="MQO315" s="377"/>
      <c r="MQP315" s="377"/>
      <c r="MQQ315" s="377"/>
      <c r="MQR315" s="377"/>
      <c r="MQS315" s="378"/>
      <c r="MQT315" s="378"/>
      <c r="MQU315" s="378"/>
      <c r="MQV315" s="378"/>
      <c r="MQW315" s="378"/>
      <c r="MQX315" s="378"/>
      <c r="MQY315" s="378"/>
      <c r="MQZ315" s="378"/>
      <c r="MRA315" s="378"/>
      <c r="MRB315" s="378"/>
      <c r="MRC315" s="378"/>
      <c r="MRD315" s="378"/>
      <c r="MRE315" s="378"/>
      <c r="MRF315" s="378"/>
      <c r="MRG315" s="378"/>
      <c r="MRH315" s="378"/>
      <c r="MRI315" s="378"/>
      <c r="MRJ315" s="378"/>
      <c r="MRK315" s="378"/>
      <c r="MRL315" s="378"/>
      <c r="MRM315" s="378"/>
      <c r="MRN315" s="378"/>
      <c r="MRO315" s="378"/>
      <c r="MRP315" s="378"/>
      <c r="MRQ315" s="379"/>
      <c r="MRR315" s="379"/>
      <c r="MRS315" s="379"/>
      <c r="MRT315" s="379"/>
      <c r="MRU315" s="379"/>
      <c r="MRV315" s="378"/>
      <c r="MRW315" s="378"/>
      <c r="MRX315" s="379"/>
      <c r="MRY315" s="379"/>
      <c r="MRZ315" s="378"/>
      <c r="MSA315" s="378"/>
      <c r="MSB315" s="379"/>
      <c r="MSC315" s="379"/>
      <c r="MSD315" s="378"/>
      <c r="MSE315" s="378"/>
      <c r="MSF315" s="378"/>
      <c r="MSG315" s="378"/>
      <c r="MSH315" s="378"/>
      <c r="MSI315" s="378"/>
      <c r="MSJ315" s="378"/>
      <c r="MSK315" s="379"/>
      <c r="MSL315" s="379"/>
      <c r="MSM315" s="378"/>
      <c r="MSN315" s="378"/>
      <c r="MSO315" s="379"/>
      <c r="MSP315" s="379"/>
      <c r="MSQ315" s="378"/>
      <c r="MSR315" s="378"/>
      <c r="MSS315" s="378"/>
      <c r="MST315" s="378"/>
      <c r="MSU315" s="378"/>
      <c r="MSV315" s="372"/>
      <c r="MSW315" s="398"/>
      <c r="MSX315" s="378"/>
      <c r="MSY315" s="378"/>
      <c r="MSZ315" s="378"/>
      <c r="MTA315" s="378"/>
      <c r="MTB315" s="378"/>
      <c r="MTC315" s="378"/>
      <c r="MTD315" s="378"/>
      <c r="MTE315" s="377"/>
      <c r="MTF315" s="377"/>
      <c r="MTG315" s="377"/>
      <c r="MTH315" s="377"/>
      <c r="MTI315" s="377"/>
      <c r="MTJ315" s="377"/>
      <c r="MTK315" s="377"/>
      <c r="MTL315" s="377"/>
      <c r="MTM315" s="377"/>
      <c r="MTN315" s="377"/>
      <c r="MTO315" s="377"/>
      <c r="MTP315" s="377"/>
      <c r="MTQ315" s="377"/>
      <c r="MTR315" s="377"/>
      <c r="MTS315" s="377"/>
      <c r="MTT315" s="377"/>
      <c r="MTU315" s="377"/>
      <c r="MTV315" s="377"/>
      <c r="MTW315" s="377"/>
      <c r="MTX315" s="377"/>
      <c r="MTY315" s="377"/>
      <c r="MTZ315" s="377"/>
      <c r="MUA315" s="377"/>
      <c r="MUB315" s="377"/>
      <c r="MUC315" s="377"/>
      <c r="MUD315" s="377"/>
      <c r="MUE315" s="377"/>
      <c r="MUF315" s="377"/>
      <c r="MUG315" s="377"/>
      <c r="MUH315" s="377"/>
      <c r="MUI315" s="377"/>
      <c r="MUJ315" s="377"/>
      <c r="MUK315" s="377"/>
      <c r="MUL315" s="377"/>
      <c r="MUM315" s="377"/>
      <c r="MUN315" s="377"/>
      <c r="MUO315" s="377"/>
      <c r="MUP315" s="377"/>
      <c r="MUQ315" s="377"/>
      <c r="MUR315" s="377"/>
      <c r="MUS315" s="377"/>
      <c r="MUT315" s="377"/>
      <c r="MUU315" s="377"/>
      <c r="MUV315" s="377"/>
      <c r="MUW315" s="378"/>
      <c r="MUX315" s="378"/>
      <c r="MUY315" s="378"/>
      <c r="MUZ315" s="378"/>
      <c r="MVA315" s="378"/>
      <c r="MVB315" s="378"/>
      <c r="MVC315" s="378"/>
      <c r="MVD315" s="378"/>
      <c r="MVE315" s="378"/>
      <c r="MVF315" s="378"/>
      <c r="MVG315" s="378"/>
      <c r="MVH315" s="378"/>
      <c r="MVI315" s="378"/>
      <c r="MVJ315" s="378"/>
      <c r="MVK315" s="378"/>
      <c r="MVL315" s="378"/>
      <c r="MVM315" s="378"/>
      <c r="MVN315" s="378"/>
      <c r="MVO315" s="378"/>
      <c r="MVP315" s="378"/>
      <c r="MVQ315" s="378"/>
      <c r="MVR315" s="378"/>
      <c r="MVS315" s="378"/>
      <c r="MVT315" s="378"/>
      <c r="MVU315" s="379"/>
      <c r="MVV315" s="379"/>
      <c r="MVW315" s="379"/>
      <c r="MVX315" s="379"/>
      <c r="MVY315" s="379"/>
      <c r="MVZ315" s="378"/>
      <c r="MWA315" s="378"/>
      <c r="MWB315" s="379"/>
      <c r="MWC315" s="379"/>
      <c r="MWD315" s="378"/>
      <c r="MWE315" s="378"/>
      <c r="MWF315" s="379"/>
      <c r="MWG315" s="379"/>
      <c r="MWH315" s="378"/>
      <c r="MWI315" s="378"/>
      <c r="MWJ315" s="378"/>
      <c r="MWK315" s="378"/>
      <c r="MWL315" s="378"/>
      <c r="MWM315" s="378"/>
      <c r="MWN315" s="378"/>
      <c r="MWO315" s="379"/>
      <c r="MWP315" s="379"/>
      <c r="MWQ315" s="378"/>
      <c r="MWR315" s="378"/>
      <c r="MWS315" s="379"/>
      <c r="MWT315" s="379"/>
      <c r="MWU315" s="378"/>
      <c r="MWV315" s="378"/>
      <c r="MWW315" s="378"/>
      <c r="MWX315" s="378"/>
      <c r="MWY315" s="378"/>
      <c r="MWZ315" s="372"/>
      <c r="MXA315" s="398"/>
      <c r="MXB315" s="378"/>
      <c r="MXC315" s="378"/>
      <c r="MXD315" s="378"/>
      <c r="MXE315" s="378"/>
      <c r="MXF315" s="378"/>
      <c r="MXG315" s="378"/>
      <c r="MXH315" s="378"/>
      <c r="MXI315" s="377"/>
      <c r="MXJ315" s="377"/>
      <c r="MXK315" s="377"/>
      <c r="MXL315" s="377"/>
      <c r="MXM315" s="377"/>
      <c r="MXN315" s="377"/>
      <c r="MXO315" s="377"/>
      <c r="MXP315" s="377"/>
      <c r="MXQ315" s="377"/>
      <c r="MXR315" s="377"/>
      <c r="MXS315" s="377"/>
      <c r="MXT315" s="377"/>
      <c r="MXU315" s="377"/>
      <c r="MXV315" s="377"/>
      <c r="MXW315" s="377"/>
      <c r="MXX315" s="377"/>
      <c r="MXY315" s="377"/>
      <c r="MXZ315" s="377"/>
      <c r="MYA315" s="377"/>
      <c r="MYB315" s="377"/>
      <c r="MYC315" s="377"/>
      <c r="MYD315" s="377"/>
      <c r="MYE315" s="377"/>
      <c r="MYF315" s="377"/>
      <c r="MYG315" s="377"/>
      <c r="MYH315" s="377"/>
      <c r="MYI315" s="377"/>
      <c r="MYJ315" s="377"/>
      <c r="MYK315" s="377"/>
      <c r="MYL315" s="377"/>
      <c r="MYM315" s="377"/>
      <c r="MYN315" s="377"/>
      <c r="MYO315" s="377"/>
      <c r="MYP315" s="377"/>
      <c r="MYQ315" s="377"/>
      <c r="MYR315" s="377"/>
      <c r="MYS315" s="377"/>
      <c r="MYT315" s="377"/>
      <c r="MYU315" s="377"/>
      <c r="MYV315" s="377"/>
      <c r="MYW315" s="377"/>
      <c r="MYX315" s="377"/>
      <c r="MYY315" s="377"/>
      <c r="MYZ315" s="377"/>
      <c r="MZA315" s="378"/>
      <c r="MZB315" s="378"/>
      <c r="MZC315" s="378"/>
      <c r="MZD315" s="378"/>
      <c r="MZE315" s="378"/>
      <c r="MZF315" s="378"/>
      <c r="MZG315" s="378"/>
      <c r="MZH315" s="378"/>
      <c r="MZI315" s="378"/>
      <c r="MZJ315" s="378"/>
      <c r="MZK315" s="378"/>
      <c r="MZL315" s="378"/>
      <c r="MZM315" s="378"/>
      <c r="MZN315" s="378"/>
      <c r="MZO315" s="378"/>
      <c r="MZP315" s="378"/>
      <c r="MZQ315" s="378"/>
      <c r="MZR315" s="378"/>
      <c r="MZS315" s="378"/>
      <c r="MZT315" s="378"/>
      <c r="MZU315" s="378"/>
      <c r="MZV315" s="378"/>
      <c r="MZW315" s="378"/>
      <c r="MZX315" s="378"/>
      <c r="MZY315" s="379"/>
      <c r="MZZ315" s="379"/>
      <c r="NAA315" s="379"/>
      <c r="NAB315" s="379"/>
      <c r="NAC315" s="379"/>
      <c r="NAD315" s="378"/>
      <c r="NAE315" s="378"/>
      <c r="NAF315" s="379"/>
      <c r="NAG315" s="379"/>
      <c r="NAH315" s="378"/>
      <c r="NAI315" s="378"/>
      <c r="NAJ315" s="379"/>
      <c r="NAK315" s="379"/>
      <c r="NAL315" s="378"/>
      <c r="NAM315" s="378"/>
      <c r="NAN315" s="378"/>
      <c r="NAO315" s="378"/>
      <c r="NAP315" s="378"/>
      <c r="NAQ315" s="378"/>
      <c r="NAR315" s="378"/>
      <c r="NAS315" s="379"/>
      <c r="NAT315" s="379"/>
      <c r="NAU315" s="378"/>
      <c r="NAV315" s="378"/>
      <c r="NAW315" s="379"/>
      <c r="NAX315" s="379"/>
      <c r="NAY315" s="378"/>
      <c r="NAZ315" s="378"/>
      <c r="NBA315" s="378"/>
      <c r="NBB315" s="378"/>
      <c r="NBC315" s="378"/>
      <c r="NBD315" s="372"/>
      <c r="NBE315" s="398"/>
      <c r="NBF315" s="378"/>
      <c r="NBG315" s="378"/>
      <c r="NBH315" s="378"/>
      <c r="NBI315" s="378"/>
      <c r="NBJ315" s="378"/>
      <c r="NBK315" s="378"/>
      <c r="NBL315" s="378"/>
      <c r="NBM315" s="377"/>
      <c r="NBN315" s="377"/>
      <c r="NBO315" s="377"/>
      <c r="NBP315" s="377"/>
      <c r="NBQ315" s="377"/>
      <c r="NBR315" s="377"/>
      <c r="NBS315" s="377"/>
      <c r="NBT315" s="377"/>
      <c r="NBU315" s="377"/>
      <c r="NBV315" s="377"/>
      <c r="NBW315" s="377"/>
      <c r="NBX315" s="377"/>
      <c r="NBY315" s="377"/>
      <c r="NBZ315" s="377"/>
      <c r="NCA315" s="377"/>
      <c r="NCB315" s="377"/>
      <c r="NCC315" s="377"/>
      <c r="NCD315" s="377"/>
      <c r="NCE315" s="377"/>
      <c r="NCF315" s="377"/>
      <c r="NCG315" s="377"/>
      <c r="NCH315" s="377"/>
      <c r="NCI315" s="377"/>
      <c r="NCJ315" s="377"/>
      <c r="NCK315" s="377"/>
      <c r="NCL315" s="377"/>
      <c r="NCM315" s="377"/>
      <c r="NCN315" s="377"/>
      <c r="NCO315" s="377"/>
      <c r="NCP315" s="377"/>
      <c r="NCQ315" s="377"/>
      <c r="NCR315" s="377"/>
      <c r="NCS315" s="377"/>
      <c r="NCT315" s="377"/>
      <c r="NCU315" s="377"/>
      <c r="NCV315" s="377"/>
      <c r="NCW315" s="377"/>
      <c r="NCX315" s="377"/>
      <c r="NCY315" s="377"/>
      <c r="NCZ315" s="377"/>
      <c r="NDA315" s="377"/>
      <c r="NDB315" s="377"/>
      <c r="NDC315" s="377"/>
      <c r="NDD315" s="377"/>
      <c r="NDE315" s="378"/>
      <c r="NDF315" s="378"/>
      <c r="NDG315" s="378"/>
      <c r="NDH315" s="378"/>
      <c r="NDI315" s="378"/>
      <c r="NDJ315" s="378"/>
      <c r="NDK315" s="378"/>
      <c r="NDL315" s="378"/>
      <c r="NDM315" s="378"/>
      <c r="NDN315" s="378"/>
      <c r="NDO315" s="378"/>
      <c r="NDP315" s="378"/>
      <c r="NDQ315" s="378"/>
      <c r="NDR315" s="378"/>
      <c r="NDS315" s="378"/>
      <c r="NDT315" s="378"/>
      <c r="NDU315" s="378"/>
      <c r="NDV315" s="378"/>
      <c r="NDW315" s="378"/>
      <c r="NDX315" s="378"/>
      <c r="NDY315" s="378"/>
      <c r="NDZ315" s="378"/>
      <c r="NEA315" s="378"/>
      <c r="NEB315" s="378"/>
      <c r="NEC315" s="379"/>
      <c r="NED315" s="379"/>
      <c r="NEE315" s="379"/>
      <c r="NEF315" s="379"/>
      <c r="NEG315" s="379"/>
      <c r="NEH315" s="378"/>
      <c r="NEI315" s="378"/>
      <c r="NEJ315" s="379"/>
      <c r="NEK315" s="379"/>
      <c r="NEL315" s="378"/>
      <c r="NEM315" s="378"/>
      <c r="NEN315" s="379"/>
      <c r="NEO315" s="379"/>
      <c r="NEP315" s="378"/>
      <c r="NEQ315" s="378"/>
      <c r="NER315" s="378"/>
      <c r="NES315" s="378"/>
      <c r="NET315" s="378"/>
      <c r="NEU315" s="378"/>
      <c r="NEV315" s="378"/>
      <c r="NEW315" s="379"/>
      <c r="NEX315" s="379"/>
      <c r="NEY315" s="378"/>
      <c r="NEZ315" s="378"/>
      <c r="NFA315" s="379"/>
      <c r="NFB315" s="379"/>
      <c r="NFC315" s="378"/>
      <c r="NFD315" s="378"/>
      <c r="NFE315" s="378"/>
      <c r="NFF315" s="378"/>
      <c r="NFG315" s="378"/>
      <c r="NFH315" s="372"/>
      <c r="NFI315" s="398"/>
      <c r="NFJ315" s="378"/>
      <c r="NFK315" s="378"/>
      <c r="NFL315" s="378"/>
      <c r="NFM315" s="378"/>
      <c r="NFN315" s="378"/>
      <c r="NFO315" s="378"/>
      <c r="NFP315" s="378"/>
      <c r="NFQ315" s="377"/>
      <c r="NFR315" s="377"/>
      <c r="NFS315" s="377"/>
      <c r="NFT315" s="377"/>
      <c r="NFU315" s="377"/>
      <c r="NFV315" s="377"/>
      <c r="NFW315" s="377"/>
      <c r="NFX315" s="377"/>
      <c r="NFY315" s="377"/>
      <c r="NFZ315" s="377"/>
      <c r="NGA315" s="377"/>
      <c r="NGB315" s="377"/>
      <c r="NGC315" s="377"/>
      <c r="NGD315" s="377"/>
      <c r="NGE315" s="377"/>
      <c r="NGF315" s="377"/>
      <c r="NGG315" s="377"/>
      <c r="NGH315" s="377"/>
      <c r="NGI315" s="377"/>
      <c r="NGJ315" s="377"/>
      <c r="NGK315" s="377"/>
      <c r="NGL315" s="377"/>
      <c r="NGM315" s="377"/>
      <c r="NGN315" s="377"/>
      <c r="NGO315" s="377"/>
      <c r="NGP315" s="377"/>
      <c r="NGQ315" s="377"/>
      <c r="NGR315" s="377"/>
      <c r="NGS315" s="377"/>
      <c r="NGT315" s="377"/>
      <c r="NGU315" s="377"/>
      <c r="NGV315" s="377"/>
      <c r="NGW315" s="377"/>
      <c r="NGX315" s="377"/>
      <c r="NGY315" s="377"/>
      <c r="NGZ315" s="377"/>
      <c r="NHA315" s="377"/>
      <c r="NHB315" s="377"/>
      <c r="NHC315" s="377"/>
      <c r="NHD315" s="377"/>
      <c r="NHE315" s="377"/>
      <c r="NHF315" s="377"/>
      <c r="NHG315" s="377"/>
      <c r="NHH315" s="377"/>
      <c r="NHI315" s="378"/>
      <c r="NHJ315" s="378"/>
      <c r="NHK315" s="378"/>
      <c r="NHL315" s="378"/>
      <c r="NHM315" s="378"/>
      <c r="NHN315" s="378"/>
      <c r="NHO315" s="378"/>
      <c r="NHP315" s="378"/>
      <c r="NHQ315" s="378"/>
      <c r="NHR315" s="378"/>
      <c r="NHS315" s="378"/>
      <c r="NHT315" s="378"/>
      <c r="NHU315" s="378"/>
      <c r="NHV315" s="378"/>
      <c r="NHW315" s="378"/>
      <c r="NHX315" s="378"/>
      <c r="NHY315" s="378"/>
      <c r="NHZ315" s="378"/>
      <c r="NIA315" s="378"/>
      <c r="NIB315" s="378"/>
      <c r="NIC315" s="378"/>
      <c r="NID315" s="378"/>
      <c r="NIE315" s="378"/>
      <c r="NIF315" s="378"/>
      <c r="NIG315" s="379"/>
      <c r="NIH315" s="379"/>
      <c r="NII315" s="379"/>
      <c r="NIJ315" s="379"/>
      <c r="NIK315" s="379"/>
      <c r="NIL315" s="378"/>
      <c r="NIM315" s="378"/>
      <c r="NIN315" s="379"/>
      <c r="NIO315" s="379"/>
      <c r="NIP315" s="378"/>
      <c r="NIQ315" s="378"/>
      <c r="NIR315" s="379"/>
      <c r="NIS315" s="379"/>
      <c r="NIT315" s="378"/>
      <c r="NIU315" s="378"/>
      <c r="NIV315" s="378"/>
      <c r="NIW315" s="378"/>
      <c r="NIX315" s="378"/>
      <c r="NIY315" s="378"/>
      <c r="NIZ315" s="378"/>
      <c r="NJA315" s="379"/>
      <c r="NJB315" s="379"/>
      <c r="NJC315" s="378"/>
      <c r="NJD315" s="378"/>
      <c r="NJE315" s="379"/>
      <c r="NJF315" s="379"/>
      <c r="NJG315" s="378"/>
      <c r="NJH315" s="378"/>
      <c r="NJI315" s="378"/>
      <c r="NJJ315" s="378"/>
      <c r="NJK315" s="378"/>
      <c r="NJL315" s="372"/>
      <c r="NJM315" s="398"/>
      <c r="NJN315" s="378"/>
      <c r="NJO315" s="378"/>
      <c r="NJP315" s="378"/>
      <c r="NJQ315" s="378"/>
      <c r="NJR315" s="378"/>
      <c r="NJS315" s="378"/>
      <c r="NJT315" s="378"/>
      <c r="NJU315" s="377"/>
      <c r="NJV315" s="377"/>
      <c r="NJW315" s="377"/>
      <c r="NJX315" s="377"/>
      <c r="NJY315" s="377"/>
      <c r="NJZ315" s="377"/>
      <c r="NKA315" s="377"/>
      <c r="NKB315" s="377"/>
      <c r="NKC315" s="377"/>
      <c r="NKD315" s="377"/>
      <c r="NKE315" s="377"/>
      <c r="NKF315" s="377"/>
      <c r="NKG315" s="377"/>
      <c r="NKH315" s="377"/>
      <c r="NKI315" s="377"/>
      <c r="NKJ315" s="377"/>
      <c r="NKK315" s="377"/>
      <c r="NKL315" s="377"/>
      <c r="NKM315" s="377"/>
      <c r="NKN315" s="377"/>
      <c r="NKO315" s="377"/>
      <c r="NKP315" s="377"/>
      <c r="NKQ315" s="377"/>
      <c r="NKR315" s="377"/>
      <c r="NKS315" s="377"/>
      <c r="NKT315" s="377"/>
      <c r="NKU315" s="377"/>
      <c r="NKV315" s="377"/>
      <c r="NKW315" s="377"/>
      <c r="NKX315" s="377"/>
      <c r="NKY315" s="377"/>
      <c r="NKZ315" s="377"/>
      <c r="NLA315" s="377"/>
      <c r="NLB315" s="377"/>
      <c r="NLC315" s="377"/>
      <c r="NLD315" s="377"/>
      <c r="NLE315" s="377"/>
      <c r="NLF315" s="377"/>
      <c r="NLG315" s="377"/>
      <c r="NLH315" s="377"/>
      <c r="NLI315" s="377"/>
      <c r="NLJ315" s="377"/>
      <c r="NLK315" s="377"/>
      <c r="NLL315" s="377"/>
      <c r="NLM315" s="378"/>
      <c r="NLN315" s="378"/>
      <c r="NLO315" s="378"/>
      <c r="NLP315" s="378"/>
      <c r="NLQ315" s="378"/>
      <c r="NLR315" s="378"/>
      <c r="NLS315" s="378"/>
      <c r="NLT315" s="378"/>
      <c r="NLU315" s="378"/>
      <c r="NLV315" s="378"/>
      <c r="NLW315" s="378"/>
      <c r="NLX315" s="378"/>
      <c r="NLY315" s="378"/>
      <c r="NLZ315" s="378"/>
      <c r="NMA315" s="378"/>
      <c r="NMB315" s="378"/>
      <c r="NMC315" s="378"/>
      <c r="NMD315" s="378"/>
      <c r="NME315" s="378"/>
      <c r="NMF315" s="378"/>
      <c r="NMG315" s="378"/>
      <c r="NMH315" s="378"/>
      <c r="NMI315" s="378"/>
      <c r="NMJ315" s="378"/>
      <c r="NMK315" s="379"/>
      <c r="NML315" s="379"/>
      <c r="NMM315" s="379"/>
      <c r="NMN315" s="379"/>
      <c r="NMO315" s="379"/>
      <c r="NMP315" s="378"/>
      <c r="NMQ315" s="378"/>
      <c r="NMR315" s="379"/>
      <c r="NMS315" s="379"/>
      <c r="NMT315" s="378"/>
      <c r="NMU315" s="378"/>
      <c r="NMV315" s="379"/>
      <c r="NMW315" s="379"/>
      <c r="NMX315" s="378"/>
      <c r="NMY315" s="378"/>
      <c r="NMZ315" s="378"/>
      <c r="NNA315" s="378"/>
      <c r="NNB315" s="378"/>
      <c r="NNC315" s="378"/>
      <c r="NND315" s="378"/>
      <c r="NNE315" s="379"/>
      <c r="NNF315" s="379"/>
      <c r="NNG315" s="378"/>
      <c r="NNH315" s="378"/>
      <c r="NNI315" s="379"/>
      <c r="NNJ315" s="379"/>
      <c r="NNK315" s="378"/>
      <c r="NNL315" s="378"/>
      <c r="NNM315" s="378"/>
      <c r="NNN315" s="378"/>
      <c r="NNO315" s="378"/>
      <c r="NNP315" s="372"/>
      <c r="NNQ315" s="398"/>
      <c r="NNR315" s="378"/>
      <c r="NNS315" s="378"/>
      <c r="NNT315" s="378"/>
      <c r="NNU315" s="378"/>
      <c r="NNV315" s="378"/>
      <c r="NNW315" s="378"/>
      <c r="NNX315" s="378"/>
      <c r="NNY315" s="377"/>
      <c r="NNZ315" s="377"/>
      <c r="NOA315" s="377"/>
      <c r="NOB315" s="377"/>
      <c r="NOC315" s="377"/>
      <c r="NOD315" s="377"/>
      <c r="NOE315" s="377"/>
      <c r="NOF315" s="377"/>
      <c r="NOG315" s="377"/>
      <c r="NOH315" s="377"/>
      <c r="NOI315" s="377"/>
      <c r="NOJ315" s="377"/>
      <c r="NOK315" s="377"/>
      <c r="NOL315" s="377"/>
      <c r="NOM315" s="377"/>
      <c r="NON315" s="377"/>
      <c r="NOO315" s="377"/>
      <c r="NOP315" s="377"/>
      <c r="NOQ315" s="377"/>
      <c r="NOR315" s="377"/>
      <c r="NOS315" s="377"/>
      <c r="NOT315" s="377"/>
      <c r="NOU315" s="377"/>
      <c r="NOV315" s="377"/>
      <c r="NOW315" s="377"/>
      <c r="NOX315" s="377"/>
      <c r="NOY315" s="377"/>
      <c r="NOZ315" s="377"/>
      <c r="NPA315" s="377"/>
      <c r="NPB315" s="377"/>
      <c r="NPC315" s="377"/>
      <c r="NPD315" s="377"/>
      <c r="NPE315" s="377"/>
      <c r="NPF315" s="377"/>
      <c r="NPG315" s="377"/>
      <c r="NPH315" s="377"/>
      <c r="NPI315" s="377"/>
      <c r="NPJ315" s="377"/>
      <c r="NPK315" s="377"/>
      <c r="NPL315" s="377"/>
      <c r="NPM315" s="377"/>
      <c r="NPN315" s="377"/>
      <c r="NPO315" s="377"/>
      <c r="NPP315" s="377"/>
      <c r="NPQ315" s="378"/>
      <c r="NPR315" s="378"/>
      <c r="NPS315" s="378"/>
      <c r="NPT315" s="378"/>
      <c r="NPU315" s="378"/>
      <c r="NPV315" s="378"/>
      <c r="NPW315" s="378"/>
      <c r="NPX315" s="378"/>
      <c r="NPY315" s="378"/>
      <c r="NPZ315" s="378"/>
      <c r="NQA315" s="378"/>
      <c r="NQB315" s="378"/>
      <c r="NQC315" s="378"/>
      <c r="NQD315" s="378"/>
      <c r="NQE315" s="378"/>
      <c r="NQF315" s="378"/>
      <c r="NQG315" s="378"/>
      <c r="NQH315" s="378"/>
      <c r="NQI315" s="378"/>
      <c r="NQJ315" s="378"/>
      <c r="NQK315" s="378"/>
      <c r="NQL315" s="378"/>
      <c r="NQM315" s="378"/>
      <c r="NQN315" s="378"/>
      <c r="NQO315" s="379"/>
      <c r="NQP315" s="379"/>
      <c r="NQQ315" s="379"/>
      <c r="NQR315" s="379"/>
      <c r="NQS315" s="379"/>
      <c r="NQT315" s="378"/>
      <c r="NQU315" s="378"/>
      <c r="NQV315" s="379"/>
      <c r="NQW315" s="379"/>
      <c r="NQX315" s="378"/>
      <c r="NQY315" s="378"/>
      <c r="NQZ315" s="379"/>
      <c r="NRA315" s="379"/>
      <c r="NRB315" s="378"/>
      <c r="NRC315" s="378"/>
      <c r="NRD315" s="378"/>
      <c r="NRE315" s="378"/>
      <c r="NRF315" s="378"/>
      <c r="NRG315" s="378"/>
      <c r="NRH315" s="378"/>
      <c r="NRI315" s="379"/>
      <c r="NRJ315" s="379"/>
      <c r="NRK315" s="378"/>
      <c r="NRL315" s="378"/>
      <c r="NRM315" s="379"/>
      <c r="NRN315" s="379"/>
      <c r="NRO315" s="378"/>
      <c r="NRP315" s="378"/>
      <c r="NRQ315" s="378"/>
      <c r="NRR315" s="378"/>
      <c r="NRS315" s="378"/>
      <c r="NRT315" s="372"/>
      <c r="NRU315" s="398"/>
      <c r="NRV315" s="378"/>
      <c r="NRW315" s="378"/>
      <c r="NRX315" s="378"/>
      <c r="NRY315" s="378"/>
      <c r="NRZ315" s="378"/>
      <c r="NSA315" s="378"/>
      <c r="NSB315" s="378"/>
      <c r="NSC315" s="377"/>
      <c r="NSD315" s="377"/>
      <c r="NSE315" s="377"/>
      <c r="NSF315" s="377"/>
      <c r="NSG315" s="377"/>
      <c r="NSH315" s="377"/>
      <c r="NSI315" s="377"/>
      <c r="NSJ315" s="377"/>
      <c r="NSK315" s="377"/>
      <c r="NSL315" s="377"/>
      <c r="NSM315" s="377"/>
      <c r="NSN315" s="377"/>
      <c r="NSO315" s="377"/>
      <c r="NSP315" s="377"/>
      <c r="NSQ315" s="377"/>
      <c r="NSR315" s="377"/>
      <c r="NSS315" s="377"/>
      <c r="NST315" s="377"/>
      <c r="NSU315" s="377"/>
      <c r="NSV315" s="377"/>
      <c r="NSW315" s="377"/>
      <c r="NSX315" s="377"/>
      <c r="NSY315" s="377"/>
      <c r="NSZ315" s="377"/>
      <c r="NTA315" s="377"/>
      <c r="NTB315" s="377"/>
      <c r="NTC315" s="377"/>
      <c r="NTD315" s="377"/>
      <c r="NTE315" s="377"/>
      <c r="NTF315" s="377"/>
      <c r="NTG315" s="377"/>
      <c r="NTH315" s="377"/>
      <c r="NTI315" s="377"/>
      <c r="NTJ315" s="377"/>
      <c r="NTK315" s="377"/>
      <c r="NTL315" s="377"/>
      <c r="NTM315" s="377"/>
      <c r="NTN315" s="377"/>
      <c r="NTO315" s="377"/>
      <c r="NTP315" s="377"/>
      <c r="NTQ315" s="377"/>
      <c r="NTR315" s="377"/>
      <c r="NTS315" s="377"/>
      <c r="NTT315" s="377"/>
      <c r="NTU315" s="378"/>
      <c r="NTV315" s="378"/>
      <c r="NTW315" s="378"/>
      <c r="NTX315" s="378"/>
      <c r="NTY315" s="378"/>
      <c r="NTZ315" s="378"/>
      <c r="NUA315" s="378"/>
      <c r="NUB315" s="378"/>
      <c r="NUC315" s="378"/>
      <c r="NUD315" s="378"/>
      <c r="NUE315" s="378"/>
      <c r="NUF315" s="378"/>
      <c r="NUG315" s="378"/>
      <c r="NUH315" s="378"/>
      <c r="NUI315" s="378"/>
      <c r="NUJ315" s="378"/>
      <c r="NUK315" s="378"/>
      <c r="NUL315" s="378"/>
      <c r="NUM315" s="378"/>
      <c r="NUN315" s="378"/>
      <c r="NUO315" s="378"/>
      <c r="NUP315" s="378"/>
      <c r="NUQ315" s="378"/>
      <c r="NUR315" s="378"/>
      <c r="NUS315" s="379"/>
      <c r="NUT315" s="379"/>
      <c r="NUU315" s="379"/>
      <c r="NUV315" s="379"/>
      <c r="NUW315" s="379"/>
      <c r="NUX315" s="378"/>
      <c r="NUY315" s="378"/>
      <c r="NUZ315" s="379"/>
      <c r="NVA315" s="379"/>
      <c r="NVB315" s="378"/>
      <c r="NVC315" s="378"/>
      <c r="NVD315" s="379"/>
      <c r="NVE315" s="379"/>
      <c r="NVF315" s="378"/>
      <c r="NVG315" s="378"/>
      <c r="NVH315" s="378"/>
      <c r="NVI315" s="378"/>
      <c r="NVJ315" s="378"/>
      <c r="NVK315" s="378"/>
      <c r="NVL315" s="378"/>
      <c r="NVM315" s="379"/>
      <c r="NVN315" s="379"/>
      <c r="NVO315" s="378"/>
      <c r="NVP315" s="378"/>
      <c r="NVQ315" s="379"/>
      <c r="NVR315" s="379"/>
      <c r="NVS315" s="378"/>
      <c r="NVT315" s="378"/>
      <c r="NVU315" s="378"/>
      <c r="NVV315" s="378"/>
      <c r="NVW315" s="378"/>
      <c r="NVX315" s="372"/>
      <c r="NVY315" s="398"/>
      <c r="NVZ315" s="378"/>
      <c r="NWA315" s="378"/>
      <c r="NWB315" s="378"/>
      <c r="NWC315" s="378"/>
      <c r="NWD315" s="378"/>
      <c r="NWE315" s="378"/>
      <c r="NWF315" s="378"/>
      <c r="NWG315" s="377"/>
      <c r="NWH315" s="377"/>
      <c r="NWI315" s="377"/>
      <c r="NWJ315" s="377"/>
      <c r="NWK315" s="377"/>
      <c r="NWL315" s="377"/>
      <c r="NWM315" s="377"/>
      <c r="NWN315" s="377"/>
      <c r="NWO315" s="377"/>
      <c r="NWP315" s="377"/>
      <c r="NWQ315" s="377"/>
      <c r="NWR315" s="377"/>
      <c r="NWS315" s="377"/>
      <c r="NWT315" s="377"/>
      <c r="NWU315" s="377"/>
      <c r="NWV315" s="377"/>
      <c r="NWW315" s="377"/>
      <c r="NWX315" s="377"/>
      <c r="NWY315" s="377"/>
      <c r="NWZ315" s="377"/>
      <c r="NXA315" s="377"/>
      <c r="NXB315" s="377"/>
      <c r="NXC315" s="377"/>
      <c r="NXD315" s="377"/>
      <c r="NXE315" s="377"/>
      <c r="NXF315" s="377"/>
      <c r="NXG315" s="377"/>
      <c r="NXH315" s="377"/>
      <c r="NXI315" s="377"/>
      <c r="NXJ315" s="377"/>
      <c r="NXK315" s="377"/>
      <c r="NXL315" s="377"/>
      <c r="NXM315" s="377"/>
      <c r="NXN315" s="377"/>
      <c r="NXO315" s="377"/>
      <c r="NXP315" s="377"/>
      <c r="NXQ315" s="377"/>
      <c r="NXR315" s="377"/>
      <c r="NXS315" s="377"/>
      <c r="NXT315" s="377"/>
      <c r="NXU315" s="377"/>
      <c r="NXV315" s="377"/>
      <c r="NXW315" s="377"/>
      <c r="NXX315" s="377"/>
      <c r="NXY315" s="378"/>
      <c r="NXZ315" s="378"/>
      <c r="NYA315" s="378"/>
      <c r="NYB315" s="378"/>
      <c r="NYC315" s="378"/>
      <c r="NYD315" s="378"/>
      <c r="NYE315" s="378"/>
      <c r="NYF315" s="378"/>
      <c r="NYG315" s="378"/>
      <c r="NYH315" s="378"/>
      <c r="NYI315" s="378"/>
      <c r="NYJ315" s="378"/>
      <c r="NYK315" s="378"/>
      <c r="NYL315" s="378"/>
      <c r="NYM315" s="378"/>
      <c r="NYN315" s="378"/>
      <c r="NYO315" s="378"/>
      <c r="NYP315" s="378"/>
      <c r="NYQ315" s="378"/>
      <c r="NYR315" s="378"/>
      <c r="NYS315" s="378"/>
      <c r="NYT315" s="378"/>
      <c r="NYU315" s="378"/>
      <c r="NYV315" s="378"/>
      <c r="NYW315" s="379"/>
      <c r="NYX315" s="379"/>
      <c r="NYY315" s="379"/>
      <c r="NYZ315" s="379"/>
      <c r="NZA315" s="379"/>
      <c r="NZB315" s="378"/>
      <c r="NZC315" s="378"/>
      <c r="NZD315" s="379"/>
      <c r="NZE315" s="379"/>
      <c r="NZF315" s="378"/>
      <c r="NZG315" s="378"/>
      <c r="NZH315" s="379"/>
      <c r="NZI315" s="379"/>
      <c r="NZJ315" s="378"/>
      <c r="NZK315" s="378"/>
      <c r="NZL315" s="378"/>
      <c r="NZM315" s="378"/>
      <c r="NZN315" s="378"/>
      <c r="NZO315" s="378"/>
      <c r="NZP315" s="378"/>
      <c r="NZQ315" s="379"/>
      <c r="NZR315" s="379"/>
      <c r="NZS315" s="378"/>
      <c r="NZT315" s="378"/>
      <c r="NZU315" s="379"/>
      <c r="NZV315" s="379"/>
      <c r="NZW315" s="378"/>
      <c r="NZX315" s="378"/>
      <c r="NZY315" s="378"/>
      <c r="NZZ315" s="378"/>
      <c r="OAA315" s="378"/>
      <c r="OAB315" s="372"/>
      <c r="OAC315" s="398"/>
      <c r="OAD315" s="378"/>
      <c r="OAE315" s="378"/>
      <c r="OAF315" s="378"/>
      <c r="OAG315" s="378"/>
      <c r="OAH315" s="378"/>
      <c r="OAI315" s="378"/>
      <c r="OAJ315" s="378"/>
      <c r="OAK315" s="377"/>
      <c r="OAL315" s="377"/>
      <c r="OAM315" s="377"/>
      <c r="OAN315" s="377"/>
      <c r="OAO315" s="377"/>
      <c r="OAP315" s="377"/>
      <c r="OAQ315" s="377"/>
      <c r="OAR315" s="377"/>
      <c r="OAS315" s="377"/>
      <c r="OAT315" s="377"/>
      <c r="OAU315" s="377"/>
      <c r="OAV315" s="377"/>
      <c r="OAW315" s="377"/>
      <c r="OAX315" s="377"/>
      <c r="OAY315" s="377"/>
      <c r="OAZ315" s="377"/>
      <c r="OBA315" s="377"/>
      <c r="OBB315" s="377"/>
      <c r="OBC315" s="377"/>
      <c r="OBD315" s="377"/>
      <c r="OBE315" s="377"/>
      <c r="OBF315" s="377"/>
      <c r="OBG315" s="377"/>
      <c r="OBH315" s="377"/>
      <c r="OBI315" s="377"/>
      <c r="OBJ315" s="377"/>
      <c r="OBK315" s="377"/>
      <c r="OBL315" s="377"/>
      <c r="OBM315" s="377"/>
      <c r="OBN315" s="377"/>
      <c r="OBO315" s="377"/>
      <c r="OBP315" s="377"/>
      <c r="OBQ315" s="377"/>
      <c r="OBR315" s="377"/>
      <c r="OBS315" s="377"/>
      <c r="OBT315" s="377"/>
      <c r="OBU315" s="377"/>
      <c r="OBV315" s="377"/>
      <c r="OBW315" s="377"/>
      <c r="OBX315" s="377"/>
      <c r="OBY315" s="377"/>
      <c r="OBZ315" s="377"/>
      <c r="OCA315" s="377"/>
      <c r="OCB315" s="377"/>
      <c r="OCC315" s="378"/>
      <c r="OCD315" s="378"/>
      <c r="OCE315" s="378"/>
      <c r="OCF315" s="378"/>
      <c r="OCG315" s="378"/>
      <c r="OCH315" s="378"/>
      <c r="OCI315" s="378"/>
      <c r="OCJ315" s="378"/>
      <c r="OCK315" s="378"/>
      <c r="OCL315" s="378"/>
      <c r="OCM315" s="378"/>
      <c r="OCN315" s="378"/>
      <c r="OCO315" s="378"/>
      <c r="OCP315" s="378"/>
      <c r="OCQ315" s="378"/>
      <c r="OCR315" s="378"/>
      <c r="OCS315" s="378"/>
      <c r="OCT315" s="378"/>
      <c r="OCU315" s="378"/>
      <c r="OCV315" s="378"/>
      <c r="OCW315" s="378"/>
      <c r="OCX315" s="378"/>
      <c r="OCY315" s="378"/>
      <c r="OCZ315" s="378"/>
      <c r="ODA315" s="379"/>
      <c r="ODB315" s="379"/>
      <c r="ODC315" s="379"/>
      <c r="ODD315" s="379"/>
      <c r="ODE315" s="379"/>
      <c r="ODF315" s="378"/>
      <c r="ODG315" s="378"/>
      <c r="ODH315" s="379"/>
      <c r="ODI315" s="379"/>
      <c r="ODJ315" s="378"/>
      <c r="ODK315" s="378"/>
      <c r="ODL315" s="379"/>
      <c r="ODM315" s="379"/>
      <c r="ODN315" s="378"/>
      <c r="ODO315" s="378"/>
      <c r="ODP315" s="378"/>
      <c r="ODQ315" s="378"/>
      <c r="ODR315" s="378"/>
      <c r="ODS315" s="378"/>
      <c r="ODT315" s="378"/>
      <c r="ODU315" s="379"/>
      <c r="ODV315" s="379"/>
      <c r="ODW315" s="378"/>
      <c r="ODX315" s="378"/>
      <c r="ODY315" s="379"/>
      <c r="ODZ315" s="379"/>
      <c r="OEA315" s="378"/>
      <c r="OEB315" s="378"/>
      <c r="OEC315" s="378"/>
      <c r="OED315" s="378"/>
      <c r="OEE315" s="378"/>
      <c r="OEF315" s="372"/>
      <c r="OEG315" s="398"/>
      <c r="OEH315" s="378"/>
      <c r="OEI315" s="378"/>
      <c r="OEJ315" s="378"/>
      <c r="OEK315" s="378"/>
      <c r="OEL315" s="378"/>
      <c r="OEM315" s="378"/>
      <c r="OEN315" s="378"/>
      <c r="OEO315" s="377"/>
      <c r="OEP315" s="377"/>
      <c r="OEQ315" s="377"/>
      <c r="OER315" s="377"/>
      <c r="OES315" s="377"/>
      <c r="OET315" s="377"/>
      <c r="OEU315" s="377"/>
      <c r="OEV315" s="377"/>
      <c r="OEW315" s="377"/>
      <c r="OEX315" s="377"/>
      <c r="OEY315" s="377"/>
      <c r="OEZ315" s="377"/>
      <c r="OFA315" s="377"/>
      <c r="OFB315" s="377"/>
      <c r="OFC315" s="377"/>
      <c r="OFD315" s="377"/>
      <c r="OFE315" s="377"/>
      <c r="OFF315" s="377"/>
      <c r="OFG315" s="377"/>
      <c r="OFH315" s="377"/>
      <c r="OFI315" s="377"/>
      <c r="OFJ315" s="377"/>
      <c r="OFK315" s="377"/>
      <c r="OFL315" s="377"/>
      <c r="OFM315" s="377"/>
      <c r="OFN315" s="377"/>
      <c r="OFO315" s="377"/>
      <c r="OFP315" s="377"/>
      <c r="OFQ315" s="377"/>
      <c r="OFR315" s="377"/>
      <c r="OFS315" s="377"/>
      <c r="OFT315" s="377"/>
      <c r="OFU315" s="377"/>
      <c r="OFV315" s="377"/>
      <c r="OFW315" s="377"/>
      <c r="OFX315" s="377"/>
      <c r="OFY315" s="377"/>
      <c r="OFZ315" s="377"/>
      <c r="OGA315" s="377"/>
      <c r="OGB315" s="377"/>
      <c r="OGC315" s="377"/>
      <c r="OGD315" s="377"/>
      <c r="OGE315" s="377"/>
      <c r="OGF315" s="377"/>
      <c r="OGG315" s="378"/>
      <c r="OGH315" s="378"/>
      <c r="OGI315" s="378"/>
      <c r="OGJ315" s="378"/>
      <c r="OGK315" s="378"/>
      <c r="OGL315" s="378"/>
      <c r="OGM315" s="378"/>
      <c r="OGN315" s="378"/>
      <c r="OGO315" s="378"/>
      <c r="OGP315" s="378"/>
      <c r="OGQ315" s="378"/>
      <c r="OGR315" s="378"/>
      <c r="OGS315" s="378"/>
      <c r="OGT315" s="378"/>
      <c r="OGU315" s="378"/>
      <c r="OGV315" s="378"/>
      <c r="OGW315" s="378"/>
      <c r="OGX315" s="378"/>
      <c r="OGY315" s="378"/>
      <c r="OGZ315" s="378"/>
      <c r="OHA315" s="378"/>
      <c r="OHB315" s="378"/>
      <c r="OHC315" s="378"/>
      <c r="OHD315" s="378"/>
      <c r="OHE315" s="379"/>
      <c r="OHF315" s="379"/>
      <c r="OHG315" s="379"/>
      <c r="OHH315" s="379"/>
      <c r="OHI315" s="379"/>
      <c r="OHJ315" s="378"/>
      <c r="OHK315" s="378"/>
      <c r="OHL315" s="379"/>
      <c r="OHM315" s="379"/>
      <c r="OHN315" s="378"/>
      <c r="OHO315" s="378"/>
      <c r="OHP315" s="379"/>
      <c r="OHQ315" s="379"/>
      <c r="OHR315" s="378"/>
      <c r="OHS315" s="378"/>
      <c r="OHT315" s="378"/>
      <c r="OHU315" s="378"/>
      <c r="OHV315" s="378"/>
      <c r="OHW315" s="378"/>
      <c r="OHX315" s="378"/>
      <c r="OHY315" s="379"/>
      <c r="OHZ315" s="379"/>
      <c r="OIA315" s="378"/>
      <c r="OIB315" s="378"/>
      <c r="OIC315" s="379"/>
      <c r="OID315" s="379"/>
      <c r="OIE315" s="378"/>
      <c r="OIF315" s="378"/>
      <c r="OIG315" s="378"/>
      <c r="OIH315" s="378"/>
      <c r="OII315" s="378"/>
      <c r="OIJ315" s="372"/>
      <c r="OIK315" s="398"/>
      <c r="OIL315" s="378"/>
      <c r="OIM315" s="378"/>
      <c r="OIN315" s="378"/>
      <c r="OIO315" s="378"/>
      <c r="OIP315" s="378"/>
      <c r="OIQ315" s="378"/>
      <c r="OIR315" s="378"/>
      <c r="OIS315" s="377"/>
      <c r="OIT315" s="377"/>
      <c r="OIU315" s="377"/>
      <c r="OIV315" s="377"/>
      <c r="OIW315" s="377"/>
      <c r="OIX315" s="377"/>
      <c r="OIY315" s="377"/>
      <c r="OIZ315" s="377"/>
      <c r="OJA315" s="377"/>
      <c r="OJB315" s="377"/>
      <c r="OJC315" s="377"/>
      <c r="OJD315" s="377"/>
      <c r="OJE315" s="377"/>
      <c r="OJF315" s="377"/>
      <c r="OJG315" s="377"/>
      <c r="OJH315" s="377"/>
      <c r="OJI315" s="377"/>
      <c r="OJJ315" s="377"/>
      <c r="OJK315" s="377"/>
      <c r="OJL315" s="377"/>
      <c r="OJM315" s="377"/>
      <c r="OJN315" s="377"/>
      <c r="OJO315" s="377"/>
      <c r="OJP315" s="377"/>
      <c r="OJQ315" s="377"/>
      <c r="OJR315" s="377"/>
      <c r="OJS315" s="377"/>
      <c r="OJT315" s="377"/>
      <c r="OJU315" s="377"/>
      <c r="OJV315" s="377"/>
      <c r="OJW315" s="377"/>
      <c r="OJX315" s="377"/>
      <c r="OJY315" s="377"/>
      <c r="OJZ315" s="377"/>
      <c r="OKA315" s="377"/>
      <c r="OKB315" s="377"/>
      <c r="OKC315" s="377"/>
      <c r="OKD315" s="377"/>
      <c r="OKE315" s="377"/>
      <c r="OKF315" s="377"/>
      <c r="OKG315" s="377"/>
      <c r="OKH315" s="377"/>
      <c r="OKI315" s="377"/>
      <c r="OKJ315" s="377"/>
      <c r="OKK315" s="378"/>
      <c r="OKL315" s="378"/>
      <c r="OKM315" s="378"/>
      <c r="OKN315" s="378"/>
      <c r="OKO315" s="378"/>
      <c r="OKP315" s="378"/>
      <c r="OKQ315" s="378"/>
      <c r="OKR315" s="378"/>
      <c r="OKS315" s="378"/>
      <c r="OKT315" s="378"/>
      <c r="OKU315" s="378"/>
      <c r="OKV315" s="378"/>
      <c r="OKW315" s="378"/>
      <c r="OKX315" s="378"/>
      <c r="OKY315" s="378"/>
      <c r="OKZ315" s="378"/>
      <c r="OLA315" s="378"/>
      <c r="OLB315" s="378"/>
      <c r="OLC315" s="378"/>
      <c r="OLD315" s="378"/>
      <c r="OLE315" s="378"/>
      <c r="OLF315" s="378"/>
      <c r="OLG315" s="378"/>
      <c r="OLH315" s="378"/>
      <c r="OLI315" s="379"/>
      <c r="OLJ315" s="379"/>
      <c r="OLK315" s="379"/>
      <c r="OLL315" s="379"/>
      <c r="OLM315" s="379"/>
      <c r="OLN315" s="378"/>
      <c r="OLO315" s="378"/>
      <c r="OLP315" s="379"/>
      <c r="OLQ315" s="379"/>
      <c r="OLR315" s="378"/>
      <c r="OLS315" s="378"/>
      <c r="OLT315" s="379"/>
      <c r="OLU315" s="379"/>
      <c r="OLV315" s="378"/>
      <c r="OLW315" s="378"/>
      <c r="OLX315" s="378"/>
      <c r="OLY315" s="378"/>
      <c r="OLZ315" s="378"/>
      <c r="OMA315" s="378"/>
      <c r="OMB315" s="378"/>
      <c r="OMC315" s="379"/>
      <c r="OMD315" s="379"/>
      <c r="OME315" s="378"/>
      <c r="OMF315" s="378"/>
      <c r="OMG315" s="379"/>
      <c r="OMH315" s="379"/>
      <c r="OMI315" s="378"/>
      <c r="OMJ315" s="378"/>
      <c r="OMK315" s="378"/>
      <c r="OML315" s="378"/>
      <c r="OMM315" s="378"/>
      <c r="OMN315" s="372"/>
      <c r="OMO315" s="398"/>
      <c r="OMP315" s="378"/>
      <c r="OMQ315" s="378"/>
      <c r="OMR315" s="378"/>
      <c r="OMS315" s="378"/>
      <c r="OMT315" s="378"/>
      <c r="OMU315" s="378"/>
      <c r="OMV315" s="378"/>
      <c r="OMW315" s="377"/>
      <c r="OMX315" s="377"/>
      <c r="OMY315" s="377"/>
      <c r="OMZ315" s="377"/>
      <c r="ONA315" s="377"/>
      <c r="ONB315" s="377"/>
      <c r="ONC315" s="377"/>
      <c r="OND315" s="377"/>
      <c r="ONE315" s="377"/>
      <c r="ONF315" s="377"/>
      <c r="ONG315" s="377"/>
      <c r="ONH315" s="377"/>
      <c r="ONI315" s="377"/>
      <c r="ONJ315" s="377"/>
      <c r="ONK315" s="377"/>
      <c r="ONL315" s="377"/>
      <c r="ONM315" s="377"/>
      <c r="ONN315" s="377"/>
      <c r="ONO315" s="377"/>
      <c r="ONP315" s="377"/>
      <c r="ONQ315" s="377"/>
      <c r="ONR315" s="377"/>
      <c r="ONS315" s="377"/>
      <c r="ONT315" s="377"/>
      <c r="ONU315" s="377"/>
      <c r="ONV315" s="377"/>
      <c r="ONW315" s="377"/>
      <c r="ONX315" s="377"/>
      <c r="ONY315" s="377"/>
      <c r="ONZ315" s="377"/>
      <c r="OOA315" s="377"/>
      <c r="OOB315" s="377"/>
      <c r="OOC315" s="377"/>
      <c r="OOD315" s="377"/>
      <c r="OOE315" s="377"/>
      <c r="OOF315" s="377"/>
      <c r="OOG315" s="377"/>
      <c r="OOH315" s="377"/>
      <c r="OOI315" s="377"/>
      <c r="OOJ315" s="377"/>
      <c r="OOK315" s="377"/>
      <c r="OOL315" s="377"/>
      <c r="OOM315" s="377"/>
      <c r="OON315" s="377"/>
      <c r="OOO315" s="378"/>
      <c r="OOP315" s="378"/>
      <c r="OOQ315" s="378"/>
      <c r="OOR315" s="378"/>
      <c r="OOS315" s="378"/>
      <c r="OOT315" s="378"/>
      <c r="OOU315" s="378"/>
      <c r="OOV315" s="378"/>
      <c r="OOW315" s="378"/>
      <c r="OOX315" s="378"/>
      <c r="OOY315" s="378"/>
      <c r="OOZ315" s="378"/>
      <c r="OPA315" s="378"/>
      <c r="OPB315" s="378"/>
      <c r="OPC315" s="378"/>
      <c r="OPD315" s="378"/>
      <c r="OPE315" s="378"/>
      <c r="OPF315" s="378"/>
      <c r="OPG315" s="378"/>
      <c r="OPH315" s="378"/>
      <c r="OPI315" s="378"/>
      <c r="OPJ315" s="378"/>
      <c r="OPK315" s="378"/>
      <c r="OPL315" s="378"/>
      <c r="OPM315" s="379"/>
      <c r="OPN315" s="379"/>
      <c r="OPO315" s="379"/>
      <c r="OPP315" s="379"/>
      <c r="OPQ315" s="379"/>
      <c r="OPR315" s="378"/>
      <c r="OPS315" s="378"/>
      <c r="OPT315" s="379"/>
      <c r="OPU315" s="379"/>
      <c r="OPV315" s="378"/>
      <c r="OPW315" s="378"/>
      <c r="OPX315" s="379"/>
      <c r="OPY315" s="379"/>
      <c r="OPZ315" s="378"/>
      <c r="OQA315" s="378"/>
      <c r="OQB315" s="378"/>
      <c r="OQC315" s="378"/>
      <c r="OQD315" s="378"/>
      <c r="OQE315" s="378"/>
      <c r="OQF315" s="378"/>
      <c r="OQG315" s="379"/>
      <c r="OQH315" s="379"/>
      <c r="OQI315" s="378"/>
      <c r="OQJ315" s="378"/>
      <c r="OQK315" s="379"/>
      <c r="OQL315" s="379"/>
      <c r="OQM315" s="378"/>
      <c r="OQN315" s="378"/>
      <c r="OQO315" s="378"/>
      <c r="OQP315" s="378"/>
      <c r="OQQ315" s="378"/>
      <c r="OQR315" s="372"/>
      <c r="OQS315" s="398"/>
      <c r="OQT315" s="378"/>
      <c r="OQU315" s="378"/>
      <c r="OQV315" s="378"/>
      <c r="OQW315" s="378"/>
      <c r="OQX315" s="378"/>
      <c r="OQY315" s="378"/>
      <c r="OQZ315" s="378"/>
      <c r="ORA315" s="377"/>
      <c r="ORB315" s="377"/>
      <c r="ORC315" s="377"/>
      <c r="ORD315" s="377"/>
      <c r="ORE315" s="377"/>
      <c r="ORF315" s="377"/>
      <c r="ORG315" s="377"/>
      <c r="ORH315" s="377"/>
      <c r="ORI315" s="377"/>
      <c r="ORJ315" s="377"/>
      <c r="ORK315" s="377"/>
      <c r="ORL315" s="377"/>
      <c r="ORM315" s="377"/>
      <c r="ORN315" s="377"/>
      <c r="ORO315" s="377"/>
      <c r="ORP315" s="377"/>
      <c r="ORQ315" s="377"/>
      <c r="ORR315" s="377"/>
      <c r="ORS315" s="377"/>
      <c r="ORT315" s="377"/>
      <c r="ORU315" s="377"/>
      <c r="ORV315" s="377"/>
      <c r="ORW315" s="377"/>
      <c r="ORX315" s="377"/>
      <c r="ORY315" s="377"/>
      <c r="ORZ315" s="377"/>
      <c r="OSA315" s="377"/>
      <c r="OSB315" s="377"/>
      <c r="OSC315" s="377"/>
      <c r="OSD315" s="377"/>
      <c r="OSE315" s="377"/>
      <c r="OSF315" s="377"/>
      <c r="OSG315" s="377"/>
      <c r="OSH315" s="377"/>
      <c r="OSI315" s="377"/>
      <c r="OSJ315" s="377"/>
      <c r="OSK315" s="377"/>
      <c r="OSL315" s="377"/>
      <c r="OSM315" s="377"/>
      <c r="OSN315" s="377"/>
      <c r="OSO315" s="377"/>
      <c r="OSP315" s="377"/>
      <c r="OSQ315" s="377"/>
      <c r="OSR315" s="377"/>
      <c r="OSS315" s="378"/>
      <c r="OST315" s="378"/>
      <c r="OSU315" s="378"/>
      <c r="OSV315" s="378"/>
      <c r="OSW315" s="378"/>
      <c r="OSX315" s="378"/>
      <c r="OSY315" s="378"/>
      <c r="OSZ315" s="378"/>
      <c r="OTA315" s="378"/>
      <c r="OTB315" s="378"/>
      <c r="OTC315" s="378"/>
      <c r="OTD315" s="378"/>
      <c r="OTE315" s="378"/>
      <c r="OTF315" s="378"/>
      <c r="OTG315" s="378"/>
      <c r="OTH315" s="378"/>
      <c r="OTI315" s="378"/>
      <c r="OTJ315" s="378"/>
      <c r="OTK315" s="378"/>
      <c r="OTL315" s="378"/>
      <c r="OTM315" s="378"/>
      <c r="OTN315" s="378"/>
      <c r="OTO315" s="378"/>
      <c r="OTP315" s="378"/>
      <c r="OTQ315" s="379"/>
      <c r="OTR315" s="379"/>
      <c r="OTS315" s="379"/>
      <c r="OTT315" s="379"/>
      <c r="OTU315" s="379"/>
      <c r="OTV315" s="378"/>
      <c r="OTW315" s="378"/>
      <c r="OTX315" s="379"/>
      <c r="OTY315" s="379"/>
      <c r="OTZ315" s="378"/>
      <c r="OUA315" s="378"/>
      <c r="OUB315" s="379"/>
      <c r="OUC315" s="379"/>
      <c r="OUD315" s="378"/>
      <c r="OUE315" s="378"/>
      <c r="OUF315" s="378"/>
      <c r="OUG315" s="378"/>
      <c r="OUH315" s="378"/>
      <c r="OUI315" s="378"/>
      <c r="OUJ315" s="378"/>
      <c r="OUK315" s="379"/>
      <c r="OUL315" s="379"/>
      <c r="OUM315" s="378"/>
      <c r="OUN315" s="378"/>
      <c r="OUO315" s="379"/>
      <c r="OUP315" s="379"/>
      <c r="OUQ315" s="378"/>
      <c r="OUR315" s="378"/>
      <c r="OUS315" s="378"/>
      <c r="OUT315" s="378"/>
      <c r="OUU315" s="378"/>
      <c r="OUV315" s="372"/>
      <c r="OUW315" s="398"/>
      <c r="OUX315" s="378"/>
      <c r="OUY315" s="378"/>
      <c r="OUZ315" s="378"/>
      <c r="OVA315" s="378"/>
      <c r="OVB315" s="378"/>
      <c r="OVC315" s="378"/>
      <c r="OVD315" s="378"/>
      <c r="OVE315" s="377"/>
      <c r="OVF315" s="377"/>
      <c r="OVG315" s="377"/>
      <c r="OVH315" s="377"/>
      <c r="OVI315" s="377"/>
      <c r="OVJ315" s="377"/>
      <c r="OVK315" s="377"/>
      <c r="OVL315" s="377"/>
      <c r="OVM315" s="377"/>
      <c r="OVN315" s="377"/>
      <c r="OVO315" s="377"/>
      <c r="OVP315" s="377"/>
      <c r="OVQ315" s="377"/>
      <c r="OVR315" s="377"/>
      <c r="OVS315" s="377"/>
      <c r="OVT315" s="377"/>
      <c r="OVU315" s="377"/>
      <c r="OVV315" s="377"/>
      <c r="OVW315" s="377"/>
      <c r="OVX315" s="377"/>
      <c r="OVY315" s="377"/>
      <c r="OVZ315" s="377"/>
      <c r="OWA315" s="377"/>
      <c r="OWB315" s="377"/>
      <c r="OWC315" s="377"/>
      <c r="OWD315" s="377"/>
      <c r="OWE315" s="377"/>
      <c r="OWF315" s="377"/>
      <c r="OWG315" s="377"/>
      <c r="OWH315" s="377"/>
      <c r="OWI315" s="377"/>
      <c r="OWJ315" s="377"/>
      <c r="OWK315" s="377"/>
      <c r="OWL315" s="377"/>
      <c r="OWM315" s="377"/>
      <c r="OWN315" s="377"/>
      <c r="OWO315" s="377"/>
      <c r="OWP315" s="377"/>
      <c r="OWQ315" s="377"/>
      <c r="OWR315" s="377"/>
      <c r="OWS315" s="377"/>
      <c r="OWT315" s="377"/>
      <c r="OWU315" s="377"/>
      <c r="OWV315" s="377"/>
      <c r="OWW315" s="378"/>
      <c r="OWX315" s="378"/>
      <c r="OWY315" s="378"/>
      <c r="OWZ315" s="378"/>
      <c r="OXA315" s="378"/>
      <c r="OXB315" s="378"/>
      <c r="OXC315" s="378"/>
      <c r="OXD315" s="378"/>
      <c r="OXE315" s="378"/>
      <c r="OXF315" s="378"/>
      <c r="OXG315" s="378"/>
      <c r="OXH315" s="378"/>
      <c r="OXI315" s="378"/>
      <c r="OXJ315" s="378"/>
      <c r="OXK315" s="378"/>
      <c r="OXL315" s="378"/>
      <c r="OXM315" s="378"/>
      <c r="OXN315" s="378"/>
      <c r="OXO315" s="378"/>
      <c r="OXP315" s="378"/>
      <c r="OXQ315" s="378"/>
      <c r="OXR315" s="378"/>
      <c r="OXS315" s="378"/>
      <c r="OXT315" s="378"/>
      <c r="OXU315" s="379"/>
      <c r="OXV315" s="379"/>
      <c r="OXW315" s="379"/>
      <c r="OXX315" s="379"/>
      <c r="OXY315" s="379"/>
      <c r="OXZ315" s="378"/>
      <c r="OYA315" s="378"/>
      <c r="OYB315" s="379"/>
      <c r="OYC315" s="379"/>
      <c r="OYD315" s="378"/>
      <c r="OYE315" s="378"/>
      <c r="OYF315" s="379"/>
      <c r="OYG315" s="379"/>
      <c r="OYH315" s="378"/>
      <c r="OYI315" s="378"/>
      <c r="OYJ315" s="378"/>
      <c r="OYK315" s="378"/>
      <c r="OYL315" s="378"/>
      <c r="OYM315" s="378"/>
      <c r="OYN315" s="378"/>
      <c r="OYO315" s="379"/>
      <c r="OYP315" s="379"/>
      <c r="OYQ315" s="378"/>
      <c r="OYR315" s="378"/>
      <c r="OYS315" s="379"/>
      <c r="OYT315" s="379"/>
      <c r="OYU315" s="378"/>
      <c r="OYV315" s="378"/>
      <c r="OYW315" s="378"/>
      <c r="OYX315" s="378"/>
      <c r="OYY315" s="378"/>
      <c r="OYZ315" s="372"/>
      <c r="OZA315" s="398"/>
      <c r="OZB315" s="378"/>
      <c r="OZC315" s="378"/>
      <c r="OZD315" s="378"/>
      <c r="OZE315" s="378"/>
      <c r="OZF315" s="378"/>
      <c r="OZG315" s="378"/>
      <c r="OZH315" s="378"/>
      <c r="OZI315" s="377"/>
      <c r="OZJ315" s="377"/>
      <c r="OZK315" s="377"/>
      <c r="OZL315" s="377"/>
      <c r="OZM315" s="377"/>
      <c r="OZN315" s="377"/>
      <c r="OZO315" s="377"/>
      <c r="OZP315" s="377"/>
      <c r="OZQ315" s="377"/>
      <c r="OZR315" s="377"/>
      <c r="OZS315" s="377"/>
      <c r="OZT315" s="377"/>
      <c r="OZU315" s="377"/>
      <c r="OZV315" s="377"/>
      <c r="OZW315" s="377"/>
      <c r="OZX315" s="377"/>
      <c r="OZY315" s="377"/>
      <c r="OZZ315" s="377"/>
      <c r="PAA315" s="377"/>
      <c r="PAB315" s="377"/>
      <c r="PAC315" s="377"/>
      <c r="PAD315" s="377"/>
      <c r="PAE315" s="377"/>
      <c r="PAF315" s="377"/>
      <c r="PAG315" s="377"/>
      <c r="PAH315" s="377"/>
      <c r="PAI315" s="377"/>
      <c r="PAJ315" s="377"/>
      <c r="PAK315" s="377"/>
      <c r="PAL315" s="377"/>
      <c r="PAM315" s="377"/>
      <c r="PAN315" s="377"/>
      <c r="PAO315" s="377"/>
      <c r="PAP315" s="377"/>
      <c r="PAQ315" s="377"/>
      <c r="PAR315" s="377"/>
      <c r="PAS315" s="377"/>
      <c r="PAT315" s="377"/>
      <c r="PAU315" s="377"/>
      <c r="PAV315" s="377"/>
      <c r="PAW315" s="377"/>
      <c r="PAX315" s="377"/>
      <c r="PAY315" s="377"/>
      <c r="PAZ315" s="377"/>
      <c r="PBA315" s="378"/>
      <c r="PBB315" s="378"/>
      <c r="PBC315" s="378"/>
      <c r="PBD315" s="378"/>
      <c r="PBE315" s="378"/>
      <c r="PBF315" s="378"/>
      <c r="PBG315" s="378"/>
      <c r="PBH315" s="378"/>
      <c r="PBI315" s="378"/>
      <c r="PBJ315" s="378"/>
      <c r="PBK315" s="378"/>
      <c r="PBL315" s="378"/>
      <c r="PBM315" s="378"/>
      <c r="PBN315" s="378"/>
      <c r="PBO315" s="378"/>
      <c r="PBP315" s="378"/>
      <c r="PBQ315" s="378"/>
      <c r="PBR315" s="378"/>
      <c r="PBS315" s="378"/>
      <c r="PBT315" s="378"/>
      <c r="PBU315" s="378"/>
      <c r="PBV315" s="378"/>
      <c r="PBW315" s="378"/>
      <c r="PBX315" s="378"/>
      <c r="PBY315" s="379"/>
      <c r="PBZ315" s="379"/>
      <c r="PCA315" s="379"/>
      <c r="PCB315" s="379"/>
      <c r="PCC315" s="379"/>
      <c r="PCD315" s="378"/>
      <c r="PCE315" s="378"/>
      <c r="PCF315" s="379"/>
      <c r="PCG315" s="379"/>
      <c r="PCH315" s="378"/>
      <c r="PCI315" s="378"/>
      <c r="PCJ315" s="379"/>
      <c r="PCK315" s="379"/>
      <c r="PCL315" s="378"/>
      <c r="PCM315" s="378"/>
      <c r="PCN315" s="378"/>
      <c r="PCO315" s="378"/>
      <c r="PCP315" s="378"/>
      <c r="PCQ315" s="378"/>
      <c r="PCR315" s="378"/>
      <c r="PCS315" s="379"/>
      <c r="PCT315" s="379"/>
      <c r="PCU315" s="378"/>
      <c r="PCV315" s="378"/>
      <c r="PCW315" s="379"/>
      <c r="PCX315" s="379"/>
      <c r="PCY315" s="378"/>
      <c r="PCZ315" s="378"/>
      <c r="PDA315" s="378"/>
      <c r="PDB315" s="378"/>
      <c r="PDC315" s="378"/>
      <c r="PDD315" s="372"/>
      <c r="PDE315" s="398"/>
      <c r="PDF315" s="378"/>
      <c r="PDG315" s="378"/>
      <c r="PDH315" s="378"/>
      <c r="PDI315" s="378"/>
      <c r="PDJ315" s="378"/>
      <c r="PDK315" s="378"/>
      <c r="PDL315" s="378"/>
      <c r="PDM315" s="377"/>
      <c r="PDN315" s="377"/>
      <c r="PDO315" s="377"/>
      <c r="PDP315" s="377"/>
      <c r="PDQ315" s="377"/>
      <c r="PDR315" s="377"/>
      <c r="PDS315" s="377"/>
      <c r="PDT315" s="377"/>
      <c r="PDU315" s="377"/>
      <c r="PDV315" s="377"/>
      <c r="PDW315" s="377"/>
      <c r="PDX315" s="377"/>
      <c r="PDY315" s="377"/>
      <c r="PDZ315" s="377"/>
      <c r="PEA315" s="377"/>
      <c r="PEB315" s="377"/>
      <c r="PEC315" s="377"/>
      <c r="PED315" s="377"/>
      <c r="PEE315" s="377"/>
      <c r="PEF315" s="377"/>
      <c r="PEG315" s="377"/>
      <c r="PEH315" s="377"/>
      <c r="PEI315" s="377"/>
      <c r="PEJ315" s="377"/>
      <c r="PEK315" s="377"/>
      <c r="PEL315" s="377"/>
      <c r="PEM315" s="377"/>
      <c r="PEN315" s="377"/>
      <c r="PEO315" s="377"/>
      <c r="PEP315" s="377"/>
      <c r="PEQ315" s="377"/>
      <c r="PER315" s="377"/>
      <c r="PES315" s="377"/>
      <c r="PET315" s="377"/>
      <c r="PEU315" s="377"/>
      <c r="PEV315" s="377"/>
      <c r="PEW315" s="377"/>
      <c r="PEX315" s="377"/>
      <c r="PEY315" s="377"/>
      <c r="PEZ315" s="377"/>
      <c r="PFA315" s="377"/>
      <c r="PFB315" s="377"/>
      <c r="PFC315" s="377"/>
      <c r="PFD315" s="377"/>
      <c r="PFE315" s="378"/>
      <c r="PFF315" s="378"/>
      <c r="PFG315" s="378"/>
      <c r="PFH315" s="378"/>
      <c r="PFI315" s="378"/>
      <c r="PFJ315" s="378"/>
      <c r="PFK315" s="378"/>
      <c r="PFL315" s="378"/>
      <c r="PFM315" s="378"/>
      <c r="PFN315" s="378"/>
      <c r="PFO315" s="378"/>
      <c r="PFP315" s="378"/>
      <c r="PFQ315" s="378"/>
      <c r="PFR315" s="378"/>
      <c r="PFS315" s="378"/>
      <c r="PFT315" s="378"/>
      <c r="PFU315" s="378"/>
      <c r="PFV315" s="378"/>
      <c r="PFW315" s="378"/>
      <c r="PFX315" s="378"/>
      <c r="PFY315" s="378"/>
      <c r="PFZ315" s="378"/>
      <c r="PGA315" s="378"/>
      <c r="PGB315" s="378"/>
      <c r="PGC315" s="379"/>
      <c r="PGD315" s="379"/>
      <c r="PGE315" s="379"/>
      <c r="PGF315" s="379"/>
      <c r="PGG315" s="379"/>
      <c r="PGH315" s="378"/>
      <c r="PGI315" s="378"/>
      <c r="PGJ315" s="379"/>
      <c r="PGK315" s="379"/>
      <c r="PGL315" s="378"/>
      <c r="PGM315" s="378"/>
      <c r="PGN315" s="379"/>
      <c r="PGO315" s="379"/>
      <c r="PGP315" s="378"/>
      <c r="PGQ315" s="378"/>
      <c r="PGR315" s="378"/>
      <c r="PGS315" s="378"/>
      <c r="PGT315" s="378"/>
      <c r="PGU315" s="378"/>
      <c r="PGV315" s="378"/>
      <c r="PGW315" s="379"/>
      <c r="PGX315" s="379"/>
      <c r="PGY315" s="378"/>
      <c r="PGZ315" s="378"/>
      <c r="PHA315" s="379"/>
      <c r="PHB315" s="379"/>
      <c r="PHC315" s="378"/>
      <c r="PHD315" s="378"/>
      <c r="PHE315" s="378"/>
      <c r="PHF315" s="378"/>
      <c r="PHG315" s="378"/>
      <c r="PHH315" s="372"/>
      <c r="PHI315" s="398"/>
      <c r="PHJ315" s="378"/>
      <c r="PHK315" s="378"/>
      <c r="PHL315" s="378"/>
      <c r="PHM315" s="378"/>
      <c r="PHN315" s="378"/>
      <c r="PHO315" s="378"/>
      <c r="PHP315" s="378"/>
      <c r="PHQ315" s="377"/>
      <c r="PHR315" s="377"/>
      <c r="PHS315" s="377"/>
      <c r="PHT315" s="377"/>
      <c r="PHU315" s="377"/>
      <c r="PHV315" s="377"/>
      <c r="PHW315" s="377"/>
      <c r="PHX315" s="377"/>
      <c r="PHY315" s="377"/>
      <c r="PHZ315" s="377"/>
      <c r="PIA315" s="377"/>
      <c r="PIB315" s="377"/>
      <c r="PIC315" s="377"/>
      <c r="PID315" s="377"/>
      <c r="PIE315" s="377"/>
      <c r="PIF315" s="377"/>
      <c r="PIG315" s="377"/>
      <c r="PIH315" s="377"/>
      <c r="PII315" s="377"/>
      <c r="PIJ315" s="377"/>
      <c r="PIK315" s="377"/>
      <c r="PIL315" s="377"/>
      <c r="PIM315" s="377"/>
      <c r="PIN315" s="377"/>
      <c r="PIO315" s="377"/>
      <c r="PIP315" s="377"/>
      <c r="PIQ315" s="377"/>
      <c r="PIR315" s="377"/>
      <c r="PIS315" s="377"/>
      <c r="PIT315" s="377"/>
      <c r="PIU315" s="377"/>
      <c r="PIV315" s="377"/>
      <c r="PIW315" s="377"/>
      <c r="PIX315" s="377"/>
      <c r="PIY315" s="377"/>
      <c r="PIZ315" s="377"/>
      <c r="PJA315" s="377"/>
      <c r="PJB315" s="377"/>
      <c r="PJC315" s="377"/>
      <c r="PJD315" s="377"/>
      <c r="PJE315" s="377"/>
      <c r="PJF315" s="377"/>
      <c r="PJG315" s="377"/>
      <c r="PJH315" s="377"/>
      <c r="PJI315" s="378"/>
      <c r="PJJ315" s="378"/>
      <c r="PJK315" s="378"/>
      <c r="PJL315" s="378"/>
      <c r="PJM315" s="378"/>
      <c r="PJN315" s="378"/>
      <c r="PJO315" s="378"/>
      <c r="PJP315" s="378"/>
      <c r="PJQ315" s="378"/>
      <c r="PJR315" s="378"/>
      <c r="PJS315" s="378"/>
      <c r="PJT315" s="378"/>
      <c r="PJU315" s="378"/>
      <c r="PJV315" s="378"/>
      <c r="PJW315" s="378"/>
      <c r="PJX315" s="378"/>
      <c r="PJY315" s="378"/>
      <c r="PJZ315" s="378"/>
      <c r="PKA315" s="378"/>
      <c r="PKB315" s="378"/>
      <c r="PKC315" s="378"/>
      <c r="PKD315" s="378"/>
      <c r="PKE315" s="378"/>
      <c r="PKF315" s="378"/>
      <c r="PKG315" s="379"/>
      <c r="PKH315" s="379"/>
      <c r="PKI315" s="379"/>
      <c r="PKJ315" s="379"/>
      <c r="PKK315" s="379"/>
      <c r="PKL315" s="378"/>
      <c r="PKM315" s="378"/>
      <c r="PKN315" s="379"/>
      <c r="PKO315" s="379"/>
      <c r="PKP315" s="378"/>
      <c r="PKQ315" s="378"/>
      <c r="PKR315" s="379"/>
      <c r="PKS315" s="379"/>
      <c r="PKT315" s="378"/>
      <c r="PKU315" s="378"/>
      <c r="PKV315" s="378"/>
      <c r="PKW315" s="378"/>
      <c r="PKX315" s="378"/>
      <c r="PKY315" s="378"/>
      <c r="PKZ315" s="378"/>
      <c r="PLA315" s="379"/>
      <c r="PLB315" s="379"/>
      <c r="PLC315" s="378"/>
      <c r="PLD315" s="378"/>
      <c r="PLE315" s="379"/>
      <c r="PLF315" s="379"/>
      <c r="PLG315" s="378"/>
      <c r="PLH315" s="378"/>
      <c r="PLI315" s="378"/>
      <c r="PLJ315" s="378"/>
      <c r="PLK315" s="378"/>
      <c r="PLL315" s="372"/>
      <c r="PLM315" s="398"/>
      <c r="PLN315" s="378"/>
      <c r="PLO315" s="378"/>
      <c r="PLP315" s="378"/>
      <c r="PLQ315" s="378"/>
      <c r="PLR315" s="378"/>
      <c r="PLS315" s="378"/>
      <c r="PLT315" s="378"/>
      <c r="PLU315" s="377"/>
      <c r="PLV315" s="377"/>
      <c r="PLW315" s="377"/>
      <c r="PLX315" s="377"/>
      <c r="PLY315" s="377"/>
      <c r="PLZ315" s="377"/>
      <c r="PMA315" s="377"/>
      <c r="PMB315" s="377"/>
      <c r="PMC315" s="377"/>
      <c r="PMD315" s="377"/>
      <c r="PME315" s="377"/>
      <c r="PMF315" s="377"/>
      <c r="PMG315" s="377"/>
      <c r="PMH315" s="377"/>
      <c r="PMI315" s="377"/>
      <c r="PMJ315" s="377"/>
      <c r="PMK315" s="377"/>
      <c r="PML315" s="377"/>
      <c r="PMM315" s="377"/>
      <c r="PMN315" s="377"/>
      <c r="PMO315" s="377"/>
      <c r="PMP315" s="377"/>
      <c r="PMQ315" s="377"/>
      <c r="PMR315" s="377"/>
      <c r="PMS315" s="377"/>
      <c r="PMT315" s="377"/>
      <c r="PMU315" s="377"/>
      <c r="PMV315" s="377"/>
      <c r="PMW315" s="377"/>
      <c r="PMX315" s="377"/>
      <c r="PMY315" s="377"/>
      <c r="PMZ315" s="377"/>
      <c r="PNA315" s="377"/>
      <c r="PNB315" s="377"/>
      <c r="PNC315" s="377"/>
      <c r="PND315" s="377"/>
      <c r="PNE315" s="377"/>
      <c r="PNF315" s="377"/>
      <c r="PNG315" s="377"/>
      <c r="PNH315" s="377"/>
      <c r="PNI315" s="377"/>
      <c r="PNJ315" s="377"/>
      <c r="PNK315" s="377"/>
      <c r="PNL315" s="377"/>
      <c r="PNM315" s="378"/>
      <c r="PNN315" s="378"/>
      <c r="PNO315" s="378"/>
      <c r="PNP315" s="378"/>
      <c r="PNQ315" s="378"/>
      <c r="PNR315" s="378"/>
      <c r="PNS315" s="378"/>
      <c r="PNT315" s="378"/>
      <c r="PNU315" s="378"/>
      <c r="PNV315" s="378"/>
      <c r="PNW315" s="378"/>
      <c r="PNX315" s="378"/>
      <c r="PNY315" s="378"/>
      <c r="PNZ315" s="378"/>
      <c r="POA315" s="378"/>
      <c r="POB315" s="378"/>
      <c r="POC315" s="378"/>
      <c r="POD315" s="378"/>
      <c r="POE315" s="378"/>
      <c r="POF315" s="378"/>
      <c r="POG315" s="378"/>
      <c r="POH315" s="378"/>
      <c r="POI315" s="378"/>
      <c r="POJ315" s="378"/>
      <c r="POK315" s="379"/>
      <c r="POL315" s="379"/>
      <c r="POM315" s="379"/>
      <c r="PON315" s="379"/>
      <c r="POO315" s="379"/>
      <c r="POP315" s="378"/>
      <c r="POQ315" s="378"/>
      <c r="POR315" s="379"/>
      <c r="POS315" s="379"/>
      <c r="POT315" s="378"/>
      <c r="POU315" s="378"/>
      <c r="POV315" s="379"/>
      <c r="POW315" s="379"/>
      <c r="POX315" s="378"/>
      <c r="POY315" s="378"/>
      <c r="POZ315" s="378"/>
      <c r="PPA315" s="378"/>
      <c r="PPB315" s="378"/>
      <c r="PPC315" s="378"/>
      <c r="PPD315" s="378"/>
      <c r="PPE315" s="379"/>
      <c r="PPF315" s="379"/>
      <c r="PPG315" s="378"/>
      <c r="PPH315" s="378"/>
      <c r="PPI315" s="379"/>
      <c r="PPJ315" s="379"/>
      <c r="PPK315" s="378"/>
      <c r="PPL315" s="378"/>
      <c r="PPM315" s="378"/>
      <c r="PPN315" s="378"/>
      <c r="PPO315" s="378"/>
      <c r="PPP315" s="372"/>
      <c r="PPQ315" s="398"/>
      <c r="PPR315" s="378"/>
      <c r="PPS315" s="378"/>
      <c r="PPT315" s="378"/>
      <c r="PPU315" s="378"/>
      <c r="PPV315" s="378"/>
      <c r="PPW315" s="378"/>
      <c r="PPX315" s="378"/>
      <c r="PPY315" s="377"/>
      <c r="PPZ315" s="377"/>
      <c r="PQA315" s="377"/>
      <c r="PQB315" s="377"/>
      <c r="PQC315" s="377"/>
      <c r="PQD315" s="377"/>
      <c r="PQE315" s="377"/>
      <c r="PQF315" s="377"/>
      <c r="PQG315" s="377"/>
      <c r="PQH315" s="377"/>
      <c r="PQI315" s="377"/>
      <c r="PQJ315" s="377"/>
      <c r="PQK315" s="377"/>
      <c r="PQL315" s="377"/>
      <c r="PQM315" s="377"/>
      <c r="PQN315" s="377"/>
      <c r="PQO315" s="377"/>
      <c r="PQP315" s="377"/>
      <c r="PQQ315" s="377"/>
      <c r="PQR315" s="377"/>
      <c r="PQS315" s="377"/>
      <c r="PQT315" s="377"/>
      <c r="PQU315" s="377"/>
      <c r="PQV315" s="377"/>
      <c r="PQW315" s="377"/>
      <c r="PQX315" s="377"/>
      <c r="PQY315" s="377"/>
      <c r="PQZ315" s="377"/>
      <c r="PRA315" s="377"/>
      <c r="PRB315" s="377"/>
      <c r="PRC315" s="377"/>
      <c r="PRD315" s="377"/>
      <c r="PRE315" s="377"/>
      <c r="PRF315" s="377"/>
      <c r="PRG315" s="377"/>
      <c r="PRH315" s="377"/>
      <c r="PRI315" s="377"/>
      <c r="PRJ315" s="377"/>
      <c r="PRK315" s="377"/>
      <c r="PRL315" s="377"/>
      <c r="PRM315" s="377"/>
      <c r="PRN315" s="377"/>
      <c r="PRO315" s="377"/>
      <c r="PRP315" s="377"/>
      <c r="PRQ315" s="378"/>
      <c r="PRR315" s="378"/>
      <c r="PRS315" s="378"/>
      <c r="PRT315" s="378"/>
      <c r="PRU315" s="378"/>
      <c r="PRV315" s="378"/>
      <c r="PRW315" s="378"/>
      <c r="PRX315" s="378"/>
      <c r="PRY315" s="378"/>
      <c r="PRZ315" s="378"/>
      <c r="PSA315" s="378"/>
      <c r="PSB315" s="378"/>
      <c r="PSC315" s="378"/>
      <c r="PSD315" s="378"/>
      <c r="PSE315" s="378"/>
      <c r="PSF315" s="378"/>
      <c r="PSG315" s="378"/>
      <c r="PSH315" s="378"/>
      <c r="PSI315" s="378"/>
      <c r="PSJ315" s="378"/>
      <c r="PSK315" s="378"/>
      <c r="PSL315" s="378"/>
      <c r="PSM315" s="378"/>
      <c r="PSN315" s="378"/>
      <c r="PSO315" s="379"/>
      <c r="PSP315" s="379"/>
      <c r="PSQ315" s="379"/>
      <c r="PSR315" s="379"/>
      <c r="PSS315" s="379"/>
      <c r="PST315" s="378"/>
      <c r="PSU315" s="378"/>
      <c r="PSV315" s="379"/>
      <c r="PSW315" s="379"/>
      <c r="PSX315" s="378"/>
      <c r="PSY315" s="378"/>
      <c r="PSZ315" s="379"/>
      <c r="PTA315" s="379"/>
      <c r="PTB315" s="378"/>
      <c r="PTC315" s="378"/>
      <c r="PTD315" s="378"/>
      <c r="PTE315" s="378"/>
      <c r="PTF315" s="378"/>
      <c r="PTG315" s="378"/>
      <c r="PTH315" s="378"/>
      <c r="PTI315" s="379"/>
      <c r="PTJ315" s="379"/>
      <c r="PTK315" s="378"/>
      <c r="PTL315" s="378"/>
      <c r="PTM315" s="379"/>
      <c r="PTN315" s="379"/>
      <c r="PTO315" s="378"/>
      <c r="PTP315" s="378"/>
      <c r="PTQ315" s="378"/>
      <c r="PTR315" s="378"/>
      <c r="PTS315" s="378"/>
      <c r="PTT315" s="372"/>
      <c r="PTU315" s="398"/>
      <c r="PTV315" s="378"/>
      <c r="PTW315" s="378"/>
      <c r="PTX315" s="378"/>
      <c r="PTY315" s="378"/>
      <c r="PTZ315" s="378"/>
      <c r="PUA315" s="378"/>
      <c r="PUB315" s="378"/>
      <c r="PUC315" s="377"/>
      <c r="PUD315" s="377"/>
      <c r="PUE315" s="377"/>
      <c r="PUF315" s="377"/>
      <c r="PUG315" s="377"/>
      <c r="PUH315" s="377"/>
      <c r="PUI315" s="377"/>
      <c r="PUJ315" s="377"/>
      <c r="PUK315" s="377"/>
      <c r="PUL315" s="377"/>
      <c r="PUM315" s="377"/>
      <c r="PUN315" s="377"/>
      <c r="PUO315" s="377"/>
      <c r="PUP315" s="377"/>
      <c r="PUQ315" s="377"/>
      <c r="PUR315" s="377"/>
      <c r="PUS315" s="377"/>
      <c r="PUT315" s="377"/>
      <c r="PUU315" s="377"/>
      <c r="PUV315" s="377"/>
      <c r="PUW315" s="377"/>
      <c r="PUX315" s="377"/>
      <c r="PUY315" s="377"/>
      <c r="PUZ315" s="377"/>
      <c r="PVA315" s="377"/>
      <c r="PVB315" s="377"/>
      <c r="PVC315" s="377"/>
      <c r="PVD315" s="377"/>
      <c r="PVE315" s="377"/>
      <c r="PVF315" s="377"/>
      <c r="PVG315" s="377"/>
      <c r="PVH315" s="377"/>
      <c r="PVI315" s="377"/>
      <c r="PVJ315" s="377"/>
      <c r="PVK315" s="377"/>
      <c r="PVL315" s="377"/>
      <c r="PVM315" s="377"/>
      <c r="PVN315" s="377"/>
      <c r="PVO315" s="377"/>
      <c r="PVP315" s="377"/>
      <c r="PVQ315" s="377"/>
      <c r="PVR315" s="377"/>
      <c r="PVS315" s="377"/>
      <c r="PVT315" s="377"/>
      <c r="PVU315" s="378"/>
      <c r="PVV315" s="378"/>
      <c r="PVW315" s="378"/>
      <c r="PVX315" s="378"/>
      <c r="PVY315" s="378"/>
      <c r="PVZ315" s="378"/>
      <c r="PWA315" s="378"/>
      <c r="PWB315" s="378"/>
      <c r="PWC315" s="378"/>
      <c r="PWD315" s="378"/>
      <c r="PWE315" s="378"/>
      <c r="PWF315" s="378"/>
      <c r="PWG315" s="378"/>
      <c r="PWH315" s="378"/>
      <c r="PWI315" s="378"/>
      <c r="PWJ315" s="378"/>
      <c r="PWK315" s="378"/>
      <c r="PWL315" s="378"/>
      <c r="PWM315" s="378"/>
      <c r="PWN315" s="378"/>
      <c r="PWO315" s="378"/>
      <c r="PWP315" s="378"/>
      <c r="PWQ315" s="378"/>
      <c r="PWR315" s="378"/>
      <c r="PWS315" s="379"/>
      <c r="PWT315" s="379"/>
      <c r="PWU315" s="379"/>
      <c r="PWV315" s="379"/>
      <c r="PWW315" s="379"/>
      <c r="PWX315" s="378"/>
      <c r="PWY315" s="378"/>
      <c r="PWZ315" s="379"/>
      <c r="PXA315" s="379"/>
      <c r="PXB315" s="378"/>
      <c r="PXC315" s="378"/>
      <c r="PXD315" s="379"/>
      <c r="PXE315" s="379"/>
      <c r="PXF315" s="378"/>
      <c r="PXG315" s="378"/>
      <c r="PXH315" s="378"/>
      <c r="PXI315" s="378"/>
      <c r="PXJ315" s="378"/>
      <c r="PXK315" s="378"/>
      <c r="PXL315" s="378"/>
      <c r="PXM315" s="379"/>
      <c r="PXN315" s="379"/>
      <c r="PXO315" s="378"/>
      <c r="PXP315" s="378"/>
      <c r="PXQ315" s="379"/>
      <c r="PXR315" s="379"/>
      <c r="PXS315" s="378"/>
      <c r="PXT315" s="378"/>
      <c r="PXU315" s="378"/>
      <c r="PXV315" s="378"/>
      <c r="PXW315" s="378"/>
      <c r="PXX315" s="372"/>
      <c r="PXY315" s="398"/>
      <c r="PXZ315" s="378"/>
      <c r="PYA315" s="378"/>
      <c r="PYB315" s="378"/>
      <c r="PYC315" s="378"/>
      <c r="PYD315" s="378"/>
      <c r="PYE315" s="378"/>
      <c r="PYF315" s="378"/>
      <c r="PYG315" s="377"/>
      <c r="PYH315" s="377"/>
      <c r="PYI315" s="377"/>
      <c r="PYJ315" s="377"/>
      <c r="PYK315" s="377"/>
      <c r="PYL315" s="377"/>
      <c r="PYM315" s="377"/>
      <c r="PYN315" s="377"/>
      <c r="PYO315" s="377"/>
      <c r="PYP315" s="377"/>
      <c r="PYQ315" s="377"/>
      <c r="PYR315" s="377"/>
      <c r="PYS315" s="377"/>
      <c r="PYT315" s="377"/>
      <c r="PYU315" s="377"/>
      <c r="PYV315" s="377"/>
      <c r="PYW315" s="377"/>
      <c r="PYX315" s="377"/>
      <c r="PYY315" s="377"/>
      <c r="PYZ315" s="377"/>
      <c r="PZA315" s="377"/>
      <c r="PZB315" s="377"/>
      <c r="PZC315" s="377"/>
      <c r="PZD315" s="377"/>
      <c r="PZE315" s="377"/>
      <c r="PZF315" s="377"/>
      <c r="PZG315" s="377"/>
      <c r="PZH315" s="377"/>
      <c r="PZI315" s="377"/>
      <c r="PZJ315" s="377"/>
      <c r="PZK315" s="377"/>
      <c r="PZL315" s="377"/>
      <c r="PZM315" s="377"/>
      <c r="PZN315" s="377"/>
      <c r="PZO315" s="377"/>
      <c r="PZP315" s="377"/>
      <c r="PZQ315" s="377"/>
      <c r="PZR315" s="377"/>
      <c r="PZS315" s="377"/>
      <c r="PZT315" s="377"/>
      <c r="PZU315" s="377"/>
      <c r="PZV315" s="377"/>
      <c r="PZW315" s="377"/>
      <c r="PZX315" s="377"/>
      <c r="PZY315" s="378"/>
      <c r="PZZ315" s="378"/>
      <c r="QAA315" s="378"/>
      <c r="QAB315" s="378"/>
      <c r="QAC315" s="378"/>
      <c r="QAD315" s="378"/>
      <c r="QAE315" s="378"/>
      <c r="QAF315" s="378"/>
      <c r="QAG315" s="378"/>
      <c r="QAH315" s="378"/>
      <c r="QAI315" s="378"/>
      <c r="QAJ315" s="378"/>
      <c r="QAK315" s="378"/>
      <c r="QAL315" s="378"/>
      <c r="QAM315" s="378"/>
      <c r="QAN315" s="378"/>
      <c r="QAO315" s="378"/>
      <c r="QAP315" s="378"/>
      <c r="QAQ315" s="378"/>
      <c r="QAR315" s="378"/>
      <c r="QAS315" s="378"/>
      <c r="QAT315" s="378"/>
      <c r="QAU315" s="378"/>
      <c r="QAV315" s="378"/>
      <c r="QAW315" s="379"/>
      <c r="QAX315" s="379"/>
      <c r="QAY315" s="379"/>
      <c r="QAZ315" s="379"/>
      <c r="QBA315" s="379"/>
      <c r="QBB315" s="378"/>
      <c r="QBC315" s="378"/>
      <c r="QBD315" s="379"/>
      <c r="QBE315" s="379"/>
      <c r="QBF315" s="378"/>
      <c r="QBG315" s="378"/>
      <c r="QBH315" s="379"/>
      <c r="QBI315" s="379"/>
      <c r="QBJ315" s="378"/>
      <c r="QBK315" s="378"/>
      <c r="QBL315" s="378"/>
      <c r="QBM315" s="378"/>
      <c r="QBN315" s="378"/>
      <c r="QBO315" s="378"/>
      <c r="QBP315" s="378"/>
      <c r="QBQ315" s="379"/>
      <c r="QBR315" s="379"/>
      <c r="QBS315" s="378"/>
      <c r="QBT315" s="378"/>
      <c r="QBU315" s="379"/>
      <c r="QBV315" s="379"/>
      <c r="QBW315" s="378"/>
      <c r="QBX315" s="378"/>
      <c r="QBY315" s="378"/>
      <c r="QBZ315" s="378"/>
      <c r="QCA315" s="378"/>
      <c r="QCB315" s="372"/>
      <c r="QCC315" s="398"/>
      <c r="QCD315" s="378"/>
      <c r="QCE315" s="378"/>
      <c r="QCF315" s="378"/>
      <c r="QCG315" s="378"/>
      <c r="QCH315" s="378"/>
      <c r="QCI315" s="378"/>
      <c r="QCJ315" s="378"/>
      <c r="QCK315" s="377"/>
      <c r="QCL315" s="377"/>
      <c r="QCM315" s="377"/>
      <c r="QCN315" s="377"/>
      <c r="QCO315" s="377"/>
      <c r="QCP315" s="377"/>
      <c r="QCQ315" s="377"/>
      <c r="QCR315" s="377"/>
      <c r="QCS315" s="377"/>
      <c r="QCT315" s="377"/>
      <c r="QCU315" s="377"/>
      <c r="QCV315" s="377"/>
      <c r="QCW315" s="377"/>
      <c r="QCX315" s="377"/>
      <c r="QCY315" s="377"/>
      <c r="QCZ315" s="377"/>
      <c r="QDA315" s="377"/>
      <c r="QDB315" s="377"/>
      <c r="QDC315" s="377"/>
      <c r="QDD315" s="377"/>
      <c r="QDE315" s="377"/>
      <c r="QDF315" s="377"/>
      <c r="QDG315" s="377"/>
      <c r="QDH315" s="377"/>
      <c r="QDI315" s="377"/>
      <c r="QDJ315" s="377"/>
      <c r="QDK315" s="377"/>
      <c r="QDL315" s="377"/>
      <c r="QDM315" s="377"/>
      <c r="QDN315" s="377"/>
      <c r="QDO315" s="377"/>
      <c r="QDP315" s="377"/>
      <c r="QDQ315" s="377"/>
      <c r="QDR315" s="377"/>
      <c r="QDS315" s="377"/>
      <c r="QDT315" s="377"/>
      <c r="QDU315" s="377"/>
      <c r="QDV315" s="377"/>
      <c r="QDW315" s="377"/>
      <c r="QDX315" s="377"/>
      <c r="QDY315" s="377"/>
      <c r="QDZ315" s="377"/>
      <c r="QEA315" s="377"/>
      <c r="QEB315" s="377"/>
      <c r="QEC315" s="378"/>
      <c r="QED315" s="378"/>
      <c r="QEE315" s="378"/>
      <c r="QEF315" s="378"/>
      <c r="QEG315" s="378"/>
      <c r="QEH315" s="378"/>
      <c r="QEI315" s="378"/>
      <c r="QEJ315" s="378"/>
      <c r="QEK315" s="378"/>
      <c r="QEL315" s="378"/>
      <c r="QEM315" s="378"/>
      <c r="QEN315" s="378"/>
      <c r="QEO315" s="378"/>
      <c r="QEP315" s="378"/>
      <c r="QEQ315" s="378"/>
      <c r="QER315" s="378"/>
      <c r="QES315" s="378"/>
      <c r="QET315" s="378"/>
      <c r="QEU315" s="378"/>
      <c r="QEV315" s="378"/>
      <c r="QEW315" s="378"/>
      <c r="QEX315" s="378"/>
      <c r="QEY315" s="378"/>
      <c r="QEZ315" s="378"/>
      <c r="QFA315" s="379"/>
      <c r="QFB315" s="379"/>
      <c r="QFC315" s="379"/>
      <c r="QFD315" s="379"/>
      <c r="QFE315" s="379"/>
      <c r="QFF315" s="378"/>
      <c r="QFG315" s="378"/>
      <c r="QFH315" s="379"/>
      <c r="QFI315" s="379"/>
      <c r="QFJ315" s="378"/>
      <c r="QFK315" s="378"/>
      <c r="QFL315" s="379"/>
      <c r="QFM315" s="379"/>
      <c r="QFN315" s="378"/>
      <c r="QFO315" s="378"/>
      <c r="QFP315" s="378"/>
      <c r="QFQ315" s="378"/>
      <c r="QFR315" s="378"/>
      <c r="QFS315" s="378"/>
      <c r="QFT315" s="378"/>
      <c r="QFU315" s="379"/>
      <c r="QFV315" s="379"/>
      <c r="QFW315" s="378"/>
      <c r="QFX315" s="378"/>
      <c r="QFY315" s="379"/>
      <c r="QFZ315" s="379"/>
      <c r="QGA315" s="378"/>
      <c r="QGB315" s="378"/>
      <c r="QGC315" s="378"/>
      <c r="QGD315" s="378"/>
      <c r="QGE315" s="378"/>
      <c r="QGF315" s="372"/>
      <c r="QGG315" s="398"/>
      <c r="QGH315" s="378"/>
      <c r="QGI315" s="378"/>
      <c r="QGJ315" s="378"/>
      <c r="QGK315" s="378"/>
      <c r="QGL315" s="378"/>
      <c r="QGM315" s="378"/>
      <c r="QGN315" s="378"/>
      <c r="QGO315" s="377"/>
      <c r="QGP315" s="377"/>
      <c r="QGQ315" s="377"/>
      <c r="QGR315" s="377"/>
      <c r="QGS315" s="377"/>
      <c r="QGT315" s="377"/>
      <c r="QGU315" s="377"/>
      <c r="QGV315" s="377"/>
      <c r="QGW315" s="377"/>
      <c r="QGX315" s="377"/>
      <c r="QGY315" s="377"/>
      <c r="QGZ315" s="377"/>
      <c r="QHA315" s="377"/>
      <c r="QHB315" s="377"/>
      <c r="QHC315" s="377"/>
      <c r="QHD315" s="377"/>
      <c r="QHE315" s="377"/>
      <c r="QHF315" s="377"/>
      <c r="QHG315" s="377"/>
      <c r="QHH315" s="377"/>
      <c r="QHI315" s="377"/>
      <c r="QHJ315" s="377"/>
      <c r="QHK315" s="377"/>
      <c r="QHL315" s="377"/>
      <c r="QHM315" s="377"/>
      <c r="QHN315" s="377"/>
      <c r="QHO315" s="377"/>
      <c r="QHP315" s="377"/>
      <c r="QHQ315" s="377"/>
      <c r="QHR315" s="377"/>
      <c r="QHS315" s="377"/>
      <c r="QHT315" s="377"/>
      <c r="QHU315" s="377"/>
      <c r="QHV315" s="377"/>
      <c r="QHW315" s="377"/>
      <c r="QHX315" s="377"/>
      <c r="QHY315" s="377"/>
      <c r="QHZ315" s="377"/>
      <c r="QIA315" s="377"/>
      <c r="QIB315" s="377"/>
      <c r="QIC315" s="377"/>
      <c r="QID315" s="377"/>
      <c r="QIE315" s="377"/>
      <c r="QIF315" s="377"/>
      <c r="QIG315" s="378"/>
      <c r="QIH315" s="378"/>
      <c r="QII315" s="378"/>
      <c r="QIJ315" s="378"/>
      <c r="QIK315" s="378"/>
      <c r="QIL315" s="378"/>
      <c r="QIM315" s="378"/>
      <c r="QIN315" s="378"/>
      <c r="QIO315" s="378"/>
      <c r="QIP315" s="378"/>
      <c r="QIQ315" s="378"/>
      <c r="QIR315" s="378"/>
      <c r="QIS315" s="378"/>
      <c r="QIT315" s="378"/>
      <c r="QIU315" s="378"/>
      <c r="QIV315" s="378"/>
      <c r="QIW315" s="378"/>
      <c r="QIX315" s="378"/>
      <c r="QIY315" s="378"/>
      <c r="QIZ315" s="378"/>
      <c r="QJA315" s="378"/>
      <c r="QJB315" s="378"/>
      <c r="QJC315" s="378"/>
      <c r="QJD315" s="378"/>
      <c r="QJE315" s="379"/>
      <c r="QJF315" s="379"/>
      <c r="QJG315" s="379"/>
      <c r="QJH315" s="379"/>
      <c r="QJI315" s="379"/>
      <c r="QJJ315" s="378"/>
      <c r="QJK315" s="378"/>
      <c r="QJL315" s="379"/>
      <c r="QJM315" s="379"/>
      <c r="QJN315" s="378"/>
      <c r="QJO315" s="378"/>
      <c r="QJP315" s="379"/>
      <c r="QJQ315" s="379"/>
      <c r="QJR315" s="378"/>
      <c r="QJS315" s="378"/>
      <c r="QJT315" s="378"/>
      <c r="QJU315" s="378"/>
      <c r="QJV315" s="378"/>
      <c r="QJW315" s="378"/>
      <c r="QJX315" s="378"/>
      <c r="QJY315" s="379"/>
      <c r="QJZ315" s="379"/>
      <c r="QKA315" s="378"/>
      <c r="QKB315" s="378"/>
      <c r="QKC315" s="379"/>
      <c r="QKD315" s="379"/>
      <c r="QKE315" s="378"/>
      <c r="QKF315" s="378"/>
      <c r="QKG315" s="378"/>
      <c r="QKH315" s="378"/>
      <c r="QKI315" s="378"/>
      <c r="QKJ315" s="372"/>
      <c r="QKK315" s="398"/>
      <c r="QKL315" s="378"/>
      <c r="QKM315" s="378"/>
      <c r="QKN315" s="378"/>
      <c r="QKO315" s="378"/>
      <c r="QKP315" s="378"/>
      <c r="QKQ315" s="378"/>
      <c r="QKR315" s="378"/>
      <c r="QKS315" s="377"/>
      <c r="QKT315" s="377"/>
      <c r="QKU315" s="377"/>
      <c r="QKV315" s="377"/>
      <c r="QKW315" s="377"/>
      <c r="QKX315" s="377"/>
      <c r="QKY315" s="377"/>
      <c r="QKZ315" s="377"/>
      <c r="QLA315" s="377"/>
      <c r="QLB315" s="377"/>
      <c r="QLC315" s="377"/>
      <c r="QLD315" s="377"/>
      <c r="QLE315" s="377"/>
      <c r="QLF315" s="377"/>
      <c r="QLG315" s="377"/>
      <c r="QLH315" s="377"/>
      <c r="QLI315" s="377"/>
      <c r="QLJ315" s="377"/>
      <c r="QLK315" s="377"/>
      <c r="QLL315" s="377"/>
      <c r="QLM315" s="377"/>
      <c r="QLN315" s="377"/>
      <c r="QLO315" s="377"/>
      <c r="QLP315" s="377"/>
      <c r="QLQ315" s="377"/>
      <c r="QLR315" s="377"/>
      <c r="QLS315" s="377"/>
      <c r="QLT315" s="377"/>
      <c r="QLU315" s="377"/>
      <c r="QLV315" s="377"/>
      <c r="QLW315" s="377"/>
      <c r="QLX315" s="377"/>
      <c r="QLY315" s="377"/>
      <c r="QLZ315" s="377"/>
      <c r="QMA315" s="377"/>
      <c r="QMB315" s="377"/>
      <c r="QMC315" s="377"/>
      <c r="QMD315" s="377"/>
      <c r="QME315" s="377"/>
      <c r="QMF315" s="377"/>
      <c r="QMG315" s="377"/>
      <c r="QMH315" s="377"/>
      <c r="QMI315" s="377"/>
      <c r="QMJ315" s="377"/>
      <c r="QMK315" s="378"/>
      <c r="QML315" s="378"/>
      <c r="QMM315" s="378"/>
      <c r="QMN315" s="378"/>
      <c r="QMO315" s="378"/>
      <c r="QMP315" s="378"/>
      <c r="QMQ315" s="378"/>
      <c r="QMR315" s="378"/>
      <c r="QMS315" s="378"/>
      <c r="QMT315" s="378"/>
      <c r="QMU315" s="378"/>
      <c r="QMV315" s="378"/>
      <c r="QMW315" s="378"/>
      <c r="QMX315" s="378"/>
      <c r="QMY315" s="378"/>
      <c r="QMZ315" s="378"/>
      <c r="QNA315" s="378"/>
      <c r="QNB315" s="378"/>
      <c r="QNC315" s="378"/>
      <c r="QND315" s="378"/>
      <c r="QNE315" s="378"/>
      <c r="QNF315" s="378"/>
      <c r="QNG315" s="378"/>
      <c r="QNH315" s="378"/>
      <c r="QNI315" s="379"/>
      <c r="QNJ315" s="379"/>
      <c r="QNK315" s="379"/>
      <c r="QNL315" s="379"/>
      <c r="QNM315" s="379"/>
      <c r="QNN315" s="378"/>
      <c r="QNO315" s="378"/>
      <c r="QNP315" s="379"/>
      <c r="QNQ315" s="379"/>
      <c r="QNR315" s="378"/>
      <c r="QNS315" s="378"/>
      <c r="QNT315" s="379"/>
      <c r="QNU315" s="379"/>
      <c r="QNV315" s="378"/>
      <c r="QNW315" s="378"/>
      <c r="QNX315" s="378"/>
      <c r="QNY315" s="378"/>
      <c r="QNZ315" s="378"/>
      <c r="QOA315" s="378"/>
      <c r="QOB315" s="378"/>
      <c r="QOC315" s="379"/>
      <c r="QOD315" s="379"/>
      <c r="QOE315" s="378"/>
      <c r="QOF315" s="378"/>
      <c r="QOG315" s="379"/>
      <c r="QOH315" s="379"/>
      <c r="QOI315" s="378"/>
      <c r="QOJ315" s="378"/>
      <c r="QOK315" s="378"/>
      <c r="QOL315" s="378"/>
      <c r="QOM315" s="378"/>
      <c r="QON315" s="372"/>
      <c r="QOO315" s="398"/>
      <c r="QOP315" s="378"/>
      <c r="QOQ315" s="378"/>
      <c r="QOR315" s="378"/>
      <c r="QOS315" s="378"/>
      <c r="QOT315" s="378"/>
      <c r="QOU315" s="378"/>
      <c r="QOV315" s="378"/>
      <c r="QOW315" s="377"/>
      <c r="QOX315" s="377"/>
      <c r="QOY315" s="377"/>
      <c r="QOZ315" s="377"/>
      <c r="QPA315" s="377"/>
      <c r="QPB315" s="377"/>
      <c r="QPC315" s="377"/>
      <c r="QPD315" s="377"/>
      <c r="QPE315" s="377"/>
      <c r="QPF315" s="377"/>
      <c r="QPG315" s="377"/>
      <c r="QPH315" s="377"/>
      <c r="QPI315" s="377"/>
      <c r="QPJ315" s="377"/>
      <c r="QPK315" s="377"/>
      <c r="QPL315" s="377"/>
      <c r="QPM315" s="377"/>
      <c r="QPN315" s="377"/>
      <c r="QPO315" s="377"/>
      <c r="QPP315" s="377"/>
      <c r="QPQ315" s="377"/>
      <c r="QPR315" s="377"/>
      <c r="QPS315" s="377"/>
      <c r="QPT315" s="377"/>
      <c r="QPU315" s="377"/>
      <c r="QPV315" s="377"/>
      <c r="QPW315" s="377"/>
      <c r="QPX315" s="377"/>
      <c r="QPY315" s="377"/>
      <c r="QPZ315" s="377"/>
      <c r="QQA315" s="377"/>
      <c r="QQB315" s="377"/>
      <c r="QQC315" s="377"/>
      <c r="QQD315" s="377"/>
      <c r="QQE315" s="377"/>
      <c r="QQF315" s="377"/>
      <c r="QQG315" s="377"/>
      <c r="QQH315" s="377"/>
      <c r="QQI315" s="377"/>
      <c r="QQJ315" s="377"/>
      <c r="QQK315" s="377"/>
      <c r="QQL315" s="377"/>
      <c r="QQM315" s="377"/>
      <c r="QQN315" s="377"/>
      <c r="QQO315" s="378"/>
      <c r="QQP315" s="378"/>
      <c r="QQQ315" s="378"/>
      <c r="QQR315" s="378"/>
      <c r="QQS315" s="378"/>
      <c r="QQT315" s="378"/>
      <c r="QQU315" s="378"/>
      <c r="QQV315" s="378"/>
      <c r="QQW315" s="378"/>
      <c r="QQX315" s="378"/>
      <c r="QQY315" s="378"/>
      <c r="QQZ315" s="378"/>
      <c r="QRA315" s="378"/>
      <c r="QRB315" s="378"/>
      <c r="QRC315" s="378"/>
      <c r="QRD315" s="378"/>
      <c r="QRE315" s="378"/>
      <c r="QRF315" s="378"/>
      <c r="QRG315" s="378"/>
      <c r="QRH315" s="378"/>
      <c r="QRI315" s="378"/>
      <c r="QRJ315" s="378"/>
      <c r="QRK315" s="378"/>
      <c r="QRL315" s="378"/>
      <c r="QRM315" s="379"/>
      <c r="QRN315" s="379"/>
      <c r="QRO315" s="379"/>
      <c r="QRP315" s="379"/>
      <c r="QRQ315" s="379"/>
      <c r="QRR315" s="378"/>
      <c r="QRS315" s="378"/>
      <c r="QRT315" s="379"/>
      <c r="QRU315" s="379"/>
      <c r="QRV315" s="378"/>
      <c r="QRW315" s="378"/>
      <c r="QRX315" s="379"/>
      <c r="QRY315" s="379"/>
      <c r="QRZ315" s="378"/>
      <c r="QSA315" s="378"/>
      <c r="QSB315" s="378"/>
      <c r="QSC315" s="378"/>
      <c r="QSD315" s="378"/>
      <c r="QSE315" s="378"/>
      <c r="QSF315" s="378"/>
      <c r="QSG315" s="379"/>
      <c r="QSH315" s="379"/>
      <c r="QSI315" s="378"/>
      <c r="QSJ315" s="378"/>
      <c r="QSK315" s="379"/>
      <c r="QSL315" s="379"/>
      <c r="QSM315" s="378"/>
      <c r="QSN315" s="378"/>
      <c r="QSO315" s="378"/>
      <c r="QSP315" s="378"/>
      <c r="QSQ315" s="378"/>
      <c r="QSR315" s="372"/>
      <c r="QSS315" s="398"/>
      <c r="QST315" s="378"/>
      <c r="QSU315" s="378"/>
      <c r="QSV315" s="378"/>
      <c r="QSW315" s="378"/>
      <c r="QSX315" s="378"/>
      <c r="QSY315" s="378"/>
      <c r="QSZ315" s="378"/>
      <c r="QTA315" s="377"/>
      <c r="QTB315" s="377"/>
      <c r="QTC315" s="377"/>
      <c r="QTD315" s="377"/>
      <c r="QTE315" s="377"/>
      <c r="QTF315" s="377"/>
      <c r="QTG315" s="377"/>
      <c r="QTH315" s="377"/>
      <c r="QTI315" s="377"/>
      <c r="QTJ315" s="377"/>
      <c r="QTK315" s="377"/>
      <c r="QTL315" s="377"/>
      <c r="QTM315" s="377"/>
      <c r="QTN315" s="377"/>
      <c r="QTO315" s="377"/>
      <c r="QTP315" s="377"/>
      <c r="QTQ315" s="377"/>
      <c r="QTR315" s="377"/>
      <c r="QTS315" s="377"/>
      <c r="QTT315" s="377"/>
      <c r="QTU315" s="377"/>
      <c r="QTV315" s="377"/>
      <c r="QTW315" s="377"/>
      <c r="QTX315" s="377"/>
      <c r="QTY315" s="377"/>
      <c r="QTZ315" s="377"/>
      <c r="QUA315" s="377"/>
      <c r="QUB315" s="377"/>
      <c r="QUC315" s="377"/>
      <c r="QUD315" s="377"/>
      <c r="QUE315" s="377"/>
      <c r="QUF315" s="377"/>
      <c r="QUG315" s="377"/>
      <c r="QUH315" s="377"/>
      <c r="QUI315" s="377"/>
      <c r="QUJ315" s="377"/>
      <c r="QUK315" s="377"/>
      <c r="QUL315" s="377"/>
      <c r="QUM315" s="377"/>
      <c r="QUN315" s="377"/>
      <c r="QUO315" s="377"/>
      <c r="QUP315" s="377"/>
      <c r="QUQ315" s="377"/>
      <c r="QUR315" s="377"/>
      <c r="QUS315" s="378"/>
      <c r="QUT315" s="378"/>
      <c r="QUU315" s="378"/>
      <c r="QUV315" s="378"/>
      <c r="QUW315" s="378"/>
      <c r="QUX315" s="378"/>
      <c r="QUY315" s="378"/>
      <c r="QUZ315" s="378"/>
      <c r="QVA315" s="378"/>
      <c r="QVB315" s="378"/>
      <c r="QVC315" s="378"/>
      <c r="QVD315" s="378"/>
      <c r="QVE315" s="378"/>
      <c r="QVF315" s="378"/>
      <c r="QVG315" s="378"/>
      <c r="QVH315" s="378"/>
      <c r="QVI315" s="378"/>
      <c r="QVJ315" s="378"/>
      <c r="QVK315" s="378"/>
      <c r="QVL315" s="378"/>
      <c r="QVM315" s="378"/>
      <c r="QVN315" s="378"/>
      <c r="QVO315" s="378"/>
      <c r="QVP315" s="378"/>
      <c r="QVQ315" s="379"/>
      <c r="QVR315" s="379"/>
      <c r="QVS315" s="379"/>
      <c r="QVT315" s="379"/>
      <c r="QVU315" s="379"/>
      <c r="QVV315" s="378"/>
      <c r="QVW315" s="378"/>
      <c r="QVX315" s="379"/>
      <c r="QVY315" s="379"/>
      <c r="QVZ315" s="378"/>
      <c r="QWA315" s="378"/>
      <c r="QWB315" s="379"/>
      <c r="QWC315" s="379"/>
      <c r="QWD315" s="378"/>
      <c r="QWE315" s="378"/>
      <c r="QWF315" s="378"/>
      <c r="QWG315" s="378"/>
      <c r="QWH315" s="378"/>
      <c r="QWI315" s="378"/>
      <c r="QWJ315" s="378"/>
      <c r="QWK315" s="379"/>
      <c r="QWL315" s="379"/>
      <c r="QWM315" s="378"/>
      <c r="QWN315" s="378"/>
      <c r="QWO315" s="379"/>
      <c r="QWP315" s="379"/>
      <c r="QWQ315" s="378"/>
      <c r="QWR315" s="378"/>
      <c r="QWS315" s="378"/>
      <c r="QWT315" s="378"/>
      <c r="QWU315" s="378"/>
      <c r="QWV315" s="372"/>
      <c r="QWW315" s="398"/>
      <c r="QWX315" s="378"/>
      <c r="QWY315" s="378"/>
      <c r="QWZ315" s="378"/>
      <c r="QXA315" s="378"/>
      <c r="QXB315" s="378"/>
      <c r="QXC315" s="378"/>
      <c r="QXD315" s="378"/>
      <c r="QXE315" s="377"/>
      <c r="QXF315" s="377"/>
      <c r="QXG315" s="377"/>
      <c r="QXH315" s="377"/>
      <c r="QXI315" s="377"/>
      <c r="QXJ315" s="377"/>
      <c r="QXK315" s="377"/>
      <c r="QXL315" s="377"/>
      <c r="QXM315" s="377"/>
      <c r="QXN315" s="377"/>
      <c r="QXO315" s="377"/>
      <c r="QXP315" s="377"/>
      <c r="QXQ315" s="377"/>
      <c r="QXR315" s="377"/>
      <c r="QXS315" s="377"/>
      <c r="QXT315" s="377"/>
      <c r="QXU315" s="377"/>
      <c r="QXV315" s="377"/>
      <c r="QXW315" s="377"/>
      <c r="QXX315" s="377"/>
      <c r="QXY315" s="377"/>
      <c r="QXZ315" s="377"/>
      <c r="QYA315" s="377"/>
      <c r="QYB315" s="377"/>
      <c r="QYC315" s="377"/>
      <c r="QYD315" s="377"/>
      <c r="QYE315" s="377"/>
      <c r="QYF315" s="377"/>
      <c r="QYG315" s="377"/>
      <c r="QYH315" s="377"/>
      <c r="QYI315" s="377"/>
      <c r="QYJ315" s="377"/>
      <c r="QYK315" s="377"/>
      <c r="QYL315" s="377"/>
      <c r="QYM315" s="377"/>
      <c r="QYN315" s="377"/>
      <c r="QYO315" s="377"/>
      <c r="QYP315" s="377"/>
      <c r="QYQ315" s="377"/>
      <c r="QYR315" s="377"/>
      <c r="QYS315" s="377"/>
      <c r="QYT315" s="377"/>
      <c r="QYU315" s="377"/>
      <c r="QYV315" s="377"/>
      <c r="QYW315" s="378"/>
      <c r="QYX315" s="378"/>
      <c r="QYY315" s="378"/>
      <c r="QYZ315" s="378"/>
      <c r="QZA315" s="378"/>
      <c r="QZB315" s="378"/>
      <c r="QZC315" s="378"/>
      <c r="QZD315" s="378"/>
      <c r="QZE315" s="378"/>
      <c r="QZF315" s="378"/>
      <c r="QZG315" s="378"/>
      <c r="QZH315" s="378"/>
      <c r="QZI315" s="378"/>
      <c r="QZJ315" s="378"/>
      <c r="QZK315" s="378"/>
      <c r="QZL315" s="378"/>
      <c r="QZM315" s="378"/>
      <c r="QZN315" s="378"/>
      <c r="QZO315" s="378"/>
      <c r="QZP315" s="378"/>
      <c r="QZQ315" s="378"/>
      <c r="QZR315" s="378"/>
      <c r="QZS315" s="378"/>
      <c r="QZT315" s="378"/>
      <c r="QZU315" s="379"/>
      <c r="QZV315" s="379"/>
      <c r="QZW315" s="379"/>
      <c r="QZX315" s="379"/>
      <c r="QZY315" s="379"/>
      <c r="QZZ315" s="378"/>
      <c r="RAA315" s="378"/>
      <c r="RAB315" s="379"/>
      <c r="RAC315" s="379"/>
      <c r="RAD315" s="378"/>
      <c r="RAE315" s="378"/>
      <c r="RAF315" s="379"/>
      <c r="RAG315" s="379"/>
      <c r="RAH315" s="378"/>
      <c r="RAI315" s="378"/>
      <c r="RAJ315" s="378"/>
      <c r="RAK315" s="378"/>
      <c r="RAL315" s="378"/>
      <c r="RAM315" s="378"/>
      <c r="RAN315" s="378"/>
      <c r="RAO315" s="379"/>
      <c r="RAP315" s="379"/>
      <c r="RAQ315" s="378"/>
      <c r="RAR315" s="378"/>
      <c r="RAS315" s="379"/>
      <c r="RAT315" s="379"/>
      <c r="RAU315" s="378"/>
      <c r="RAV315" s="378"/>
      <c r="RAW315" s="378"/>
      <c r="RAX315" s="378"/>
      <c r="RAY315" s="378"/>
      <c r="RAZ315" s="372"/>
      <c r="RBA315" s="398"/>
      <c r="RBB315" s="378"/>
      <c r="RBC315" s="378"/>
      <c r="RBD315" s="378"/>
      <c r="RBE315" s="378"/>
      <c r="RBF315" s="378"/>
      <c r="RBG315" s="378"/>
      <c r="RBH315" s="378"/>
      <c r="RBI315" s="377"/>
      <c r="RBJ315" s="377"/>
      <c r="RBK315" s="377"/>
      <c r="RBL315" s="377"/>
      <c r="RBM315" s="377"/>
      <c r="RBN315" s="377"/>
      <c r="RBO315" s="377"/>
      <c r="RBP315" s="377"/>
      <c r="RBQ315" s="377"/>
      <c r="RBR315" s="377"/>
      <c r="RBS315" s="377"/>
      <c r="RBT315" s="377"/>
      <c r="RBU315" s="377"/>
      <c r="RBV315" s="377"/>
      <c r="RBW315" s="377"/>
      <c r="RBX315" s="377"/>
      <c r="RBY315" s="377"/>
      <c r="RBZ315" s="377"/>
      <c r="RCA315" s="377"/>
      <c r="RCB315" s="377"/>
      <c r="RCC315" s="377"/>
      <c r="RCD315" s="377"/>
      <c r="RCE315" s="377"/>
      <c r="RCF315" s="377"/>
      <c r="RCG315" s="377"/>
      <c r="RCH315" s="377"/>
      <c r="RCI315" s="377"/>
      <c r="RCJ315" s="377"/>
      <c r="RCK315" s="377"/>
      <c r="RCL315" s="377"/>
      <c r="RCM315" s="377"/>
      <c r="RCN315" s="377"/>
      <c r="RCO315" s="377"/>
      <c r="RCP315" s="377"/>
      <c r="RCQ315" s="377"/>
      <c r="RCR315" s="377"/>
      <c r="RCS315" s="377"/>
      <c r="RCT315" s="377"/>
      <c r="RCU315" s="377"/>
      <c r="RCV315" s="377"/>
      <c r="RCW315" s="377"/>
      <c r="RCX315" s="377"/>
      <c r="RCY315" s="377"/>
      <c r="RCZ315" s="377"/>
      <c r="RDA315" s="378"/>
      <c r="RDB315" s="378"/>
      <c r="RDC315" s="378"/>
      <c r="RDD315" s="378"/>
      <c r="RDE315" s="378"/>
      <c r="RDF315" s="378"/>
      <c r="RDG315" s="378"/>
      <c r="RDH315" s="378"/>
      <c r="RDI315" s="378"/>
      <c r="RDJ315" s="378"/>
      <c r="RDK315" s="378"/>
      <c r="RDL315" s="378"/>
      <c r="RDM315" s="378"/>
      <c r="RDN315" s="378"/>
      <c r="RDO315" s="378"/>
      <c r="RDP315" s="378"/>
      <c r="RDQ315" s="378"/>
      <c r="RDR315" s="378"/>
      <c r="RDS315" s="378"/>
      <c r="RDT315" s="378"/>
      <c r="RDU315" s="378"/>
      <c r="RDV315" s="378"/>
      <c r="RDW315" s="378"/>
    </row>
    <row r="316" spans="1:12295" s="20" customFormat="1" ht="69" customHeight="1" x14ac:dyDescent="0.25">
      <c r="B316" s="201"/>
      <c r="C316" s="98" t="s">
        <v>31</v>
      </c>
      <c r="D316" s="99">
        <f>E316+G316+H316+I316</f>
        <v>2796874.0307100001</v>
      </c>
      <c r="E316" s="99"/>
      <c r="F316" s="99"/>
      <c r="G316" s="99">
        <f>G397+G401+G405+G408+G415+G423+G427+G437+G472+G484+G488+G492+G496+G500+G503+G504+G505+G511+G512</f>
        <v>2796874.0307100001</v>
      </c>
      <c r="H316" s="99"/>
      <c r="I316" s="99"/>
      <c r="J316" s="99">
        <f>K316-D316</f>
        <v>-2737108.9227400003</v>
      </c>
      <c r="K316" s="99">
        <f>M316+Q316+S316+U316</f>
        <v>59765.107969999997</v>
      </c>
      <c r="L316" s="749">
        <f t="shared" si="885"/>
        <v>2.1368537629429214E-2</v>
      </c>
      <c r="M316" s="99">
        <v>0</v>
      </c>
      <c r="N316" s="99"/>
      <c r="O316" s="99"/>
      <c r="P316" s="99"/>
      <c r="Q316" s="99">
        <f>Q397+Q401+Q405+Q408+Q415+Q423+Q427+Q437+Q472+Q484+Q488+Q492+Q496+Q500+Q503+Q504+Q505+Q511+Q512</f>
        <v>59765.107969999997</v>
      </c>
      <c r="R316" s="99"/>
      <c r="S316" s="99">
        <f t="shared" ref="S316:U316" si="987">S320+S325+S339+S344+S380+S394+S402+S406+S409+S413+S416+S421+S428+S430+S438+S443+S467+S470+S473</f>
        <v>0</v>
      </c>
      <c r="T316" s="99"/>
      <c r="U316" s="99">
        <f t="shared" si="987"/>
        <v>0</v>
      </c>
      <c r="V316" s="99">
        <f>W316</f>
        <v>0</v>
      </c>
      <c r="W316" s="99">
        <f>W320+W325+W339+W343+W355+W379+W393+W401+W405+W408+W412+W427</f>
        <v>0</v>
      </c>
      <c r="X316" s="287"/>
      <c r="Y316" s="287"/>
      <c r="Z316" s="99">
        <f>AA316</f>
        <v>0</v>
      </c>
      <c r="AA316" s="99">
        <f>AA320+AA325+AA339+AA343+AA355+AA379+AA393+AA401+AA405+AA408+AA412+AA427</f>
        <v>0</v>
      </c>
      <c r="AB316" s="287"/>
      <c r="AC316" s="287"/>
      <c r="AD316" s="287"/>
      <c r="AE316" s="99">
        <f>AG316+AK316+AM316+AO316</f>
        <v>78305.137240000011</v>
      </c>
      <c r="AF316" s="749">
        <f t="shared" si="887"/>
        <v>2.799737720762557E-2</v>
      </c>
      <c r="AG316" s="99"/>
      <c r="AH316" s="749"/>
      <c r="AI316" s="99"/>
      <c r="AJ316" s="99"/>
      <c r="AK316" s="99">
        <f>AK397+AK401+AK405+AK408+AK415+AK423+AK427+AK437+AK472+AK484+AK488+AK492+AK496+AK500+AK503+AK504+AK505+AK511+AK512</f>
        <v>78305.137240000011</v>
      </c>
      <c r="AL316" s="749">
        <f>AK316/G316</f>
        <v>2.799737720762557E-2</v>
      </c>
      <c r="AM316" s="99"/>
      <c r="AN316" s="99"/>
      <c r="AO316" s="99"/>
      <c r="AP316" s="99">
        <f>AR316-AE316</f>
        <v>391773.10047999996</v>
      </c>
      <c r="AQ316" s="99"/>
      <c r="AR316" s="99">
        <f>AT316+AX316+AZ316+BB316</f>
        <v>470078.23771999998</v>
      </c>
      <c r="AS316" s="749">
        <f t="shared" si="889"/>
        <v>0.16807272424803069</v>
      </c>
      <c r="AT316" s="99">
        <v>0</v>
      </c>
      <c r="AU316" s="749"/>
      <c r="AV316" s="99"/>
      <c r="AW316" s="749"/>
      <c r="AX316" s="99">
        <f>AX397+AX401+AX405+AX408+AX415+AX423+AX427+AX437+AX472+AX484+AX488+AX492+AX496+AX500+AX503+AX504+AX505+AX511+AX512</f>
        <v>470078.23771999998</v>
      </c>
      <c r="AY316" s="749">
        <f t="shared" si="891"/>
        <v>0.16807272424803069</v>
      </c>
      <c r="AZ316" s="99"/>
      <c r="BA316" s="749"/>
      <c r="BB316" s="99"/>
      <c r="BC316" s="287"/>
      <c r="BD316" s="287"/>
      <c r="BE316" s="99"/>
      <c r="BF316" s="99"/>
      <c r="BG316" s="99"/>
      <c r="BH316" s="99"/>
      <c r="BI316" s="99"/>
      <c r="BJ316" s="99"/>
      <c r="BK316" s="99"/>
      <c r="BL316" s="287"/>
      <c r="BM316" s="287"/>
      <c r="BN316" s="99"/>
      <c r="BO316" s="99"/>
      <c r="BP316" s="99"/>
      <c r="BQ316" s="99"/>
      <c r="BR316" s="287"/>
      <c r="BS316" s="287"/>
      <c r="BT316" s="99"/>
      <c r="BU316" s="99"/>
      <c r="BV316" s="99"/>
      <c r="BW316" s="99"/>
      <c r="BX316" s="99"/>
      <c r="BY316" s="99"/>
      <c r="BZ316" s="99"/>
      <c r="CE316" s="749"/>
    </row>
    <row r="317" spans="1:12295" s="23" customFormat="1" ht="63.75" hidden="1" customHeight="1" x14ac:dyDescent="0.25">
      <c r="B317" s="202"/>
      <c r="C317" s="102" t="s">
        <v>32</v>
      </c>
      <c r="D317" s="103">
        <f>E317+G317+H317+I317</f>
        <v>0</v>
      </c>
      <c r="E317" s="103"/>
      <c r="F317" s="103"/>
      <c r="G317" s="103">
        <f t="shared" ref="G317:I317" si="988">G329+G336+G338+G373</f>
        <v>0</v>
      </c>
      <c r="H317" s="103">
        <f t="shared" si="988"/>
        <v>0</v>
      </c>
      <c r="I317" s="103">
        <f t="shared" si="988"/>
        <v>0</v>
      </c>
      <c r="J317" s="103">
        <f>K317</f>
        <v>0</v>
      </c>
      <c r="K317" s="115">
        <f>M317+Q317+S317+U317</f>
        <v>0</v>
      </c>
      <c r="L317" s="749" t="e">
        <f t="shared" si="885"/>
        <v>#DIV/0!</v>
      </c>
      <c r="M317" s="103">
        <f>M329+M336+M338+M373</f>
        <v>0</v>
      </c>
      <c r="N317" s="115"/>
      <c r="O317" s="103"/>
      <c r="P317" s="115"/>
      <c r="Q317" s="103">
        <f t="shared" ref="Q317:U317" si="989">Q329+Q336+Q338+Q373</f>
        <v>0</v>
      </c>
      <c r="R317" s="115"/>
      <c r="S317" s="103">
        <f t="shared" si="989"/>
        <v>0</v>
      </c>
      <c r="T317" s="115"/>
      <c r="U317" s="103">
        <f t="shared" si="989"/>
        <v>0</v>
      </c>
      <c r="V317" s="89">
        <f t="shared" ref="V317:V379" si="990">W317+X317+Y317</f>
        <v>0</v>
      </c>
      <c r="W317" s="22"/>
      <c r="X317" s="22"/>
      <c r="Y317" s="22"/>
      <c r="Z317" s="22">
        <f t="shared" ref="Z317:Z378" si="991">AA317+AB317+AC317</f>
        <v>0</v>
      </c>
      <c r="AA317" s="103">
        <f>E317</f>
        <v>0</v>
      </c>
      <c r="AB317" s="22"/>
      <c r="AC317" s="22"/>
      <c r="AD317" s="41"/>
      <c r="AE317" s="508">
        <f>AG317+AK317+AM317+AO317</f>
        <v>0</v>
      </c>
      <c r="AF317" s="749" t="e">
        <f t="shared" si="887"/>
        <v>#DIV/0!</v>
      </c>
      <c r="AG317" s="103"/>
      <c r="AH317" s="749"/>
      <c r="AI317" s="103"/>
      <c r="AJ317" s="115"/>
      <c r="AK317" s="103">
        <f t="shared" ref="AK317:AO317" si="992">AK329+AK336+AK338+AK373</f>
        <v>0</v>
      </c>
      <c r="AL317" s="115"/>
      <c r="AM317" s="103">
        <f t="shared" si="992"/>
        <v>0</v>
      </c>
      <c r="AN317" s="115"/>
      <c r="AO317" s="103">
        <f t="shared" si="992"/>
        <v>0</v>
      </c>
      <c r="AP317" s="22"/>
      <c r="AQ317" s="41"/>
      <c r="AR317" s="103">
        <f>AT317+AX317+AZ317+BB317</f>
        <v>0</v>
      </c>
      <c r="AS317" s="749" t="e">
        <f t="shared" si="889"/>
        <v>#DIV/0!</v>
      </c>
      <c r="AT317" s="103">
        <f>AT329+AT336+AT338+AT373</f>
        <v>0</v>
      </c>
      <c r="AU317" s="749"/>
      <c r="AV317" s="103"/>
      <c r="AW317" s="115"/>
      <c r="AX317" s="103">
        <f t="shared" ref="AX317" si="993">AX329+AX336+AX338+AX373</f>
        <v>0</v>
      </c>
      <c r="AY317" s="115"/>
      <c r="AZ317" s="103"/>
      <c r="BA317" s="749"/>
      <c r="BB317" s="103"/>
      <c r="BC317" s="22"/>
      <c r="BD317" s="22"/>
      <c r="BE317" s="103"/>
      <c r="BF317" s="103"/>
      <c r="BG317" s="103"/>
      <c r="BH317" s="103"/>
      <c r="BI317" s="103"/>
      <c r="BJ317" s="22"/>
      <c r="BK317" s="103"/>
      <c r="BL317" s="22"/>
      <c r="BM317" s="22"/>
      <c r="BN317" s="22"/>
      <c r="BO317" s="103"/>
      <c r="BP317" s="103"/>
      <c r="BQ317" s="103"/>
      <c r="BR317" s="22"/>
      <c r="BS317" s="22"/>
      <c r="BT317" s="22"/>
      <c r="BU317" s="103"/>
      <c r="BV317" s="103"/>
      <c r="BW317" s="103"/>
      <c r="BX317" s="103"/>
      <c r="BY317" s="103"/>
      <c r="BZ317" s="103"/>
      <c r="CE317" s="749"/>
    </row>
    <row r="318" spans="1:12295" s="32" customFormat="1" ht="24.75" customHeight="1" x14ac:dyDescent="0.2">
      <c r="B318" s="201"/>
      <c r="C318" s="98" t="s">
        <v>37</v>
      </c>
      <c r="D318" s="19"/>
      <c r="E318" s="19"/>
      <c r="F318" s="19"/>
      <c r="G318" s="19"/>
      <c r="H318" s="19"/>
      <c r="I318" s="19"/>
      <c r="J318" s="665"/>
      <c r="K318" s="19"/>
      <c r="L318" s="749"/>
      <c r="M318" s="19"/>
      <c r="N318" s="19"/>
      <c r="O318" s="19"/>
      <c r="P318" s="19"/>
      <c r="Q318" s="19"/>
      <c r="R318" s="19"/>
      <c r="S318" s="19"/>
      <c r="T318" s="19"/>
      <c r="U318" s="19"/>
      <c r="V318" s="89"/>
      <c r="W318" s="19"/>
      <c r="X318" s="19"/>
      <c r="Y318" s="19"/>
      <c r="Z318" s="19"/>
      <c r="AA318" s="19"/>
      <c r="AB318" s="19"/>
      <c r="AC318" s="19"/>
      <c r="AD318" s="19"/>
      <c r="AE318" s="19"/>
      <c r="AF318" s="749"/>
      <c r="AG318" s="19"/>
      <c r="AH318" s="74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749"/>
      <c r="AT318" s="19"/>
      <c r="AU318" s="749"/>
      <c r="AV318" s="19"/>
      <c r="AW318" s="19"/>
      <c r="AX318" s="19"/>
      <c r="AY318" s="19"/>
      <c r="AZ318" s="19"/>
      <c r="BA318" s="74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238"/>
      <c r="BW318" s="238"/>
      <c r="BX318" s="238"/>
      <c r="BY318" s="238"/>
      <c r="BZ318" s="238"/>
      <c r="CE318" s="749"/>
    </row>
    <row r="319" spans="1:12295" s="20" customFormat="1" ht="155.25" hidden="1" customHeight="1" x14ac:dyDescent="0.25">
      <c r="B319" s="201" t="s">
        <v>34</v>
      </c>
      <c r="C319" s="98" t="s">
        <v>38</v>
      </c>
      <c r="D319" s="99">
        <f>E319+G319+H319+I319</f>
        <v>0</v>
      </c>
      <c r="E319" s="99"/>
      <c r="F319" s="99"/>
      <c r="G319" s="99">
        <f>G321+G322</f>
        <v>0</v>
      </c>
      <c r="H319" s="287"/>
      <c r="I319" s="287"/>
      <c r="J319" s="99">
        <f>K319</f>
        <v>0</v>
      </c>
      <c r="K319" s="99">
        <f>M319+Q319+S319+U319</f>
        <v>0</v>
      </c>
      <c r="L319" s="749" t="e">
        <f t="shared" si="885"/>
        <v>#DIV/0!</v>
      </c>
      <c r="M319" s="99">
        <f>M321+M322</f>
        <v>0</v>
      </c>
      <c r="N319" s="99"/>
      <c r="O319" s="99"/>
      <c r="P319" s="99"/>
      <c r="Q319" s="99">
        <f>Q321+Q322</f>
        <v>0</v>
      </c>
      <c r="R319" s="99"/>
      <c r="S319" s="287"/>
      <c r="T319" s="287"/>
      <c r="U319" s="287"/>
      <c r="V319" s="115">
        <f t="shared" si="990"/>
        <v>0</v>
      </c>
      <c r="W319" s="287"/>
      <c r="X319" s="287"/>
      <c r="Y319" s="287"/>
      <c r="Z319" s="99">
        <f t="shared" si="991"/>
        <v>0</v>
      </c>
      <c r="AA319" s="99">
        <f t="shared" ref="AA319:AA350" si="994">E319</f>
        <v>0</v>
      </c>
      <c r="AB319" s="287"/>
      <c r="AC319" s="287"/>
      <c r="AD319" s="287"/>
      <c r="AE319" s="507">
        <f>AG319+AK319+AM319+AO319</f>
        <v>0</v>
      </c>
      <c r="AF319" s="749" t="e">
        <f t="shared" si="887"/>
        <v>#DIV/0!</v>
      </c>
      <c r="AG319" s="99"/>
      <c r="AH319" s="749"/>
      <c r="AI319" s="99"/>
      <c r="AJ319" s="99"/>
      <c r="AK319" s="99"/>
      <c r="AL319" s="99"/>
      <c r="AM319" s="287"/>
      <c r="AN319" s="287"/>
      <c r="AO319" s="287"/>
      <c r="AP319" s="99"/>
      <c r="AQ319" s="99"/>
      <c r="AR319" s="99">
        <f>AT319+AX319+AZ319+BB319</f>
        <v>0</v>
      </c>
      <c r="AS319" s="749" t="e">
        <f t="shared" si="889"/>
        <v>#DIV/0!</v>
      </c>
      <c r="AT319" s="99">
        <f>AT321</f>
        <v>0</v>
      </c>
      <c r="AU319" s="749"/>
      <c r="AV319" s="99"/>
      <c r="AW319" s="99"/>
      <c r="AX319" s="99"/>
      <c r="AY319" s="99"/>
      <c r="AZ319" s="287"/>
      <c r="BA319" s="749"/>
      <c r="BB319" s="287"/>
      <c r="BC319" s="287"/>
      <c r="BD319" s="287"/>
      <c r="BE319" s="99"/>
      <c r="BF319" s="99"/>
      <c r="BG319" s="99"/>
      <c r="BH319" s="287"/>
      <c r="BI319" s="287"/>
      <c r="BJ319" s="99"/>
      <c r="BK319" s="99"/>
      <c r="BL319" s="287"/>
      <c r="BM319" s="287"/>
      <c r="BN319" s="99"/>
      <c r="BO319" s="99"/>
      <c r="BP319" s="99"/>
      <c r="BQ319" s="99"/>
      <c r="BR319" s="287"/>
      <c r="BS319" s="287"/>
      <c r="BT319" s="99"/>
      <c r="BU319" s="99"/>
      <c r="BV319" s="186"/>
      <c r="BW319" s="186"/>
      <c r="BX319" s="186"/>
      <c r="BY319" s="187"/>
      <c r="BZ319" s="187"/>
      <c r="CE319" s="749"/>
    </row>
    <row r="320" spans="1:12295" s="20" customFormat="1" ht="41.25" hidden="1" customHeight="1" x14ac:dyDescent="0.25">
      <c r="B320" s="201"/>
      <c r="C320" s="98" t="s">
        <v>31</v>
      </c>
      <c r="D320" s="99">
        <f>E320+G320+H320+I320</f>
        <v>0</v>
      </c>
      <c r="E320" s="99"/>
      <c r="F320" s="99"/>
      <c r="G320" s="99">
        <f>SUM(G321:G323)</f>
        <v>0</v>
      </c>
      <c r="H320" s="287"/>
      <c r="I320" s="287"/>
      <c r="J320" s="99">
        <f t="shared" ref="J320" si="995">K320</f>
        <v>0</v>
      </c>
      <c r="K320" s="99">
        <f>M320+Q320+S320+U320</f>
        <v>0</v>
      </c>
      <c r="L320" s="749" t="e">
        <f t="shared" si="885"/>
        <v>#DIV/0!</v>
      </c>
      <c r="M320" s="99">
        <f>SUM(M321:M323)</f>
        <v>0</v>
      </c>
      <c r="N320" s="99"/>
      <c r="O320" s="99"/>
      <c r="P320" s="99"/>
      <c r="Q320" s="99">
        <f>SUM(Q321:Q323)</f>
        <v>0</v>
      </c>
      <c r="R320" s="99"/>
      <c r="S320" s="287"/>
      <c r="T320" s="287"/>
      <c r="U320" s="287"/>
      <c r="V320" s="115">
        <f t="shared" si="990"/>
        <v>0</v>
      </c>
      <c r="W320" s="287"/>
      <c r="X320" s="287"/>
      <c r="Y320" s="287"/>
      <c r="Z320" s="99">
        <f t="shared" si="991"/>
        <v>0</v>
      </c>
      <c r="AA320" s="99">
        <f t="shared" si="994"/>
        <v>0</v>
      </c>
      <c r="AB320" s="287"/>
      <c r="AC320" s="287"/>
      <c r="AD320" s="287"/>
      <c r="AE320" s="507">
        <f>AG320+AK320+AM320+AO320</f>
        <v>0</v>
      </c>
      <c r="AF320" s="749" t="e">
        <f t="shared" si="887"/>
        <v>#DIV/0!</v>
      </c>
      <c r="AG320" s="99"/>
      <c r="AH320" s="749"/>
      <c r="AI320" s="99"/>
      <c r="AJ320" s="99"/>
      <c r="AK320" s="99"/>
      <c r="AL320" s="99"/>
      <c r="AM320" s="287"/>
      <c r="AN320" s="287"/>
      <c r="AO320" s="287"/>
      <c r="AP320" s="99"/>
      <c r="AQ320" s="99"/>
      <c r="AR320" s="99">
        <f>AT320+AX320+AZ320+BB320</f>
        <v>0</v>
      </c>
      <c r="AS320" s="749" t="e">
        <f t="shared" si="889"/>
        <v>#DIV/0!</v>
      </c>
      <c r="AT320" s="99">
        <v>0</v>
      </c>
      <c r="AU320" s="749"/>
      <c r="AV320" s="99"/>
      <c r="AW320" s="99"/>
      <c r="AX320" s="99"/>
      <c r="AY320" s="99"/>
      <c r="AZ320" s="287"/>
      <c r="BA320" s="749"/>
      <c r="BB320" s="287"/>
      <c r="BC320" s="287"/>
      <c r="BD320" s="287"/>
      <c r="BE320" s="99"/>
      <c r="BF320" s="99"/>
      <c r="BG320" s="99"/>
      <c r="BH320" s="287"/>
      <c r="BI320" s="287"/>
      <c r="BJ320" s="99"/>
      <c r="BK320" s="99"/>
      <c r="BL320" s="287"/>
      <c r="BM320" s="287"/>
      <c r="BN320" s="99"/>
      <c r="BO320" s="99"/>
      <c r="BP320" s="99"/>
      <c r="BQ320" s="99"/>
      <c r="BR320" s="287"/>
      <c r="BS320" s="287"/>
      <c r="BT320" s="99"/>
      <c r="BU320" s="99"/>
      <c r="BV320" s="186"/>
      <c r="BW320" s="186"/>
      <c r="BX320" s="186"/>
      <c r="BY320" s="187"/>
      <c r="BZ320" s="187"/>
      <c r="CE320" s="749"/>
    </row>
    <row r="321" spans="2:83" s="37" customFormat="1" ht="24" hidden="1" customHeight="1" x14ac:dyDescent="0.25">
      <c r="B321" s="205"/>
      <c r="C321" s="111" t="s">
        <v>39</v>
      </c>
      <c r="D321" s="117">
        <f>E321</f>
        <v>0</v>
      </c>
      <c r="E321" s="117"/>
      <c r="F321" s="117"/>
      <c r="G321" s="117"/>
      <c r="H321" s="35"/>
      <c r="I321" s="35"/>
      <c r="J321" s="117">
        <f>K321</f>
        <v>0</v>
      </c>
      <c r="K321" s="117">
        <f>M321</f>
        <v>0</v>
      </c>
      <c r="L321" s="749" t="e">
        <f t="shared" si="885"/>
        <v>#DIV/0!</v>
      </c>
      <c r="M321" s="117">
        <v>0</v>
      </c>
      <c r="N321" s="117"/>
      <c r="O321" s="117"/>
      <c r="P321" s="117"/>
      <c r="Q321" s="117"/>
      <c r="R321" s="117"/>
      <c r="S321" s="35"/>
      <c r="T321" s="35"/>
      <c r="U321" s="35"/>
      <c r="V321" s="115">
        <f t="shared" si="990"/>
        <v>0</v>
      </c>
      <c r="W321" s="35"/>
      <c r="X321" s="35"/>
      <c r="Y321" s="35"/>
      <c r="Z321" s="117">
        <f t="shared" si="991"/>
        <v>0</v>
      </c>
      <c r="AA321" s="117">
        <f t="shared" si="994"/>
        <v>0</v>
      </c>
      <c r="AB321" s="35"/>
      <c r="AC321" s="35"/>
      <c r="AD321" s="35"/>
      <c r="AE321" s="512">
        <f>AG321</f>
        <v>0</v>
      </c>
      <c r="AF321" s="749" t="e">
        <f t="shared" si="887"/>
        <v>#DIV/0!</v>
      </c>
      <c r="AG321" s="117"/>
      <c r="AH321" s="749"/>
      <c r="AI321" s="117"/>
      <c r="AJ321" s="117"/>
      <c r="AK321" s="117"/>
      <c r="AL321" s="117"/>
      <c r="AM321" s="35"/>
      <c r="AN321" s="35"/>
      <c r="AO321" s="35"/>
      <c r="AP321" s="117"/>
      <c r="AQ321" s="117"/>
      <c r="AR321" s="117">
        <f>AT321</f>
        <v>0</v>
      </c>
      <c r="AS321" s="749" t="e">
        <f t="shared" si="889"/>
        <v>#DIV/0!</v>
      </c>
      <c r="AT321" s="117">
        <v>0</v>
      </c>
      <c r="AU321" s="749"/>
      <c r="AV321" s="117"/>
      <c r="AW321" s="117"/>
      <c r="AX321" s="117"/>
      <c r="AY321" s="117"/>
      <c r="AZ321" s="35"/>
      <c r="BA321" s="749"/>
      <c r="BB321" s="35"/>
      <c r="BC321" s="35"/>
      <c r="BD321" s="35"/>
      <c r="BE321" s="117"/>
      <c r="BF321" s="117"/>
      <c r="BG321" s="117"/>
      <c r="BH321" s="35"/>
      <c r="BI321" s="35"/>
      <c r="BJ321" s="117"/>
      <c r="BK321" s="117"/>
      <c r="BL321" s="35"/>
      <c r="BM321" s="35"/>
      <c r="BN321" s="117"/>
      <c r="BO321" s="117"/>
      <c r="BP321" s="117"/>
      <c r="BQ321" s="117"/>
      <c r="BR321" s="35"/>
      <c r="BS321" s="35"/>
      <c r="BT321" s="117"/>
      <c r="BU321" s="117"/>
      <c r="BV321" s="172"/>
      <c r="BW321" s="172"/>
      <c r="BX321" s="172"/>
      <c r="BY321" s="173"/>
      <c r="BZ321" s="173"/>
      <c r="CE321" s="749"/>
    </row>
    <row r="322" spans="2:83" s="37" customFormat="1" ht="30.75" hidden="1" customHeight="1" x14ac:dyDescent="0.25">
      <c r="B322" s="205"/>
      <c r="C322" s="111" t="s">
        <v>40</v>
      </c>
      <c r="D322" s="117">
        <f t="shared" ref="D322:D323" si="996">E322</f>
        <v>0</v>
      </c>
      <c r="E322" s="117"/>
      <c r="F322" s="117"/>
      <c r="G322" s="117"/>
      <c r="H322" s="35"/>
      <c r="I322" s="35"/>
      <c r="J322" s="117"/>
      <c r="K322" s="117">
        <f t="shared" ref="K322:K323" si="997">M322</f>
        <v>0</v>
      </c>
      <c r="L322" s="749" t="e">
        <f t="shared" si="885"/>
        <v>#DIV/0!</v>
      </c>
      <c r="M322" s="117">
        <v>0</v>
      </c>
      <c r="N322" s="117"/>
      <c r="O322" s="117"/>
      <c r="P322" s="117"/>
      <c r="Q322" s="117"/>
      <c r="R322" s="117"/>
      <c r="S322" s="35"/>
      <c r="T322" s="35"/>
      <c r="U322" s="35"/>
      <c r="V322" s="115">
        <f t="shared" si="990"/>
        <v>0</v>
      </c>
      <c r="W322" s="35"/>
      <c r="X322" s="35"/>
      <c r="Y322" s="35"/>
      <c r="Z322" s="117">
        <f t="shared" si="991"/>
        <v>0</v>
      </c>
      <c r="AA322" s="117">
        <f t="shared" si="994"/>
        <v>0</v>
      </c>
      <c r="AB322" s="35"/>
      <c r="AC322" s="35"/>
      <c r="AD322" s="35"/>
      <c r="AE322" s="514"/>
      <c r="AF322" s="749" t="e">
        <f t="shared" si="887"/>
        <v>#DIV/0!</v>
      </c>
      <c r="AG322" s="35"/>
      <c r="AH322" s="749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749" t="e">
        <f t="shared" si="889"/>
        <v>#DIV/0!</v>
      </c>
      <c r="AT322" s="35"/>
      <c r="AU322" s="749"/>
      <c r="AV322" s="35"/>
      <c r="AW322" s="35"/>
      <c r="AX322" s="35"/>
      <c r="AY322" s="35"/>
      <c r="AZ322" s="35"/>
      <c r="BA322" s="749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173"/>
      <c r="BW322" s="173"/>
      <c r="BX322" s="173"/>
      <c r="BY322" s="173"/>
      <c r="BZ322" s="173"/>
      <c r="CE322" s="749"/>
    </row>
    <row r="323" spans="2:83" s="37" customFormat="1" ht="60.75" hidden="1" customHeight="1" x14ac:dyDescent="0.25">
      <c r="B323" s="205"/>
      <c r="C323" s="111" t="s">
        <v>43</v>
      </c>
      <c r="D323" s="117">
        <f t="shared" si="996"/>
        <v>0</v>
      </c>
      <c r="E323" s="35"/>
      <c r="F323" s="35"/>
      <c r="G323" s="35"/>
      <c r="H323" s="35"/>
      <c r="I323" s="35"/>
      <c r="J323" s="117"/>
      <c r="K323" s="117">
        <f t="shared" si="997"/>
        <v>0</v>
      </c>
      <c r="L323" s="749" t="e">
        <f t="shared" si="885"/>
        <v>#DIV/0!</v>
      </c>
      <c r="M323" s="35"/>
      <c r="N323" s="35"/>
      <c r="O323" s="35"/>
      <c r="P323" s="35"/>
      <c r="Q323" s="35"/>
      <c r="R323" s="35"/>
      <c r="S323" s="35"/>
      <c r="T323" s="35"/>
      <c r="U323" s="35"/>
      <c r="V323" s="115">
        <f t="shared" si="990"/>
        <v>0</v>
      </c>
      <c r="W323" s="35"/>
      <c r="X323" s="35"/>
      <c r="Y323" s="35"/>
      <c r="Z323" s="117">
        <f t="shared" si="991"/>
        <v>0</v>
      </c>
      <c r="AA323" s="35">
        <f t="shared" si="994"/>
        <v>0</v>
      </c>
      <c r="AB323" s="35"/>
      <c r="AC323" s="35"/>
      <c r="AD323" s="35"/>
      <c r="AE323" s="514"/>
      <c r="AF323" s="749" t="e">
        <f t="shared" si="887"/>
        <v>#DIV/0!</v>
      </c>
      <c r="AG323" s="35"/>
      <c r="AH323" s="749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749" t="e">
        <f t="shared" si="889"/>
        <v>#DIV/0!</v>
      </c>
      <c r="AT323" s="35"/>
      <c r="AU323" s="749"/>
      <c r="AV323" s="35"/>
      <c r="AW323" s="35"/>
      <c r="AX323" s="35"/>
      <c r="AY323" s="35"/>
      <c r="AZ323" s="35"/>
      <c r="BA323" s="749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173"/>
      <c r="BW323" s="173"/>
      <c r="BX323" s="173"/>
      <c r="BY323" s="173"/>
      <c r="BZ323" s="173"/>
      <c r="CE323" s="749"/>
    </row>
    <row r="324" spans="2:83" s="20" customFormat="1" ht="116.25" hidden="1" customHeight="1" x14ac:dyDescent="0.25">
      <c r="B324" s="201" t="s">
        <v>63</v>
      </c>
      <c r="C324" s="98" t="s">
        <v>41</v>
      </c>
      <c r="D324" s="99">
        <f>E324+G324+H324+I324</f>
        <v>0</v>
      </c>
      <c r="E324" s="99"/>
      <c r="F324" s="99"/>
      <c r="G324" s="99"/>
      <c r="H324" s="287"/>
      <c r="I324" s="287"/>
      <c r="J324" s="99" t="e">
        <f t="shared" ref="J324:J325" si="998">K324</f>
        <v>#REF!</v>
      </c>
      <c r="K324" s="99" t="e">
        <f>M324+Q324+S324+U324</f>
        <v>#REF!</v>
      </c>
      <c r="L324" s="749" t="e">
        <f t="shared" si="885"/>
        <v>#REF!</v>
      </c>
      <c r="M324" s="99" t="e">
        <f>M325+M329</f>
        <v>#REF!</v>
      </c>
      <c r="N324" s="99"/>
      <c r="O324" s="99"/>
      <c r="P324" s="99"/>
      <c r="Q324" s="99"/>
      <c r="R324" s="99"/>
      <c r="S324" s="287"/>
      <c r="T324" s="287"/>
      <c r="U324" s="287"/>
      <c r="V324" s="115">
        <f t="shared" si="990"/>
        <v>0</v>
      </c>
      <c r="W324" s="287"/>
      <c r="X324" s="287"/>
      <c r="Y324" s="287"/>
      <c r="Z324" s="99">
        <f t="shared" si="991"/>
        <v>0</v>
      </c>
      <c r="AA324" s="99">
        <f t="shared" si="994"/>
        <v>0</v>
      </c>
      <c r="AB324" s="287"/>
      <c r="AC324" s="287"/>
      <c r="AD324" s="287"/>
      <c r="AE324" s="507">
        <f>AG324+AK324+AM324+AO324</f>
        <v>0</v>
      </c>
      <c r="AF324" s="749" t="e">
        <f t="shared" si="887"/>
        <v>#DIV/0!</v>
      </c>
      <c r="AG324" s="99"/>
      <c r="AH324" s="749"/>
      <c r="AI324" s="99"/>
      <c r="AJ324" s="99"/>
      <c r="AK324" s="99"/>
      <c r="AL324" s="99"/>
      <c r="AM324" s="287"/>
      <c r="AN324" s="287"/>
      <c r="AO324" s="287"/>
      <c r="AP324" s="99"/>
      <c r="AQ324" s="99"/>
      <c r="AR324" s="99" t="e">
        <f>AT324+AX324+AZ324+BB324</f>
        <v>#REF!</v>
      </c>
      <c r="AS324" s="749" t="e">
        <f t="shared" si="889"/>
        <v>#REF!</v>
      </c>
      <c r="AT324" s="99" t="e">
        <f>AT325+AT329</f>
        <v>#REF!</v>
      </c>
      <c r="AU324" s="749"/>
      <c r="AV324" s="99"/>
      <c r="AW324" s="99"/>
      <c r="AX324" s="99"/>
      <c r="AY324" s="99"/>
      <c r="AZ324" s="287"/>
      <c r="BA324" s="749"/>
      <c r="BB324" s="287"/>
      <c r="BC324" s="287"/>
      <c r="BD324" s="287"/>
      <c r="BE324" s="99"/>
      <c r="BF324" s="99"/>
      <c r="BG324" s="99"/>
      <c r="BH324" s="287"/>
      <c r="BI324" s="287"/>
      <c r="BJ324" s="99"/>
      <c r="BK324" s="99"/>
      <c r="BL324" s="287"/>
      <c r="BM324" s="287"/>
      <c r="BN324" s="99"/>
      <c r="BO324" s="99"/>
      <c r="BP324" s="99"/>
      <c r="BQ324" s="99"/>
      <c r="BR324" s="287"/>
      <c r="BS324" s="287"/>
      <c r="BT324" s="99"/>
      <c r="BU324" s="99"/>
      <c r="BV324" s="186"/>
      <c r="BW324" s="186"/>
      <c r="BX324" s="186"/>
      <c r="BY324" s="187"/>
      <c r="BZ324" s="187"/>
      <c r="CE324" s="749"/>
    </row>
    <row r="325" spans="2:83" s="20" customFormat="1" ht="41.25" hidden="1" customHeight="1" x14ac:dyDescent="0.25">
      <c r="B325" s="201"/>
      <c r="C325" s="98" t="s">
        <v>31</v>
      </c>
      <c r="D325" s="99">
        <f>E325+G325+H325+I325</f>
        <v>0</v>
      </c>
      <c r="E325" s="99"/>
      <c r="F325" s="99"/>
      <c r="G325" s="99"/>
      <c r="H325" s="287"/>
      <c r="I325" s="287"/>
      <c r="J325" s="99" t="e">
        <f t="shared" si="998"/>
        <v>#REF!</v>
      </c>
      <c r="K325" s="99" t="e">
        <f>M325+Q325+S325+U325</f>
        <v>#REF!</v>
      </c>
      <c r="L325" s="749" t="e">
        <f t="shared" si="885"/>
        <v>#REF!</v>
      </c>
      <c r="M325" s="99" t="e">
        <f>M326+M327</f>
        <v>#REF!</v>
      </c>
      <c r="N325" s="99"/>
      <c r="O325" s="99"/>
      <c r="P325" s="99"/>
      <c r="Q325" s="99"/>
      <c r="R325" s="99"/>
      <c r="S325" s="287"/>
      <c r="T325" s="287"/>
      <c r="U325" s="287"/>
      <c r="V325" s="89">
        <f t="shared" si="990"/>
        <v>0</v>
      </c>
      <c r="W325" s="287"/>
      <c r="X325" s="287"/>
      <c r="Y325" s="287"/>
      <c r="Z325" s="99">
        <f t="shared" si="991"/>
        <v>0</v>
      </c>
      <c r="AA325" s="99">
        <f t="shared" si="994"/>
        <v>0</v>
      </c>
      <c r="AB325" s="287"/>
      <c r="AC325" s="287"/>
      <c r="AD325" s="287"/>
      <c r="AE325" s="507">
        <f>AG325+AK325+AM325+AO325</f>
        <v>0</v>
      </c>
      <c r="AF325" s="749" t="e">
        <f t="shared" si="887"/>
        <v>#DIV/0!</v>
      </c>
      <c r="AG325" s="99"/>
      <c r="AH325" s="749"/>
      <c r="AI325" s="99"/>
      <c r="AJ325" s="99"/>
      <c r="AK325" s="99"/>
      <c r="AL325" s="99"/>
      <c r="AM325" s="287"/>
      <c r="AN325" s="287"/>
      <c r="AO325" s="287"/>
      <c r="AP325" s="99"/>
      <c r="AQ325" s="99"/>
      <c r="AR325" s="99" t="e">
        <f>AT325+AX325+AZ325+BB325</f>
        <v>#REF!</v>
      </c>
      <c r="AS325" s="749" t="e">
        <f t="shared" si="889"/>
        <v>#REF!</v>
      </c>
      <c r="AT325" s="99" t="e">
        <f>SUM(AT326:AT328)</f>
        <v>#REF!</v>
      </c>
      <c r="AU325" s="749"/>
      <c r="AV325" s="99"/>
      <c r="AW325" s="99"/>
      <c r="AX325" s="99"/>
      <c r="AY325" s="99"/>
      <c r="AZ325" s="287"/>
      <c r="BA325" s="749"/>
      <c r="BB325" s="287"/>
      <c r="BC325" s="287"/>
      <c r="BD325" s="287"/>
      <c r="BE325" s="99"/>
      <c r="BF325" s="99"/>
      <c r="BG325" s="99"/>
      <c r="BH325" s="287"/>
      <c r="BI325" s="287"/>
      <c r="BJ325" s="99"/>
      <c r="BK325" s="99"/>
      <c r="BL325" s="287"/>
      <c r="BM325" s="287"/>
      <c r="BN325" s="99"/>
      <c r="BO325" s="99"/>
      <c r="BP325" s="99"/>
      <c r="BQ325" s="99"/>
      <c r="BR325" s="287"/>
      <c r="BS325" s="287"/>
      <c r="BT325" s="99"/>
      <c r="BU325" s="99"/>
      <c r="BV325" s="186"/>
      <c r="BW325" s="186"/>
      <c r="BX325" s="186"/>
      <c r="BY325" s="187"/>
      <c r="BZ325" s="187"/>
      <c r="CE325" s="749"/>
    </row>
    <row r="326" spans="2:83" s="37" customFormat="1" ht="33" hidden="1" customHeight="1" x14ac:dyDescent="0.25">
      <c r="B326" s="205"/>
      <c r="C326" s="122" t="s">
        <v>42</v>
      </c>
      <c r="D326" s="35">
        <f>E326</f>
        <v>0</v>
      </c>
      <c r="E326" s="35"/>
      <c r="F326" s="35"/>
      <c r="G326" s="35"/>
      <c r="H326" s="35"/>
      <c r="I326" s="35"/>
      <c r="J326" s="117" t="e">
        <f>K326</f>
        <v>#REF!</v>
      </c>
      <c r="K326" s="35" t="e">
        <f>M326</f>
        <v>#REF!</v>
      </c>
      <c r="L326" s="749" t="e">
        <f t="shared" si="885"/>
        <v>#REF!</v>
      </c>
      <c r="M326" s="35" t="e">
        <f>#REF!</f>
        <v>#REF!</v>
      </c>
      <c r="N326" s="35"/>
      <c r="O326" s="35"/>
      <c r="P326" s="35"/>
      <c r="Q326" s="35"/>
      <c r="R326" s="35"/>
      <c r="S326" s="35"/>
      <c r="T326" s="35"/>
      <c r="U326" s="35"/>
      <c r="V326" s="89">
        <f t="shared" si="990"/>
        <v>0</v>
      </c>
      <c r="W326" s="35"/>
      <c r="X326" s="35"/>
      <c r="Y326" s="35"/>
      <c r="Z326" s="35">
        <f t="shared" si="991"/>
        <v>0</v>
      </c>
      <c r="AA326" s="35">
        <f t="shared" si="994"/>
        <v>0</v>
      </c>
      <c r="AB326" s="35"/>
      <c r="AC326" s="35"/>
      <c r="AD326" s="35"/>
      <c r="AE326" s="514">
        <f>AG326</f>
        <v>0</v>
      </c>
      <c r="AF326" s="749" t="e">
        <f t="shared" si="887"/>
        <v>#DIV/0!</v>
      </c>
      <c r="AG326" s="35"/>
      <c r="AH326" s="749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 t="e">
        <f>AT326</f>
        <v>#REF!</v>
      </c>
      <c r="AS326" s="749" t="e">
        <f t="shared" si="889"/>
        <v>#REF!</v>
      </c>
      <c r="AT326" s="35" t="e">
        <f>#REF!</f>
        <v>#REF!</v>
      </c>
      <c r="AU326" s="749"/>
      <c r="AV326" s="35"/>
      <c r="AW326" s="35"/>
      <c r="AX326" s="35"/>
      <c r="AY326" s="35"/>
      <c r="AZ326" s="35"/>
      <c r="BA326" s="749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173"/>
      <c r="BW326" s="173"/>
      <c r="BX326" s="173"/>
      <c r="BY326" s="173"/>
      <c r="BZ326" s="173"/>
      <c r="CE326" s="749"/>
    </row>
    <row r="327" spans="2:83" s="37" customFormat="1" ht="64.5" hidden="1" customHeight="1" x14ac:dyDescent="0.25">
      <c r="B327" s="205"/>
      <c r="C327" s="111" t="s">
        <v>40</v>
      </c>
      <c r="D327" s="35">
        <f>E327</f>
        <v>0</v>
      </c>
      <c r="E327" s="35"/>
      <c r="F327" s="35"/>
      <c r="G327" s="35"/>
      <c r="H327" s="35"/>
      <c r="I327" s="35"/>
      <c r="J327" s="117"/>
      <c r="K327" s="35">
        <f>M327</f>
        <v>0</v>
      </c>
      <c r="L327" s="749" t="e">
        <f t="shared" si="885"/>
        <v>#DIV/0!</v>
      </c>
      <c r="M327" s="35">
        <v>0</v>
      </c>
      <c r="N327" s="35"/>
      <c r="O327" s="35"/>
      <c r="P327" s="35"/>
      <c r="Q327" s="35"/>
      <c r="R327" s="35"/>
      <c r="S327" s="35"/>
      <c r="T327" s="35"/>
      <c r="U327" s="35"/>
      <c r="V327" s="89">
        <f t="shared" si="990"/>
        <v>0</v>
      </c>
      <c r="W327" s="35"/>
      <c r="X327" s="35"/>
      <c r="Y327" s="35"/>
      <c r="Z327" s="35">
        <f t="shared" si="991"/>
        <v>0</v>
      </c>
      <c r="AA327" s="35">
        <f t="shared" si="994"/>
        <v>0</v>
      </c>
      <c r="AB327" s="35"/>
      <c r="AC327" s="35"/>
      <c r="AD327" s="35"/>
      <c r="AE327" s="514"/>
      <c r="AF327" s="749" t="e">
        <f t="shared" si="887"/>
        <v>#DIV/0!</v>
      </c>
      <c r="AG327" s="35"/>
      <c r="AH327" s="749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749" t="e">
        <f t="shared" si="889"/>
        <v>#DIV/0!</v>
      </c>
      <c r="AT327" s="35"/>
      <c r="AU327" s="749"/>
      <c r="AV327" s="35"/>
      <c r="AW327" s="35"/>
      <c r="AX327" s="35"/>
      <c r="AY327" s="35"/>
      <c r="AZ327" s="35"/>
      <c r="BA327" s="749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173"/>
      <c r="BW327" s="173"/>
      <c r="BX327" s="173"/>
      <c r="BY327" s="173"/>
      <c r="BZ327" s="173"/>
      <c r="CE327" s="749"/>
    </row>
    <row r="328" spans="2:83" s="37" customFormat="1" ht="31.5" hidden="1" customHeight="1" x14ac:dyDescent="0.25">
      <c r="B328" s="205"/>
      <c r="C328" s="111" t="s">
        <v>40</v>
      </c>
      <c r="D328" s="35">
        <f>E328</f>
        <v>0</v>
      </c>
      <c r="E328" s="35"/>
      <c r="F328" s="35"/>
      <c r="G328" s="35"/>
      <c r="H328" s="35"/>
      <c r="I328" s="35"/>
      <c r="J328" s="117">
        <f>K328</f>
        <v>0</v>
      </c>
      <c r="K328" s="35">
        <f>M328</f>
        <v>0</v>
      </c>
      <c r="L328" s="749" t="e">
        <f t="shared" si="885"/>
        <v>#DIV/0!</v>
      </c>
      <c r="M328" s="35">
        <v>0</v>
      </c>
      <c r="N328" s="35"/>
      <c r="O328" s="35"/>
      <c r="P328" s="35"/>
      <c r="Q328" s="35"/>
      <c r="R328" s="35"/>
      <c r="S328" s="35"/>
      <c r="T328" s="35"/>
      <c r="U328" s="35"/>
      <c r="V328" s="89">
        <f t="shared" si="990"/>
        <v>0</v>
      </c>
      <c r="W328" s="35"/>
      <c r="X328" s="35"/>
      <c r="Y328" s="35"/>
      <c r="Z328" s="35">
        <f t="shared" si="991"/>
        <v>0</v>
      </c>
      <c r="AA328" s="35">
        <f t="shared" si="994"/>
        <v>0</v>
      </c>
      <c r="AB328" s="35"/>
      <c r="AC328" s="35"/>
      <c r="AD328" s="35"/>
      <c r="AE328" s="514">
        <f>AG328</f>
        <v>0</v>
      </c>
      <c r="AF328" s="749" t="e">
        <f t="shared" si="887"/>
        <v>#DIV/0!</v>
      </c>
      <c r="AG328" s="35"/>
      <c r="AH328" s="749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 t="e">
        <f>AT328</f>
        <v>#REF!</v>
      </c>
      <c r="AS328" s="749" t="e">
        <f t="shared" si="889"/>
        <v>#REF!</v>
      </c>
      <c r="AT328" s="35" t="e">
        <f>#REF!</f>
        <v>#REF!</v>
      </c>
      <c r="AU328" s="749"/>
      <c r="AV328" s="35"/>
      <c r="AW328" s="35"/>
      <c r="AX328" s="35"/>
      <c r="AY328" s="35"/>
      <c r="AZ328" s="35"/>
      <c r="BA328" s="749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173"/>
      <c r="BW328" s="173"/>
      <c r="BX328" s="173"/>
      <c r="BY328" s="173"/>
      <c r="BZ328" s="173"/>
      <c r="CE328" s="749"/>
    </row>
    <row r="329" spans="2:83" s="23" customFormat="1" ht="46.5" hidden="1" customHeight="1" x14ac:dyDescent="0.25">
      <c r="B329" s="202"/>
      <c r="C329" s="102" t="s">
        <v>32</v>
      </c>
      <c r="D329" s="22">
        <f>E329</f>
        <v>0</v>
      </c>
      <c r="E329" s="22"/>
      <c r="F329" s="22"/>
      <c r="G329" s="22"/>
      <c r="H329" s="22"/>
      <c r="I329" s="22"/>
      <c r="J329" s="103">
        <f>K329</f>
        <v>0</v>
      </c>
      <c r="K329" s="41">
        <f>M329</f>
        <v>0</v>
      </c>
      <c r="L329" s="749" t="e">
        <f t="shared" si="885"/>
        <v>#DIV/0!</v>
      </c>
      <c r="M329" s="22">
        <v>0</v>
      </c>
      <c r="N329" s="41"/>
      <c r="O329" s="22"/>
      <c r="P329" s="41"/>
      <c r="Q329" s="22"/>
      <c r="R329" s="41"/>
      <c r="S329" s="22"/>
      <c r="T329" s="41"/>
      <c r="U329" s="22"/>
      <c r="V329" s="89">
        <f t="shared" si="990"/>
        <v>0</v>
      </c>
      <c r="W329" s="22"/>
      <c r="X329" s="22"/>
      <c r="Y329" s="22"/>
      <c r="Z329" s="22">
        <f t="shared" si="991"/>
        <v>0</v>
      </c>
      <c r="AA329" s="22">
        <f t="shared" si="994"/>
        <v>0</v>
      </c>
      <c r="AB329" s="22"/>
      <c r="AC329" s="22"/>
      <c r="AD329" s="41"/>
      <c r="AE329" s="513">
        <f>AG329</f>
        <v>0</v>
      </c>
      <c r="AF329" s="749" t="e">
        <f t="shared" si="887"/>
        <v>#DIV/0!</v>
      </c>
      <c r="AG329" s="22"/>
      <c r="AH329" s="749"/>
      <c r="AI329" s="22"/>
      <c r="AJ329" s="41"/>
      <c r="AK329" s="22"/>
      <c r="AL329" s="41"/>
      <c r="AM329" s="22"/>
      <c r="AN329" s="41"/>
      <c r="AO329" s="22"/>
      <c r="AP329" s="22"/>
      <c r="AQ329" s="41"/>
      <c r="AR329" s="22">
        <f>AT329</f>
        <v>0</v>
      </c>
      <c r="AS329" s="749" t="e">
        <f t="shared" si="889"/>
        <v>#DIV/0!</v>
      </c>
      <c r="AT329" s="22">
        <v>0</v>
      </c>
      <c r="AU329" s="749"/>
      <c r="AV329" s="22"/>
      <c r="AW329" s="41"/>
      <c r="AX329" s="22"/>
      <c r="AY329" s="41"/>
      <c r="AZ329" s="22"/>
      <c r="BA329" s="749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188"/>
      <c r="BW329" s="188"/>
      <c r="BX329" s="188"/>
      <c r="BY329" s="188"/>
      <c r="BZ329" s="188"/>
      <c r="CE329" s="749"/>
    </row>
    <row r="330" spans="2:83" s="20" customFormat="1" ht="129.75" hidden="1" customHeight="1" x14ac:dyDescent="0.25">
      <c r="B330" s="217" t="s">
        <v>184</v>
      </c>
      <c r="C330" s="98" t="s">
        <v>45</v>
      </c>
      <c r="D330" s="287">
        <f>E330+I330</f>
        <v>0</v>
      </c>
      <c r="E330" s="287"/>
      <c r="F330" s="287"/>
      <c r="G330" s="287"/>
      <c r="H330" s="300"/>
      <c r="I330" s="300"/>
      <c r="J330" s="99">
        <f>K330+Q330</f>
        <v>0</v>
      </c>
      <c r="K330" s="287">
        <f>M330+U330</f>
        <v>0</v>
      </c>
      <c r="L330" s="749" t="e">
        <f t="shared" si="885"/>
        <v>#DIV/0!</v>
      </c>
      <c r="M330" s="287">
        <f>M331+M336</f>
        <v>0</v>
      </c>
      <c r="N330" s="287"/>
      <c r="O330" s="287"/>
      <c r="P330" s="287"/>
      <c r="Q330" s="287"/>
      <c r="R330" s="287"/>
      <c r="S330" s="300"/>
      <c r="T330" s="287"/>
      <c r="U330" s="300"/>
      <c r="V330" s="89">
        <f t="shared" si="990"/>
        <v>0</v>
      </c>
      <c r="W330" s="300"/>
      <c r="X330" s="300"/>
      <c r="Y330" s="300"/>
      <c r="Z330" s="287">
        <f t="shared" si="991"/>
        <v>0</v>
      </c>
      <c r="AA330" s="287">
        <f t="shared" si="994"/>
        <v>0</v>
      </c>
      <c r="AB330" s="300"/>
      <c r="AC330" s="300"/>
      <c r="AD330" s="287"/>
      <c r="AE330" s="525">
        <f>AG330+AO330</f>
        <v>0</v>
      </c>
      <c r="AF330" s="749" t="e">
        <f t="shared" si="887"/>
        <v>#DIV/0!</v>
      </c>
      <c r="AG330" s="287"/>
      <c r="AH330" s="749"/>
      <c r="AI330" s="287"/>
      <c r="AJ330" s="287"/>
      <c r="AK330" s="287"/>
      <c r="AL330" s="287"/>
      <c r="AM330" s="300"/>
      <c r="AN330" s="287"/>
      <c r="AO330" s="300"/>
      <c r="AP330" s="287"/>
      <c r="AQ330" s="287"/>
      <c r="AR330" s="287">
        <f>AT330+BB330</f>
        <v>0</v>
      </c>
      <c r="AS330" s="749" t="e">
        <f t="shared" si="889"/>
        <v>#DIV/0!</v>
      </c>
      <c r="AT330" s="287">
        <f>AT331+AT336</f>
        <v>0</v>
      </c>
      <c r="AU330" s="749"/>
      <c r="AV330" s="287"/>
      <c r="AW330" s="287"/>
      <c r="AX330" s="287"/>
      <c r="AY330" s="287"/>
      <c r="AZ330" s="300"/>
      <c r="BA330" s="749"/>
      <c r="BB330" s="300"/>
      <c r="BC330" s="300"/>
      <c r="BD330" s="300"/>
      <c r="BE330" s="287"/>
      <c r="BF330" s="287"/>
      <c r="BG330" s="287"/>
      <c r="BH330" s="300"/>
      <c r="BI330" s="300"/>
      <c r="BJ330" s="287"/>
      <c r="BK330" s="287"/>
      <c r="BL330" s="300"/>
      <c r="BM330" s="300"/>
      <c r="BN330" s="287"/>
      <c r="BO330" s="287"/>
      <c r="BP330" s="287"/>
      <c r="BQ330" s="287"/>
      <c r="BR330" s="300"/>
      <c r="BS330" s="300"/>
      <c r="BT330" s="287"/>
      <c r="BU330" s="287"/>
      <c r="BV330" s="187"/>
      <c r="BW330" s="187"/>
      <c r="BX330" s="187"/>
      <c r="BY330" s="244"/>
      <c r="BZ330" s="244"/>
      <c r="CE330" s="749"/>
    </row>
    <row r="331" spans="2:83" s="20" customFormat="1" ht="41.25" hidden="1" customHeight="1" x14ac:dyDescent="0.25">
      <c r="B331" s="201"/>
      <c r="C331" s="98" t="s">
        <v>31</v>
      </c>
      <c r="D331" s="287"/>
      <c r="E331" s="287"/>
      <c r="F331" s="287"/>
      <c r="G331" s="287"/>
      <c r="H331" s="287"/>
      <c r="I331" s="287"/>
      <c r="J331" s="99"/>
      <c r="K331" s="287"/>
      <c r="L331" s="749" t="e">
        <f t="shared" si="885"/>
        <v>#DIV/0!</v>
      </c>
      <c r="M331" s="287"/>
      <c r="N331" s="287"/>
      <c r="O331" s="287"/>
      <c r="P331" s="287"/>
      <c r="Q331" s="287"/>
      <c r="R331" s="287"/>
      <c r="S331" s="287"/>
      <c r="T331" s="287"/>
      <c r="U331" s="287"/>
      <c r="V331" s="89">
        <f t="shared" si="990"/>
        <v>0</v>
      </c>
      <c r="W331" s="287"/>
      <c r="X331" s="287"/>
      <c r="Y331" s="287"/>
      <c r="Z331" s="287">
        <f t="shared" si="991"/>
        <v>0</v>
      </c>
      <c r="AA331" s="287">
        <f t="shared" si="994"/>
        <v>0</v>
      </c>
      <c r="AB331" s="287"/>
      <c r="AC331" s="287"/>
      <c r="AD331" s="287"/>
      <c r="AE331" s="525"/>
      <c r="AF331" s="749" t="e">
        <f t="shared" si="887"/>
        <v>#DIV/0!</v>
      </c>
      <c r="AG331" s="287"/>
      <c r="AH331" s="749"/>
      <c r="AI331" s="287"/>
      <c r="AJ331" s="287"/>
      <c r="AK331" s="287"/>
      <c r="AL331" s="287"/>
      <c r="AM331" s="287"/>
      <c r="AN331" s="287"/>
      <c r="AO331" s="287"/>
      <c r="AP331" s="287"/>
      <c r="AQ331" s="287"/>
      <c r="AR331" s="287"/>
      <c r="AS331" s="749" t="e">
        <f t="shared" si="889"/>
        <v>#DIV/0!</v>
      </c>
      <c r="AT331" s="287"/>
      <c r="AU331" s="749"/>
      <c r="AV331" s="287"/>
      <c r="AW331" s="287"/>
      <c r="AX331" s="287"/>
      <c r="AY331" s="287"/>
      <c r="AZ331" s="287"/>
      <c r="BA331" s="749"/>
      <c r="BB331" s="287"/>
      <c r="BC331" s="287"/>
      <c r="BD331" s="287"/>
      <c r="BE331" s="287"/>
      <c r="BF331" s="287"/>
      <c r="BG331" s="287"/>
      <c r="BH331" s="287"/>
      <c r="BI331" s="287"/>
      <c r="BJ331" s="287"/>
      <c r="BK331" s="287"/>
      <c r="BL331" s="287"/>
      <c r="BM331" s="287"/>
      <c r="BN331" s="287"/>
      <c r="BO331" s="287"/>
      <c r="BP331" s="287"/>
      <c r="BQ331" s="287"/>
      <c r="BR331" s="287"/>
      <c r="BS331" s="287"/>
      <c r="BT331" s="287"/>
      <c r="BU331" s="287"/>
      <c r="BV331" s="187"/>
      <c r="BW331" s="187"/>
      <c r="BX331" s="187"/>
      <c r="BY331" s="187"/>
      <c r="BZ331" s="187"/>
      <c r="CE331" s="749"/>
    </row>
    <row r="332" spans="2:83" s="37" customFormat="1" ht="33" hidden="1" customHeight="1" x14ac:dyDescent="0.25">
      <c r="B332" s="205"/>
      <c r="C332" s="111" t="s">
        <v>39</v>
      </c>
      <c r="D332" s="35">
        <f>E332+I332</f>
        <v>0</v>
      </c>
      <c r="E332" s="35"/>
      <c r="F332" s="35"/>
      <c r="G332" s="35"/>
      <c r="H332" s="35"/>
      <c r="I332" s="35"/>
      <c r="J332" s="117">
        <f>K332+Q332</f>
        <v>0</v>
      </c>
      <c r="K332" s="35">
        <f>M332+U332</f>
        <v>0</v>
      </c>
      <c r="L332" s="749" t="e">
        <f t="shared" si="885"/>
        <v>#DIV/0!</v>
      </c>
      <c r="M332" s="35">
        <v>0</v>
      </c>
      <c r="N332" s="35"/>
      <c r="O332" s="35"/>
      <c r="P332" s="35"/>
      <c r="Q332" s="35"/>
      <c r="R332" s="35"/>
      <c r="S332" s="35"/>
      <c r="T332" s="35"/>
      <c r="U332" s="35"/>
      <c r="V332" s="89">
        <f t="shared" si="990"/>
        <v>0</v>
      </c>
      <c r="W332" s="35"/>
      <c r="X332" s="35"/>
      <c r="Y332" s="35"/>
      <c r="Z332" s="35">
        <f t="shared" si="991"/>
        <v>0</v>
      </c>
      <c r="AA332" s="35">
        <f t="shared" si="994"/>
        <v>0</v>
      </c>
      <c r="AB332" s="35"/>
      <c r="AC332" s="35"/>
      <c r="AD332" s="35"/>
      <c r="AE332" s="514">
        <f>AG332+AO332</f>
        <v>0</v>
      </c>
      <c r="AF332" s="749" t="e">
        <f t="shared" si="887"/>
        <v>#DIV/0!</v>
      </c>
      <c r="AG332" s="35"/>
      <c r="AH332" s="749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>
        <f>AT332+BB332</f>
        <v>0</v>
      </c>
      <c r="AS332" s="749" t="e">
        <f t="shared" si="889"/>
        <v>#DIV/0!</v>
      </c>
      <c r="AT332" s="35">
        <v>0</v>
      </c>
      <c r="AU332" s="749"/>
      <c r="AV332" s="35"/>
      <c r="AW332" s="35"/>
      <c r="AX332" s="35"/>
      <c r="AY332" s="35"/>
      <c r="AZ332" s="35"/>
      <c r="BA332" s="749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173"/>
      <c r="BW332" s="173"/>
      <c r="BX332" s="173"/>
      <c r="BY332" s="173"/>
      <c r="BZ332" s="173"/>
      <c r="CE332" s="749"/>
    </row>
    <row r="333" spans="2:83" s="37" customFormat="1" ht="31.5" hidden="1" customHeight="1" x14ac:dyDescent="0.25">
      <c r="B333" s="205"/>
      <c r="C333" s="111" t="s">
        <v>40</v>
      </c>
      <c r="D333" s="35">
        <f>E333+I333</f>
        <v>0</v>
      </c>
      <c r="E333" s="35"/>
      <c r="F333" s="35"/>
      <c r="G333" s="35"/>
      <c r="H333" s="35"/>
      <c r="I333" s="35"/>
      <c r="J333" s="117">
        <f>K333+Q333</f>
        <v>0</v>
      </c>
      <c r="K333" s="35">
        <f>M333+U333</f>
        <v>0</v>
      </c>
      <c r="L333" s="749" t="e">
        <f t="shared" si="885"/>
        <v>#DIV/0!</v>
      </c>
      <c r="M333" s="35">
        <v>0</v>
      </c>
      <c r="N333" s="35"/>
      <c r="O333" s="35"/>
      <c r="P333" s="35"/>
      <c r="Q333" s="35"/>
      <c r="R333" s="35"/>
      <c r="S333" s="35"/>
      <c r="T333" s="35"/>
      <c r="U333" s="35"/>
      <c r="V333" s="89">
        <f t="shared" si="990"/>
        <v>0</v>
      </c>
      <c r="W333" s="35"/>
      <c r="X333" s="35"/>
      <c r="Y333" s="35"/>
      <c r="Z333" s="35">
        <f t="shared" si="991"/>
        <v>0</v>
      </c>
      <c r="AA333" s="35">
        <f t="shared" si="994"/>
        <v>0</v>
      </c>
      <c r="AB333" s="35"/>
      <c r="AC333" s="35"/>
      <c r="AD333" s="35"/>
      <c r="AE333" s="514">
        <f>AG333+AO333</f>
        <v>0</v>
      </c>
      <c r="AF333" s="749" t="e">
        <f t="shared" si="887"/>
        <v>#DIV/0!</v>
      </c>
      <c r="AG333" s="35"/>
      <c r="AH333" s="749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>
        <f>AT333+BB333</f>
        <v>0</v>
      </c>
      <c r="AS333" s="749" t="e">
        <f t="shared" si="889"/>
        <v>#DIV/0!</v>
      </c>
      <c r="AT333" s="35">
        <v>0</v>
      </c>
      <c r="AU333" s="749"/>
      <c r="AV333" s="35"/>
      <c r="AW333" s="35"/>
      <c r="AX333" s="35"/>
      <c r="AY333" s="35"/>
      <c r="AZ333" s="35"/>
      <c r="BA333" s="749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173"/>
      <c r="BW333" s="173"/>
      <c r="BX333" s="173"/>
      <c r="BY333" s="173"/>
      <c r="BZ333" s="173"/>
      <c r="CE333" s="749"/>
    </row>
    <row r="334" spans="2:83" s="37" customFormat="1" ht="44.25" hidden="1" customHeight="1" x14ac:dyDescent="0.25">
      <c r="B334" s="205"/>
      <c r="C334" s="111" t="s">
        <v>43</v>
      </c>
      <c r="D334" s="35"/>
      <c r="E334" s="35"/>
      <c r="F334" s="35"/>
      <c r="G334" s="35"/>
      <c r="H334" s="35"/>
      <c r="I334" s="35"/>
      <c r="J334" s="117"/>
      <c r="K334" s="35"/>
      <c r="L334" s="749" t="e">
        <f t="shared" si="885"/>
        <v>#DIV/0!</v>
      </c>
      <c r="M334" s="35"/>
      <c r="N334" s="35"/>
      <c r="O334" s="35"/>
      <c r="P334" s="35"/>
      <c r="Q334" s="35"/>
      <c r="R334" s="35"/>
      <c r="S334" s="35"/>
      <c r="T334" s="35"/>
      <c r="U334" s="35"/>
      <c r="V334" s="89">
        <f t="shared" si="990"/>
        <v>0</v>
      </c>
      <c r="W334" s="35"/>
      <c r="X334" s="35"/>
      <c r="Y334" s="35"/>
      <c r="Z334" s="35">
        <f t="shared" si="991"/>
        <v>0</v>
      </c>
      <c r="AA334" s="35">
        <f t="shared" si="994"/>
        <v>0</v>
      </c>
      <c r="AB334" s="35"/>
      <c r="AC334" s="35"/>
      <c r="AD334" s="35"/>
      <c r="AE334" s="514"/>
      <c r="AF334" s="749" t="e">
        <f t="shared" si="887"/>
        <v>#DIV/0!</v>
      </c>
      <c r="AG334" s="35"/>
      <c r="AH334" s="749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749" t="e">
        <f t="shared" si="889"/>
        <v>#DIV/0!</v>
      </c>
      <c r="AT334" s="35"/>
      <c r="AU334" s="749"/>
      <c r="AV334" s="35"/>
      <c r="AW334" s="35"/>
      <c r="AX334" s="35"/>
      <c r="AY334" s="35"/>
      <c r="AZ334" s="35"/>
      <c r="BA334" s="749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173"/>
      <c r="BW334" s="173"/>
      <c r="BX334" s="173"/>
      <c r="BY334" s="173"/>
      <c r="BZ334" s="173"/>
      <c r="CE334" s="749"/>
    </row>
    <row r="335" spans="2:83" s="37" customFormat="1" ht="60.75" hidden="1" customHeight="1" x14ac:dyDescent="0.25">
      <c r="B335" s="205"/>
      <c r="C335" s="111" t="s">
        <v>44</v>
      </c>
      <c r="D335" s="35"/>
      <c r="E335" s="35"/>
      <c r="F335" s="35"/>
      <c r="G335" s="35"/>
      <c r="H335" s="35"/>
      <c r="I335" s="35"/>
      <c r="J335" s="117"/>
      <c r="K335" s="35"/>
      <c r="L335" s="749" t="e">
        <f t="shared" si="885"/>
        <v>#DIV/0!</v>
      </c>
      <c r="M335" s="35"/>
      <c r="N335" s="35"/>
      <c r="O335" s="35"/>
      <c r="P335" s="35"/>
      <c r="Q335" s="35"/>
      <c r="R335" s="35"/>
      <c r="S335" s="35"/>
      <c r="T335" s="35"/>
      <c r="U335" s="35"/>
      <c r="V335" s="89">
        <f t="shared" si="990"/>
        <v>0</v>
      </c>
      <c r="W335" s="35"/>
      <c r="X335" s="35"/>
      <c r="Y335" s="35"/>
      <c r="Z335" s="35">
        <f t="shared" si="991"/>
        <v>0</v>
      </c>
      <c r="AA335" s="35">
        <f t="shared" si="994"/>
        <v>0</v>
      </c>
      <c r="AB335" s="35"/>
      <c r="AC335" s="35"/>
      <c r="AD335" s="35"/>
      <c r="AE335" s="514"/>
      <c r="AF335" s="749" t="e">
        <f t="shared" si="887"/>
        <v>#DIV/0!</v>
      </c>
      <c r="AG335" s="35"/>
      <c r="AH335" s="749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749" t="e">
        <f t="shared" si="889"/>
        <v>#DIV/0!</v>
      </c>
      <c r="AT335" s="35"/>
      <c r="AU335" s="749"/>
      <c r="AV335" s="35"/>
      <c r="AW335" s="35"/>
      <c r="AX335" s="35"/>
      <c r="AY335" s="35"/>
      <c r="AZ335" s="35"/>
      <c r="BA335" s="749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173"/>
      <c r="BW335" s="173"/>
      <c r="BX335" s="173"/>
      <c r="BY335" s="173"/>
      <c r="BZ335" s="173"/>
      <c r="CE335" s="749"/>
    </row>
    <row r="336" spans="2:83" s="23" customFormat="1" ht="46.5" hidden="1" customHeight="1" x14ac:dyDescent="0.25">
      <c r="B336" s="202"/>
      <c r="C336" s="102" t="s">
        <v>32</v>
      </c>
      <c r="D336" s="22">
        <f t="shared" ref="D336:D346" si="999">E336</f>
        <v>0</v>
      </c>
      <c r="E336" s="22"/>
      <c r="F336" s="22"/>
      <c r="G336" s="22"/>
      <c r="H336" s="22"/>
      <c r="I336" s="22"/>
      <c r="J336" s="103">
        <f t="shared" ref="J336" si="1000">K336</f>
        <v>0</v>
      </c>
      <c r="K336" s="41">
        <f t="shared" ref="K336" si="1001">M336</f>
        <v>0</v>
      </c>
      <c r="L336" s="749" t="e">
        <f t="shared" si="885"/>
        <v>#DIV/0!</v>
      </c>
      <c r="M336" s="22">
        <v>0</v>
      </c>
      <c r="N336" s="41"/>
      <c r="O336" s="22"/>
      <c r="P336" s="41"/>
      <c r="Q336" s="22"/>
      <c r="R336" s="41"/>
      <c r="S336" s="22"/>
      <c r="T336" s="41"/>
      <c r="U336" s="22"/>
      <c r="V336" s="89">
        <f t="shared" si="990"/>
        <v>0</v>
      </c>
      <c r="W336" s="22"/>
      <c r="X336" s="22"/>
      <c r="Y336" s="22"/>
      <c r="Z336" s="22">
        <f t="shared" si="991"/>
        <v>0</v>
      </c>
      <c r="AA336" s="22">
        <f t="shared" si="994"/>
        <v>0</v>
      </c>
      <c r="AB336" s="22"/>
      <c r="AC336" s="22"/>
      <c r="AD336" s="41"/>
      <c r="AE336" s="513">
        <f t="shared" ref="AE336:AE346" si="1002">AG336</f>
        <v>0</v>
      </c>
      <c r="AF336" s="749" t="e">
        <f t="shared" si="887"/>
        <v>#DIV/0!</v>
      </c>
      <c r="AG336" s="22"/>
      <c r="AH336" s="749"/>
      <c r="AI336" s="22"/>
      <c r="AJ336" s="41"/>
      <c r="AK336" s="22"/>
      <c r="AL336" s="41"/>
      <c r="AM336" s="22"/>
      <c r="AN336" s="41"/>
      <c r="AO336" s="22"/>
      <c r="AP336" s="22"/>
      <c r="AQ336" s="41"/>
      <c r="AR336" s="22">
        <f t="shared" ref="AR336" si="1003">AT336</f>
        <v>0</v>
      </c>
      <c r="AS336" s="749" t="e">
        <f t="shared" si="889"/>
        <v>#DIV/0!</v>
      </c>
      <c r="AT336" s="22">
        <v>0</v>
      </c>
      <c r="AU336" s="749"/>
      <c r="AV336" s="22"/>
      <c r="AW336" s="41"/>
      <c r="AX336" s="22"/>
      <c r="AY336" s="41"/>
      <c r="AZ336" s="22"/>
      <c r="BA336" s="749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188"/>
      <c r="BW336" s="188"/>
      <c r="BX336" s="188"/>
      <c r="BY336" s="188"/>
      <c r="BZ336" s="188"/>
      <c r="CE336" s="749"/>
    </row>
    <row r="337" spans="2:83" s="40" customFormat="1" ht="168" hidden="1" customHeight="1" x14ac:dyDescent="0.25">
      <c r="B337" s="201" t="s">
        <v>36</v>
      </c>
      <c r="C337" s="109" t="s">
        <v>45</v>
      </c>
      <c r="D337" s="99">
        <f>G337</f>
        <v>0</v>
      </c>
      <c r="E337" s="99"/>
      <c r="F337" s="99"/>
      <c r="G337" s="99">
        <f>G338+G339</f>
        <v>0</v>
      </c>
      <c r="H337" s="287"/>
      <c r="I337" s="287"/>
      <c r="J337" s="99">
        <f>Q337-G337</f>
        <v>0</v>
      </c>
      <c r="K337" s="99">
        <f>M337+Q337+S337+U337</f>
        <v>0</v>
      </c>
      <c r="L337" s="749" t="e">
        <f t="shared" si="885"/>
        <v>#DIV/0!</v>
      </c>
      <c r="M337" s="99">
        <f>M338+M339</f>
        <v>0</v>
      </c>
      <c r="N337" s="99"/>
      <c r="O337" s="99"/>
      <c r="P337" s="99"/>
      <c r="Q337" s="99">
        <f>Q338+Q339</f>
        <v>0</v>
      </c>
      <c r="R337" s="99"/>
      <c r="S337" s="287"/>
      <c r="T337" s="287"/>
      <c r="U337" s="287"/>
      <c r="V337" s="115">
        <f t="shared" si="990"/>
        <v>0</v>
      </c>
      <c r="W337" s="287"/>
      <c r="X337" s="287"/>
      <c r="Y337" s="287"/>
      <c r="Z337" s="99">
        <f t="shared" si="991"/>
        <v>0</v>
      </c>
      <c r="AA337" s="99">
        <f t="shared" si="994"/>
        <v>0</v>
      </c>
      <c r="AB337" s="287"/>
      <c r="AC337" s="287"/>
      <c r="AD337" s="287"/>
      <c r="AE337" s="507">
        <f>AG337+AK337+AM337+AO337</f>
        <v>0</v>
      </c>
      <c r="AF337" s="749" t="e">
        <f t="shared" si="887"/>
        <v>#DIV/0!</v>
      </c>
      <c r="AG337" s="99"/>
      <c r="AH337" s="749"/>
      <c r="AI337" s="99"/>
      <c r="AJ337" s="99"/>
      <c r="AK337" s="99"/>
      <c r="AL337" s="99"/>
      <c r="AM337" s="287"/>
      <c r="AN337" s="287"/>
      <c r="AO337" s="287"/>
      <c r="AP337" s="99"/>
      <c r="AQ337" s="99"/>
      <c r="AR337" s="99"/>
      <c r="AS337" s="749" t="e">
        <f t="shared" si="889"/>
        <v>#DIV/0!</v>
      </c>
      <c r="AT337" s="99"/>
      <c r="AU337" s="749"/>
      <c r="AV337" s="99"/>
      <c r="AW337" s="99"/>
      <c r="AX337" s="99"/>
      <c r="AY337" s="99"/>
      <c r="AZ337" s="287"/>
      <c r="BA337" s="749"/>
      <c r="BB337" s="287"/>
      <c r="BC337" s="287"/>
      <c r="BD337" s="287"/>
      <c r="BE337" s="99"/>
      <c r="BF337" s="99"/>
      <c r="BG337" s="99"/>
      <c r="BH337" s="287"/>
      <c r="BI337" s="287"/>
      <c r="BJ337" s="99"/>
      <c r="BK337" s="99"/>
      <c r="BL337" s="287"/>
      <c r="BM337" s="287"/>
      <c r="BN337" s="99"/>
      <c r="BO337" s="99"/>
      <c r="BP337" s="99"/>
      <c r="BQ337" s="99"/>
      <c r="BR337" s="287"/>
      <c r="BS337" s="287"/>
      <c r="BT337" s="99"/>
      <c r="BU337" s="99"/>
      <c r="BV337" s="99"/>
      <c r="BW337" s="99"/>
      <c r="BX337" s="99"/>
      <c r="BY337" s="287"/>
      <c r="BZ337" s="287"/>
      <c r="CE337" s="749"/>
    </row>
    <row r="338" spans="2:83" s="23" customFormat="1" ht="46.5" hidden="1" customHeight="1" x14ac:dyDescent="0.25">
      <c r="B338" s="202"/>
      <c r="C338" s="102" t="s">
        <v>32</v>
      </c>
      <c r="D338" s="99">
        <f>E338+G338+H338+I338</f>
        <v>0</v>
      </c>
      <c r="E338" s="103"/>
      <c r="F338" s="103"/>
      <c r="G338" s="103"/>
      <c r="H338" s="22"/>
      <c r="I338" s="22"/>
      <c r="J338" s="99">
        <f t="shared" ref="J338:J405" si="1004">Q338-G338</f>
        <v>0</v>
      </c>
      <c r="K338" s="99">
        <f>M338+Q338+S338+U338</f>
        <v>0</v>
      </c>
      <c r="L338" s="749" t="e">
        <f t="shared" si="885"/>
        <v>#DIV/0!</v>
      </c>
      <c r="M338" s="103">
        <v>0</v>
      </c>
      <c r="N338" s="115"/>
      <c r="O338" s="103"/>
      <c r="P338" s="115"/>
      <c r="Q338" s="103"/>
      <c r="R338" s="115"/>
      <c r="S338" s="22"/>
      <c r="T338" s="41"/>
      <c r="U338" s="22"/>
      <c r="V338" s="115">
        <f t="shared" si="990"/>
        <v>0</v>
      </c>
      <c r="W338" s="22"/>
      <c r="X338" s="22"/>
      <c r="Y338" s="22"/>
      <c r="Z338" s="103">
        <f t="shared" si="991"/>
        <v>0</v>
      </c>
      <c r="AA338" s="103">
        <f t="shared" si="994"/>
        <v>0</v>
      </c>
      <c r="AB338" s="22"/>
      <c r="AC338" s="22"/>
      <c r="AD338" s="41"/>
      <c r="AE338" s="507">
        <f>AG338+AK338+AM338+AO338</f>
        <v>0</v>
      </c>
      <c r="AF338" s="749" t="e">
        <f t="shared" si="887"/>
        <v>#DIV/0!</v>
      </c>
      <c r="AG338" s="103"/>
      <c r="AH338" s="749"/>
      <c r="AI338" s="103"/>
      <c r="AJ338" s="115"/>
      <c r="AK338" s="103"/>
      <c r="AL338" s="115"/>
      <c r="AM338" s="22"/>
      <c r="AN338" s="41"/>
      <c r="AO338" s="22"/>
      <c r="AP338" s="103"/>
      <c r="AQ338" s="115"/>
      <c r="AR338" s="99"/>
      <c r="AS338" s="749" t="e">
        <f t="shared" si="889"/>
        <v>#DIV/0!</v>
      </c>
      <c r="AT338" s="103"/>
      <c r="AU338" s="749"/>
      <c r="AV338" s="103"/>
      <c r="AW338" s="115"/>
      <c r="AX338" s="103"/>
      <c r="AY338" s="115"/>
      <c r="AZ338" s="22"/>
      <c r="BA338" s="749"/>
      <c r="BB338" s="22"/>
      <c r="BC338" s="22"/>
      <c r="BD338" s="22"/>
      <c r="BE338" s="99"/>
      <c r="BF338" s="103"/>
      <c r="BG338" s="103"/>
      <c r="BH338" s="22"/>
      <c r="BI338" s="22"/>
      <c r="BJ338" s="103"/>
      <c r="BK338" s="103"/>
      <c r="BL338" s="22"/>
      <c r="BM338" s="22"/>
      <c r="BN338" s="103"/>
      <c r="BO338" s="103"/>
      <c r="BP338" s="103"/>
      <c r="BQ338" s="103"/>
      <c r="BR338" s="22"/>
      <c r="BS338" s="22"/>
      <c r="BT338" s="103"/>
      <c r="BU338" s="99"/>
      <c r="BV338" s="103"/>
      <c r="BW338" s="103"/>
      <c r="BX338" s="103"/>
      <c r="BY338" s="22"/>
      <c r="BZ338" s="22"/>
      <c r="CE338" s="749"/>
    </row>
    <row r="339" spans="2:83" s="42" customFormat="1" ht="46.5" hidden="1" customHeight="1" x14ac:dyDescent="0.25">
      <c r="B339" s="390"/>
      <c r="C339" s="98" t="s">
        <v>31</v>
      </c>
      <c r="D339" s="115">
        <f>G339</f>
        <v>0</v>
      </c>
      <c r="E339" s="115"/>
      <c r="F339" s="115"/>
      <c r="G339" s="115">
        <f>SUM(G340:G342)</f>
        <v>0</v>
      </c>
      <c r="H339" s="41"/>
      <c r="I339" s="41"/>
      <c r="J339" s="99">
        <f t="shared" si="1004"/>
        <v>0</v>
      </c>
      <c r="K339" s="115">
        <f>Q339</f>
        <v>0</v>
      </c>
      <c r="L339" s="749" t="e">
        <f t="shared" si="885"/>
        <v>#DIV/0!</v>
      </c>
      <c r="M339" s="115">
        <v>0</v>
      </c>
      <c r="N339" s="115"/>
      <c r="O339" s="115"/>
      <c r="P339" s="115"/>
      <c r="Q339" s="115">
        <f>SUM(Q340:Q342)</f>
        <v>0</v>
      </c>
      <c r="R339" s="115"/>
      <c r="S339" s="41"/>
      <c r="T339" s="41"/>
      <c r="U339" s="41"/>
      <c r="V339" s="115">
        <f t="shared" si="990"/>
        <v>0</v>
      </c>
      <c r="W339" s="41"/>
      <c r="X339" s="41"/>
      <c r="Y339" s="41"/>
      <c r="Z339" s="115">
        <f t="shared" si="991"/>
        <v>0</v>
      </c>
      <c r="AA339" s="115">
        <f t="shared" si="994"/>
        <v>0</v>
      </c>
      <c r="AB339" s="41"/>
      <c r="AC339" s="41"/>
      <c r="AD339" s="41"/>
      <c r="AE339" s="510">
        <f t="shared" si="1002"/>
        <v>0</v>
      </c>
      <c r="AF339" s="749" t="e">
        <f t="shared" si="887"/>
        <v>#DIV/0!</v>
      </c>
      <c r="AG339" s="115"/>
      <c r="AH339" s="749"/>
      <c r="AI339" s="115"/>
      <c r="AJ339" s="115"/>
      <c r="AK339" s="115"/>
      <c r="AL339" s="115"/>
      <c r="AM339" s="41"/>
      <c r="AN339" s="41"/>
      <c r="AO339" s="41"/>
      <c r="AP339" s="115"/>
      <c r="AQ339" s="115"/>
      <c r="AR339" s="115"/>
      <c r="AS339" s="749" t="e">
        <f t="shared" si="889"/>
        <v>#DIV/0!</v>
      </c>
      <c r="AT339" s="115"/>
      <c r="AU339" s="749"/>
      <c r="AV339" s="115"/>
      <c r="AW339" s="115"/>
      <c r="AX339" s="115"/>
      <c r="AY339" s="115"/>
      <c r="AZ339" s="41"/>
      <c r="BA339" s="749"/>
      <c r="BB339" s="41"/>
      <c r="BC339" s="41"/>
      <c r="BD339" s="41"/>
      <c r="BE339" s="115"/>
      <c r="BF339" s="115"/>
      <c r="BG339" s="115"/>
      <c r="BH339" s="41"/>
      <c r="BI339" s="41"/>
      <c r="BJ339" s="115"/>
      <c r="BK339" s="115"/>
      <c r="BL339" s="41"/>
      <c r="BM339" s="41"/>
      <c r="BN339" s="115"/>
      <c r="BO339" s="115"/>
      <c r="BP339" s="115"/>
      <c r="BQ339" s="115"/>
      <c r="BR339" s="41"/>
      <c r="BS339" s="41"/>
      <c r="BT339" s="115"/>
      <c r="BU339" s="115"/>
      <c r="BV339" s="115"/>
      <c r="BW339" s="115"/>
      <c r="BX339" s="115"/>
      <c r="BY339" s="41"/>
      <c r="BZ339" s="41"/>
      <c r="CE339" s="749"/>
    </row>
    <row r="340" spans="2:83" s="37" customFormat="1" ht="30.75" hidden="1" customHeight="1" x14ac:dyDescent="0.25">
      <c r="B340" s="205"/>
      <c r="C340" s="111" t="s">
        <v>39</v>
      </c>
      <c r="D340" s="117">
        <f t="shared" si="999"/>
        <v>0</v>
      </c>
      <c r="E340" s="117"/>
      <c r="F340" s="117"/>
      <c r="G340" s="117">
        <v>0</v>
      </c>
      <c r="H340" s="35"/>
      <c r="I340" s="35"/>
      <c r="J340" s="99">
        <f t="shared" si="1004"/>
        <v>0</v>
      </c>
      <c r="K340" s="117">
        <f>Q340</f>
        <v>0</v>
      </c>
      <c r="L340" s="749" t="e">
        <f t="shared" si="885"/>
        <v>#DIV/0!</v>
      </c>
      <c r="M340" s="117">
        <v>0</v>
      </c>
      <c r="N340" s="117"/>
      <c r="O340" s="117"/>
      <c r="P340" s="117"/>
      <c r="Q340" s="117"/>
      <c r="R340" s="117"/>
      <c r="S340" s="35"/>
      <c r="T340" s="35"/>
      <c r="U340" s="35"/>
      <c r="V340" s="115">
        <f t="shared" si="990"/>
        <v>0</v>
      </c>
      <c r="W340" s="35"/>
      <c r="X340" s="35"/>
      <c r="Y340" s="35"/>
      <c r="Z340" s="117">
        <f t="shared" si="991"/>
        <v>0</v>
      </c>
      <c r="AA340" s="117">
        <f t="shared" si="994"/>
        <v>0</v>
      </c>
      <c r="AB340" s="35"/>
      <c r="AC340" s="35"/>
      <c r="AD340" s="35"/>
      <c r="AE340" s="512">
        <f t="shared" si="1002"/>
        <v>0</v>
      </c>
      <c r="AF340" s="749" t="e">
        <f t="shared" si="887"/>
        <v>#DIV/0!</v>
      </c>
      <c r="AG340" s="117"/>
      <c r="AH340" s="749"/>
      <c r="AI340" s="117"/>
      <c r="AJ340" s="117"/>
      <c r="AK340" s="117"/>
      <c r="AL340" s="117"/>
      <c r="AM340" s="35"/>
      <c r="AN340" s="35"/>
      <c r="AO340" s="35"/>
      <c r="AP340" s="117"/>
      <c r="AQ340" s="117"/>
      <c r="AR340" s="117"/>
      <c r="AS340" s="749" t="e">
        <f t="shared" si="889"/>
        <v>#DIV/0!</v>
      </c>
      <c r="AT340" s="117"/>
      <c r="AU340" s="749"/>
      <c r="AV340" s="117"/>
      <c r="AW340" s="117"/>
      <c r="AX340" s="117"/>
      <c r="AY340" s="117"/>
      <c r="AZ340" s="35"/>
      <c r="BA340" s="749"/>
      <c r="BB340" s="35"/>
      <c r="BC340" s="35"/>
      <c r="BD340" s="35"/>
      <c r="BE340" s="117"/>
      <c r="BF340" s="117"/>
      <c r="BG340" s="117"/>
      <c r="BH340" s="35"/>
      <c r="BI340" s="35"/>
      <c r="BJ340" s="117"/>
      <c r="BK340" s="117"/>
      <c r="BL340" s="35"/>
      <c r="BM340" s="35"/>
      <c r="BN340" s="117"/>
      <c r="BO340" s="117"/>
      <c r="BP340" s="117"/>
      <c r="BQ340" s="117"/>
      <c r="BR340" s="35"/>
      <c r="BS340" s="35"/>
      <c r="BT340" s="117"/>
      <c r="BU340" s="117"/>
      <c r="BV340" s="117"/>
      <c r="BW340" s="117"/>
      <c r="BX340" s="117"/>
      <c r="BY340" s="35"/>
      <c r="BZ340" s="35"/>
      <c r="CE340" s="749"/>
    </row>
    <row r="341" spans="2:83" s="37" customFormat="1" ht="62.25" hidden="1" customHeight="1" x14ac:dyDescent="0.25">
      <c r="B341" s="205"/>
      <c r="C341" s="111" t="s">
        <v>43</v>
      </c>
      <c r="D341" s="117">
        <f>G341</f>
        <v>0</v>
      </c>
      <c r="E341" s="117"/>
      <c r="F341" s="117"/>
      <c r="G341" s="117"/>
      <c r="H341" s="35"/>
      <c r="I341" s="35"/>
      <c r="J341" s="99">
        <f t="shared" si="1004"/>
        <v>0</v>
      </c>
      <c r="K341" s="117">
        <f>Q341</f>
        <v>0</v>
      </c>
      <c r="L341" s="749" t="e">
        <f t="shared" si="885"/>
        <v>#DIV/0!</v>
      </c>
      <c r="M341" s="117">
        <v>0</v>
      </c>
      <c r="N341" s="117"/>
      <c r="O341" s="117"/>
      <c r="P341" s="117"/>
      <c r="Q341" s="117"/>
      <c r="R341" s="117"/>
      <c r="S341" s="35"/>
      <c r="T341" s="35"/>
      <c r="U341" s="35"/>
      <c r="V341" s="115">
        <f t="shared" si="990"/>
        <v>0</v>
      </c>
      <c r="W341" s="35"/>
      <c r="X341" s="35"/>
      <c r="Y341" s="35"/>
      <c r="Z341" s="117">
        <f t="shared" si="991"/>
        <v>0</v>
      </c>
      <c r="AA341" s="117">
        <f t="shared" si="994"/>
        <v>0</v>
      </c>
      <c r="AB341" s="35"/>
      <c r="AC341" s="35"/>
      <c r="AD341" s="35"/>
      <c r="AE341" s="512">
        <f t="shared" si="1002"/>
        <v>0</v>
      </c>
      <c r="AF341" s="749" t="e">
        <f t="shared" si="887"/>
        <v>#DIV/0!</v>
      </c>
      <c r="AG341" s="117"/>
      <c r="AH341" s="749"/>
      <c r="AI341" s="117"/>
      <c r="AJ341" s="117"/>
      <c r="AK341" s="117"/>
      <c r="AL341" s="117"/>
      <c r="AM341" s="35"/>
      <c r="AN341" s="35"/>
      <c r="AO341" s="35"/>
      <c r="AP341" s="117"/>
      <c r="AQ341" s="117"/>
      <c r="AR341" s="117"/>
      <c r="AS341" s="749" t="e">
        <f t="shared" si="889"/>
        <v>#DIV/0!</v>
      </c>
      <c r="AT341" s="117"/>
      <c r="AU341" s="749"/>
      <c r="AV341" s="117"/>
      <c r="AW341" s="117"/>
      <c r="AX341" s="117"/>
      <c r="AY341" s="117"/>
      <c r="AZ341" s="35"/>
      <c r="BA341" s="749"/>
      <c r="BB341" s="35"/>
      <c r="BC341" s="35"/>
      <c r="BD341" s="35"/>
      <c r="BE341" s="117"/>
      <c r="BF341" s="117"/>
      <c r="BG341" s="117"/>
      <c r="BH341" s="35"/>
      <c r="BI341" s="35"/>
      <c r="BJ341" s="117"/>
      <c r="BK341" s="117"/>
      <c r="BL341" s="35"/>
      <c r="BM341" s="35"/>
      <c r="BN341" s="117"/>
      <c r="BO341" s="117"/>
      <c r="BP341" s="117"/>
      <c r="BQ341" s="117"/>
      <c r="BR341" s="35"/>
      <c r="BS341" s="35"/>
      <c r="BT341" s="117"/>
      <c r="BU341" s="117"/>
      <c r="BV341" s="117"/>
      <c r="BW341" s="117"/>
      <c r="BX341" s="117"/>
      <c r="BY341" s="35"/>
      <c r="BZ341" s="35"/>
      <c r="CE341" s="749"/>
    </row>
    <row r="342" spans="2:83" s="37" customFormat="1" ht="27.75" hidden="1" customHeight="1" x14ac:dyDescent="0.25">
      <c r="B342" s="205"/>
      <c r="C342" s="111" t="s">
        <v>40</v>
      </c>
      <c r="D342" s="117">
        <f>G342</f>
        <v>0</v>
      </c>
      <c r="E342" s="117"/>
      <c r="F342" s="117"/>
      <c r="G342" s="117"/>
      <c r="H342" s="35"/>
      <c r="I342" s="35"/>
      <c r="J342" s="99">
        <f t="shared" si="1004"/>
        <v>0</v>
      </c>
      <c r="K342" s="117">
        <f>Q342</f>
        <v>0</v>
      </c>
      <c r="L342" s="749" t="e">
        <f t="shared" si="885"/>
        <v>#DIV/0!</v>
      </c>
      <c r="M342" s="117">
        <v>0</v>
      </c>
      <c r="N342" s="117"/>
      <c r="O342" s="117"/>
      <c r="P342" s="117"/>
      <c r="Q342" s="117"/>
      <c r="R342" s="117"/>
      <c r="S342" s="35"/>
      <c r="T342" s="35"/>
      <c r="U342" s="35"/>
      <c r="V342" s="115">
        <f t="shared" si="990"/>
        <v>0</v>
      </c>
      <c r="W342" s="35"/>
      <c r="X342" s="35"/>
      <c r="Y342" s="35"/>
      <c r="Z342" s="117">
        <f t="shared" si="991"/>
        <v>0</v>
      </c>
      <c r="AA342" s="117">
        <f t="shared" si="994"/>
        <v>0</v>
      </c>
      <c r="AB342" s="35"/>
      <c r="AC342" s="35"/>
      <c r="AD342" s="35"/>
      <c r="AE342" s="512">
        <f t="shared" si="1002"/>
        <v>0</v>
      </c>
      <c r="AF342" s="749" t="e">
        <f t="shared" si="887"/>
        <v>#DIV/0!</v>
      </c>
      <c r="AG342" s="117"/>
      <c r="AH342" s="749"/>
      <c r="AI342" s="117"/>
      <c r="AJ342" s="117"/>
      <c r="AK342" s="117"/>
      <c r="AL342" s="117"/>
      <c r="AM342" s="35"/>
      <c r="AN342" s="35"/>
      <c r="AO342" s="35"/>
      <c r="AP342" s="117">
        <f t="shared" ref="AP342:AP379" si="1005">AR342+AT342+AX342</f>
        <v>0</v>
      </c>
      <c r="AQ342" s="117"/>
      <c r="AR342" s="117">
        <f t="shared" ref="AR342" si="1006">AT342</f>
        <v>0</v>
      </c>
      <c r="AS342" s="749" t="e">
        <f t="shared" si="889"/>
        <v>#DIV/0!</v>
      </c>
      <c r="AT342" s="117"/>
      <c r="AU342" s="749"/>
      <c r="AV342" s="117"/>
      <c r="AW342" s="117"/>
      <c r="AX342" s="117"/>
      <c r="AY342" s="117"/>
      <c r="AZ342" s="35"/>
      <c r="BA342" s="749"/>
      <c r="BB342" s="35"/>
      <c r="BC342" s="35"/>
      <c r="BD342" s="35"/>
      <c r="BE342" s="117"/>
      <c r="BF342" s="117"/>
      <c r="BG342" s="117"/>
      <c r="BH342" s="35"/>
      <c r="BI342" s="35"/>
      <c r="BJ342" s="117"/>
      <c r="BK342" s="117"/>
      <c r="BL342" s="35"/>
      <c r="BM342" s="35"/>
      <c r="BN342" s="117"/>
      <c r="BO342" s="117"/>
      <c r="BP342" s="117"/>
      <c r="BQ342" s="117"/>
      <c r="BR342" s="35"/>
      <c r="BS342" s="35"/>
      <c r="BT342" s="117"/>
      <c r="BU342" s="117"/>
      <c r="BV342" s="117"/>
      <c r="BW342" s="117"/>
      <c r="BX342" s="117"/>
      <c r="BY342" s="35"/>
      <c r="BZ342" s="35"/>
      <c r="CE342" s="749"/>
    </row>
    <row r="343" spans="2:83" s="40" customFormat="1" ht="113.25" hidden="1" customHeight="1" x14ac:dyDescent="0.25">
      <c r="B343" s="201" t="s">
        <v>8</v>
      </c>
      <c r="C343" s="98" t="s">
        <v>46</v>
      </c>
      <c r="D343" s="99">
        <f>E343+G343+H343+I343</f>
        <v>0</v>
      </c>
      <c r="E343" s="99"/>
      <c r="F343" s="99"/>
      <c r="G343" s="99">
        <f>G345+G346</f>
        <v>0</v>
      </c>
      <c r="H343" s="287"/>
      <c r="I343" s="287"/>
      <c r="J343" s="99">
        <f t="shared" si="1004"/>
        <v>0</v>
      </c>
      <c r="K343" s="99">
        <f>M343+Q343+S343+U343</f>
        <v>0</v>
      </c>
      <c r="L343" s="749" t="e">
        <f t="shared" si="885"/>
        <v>#DIV/0!</v>
      </c>
      <c r="M343" s="99">
        <f>M345+M346</f>
        <v>0</v>
      </c>
      <c r="N343" s="99"/>
      <c r="O343" s="99"/>
      <c r="P343" s="99"/>
      <c r="Q343" s="99">
        <f>Q345+Q346</f>
        <v>0</v>
      </c>
      <c r="R343" s="99"/>
      <c r="S343" s="287"/>
      <c r="T343" s="287"/>
      <c r="U343" s="287"/>
      <c r="V343" s="115">
        <f t="shared" si="990"/>
        <v>0</v>
      </c>
      <c r="W343" s="287"/>
      <c r="X343" s="287"/>
      <c r="Y343" s="287"/>
      <c r="Z343" s="99">
        <f t="shared" si="991"/>
        <v>0</v>
      </c>
      <c r="AA343" s="99">
        <f t="shared" si="994"/>
        <v>0</v>
      </c>
      <c r="AB343" s="287"/>
      <c r="AC343" s="287"/>
      <c r="AD343" s="287"/>
      <c r="AE343" s="507">
        <f>AG343+AK343+AM343+AO343</f>
        <v>0</v>
      </c>
      <c r="AF343" s="749" t="e">
        <f t="shared" si="887"/>
        <v>#DIV/0!</v>
      </c>
      <c r="AG343" s="99"/>
      <c r="AH343" s="749"/>
      <c r="AI343" s="99"/>
      <c r="AJ343" s="99"/>
      <c r="AK343" s="99"/>
      <c r="AL343" s="99"/>
      <c r="AM343" s="287"/>
      <c r="AN343" s="287"/>
      <c r="AO343" s="287"/>
      <c r="AP343" s="99">
        <f t="shared" si="1005"/>
        <v>0</v>
      </c>
      <c r="AQ343" s="99"/>
      <c r="AR343" s="99">
        <f>AT343+AX343+AZ343+BB343</f>
        <v>0</v>
      </c>
      <c r="AS343" s="749" t="e">
        <f t="shared" si="889"/>
        <v>#DIV/0!</v>
      </c>
      <c r="AT343" s="99">
        <f>AT345+AT346</f>
        <v>0</v>
      </c>
      <c r="AU343" s="749"/>
      <c r="AV343" s="99"/>
      <c r="AW343" s="99"/>
      <c r="AX343" s="99"/>
      <c r="AY343" s="99"/>
      <c r="AZ343" s="287"/>
      <c r="BA343" s="749"/>
      <c r="BB343" s="287"/>
      <c r="BC343" s="287"/>
      <c r="BD343" s="287"/>
      <c r="BE343" s="99"/>
      <c r="BF343" s="99"/>
      <c r="BG343" s="99"/>
      <c r="BH343" s="287"/>
      <c r="BI343" s="287"/>
      <c r="BJ343" s="99"/>
      <c r="BK343" s="99"/>
      <c r="BL343" s="287"/>
      <c r="BM343" s="287"/>
      <c r="BN343" s="99"/>
      <c r="BO343" s="99"/>
      <c r="BP343" s="99"/>
      <c r="BQ343" s="99"/>
      <c r="BR343" s="287"/>
      <c r="BS343" s="287"/>
      <c r="BT343" s="99"/>
      <c r="BU343" s="99"/>
      <c r="BV343" s="99"/>
      <c r="BW343" s="99"/>
      <c r="BX343" s="99"/>
      <c r="BY343" s="287"/>
      <c r="BZ343" s="287"/>
      <c r="CE343" s="749"/>
    </row>
    <row r="344" spans="2:83" s="42" customFormat="1" ht="46.5" hidden="1" customHeight="1" x14ac:dyDescent="0.25">
      <c r="B344" s="390"/>
      <c r="C344" s="98" t="s">
        <v>31</v>
      </c>
      <c r="D344" s="99">
        <v>0</v>
      </c>
      <c r="E344" s="115"/>
      <c r="F344" s="115"/>
      <c r="G344" s="115">
        <f>SUM(G345:G347)</f>
        <v>0</v>
      </c>
      <c r="H344" s="41"/>
      <c r="I344" s="41"/>
      <c r="J344" s="99">
        <f t="shared" si="1004"/>
        <v>0</v>
      </c>
      <c r="K344" s="99"/>
      <c r="L344" s="749" t="e">
        <f t="shared" si="885"/>
        <v>#DIV/0!</v>
      </c>
      <c r="M344" s="115"/>
      <c r="N344" s="115"/>
      <c r="O344" s="115"/>
      <c r="P344" s="115"/>
      <c r="Q344" s="115">
        <f>SUM(Q345:Q347)</f>
        <v>0</v>
      </c>
      <c r="R344" s="115"/>
      <c r="S344" s="41"/>
      <c r="T344" s="41"/>
      <c r="U344" s="41"/>
      <c r="V344" s="115">
        <f t="shared" si="990"/>
        <v>0</v>
      </c>
      <c r="W344" s="41"/>
      <c r="X344" s="41"/>
      <c r="Y344" s="41"/>
      <c r="Z344" s="115">
        <f t="shared" si="991"/>
        <v>0</v>
      </c>
      <c r="AA344" s="115">
        <f t="shared" si="994"/>
        <v>0</v>
      </c>
      <c r="AB344" s="41"/>
      <c r="AC344" s="41"/>
      <c r="AD344" s="41"/>
      <c r="AE344" s="507">
        <f>AG344+AK344+AM344+AO344</f>
        <v>0</v>
      </c>
      <c r="AF344" s="749" t="e">
        <f t="shared" si="887"/>
        <v>#DIV/0!</v>
      </c>
      <c r="AG344" s="115"/>
      <c r="AH344" s="749"/>
      <c r="AI344" s="115"/>
      <c r="AJ344" s="115"/>
      <c r="AK344" s="115"/>
      <c r="AL344" s="115"/>
      <c r="AM344" s="41"/>
      <c r="AN344" s="41"/>
      <c r="AO344" s="41"/>
      <c r="AP344" s="115" t="e">
        <f t="shared" si="1005"/>
        <v>#REF!</v>
      </c>
      <c r="AQ344" s="115"/>
      <c r="AR344" s="99" t="e">
        <f>AT344+AX344+AZ344+BB344</f>
        <v>#REF!</v>
      </c>
      <c r="AS344" s="749" t="e">
        <f t="shared" si="889"/>
        <v>#REF!</v>
      </c>
      <c r="AT344" s="115" t="e">
        <f>SUM(AT345:AT347)</f>
        <v>#REF!</v>
      </c>
      <c r="AU344" s="749"/>
      <c r="AV344" s="115"/>
      <c r="AW344" s="115"/>
      <c r="AX344" s="115"/>
      <c r="AY344" s="115"/>
      <c r="AZ344" s="41"/>
      <c r="BA344" s="749"/>
      <c r="BB344" s="41"/>
      <c r="BC344" s="41"/>
      <c r="BD344" s="41"/>
      <c r="BE344" s="99"/>
      <c r="BF344" s="115"/>
      <c r="BG344" s="115"/>
      <c r="BH344" s="41"/>
      <c r="BI344" s="41"/>
      <c r="BJ344" s="115"/>
      <c r="BK344" s="115"/>
      <c r="BL344" s="41"/>
      <c r="BM344" s="41"/>
      <c r="BN344" s="115"/>
      <c r="BO344" s="115"/>
      <c r="BP344" s="115"/>
      <c r="BQ344" s="115"/>
      <c r="BR344" s="41"/>
      <c r="BS344" s="41"/>
      <c r="BT344" s="115"/>
      <c r="BU344" s="99"/>
      <c r="BV344" s="115"/>
      <c r="BW344" s="115"/>
      <c r="BX344" s="115"/>
      <c r="BY344" s="41"/>
      <c r="BZ344" s="41"/>
      <c r="CE344" s="749"/>
    </row>
    <row r="345" spans="2:83" s="37" customFormat="1" ht="30" hidden="1" customHeight="1" x14ac:dyDescent="0.25">
      <c r="B345" s="207"/>
      <c r="C345" s="111" t="s">
        <v>39</v>
      </c>
      <c r="D345" s="117">
        <f t="shared" si="999"/>
        <v>0</v>
      </c>
      <c r="E345" s="117"/>
      <c r="F345" s="117"/>
      <c r="G345" s="117">
        <v>0</v>
      </c>
      <c r="H345" s="35"/>
      <c r="I345" s="35"/>
      <c r="J345" s="99">
        <f t="shared" si="1004"/>
        <v>0</v>
      </c>
      <c r="K345" s="117">
        <f t="shared" ref="K345:K346" si="1007">M345</f>
        <v>0</v>
      </c>
      <c r="L345" s="749" t="e">
        <f t="shared" si="885"/>
        <v>#DIV/0!</v>
      </c>
      <c r="M345" s="117">
        <v>0</v>
      </c>
      <c r="N345" s="117"/>
      <c r="O345" s="117"/>
      <c r="P345" s="117"/>
      <c r="Q345" s="117">
        <v>0</v>
      </c>
      <c r="R345" s="117"/>
      <c r="S345" s="35"/>
      <c r="T345" s="35"/>
      <c r="U345" s="35"/>
      <c r="V345" s="115">
        <f t="shared" si="990"/>
        <v>0</v>
      </c>
      <c r="W345" s="35"/>
      <c r="X345" s="35"/>
      <c r="Y345" s="35"/>
      <c r="Z345" s="117">
        <f t="shared" si="991"/>
        <v>0</v>
      </c>
      <c r="AA345" s="117">
        <f t="shared" si="994"/>
        <v>0</v>
      </c>
      <c r="AB345" s="35"/>
      <c r="AC345" s="35"/>
      <c r="AD345" s="35"/>
      <c r="AE345" s="512">
        <f t="shared" si="1002"/>
        <v>0</v>
      </c>
      <c r="AF345" s="749" t="e">
        <f t="shared" si="887"/>
        <v>#DIV/0!</v>
      </c>
      <c r="AG345" s="117"/>
      <c r="AH345" s="749"/>
      <c r="AI345" s="117"/>
      <c r="AJ345" s="117"/>
      <c r="AK345" s="117"/>
      <c r="AL345" s="117"/>
      <c r="AM345" s="35"/>
      <c r="AN345" s="35"/>
      <c r="AO345" s="35"/>
      <c r="AP345" s="117">
        <f t="shared" si="1005"/>
        <v>0</v>
      </c>
      <c r="AQ345" s="117"/>
      <c r="AR345" s="117">
        <f t="shared" ref="AR345:AR346" si="1008">AT345</f>
        <v>0</v>
      </c>
      <c r="AS345" s="749" t="e">
        <f t="shared" si="889"/>
        <v>#DIV/0!</v>
      </c>
      <c r="AT345" s="117">
        <v>0</v>
      </c>
      <c r="AU345" s="749"/>
      <c r="AV345" s="117"/>
      <c r="AW345" s="117"/>
      <c r="AX345" s="117"/>
      <c r="AY345" s="117"/>
      <c r="AZ345" s="35"/>
      <c r="BA345" s="749"/>
      <c r="BB345" s="35"/>
      <c r="BC345" s="35"/>
      <c r="BD345" s="35"/>
      <c r="BE345" s="117"/>
      <c r="BF345" s="117"/>
      <c r="BG345" s="117"/>
      <c r="BH345" s="35"/>
      <c r="BI345" s="35"/>
      <c r="BJ345" s="117"/>
      <c r="BK345" s="117"/>
      <c r="BL345" s="35"/>
      <c r="BM345" s="35"/>
      <c r="BN345" s="117"/>
      <c r="BO345" s="117"/>
      <c r="BP345" s="117"/>
      <c r="BQ345" s="117"/>
      <c r="BR345" s="35"/>
      <c r="BS345" s="35"/>
      <c r="BT345" s="117"/>
      <c r="BU345" s="117"/>
      <c r="BV345" s="117"/>
      <c r="BW345" s="117"/>
      <c r="BX345" s="117"/>
      <c r="BY345" s="35"/>
      <c r="BZ345" s="35"/>
      <c r="CE345" s="749"/>
    </row>
    <row r="346" spans="2:83" s="37" customFormat="1" ht="31.5" hidden="1" customHeight="1" x14ac:dyDescent="0.25">
      <c r="B346" s="205"/>
      <c r="C346" s="111" t="s">
        <v>47</v>
      </c>
      <c r="D346" s="117">
        <f t="shared" si="999"/>
        <v>0</v>
      </c>
      <c r="E346" s="117"/>
      <c r="F346" s="117"/>
      <c r="G346" s="117">
        <v>0</v>
      </c>
      <c r="H346" s="35"/>
      <c r="I346" s="35"/>
      <c r="J346" s="99">
        <f t="shared" si="1004"/>
        <v>0</v>
      </c>
      <c r="K346" s="117">
        <f t="shared" si="1007"/>
        <v>0</v>
      </c>
      <c r="L346" s="749" t="e">
        <f t="shared" si="885"/>
        <v>#DIV/0!</v>
      </c>
      <c r="M346" s="117">
        <v>0</v>
      </c>
      <c r="N346" s="117"/>
      <c r="O346" s="117"/>
      <c r="P346" s="117"/>
      <c r="Q346" s="117">
        <v>0</v>
      </c>
      <c r="R346" s="117"/>
      <c r="S346" s="35"/>
      <c r="T346" s="35"/>
      <c r="U346" s="35"/>
      <c r="V346" s="115">
        <f t="shared" si="990"/>
        <v>0</v>
      </c>
      <c r="W346" s="35"/>
      <c r="X346" s="35"/>
      <c r="Y346" s="35"/>
      <c r="Z346" s="117">
        <f t="shared" si="991"/>
        <v>0</v>
      </c>
      <c r="AA346" s="117">
        <f t="shared" si="994"/>
        <v>0</v>
      </c>
      <c r="AB346" s="35"/>
      <c r="AC346" s="35"/>
      <c r="AD346" s="35"/>
      <c r="AE346" s="512">
        <f t="shared" si="1002"/>
        <v>0</v>
      </c>
      <c r="AF346" s="749" t="e">
        <f t="shared" si="887"/>
        <v>#DIV/0!</v>
      </c>
      <c r="AG346" s="117"/>
      <c r="AH346" s="749"/>
      <c r="AI346" s="117"/>
      <c r="AJ346" s="117"/>
      <c r="AK346" s="117"/>
      <c r="AL346" s="117"/>
      <c r="AM346" s="35"/>
      <c r="AN346" s="35"/>
      <c r="AO346" s="35"/>
      <c r="AP346" s="117">
        <f t="shared" si="1005"/>
        <v>0</v>
      </c>
      <c r="AQ346" s="117"/>
      <c r="AR346" s="117">
        <f t="shared" si="1008"/>
        <v>0</v>
      </c>
      <c r="AS346" s="749" t="e">
        <f t="shared" si="889"/>
        <v>#DIV/0!</v>
      </c>
      <c r="AT346" s="117"/>
      <c r="AU346" s="749"/>
      <c r="AV346" s="117"/>
      <c r="AW346" s="117"/>
      <c r="AX346" s="117"/>
      <c r="AY346" s="117"/>
      <c r="AZ346" s="35"/>
      <c r="BA346" s="749"/>
      <c r="BB346" s="35"/>
      <c r="BC346" s="35"/>
      <c r="BD346" s="35"/>
      <c r="BE346" s="117"/>
      <c r="BF346" s="117"/>
      <c r="BG346" s="117"/>
      <c r="BH346" s="35"/>
      <c r="BI346" s="35"/>
      <c r="BJ346" s="117"/>
      <c r="BK346" s="117"/>
      <c r="BL346" s="35"/>
      <c r="BM346" s="35"/>
      <c r="BN346" s="117"/>
      <c r="BO346" s="117"/>
      <c r="BP346" s="117"/>
      <c r="BQ346" s="117"/>
      <c r="BR346" s="35"/>
      <c r="BS346" s="35"/>
      <c r="BT346" s="117"/>
      <c r="BU346" s="117"/>
      <c r="BV346" s="117"/>
      <c r="BW346" s="117"/>
      <c r="BX346" s="117"/>
      <c r="BY346" s="35"/>
      <c r="BZ346" s="35"/>
      <c r="CE346" s="749"/>
    </row>
    <row r="347" spans="2:83" s="44" customFormat="1" ht="85.5" hidden="1" customHeight="1" x14ac:dyDescent="0.25">
      <c r="B347" s="390" t="s">
        <v>48</v>
      </c>
      <c r="C347" s="98" t="s">
        <v>49</v>
      </c>
      <c r="D347" s="301"/>
      <c r="E347" s="117"/>
      <c r="F347" s="117"/>
      <c r="G347" s="117"/>
      <c r="H347" s="301"/>
      <c r="I347" s="301"/>
      <c r="J347" s="99">
        <f t="shared" si="1004"/>
        <v>0</v>
      </c>
      <c r="K347" s="41"/>
      <c r="L347" s="749" t="e">
        <f t="shared" si="885"/>
        <v>#DIV/0!</v>
      </c>
      <c r="M347" s="117"/>
      <c r="N347" s="117"/>
      <c r="O347" s="117"/>
      <c r="P347" s="117"/>
      <c r="Q347" s="117"/>
      <c r="R347" s="117"/>
      <c r="S347" s="301"/>
      <c r="T347" s="41"/>
      <c r="U347" s="301"/>
      <c r="V347" s="115">
        <f t="shared" si="990"/>
        <v>0</v>
      </c>
      <c r="W347" s="301"/>
      <c r="X347" s="301"/>
      <c r="Y347" s="301"/>
      <c r="Z347" s="301">
        <f t="shared" si="991"/>
        <v>0</v>
      </c>
      <c r="AA347" s="117">
        <f t="shared" si="994"/>
        <v>0</v>
      </c>
      <c r="AB347" s="301"/>
      <c r="AC347" s="301"/>
      <c r="AD347" s="41"/>
      <c r="AE347" s="526"/>
      <c r="AF347" s="749" t="e">
        <f t="shared" si="887"/>
        <v>#DIV/0!</v>
      </c>
      <c r="AG347" s="117"/>
      <c r="AH347" s="749"/>
      <c r="AI347" s="117"/>
      <c r="AJ347" s="117"/>
      <c r="AK347" s="117"/>
      <c r="AL347" s="117"/>
      <c r="AM347" s="301"/>
      <c r="AN347" s="41"/>
      <c r="AO347" s="301"/>
      <c r="AP347" s="301" t="e">
        <f t="shared" si="1005"/>
        <v>#REF!</v>
      </c>
      <c r="AQ347" s="41"/>
      <c r="AR347" s="301"/>
      <c r="AS347" s="749" t="e">
        <f t="shared" si="889"/>
        <v>#DIV/0!</v>
      </c>
      <c r="AT347" s="117" t="e">
        <f>#REF!</f>
        <v>#REF!</v>
      </c>
      <c r="AU347" s="749"/>
      <c r="AV347" s="117"/>
      <c r="AW347" s="117"/>
      <c r="AX347" s="117"/>
      <c r="AY347" s="117"/>
      <c r="AZ347" s="301"/>
      <c r="BA347" s="749"/>
      <c r="BB347" s="301"/>
      <c r="BC347" s="301"/>
      <c r="BD347" s="301"/>
      <c r="BE347" s="301"/>
      <c r="BF347" s="117"/>
      <c r="BG347" s="117"/>
      <c r="BH347" s="301"/>
      <c r="BI347" s="301"/>
      <c r="BJ347" s="301"/>
      <c r="BK347" s="117"/>
      <c r="BL347" s="301"/>
      <c r="BM347" s="301"/>
      <c r="BN347" s="301"/>
      <c r="BO347" s="117"/>
      <c r="BP347" s="117"/>
      <c r="BQ347" s="117"/>
      <c r="BR347" s="301"/>
      <c r="BS347" s="301"/>
      <c r="BT347" s="301"/>
      <c r="BU347" s="301"/>
      <c r="BV347" s="117"/>
      <c r="BW347" s="117"/>
      <c r="BX347" s="117"/>
      <c r="BY347" s="301"/>
      <c r="BZ347" s="301"/>
      <c r="CE347" s="749"/>
    </row>
    <row r="348" spans="2:83" s="37" customFormat="1" ht="15" hidden="1" customHeight="1" x14ac:dyDescent="0.25">
      <c r="B348" s="205"/>
      <c r="C348" s="111" t="s">
        <v>39</v>
      </c>
      <c r="D348" s="35"/>
      <c r="E348" s="117"/>
      <c r="F348" s="117"/>
      <c r="G348" s="117"/>
      <c r="H348" s="35"/>
      <c r="I348" s="35"/>
      <c r="J348" s="99">
        <f t="shared" si="1004"/>
        <v>0</v>
      </c>
      <c r="K348" s="35"/>
      <c r="L348" s="749" t="e">
        <f t="shared" si="885"/>
        <v>#DIV/0!</v>
      </c>
      <c r="M348" s="117"/>
      <c r="N348" s="117"/>
      <c r="O348" s="117"/>
      <c r="P348" s="117"/>
      <c r="Q348" s="117"/>
      <c r="R348" s="117"/>
      <c r="S348" s="35"/>
      <c r="T348" s="35"/>
      <c r="U348" s="35"/>
      <c r="V348" s="115">
        <f t="shared" si="990"/>
        <v>0</v>
      </c>
      <c r="W348" s="35"/>
      <c r="X348" s="35"/>
      <c r="Y348" s="35"/>
      <c r="Z348" s="35">
        <f t="shared" si="991"/>
        <v>0</v>
      </c>
      <c r="AA348" s="117">
        <f t="shared" si="994"/>
        <v>0</v>
      </c>
      <c r="AB348" s="35"/>
      <c r="AC348" s="35"/>
      <c r="AD348" s="35"/>
      <c r="AE348" s="514"/>
      <c r="AF348" s="749" t="e">
        <f t="shared" si="887"/>
        <v>#DIV/0!</v>
      </c>
      <c r="AG348" s="117"/>
      <c r="AH348" s="749"/>
      <c r="AI348" s="117"/>
      <c r="AJ348" s="117"/>
      <c r="AK348" s="117"/>
      <c r="AL348" s="117"/>
      <c r="AM348" s="35"/>
      <c r="AN348" s="35"/>
      <c r="AO348" s="35"/>
      <c r="AP348" s="35" t="e">
        <f t="shared" si="1005"/>
        <v>#REF!</v>
      </c>
      <c r="AQ348" s="35"/>
      <c r="AR348" s="35"/>
      <c r="AS348" s="749" t="e">
        <f t="shared" si="889"/>
        <v>#DIV/0!</v>
      </c>
      <c r="AT348" s="117" t="e">
        <f>#REF!</f>
        <v>#REF!</v>
      </c>
      <c r="AU348" s="749"/>
      <c r="AV348" s="117"/>
      <c r="AW348" s="117"/>
      <c r="AX348" s="117"/>
      <c r="AY348" s="117"/>
      <c r="AZ348" s="35"/>
      <c r="BA348" s="749"/>
      <c r="BB348" s="35"/>
      <c r="BC348" s="35"/>
      <c r="BD348" s="35"/>
      <c r="BE348" s="35"/>
      <c r="BF348" s="117"/>
      <c r="BG348" s="117"/>
      <c r="BH348" s="35"/>
      <c r="BI348" s="35"/>
      <c r="BJ348" s="35"/>
      <c r="BK348" s="117"/>
      <c r="BL348" s="35"/>
      <c r="BM348" s="35"/>
      <c r="BN348" s="35"/>
      <c r="BO348" s="117"/>
      <c r="BP348" s="117"/>
      <c r="BQ348" s="117"/>
      <c r="BR348" s="35"/>
      <c r="BS348" s="35"/>
      <c r="BT348" s="35"/>
      <c r="BU348" s="35"/>
      <c r="BV348" s="117"/>
      <c r="BW348" s="117"/>
      <c r="BX348" s="117"/>
      <c r="BY348" s="35"/>
      <c r="BZ348" s="35"/>
      <c r="CE348" s="749"/>
    </row>
    <row r="349" spans="2:83" s="37" customFormat="1" ht="15" hidden="1" customHeight="1" x14ac:dyDescent="0.25">
      <c r="B349" s="205"/>
      <c r="C349" s="111" t="s">
        <v>47</v>
      </c>
      <c r="D349" s="35"/>
      <c r="E349" s="117"/>
      <c r="F349" s="117"/>
      <c r="G349" s="117"/>
      <c r="H349" s="35"/>
      <c r="I349" s="35"/>
      <c r="J349" s="99">
        <f t="shared" si="1004"/>
        <v>0</v>
      </c>
      <c r="K349" s="35"/>
      <c r="L349" s="749" t="e">
        <f t="shared" si="885"/>
        <v>#DIV/0!</v>
      </c>
      <c r="M349" s="117"/>
      <c r="N349" s="117"/>
      <c r="O349" s="117"/>
      <c r="P349" s="117"/>
      <c r="Q349" s="117"/>
      <c r="R349" s="117"/>
      <c r="S349" s="35"/>
      <c r="T349" s="35"/>
      <c r="U349" s="35"/>
      <c r="V349" s="115">
        <f t="shared" si="990"/>
        <v>0</v>
      </c>
      <c r="W349" s="35"/>
      <c r="X349" s="35"/>
      <c r="Y349" s="35"/>
      <c r="Z349" s="35">
        <f t="shared" si="991"/>
        <v>0</v>
      </c>
      <c r="AA349" s="117">
        <f t="shared" si="994"/>
        <v>0</v>
      </c>
      <c r="AB349" s="35"/>
      <c r="AC349" s="35"/>
      <c r="AD349" s="35"/>
      <c r="AE349" s="514"/>
      <c r="AF349" s="749" t="e">
        <f t="shared" si="887"/>
        <v>#DIV/0!</v>
      </c>
      <c r="AG349" s="117"/>
      <c r="AH349" s="749"/>
      <c r="AI349" s="117"/>
      <c r="AJ349" s="117"/>
      <c r="AK349" s="117"/>
      <c r="AL349" s="117"/>
      <c r="AM349" s="35"/>
      <c r="AN349" s="35"/>
      <c r="AO349" s="35"/>
      <c r="AP349" s="35" t="e">
        <f t="shared" si="1005"/>
        <v>#REF!</v>
      </c>
      <c r="AQ349" s="35"/>
      <c r="AR349" s="35"/>
      <c r="AS349" s="749" t="e">
        <f t="shared" si="889"/>
        <v>#DIV/0!</v>
      </c>
      <c r="AT349" s="117" t="e">
        <f>#REF!</f>
        <v>#REF!</v>
      </c>
      <c r="AU349" s="749"/>
      <c r="AV349" s="117"/>
      <c r="AW349" s="117"/>
      <c r="AX349" s="117"/>
      <c r="AY349" s="117"/>
      <c r="AZ349" s="35"/>
      <c r="BA349" s="749"/>
      <c r="BB349" s="35"/>
      <c r="BC349" s="35"/>
      <c r="BD349" s="35"/>
      <c r="BE349" s="35"/>
      <c r="BF349" s="117"/>
      <c r="BG349" s="117"/>
      <c r="BH349" s="35"/>
      <c r="BI349" s="35"/>
      <c r="BJ349" s="35"/>
      <c r="BK349" s="117"/>
      <c r="BL349" s="35"/>
      <c r="BM349" s="35"/>
      <c r="BN349" s="35"/>
      <c r="BO349" s="117"/>
      <c r="BP349" s="117"/>
      <c r="BQ349" s="117"/>
      <c r="BR349" s="35"/>
      <c r="BS349" s="35"/>
      <c r="BT349" s="35"/>
      <c r="BU349" s="35"/>
      <c r="BV349" s="117"/>
      <c r="BW349" s="117"/>
      <c r="BX349" s="117"/>
      <c r="BY349" s="35"/>
      <c r="BZ349" s="35"/>
      <c r="CE349" s="749"/>
    </row>
    <row r="350" spans="2:83" s="44" customFormat="1" ht="62.25" hidden="1" customHeight="1" x14ac:dyDescent="0.25">
      <c r="B350" s="390" t="s">
        <v>48</v>
      </c>
      <c r="C350" s="98" t="s">
        <v>50</v>
      </c>
      <c r="D350" s="301"/>
      <c r="E350" s="117"/>
      <c r="F350" s="117"/>
      <c r="G350" s="117"/>
      <c r="H350" s="301"/>
      <c r="I350" s="301"/>
      <c r="J350" s="99">
        <f t="shared" si="1004"/>
        <v>0</v>
      </c>
      <c r="K350" s="41"/>
      <c r="L350" s="749" t="e">
        <f t="shared" si="885"/>
        <v>#DIV/0!</v>
      </c>
      <c r="M350" s="117"/>
      <c r="N350" s="117"/>
      <c r="O350" s="117"/>
      <c r="P350" s="117"/>
      <c r="Q350" s="117"/>
      <c r="R350" s="117"/>
      <c r="S350" s="301"/>
      <c r="T350" s="41"/>
      <c r="U350" s="301"/>
      <c r="V350" s="115">
        <f t="shared" si="990"/>
        <v>0</v>
      </c>
      <c r="W350" s="301"/>
      <c r="X350" s="301"/>
      <c r="Y350" s="301"/>
      <c r="Z350" s="301">
        <f t="shared" si="991"/>
        <v>0</v>
      </c>
      <c r="AA350" s="117">
        <f t="shared" si="994"/>
        <v>0</v>
      </c>
      <c r="AB350" s="301"/>
      <c r="AC350" s="301"/>
      <c r="AD350" s="41"/>
      <c r="AE350" s="526"/>
      <c r="AF350" s="749" t="e">
        <f t="shared" si="887"/>
        <v>#DIV/0!</v>
      </c>
      <c r="AG350" s="117"/>
      <c r="AH350" s="749"/>
      <c r="AI350" s="117"/>
      <c r="AJ350" s="117"/>
      <c r="AK350" s="117"/>
      <c r="AL350" s="117"/>
      <c r="AM350" s="301"/>
      <c r="AN350" s="41"/>
      <c r="AO350" s="301"/>
      <c r="AP350" s="301" t="e">
        <f t="shared" si="1005"/>
        <v>#REF!</v>
      </c>
      <c r="AQ350" s="41"/>
      <c r="AR350" s="301"/>
      <c r="AS350" s="749" t="e">
        <f t="shared" si="889"/>
        <v>#DIV/0!</v>
      </c>
      <c r="AT350" s="117" t="e">
        <f>#REF!</f>
        <v>#REF!</v>
      </c>
      <c r="AU350" s="749"/>
      <c r="AV350" s="117"/>
      <c r="AW350" s="117"/>
      <c r="AX350" s="117"/>
      <c r="AY350" s="117"/>
      <c r="AZ350" s="301"/>
      <c r="BA350" s="749"/>
      <c r="BB350" s="301"/>
      <c r="BC350" s="301"/>
      <c r="BD350" s="301"/>
      <c r="BE350" s="301"/>
      <c r="BF350" s="117"/>
      <c r="BG350" s="117"/>
      <c r="BH350" s="301"/>
      <c r="BI350" s="301"/>
      <c r="BJ350" s="301"/>
      <c r="BK350" s="117"/>
      <c r="BL350" s="301"/>
      <c r="BM350" s="301"/>
      <c r="BN350" s="301"/>
      <c r="BO350" s="117"/>
      <c r="BP350" s="117"/>
      <c r="BQ350" s="117"/>
      <c r="BR350" s="301"/>
      <c r="BS350" s="301"/>
      <c r="BT350" s="301"/>
      <c r="BU350" s="301"/>
      <c r="BV350" s="117"/>
      <c r="BW350" s="117"/>
      <c r="BX350" s="117"/>
      <c r="BY350" s="301"/>
      <c r="BZ350" s="301"/>
      <c r="CE350" s="749"/>
    </row>
    <row r="351" spans="2:83" s="37" customFormat="1" ht="15" hidden="1" customHeight="1" x14ac:dyDescent="0.25">
      <c r="B351" s="205"/>
      <c r="C351" s="111" t="s">
        <v>40</v>
      </c>
      <c r="D351" s="35"/>
      <c r="E351" s="117"/>
      <c r="F351" s="117"/>
      <c r="G351" s="117"/>
      <c r="H351" s="35"/>
      <c r="I351" s="35"/>
      <c r="J351" s="99">
        <f t="shared" si="1004"/>
        <v>0</v>
      </c>
      <c r="K351" s="35"/>
      <c r="L351" s="749" t="e">
        <f t="shared" si="885"/>
        <v>#DIV/0!</v>
      </c>
      <c r="M351" s="117"/>
      <c r="N351" s="117"/>
      <c r="O351" s="117"/>
      <c r="P351" s="117"/>
      <c r="Q351" s="117"/>
      <c r="R351" s="117"/>
      <c r="S351" s="35"/>
      <c r="T351" s="35"/>
      <c r="U351" s="35"/>
      <c r="V351" s="115">
        <f t="shared" si="990"/>
        <v>0</v>
      </c>
      <c r="W351" s="35"/>
      <c r="X351" s="35"/>
      <c r="Y351" s="35"/>
      <c r="Z351" s="35">
        <f t="shared" si="991"/>
        <v>0</v>
      </c>
      <c r="AA351" s="117">
        <f t="shared" ref="AA351:AA382" si="1009">E351</f>
        <v>0</v>
      </c>
      <c r="AB351" s="35"/>
      <c r="AC351" s="35"/>
      <c r="AD351" s="35"/>
      <c r="AE351" s="514"/>
      <c r="AF351" s="749" t="e">
        <f t="shared" si="887"/>
        <v>#DIV/0!</v>
      </c>
      <c r="AG351" s="117"/>
      <c r="AH351" s="749"/>
      <c r="AI351" s="117"/>
      <c r="AJ351" s="117"/>
      <c r="AK351" s="117"/>
      <c r="AL351" s="117"/>
      <c r="AM351" s="35"/>
      <c r="AN351" s="35"/>
      <c r="AO351" s="35"/>
      <c r="AP351" s="35" t="e">
        <f t="shared" si="1005"/>
        <v>#REF!</v>
      </c>
      <c r="AQ351" s="35"/>
      <c r="AR351" s="35"/>
      <c r="AS351" s="749" t="e">
        <f t="shared" si="889"/>
        <v>#DIV/0!</v>
      </c>
      <c r="AT351" s="117" t="e">
        <f>#REF!</f>
        <v>#REF!</v>
      </c>
      <c r="AU351" s="749"/>
      <c r="AV351" s="117"/>
      <c r="AW351" s="117"/>
      <c r="AX351" s="117"/>
      <c r="AY351" s="117"/>
      <c r="AZ351" s="35"/>
      <c r="BA351" s="749"/>
      <c r="BB351" s="35"/>
      <c r="BC351" s="35"/>
      <c r="BD351" s="35"/>
      <c r="BE351" s="35"/>
      <c r="BF351" s="117"/>
      <c r="BG351" s="117"/>
      <c r="BH351" s="35"/>
      <c r="BI351" s="35"/>
      <c r="BJ351" s="35"/>
      <c r="BK351" s="117"/>
      <c r="BL351" s="35"/>
      <c r="BM351" s="35"/>
      <c r="BN351" s="35"/>
      <c r="BO351" s="117"/>
      <c r="BP351" s="117"/>
      <c r="BQ351" s="117"/>
      <c r="BR351" s="35"/>
      <c r="BS351" s="35"/>
      <c r="BT351" s="35"/>
      <c r="BU351" s="35"/>
      <c r="BV351" s="117"/>
      <c r="BW351" s="117"/>
      <c r="BX351" s="117"/>
      <c r="BY351" s="35"/>
      <c r="BZ351" s="35"/>
      <c r="CE351" s="749"/>
    </row>
    <row r="352" spans="2:83" s="44" customFormat="1" ht="87.75" hidden="1" customHeight="1" x14ac:dyDescent="0.25">
      <c r="B352" s="390" t="s">
        <v>51</v>
      </c>
      <c r="C352" s="98" t="s">
        <v>52</v>
      </c>
      <c r="D352" s="301"/>
      <c r="E352" s="117"/>
      <c r="F352" s="117"/>
      <c r="G352" s="117"/>
      <c r="H352" s="301"/>
      <c r="I352" s="301"/>
      <c r="J352" s="99">
        <f t="shared" si="1004"/>
        <v>0</v>
      </c>
      <c r="K352" s="41"/>
      <c r="L352" s="749" t="e">
        <f t="shared" si="885"/>
        <v>#DIV/0!</v>
      </c>
      <c r="M352" s="117"/>
      <c r="N352" s="117"/>
      <c r="O352" s="117"/>
      <c r="P352" s="117"/>
      <c r="Q352" s="117"/>
      <c r="R352" s="117"/>
      <c r="S352" s="301"/>
      <c r="T352" s="41"/>
      <c r="U352" s="301"/>
      <c r="V352" s="115">
        <f t="shared" si="990"/>
        <v>0</v>
      </c>
      <c r="W352" s="301"/>
      <c r="X352" s="301"/>
      <c r="Y352" s="301"/>
      <c r="Z352" s="301">
        <f t="shared" si="991"/>
        <v>0</v>
      </c>
      <c r="AA352" s="117">
        <f t="shared" si="1009"/>
        <v>0</v>
      </c>
      <c r="AB352" s="301"/>
      <c r="AC352" s="301"/>
      <c r="AD352" s="41"/>
      <c r="AE352" s="526"/>
      <c r="AF352" s="749" t="e">
        <f t="shared" si="887"/>
        <v>#DIV/0!</v>
      </c>
      <c r="AG352" s="117"/>
      <c r="AH352" s="749"/>
      <c r="AI352" s="117"/>
      <c r="AJ352" s="117"/>
      <c r="AK352" s="117"/>
      <c r="AL352" s="117"/>
      <c r="AM352" s="301"/>
      <c r="AN352" s="41"/>
      <c r="AO352" s="301"/>
      <c r="AP352" s="301" t="e">
        <f t="shared" si="1005"/>
        <v>#REF!</v>
      </c>
      <c r="AQ352" s="41"/>
      <c r="AR352" s="301"/>
      <c r="AS352" s="749" t="e">
        <f t="shared" si="889"/>
        <v>#DIV/0!</v>
      </c>
      <c r="AT352" s="117" t="e">
        <f>#REF!</f>
        <v>#REF!</v>
      </c>
      <c r="AU352" s="749"/>
      <c r="AV352" s="117"/>
      <c r="AW352" s="117"/>
      <c r="AX352" s="117"/>
      <c r="AY352" s="117"/>
      <c r="AZ352" s="301"/>
      <c r="BA352" s="749"/>
      <c r="BB352" s="301"/>
      <c r="BC352" s="301"/>
      <c r="BD352" s="301"/>
      <c r="BE352" s="301"/>
      <c r="BF352" s="117"/>
      <c r="BG352" s="117"/>
      <c r="BH352" s="301"/>
      <c r="BI352" s="301"/>
      <c r="BJ352" s="301"/>
      <c r="BK352" s="117"/>
      <c r="BL352" s="301"/>
      <c r="BM352" s="301"/>
      <c r="BN352" s="301"/>
      <c r="BO352" s="117"/>
      <c r="BP352" s="117"/>
      <c r="BQ352" s="117"/>
      <c r="BR352" s="301"/>
      <c r="BS352" s="301"/>
      <c r="BT352" s="301"/>
      <c r="BU352" s="301"/>
      <c r="BV352" s="117"/>
      <c r="BW352" s="117"/>
      <c r="BX352" s="117"/>
      <c r="BY352" s="301"/>
      <c r="BZ352" s="301"/>
      <c r="CE352" s="749"/>
    </row>
    <row r="353" spans="2:83" s="44" customFormat="1" ht="56.25" hidden="1" customHeight="1" x14ac:dyDescent="0.25">
      <c r="B353" s="390"/>
      <c r="C353" s="111" t="s">
        <v>43</v>
      </c>
      <c r="D353" s="301"/>
      <c r="E353" s="117"/>
      <c r="F353" s="117"/>
      <c r="G353" s="117"/>
      <c r="H353" s="301"/>
      <c r="I353" s="301"/>
      <c r="J353" s="99">
        <f t="shared" si="1004"/>
        <v>0</v>
      </c>
      <c r="K353" s="41"/>
      <c r="L353" s="749" t="e">
        <f t="shared" si="885"/>
        <v>#DIV/0!</v>
      </c>
      <c r="M353" s="117"/>
      <c r="N353" s="117"/>
      <c r="O353" s="117"/>
      <c r="P353" s="117"/>
      <c r="Q353" s="117"/>
      <c r="R353" s="117"/>
      <c r="S353" s="301"/>
      <c r="T353" s="41"/>
      <c r="U353" s="301"/>
      <c r="V353" s="115">
        <f t="shared" si="990"/>
        <v>0</v>
      </c>
      <c r="W353" s="301"/>
      <c r="X353" s="301"/>
      <c r="Y353" s="301"/>
      <c r="Z353" s="301">
        <f t="shared" si="991"/>
        <v>0</v>
      </c>
      <c r="AA353" s="117">
        <f t="shared" si="1009"/>
        <v>0</v>
      </c>
      <c r="AB353" s="301"/>
      <c r="AC353" s="301"/>
      <c r="AD353" s="41"/>
      <c r="AE353" s="526"/>
      <c r="AF353" s="749" t="e">
        <f t="shared" si="887"/>
        <v>#DIV/0!</v>
      </c>
      <c r="AG353" s="117"/>
      <c r="AH353" s="749"/>
      <c r="AI353" s="117"/>
      <c r="AJ353" s="117"/>
      <c r="AK353" s="117"/>
      <c r="AL353" s="117"/>
      <c r="AM353" s="301"/>
      <c r="AN353" s="41"/>
      <c r="AO353" s="301"/>
      <c r="AP353" s="301" t="e">
        <f t="shared" si="1005"/>
        <v>#REF!</v>
      </c>
      <c r="AQ353" s="41"/>
      <c r="AR353" s="301"/>
      <c r="AS353" s="749" t="e">
        <f t="shared" si="889"/>
        <v>#DIV/0!</v>
      </c>
      <c r="AT353" s="117" t="e">
        <f>#REF!</f>
        <v>#REF!</v>
      </c>
      <c r="AU353" s="749"/>
      <c r="AV353" s="117"/>
      <c r="AW353" s="117"/>
      <c r="AX353" s="117"/>
      <c r="AY353" s="117"/>
      <c r="AZ353" s="301"/>
      <c r="BA353" s="749"/>
      <c r="BB353" s="301"/>
      <c r="BC353" s="301"/>
      <c r="BD353" s="301"/>
      <c r="BE353" s="301"/>
      <c r="BF353" s="117"/>
      <c r="BG353" s="117"/>
      <c r="BH353" s="301"/>
      <c r="BI353" s="301"/>
      <c r="BJ353" s="301"/>
      <c r="BK353" s="117"/>
      <c r="BL353" s="301"/>
      <c r="BM353" s="301"/>
      <c r="BN353" s="301"/>
      <c r="BO353" s="117"/>
      <c r="BP353" s="117"/>
      <c r="BQ353" s="117"/>
      <c r="BR353" s="301"/>
      <c r="BS353" s="301"/>
      <c r="BT353" s="301"/>
      <c r="BU353" s="301"/>
      <c r="BV353" s="117"/>
      <c r="BW353" s="117"/>
      <c r="BX353" s="117"/>
      <c r="BY353" s="301"/>
      <c r="BZ353" s="301"/>
      <c r="CE353" s="749"/>
    </row>
    <row r="354" spans="2:83" s="37" customFormat="1" ht="15" hidden="1" customHeight="1" x14ac:dyDescent="0.25">
      <c r="B354" s="205"/>
      <c r="C354" s="111" t="s">
        <v>40</v>
      </c>
      <c r="D354" s="35"/>
      <c r="E354" s="117"/>
      <c r="F354" s="117"/>
      <c r="G354" s="117"/>
      <c r="H354" s="35"/>
      <c r="I354" s="35"/>
      <c r="J354" s="99">
        <f t="shared" si="1004"/>
        <v>0</v>
      </c>
      <c r="K354" s="35"/>
      <c r="L354" s="749" t="e">
        <f t="shared" si="885"/>
        <v>#DIV/0!</v>
      </c>
      <c r="M354" s="117"/>
      <c r="N354" s="117"/>
      <c r="O354" s="117"/>
      <c r="P354" s="117"/>
      <c r="Q354" s="117"/>
      <c r="R354" s="117"/>
      <c r="S354" s="35"/>
      <c r="T354" s="35"/>
      <c r="U354" s="35"/>
      <c r="V354" s="115">
        <f t="shared" si="990"/>
        <v>0</v>
      </c>
      <c r="W354" s="35"/>
      <c r="X354" s="35"/>
      <c r="Y354" s="35"/>
      <c r="Z354" s="35">
        <f t="shared" si="991"/>
        <v>0</v>
      </c>
      <c r="AA354" s="117">
        <f t="shared" si="1009"/>
        <v>0</v>
      </c>
      <c r="AB354" s="35"/>
      <c r="AC354" s="35"/>
      <c r="AD354" s="35"/>
      <c r="AE354" s="514"/>
      <c r="AF354" s="749" t="e">
        <f t="shared" si="887"/>
        <v>#DIV/0!</v>
      </c>
      <c r="AG354" s="117"/>
      <c r="AH354" s="749"/>
      <c r="AI354" s="117"/>
      <c r="AJ354" s="117"/>
      <c r="AK354" s="117"/>
      <c r="AL354" s="117"/>
      <c r="AM354" s="35"/>
      <c r="AN354" s="35"/>
      <c r="AO354" s="35"/>
      <c r="AP354" s="35" t="e">
        <f t="shared" si="1005"/>
        <v>#REF!</v>
      </c>
      <c r="AQ354" s="35"/>
      <c r="AR354" s="35"/>
      <c r="AS354" s="749" t="e">
        <f t="shared" si="889"/>
        <v>#DIV/0!</v>
      </c>
      <c r="AT354" s="117" t="e">
        <f>#REF!</f>
        <v>#REF!</v>
      </c>
      <c r="AU354" s="749"/>
      <c r="AV354" s="117"/>
      <c r="AW354" s="117"/>
      <c r="AX354" s="117"/>
      <c r="AY354" s="117"/>
      <c r="AZ354" s="35"/>
      <c r="BA354" s="749"/>
      <c r="BB354" s="35"/>
      <c r="BC354" s="35"/>
      <c r="BD354" s="35"/>
      <c r="BE354" s="35"/>
      <c r="BF354" s="117"/>
      <c r="BG354" s="117"/>
      <c r="BH354" s="35"/>
      <c r="BI354" s="35"/>
      <c r="BJ354" s="35"/>
      <c r="BK354" s="117"/>
      <c r="BL354" s="35"/>
      <c r="BM354" s="35"/>
      <c r="BN354" s="35"/>
      <c r="BO354" s="117"/>
      <c r="BP354" s="117"/>
      <c r="BQ354" s="117"/>
      <c r="BR354" s="35"/>
      <c r="BS354" s="35"/>
      <c r="BT354" s="35"/>
      <c r="BU354" s="35"/>
      <c r="BV354" s="117"/>
      <c r="BW354" s="117"/>
      <c r="BX354" s="117"/>
      <c r="BY354" s="35"/>
      <c r="BZ354" s="35"/>
      <c r="CE354" s="749"/>
    </row>
    <row r="355" spans="2:83" s="42" customFormat="1" ht="123.75" hidden="1" customHeight="1" x14ac:dyDescent="0.25">
      <c r="B355" s="390" t="s">
        <v>208</v>
      </c>
      <c r="C355" s="109" t="s">
        <v>264</v>
      </c>
      <c r="D355" s="115">
        <v>0</v>
      </c>
      <c r="E355" s="115"/>
      <c r="F355" s="115"/>
      <c r="G355" s="115"/>
      <c r="H355" s="41"/>
      <c r="I355" s="41"/>
      <c r="J355" s="99">
        <f t="shared" si="1004"/>
        <v>0</v>
      </c>
      <c r="K355" s="115">
        <v>0</v>
      </c>
      <c r="L355" s="749" t="e">
        <f t="shared" si="885"/>
        <v>#DIV/0!</v>
      </c>
      <c r="M355" s="115">
        <v>0</v>
      </c>
      <c r="N355" s="115"/>
      <c r="O355" s="115"/>
      <c r="P355" s="115"/>
      <c r="Q355" s="115"/>
      <c r="R355" s="115"/>
      <c r="S355" s="41"/>
      <c r="T355" s="41"/>
      <c r="U355" s="41"/>
      <c r="V355" s="115">
        <f t="shared" si="990"/>
        <v>0</v>
      </c>
      <c r="W355" s="41"/>
      <c r="X355" s="41"/>
      <c r="Y355" s="41"/>
      <c r="Z355" s="115">
        <f t="shared" si="991"/>
        <v>0</v>
      </c>
      <c r="AA355" s="115">
        <f t="shared" si="1009"/>
        <v>0</v>
      </c>
      <c r="AB355" s="41"/>
      <c r="AC355" s="41"/>
      <c r="AD355" s="41"/>
      <c r="AE355" s="510">
        <f>AG355</f>
        <v>0</v>
      </c>
      <c r="AF355" s="749" t="e">
        <f t="shared" si="887"/>
        <v>#DIV/0!</v>
      </c>
      <c r="AG355" s="115"/>
      <c r="AH355" s="749"/>
      <c r="AI355" s="115"/>
      <c r="AJ355" s="115"/>
      <c r="AK355" s="115"/>
      <c r="AL355" s="115"/>
      <c r="AM355" s="41"/>
      <c r="AN355" s="41"/>
      <c r="AO355" s="41"/>
      <c r="AP355" s="115">
        <f t="shared" si="1005"/>
        <v>0</v>
      </c>
      <c r="AQ355" s="115"/>
      <c r="AR355" s="115">
        <f>AT355</f>
        <v>0</v>
      </c>
      <c r="AS355" s="749" t="e">
        <f t="shared" si="889"/>
        <v>#DIV/0!</v>
      </c>
      <c r="AT355" s="115">
        <f>AT356</f>
        <v>0</v>
      </c>
      <c r="AU355" s="749"/>
      <c r="AV355" s="115"/>
      <c r="AW355" s="115"/>
      <c r="AX355" s="115"/>
      <c r="AY355" s="115"/>
      <c r="AZ355" s="41"/>
      <c r="BA355" s="749"/>
      <c r="BB355" s="41"/>
      <c r="BC355" s="41"/>
      <c r="BD355" s="41"/>
      <c r="BE355" s="115"/>
      <c r="BF355" s="115"/>
      <c r="BG355" s="115"/>
      <c r="BH355" s="41"/>
      <c r="BI355" s="41"/>
      <c r="BJ355" s="115"/>
      <c r="BK355" s="115"/>
      <c r="BL355" s="41"/>
      <c r="BM355" s="41"/>
      <c r="BN355" s="115"/>
      <c r="BO355" s="115"/>
      <c r="BP355" s="115"/>
      <c r="BQ355" s="115"/>
      <c r="BR355" s="41"/>
      <c r="BS355" s="41"/>
      <c r="BT355" s="115"/>
      <c r="BU355" s="115"/>
      <c r="BV355" s="115"/>
      <c r="BW355" s="115"/>
      <c r="BX355" s="115"/>
      <c r="BY355" s="41"/>
      <c r="BZ355" s="41"/>
      <c r="CE355" s="749"/>
    </row>
    <row r="356" spans="2:83" s="37" customFormat="1" ht="33" hidden="1" customHeight="1" x14ac:dyDescent="0.25">
      <c r="B356" s="205"/>
      <c r="C356" s="111" t="s">
        <v>39</v>
      </c>
      <c r="D356" s="115">
        <v>0</v>
      </c>
      <c r="E356" s="117"/>
      <c r="F356" s="117"/>
      <c r="G356" s="117"/>
      <c r="H356" s="35"/>
      <c r="I356" s="35"/>
      <c r="J356" s="99">
        <f t="shared" si="1004"/>
        <v>0</v>
      </c>
      <c r="K356" s="115">
        <v>0</v>
      </c>
      <c r="L356" s="749" t="e">
        <f t="shared" si="885"/>
        <v>#DIV/0!</v>
      </c>
      <c r="M356" s="117">
        <v>0</v>
      </c>
      <c r="N356" s="117"/>
      <c r="O356" s="117"/>
      <c r="P356" s="117"/>
      <c r="Q356" s="117"/>
      <c r="R356" s="117"/>
      <c r="S356" s="35"/>
      <c r="T356" s="35"/>
      <c r="U356" s="35"/>
      <c r="V356" s="115">
        <f t="shared" si="990"/>
        <v>0</v>
      </c>
      <c r="W356" s="35"/>
      <c r="X356" s="35"/>
      <c r="Y356" s="35"/>
      <c r="Z356" s="115">
        <f t="shared" si="991"/>
        <v>0</v>
      </c>
      <c r="AA356" s="117">
        <f t="shared" si="1009"/>
        <v>0</v>
      </c>
      <c r="AB356" s="35"/>
      <c r="AC356" s="35"/>
      <c r="AD356" s="35"/>
      <c r="AE356" s="512">
        <f>AG356</f>
        <v>0</v>
      </c>
      <c r="AF356" s="749" t="e">
        <f t="shared" si="887"/>
        <v>#DIV/0!</v>
      </c>
      <c r="AG356" s="117"/>
      <c r="AH356" s="749"/>
      <c r="AI356" s="117"/>
      <c r="AJ356" s="117"/>
      <c r="AK356" s="117"/>
      <c r="AL356" s="117"/>
      <c r="AM356" s="35"/>
      <c r="AN356" s="35"/>
      <c r="AO356" s="35"/>
      <c r="AP356" s="117">
        <f t="shared" si="1005"/>
        <v>0</v>
      </c>
      <c r="AQ356" s="117"/>
      <c r="AR356" s="117">
        <f>AT356</f>
        <v>0</v>
      </c>
      <c r="AS356" s="749" t="e">
        <f t="shared" si="889"/>
        <v>#DIV/0!</v>
      </c>
      <c r="AT356" s="117"/>
      <c r="AU356" s="749"/>
      <c r="AV356" s="117"/>
      <c r="AW356" s="117"/>
      <c r="AX356" s="117"/>
      <c r="AY356" s="117"/>
      <c r="AZ356" s="35"/>
      <c r="BA356" s="749"/>
      <c r="BB356" s="35"/>
      <c r="BC356" s="35"/>
      <c r="BD356" s="35"/>
      <c r="BE356" s="117"/>
      <c r="BF356" s="117"/>
      <c r="BG356" s="117"/>
      <c r="BH356" s="35"/>
      <c r="BI356" s="35"/>
      <c r="BJ356" s="117"/>
      <c r="BK356" s="117"/>
      <c r="BL356" s="35"/>
      <c r="BM356" s="35"/>
      <c r="BN356" s="117"/>
      <c r="BO356" s="117"/>
      <c r="BP356" s="117"/>
      <c r="BQ356" s="117"/>
      <c r="BR356" s="35"/>
      <c r="BS356" s="35"/>
      <c r="BT356" s="117"/>
      <c r="BU356" s="117"/>
      <c r="BV356" s="117"/>
      <c r="BW356" s="117"/>
      <c r="BX356" s="117"/>
      <c r="BY356" s="35"/>
      <c r="BZ356" s="35"/>
      <c r="CE356" s="749"/>
    </row>
    <row r="357" spans="2:83" s="37" customFormat="1" ht="52.5" hidden="1" customHeight="1" x14ac:dyDescent="0.25">
      <c r="B357" s="205"/>
      <c r="C357" s="111" t="s">
        <v>40</v>
      </c>
      <c r="D357" s="35"/>
      <c r="E357" s="35"/>
      <c r="F357" s="35"/>
      <c r="G357" s="35"/>
      <c r="H357" s="35"/>
      <c r="I357" s="35"/>
      <c r="J357" s="99">
        <f t="shared" si="1004"/>
        <v>0</v>
      </c>
      <c r="K357" s="35"/>
      <c r="L357" s="749" t="e">
        <f t="shared" si="885"/>
        <v>#DIV/0!</v>
      </c>
      <c r="M357" s="35"/>
      <c r="N357" s="35"/>
      <c r="O357" s="35"/>
      <c r="P357" s="35"/>
      <c r="Q357" s="35"/>
      <c r="R357" s="35"/>
      <c r="S357" s="35"/>
      <c r="T357" s="35"/>
      <c r="U357" s="35"/>
      <c r="V357" s="115">
        <f t="shared" si="990"/>
        <v>0</v>
      </c>
      <c r="W357" s="35"/>
      <c r="X357" s="35"/>
      <c r="Y357" s="35"/>
      <c r="Z357" s="35">
        <f t="shared" si="991"/>
        <v>0</v>
      </c>
      <c r="AA357" s="35">
        <f t="shared" si="1009"/>
        <v>0</v>
      </c>
      <c r="AB357" s="35"/>
      <c r="AC357" s="35"/>
      <c r="AD357" s="35"/>
      <c r="AE357" s="514"/>
      <c r="AF357" s="749" t="e">
        <f t="shared" si="887"/>
        <v>#DIV/0!</v>
      </c>
      <c r="AG357" s="35"/>
      <c r="AH357" s="749"/>
      <c r="AI357" s="35"/>
      <c r="AJ357" s="35"/>
      <c r="AK357" s="35"/>
      <c r="AL357" s="35"/>
      <c r="AM357" s="35"/>
      <c r="AN357" s="35"/>
      <c r="AO357" s="35"/>
      <c r="AP357" s="35">
        <f t="shared" si="1005"/>
        <v>0</v>
      </c>
      <c r="AQ357" s="35"/>
      <c r="AR357" s="35"/>
      <c r="AS357" s="749" t="e">
        <f t="shared" si="889"/>
        <v>#DIV/0!</v>
      </c>
      <c r="AT357" s="35"/>
      <c r="AU357" s="749"/>
      <c r="AV357" s="35"/>
      <c r="AW357" s="35"/>
      <c r="AX357" s="35"/>
      <c r="AY357" s="35"/>
      <c r="AZ357" s="35"/>
      <c r="BA357" s="749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E357" s="749"/>
    </row>
    <row r="358" spans="2:83" s="44" customFormat="1" ht="15" hidden="1" customHeight="1" x14ac:dyDescent="0.25">
      <c r="B358" s="390"/>
      <c r="C358" s="123"/>
      <c r="D358" s="301"/>
      <c r="E358" s="301"/>
      <c r="F358" s="301"/>
      <c r="G358" s="301"/>
      <c r="H358" s="301"/>
      <c r="I358" s="301"/>
      <c r="J358" s="99">
        <f t="shared" si="1004"/>
        <v>0</v>
      </c>
      <c r="K358" s="41"/>
      <c r="L358" s="749" t="e">
        <f t="shared" si="885"/>
        <v>#DIV/0!</v>
      </c>
      <c r="M358" s="301"/>
      <c r="N358" s="41"/>
      <c r="O358" s="301"/>
      <c r="P358" s="41"/>
      <c r="Q358" s="301"/>
      <c r="R358" s="41"/>
      <c r="S358" s="301"/>
      <c r="T358" s="41"/>
      <c r="U358" s="301"/>
      <c r="V358" s="115">
        <f t="shared" si="990"/>
        <v>0</v>
      </c>
      <c r="W358" s="301"/>
      <c r="X358" s="301"/>
      <c r="Y358" s="301"/>
      <c r="Z358" s="301">
        <f t="shared" si="991"/>
        <v>0</v>
      </c>
      <c r="AA358" s="301">
        <f t="shared" si="1009"/>
        <v>0</v>
      </c>
      <c r="AB358" s="301"/>
      <c r="AC358" s="301"/>
      <c r="AD358" s="41"/>
      <c r="AE358" s="526"/>
      <c r="AF358" s="749" t="e">
        <f t="shared" si="887"/>
        <v>#DIV/0!</v>
      </c>
      <c r="AG358" s="301"/>
      <c r="AH358" s="749"/>
      <c r="AI358" s="301"/>
      <c r="AJ358" s="41"/>
      <c r="AK358" s="301"/>
      <c r="AL358" s="41"/>
      <c r="AM358" s="301"/>
      <c r="AN358" s="41"/>
      <c r="AO358" s="301"/>
      <c r="AP358" s="301">
        <f t="shared" si="1005"/>
        <v>0</v>
      </c>
      <c r="AQ358" s="41"/>
      <c r="AR358" s="301"/>
      <c r="AS358" s="749" t="e">
        <f t="shared" si="889"/>
        <v>#DIV/0!</v>
      </c>
      <c r="AT358" s="301"/>
      <c r="AU358" s="749"/>
      <c r="AV358" s="301"/>
      <c r="AW358" s="41"/>
      <c r="AX358" s="301"/>
      <c r="AY358" s="41"/>
      <c r="AZ358" s="301"/>
      <c r="BA358" s="749"/>
      <c r="BB358" s="301"/>
      <c r="BC358" s="301"/>
      <c r="BD358" s="301"/>
      <c r="BE358" s="301"/>
      <c r="BF358" s="301"/>
      <c r="BG358" s="301"/>
      <c r="BH358" s="301"/>
      <c r="BI358" s="301"/>
      <c r="BJ358" s="301"/>
      <c r="BK358" s="301"/>
      <c r="BL358" s="301"/>
      <c r="BM358" s="301"/>
      <c r="BN358" s="301"/>
      <c r="BO358" s="301"/>
      <c r="BP358" s="301"/>
      <c r="BQ358" s="301"/>
      <c r="BR358" s="301"/>
      <c r="BS358" s="301"/>
      <c r="BT358" s="301"/>
      <c r="BU358" s="301"/>
      <c r="BV358" s="301"/>
      <c r="BW358" s="301"/>
      <c r="BX358" s="301"/>
      <c r="BY358" s="301"/>
      <c r="BZ358" s="301"/>
      <c r="CE358" s="749"/>
    </row>
    <row r="359" spans="2:83" s="44" customFormat="1" ht="15" hidden="1" customHeight="1" x14ac:dyDescent="0.25">
      <c r="B359" s="390"/>
      <c r="C359" s="123"/>
      <c r="D359" s="301"/>
      <c r="E359" s="301"/>
      <c r="F359" s="301"/>
      <c r="G359" s="301"/>
      <c r="H359" s="301"/>
      <c r="I359" s="301"/>
      <c r="J359" s="99">
        <f t="shared" si="1004"/>
        <v>0</v>
      </c>
      <c r="K359" s="41"/>
      <c r="L359" s="749" t="e">
        <f t="shared" si="885"/>
        <v>#DIV/0!</v>
      </c>
      <c r="M359" s="301"/>
      <c r="N359" s="41"/>
      <c r="O359" s="301"/>
      <c r="P359" s="41"/>
      <c r="Q359" s="301"/>
      <c r="R359" s="41"/>
      <c r="S359" s="301"/>
      <c r="T359" s="41"/>
      <c r="U359" s="301"/>
      <c r="V359" s="115">
        <f t="shared" si="990"/>
        <v>0</v>
      </c>
      <c r="W359" s="301"/>
      <c r="X359" s="301"/>
      <c r="Y359" s="301"/>
      <c r="Z359" s="301">
        <f t="shared" si="991"/>
        <v>0</v>
      </c>
      <c r="AA359" s="301">
        <f t="shared" si="1009"/>
        <v>0</v>
      </c>
      <c r="AB359" s="301"/>
      <c r="AC359" s="301"/>
      <c r="AD359" s="41"/>
      <c r="AE359" s="526"/>
      <c r="AF359" s="749" t="e">
        <f t="shared" si="887"/>
        <v>#DIV/0!</v>
      </c>
      <c r="AG359" s="301"/>
      <c r="AH359" s="749"/>
      <c r="AI359" s="301"/>
      <c r="AJ359" s="41"/>
      <c r="AK359" s="301"/>
      <c r="AL359" s="41"/>
      <c r="AM359" s="301"/>
      <c r="AN359" s="41"/>
      <c r="AO359" s="301"/>
      <c r="AP359" s="301">
        <f t="shared" si="1005"/>
        <v>0</v>
      </c>
      <c r="AQ359" s="41"/>
      <c r="AR359" s="301"/>
      <c r="AS359" s="749" t="e">
        <f t="shared" si="889"/>
        <v>#DIV/0!</v>
      </c>
      <c r="AT359" s="301"/>
      <c r="AU359" s="749"/>
      <c r="AV359" s="301"/>
      <c r="AW359" s="41"/>
      <c r="AX359" s="301"/>
      <c r="AY359" s="41"/>
      <c r="AZ359" s="301"/>
      <c r="BA359" s="749"/>
      <c r="BB359" s="301"/>
      <c r="BC359" s="301"/>
      <c r="BD359" s="301"/>
      <c r="BE359" s="301"/>
      <c r="BF359" s="301"/>
      <c r="BG359" s="301"/>
      <c r="BH359" s="301"/>
      <c r="BI359" s="301"/>
      <c r="BJ359" s="301"/>
      <c r="BK359" s="301"/>
      <c r="BL359" s="301"/>
      <c r="BM359" s="301"/>
      <c r="BN359" s="301"/>
      <c r="BO359" s="301"/>
      <c r="BP359" s="301"/>
      <c r="BQ359" s="301"/>
      <c r="BR359" s="301"/>
      <c r="BS359" s="301"/>
      <c r="BT359" s="301"/>
      <c r="BU359" s="301"/>
      <c r="BV359" s="301"/>
      <c r="BW359" s="301"/>
      <c r="BX359" s="301"/>
      <c r="BY359" s="301"/>
      <c r="BZ359" s="301"/>
      <c r="CE359" s="749"/>
    </row>
    <row r="360" spans="2:83" s="44" customFormat="1" ht="15" hidden="1" customHeight="1" x14ac:dyDescent="0.25">
      <c r="B360" s="390"/>
      <c r="C360" s="123"/>
      <c r="D360" s="301"/>
      <c r="E360" s="301"/>
      <c r="F360" s="301"/>
      <c r="G360" s="301"/>
      <c r="H360" s="301"/>
      <c r="I360" s="301"/>
      <c r="J360" s="99">
        <f t="shared" si="1004"/>
        <v>0</v>
      </c>
      <c r="K360" s="41"/>
      <c r="L360" s="749" t="e">
        <f t="shared" si="885"/>
        <v>#DIV/0!</v>
      </c>
      <c r="M360" s="301"/>
      <c r="N360" s="41"/>
      <c r="O360" s="301"/>
      <c r="P360" s="41"/>
      <c r="Q360" s="301"/>
      <c r="R360" s="41"/>
      <c r="S360" s="301"/>
      <c r="T360" s="41"/>
      <c r="U360" s="301"/>
      <c r="V360" s="115">
        <f t="shared" si="990"/>
        <v>0</v>
      </c>
      <c r="W360" s="301"/>
      <c r="X360" s="301"/>
      <c r="Y360" s="301"/>
      <c r="Z360" s="301">
        <f t="shared" si="991"/>
        <v>0</v>
      </c>
      <c r="AA360" s="301">
        <f t="shared" si="1009"/>
        <v>0</v>
      </c>
      <c r="AB360" s="301"/>
      <c r="AC360" s="301"/>
      <c r="AD360" s="41"/>
      <c r="AE360" s="526"/>
      <c r="AF360" s="749" t="e">
        <f t="shared" si="887"/>
        <v>#DIV/0!</v>
      </c>
      <c r="AG360" s="301"/>
      <c r="AH360" s="749"/>
      <c r="AI360" s="301"/>
      <c r="AJ360" s="41"/>
      <c r="AK360" s="301"/>
      <c r="AL360" s="41"/>
      <c r="AM360" s="301"/>
      <c r="AN360" s="41"/>
      <c r="AO360" s="301"/>
      <c r="AP360" s="301">
        <f t="shared" si="1005"/>
        <v>0</v>
      </c>
      <c r="AQ360" s="41"/>
      <c r="AR360" s="301"/>
      <c r="AS360" s="749" t="e">
        <f t="shared" si="889"/>
        <v>#DIV/0!</v>
      </c>
      <c r="AT360" s="301"/>
      <c r="AU360" s="749"/>
      <c r="AV360" s="301"/>
      <c r="AW360" s="41"/>
      <c r="AX360" s="301"/>
      <c r="AY360" s="41"/>
      <c r="AZ360" s="301"/>
      <c r="BA360" s="749"/>
      <c r="BB360" s="301"/>
      <c r="BC360" s="301"/>
      <c r="BD360" s="301"/>
      <c r="BE360" s="301"/>
      <c r="BF360" s="301"/>
      <c r="BG360" s="301"/>
      <c r="BH360" s="301"/>
      <c r="BI360" s="301"/>
      <c r="BJ360" s="301"/>
      <c r="BK360" s="301"/>
      <c r="BL360" s="301"/>
      <c r="BM360" s="301"/>
      <c r="BN360" s="301"/>
      <c r="BO360" s="301"/>
      <c r="BP360" s="301"/>
      <c r="BQ360" s="301"/>
      <c r="BR360" s="301"/>
      <c r="BS360" s="301"/>
      <c r="BT360" s="301"/>
      <c r="BU360" s="301"/>
      <c r="BV360" s="301"/>
      <c r="BW360" s="301"/>
      <c r="BX360" s="301"/>
      <c r="BY360" s="301"/>
      <c r="BZ360" s="301"/>
      <c r="CE360" s="749"/>
    </row>
    <row r="361" spans="2:83" s="44" customFormat="1" ht="15" hidden="1" customHeight="1" x14ac:dyDescent="0.25">
      <c r="B361" s="390"/>
      <c r="C361" s="123"/>
      <c r="D361" s="301"/>
      <c r="E361" s="301"/>
      <c r="F361" s="301"/>
      <c r="G361" s="301"/>
      <c r="H361" s="301"/>
      <c r="I361" s="301"/>
      <c r="J361" s="99">
        <f t="shared" si="1004"/>
        <v>0</v>
      </c>
      <c r="K361" s="41"/>
      <c r="L361" s="749" t="e">
        <f t="shared" si="885"/>
        <v>#DIV/0!</v>
      </c>
      <c r="M361" s="301"/>
      <c r="N361" s="41"/>
      <c r="O361" s="301"/>
      <c r="P361" s="41"/>
      <c r="Q361" s="301"/>
      <c r="R361" s="41"/>
      <c r="S361" s="301"/>
      <c r="T361" s="41"/>
      <c r="U361" s="301"/>
      <c r="V361" s="115">
        <f t="shared" si="990"/>
        <v>0</v>
      </c>
      <c r="W361" s="301"/>
      <c r="X361" s="301"/>
      <c r="Y361" s="301"/>
      <c r="Z361" s="301">
        <f t="shared" si="991"/>
        <v>0</v>
      </c>
      <c r="AA361" s="301">
        <f t="shared" si="1009"/>
        <v>0</v>
      </c>
      <c r="AB361" s="301"/>
      <c r="AC361" s="301"/>
      <c r="AD361" s="41"/>
      <c r="AE361" s="526"/>
      <c r="AF361" s="749" t="e">
        <f t="shared" si="887"/>
        <v>#DIV/0!</v>
      </c>
      <c r="AG361" s="301"/>
      <c r="AH361" s="749"/>
      <c r="AI361" s="301"/>
      <c r="AJ361" s="41"/>
      <c r="AK361" s="301"/>
      <c r="AL361" s="41"/>
      <c r="AM361" s="301"/>
      <c r="AN361" s="41"/>
      <c r="AO361" s="301"/>
      <c r="AP361" s="301">
        <f t="shared" si="1005"/>
        <v>0</v>
      </c>
      <c r="AQ361" s="41"/>
      <c r="AR361" s="301"/>
      <c r="AS361" s="749" t="e">
        <f t="shared" si="889"/>
        <v>#DIV/0!</v>
      </c>
      <c r="AT361" s="301"/>
      <c r="AU361" s="749"/>
      <c r="AV361" s="301"/>
      <c r="AW361" s="41"/>
      <c r="AX361" s="301"/>
      <c r="AY361" s="41"/>
      <c r="AZ361" s="301"/>
      <c r="BA361" s="749"/>
      <c r="BB361" s="301"/>
      <c r="BC361" s="301"/>
      <c r="BD361" s="301"/>
      <c r="BE361" s="301"/>
      <c r="BF361" s="301"/>
      <c r="BG361" s="301"/>
      <c r="BH361" s="301"/>
      <c r="BI361" s="301"/>
      <c r="BJ361" s="301"/>
      <c r="BK361" s="301"/>
      <c r="BL361" s="301"/>
      <c r="BM361" s="301"/>
      <c r="BN361" s="301"/>
      <c r="BO361" s="301"/>
      <c r="BP361" s="301"/>
      <c r="BQ361" s="301"/>
      <c r="BR361" s="301"/>
      <c r="BS361" s="301"/>
      <c r="BT361" s="301"/>
      <c r="BU361" s="301"/>
      <c r="BV361" s="301"/>
      <c r="BW361" s="301"/>
      <c r="BX361" s="301"/>
      <c r="BY361" s="301"/>
      <c r="BZ361" s="301"/>
      <c r="CE361" s="749"/>
    </row>
    <row r="362" spans="2:83" s="44" customFormat="1" ht="15" hidden="1" customHeight="1" x14ac:dyDescent="0.25">
      <c r="B362" s="390"/>
      <c r="C362" s="123"/>
      <c r="D362" s="301"/>
      <c r="E362" s="301"/>
      <c r="F362" s="301"/>
      <c r="G362" s="301"/>
      <c r="H362" s="301"/>
      <c r="I362" s="301"/>
      <c r="J362" s="99">
        <f t="shared" si="1004"/>
        <v>0</v>
      </c>
      <c r="K362" s="41"/>
      <c r="L362" s="749" t="e">
        <f t="shared" si="885"/>
        <v>#DIV/0!</v>
      </c>
      <c r="M362" s="301"/>
      <c r="N362" s="41"/>
      <c r="O362" s="301"/>
      <c r="P362" s="41"/>
      <c r="Q362" s="301"/>
      <c r="R362" s="41"/>
      <c r="S362" s="301"/>
      <c r="T362" s="41"/>
      <c r="U362" s="301"/>
      <c r="V362" s="115">
        <f t="shared" si="990"/>
        <v>0</v>
      </c>
      <c r="W362" s="301"/>
      <c r="X362" s="301"/>
      <c r="Y362" s="301"/>
      <c r="Z362" s="301">
        <f t="shared" si="991"/>
        <v>0</v>
      </c>
      <c r="AA362" s="301">
        <f t="shared" si="1009"/>
        <v>0</v>
      </c>
      <c r="AB362" s="301"/>
      <c r="AC362" s="301"/>
      <c r="AD362" s="41"/>
      <c r="AE362" s="526"/>
      <c r="AF362" s="749" t="e">
        <f t="shared" si="887"/>
        <v>#DIV/0!</v>
      </c>
      <c r="AG362" s="301"/>
      <c r="AH362" s="749"/>
      <c r="AI362" s="301"/>
      <c r="AJ362" s="41"/>
      <c r="AK362" s="301"/>
      <c r="AL362" s="41"/>
      <c r="AM362" s="301"/>
      <c r="AN362" s="41"/>
      <c r="AO362" s="301"/>
      <c r="AP362" s="301">
        <f t="shared" si="1005"/>
        <v>0</v>
      </c>
      <c r="AQ362" s="41"/>
      <c r="AR362" s="301"/>
      <c r="AS362" s="749" t="e">
        <f t="shared" si="889"/>
        <v>#DIV/0!</v>
      </c>
      <c r="AT362" s="301"/>
      <c r="AU362" s="749"/>
      <c r="AV362" s="301"/>
      <c r="AW362" s="41"/>
      <c r="AX362" s="301"/>
      <c r="AY362" s="41"/>
      <c r="AZ362" s="301"/>
      <c r="BA362" s="749"/>
      <c r="BB362" s="301"/>
      <c r="BC362" s="301"/>
      <c r="BD362" s="301"/>
      <c r="BE362" s="301"/>
      <c r="BF362" s="301"/>
      <c r="BG362" s="301"/>
      <c r="BH362" s="301"/>
      <c r="BI362" s="301"/>
      <c r="BJ362" s="301"/>
      <c r="BK362" s="301"/>
      <c r="BL362" s="301"/>
      <c r="BM362" s="301"/>
      <c r="BN362" s="301"/>
      <c r="BO362" s="301"/>
      <c r="BP362" s="301"/>
      <c r="BQ362" s="301"/>
      <c r="BR362" s="301"/>
      <c r="BS362" s="301"/>
      <c r="BT362" s="301"/>
      <c r="BU362" s="301"/>
      <c r="BV362" s="301"/>
      <c r="BW362" s="301"/>
      <c r="BX362" s="301"/>
      <c r="BY362" s="301"/>
      <c r="BZ362" s="301"/>
      <c r="CE362" s="749"/>
    </row>
    <row r="363" spans="2:83" s="44" customFormat="1" ht="15" hidden="1" customHeight="1" x14ac:dyDescent="0.25">
      <c r="B363" s="390"/>
      <c r="C363" s="123"/>
      <c r="D363" s="301"/>
      <c r="E363" s="301"/>
      <c r="F363" s="301"/>
      <c r="G363" s="301"/>
      <c r="H363" s="301"/>
      <c r="I363" s="301"/>
      <c r="J363" s="99">
        <f t="shared" si="1004"/>
        <v>0</v>
      </c>
      <c r="K363" s="41"/>
      <c r="L363" s="749" t="e">
        <f t="shared" si="885"/>
        <v>#DIV/0!</v>
      </c>
      <c r="M363" s="301"/>
      <c r="N363" s="41"/>
      <c r="O363" s="301"/>
      <c r="P363" s="41"/>
      <c r="Q363" s="301"/>
      <c r="R363" s="41"/>
      <c r="S363" s="301"/>
      <c r="T363" s="41"/>
      <c r="U363" s="301"/>
      <c r="V363" s="115">
        <f t="shared" si="990"/>
        <v>0</v>
      </c>
      <c r="W363" s="301"/>
      <c r="X363" s="301"/>
      <c r="Y363" s="301"/>
      <c r="Z363" s="301">
        <f t="shared" si="991"/>
        <v>0</v>
      </c>
      <c r="AA363" s="301">
        <f t="shared" si="1009"/>
        <v>0</v>
      </c>
      <c r="AB363" s="301"/>
      <c r="AC363" s="301"/>
      <c r="AD363" s="41"/>
      <c r="AE363" s="526"/>
      <c r="AF363" s="749" t="e">
        <f t="shared" si="887"/>
        <v>#DIV/0!</v>
      </c>
      <c r="AG363" s="301"/>
      <c r="AH363" s="749"/>
      <c r="AI363" s="301"/>
      <c r="AJ363" s="41"/>
      <c r="AK363" s="301"/>
      <c r="AL363" s="41"/>
      <c r="AM363" s="301"/>
      <c r="AN363" s="41"/>
      <c r="AO363" s="301"/>
      <c r="AP363" s="301">
        <f t="shared" si="1005"/>
        <v>0</v>
      </c>
      <c r="AQ363" s="41"/>
      <c r="AR363" s="301"/>
      <c r="AS363" s="749" t="e">
        <f t="shared" si="889"/>
        <v>#DIV/0!</v>
      </c>
      <c r="AT363" s="301"/>
      <c r="AU363" s="749"/>
      <c r="AV363" s="301"/>
      <c r="AW363" s="41"/>
      <c r="AX363" s="301"/>
      <c r="AY363" s="41"/>
      <c r="AZ363" s="301"/>
      <c r="BA363" s="749"/>
      <c r="BB363" s="301"/>
      <c r="BC363" s="301"/>
      <c r="BD363" s="301"/>
      <c r="BE363" s="301"/>
      <c r="BF363" s="301"/>
      <c r="BG363" s="301"/>
      <c r="BH363" s="301"/>
      <c r="BI363" s="301"/>
      <c r="BJ363" s="301"/>
      <c r="BK363" s="301"/>
      <c r="BL363" s="301"/>
      <c r="BM363" s="301"/>
      <c r="BN363" s="301"/>
      <c r="BO363" s="301"/>
      <c r="BP363" s="301"/>
      <c r="BQ363" s="301"/>
      <c r="BR363" s="301"/>
      <c r="BS363" s="301"/>
      <c r="BT363" s="301"/>
      <c r="BU363" s="301"/>
      <c r="BV363" s="301"/>
      <c r="BW363" s="301"/>
      <c r="BX363" s="301"/>
      <c r="BY363" s="301"/>
      <c r="BZ363" s="301"/>
      <c r="CE363" s="749"/>
    </row>
    <row r="364" spans="2:83" s="37" customFormat="1" ht="35.25" hidden="1" customHeight="1" x14ac:dyDescent="0.25">
      <c r="B364" s="205"/>
      <c r="C364" s="111"/>
      <c r="D364" s="35"/>
      <c r="E364" s="35"/>
      <c r="F364" s="35"/>
      <c r="G364" s="35"/>
      <c r="H364" s="35"/>
      <c r="I364" s="35"/>
      <c r="J364" s="99">
        <f t="shared" si="1004"/>
        <v>0</v>
      </c>
      <c r="K364" s="35"/>
      <c r="L364" s="749" t="e">
        <f t="shared" si="885"/>
        <v>#DIV/0!</v>
      </c>
      <c r="M364" s="35"/>
      <c r="N364" s="35"/>
      <c r="O364" s="35"/>
      <c r="P364" s="35"/>
      <c r="Q364" s="35"/>
      <c r="R364" s="35"/>
      <c r="S364" s="35"/>
      <c r="T364" s="35"/>
      <c r="U364" s="35"/>
      <c r="V364" s="115">
        <f t="shared" si="990"/>
        <v>0</v>
      </c>
      <c r="W364" s="35"/>
      <c r="X364" s="35"/>
      <c r="Y364" s="35"/>
      <c r="Z364" s="35">
        <f t="shared" si="991"/>
        <v>0</v>
      </c>
      <c r="AA364" s="35">
        <f t="shared" si="1009"/>
        <v>0</v>
      </c>
      <c r="AB364" s="35"/>
      <c r="AC364" s="35"/>
      <c r="AD364" s="35"/>
      <c r="AE364" s="514"/>
      <c r="AF364" s="749" t="e">
        <f t="shared" si="887"/>
        <v>#DIV/0!</v>
      </c>
      <c r="AG364" s="35"/>
      <c r="AH364" s="749"/>
      <c r="AI364" s="35"/>
      <c r="AJ364" s="35"/>
      <c r="AK364" s="35"/>
      <c r="AL364" s="35"/>
      <c r="AM364" s="35"/>
      <c r="AN364" s="35"/>
      <c r="AO364" s="35"/>
      <c r="AP364" s="35">
        <f t="shared" si="1005"/>
        <v>0</v>
      </c>
      <c r="AQ364" s="35"/>
      <c r="AR364" s="35"/>
      <c r="AS364" s="749" t="e">
        <f t="shared" si="889"/>
        <v>#DIV/0!</v>
      </c>
      <c r="AT364" s="35"/>
      <c r="AU364" s="749"/>
      <c r="AV364" s="35"/>
      <c r="AW364" s="35"/>
      <c r="AX364" s="35"/>
      <c r="AY364" s="35"/>
      <c r="AZ364" s="35"/>
      <c r="BA364" s="749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E364" s="749"/>
    </row>
    <row r="365" spans="2:83" s="40" customFormat="1" ht="90" hidden="1" customHeight="1" x14ac:dyDescent="0.25">
      <c r="B365" s="201" t="s">
        <v>209</v>
      </c>
      <c r="C365" s="98" t="s">
        <v>230</v>
      </c>
      <c r="D365" s="99">
        <f>E365</f>
        <v>0</v>
      </c>
      <c r="E365" s="99"/>
      <c r="F365" s="99"/>
      <c r="G365" s="99"/>
      <c r="H365" s="287"/>
      <c r="I365" s="287"/>
      <c r="J365" s="99">
        <f t="shared" si="1004"/>
        <v>0</v>
      </c>
      <c r="K365" s="99">
        <f>M365</f>
        <v>0</v>
      </c>
      <c r="L365" s="749" t="e">
        <f t="shared" si="885"/>
        <v>#DIV/0!</v>
      </c>
      <c r="M365" s="99">
        <f>M366</f>
        <v>0</v>
      </c>
      <c r="N365" s="99"/>
      <c r="O365" s="99"/>
      <c r="P365" s="99"/>
      <c r="Q365" s="99"/>
      <c r="R365" s="99"/>
      <c r="S365" s="287"/>
      <c r="T365" s="287"/>
      <c r="U365" s="287"/>
      <c r="V365" s="115">
        <f t="shared" si="990"/>
        <v>0</v>
      </c>
      <c r="W365" s="287"/>
      <c r="X365" s="287"/>
      <c r="Y365" s="287"/>
      <c r="Z365" s="99">
        <f t="shared" si="991"/>
        <v>0</v>
      </c>
      <c r="AA365" s="99">
        <f t="shared" si="1009"/>
        <v>0</v>
      </c>
      <c r="AB365" s="287"/>
      <c r="AC365" s="287"/>
      <c r="AD365" s="287"/>
      <c r="AE365" s="507">
        <f>AG365</f>
        <v>0</v>
      </c>
      <c r="AF365" s="749" t="e">
        <f t="shared" si="887"/>
        <v>#DIV/0!</v>
      </c>
      <c r="AG365" s="99"/>
      <c r="AH365" s="749"/>
      <c r="AI365" s="99"/>
      <c r="AJ365" s="99"/>
      <c r="AK365" s="99"/>
      <c r="AL365" s="99"/>
      <c r="AM365" s="287"/>
      <c r="AN365" s="287"/>
      <c r="AO365" s="287"/>
      <c r="AP365" s="99">
        <f t="shared" si="1005"/>
        <v>0</v>
      </c>
      <c r="AQ365" s="99"/>
      <c r="AR365" s="99">
        <f>AT365</f>
        <v>0</v>
      </c>
      <c r="AS365" s="749" t="e">
        <f t="shared" si="889"/>
        <v>#DIV/0!</v>
      </c>
      <c r="AT365" s="99">
        <f>AT366</f>
        <v>0</v>
      </c>
      <c r="AU365" s="749"/>
      <c r="AV365" s="99"/>
      <c r="AW365" s="99"/>
      <c r="AX365" s="99"/>
      <c r="AY365" s="99"/>
      <c r="AZ365" s="287"/>
      <c r="BA365" s="749"/>
      <c r="BB365" s="287"/>
      <c r="BC365" s="287"/>
      <c r="BD365" s="287"/>
      <c r="BE365" s="99"/>
      <c r="BF365" s="99"/>
      <c r="BG365" s="99"/>
      <c r="BH365" s="287"/>
      <c r="BI365" s="287"/>
      <c r="BJ365" s="99"/>
      <c r="BK365" s="99"/>
      <c r="BL365" s="287"/>
      <c r="BM365" s="287"/>
      <c r="BN365" s="99"/>
      <c r="BO365" s="99"/>
      <c r="BP365" s="99"/>
      <c r="BQ365" s="99"/>
      <c r="BR365" s="287"/>
      <c r="BS365" s="287"/>
      <c r="BT365" s="99"/>
      <c r="BU365" s="99"/>
      <c r="BV365" s="99"/>
      <c r="BW365" s="99"/>
      <c r="BX365" s="99"/>
      <c r="BY365" s="287"/>
      <c r="BZ365" s="287"/>
      <c r="CE365" s="749"/>
    </row>
    <row r="366" spans="2:83" s="37" customFormat="1" ht="46.5" hidden="1" customHeight="1" x14ac:dyDescent="0.25">
      <c r="B366" s="207"/>
      <c r="C366" s="111" t="s">
        <v>40</v>
      </c>
      <c r="D366" s="117">
        <f>E366</f>
        <v>0</v>
      </c>
      <c r="E366" s="117"/>
      <c r="F366" s="117"/>
      <c r="G366" s="117"/>
      <c r="H366" s="35"/>
      <c r="I366" s="35"/>
      <c r="J366" s="99">
        <f t="shared" si="1004"/>
        <v>0</v>
      </c>
      <c r="K366" s="117">
        <f>M366</f>
        <v>0</v>
      </c>
      <c r="L366" s="749" t="e">
        <f t="shared" si="885"/>
        <v>#DIV/0!</v>
      </c>
      <c r="M366" s="117">
        <v>0</v>
      </c>
      <c r="N366" s="117"/>
      <c r="O366" s="117"/>
      <c r="P366" s="117"/>
      <c r="Q366" s="117"/>
      <c r="R366" s="117"/>
      <c r="S366" s="35"/>
      <c r="T366" s="35"/>
      <c r="U366" s="35"/>
      <c r="V366" s="115">
        <f t="shared" si="990"/>
        <v>0</v>
      </c>
      <c r="W366" s="35"/>
      <c r="X366" s="35"/>
      <c r="Y366" s="35"/>
      <c r="Z366" s="117">
        <f t="shared" si="991"/>
        <v>0</v>
      </c>
      <c r="AA366" s="117">
        <f t="shared" si="1009"/>
        <v>0</v>
      </c>
      <c r="AB366" s="35"/>
      <c r="AC366" s="35"/>
      <c r="AD366" s="35"/>
      <c r="AE366" s="512">
        <f>AG366</f>
        <v>0</v>
      </c>
      <c r="AF366" s="749" t="e">
        <f t="shared" si="887"/>
        <v>#DIV/0!</v>
      </c>
      <c r="AG366" s="117"/>
      <c r="AH366" s="749"/>
      <c r="AI366" s="117"/>
      <c r="AJ366" s="117"/>
      <c r="AK366" s="117"/>
      <c r="AL366" s="117"/>
      <c r="AM366" s="35"/>
      <c r="AN366" s="35"/>
      <c r="AO366" s="35"/>
      <c r="AP366" s="117">
        <f t="shared" si="1005"/>
        <v>0</v>
      </c>
      <c r="AQ366" s="117"/>
      <c r="AR366" s="117">
        <f>AT366</f>
        <v>0</v>
      </c>
      <c r="AS366" s="749" t="e">
        <f t="shared" si="889"/>
        <v>#DIV/0!</v>
      </c>
      <c r="AT366" s="117">
        <v>0</v>
      </c>
      <c r="AU366" s="749"/>
      <c r="AV366" s="117"/>
      <c r="AW366" s="117"/>
      <c r="AX366" s="117"/>
      <c r="AY366" s="117"/>
      <c r="AZ366" s="35"/>
      <c r="BA366" s="749"/>
      <c r="BB366" s="35"/>
      <c r="BC366" s="35"/>
      <c r="BD366" s="35"/>
      <c r="BE366" s="117"/>
      <c r="BF366" s="117"/>
      <c r="BG366" s="117"/>
      <c r="BH366" s="35"/>
      <c r="BI366" s="35"/>
      <c r="BJ366" s="117"/>
      <c r="BK366" s="117"/>
      <c r="BL366" s="35"/>
      <c r="BM366" s="35"/>
      <c r="BN366" s="117"/>
      <c r="BO366" s="117"/>
      <c r="BP366" s="117"/>
      <c r="BQ366" s="117"/>
      <c r="BR366" s="35"/>
      <c r="BS366" s="35"/>
      <c r="BT366" s="117"/>
      <c r="BU366" s="117"/>
      <c r="BV366" s="117"/>
      <c r="BW366" s="117"/>
      <c r="BX366" s="117"/>
      <c r="BY366" s="35"/>
      <c r="BZ366" s="35"/>
      <c r="CE366" s="749"/>
    </row>
    <row r="367" spans="2:83" s="37" customFormat="1" ht="42" hidden="1" customHeight="1" x14ac:dyDescent="0.25">
      <c r="B367" s="205"/>
      <c r="C367" s="111"/>
      <c r="D367" s="35"/>
      <c r="E367" s="35"/>
      <c r="F367" s="35"/>
      <c r="G367" s="35"/>
      <c r="H367" s="35"/>
      <c r="I367" s="35"/>
      <c r="J367" s="99">
        <f t="shared" si="1004"/>
        <v>0</v>
      </c>
      <c r="K367" s="35"/>
      <c r="L367" s="749" t="e">
        <f t="shared" si="885"/>
        <v>#DIV/0!</v>
      </c>
      <c r="M367" s="35"/>
      <c r="N367" s="35"/>
      <c r="O367" s="35"/>
      <c r="P367" s="35"/>
      <c r="Q367" s="35"/>
      <c r="R367" s="35"/>
      <c r="S367" s="35"/>
      <c r="T367" s="35"/>
      <c r="U367" s="35"/>
      <c r="V367" s="115">
        <f t="shared" si="990"/>
        <v>0</v>
      </c>
      <c r="W367" s="35"/>
      <c r="X367" s="35"/>
      <c r="Y367" s="35"/>
      <c r="Z367" s="35">
        <f t="shared" si="991"/>
        <v>0</v>
      </c>
      <c r="AA367" s="35">
        <f t="shared" si="1009"/>
        <v>0</v>
      </c>
      <c r="AB367" s="35"/>
      <c r="AC367" s="35"/>
      <c r="AD367" s="35"/>
      <c r="AE367" s="514"/>
      <c r="AF367" s="749" t="e">
        <f t="shared" si="887"/>
        <v>#DIV/0!</v>
      </c>
      <c r="AG367" s="35"/>
      <c r="AH367" s="749"/>
      <c r="AI367" s="35"/>
      <c r="AJ367" s="35"/>
      <c r="AK367" s="35"/>
      <c r="AL367" s="35"/>
      <c r="AM367" s="35"/>
      <c r="AN367" s="35"/>
      <c r="AO367" s="35"/>
      <c r="AP367" s="35">
        <f t="shared" si="1005"/>
        <v>0</v>
      </c>
      <c r="AQ367" s="35"/>
      <c r="AR367" s="35"/>
      <c r="AS367" s="749" t="e">
        <f t="shared" si="889"/>
        <v>#DIV/0!</v>
      </c>
      <c r="AT367" s="35"/>
      <c r="AU367" s="749"/>
      <c r="AV367" s="35"/>
      <c r="AW367" s="35"/>
      <c r="AX367" s="35"/>
      <c r="AY367" s="35"/>
      <c r="AZ367" s="35"/>
      <c r="BA367" s="749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E367" s="749"/>
    </row>
    <row r="368" spans="2:83" s="40" customFormat="1" ht="171.75" hidden="1" customHeight="1" x14ac:dyDescent="0.25">
      <c r="B368" s="201" t="s">
        <v>210</v>
      </c>
      <c r="C368" s="98" t="s">
        <v>53</v>
      </c>
      <c r="D368" s="665">
        <f>E368+I368</f>
        <v>0</v>
      </c>
      <c r="E368" s="99"/>
      <c r="F368" s="99"/>
      <c r="G368" s="99"/>
      <c r="H368" s="287"/>
      <c r="I368" s="287"/>
      <c r="J368" s="99">
        <f t="shared" si="1004"/>
        <v>0</v>
      </c>
      <c r="K368" s="665">
        <f>M368+U368</f>
        <v>0</v>
      </c>
      <c r="L368" s="749" t="e">
        <f t="shared" si="885"/>
        <v>#DIV/0!</v>
      </c>
      <c r="M368" s="99">
        <f>SUM(M370:M373)</f>
        <v>0</v>
      </c>
      <c r="N368" s="99"/>
      <c r="O368" s="99"/>
      <c r="P368" s="99"/>
      <c r="Q368" s="99"/>
      <c r="R368" s="99"/>
      <c r="S368" s="287"/>
      <c r="T368" s="287"/>
      <c r="U368" s="287"/>
      <c r="V368" s="115">
        <f t="shared" si="990"/>
        <v>0</v>
      </c>
      <c r="W368" s="287"/>
      <c r="X368" s="287"/>
      <c r="Y368" s="287"/>
      <c r="Z368" s="665">
        <f t="shared" si="991"/>
        <v>0</v>
      </c>
      <c r="AA368" s="99">
        <f t="shared" si="1009"/>
        <v>0</v>
      </c>
      <c r="AB368" s="287"/>
      <c r="AC368" s="287"/>
      <c r="AD368" s="287"/>
      <c r="AE368" s="264">
        <f>AG368+AO368</f>
        <v>0</v>
      </c>
      <c r="AF368" s="749" t="e">
        <f t="shared" si="887"/>
        <v>#DIV/0!</v>
      </c>
      <c r="AG368" s="99"/>
      <c r="AH368" s="749"/>
      <c r="AI368" s="99"/>
      <c r="AJ368" s="99"/>
      <c r="AK368" s="99"/>
      <c r="AL368" s="99"/>
      <c r="AM368" s="287"/>
      <c r="AN368" s="287"/>
      <c r="AO368" s="287"/>
      <c r="AP368" s="665">
        <f t="shared" si="1005"/>
        <v>0</v>
      </c>
      <c r="AQ368" s="734"/>
      <c r="AR368" s="665">
        <f>AT368+BB368</f>
        <v>0</v>
      </c>
      <c r="AS368" s="749" t="e">
        <f t="shared" si="889"/>
        <v>#DIV/0!</v>
      </c>
      <c r="AT368" s="99">
        <f>SUM(AT370:AT373)</f>
        <v>0</v>
      </c>
      <c r="AU368" s="749"/>
      <c r="AV368" s="99"/>
      <c r="AW368" s="99"/>
      <c r="AX368" s="99"/>
      <c r="AY368" s="99"/>
      <c r="AZ368" s="287"/>
      <c r="BA368" s="749"/>
      <c r="BB368" s="287"/>
      <c r="BC368" s="287"/>
      <c r="BD368" s="287"/>
      <c r="BE368" s="665"/>
      <c r="BF368" s="99"/>
      <c r="BG368" s="99"/>
      <c r="BH368" s="287"/>
      <c r="BI368" s="287"/>
      <c r="BJ368" s="665"/>
      <c r="BK368" s="99"/>
      <c r="BL368" s="287"/>
      <c r="BM368" s="287"/>
      <c r="BN368" s="665"/>
      <c r="BO368" s="99"/>
      <c r="BP368" s="99"/>
      <c r="BQ368" s="99"/>
      <c r="BR368" s="287"/>
      <c r="BS368" s="287"/>
      <c r="BT368" s="665"/>
      <c r="BU368" s="665"/>
      <c r="BV368" s="99"/>
      <c r="BW368" s="99"/>
      <c r="BX368" s="99"/>
      <c r="BY368" s="287"/>
      <c r="BZ368" s="287"/>
      <c r="CE368" s="749"/>
    </row>
    <row r="369" spans="2:83" s="40" customFormat="1" ht="45" hidden="1" customHeight="1" x14ac:dyDescent="0.25">
      <c r="B369" s="201"/>
      <c r="C369" s="98" t="s">
        <v>31</v>
      </c>
      <c r="D369" s="99">
        <f>E369</f>
        <v>0</v>
      </c>
      <c r="E369" s="99"/>
      <c r="F369" s="99"/>
      <c r="G369" s="99"/>
      <c r="H369" s="287"/>
      <c r="I369" s="287"/>
      <c r="J369" s="99">
        <f t="shared" si="1004"/>
        <v>0</v>
      </c>
      <c r="K369" s="99">
        <f>M369</f>
        <v>0</v>
      </c>
      <c r="L369" s="749" t="e">
        <f t="shared" ref="L369:L433" si="1010">K369/D369</f>
        <v>#DIV/0!</v>
      </c>
      <c r="M369" s="99">
        <f>M370+M372</f>
        <v>0</v>
      </c>
      <c r="N369" s="99"/>
      <c r="O369" s="99"/>
      <c r="P369" s="99"/>
      <c r="Q369" s="99"/>
      <c r="R369" s="99"/>
      <c r="S369" s="287"/>
      <c r="T369" s="287"/>
      <c r="U369" s="287"/>
      <c r="V369" s="115">
        <f t="shared" si="990"/>
        <v>0</v>
      </c>
      <c r="W369" s="287"/>
      <c r="X369" s="287"/>
      <c r="Y369" s="287"/>
      <c r="Z369" s="99">
        <f t="shared" si="991"/>
        <v>0</v>
      </c>
      <c r="AA369" s="99">
        <f t="shared" si="1009"/>
        <v>0</v>
      </c>
      <c r="AB369" s="287"/>
      <c r="AC369" s="287"/>
      <c r="AD369" s="287"/>
      <c r="AE369" s="507">
        <f>AG369</f>
        <v>0</v>
      </c>
      <c r="AF369" s="749" t="e">
        <f t="shared" ref="AF369:AF433" si="1011">AE369/D369</f>
        <v>#DIV/0!</v>
      </c>
      <c r="AG369" s="99"/>
      <c r="AH369" s="749"/>
      <c r="AI369" s="99"/>
      <c r="AJ369" s="99"/>
      <c r="AK369" s="99"/>
      <c r="AL369" s="99"/>
      <c r="AM369" s="287"/>
      <c r="AN369" s="287"/>
      <c r="AO369" s="287"/>
      <c r="AP369" s="99">
        <f t="shared" si="1005"/>
        <v>0</v>
      </c>
      <c r="AQ369" s="99"/>
      <c r="AR369" s="99">
        <f>AT369</f>
        <v>0</v>
      </c>
      <c r="AS369" s="749" t="e">
        <f t="shared" ref="AS369:AS433" si="1012">AR369/D369</f>
        <v>#DIV/0!</v>
      </c>
      <c r="AT369" s="99">
        <f>AT370+AT372</f>
        <v>0</v>
      </c>
      <c r="AU369" s="749"/>
      <c r="AV369" s="99"/>
      <c r="AW369" s="99"/>
      <c r="AX369" s="99"/>
      <c r="AY369" s="99"/>
      <c r="AZ369" s="287"/>
      <c r="BA369" s="749"/>
      <c r="BB369" s="287"/>
      <c r="BC369" s="287"/>
      <c r="BD369" s="287"/>
      <c r="BE369" s="99"/>
      <c r="BF369" s="99"/>
      <c r="BG369" s="99"/>
      <c r="BH369" s="287"/>
      <c r="BI369" s="287"/>
      <c r="BJ369" s="99"/>
      <c r="BK369" s="99"/>
      <c r="BL369" s="287"/>
      <c r="BM369" s="287"/>
      <c r="BN369" s="99"/>
      <c r="BO369" s="99"/>
      <c r="BP369" s="99"/>
      <c r="BQ369" s="99"/>
      <c r="BR369" s="287"/>
      <c r="BS369" s="287"/>
      <c r="BT369" s="99"/>
      <c r="BU369" s="99"/>
      <c r="BV369" s="99"/>
      <c r="BW369" s="99"/>
      <c r="BX369" s="99"/>
      <c r="BY369" s="287"/>
      <c r="BZ369" s="287"/>
      <c r="CE369" s="749"/>
    </row>
    <row r="370" spans="2:83" s="37" customFormat="1" ht="24" hidden="1" customHeight="1" x14ac:dyDescent="0.25">
      <c r="B370" s="205"/>
      <c r="C370" s="111" t="s">
        <v>39</v>
      </c>
      <c r="D370" s="117">
        <f>E370</f>
        <v>0</v>
      </c>
      <c r="E370" s="117"/>
      <c r="F370" s="117"/>
      <c r="G370" s="117"/>
      <c r="H370" s="35"/>
      <c r="I370" s="35"/>
      <c r="J370" s="99">
        <f t="shared" si="1004"/>
        <v>0</v>
      </c>
      <c r="K370" s="117">
        <f>M370</f>
        <v>0</v>
      </c>
      <c r="L370" s="749" t="e">
        <f t="shared" si="1010"/>
        <v>#DIV/0!</v>
      </c>
      <c r="M370" s="117">
        <v>0</v>
      </c>
      <c r="N370" s="117"/>
      <c r="O370" s="117"/>
      <c r="P370" s="117"/>
      <c r="Q370" s="117"/>
      <c r="R370" s="117"/>
      <c r="S370" s="35"/>
      <c r="T370" s="35"/>
      <c r="U370" s="35"/>
      <c r="V370" s="115">
        <f t="shared" si="990"/>
        <v>0</v>
      </c>
      <c r="W370" s="35"/>
      <c r="X370" s="35"/>
      <c r="Y370" s="35"/>
      <c r="Z370" s="117">
        <f t="shared" si="991"/>
        <v>0</v>
      </c>
      <c r="AA370" s="117">
        <f t="shared" si="1009"/>
        <v>0</v>
      </c>
      <c r="AB370" s="35"/>
      <c r="AC370" s="35"/>
      <c r="AD370" s="35"/>
      <c r="AE370" s="512">
        <f>AG370</f>
        <v>0</v>
      </c>
      <c r="AF370" s="749" t="e">
        <f t="shared" si="1011"/>
        <v>#DIV/0!</v>
      </c>
      <c r="AG370" s="117"/>
      <c r="AH370" s="749"/>
      <c r="AI370" s="117"/>
      <c r="AJ370" s="117"/>
      <c r="AK370" s="117"/>
      <c r="AL370" s="117"/>
      <c r="AM370" s="35"/>
      <c r="AN370" s="35"/>
      <c r="AO370" s="35"/>
      <c r="AP370" s="117">
        <f t="shared" si="1005"/>
        <v>0</v>
      </c>
      <c r="AQ370" s="117"/>
      <c r="AR370" s="117">
        <f>AT370</f>
        <v>0</v>
      </c>
      <c r="AS370" s="749" t="e">
        <f t="shared" si="1012"/>
        <v>#DIV/0!</v>
      </c>
      <c r="AT370" s="117">
        <v>0</v>
      </c>
      <c r="AU370" s="749"/>
      <c r="AV370" s="117"/>
      <c r="AW370" s="117"/>
      <c r="AX370" s="117"/>
      <c r="AY370" s="117"/>
      <c r="AZ370" s="35"/>
      <c r="BA370" s="749"/>
      <c r="BB370" s="35"/>
      <c r="BC370" s="35"/>
      <c r="BD370" s="35"/>
      <c r="BE370" s="117"/>
      <c r="BF370" s="117"/>
      <c r="BG370" s="117"/>
      <c r="BH370" s="35"/>
      <c r="BI370" s="35"/>
      <c r="BJ370" s="117"/>
      <c r="BK370" s="117"/>
      <c r="BL370" s="35"/>
      <c r="BM370" s="35"/>
      <c r="BN370" s="117"/>
      <c r="BO370" s="117"/>
      <c r="BP370" s="117"/>
      <c r="BQ370" s="117"/>
      <c r="BR370" s="35"/>
      <c r="BS370" s="35"/>
      <c r="BT370" s="117"/>
      <c r="BU370" s="117"/>
      <c r="BV370" s="117"/>
      <c r="BW370" s="117"/>
      <c r="BX370" s="117"/>
      <c r="BY370" s="35"/>
      <c r="BZ370" s="35"/>
      <c r="CE370" s="749"/>
    </row>
    <row r="371" spans="2:83" s="37" customFormat="1" ht="51" hidden="1" customHeight="1" x14ac:dyDescent="0.25">
      <c r="B371" s="205"/>
      <c r="C371" s="111" t="s">
        <v>43</v>
      </c>
      <c r="D371" s="35"/>
      <c r="E371" s="35"/>
      <c r="F371" s="35"/>
      <c r="G371" s="35"/>
      <c r="H371" s="35"/>
      <c r="I371" s="35"/>
      <c r="J371" s="99">
        <f t="shared" si="1004"/>
        <v>0</v>
      </c>
      <c r="K371" s="35"/>
      <c r="L371" s="749" t="e">
        <f t="shared" si="1010"/>
        <v>#DIV/0!</v>
      </c>
      <c r="M371" s="35"/>
      <c r="N371" s="35"/>
      <c r="O371" s="35"/>
      <c r="P371" s="35"/>
      <c r="Q371" s="35"/>
      <c r="R371" s="35"/>
      <c r="S371" s="35"/>
      <c r="T371" s="35"/>
      <c r="U371" s="35"/>
      <c r="V371" s="115">
        <f t="shared" si="990"/>
        <v>0</v>
      </c>
      <c r="W371" s="35"/>
      <c r="X371" s="35"/>
      <c r="Y371" s="35"/>
      <c r="Z371" s="35">
        <f t="shared" si="991"/>
        <v>0</v>
      </c>
      <c r="AA371" s="35">
        <f t="shared" si="1009"/>
        <v>0</v>
      </c>
      <c r="AB371" s="35"/>
      <c r="AC371" s="35"/>
      <c r="AD371" s="35"/>
      <c r="AE371" s="514"/>
      <c r="AF371" s="749" t="e">
        <f t="shared" si="1011"/>
        <v>#DIV/0!</v>
      </c>
      <c r="AG371" s="35"/>
      <c r="AH371" s="749"/>
      <c r="AI371" s="35"/>
      <c r="AJ371" s="35"/>
      <c r="AK371" s="35"/>
      <c r="AL371" s="35"/>
      <c r="AM371" s="35"/>
      <c r="AN371" s="35"/>
      <c r="AO371" s="35"/>
      <c r="AP371" s="35">
        <f t="shared" si="1005"/>
        <v>0</v>
      </c>
      <c r="AQ371" s="35"/>
      <c r="AR371" s="35"/>
      <c r="AS371" s="749" t="e">
        <f t="shared" si="1012"/>
        <v>#DIV/0!</v>
      </c>
      <c r="AT371" s="35"/>
      <c r="AU371" s="749"/>
      <c r="AV371" s="35"/>
      <c r="AW371" s="35"/>
      <c r="AX371" s="35"/>
      <c r="AY371" s="35"/>
      <c r="AZ371" s="35"/>
      <c r="BA371" s="749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E371" s="749"/>
    </row>
    <row r="372" spans="2:83" s="37" customFormat="1" ht="24" hidden="1" customHeight="1" x14ac:dyDescent="0.25">
      <c r="B372" s="205"/>
      <c r="C372" s="111" t="s">
        <v>40</v>
      </c>
      <c r="D372" s="35"/>
      <c r="E372" s="35"/>
      <c r="F372" s="35"/>
      <c r="G372" s="35"/>
      <c r="H372" s="35"/>
      <c r="I372" s="35"/>
      <c r="J372" s="99">
        <f t="shared" si="1004"/>
        <v>0</v>
      </c>
      <c r="K372" s="35"/>
      <c r="L372" s="749" t="e">
        <f t="shared" si="1010"/>
        <v>#DIV/0!</v>
      </c>
      <c r="M372" s="35"/>
      <c r="N372" s="35"/>
      <c r="O372" s="35"/>
      <c r="P372" s="35"/>
      <c r="Q372" s="35"/>
      <c r="R372" s="35"/>
      <c r="S372" s="35"/>
      <c r="T372" s="35"/>
      <c r="U372" s="35"/>
      <c r="V372" s="115">
        <f t="shared" si="990"/>
        <v>0</v>
      </c>
      <c r="W372" s="35"/>
      <c r="X372" s="35"/>
      <c r="Y372" s="35"/>
      <c r="Z372" s="35">
        <f t="shared" si="991"/>
        <v>0</v>
      </c>
      <c r="AA372" s="35">
        <f t="shared" si="1009"/>
        <v>0</v>
      </c>
      <c r="AB372" s="35"/>
      <c r="AC372" s="35"/>
      <c r="AD372" s="35"/>
      <c r="AE372" s="514"/>
      <c r="AF372" s="749" t="e">
        <f t="shared" si="1011"/>
        <v>#DIV/0!</v>
      </c>
      <c r="AG372" s="35"/>
      <c r="AH372" s="749"/>
      <c r="AI372" s="35"/>
      <c r="AJ372" s="35"/>
      <c r="AK372" s="35"/>
      <c r="AL372" s="35"/>
      <c r="AM372" s="35"/>
      <c r="AN372" s="35"/>
      <c r="AO372" s="35"/>
      <c r="AP372" s="35">
        <f t="shared" si="1005"/>
        <v>0</v>
      </c>
      <c r="AQ372" s="35"/>
      <c r="AR372" s="35"/>
      <c r="AS372" s="749" t="e">
        <f t="shared" si="1012"/>
        <v>#DIV/0!</v>
      </c>
      <c r="AT372" s="35"/>
      <c r="AU372" s="749"/>
      <c r="AV372" s="35"/>
      <c r="AW372" s="35"/>
      <c r="AX372" s="35"/>
      <c r="AY372" s="35"/>
      <c r="AZ372" s="35"/>
      <c r="BA372" s="749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E372" s="749"/>
    </row>
    <row r="373" spans="2:83" s="23" customFormat="1" ht="46.5" hidden="1" customHeight="1" x14ac:dyDescent="0.25">
      <c r="B373" s="202"/>
      <c r="C373" s="102" t="s">
        <v>32</v>
      </c>
      <c r="D373" s="22">
        <f>E373</f>
        <v>0</v>
      </c>
      <c r="E373" s="22"/>
      <c r="F373" s="22"/>
      <c r="G373" s="22"/>
      <c r="H373" s="22"/>
      <c r="I373" s="22"/>
      <c r="J373" s="99">
        <f t="shared" si="1004"/>
        <v>0</v>
      </c>
      <c r="K373" s="41">
        <f>M373</f>
        <v>0</v>
      </c>
      <c r="L373" s="749" t="e">
        <f t="shared" si="1010"/>
        <v>#DIV/0!</v>
      </c>
      <c r="M373" s="22">
        <v>0</v>
      </c>
      <c r="N373" s="41"/>
      <c r="O373" s="22"/>
      <c r="P373" s="41"/>
      <c r="Q373" s="22"/>
      <c r="R373" s="41"/>
      <c r="S373" s="22"/>
      <c r="T373" s="41"/>
      <c r="U373" s="22"/>
      <c r="V373" s="115">
        <f t="shared" si="990"/>
        <v>0</v>
      </c>
      <c r="W373" s="22"/>
      <c r="X373" s="22"/>
      <c r="Y373" s="22"/>
      <c r="Z373" s="22">
        <f t="shared" si="991"/>
        <v>0</v>
      </c>
      <c r="AA373" s="22">
        <f t="shared" si="1009"/>
        <v>0</v>
      </c>
      <c r="AB373" s="22"/>
      <c r="AC373" s="22"/>
      <c r="AD373" s="41"/>
      <c r="AE373" s="513">
        <f>AG373</f>
        <v>0</v>
      </c>
      <c r="AF373" s="749" t="e">
        <f t="shared" si="1011"/>
        <v>#DIV/0!</v>
      </c>
      <c r="AG373" s="22"/>
      <c r="AH373" s="749"/>
      <c r="AI373" s="22"/>
      <c r="AJ373" s="41"/>
      <c r="AK373" s="22"/>
      <c r="AL373" s="41"/>
      <c r="AM373" s="22"/>
      <c r="AN373" s="41"/>
      <c r="AO373" s="22"/>
      <c r="AP373" s="22">
        <f t="shared" si="1005"/>
        <v>0</v>
      </c>
      <c r="AQ373" s="41"/>
      <c r="AR373" s="22">
        <f>AT373</f>
        <v>0</v>
      </c>
      <c r="AS373" s="749" t="e">
        <f t="shared" si="1012"/>
        <v>#DIV/0!</v>
      </c>
      <c r="AT373" s="22">
        <v>0</v>
      </c>
      <c r="AU373" s="749"/>
      <c r="AV373" s="22"/>
      <c r="AW373" s="41"/>
      <c r="AX373" s="22"/>
      <c r="AY373" s="41"/>
      <c r="AZ373" s="22"/>
      <c r="BA373" s="749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E373" s="749"/>
    </row>
    <row r="374" spans="2:83" s="42" customFormat="1" ht="148.5" hidden="1" customHeight="1" x14ac:dyDescent="0.25">
      <c r="B374" s="201" t="s">
        <v>209</v>
      </c>
      <c r="C374" s="98" t="s">
        <v>54</v>
      </c>
      <c r="D374" s="41"/>
      <c r="E374" s="41"/>
      <c r="F374" s="41"/>
      <c r="G374" s="41"/>
      <c r="H374" s="41"/>
      <c r="I374" s="41"/>
      <c r="J374" s="99">
        <f t="shared" si="1004"/>
        <v>0</v>
      </c>
      <c r="K374" s="41"/>
      <c r="L374" s="749" t="e">
        <f t="shared" si="1010"/>
        <v>#DIV/0!</v>
      </c>
      <c r="M374" s="41"/>
      <c r="N374" s="41"/>
      <c r="O374" s="41"/>
      <c r="P374" s="41"/>
      <c r="Q374" s="41"/>
      <c r="R374" s="41"/>
      <c r="S374" s="41"/>
      <c r="T374" s="41"/>
      <c r="U374" s="41"/>
      <c r="V374" s="115">
        <f t="shared" si="990"/>
        <v>0</v>
      </c>
      <c r="W374" s="41"/>
      <c r="X374" s="41"/>
      <c r="Y374" s="41"/>
      <c r="Z374" s="41">
        <f t="shared" si="991"/>
        <v>0</v>
      </c>
      <c r="AA374" s="41">
        <f t="shared" si="1009"/>
        <v>0</v>
      </c>
      <c r="AB374" s="41"/>
      <c r="AC374" s="41"/>
      <c r="AD374" s="41"/>
      <c r="AE374" s="515"/>
      <c r="AF374" s="749" t="e">
        <f t="shared" si="1011"/>
        <v>#DIV/0!</v>
      </c>
      <c r="AG374" s="41"/>
      <c r="AH374" s="749"/>
      <c r="AI374" s="41"/>
      <c r="AJ374" s="41"/>
      <c r="AK374" s="41"/>
      <c r="AL374" s="41"/>
      <c r="AM374" s="41"/>
      <c r="AN374" s="41"/>
      <c r="AO374" s="41"/>
      <c r="AP374" s="41">
        <f t="shared" si="1005"/>
        <v>0</v>
      </c>
      <c r="AQ374" s="41"/>
      <c r="AR374" s="41"/>
      <c r="AS374" s="749" t="e">
        <f t="shared" si="1012"/>
        <v>#DIV/0!</v>
      </c>
      <c r="AT374" s="41"/>
      <c r="AU374" s="749"/>
      <c r="AV374" s="41"/>
      <c r="AW374" s="41"/>
      <c r="AX374" s="41"/>
      <c r="AY374" s="41"/>
      <c r="AZ374" s="41"/>
      <c r="BA374" s="749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  <c r="BP374" s="41"/>
      <c r="BQ374" s="41"/>
      <c r="BR374" s="41"/>
      <c r="BS374" s="41"/>
      <c r="BT374" s="41"/>
      <c r="BU374" s="41"/>
      <c r="BV374" s="41"/>
      <c r="BW374" s="41"/>
      <c r="BX374" s="41"/>
      <c r="BY374" s="41"/>
      <c r="BZ374" s="41"/>
      <c r="CE374" s="749"/>
    </row>
    <row r="375" spans="2:83" s="37" customFormat="1" ht="50.25" hidden="1" customHeight="1" x14ac:dyDescent="0.25">
      <c r="B375" s="201"/>
      <c r="C375" s="124" t="s">
        <v>31</v>
      </c>
      <c r="D375" s="35"/>
      <c r="E375" s="35"/>
      <c r="F375" s="35"/>
      <c r="G375" s="35"/>
      <c r="H375" s="35"/>
      <c r="I375" s="35"/>
      <c r="J375" s="99">
        <f t="shared" si="1004"/>
        <v>0</v>
      </c>
      <c r="K375" s="35"/>
      <c r="L375" s="749" t="e">
        <f t="shared" si="1010"/>
        <v>#DIV/0!</v>
      </c>
      <c r="M375" s="35"/>
      <c r="N375" s="35"/>
      <c r="O375" s="35"/>
      <c r="P375" s="35"/>
      <c r="Q375" s="35"/>
      <c r="R375" s="35"/>
      <c r="S375" s="35"/>
      <c r="T375" s="35"/>
      <c r="U375" s="35"/>
      <c r="V375" s="115">
        <f t="shared" si="990"/>
        <v>0</v>
      </c>
      <c r="W375" s="35"/>
      <c r="X375" s="35"/>
      <c r="Y375" s="35"/>
      <c r="Z375" s="35">
        <f t="shared" si="991"/>
        <v>0</v>
      </c>
      <c r="AA375" s="35">
        <f t="shared" si="1009"/>
        <v>0</v>
      </c>
      <c r="AB375" s="35"/>
      <c r="AC375" s="35"/>
      <c r="AD375" s="35"/>
      <c r="AE375" s="514"/>
      <c r="AF375" s="749" t="e">
        <f t="shared" si="1011"/>
        <v>#DIV/0!</v>
      </c>
      <c r="AG375" s="35"/>
      <c r="AH375" s="749"/>
      <c r="AI375" s="35"/>
      <c r="AJ375" s="35"/>
      <c r="AK375" s="35"/>
      <c r="AL375" s="35"/>
      <c r="AM375" s="35"/>
      <c r="AN375" s="35"/>
      <c r="AO375" s="35"/>
      <c r="AP375" s="35">
        <f t="shared" si="1005"/>
        <v>0</v>
      </c>
      <c r="AQ375" s="35"/>
      <c r="AR375" s="35"/>
      <c r="AS375" s="749" t="e">
        <f t="shared" si="1012"/>
        <v>#DIV/0!</v>
      </c>
      <c r="AT375" s="35"/>
      <c r="AU375" s="749"/>
      <c r="AV375" s="35"/>
      <c r="AW375" s="35"/>
      <c r="AX375" s="35"/>
      <c r="AY375" s="35"/>
      <c r="AZ375" s="35"/>
      <c r="BA375" s="749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E375" s="749"/>
    </row>
    <row r="376" spans="2:83" s="44" customFormat="1" ht="15" hidden="1" customHeight="1" x14ac:dyDescent="0.25">
      <c r="B376" s="205"/>
      <c r="C376" s="111" t="s">
        <v>39</v>
      </c>
      <c r="D376" s="301"/>
      <c r="E376" s="301"/>
      <c r="F376" s="301"/>
      <c r="G376" s="301"/>
      <c r="H376" s="301"/>
      <c r="I376" s="301"/>
      <c r="J376" s="99">
        <f t="shared" si="1004"/>
        <v>0</v>
      </c>
      <c r="K376" s="41"/>
      <c r="L376" s="749" t="e">
        <f t="shared" si="1010"/>
        <v>#DIV/0!</v>
      </c>
      <c r="M376" s="301"/>
      <c r="N376" s="41"/>
      <c r="O376" s="301"/>
      <c r="P376" s="41"/>
      <c r="Q376" s="301"/>
      <c r="R376" s="41"/>
      <c r="S376" s="301"/>
      <c r="T376" s="41"/>
      <c r="U376" s="301"/>
      <c r="V376" s="115">
        <f t="shared" si="990"/>
        <v>0</v>
      </c>
      <c r="W376" s="301"/>
      <c r="X376" s="301"/>
      <c r="Y376" s="301"/>
      <c r="Z376" s="301">
        <f t="shared" si="991"/>
        <v>0</v>
      </c>
      <c r="AA376" s="301">
        <f t="shared" si="1009"/>
        <v>0</v>
      </c>
      <c r="AB376" s="301"/>
      <c r="AC376" s="301"/>
      <c r="AD376" s="41"/>
      <c r="AE376" s="526"/>
      <c r="AF376" s="749" t="e">
        <f t="shared" si="1011"/>
        <v>#DIV/0!</v>
      </c>
      <c r="AG376" s="301"/>
      <c r="AH376" s="749"/>
      <c r="AI376" s="301"/>
      <c r="AJ376" s="41"/>
      <c r="AK376" s="301"/>
      <c r="AL376" s="41"/>
      <c r="AM376" s="301"/>
      <c r="AN376" s="41"/>
      <c r="AO376" s="301"/>
      <c r="AP376" s="301">
        <f t="shared" si="1005"/>
        <v>0</v>
      </c>
      <c r="AQ376" s="41"/>
      <c r="AR376" s="301"/>
      <c r="AS376" s="749" t="e">
        <f t="shared" si="1012"/>
        <v>#DIV/0!</v>
      </c>
      <c r="AT376" s="301"/>
      <c r="AU376" s="749"/>
      <c r="AV376" s="301"/>
      <c r="AW376" s="41"/>
      <c r="AX376" s="301"/>
      <c r="AY376" s="41"/>
      <c r="AZ376" s="301"/>
      <c r="BA376" s="749"/>
      <c r="BB376" s="301"/>
      <c r="BC376" s="301"/>
      <c r="BD376" s="301"/>
      <c r="BE376" s="301"/>
      <c r="BF376" s="301"/>
      <c r="BG376" s="301"/>
      <c r="BH376" s="301"/>
      <c r="BI376" s="301"/>
      <c r="BJ376" s="301"/>
      <c r="BK376" s="301"/>
      <c r="BL376" s="301"/>
      <c r="BM376" s="301"/>
      <c r="BN376" s="301"/>
      <c r="BO376" s="301"/>
      <c r="BP376" s="301"/>
      <c r="BQ376" s="301"/>
      <c r="BR376" s="301"/>
      <c r="BS376" s="301"/>
      <c r="BT376" s="301"/>
      <c r="BU376" s="301"/>
      <c r="BV376" s="301"/>
      <c r="BW376" s="301"/>
      <c r="BX376" s="301"/>
      <c r="BY376" s="301"/>
      <c r="BZ376" s="301"/>
      <c r="CE376" s="749"/>
    </row>
    <row r="377" spans="2:83" s="44" customFormat="1" ht="36.75" hidden="1" customHeight="1" x14ac:dyDescent="0.25">
      <c r="B377" s="205"/>
      <c r="C377" s="111" t="s">
        <v>40</v>
      </c>
      <c r="D377" s="301"/>
      <c r="E377" s="301"/>
      <c r="F377" s="301"/>
      <c r="G377" s="301"/>
      <c r="H377" s="301"/>
      <c r="I377" s="301"/>
      <c r="J377" s="99">
        <f t="shared" si="1004"/>
        <v>0</v>
      </c>
      <c r="K377" s="41"/>
      <c r="L377" s="749" t="e">
        <f t="shared" si="1010"/>
        <v>#DIV/0!</v>
      </c>
      <c r="M377" s="301"/>
      <c r="N377" s="41"/>
      <c r="O377" s="301"/>
      <c r="P377" s="41"/>
      <c r="Q377" s="301"/>
      <c r="R377" s="41"/>
      <c r="S377" s="301"/>
      <c r="T377" s="41"/>
      <c r="U377" s="301"/>
      <c r="V377" s="115">
        <f t="shared" si="990"/>
        <v>0</v>
      </c>
      <c r="W377" s="301"/>
      <c r="X377" s="301"/>
      <c r="Y377" s="301"/>
      <c r="Z377" s="301">
        <f t="shared" si="991"/>
        <v>0</v>
      </c>
      <c r="AA377" s="301">
        <f t="shared" si="1009"/>
        <v>0</v>
      </c>
      <c r="AB377" s="301"/>
      <c r="AC377" s="301"/>
      <c r="AD377" s="41"/>
      <c r="AE377" s="526"/>
      <c r="AF377" s="749" t="e">
        <f t="shared" si="1011"/>
        <v>#DIV/0!</v>
      </c>
      <c r="AG377" s="301"/>
      <c r="AH377" s="749"/>
      <c r="AI377" s="301"/>
      <c r="AJ377" s="41"/>
      <c r="AK377" s="301"/>
      <c r="AL377" s="41"/>
      <c r="AM377" s="301"/>
      <c r="AN377" s="41"/>
      <c r="AO377" s="301"/>
      <c r="AP377" s="301">
        <f t="shared" si="1005"/>
        <v>0</v>
      </c>
      <c r="AQ377" s="41"/>
      <c r="AR377" s="301"/>
      <c r="AS377" s="749" t="e">
        <f t="shared" si="1012"/>
        <v>#DIV/0!</v>
      </c>
      <c r="AT377" s="301"/>
      <c r="AU377" s="749"/>
      <c r="AV377" s="301"/>
      <c r="AW377" s="41"/>
      <c r="AX377" s="301"/>
      <c r="AY377" s="41"/>
      <c r="AZ377" s="301"/>
      <c r="BA377" s="749"/>
      <c r="BB377" s="301"/>
      <c r="BC377" s="301"/>
      <c r="BD377" s="301"/>
      <c r="BE377" s="301"/>
      <c r="BF377" s="301"/>
      <c r="BG377" s="301"/>
      <c r="BH377" s="301"/>
      <c r="BI377" s="301"/>
      <c r="BJ377" s="301"/>
      <c r="BK377" s="301"/>
      <c r="BL377" s="301"/>
      <c r="BM377" s="301"/>
      <c r="BN377" s="301"/>
      <c r="BO377" s="301"/>
      <c r="BP377" s="301"/>
      <c r="BQ377" s="301"/>
      <c r="BR377" s="301"/>
      <c r="BS377" s="301"/>
      <c r="BT377" s="301"/>
      <c r="BU377" s="301"/>
      <c r="BV377" s="301"/>
      <c r="BW377" s="301"/>
      <c r="BX377" s="301"/>
      <c r="BY377" s="301"/>
      <c r="BZ377" s="301"/>
      <c r="CE377" s="749"/>
    </row>
    <row r="378" spans="2:83" s="44" customFormat="1" ht="36.75" hidden="1" customHeight="1" x14ac:dyDescent="0.25">
      <c r="B378" s="205"/>
      <c r="C378" s="111"/>
      <c r="D378" s="301"/>
      <c r="E378" s="301"/>
      <c r="F378" s="301"/>
      <c r="G378" s="301"/>
      <c r="H378" s="301"/>
      <c r="I378" s="301"/>
      <c r="J378" s="99">
        <f t="shared" si="1004"/>
        <v>0</v>
      </c>
      <c r="K378" s="41"/>
      <c r="L378" s="749" t="e">
        <f t="shared" si="1010"/>
        <v>#DIV/0!</v>
      </c>
      <c r="M378" s="301"/>
      <c r="N378" s="41"/>
      <c r="O378" s="301"/>
      <c r="P378" s="41"/>
      <c r="Q378" s="301"/>
      <c r="R378" s="41"/>
      <c r="S378" s="301"/>
      <c r="T378" s="41"/>
      <c r="U378" s="301"/>
      <c r="V378" s="115">
        <f t="shared" si="990"/>
        <v>0</v>
      </c>
      <c r="W378" s="301"/>
      <c r="X378" s="301"/>
      <c r="Y378" s="301"/>
      <c r="Z378" s="301">
        <f t="shared" si="991"/>
        <v>0</v>
      </c>
      <c r="AA378" s="301">
        <f t="shared" si="1009"/>
        <v>0</v>
      </c>
      <c r="AB378" s="301"/>
      <c r="AC378" s="301"/>
      <c r="AD378" s="41"/>
      <c r="AE378" s="526"/>
      <c r="AF378" s="749" t="e">
        <f t="shared" si="1011"/>
        <v>#DIV/0!</v>
      </c>
      <c r="AG378" s="301"/>
      <c r="AH378" s="749"/>
      <c r="AI378" s="301"/>
      <c r="AJ378" s="41"/>
      <c r="AK378" s="301"/>
      <c r="AL378" s="41"/>
      <c r="AM378" s="301"/>
      <c r="AN378" s="41"/>
      <c r="AO378" s="301"/>
      <c r="AP378" s="301">
        <f t="shared" si="1005"/>
        <v>0</v>
      </c>
      <c r="AQ378" s="41"/>
      <c r="AR378" s="301"/>
      <c r="AS378" s="749" t="e">
        <f t="shared" si="1012"/>
        <v>#DIV/0!</v>
      </c>
      <c r="AT378" s="301"/>
      <c r="AU378" s="749"/>
      <c r="AV378" s="301"/>
      <c r="AW378" s="41"/>
      <c r="AX378" s="301"/>
      <c r="AY378" s="41"/>
      <c r="AZ378" s="301"/>
      <c r="BA378" s="749"/>
      <c r="BB378" s="301"/>
      <c r="BC378" s="301"/>
      <c r="BD378" s="301"/>
      <c r="BE378" s="301"/>
      <c r="BF378" s="301"/>
      <c r="BG378" s="301"/>
      <c r="BH378" s="301"/>
      <c r="BI378" s="301"/>
      <c r="BJ378" s="301"/>
      <c r="BK378" s="301"/>
      <c r="BL378" s="301"/>
      <c r="BM378" s="301"/>
      <c r="BN378" s="301"/>
      <c r="BO378" s="301"/>
      <c r="BP378" s="301"/>
      <c r="BQ378" s="301"/>
      <c r="BR378" s="301"/>
      <c r="BS378" s="301"/>
      <c r="BT378" s="301"/>
      <c r="BU378" s="301"/>
      <c r="BV378" s="301"/>
      <c r="BW378" s="301"/>
      <c r="BX378" s="301"/>
      <c r="BY378" s="301"/>
      <c r="BZ378" s="301"/>
      <c r="CE378" s="749"/>
    </row>
    <row r="379" spans="2:83" s="44" customFormat="1" ht="137.25" hidden="1" customHeight="1" x14ac:dyDescent="0.25">
      <c r="B379" s="201" t="s">
        <v>10</v>
      </c>
      <c r="C379" s="98" t="s">
        <v>180</v>
      </c>
      <c r="D379" s="99">
        <f>E379+G379+H379+I379</f>
        <v>0</v>
      </c>
      <c r="E379" s="115"/>
      <c r="F379" s="115"/>
      <c r="G379" s="115">
        <f>G380</f>
        <v>0</v>
      </c>
      <c r="H379" s="301"/>
      <c r="I379" s="301"/>
      <c r="J379" s="99">
        <f t="shared" si="1004"/>
        <v>0</v>
      </c>
      <c r="K379" s="99">
        <f>M379+Q379+S379+U379</f>
        <v>0</v>
      </c>
      <c r="L379" s="749" t="e">
        <f t="shared" si="1010"/>
        <v>#DIV/0!</v>
      </c>
      <c r="M379" s="115">
        <f>M380</f>
        <v>0</v>
      </c>
      <c r="N379" s="115"/>
      <c r="O379" s="115"/>
      <c r="P379" s="115"/>
      <c r="Q379" s="115">
        <f>Q380</f>
        <v>0</v>
      </c>
      <c r="R379" s="115"/>
      <c r="S379" s="301"/>
      <c r="T379" s="41"/>
      <c r="U379" s="301"/>
      <c r="V379" s="115">
        <f t="shared" si="990"/>
        <v>0</v>
      </c>
      <c r="W379" s="301"/>
      <c r="X379" s="301"/>
      <c r="Y379" s="301"/>
      <c r="Z379" s="115">
        <f t="shared" ref="Z379:Z468" si="1013">AA379+AB379+AC379</f>
        <v>0</v>
      </c>
      <c r="AA379" s="115">
        <f t="shared" si="1009"/>
        <v>0</v>
      </c>
      <c r="AB379" s="301"/>
      <c r="AC379" s="301"/>
      <c r="AD379" s="41"/>
      <c r="AE379" s="507">
        <f>AG379+AK379+AM379+AO379</f>
        <v>0</v>
      </c>
      <c r="AF379" s="749" t="e">
        <f t="shared" si="1011"/>
        <v>#DIV/0!</v>
      </c>
      <c r="AG379" s="115"/>
      <c r="AH379" s="749"/>
      <c r="AI379" s="115"/>
      <c r="AJ379" s="115"/>
      <c r="AK379" s="115"/>
      <c r="AL379" s="115"/>
      <c r="AM379" s="301"/>
      <c r="AN379" s="41"/>
      <c r="AO379" s="301"/>
      <c r="AP379" s="115">
        <f t="shared" si="1005"/>
        <v>0</v>
      </c>
      <c r="AQ379" s="115"/>
      <c r="AR379" s="99">
        <f>AT379+AX379+AZ379+BB379</f>
        <v>0</v>
      </c>
      <c r="AS379" s="749" t="e">
        <f t="shared" si="1012"/>
        <v>#DIV/0!</v>
      </c>
      <c r="AT379" s="115">
        <f>AT381</f>
        <v>0</v>
      </c>
      <c r="AU379" s="749"/>
      <c r="AV379" s="115"/>
      <c r="AW379" s="115"/>
      <c r="AX379" s="115"/>
      <c r="AY379" s="115"/>
      <c r="AZ379" s="301"/>
      <c r="BA379" s="749"/>
      <c r="BB379" s="301"/>
      <c r="BC379" s="301"/>
      <c r="BD379" s="301"/>
      <c r="BE379" s="99"/>
      <c r="BF379" s="115"/>
      <c r="BG379" s="115"/>
      <c r="BH379" s="301"/>
      <c r="BI379" s="301"/>
      <c r="BJ379" s="115"/>
      <c r="BK379" s="115"/>
      <c r="BL379" s="301"/>
      <c r="BM379" s="301"/>
      <c r="BN379" s="115"/>
      <c r="BO379" s="115"/>
      <c r="BP379" s="115"/>
      <c r="BQ379" s="115"/>
      <c r="BR379" s="301"/>
      <c r="BS379" s="301"/>
      <c r="BT379" s="115"/>
      <c r="BU379" s="99"/>
      <c r="BV379" s="115"/>
      <c r="BW379" s="115"/>
      <c r="BX379" s="115"/>
      <c r="BY379" s="301"/>
      <c r="BZ379" s="301"/>
      <c r="CE379" s="749"/>
    </row>
    <row r="380" spans="2:83" s="42" customFormat="1" ht="46.5" hidden="1" customHeight="1" x14ac:dyDescent="0.25">
      <c r="B380" s="390"/>
      <c r="C380" s="98" t="s">
        <v>31</v>
      </c>
      <c r="D380" s="99">
        <f>E380+G380+H380+I380</f>
        <v>0</v>
      </c>
      <c r="E380" s="115"/>
      <c r="F380" s="115"/>
      <c r="G380" s="115">
        <f>G381</f>
        <v>0</v>
      </c>
      <c r="H380" s="41"/>
      <c r="I380" s="41"/>
      <c r="J380" s="99">
        <f t="shared" si="1004"/>
        <v>0</v>
      </c>
      <c r="K380" s="99">
        <f>M380+Q380+S380+U380</f>
        <v>0</v>
      </c>
      <c r="L380" s="749" t="e">
        <f t="shared" si="1010"/>
        <v>#DIV/0!</v>
      </c>
      <c r="M380" s="115">
        <f>M381</f>
        <v>0</v>
      </c>
      <c r="N380" s="115"/>
      <c r="O380" s="115"/>
      <c r="P380" s="115"/>
      <c r="Q380" s="115">
        <f>Q381</f>
        <v>0</v>
      </c>
      <c r="R380" s="115"/>
      <c r="S380" s="41"/>
      <c r="T380" s="41"/>
      <c r="U380" s="41"/>
      <c r="V380" s="115">
        <f t="shared" ref="V380" si="1014">W380+X380+Y380</f>
        <v>0</v>
      </c>
      <c r="W380" s="41"/>
      <c r="X380" s="41"/>
      <c r="Y380" s="41"/>
      <c r="Z380" s="115">
        <f t="shared" si="1013"/>
        <v>0</v>
      </c>
      <c r="AA380" s="115">
        <f t="shared" si="1009"/>
        <v>0</v>
      </c>
      <c r="AB380" s="41"/>
      <c r="AC380" s="41"/>
      <c r="AD380" s="41"/>
      <c r="AE380" s="507">
        <f>AG380+AK380+AM380+AO380</f>
        <v>0</v>
      </c>
      <c r="AF380" s="749" t="e">
        <f t="shared" si="1011"/>
        <v>#DIV/0!</v>
      </c>
      <c r="AG380" s="115"/>
      <c r="AH380" s="749"/>
      <c r="AI380" s="115"/>
      <c r="AJ380" s="115"/>
      <c r="AK380" s="115"/>
      <c r="AL380" s="115"/>
      <c r="AM380" s="41"/>
      <c r="AN380" s="41"/>
      <c r="AO380" s="41"/>
      <c r="AP380" s="115">
        <f t="shared" ref="AP380" si="1015">AR380+AT380+AX380</f>
        <v>0</v>
      </c>
      <c r="AQ380" s="115"/>
      <c r="AR380" s="99">
        <f>AT380+AX380+AZ380+BB380</f>
        <v>0</v>
      </c>
      <c r="AS380" s="749" t="e">
        <f t="shared" si="1012"/>
        <v>#DIV/0!</v>
      </c>
      <c r="AT380" s="115">
        <f>SUM(AT381:AT383)</f>
        <v>0</v>
      </c>
      <c r="AU380" s="749"/>
      <c r="AV380" s="115"/>
      <c r="AW380" s="115"/>
      <c r="AX380" s="115"/>
      <c r="AY380" s="115"/>
      <c r="AZ380" s="41"/>
      <c r="BA380" s="749"/>
      <c r="BB380" s="41"/>
      <c r="BC380" s="41"/>
      <c r="BD380" s="41"/>
      <c r="BE380" s="99"/>
      <c r="BF380" s="115"/>
      <c r="BG380" s="115"/>
      <c r="BH380" s="41"/>
      <c r="BI380" s="41"/>
      <c r="BJ380" s="115"/>
      <c r="BK380" s="115"/>
      <c r="BL380" s="41"/>
      <c r="BM380" s="41"/>
      <c r="BN380" s="115"/>
      <c r="BO380" s="115"/>
      <c r="BP380" s="115"/>
      <c r="BQ380" s="115"/>
      <c r="BR380" s="41"/>
      <c r="BS380" s="41"/>
      <c r="BT380" s="115"/>
      <c r="BU380" s="99"/>
      <c r="BV380" s="115"/>
      <c r="BW380" s="115"/>
      <c r="BX380" s="115"/>
      <c r="BY380" s="41"/>
      <c r="BZ380" s="41"/>
      <c r="CE380" s="749"/>
    </row>
    <row r="381" spans="2:83" s="44" customFormat="1" ht="36.75" hidden="1" customHeight="1" x14ac:dyDescent="0.25">
      <c r="B381" s="205"/>
      <c r="C381" s="111" t="s">
        <v>39</v>
      </c>
      <c r="D381" s="117">
        <f>E381</f>
        <v>0</v>
      </c>
      <c r="E381" s="117"/>
      <c r="F381" s="117"/>
      <c r="G381" s="117">
        <v>0</v>
      </c>
      <c r="H381" s="301"/>
      <c r="I381" s="301"/>
      <c r="J381" s="99">
        <f t="shared" si="1004"/>
        <v>0</v>
      </c>
      <c r="K381" s="117">
        <f>M381</f>
        <v>0</v>
      </c>
      <c r="L381" s="749" t="e">
        <f t="shared" si="1010"/>
        <v>#DIV/0!</v>
      </c>
      <c r="M381" s="117">
        <v>0</v>
      </c>
      <c r="N381" s="117"/>
      <c r="O381" s="117"/>
      <c r="P381" s="117"/>
      <c r="Q381" s="117">
        <v>0</v>
      </c>
      <c r="R381" s="117"/>
      <c r="S381" s="301"/>
      <c r="T381" s="41"/>
      <c r="U381" s="301"/>
      <c r="V381" s="89">
        <f t="shared" ref="V381:V469" si="1016">W381+X381+Y381</f>
        <v>0</v>
      </c>
      <c r="W381" s="301"/>
      <c r="X381" s="301"/>
      <c r="Y381" s="301"/>
      <c r="Z381" s="117">
        <f t="shared" si="1013"/>
        <v>0</v>
      </c>
      <c r="AA381" s="117">
        <f t="shared" si="1009"/>
        <v>0</v>
      </c>
      <c r="AB381" s="301"/>
      <c r="AC381" s="301"/>
      <c r="AD381" s="41"/>
      <c r="AE381" s="512">
        <f>AG381</f>
        <v>0</v>
      </c>
      <c r="AF381" s="749" t="e">
        <f t="shared" si="1011"/>
        <v>#DIV/0!</v>
      </c>
      <c r="AG381" s="117"/>
      <c r="AH381" s="749"/>
      <c r="AI381" s="117"/>
      <c r="AJ381" s="117"/>
      <c r="AK381" s="117"/>
      <c r="AL381" s="117"/>
      <c r="AM381" s="301"/>
      <c r="AN381" s="41"/>
      <c r="AO381" s="301"/>
      <c r="AP381" s="117">
        <f t="shared" ref="AP381:AP436" si="1017">AR381+AT381+AX381</f>
        <v>0</v>
      </c>
      <c r="AQ381" s="117"/>
      <c r="AR381" s="117">
        <f>AT381</f>
        <v>0</v>
      </c>
      <c r="AS381" s="749" t="e">
        <f t="shared" si="1012"/>
        <v>#DIV/0!</v>
      </c>
      <c r="AT381" s="117">
        <v>0</v>
      </c>
      <c r="AU381" s="749"/>
      <c r="AV381" s="117"/>
      <c r="AW381" s="117"/>
      <c r="AX381" s="117"/>
      <c r="AY381" s="117"/>
      <c r="AZ381" s="301"/>
      <c r="BA381" s="749"/>
      <c r="BB381" s="301"/>
      <c r="BC381" s="301"/>
      <c r="BD381" s="301"/>
      <c r="BE381" s="117"/>
      <c r="BF381" s="117"/>
      <c r="BG381" s="117"/>
      <c r="BH381" s="301"/>
      <c r="BI381" s="301"/>
      <c r="BJ381" s="117"/>
      <c r="BK381" s="117"/>
      <c r="BL381" s="301"/>
      <c r="BM381" s="301"/>
      <c r="BN381" s="117"/>
      <c r="BO381" s="117"/>
      <c r="BP381" s="117"/>
      <c r="BQ381" s="117"/>
      <c r="BR381" s="301"/>
      <c r="BS381" s="301"/>
      <c r="BT381" s="117"/>
      <c r="BU381" s="117"/>
      <c r="BV381" s="117"/>
      <c r="BW381" s="117"/>
      <c r="BX381" s="117"/>
      <c r="BY381" s="301"/>
      <c r="BZ381" s="301"/>
      <c r="CE381" s="749"/>
    </row>
    <row r="382" spans="2:83" s="44" customFormat="1" ht="171.75" hidden="1" customHeight="1" x14ac:dyDescent="0.25">
      <c r="B382" s="201" t="s">
        <v>210</v>
      </c>
      <c r="C382" s="98" t="s">
        <v>54</v>
      </c>
      <c r="D382" s="301"/>
      <c r="E382" s="301"/>
      <c r="F382" s="301"/>
      <c r="G382" s="301"/>
      <c r="H382" s="301"/>
      <c r="I382" s="301"/>
      <c r="J382" s="99">
        <f t="shared" si="1004"/>
        <v>0</v>
      </c>
      <c r="K382" s="41"/>
      <c r="L382" s="749" t="e">
        <f t="shared" si="1010"/>
        <v>#DIV/0!</v>
      </c>
      <c r="M382" s="301"/>
      <c r="N382" s="41"/>
      <c r="O382" s="301"/>
      <c r="P382" s="41"/>
      <c r="Q382" s="301"/>
      <c r="R382" s="41"/>
      <c r="S382" s="301"/>
      <c r="T382" s="41"/>
      <c r="U382" s="301"/>
      <c r="V382" s="89">
        <f t="shared" si="1016"/>
        <v>0</v>
      </c>
      <c r="W382" s="301"/>
      <c r="X382" s="301"/>
      <c r="Y382" s="301"/>
      <c r="Z382" s="301">
        <f t="shared" si="1013"/>
        <v>0</v>
      </c>
      <c r="AA382" s="301">
        <f t="shared" si="1009"/>
        <v>0</v>
      </c>
      <c r="AB382" s="301"/>
      <c r="AC382" s="301"/>
      <c r="AD382" s="41"/>
      <c r="AE382" s="526"/>
      <c r="AF382" s="749" t="e">
        <f t="shared" si="1011"/>
        <v>#DIV/0!</v>
      </c>
      <c r="AG382" s="301"/>
      <c r="AH382" s="749"/>
      <c r="AI382" s="301"/>
      <c r="AJ382" s="41"/>
      <c r="AK382" s="301"/>
      <c r="AL382" s="41"/>
      <c r="AM382" s="301"/>
      <c r="AN382" s="41"/>
      <c r="AO382" s="301"/>
      <c r="AP382" s="301">
        <f t="shared" si="1017"/>
        <v>0</v>
      </c>
      <c r="AQ382" s="41"/>
      <c r="AR382" s="301"/>
      <c r="AS382" s="749" t="e">
        <f t="shared" si="1012"/>
        <v>#DIV/0!</v>
      </c>
      <c r="AT382" s="301"/>
      <c r="AU382" s="749"/>
      <c r="AV382" s="301"/>
      <c r="AW382" s="41"/>
      <c r="AX382" s="301"/>
      <c r="AY382" s="41"/>
      <c r="AZ382" s="301"/>
      <c r="BA382" s="749"/>
      <c r="BB382" s="301"/>
      <c r="BC382" s="301"/>
      <c r="BD382" s="301"/>
      <c r="BE382" s="301"/>
      <c r="BF382" s="301"/>
      <c r="BG382" s="301"/>
      <c r="BH382" s="301"/>
      <c r="BI382" s="301"/>
      <c r="BJ382" s="301"/>
      <c r="BK382" s="301"/>
      <c r="BL382" s="301"/>
      <c r="BM382" s="301"/>
      <c r="BN382" s="301"/>
      <c r="BO382" s="301"/>
      <c r="BP382" s="301"/>
      <c r="BQ382" s="301"/>
      <c r="BR382" s="301"/>
      <c r="BS382" s="301"/>
      <c r="BT382" s="301"/>
      <c r="BU382" s="301"/>
      <c r="BV382" s="301"/>
      <c r="BW382" s="301"/>
      <c r="BX382" s="301"/>
      <c r="BY382" s="301"/>
      <c r="BZ382" s="301"/>
      <c r="CE382" s="749"/>
    </row>
    <row r="383" spans="2:83" s="44" customFormat="1" ht="36.75" hidden="1" customHeight="1" x14ac:dyDescent="0.25">
      <c r="B383" s="205"/>
      <c r="C383" s="111" t="s">
        <v>39</v>
      </c>
      <c r="D383" s="301"/>
      <c r="E383" s="301"/>
      <c r="F383" s="301"/>
      <c r="G383" s="301"/>
      <c r="H383" s="301"/>
      <c r="I383" s="301"/>
      <c r="J383" s="99">
        <f t="shared" si="1004"/>
        <v>0</v>
      </c>
      <c r="K383" s="41"/>
      <c r="L383" s="749" t="e">
        <f t="shared" si="1010"/>
        <v>#DIV/0!</v>
      </c>
      <c r="M383" s="301"/>
      <c r="N383" s="41"/>
      <c r="O383" s="301"/>
      <c r="P383" s="41"/>
      <c r="Q383" s="301"/>
      <c r="R383" s="41"/>
      <c r="S383" s="301"/>
      <c r="T383" s="41"/>
      <c r="U383" s="301"/>
      <c r="V383" s="89">
        <f t="shared" si="1016"/>
        <v>0</v>
      </c>
      <c r="W383" s="301"/>
      <c r="X383" s="301"/>
      <c r="Y383" s="301"/>
      <c r="Z383" s="301">
        <f t="shared" si="1013"/>
        <v>0</v>
      </c>
      <c r="AA383" s="301">
        <f t="shared" ref="AA383:AA392" si="1018">E383</f>
        <v>0</v>
      </c>
      <c r="AB383" s="301"/>
      <c r="AC383" s="301"/>
      <c r="AD383" s="41"/>
      <c r="AE383" s="526"/>
      <c r="AF383" s="749" t="e">
        <f t="shared" si="1011"/>
        <v>#DIV/0!</v>
      </c>
      <c r="AG383" s="301"/>
      <c r="AH383" s="749"/>
      <c r="AI383" s="301"/>
      <c r="AJ383" s="41"/>
      <c r="AK383" s="301"/>
      <c r="AL383" s="41"/>
      <c r="AM383" s="301"/>
      <c r="AN383" s="41"/>
      <c r="AO383" s="301"/>
      <c r="AP383" s="301">
        <f t="shared" si="1017"/>
        <v>0</v>
      </c>
      <c r="AQ383" s="41"/>
      <c r="AR383" s="301"/>
      <c r="AS383" s="749" t="e">
        <f t="shared" si="1012"/>
        <v>#DIV/0!</v>
      </c>
      <c r="AT383" s="301"/>
      <c r="AU383" s="749"/>
      <c r="AV383" s="301"/>
      <c r="AW383" s="41"/>
      <c r="AX383" s="301"/>
      <c r="AY383" s="41"/>
      <c r="AZ383" s="301"/>
      <c r="BA383" s="749"/>
      <c r="BB383" s="301"/>
      <c r="BC383" s="301"/>
      <c r="BD383" s="301"/>
      <c r="BE383" s="301"/>
      <c r="BF383" s="301"/>
      <c r="BG383" s="301"/>
      <c r="BH383" s="301"/>
      <c r="BI383" s="301"/>
      <c r="BJ383" s="301"/>
      <c r="BK383" s="301"/>
      <c r="BL383" s="301"/>
      <c r="BM383" s="301"/>
      <c r="BN383" s="301"/>
      <c r="BO383" s="301"/>
      <c r="BP383" s="301"/>
      <c r="BQ383" s="301"/>
      <c r="BR383" s="301"/>
      <c r="BS383" s="301"/>
      <c r="BT383" s="301"/>
      <c r="BU383" s="301"/>
      <c r="BV383" s="301"/>
      <c r="BW383" s="301"/>
      <c r="BX383" s="301"/>
      <c r="BY383" s="301"/>
      <c r="BZ383" s="301"/>
      <c r="CE383" s="749"/>
    </row>
    <row r="384" spans="2:83" s="44" customFormat="1" ht="36.75" hidden="1" customHeight="1" x14ac:dyDescent="0.25">
      <c r="B384" s="205"/>
      <c r="C384" s="111"/>
      <c r="D384" s="301"/>
      <c r="E384" s="301"/>
      <c r="F384" s="301"/>
      <c r="G384" s="301"/>
      <c r="H384" s="301"/>
      <c r="I384" s="301"/>
      <c r="J384" s="99">
        <f t="shared" si="1004"/>
        <v>0</v>
      </c>
      <c r="K384" s="41"/>
      <c r="L384" s="749" t="e">
        <f t="shared" si="1010"/>
        <v>#DIV/0!</v>
      </c>
      <c r="M384" s="301"/>
      <c r="N384" s="41"/>
      <c r="O384" s="301"/>
      <c r="P384" s="41"/>
      <c r="Q384" s="301"/>
      <c r="R384" s="41"/>
      <c r="S384" s="301"/>
      <c r="T384" s="41"/>
      <c r="U384" s="301"/>
      <c r="V384" s="89">
        <f t="shared" si="1016"/>
        <v>0</v>
      </c>
      <c r="W384" s="301"/>
      <c r="X384" s="301"/>
      <c r="Y384" s="301"/>
      <c r="Z384" s="301">
        <f t="shared" si="1013"/>
        <v>0</v>
      </c>
      <c r="AA384" s="301">
        <f t="shared" si="1018"/>
        <v>0</v>
      </c>
      <c r="AB384" s="301"/>
      <c r="AC384" s="301"/>
      <c r="AD384" s="41"/>
      <c r="AE384" s="526"/>
      <c r="AF384" s="749" t="e">
        <f t="shared" si="1011"/>
        <v>#DIV/0!</v>
      </c>
      <c r="AG384" s="301"/>
      <c r="AH384" s="749"/>
      <c r="AI384" s="301"/>
      <c r="AJ384" s="41"/>
      <c r="AK384" s="301"/>
      <c r="AL384" s="41"/>
      <c r="AM384" s="301"/>
      <c r="AN384" s="41"/>
      <c r="AO384" s="301"/>
      <c r="AP384" s="301">
        <f t="shared" si="1017"/>
        <v>0</v>
      </c>
      <c r="AQ384" s="41"/>
      <c r="AR384" s="301"/>
      <c r="AS384" s="749" t="e">
        <f t="shared" si="1012"/>
        <v>#DIV/0!</v>
      </c>
      <c r="AT384" s="301"/>
      <c r="AU384" s="749"/>
      <c r="AV384" s="301"/>
      <c r="AW384" s="41"/>
      <c r="AX384" s="301"/>
      <c r="AY384" s="41"/>
      <c r="AZ384" s="301"/>
      <c r="BA384" s="749"/>
      <c r="BB384" s="301"/>
      <c r="BC384" s="301"/>
      <c r="BD384" s="301"/>
      <c r="BE384" s="301"/>
      <c r="BF384" s="301"/>
      <c r="BG384" s="301"/>
      <c r="BH384" s="301"/>
      <c r="BI384" s="301"/>
      <c r="BJ384" s="301"/>
      <c r="BK384" s="301"/>
      <c r="BL384" s="301"/>
      <c r="BM384" s="301"/>
      <c r="BN384" s="301"/>
      <c r="BO384" s="301"/>
      <c r="BP384" s="301"/>
      <c r="BQ384" s="301"/>
      <c r="BR384" s="301"/>
      <c r="BS384" s="301"/>
      <c r="BT384" s="301"/>
      <c r="BU384" s="301"/>
      <c r="BV384" s="301"/>
      <c r="BW384" s="301"/>
      <c r="BX384" s="301"/>
      <c r="BY384" s="301"/>
      <c r="BZ384" s="301"/>
      <c r="CE384" s="749"/>
    </row>
    <row r="385" spans="2:83" s="44" customFormat="1" ht="36.75" hidden="1" customHeight="1" x14ac:dyDescent="0.25">
      <c r="B385" s="205"/>
      <c r="C385" s="111"/>
      <c r="D385" s="301"/>
      <c r="E385" s="301"/>
      <c r="F385" s="301"/>
      <c r="G385" s="301"/>
      <c r="H385" s="301"/>
      <c r="I385" s="301"/>
      <c r="J385" s="99">
        <f t="shared" si="1004"/>
        <v>0</v>
      </c>
      <c r="K385" s="41"/>
      <c r="L385" s="749" t="e">
        <f t="shared" si="1010"/>
        <v>#DIV/0!</v>
      </c>
      <c r="M385" s="301"/>
      <c r="N385" s="41"/>
      <c r="O385" s="301"/>
      <c r="P385" s="41"/>
      <c r="Q385" s="301"/>
      <c r="R385" s="41"/>
      <c r="S385" s="301"/>
      <c r="T385" s="41"/>
      <c r="U385" s="301"/>
      <c r="V385" s="89">
        <f t="shared" si="1016"/>
        <v>0</v>
      </c>
      <c r="W385" s="301"/>
      <c r="X385" s="301"/>
      <c r="Y385" s="301"/>
      <c r="Z385" s="301">
        <f t="shared" si="1013"/>
        <v>0</v>
      </c>
      <c r="AA385" s="301">
        <f t="shared" si="1018"/>
        <v>0</v>
      </c>
      <c r="AB385" s="301"/>
      <c r="AC385" s="301"/>
      <c r="AD385" s="41"/>
      <c r="AE385" s="526"/>
      <c r="AF385" s="749" t="e">
        <f t="shared" si="1011"/>
        <v>#DIV/0!</v>
      </c>
      <c r="AG385" s="301"/>
      <c r="AH385" s="749"/>
      <c r="AI385" s="301"/>
      <c r="AJ385" s="41"/>
      <c r="AK385" s="301"/>
      <c r="AL385" s="41"/>
      <c r="AM385" s="301"/>
      <c r="AN385" s="41"/>
      <c r="AO385" s="301"/>
      <c r="AP385" s="301">
        <f t="shared" si="1017"/>
        <v>0</v>
      </c>
      <c r="AQ385" s="41"/>
      <c r="AR385" s="301"/>
      <c r="AS385" s="749" t="e">
        <f t="shared" si="1012"/>
        <v>#DIV/0!</v>
      </c>
      <c r="AT385" s="301"/>
      <c r="AU385" s="749"/>
      <c r="AV385" s="301"/>
      <c r="AW385" s="41"/>
      <c r="AX385" s="301"/>
      <c r="AY385" s="41"/>
      <c r="AZ385" s="301"/>
      <c r="BA385" s="749"/>
      <c r="BB385" s="301"/>
      <c r="BC385" s="301"/>
      <c r="BD385" s="301"/>
      <c r="BE385" s="301"/>
      <c r="BF385" s="301"/>
      <c r="BG385" s="301"/>
      <c r="BH385" s="301"/>
      <c r="BI385" s="301"/>
      <c r="BJ385" s="301"/>
      <c r="BK385" s="301"/>
      <c r="BL385" s="301"/>
      <c r="BM385" s="301"/>
      <c r="BN385" s="301"/>
      <c r="BO385" s="301"/>
      <c r="BP385" s="301"/>
      <c r="BQ385" s="301"/>
      <c r="BR385" s="301"/>
      <c r="BS385" s="301"/>
      <c r="BT385" s="301"/>
      <c r="BU385" s="301"/>
      <c r="BV385" s="301"/>
      <c r="BW385" s="301"/>
      <c r="BX385" s="301"/>
      <c r="BY385" s="301"/>
      <c r="BZ385" s="301"/>
      <c r="CE385" s="749"/>
    </row>
    <row r="386" spans="2:83" s="44" customFormat="1" ht="36.75" hidden="1" customHeight="1" x14ac:dyDescent="0.25">
      <c r="B386" s="205"/>
      <c r="C386" s="111"/>
      <c r="D386" s="301"/>
      <c r="E386" s="301"/>
      <c r="F386" s="301"/>
      <c r="G386" s="301"/>
      <c r="H386" s="301"/>
      <c r="I386" s="301"/>
      <c r="J386" s="99">
        <f t="shared" si="1004"/>
        <v>0</v>
      </c>
      <c r="K386" s="41"/>
      <c r="L386" s="749" t="e">
        <f t="shared" si="1010"/>
        <v>#DIV/0!</v>
      </c>
      <c r="M386" s="301"/>
      <c r="N386" s="41"/>
      <c r="O386" s="301"/>
      <c r="P386" s="41"/>
      <c r="Q386" s="301"/>
      <c r="R386" s="41"/>
      <c r="S386" s="301"/>
      <c r="T386" s="41"/>
      <c r="U386" s="301"/>
      <c r="V386" s="89">
        <f t="shared" si="1016"/>
        <v>0</v>
      </c>
      <c r="W386" s="301"/>
      <c r="X386" s="301"/>
      <c r="Y386" s="301"/>
      <c r="Z386" s="301">
        <f t="shared" si="1013"/>
        <v>0</v>
      </c>
      <c r="AA386" s="301">
        <f t="shared" si="1018"/>
        <v>0</v>
      </c>
      <c r="AB386" s="301"/>
      <c r="AC386" s="301"/>
      <c r="AD386" s="41"/>
      <c r="AE386" s="526"/>
      <c r="AF386" s="749" t="e">
        <f t="shared" si="1011"/>
        <v>#DIV/0!</v>
      </c>
      <c r="AG386" s="301"/>
      <c r="AH386" s="749"/>
      <c r="AI386" s="301"/>
      <c r="AJ386" s="41"/>
      <c r="AK386" s="301"/>
      <c r="AL386" s="41"/>
      <c r="AM386" s="301"/>
      <c r="AN386" s="41"/>
      <c r="AO386" s="301"/>
      <c r="AP386" s="301">
        <f t="shared" si="1017"/>
        <v>0</v>
      </c>
      <c r="AQ386" s="41"/>
      <c r="AR386" s="301"/>
      <c r="AS386" s="749" t="e">
        <f t="shared" si="1012"/>
        <v>#DIV/0!</v>
      </c>
      <c r="AT386" s="301"/>
      <c r="AU386" s="749"/>
      <c r="AV386" s="301"/>
      <c r="AW386" s="41"/>
      <c r="AX386" s="301"/>
      <c r="AY386" s="41"/>
      <c r="AZ386" s="301"/>
      <c r="BA386" s="749"/>
      <c r="BB386" s="301"/>
      <c r="BC386" s="301"/>
      <c r="BD386" s="301"/>
      <c r="BE386" s="301"/>
      <c r="BF386" s="301"/>
      <c r="BG386" s="301"/>
      <c r="BH386" s="301"/>
      <c r="BI386" s="301"/>
      <c r="BJ386" s="301"/>
      <c r="BK386" s="301"/>
      <c r="BL386" s="301"/>
      <c r="BM386" s="301"/>
      <c r="BN386" s="301"/>
      <c r="BO386" s="301"/>
      <c r="BP386" s="301"/>
      <c r="BQ386" s="301"/>
      <c r="BR386" s="301"/>
      <c r="BS386" s="301"/>
      <c r="BT386" s="301"/>
      <c r="BU386" s="301"/>
      <c r="BV386" s="301"/>
      <c r="BW386" s="301"/>
      <c r="BX386" s="301"/>
      <c r="BY386" s="301"/>
      <c r="BZ386" s="301"/>
      <c r="CE386" s="749"/>
    </row>
    <row r="387" spans="2:83" s="44" customFormat="1" ht="36.75" hidden="1" customHeight="1" x14ac:dyDescent="0.25">
      <c r="B387" s="205"/>
      <c r="C387" s="111"/>
      <c r="D387" s="301"/>
      <c r="E387" s="301"/>
      <c r="F387" s="301"/>
      <c r="G387" s="301"/>
      <c r="H387" s="301"/>
      <c r="I387" s="301"/>
      <c r="J387" s="99">
        <f t="shared" si="1004"/>
        <v>0</v>
      </c>
      <c r="K387" s="41"/>
      <c r="L387" s="749" t="e">
        <f t="shared" si="1010"/>
        <v>#DIV/0!</v>
      </c>
      <c r="M387" s="301"/>
      <c r="N387" s="41"/>
      <c r="O387" s="301"/>
      <c r="P387" s="41"/>
      <c r="Q387" s="301"/>
      <c r="R387" s="41"/>
      <c r="S387" s="301"/>
      <c r="T387" s="41"/>
      <c r="U387" s="301"/>
      <c r="V387" s="89">
        <f t="shared" si="1016"/>
        <v>0</v>
      </c>
      <c r="W387" s="301"/>
      <c r="X387" s="301"/>
      <c r="Y387" s="301"/>
      <c r="Z387" s="301">
        <f t="shared" si="1013"/>
        <v>0</v>
      </c>
      <c r="AA387" s="301">
        <f t="shared" si="1018"/>
        <v>0</v>
      </c>
      <c r="AB387" s="301"/>
      <c r="AC387" s="301"/>
      <c r="AD387" s="41"/>
      <c r="AE387" s="526"/>
      <c r="AF387" s="749" t="e">
        <f t="shared" si="1011"/>
        <v>#DIV/0!</v>
      </c>
      <c r="AG387" s="301"/>
      <c r="AH387" s="749"/>
      <c r="AI387" s="301"/>
      <c r="AJ387" s="41"/>
      <c r="AK387" s="301"/>
      <c r="AL387" s="41"/>
      <c r="AM387" s="301"/>
      <c r="AN387" s="41"/>
      <c r="AO387" s="301"/>
      <c r="AP387" s="301">
        <f t="shared" si="1017"/>
        <v>0</v>
      </c>
      <c r="AQ387" s="41"/>
      <c r="AR387" s="301"/>
      <c r="AS387" s="749" t="e">
        <f t="shared" si="1012"/>
        <v>#DIV/0!</v>
      </c>
      <c r="AT387" s="301"/>
      <c r="AU387" s="749"/>
      <c r="AV387" s="301"/>
      <c r="AW387" s="41"/>
      <c r="AX387" s="301"/>
      <c r="AY387" s="41"/>
      <c r="AZ387" s="301"/>
      <c r="BA387" s="749"/>
      <c r="BB387" s="301"/>
      <c r="BC387" s="301"/>
      <c r="BD387" s="301"/>
      <c r="BE387" s="301"/>
      <c r="BF387" s="301"/>
      <c r="BG387" s="301"/>
      <c r="BH387" s="301"/>
      <c r="BI387" s="301"/>
      <c r="BJ387" s="301"/>
      <c r="BK387" s="301"/>
      <c r="BL387" s="301"/>
      <c r="BM387" s="301"/>
      <c r="BN387" s="301"/>
      <c r="BO387" s="301"/>
      <c r="BP387" s="301"/>
      <c r="BQ387" s="301"/>
      <c r="BR387" s="301"/>
      <c r="BS387" s="301"/>
      <c r="BT387" s="301"/>
      <c r="BU387" s="301"/>
      <c r="BV387" s="301"/>
      <c r="BW387" s="301"/>
      <c r="BX387" s="301"/>
      <c r="BY387" s="301"/>
      <c r="BZ387" s="301"/>
      <c r="CE387" s="749"/>
    </row>
    <row r="388" spans="2:83" s="44" customFormat="1" ht="36.75" hidden="1" customHeight="1" x14ac:dyDescent="0.25">
      <c r="B388" s="205"/>
      <c r="C388" s="111"/>
      <c r="D388" s="301"/>
      <c r="E388" s="301"/>
      <c r="F388" s="301"/>
      <c r="G388" s="301"/>
      <c r="H388" s="301"/>
      <c r="I388" s="301"/>
      <c r="J388" s="99">
        <f t="shared" si="1004"/>
        <v>0</v>
      </c>
      <c r="K388" s="41"/>
      <c r="L388" s="749" t="e">
        <f t="shared" si="1010"/>
        <v>#DIV/0!</v>
      </c>
      <c r="M388" s="301"/>
      <c r="N388" s="41"/>
      <c r="O388" s="301"/>
      <c r="P388" s="41"/>
      <c r="Q388" s="301"/>
      <c r="R388" s="41"/>
      <c r="S388" s="301"/>
      <c r="T388" s="41"/>
      <c r="U388" s="301"/>
      <c r="V388" s="89">
        <f t="shared" si="1016"/>
        <v>0</v>
      </c>
      <c r="W388" s="301"/>
      <c r="X388" s="301"/>
      <c r="Y388" s="301"/>
      <c r="Z388" s="301">
        <f t="shared" si="1013"/>
        <v>0</v>
      </c>
      <c r="AA388" s="301">
        <f t="shared" si="1018"/>
        <v>0</v>
      </c>
      <c r="AB388" s="301"/>
      <c r="AC388" s="301"/>
      <c r="AD388" s="41"/>
      <c r="AE388" s="526"/>
      <c r="AF388" s="749" t="e">
        <f t="shared" si="1011"/>
        <v>#DIV/0!</v>
      </c>
      <c r="AG388" s="301"/>
      <c r="AH388" s="749"/>
      <c r="AI388" s="301"/>
      <c r="AJ388" s="41"/>
      <c r="AK388" s="301"/>
      <c r="AL388" s="41"/>
      <c r="AM388" s="301"/>
      <c r="AN388" s="41"/>
      <c r="AO388" s="301"/>
      <c r="AP388" s="301">
        <f t="shared" si="1017"/>
        <v>0</v>
      </c>
      <c r="AQ388" s="41"/>
      <c r="AR388" s="301"/>
      <c r="AS388" s="749" t="e">
        <f t="shared" si="1012"/>
        <v>#DIV/0!</v>
      </c>
      <c r="AT388" s="301"/>
      <c r="AU388" s="749"/>
      <c r="AV388" s="301"/>
      <c r="AW388" s="41"/>
      <c r="AX388" s="301"/>
      <c r="AY388" s="41"/>
      <c r="AZ388" s="301"/>
      <c r="BA388" s="749"/>
      <c r="BB388" s="301"/>
      <c r="BC388" s="301"/>
      <c r="BD388" s="301"/>
      <c r="BE388" s="301"/>
      <c r="BF388" s="301"/>
      <c r="BG388" s="301"/>
      <c r="BH388" s="301"/>
      <c r="BI388" s="301"/>
      <c r="BJ388" s="301"/>
      <c r="BK388" s="301"/>
      <c r="BL388" s="301"/>
      <c r="BM388" s="301"/>
      <c r="BN388" s="301"/>
      <c r="BO388" s="301"/>
      <c r="BP388" s="301"/>
      <c r="BQ388" s="301"/>
      <c r="BR388" s="301"/>
      <c r="BS388" s="301"/>
      <c r="BT388" s="301"/>
      <c r="BU388" s="301"/>
      <c r="BV388" s="301"/>
      <c r="BW388" s="301"/>
      <c r="BX388" s="301"/>
      <c r="BY388" s="301"/>
      <c r="BZ388" s="301"/>
      <c r="CE388" s="749"/>
    </row>
    <row r="389" spans="2:83" s="44" customFormat="1" ht="36.75" hidden="1" customHeight="1" x14ac:dyDescent="0.25">
      <c r="B389" s="205"/>
      <c r="C389" s="111"/>
      <c r="D389" s="301"/>
      <c r="E389" s="301"/>
      <c r="F389" s="301"/>
      <c r="G389" s="301"/>
      <c r="H389" s="301"/>
      <c r="I389" s="301"/>
      <c r="J389" s="99">
        <f t="shared" si="1004"/>
        <v>0</v>
      </c>
      <c r="K389" s="41"/>
      <c r="L389" s="749" t="e">
        <f t="shared" si="1010"/>
        <v>#DIV/0!</v>
      </c>
      <c r="M389" s="301"/>
      <c r="N389" s="41"/>
      <c r="O389" s="301"/>
      <c r="P389" s="41"/>
      <c r="Q389" s="301"/>
      <c r="R389" s="41"/>
      <c r="S389" s="301"/>
      <c r="T389" s="41"/>
      <c r="U389" s="301"/>
      <c r="V389" s="89">
        <f t="shared" si="1016"/>
        <v>0</v>
      </c>
      <c r="W389" s="301"/>
      <c r="X389" s="301"/>
      <c r="Y389" s="301"/>
      <c r="Z389" s="301">
        <f t="shared" si="1013"/>
        <v>0</v>
      </c>
      <c r="AA389" s="301">
        <f t="shared" si="1018"/>
        <v>0</v>
      </c>
      <c r="AB389" s="301"/>
      <c r="AC389" s="301"/>
      <c r="AD389" s="41"/>
      <c r="AE389" s="526"/>
      <c r="AF389" s="749" t="e">
        <f t="shared" si="1011"/>
        <v>#DIV/0!</v>
      </c>
      <c r="AG389" s="301"/>
      <c r="AH389" s="749"/>
      <c r="AI389" s="301"/>
      <c r="AJ389" s="41"/>
      <c r="AK389" s="301"/>
      <c r="AL389" s="41"/>
      <c r="AM389" s="301"/>
      <c r="AN389" s="41"/>
      <c r="AO389" s="301"/>
      <c r="AP389" s="301">
        <f t="shared" si="1017"/>
        <v>0</v>
      </c>
      <c r="AQ389" s="41"/>
      <c r="AR389" s="301"/>
      <c r="AS389" s="749" t="e">
        <f t="shared" si="1012"/>
        <v>#DIV/0!</v>
      </c>
      <c r="AT389" s="301"/>
      <c r="AU389" s="749"/>
      <c r="AV389" s="301"/>
      <c r="AW389" s="41"/>
      <c r="AX389" s="301"/>
      <c r="AY389" s="41"/>
      <c r="AZ389" s="301"/>
      <c r="BA389" s="749"/>
      <c r="BB389" s="301"/>
      <c r="BC389" s="301"/>
      <c r="BD389" s="301"/>
      <c r="BE389" s="301"/>
      <c r="BF389" s="301"/>
      <c r="BG389" s="301"/>
      <c r="BH389" s="301"/>
      <c r="BI389" s="301"/>
      <c r="BJ389" s="301"/>
      <c r="BK389" s="301"/>
      <c r="BL389" s="301"/>
      <c r="BM389" s="301"/>
      <c r="BN389" s="301"/>
      <c r="BO389" s="301"/>
      <c r="BP389" s="301"/>
      <c r="BQ389" s="301"/>
      <c r="BR389" s="301"/>
      <c r="BS389" s="301"/>
      <c r="BT389" s="301"/>
      <c r="BU389" s="301"/>
      <c r="BV389" s="301"/>
      <c r="BW389" s="301"/>
      <c r="BX389" s="301"/>
      <c r="BY389" s="301"/>
      <c r="BZ389" s="301"/>
      <c r="CE389" s="749"/>
    </row>
    <row r="390" spans="2:83" s="44" customFormat="1" ht="36.75" hidden="1" customHeight="1" x14ac:dyDescent="0.25">
      <c r="B390" s="205"/>
      <c r="C390" s="111"/>
      <c r="D390" s="301"/>
      <c r="E390" s="301"/>
      <c r="F390" s="301"/>
      <c r="G390" s="301"/>
      <c r="H390" s="301"/>
      <c r="I390" s="301"/>
      <c r="J390" s="99">
        <f t="shared" si="1004"/>
        <v>0</v>
      </c>
      <c r="K390" s="41"/>
      <c r="L390" s="749" t="e">
        <f t="shared" si="1010"/>
        <v>#DIV/0!</v>
      </c>
      <c r="M390" s="301"/>
      <c r="N390" s="41"/>
      <c r="O390" s="301"/>
      <c r="P390" s="41"/>
      <c r="Q390" s="301"/>
      <c r="R390" s="41"/>
      <c r="S390" s="301"/>
      <c r="T390" s="41"/>
      <c r="U390" s="301"/>
      <c r="V390" s="89">
        <f t="shared" si="1016"/>
        <v>0</v>
      </c>
      <c r="W390" s="301"/>
      <c r="X390" s="301"/>
      <c r="Y390" s="301"/>
      <c r="Z390" s="301">
        <f t="shared" si="1013"/>
        <v>0</v>
      </c>
      <c r="AA390" s="301">
        <f t="shared" si="1018"/>
        <v>0</v>
      </c>
      <c r="AB390" s="301"/>
      <c r="AC390" s="301"/>
      <c r="AD390" s="41"/>
      <c r="AE390" s="526"/>
      <c r="AF390" s="749" t="e">
        <f t="shared" si="1011"/>
        <v>#DIV/0!</v>
      </c>
      <c r="AG390" s="301"/>
      <c r="AH390" s="749"/>
      <c r="AI390" s="301"/>
      <c r="AJ390" s="41"/>
      <c r="AK390" s="301"/>
      <c r="AL390" s="41"/>
      <c r="AM390" s="301"/>
      <c r="AN390" s="41"/>
      <c r="AO390" s="301"/>
      <c r="AP390" s="301">
        <f t="shared" si="1017"/>
        <v>0</v>
      </c>
      <c r="AQ390" s="41"/>
      <c r="AR390" s="301"/>
      <c r="AS390" s="749" t="e">
        <f t="shared" si="1012"/>
        <v>#DIV/0!</v>
      </c>
      <c r="AT390" s="301"/>
      <c r="AU390" s="749"/>
      <c r="AV390" s="301"/>
      <c r="AW390" s="41"/>
      <c r="AX390" s="301"/>
      <c r="AY390" s="41"/>
      <c r="AZ390" s="301"/>
      <c r="BA390" s="749"/>
      <c r="BB390" s="301"/>
      <c r="BC390" s="301"/>
      <c r="BD390" s="301"/>
      <c r="BE390" s="301"/>
      <c r="BF390" s="301"/>
      <c r="BG390" s="301"/>
      <c r="BH390" s="301"/>
      <c r="BI390" s="301"/>
      <c r="BJ390" s="301"/>
      <c r="BK390" s="301"/>
      <c r="BL390" s="301"/>
      <c r="BM390" s="301"/>
      <c r="BN390" s="301"/>
      <c r="BO390" s="301"/>
      <c r="BP390" s="301"/>
      <c r="BQ390" s="301"/>
      <c r="BR390" s="301"/>
      <c r="BS390" s="301"/>
      <c r="BT390" s="301"/>
      <c r="BU390" s="301"/>
      <c r="BV390" s="301"/>
      <c r="BW390" s="301"/>
      <c r="BX390" s="301"/>
      <c r="BY390" s="301"/>
      <c r="BZ390" s="301"/>
      <c r="CE390" s="749"/>
    </row>
    <row r="391" spans="2:83" s="44" customFormat="1" ht="179.25" hidden="1" customHeight="1" x14ac:dyDescent="0.25">
      <c r="B391" s="201" t="s">
        <v>211</v>
      </c>
      <c r="C391" s="98" t="s">
        <v>232</v>
      </c>
      <c r="D391" s="115">
        <f t="shared" ref="D391:D392" si="1019">E391</f>
        <v>0</v>
      </c>
      <c r="E391" s="41"/>
      <c r="F391" s="41"/>
      <c r="G391" s="41"/>
      <c r="H391" s="301"/>
      <c r="I391" s="301"/>
      <c r="J391" s="99">
        <f t="shared" si="1004"/>
        <v>0</v>
      </c>
      <c r="K391" s="115">
        <f t="shared" ref="K391:K392" si="1020">M391</f>
        <v>0</v>
      </c>
      <c r="L391" s="749" t="e">
        <f t="shared" si="1010"/>
        <v>#DIV/0!</v>
      </c>
      <c r="M391" s="41"/>
      <c r="N391" s="41"/>
      <c r="O391" s="41"/>
      <c r="P391" s="41"/>
      <c r="Q391" s="41"/>
      <c r="R391" s="41"/>
      <c r="S391" s="301"/>
      <c r="T391" s="41"/>
      <c r="U391" s="301"/>
      <c r="V391" s="89">
        <f t="shared" si="1016"/>
        <v>0</v>
      </c>
      <c r="W391" s="301"/>
      <c r="X391" s="301"/>
      <c r="Y391" s="301"/>
      <c r="Z391" s="115">
        <f t="shared" si="1013"/>
        <v>0</v>
      </c>
      <c r="AA391" s="41">
        <f t="shared" si="1018"/>
        <v>0</v>
      </c>
      <c r="AB391" s="301"/>
      <c r="AC391" s="301"/>
      <c r="AD391" s="41"/>
      <c r="AE391" s="510">
        <f t="shared" ref="AE391:AE392" si="1021">AG391</f>
        <v>0</v>
      </c>
      <c r="AF391" s="749" t="e">
        <f t="shared" si="1011"/>
        <v>#DIV/0!</v>
      </c>
      <c r="AG391" s="41"/>
      <c r="AH391" s="749"/>
      <c r="AI391" s="41"/>
      <c r="AJ391" s="41"/>
      <c r="AK391" s="41"/>
      <c r="AL391" s="41"/>
      <c r="AM391" s="301"/>
      <c r="AN391" s="41"/>
      <c r="AO391" s="301"/>
      <c r="AP391" s="115" t="e">
        <f t="shared" si="1017"/>
        <v>#REF!</v>
      </c>
      <c r="AQ391" s="115"/>
      <c r="AR391" s="115" t="e">
        <f t="shared" ref="AR391:AR392" si="1022">AT391</f>
        <v>#REF!</v>
      </c>
      <c r="AS391" s="749" t="e">
        <f t="shared" si="1012"/>
        <v>#REF!</v>
      </c>
      <c r="AT391" s="41" t="e">
        <f>AT392</f>
        <v>#REF!</v>
      </c>
      <c r="AU391" s="749"/>
      <c r="AV391" s="41"/>
      <c r="AW391" s="41"/>
      <c r="AX391" s="41"/>
      <c r="AY391" s="41"/>
      <c r="AZ391" s="301"/>
      <c r="BA391" s="749"/>
      <c r="BB391" s="301"/>
      <c r="BC391" s="301"/>
      <c r="BD391" s="301"/>
      <c r="BE391" s="115"/>
      <c r="BF391" s="41"/>
      <c r="BG391" s="41"/>
      <c r="BH391" s="301"/>
      <c r="BI391" s="301"/>
      <c r="BJ391" s="115"/>
      <c r="BK391" s="41"/>
      <c r="BL391" s="301"/>
      <c r="BM391" s="301"/>
      <c r="BN391" s="115"/>
      <c r="BO391" s="41"/>
      <c r="BP391" s="41"/>
      <c r="BQ391" s="41"/>
      <c r="BR391" s="301"/>
      <c r="BS391" s="301"/>
      <c r="BT391" s="115"/>
      <c r="BU391" s="115"/>
      <c r="BV391" s="41"/>
      <c r="BW391" s="41"/>
      <c r="BX391" s="41"/>
      <c r="BY391" s="301"/>
      <c r="BZ391" s="301"/>
      <c r="CE391" s="749"/>
    </row>
    <row r="392" spans="2:83" s="44" customFormat="1" ht="36.75" hidden="1" customHeight="1" x14ac:dyDescent="0.25">
      <c r="B392" s="205"/>
      <c r="C392" s="111" t="s">
        <v>40</v>
      </c>
      <c r="D392" s="117">
        <f t="shared" si="1019"/>
        <v>0</v>
      </c>
      <c r="E392" s="35"/>
      <c r="F392" s="35"/>
      <c r="G392" s="35"/>
      <c r="H392" s="301"/>
      <c r="I392" s="301"/>
      <c r="J392" s="99">
        <f t="shared" si="1004"/>
        <v>0</v>
      </c>
      <c r="K392" s="117" t="e">
        <f t="shared" si="1020"/>
        <v>#REF!</v>
      </c>
      <c r="L392" s="749" t="e">
        <f t="shared" si="1010"/>
        <v>#REF!</v>
      </c>
      <c r="M392" s="35" t="e">
        <f>#REF!</f>
        <v>#REF!</v>
      </c>
      <c r="N392" s="35"/>
      <c r="O392" s="35"/>
      <c r="P392" s="35"/>
      <c r="Q392" s="35"/>
      <c r="R392" s="35"/>
      <c r="S392" s="301"/>
      <c r="T392" s="41"/>
      <c r="U392" s="301"/>
      <c r="V392" s="89">
        <f t="shared" si="1016"/>
        <v>0</v>
      </c>
      <c r="W392" s="301"/>
      <c r="X392" s="301"/>
      <c r="Y392" s="301"/>
      <c r="Z392" s="117">
        <f t="shared" si="1013"/>
        <v>0</v>
      </c>
      <c r="AA392" s="35">
        <f t="shared" si="1018"/>
        <v>0</v>
      </c>
      <c r="AB392" s="301"/>
      <c r="AC392" s="301"/>
      <c r="AD392" s="41"/>
      <c r="AE392" s="512">
        <f t="shared" si="1021"/>
        <v>0</v>
      </c>
      <c r="AF392" s="749" t="e">
        <f t="shared" si="1011"/>
        <v>#DIV/0!</v>
      </c>
      <c r="AG392" s="35"/>
      <c r="AH392" s="749"/>
      <c r="AI392" s="35"/>
      <c r="AJ392" s="35"/>
      <c r="AK392" s="35"/>
      <c r="AL392" s="35"/>
      <c r="AM392" s="301"/>
      <c r="AN392" s="41"/>
      <c r="AO392" s="301"/>
      <c r="AP392" s="117" t="e">
        <f t="shared" si="1017"/>
        <v>#REF!</v>
      </c>
      <c r="AQ392" s="117"/>
      <c r="AR392" s="117" t="e">
        <f t="shared" si="1022"/>
        <v>#REF!</v>
      </c>
      <c r="AS392" s="749" t="e">
        <f t="shared" si="1012"/>
        <v>#REF!</v>
      </c>
      <c r="AT392" s="35" t="e">
        <f>#REF!</f>
        <v>#REF!</v>
      </c>
      <c r="AU392" s="749"/>
      <c r="AV392" s="35"/>
      <c r="AW392" s="35"/>
      <c r="AX392" s="35"/>
      <c r="AY392" s="35"/>
      <c r="AZ392" s="301"/>
      <c r="BA392" s="749"/>
      <c r="BB392" s="301"/>
      <c r="BC392" s="301"/>
      <c r="BD392" s="301"/>
      <c r="BE392" s="117"/>
      <c r="BF392" s="35"/>
      <c r="BG392" s="35"/>
      <c r="BH392" s="301"/>
      <c r="BI392" s="301"/>
      <c r="BJ392" s="117"/>
      <c r="BK392" s="35"/>
      <c r="BL392" s="301"/>
      <c r="BM392" s="301"/>
      <c r="BN392" s="117"/>
      <c r="BO392" s="35"/>
      <c r="BP392" s="35"/>
      <c r="BQ392" s="35"/>
      <c r="BR392" s="301"/>
      <c r="BS392" s="301"/>
      <c r="BT392" s="117"/>
      <c r="BU392" s="117"/>
      <c r="BV392" s="35"/>
      <c r="BW392" s="35"/>
      <c r="BX392" s="35"/>
      <c r="BY392" s="301"/>
      <c r="BZ392" s="301"/>
      <c r="CE392" s="749"/>
    </row>
    <row r="393" spans="2:83" s="44" customFormat="1" ht="174.75" hidden="1" customHeight="1" x14ac:dyDescent="0.25">
      <c r="B393" s="201" t="s">
        <v>56</v>
      </c>
      <c r="C393" s="98" t="s">
        <v>262</v>
      </c>
      <c r="D393" s="99">
        <f>E393+G393+H393+I393</f>
        <v>0</v>
      </c>
      <c r="E393" s="115"/>
      <c r="F393" s="115"/>
      <c r="G393" s="115">
        <f>G394</f>
        <v>0</v>
      </c>
      <c r="H393" s="301"/>
      <c r="I393" s="301"/>
      <c r="J393" s="99">
        <f t="shared" si="1004"/>
        <v>0</v>
      </c>
      <c r="K393" s="99">
        <f>M393+Q393+S393+U393</f>
        <v>0</v>
      </c>
      <c r="L393" s="749" t="e">
        <f t="shared" si="1010"/>
        <v>#DIV/0!</v>
      </c>
      <c r="M393" s="115">
        <f>M394</f>
        <v>0</v>
      </c>
      <c r="N393" s="115"/>
      <c r="O393" s="115"/>
      <c r="P393" s="115"/>
      <c r="Q393" s="115">
        <f>Q394</f>
        <v>0</v>
      </c>
      <c r="R393" s="115"/>
      <c r="S393" s="301"/>
      <c r="T393" s="41"/>
      <c r="U393" s="301"/>
      <c r="V393" s="115">
        <f>W393</f>
        <v>0</v>
      </c>
      <c r="W393" s="115">
        <f>W395</f>
        <v>0</v>
      </c>
      <c r="X393" s="301"/>
      <c r="Y393" s="301"/>
      <c r="Z393" s="115">
        <f t="shared" si="1013"/>
        <v>0</v>
      </c>
      <c r="AA393" s="115">
        <f>AA395</f>
        <v>0</v>
      </c>
      <c r="AB393" s="301"/>
      <c r="AC393" s="301"/>
      <c r="AD393" s="41"/>
      <c r="AE393" s="507">
        <f>AG393+AK393+AM393+AO393</f>
        <v>0</v>
      </c>
      <c r="AF393" s="749" t="e">
        <f t="shared" si="1011"/>
        <v>#DIV/0!</v>
      </c>
      <c r="AG393" s="115"/>
      <c r="AH393" s="749"/>
      <c r="AI393" s="115"/>
      <c r="AJ393" s="115"/>
      <c r="AK393" s="115"/>
      <c r="AL393" s="115"/>
      <c r="AM393" s="301"/>
      <c r="AN393" s="41"/>
      <c r="AO393" s="301"/>
      <c r="AP393" s="115"/>
      <c r="AQ393" s="115"/>
      <c r="AR393" s="99">
        <f>AT393+AX393+AZ393+BB393</f>
        <v>0</v>
      </c>
      <c r="AS393" s="749" t="e">
        <f t="shared" si="1012"/>
        <v>#DIV/0!</v>
      </c>
      <c r="AT393" s="115">
        <f>AT394</f>
        <v>0</v>
      </c>
      <c r="AU393" s="749"/>
      <c r="AV393" s="115"/>
      <c r="AW393" s="115"/>
      <c r="AX393" s="115"/>
      <c r="AY393" s="115"/>
      <c r="AZ393" s="301"/>
      <c r="BA393" s="749"/>
      <c r="BB393" s="301"/>
      <c r="BC393" s="301"/>
      <c r="BD393" s="301"/>
      <c r="BE393" s="99"/>
      <c r="BF393" s="115"/>
      <c r="BG393" s="115"/>
      <c r="BH393" s="301"/>
      <c r="BI393" s="301"/>
      <c r="BJ393" s="115"/>
      <c r="BK393" s="115"/>
      <c r="BL393" s="301"/>
      <c r="BM393" s="301"/>
      <c r="BN393" s="115"/>
      <c r="BO393" s="115"/>
      <c r="BP393" s="115"/>
      <c r="BQ393" s="115"/>
      <c r="BR393" s="301"/>
      <c r="BS393" s="301"/>
      <c r="BT393" s="115"/>
      <c r="BU393" s="99"/>
      <c r="BV393" s="115"/>
      <c r="BW393" s="115"/>
      <c r="BX393" s="115"/>
      <c r="BY393" s="301"/>
      <c r="BZ393" s="301"/>
      <c r="CE393" s="749"/>
    </row>
    <row r="394" spans="2:83" s="42" customFormat="1" ht="46.5" hidden="1" customHeight="1" x14ac:dyDescent="0.25">
      <c r="B394" s="390"/>
      <c r="C394" s="98" t="s">
        <v>31</v>
      </c>
      <c r="D394" s="99">
        <f>E394+G394+H394+I394</f>
        <v>0</v>
      </c>
      <c r="E394" s="115"/>
      <c r="F394" s="115"/>
      <c r="G394" s="115">
        <f>SUM(G395:G396)</f>
        <v>0</v>
      </c>
      <c r="H394" s="41"/>
      <c r="I394" s="41"/>
      <c r="J394" s="99">
        <f t="shared" si="1004"/>
        <v>0</v>
      </c>
      <c r="K394" s="99">
        <f>M394+Q394+S394+U394</f>
        <v>0</v>
      </c>
      <c r="L394" s="749" t="e">
        <f t="shared" si="1010"/>
        <v>#DIV/0!</v>
      </c>
      <c r="M394" s="115">
        <f>M395</f>
        <v>0</v>
      </c>
      <c r="N394" s="115"/>
      <c r="O394" s="115"/>
      <c r="P394" s="115"/>
      <c r="Q394" s="115">
        <f>SUM(Q395:Q396)</f>
        <v>0</v>
      </c>
      <c r="R394" s="115"/>
      <c r="S394" s="41"/>
      <c r="T394" s="41"/>
      <c r="U394" s="41"/>
      <c r="V394" s="115">
        <f t="shared" ref="V394" si="1023">W394+X394+Y394</f>
        <v>0</v>
      </c>
      <c r="W394" s="41"/>
      <c r="X394" s="41"/>
      <c r="Y394" s="41"/>
      <c r="Z394" s="115">
        <f t="shared" si="1013"/>
        <v>0</v>
      </c>
      <c r="AA394" s="115">
        <f t="shared" ref="AA394:AA403" si="1024">E394</f>
        <v>0</v>
      </c>
      <c r="AB394" s="41"/>
      <c r="AC394" s="41"/>
      <c r="AD394" s="41"/>
      <c r="AE394" s="507">
        <f>AG394+AK394+AM394+AO394</f>
        <v>0</v>
      </c>
      <c r="AF394" s="749" t="e">
        <f t="shared" si="1011"/>
        <v>#DIV/0!</v>
      </c>
      <c r="AG394" s="115"/>
      <c r="AH394" s="749"/>
      <c r="AI394" s="115"/>
      <c r="AJ394" s="115"/>
      <c r="AK394" s="115"/>
      <c r="AL394" s="115"/>
      <c r="AM394" s="41"/>
      <c r="AN394" s="41"/>
      <c r="AO394" s="41"/>
      <c r="AP394" s="115"/>
      <c r="AQ394" s="115"/>
      <c r="AR394" s="99">
        <f>AT394+AX394+AZ394+BB394</f>
        <v>0</v>
      </c>
      <c r="AS394" s="749" t="e">
        <f t="shared" si="1012"/>
        <v>#DIV/0!</v>
      </c>
      <c r="AT394" s="115">
        <f>AT395</f>
        <v>0</v>
      </c>
      <c r="AU394" s="749"/>
      <c r="AV394" s="115"/>
      <c r="AW394" s="115"/>
      <c r="AX394" s="115"/>
      <c r="AY394" s="115"/>
      <c r="AZ394" s="41"/>
      <c r="BA394" s="749"/>
      <c r="BB394" s="41"/>
      <c r="BC394" s="41"/>
      <c r="BD394" s="41"/>
      <c r="BE394" s="99"/>
      <c r="BF394" s="115"/>
      <c r="BG394" s="115"/>
      <c r="BH394" s="41"/>
      <c r="BI394" s="41"/>
      <c r="BJ394" s="115"/>
      <c r="BK394" s="115"/>
      <c r="BL394" s="41"/>
      <c r="BM394" s="41"/>
      <c r="BN394" s="115"/>
      <c r="BO394" s="115"/>
      <c r="BP394" s="115"/>
      <c r="BQ394" s="115"/>
      <c r="BR394" s="41"/>
      <c r="BS394" s="41"/>
      <c r="BT394" s="115"/>
      <c r="BU394" s="99"/>
      <c r="BV394" s="115"/>
      <c r="BW394" s="115"/>
      <c r="BX394" s="115"/>
      <c r="BY394" s="41"/>
      <c r="BZ394" s="41"/>
      <c r="CE394" s="749"/>
    </row>
    <row r="395" spans="2:83" s="44" customFormat="1" ht="36.75" hidden="1" customHeight="1" x14ac:dyDescent="0.25">
      <c r="B395" s="201"/>
      <c r="C395" s="111" t="s">
        <v>39</v>
      </c>
      <c r="D395" s="117">
        <f>G395</f>
        <v>0</v>
      </c>
      <c r="E395" s="117"/>
      <c r="F395" s="117"/>
      <c r="G395" s="117"/>
      <c r="H395" s="301"/>
      <c r="I395" s="301"/>
      <c r="J395" s="99">
        <f t="shared" si="1004"/>
        <v>0</v>
      </c>
      <c r="K395" s="117">
        <f>Q395</f>
        <v>0</v>
      </c>
      <c r="L395" s="749" t="e">
        <f t="shared" si="1010"/>
        <v>#DIV/0!</v>
      </c>
      <c r="M395" s="117">
        <v>0</v>
      </c>
      <c r="N395" s="117"/>
      <c r="O395" s="117"/>
      <c r="P395" s="117"/>
      <c r="Q395" s="117"/>
      <c r="R395" s="117"/>
      <c r="S395" s="301"/>
      <c r="T395" s="41"/>
      <c r="U395" s="301"/>
      <c r="V395" s="117">
        <f t="shared" si="1016"/>
        <v>0</v>
      </c>
      <c r="W395" s="117">
        <f>AA395-E395</f>
        <v>0</v>
      </c>
      <c r="X395" s="301"/>
      <c r="Y395" s="301"/>
      <c r="Z395" s="117">
        <f t="shared" si="1013"/>
        <v>0</v>
      </c>
      <c r="AA395" s="117">
        <f t="shared" si="1024"/>
        <v>0</v>
      </c>
      <c r="AB395" s="301"/>
      <c r="AC395" s="301"/>
      <c r="AD395" s="41"/>
      <c r="AE395" s="512">
        <f>AG395</f>
        <v>0</v>
      </c>
      <c r="AF395" s="749" t="e">
        <f t="shared" si="1011"/>
        <v>#DIV/0!</v>
      </c>
      <c r="AG395" s="117"/>
      <c r="AH395" s="749"/>
      <c r="AI395" s="117"/>
      <c r="AJ395" s="117"/>
      <c r="AK395" s="117"/>
      <c r="AL395" s="117"/>
      <c r="AM395" s="301"/>
      <c r="AN395" s="41"/>
      <c r="AO395" s="301"/>
      <c r="AP395" s="117"/>
      <c r="AQ395" s="117"/>
      <c r="AR395" s="117">
        <f>AT395</f>
        <v>0</v>
      </c>
      <c r="AS395" s="749" t="e">
        <f t="shared" si="1012"/>
        <v>#DIV/0!</v>
      </c>
      <c r="AT395" s="117">
        <v>0</v>
      </c>
      <c r="AU395" s="749"/>
      <c r="AV395" s="117"/>
      <c r="AW395" s="117"/>
      <c r="AX395" s="117"/>
      <c r="AY395" s="117"/>
      <c r="AZ395" s="301"/>
      <c r="BA395" s="749"/>
      <c r="BB395" s="301"/>
      <c r="BC395" s="301"/>
      <c r="BD395" s="301"/>
      <c r="BE395" s="117"/>
      <c r="BF395" s="117"/>
      <c r="BG395" s="117"/>
      <c r="BH395" s="301"/>
      <c r="BI395" s="301"/>
      <c r="BJ395" s="117"/>
      <c r="BK395" s="117"/>
      <c r="BL395" s="301"/>
      <c r="BM395" s="301"/>
      <c r="BN395" s="117"/>
      <c r="BO395" s="117"/>
      <c r="BP395" s="117"/>
      <c r="BQ395" s="117"/>
      <c r="BR395" s="301"/>
      <c r="BS395" s="301"/>
      <c r="BT395" s="117"/>
      <c r="BU395" s="117"/>
      <c r="BV395" s="117"/>
      <c r="BW395" s="117"/>
      <c r="BX395" s="117"/>
      <c r="BY395" s="301"/>
      <c r="BZ395" s="301"/>
      <c r="CE395" s="749"/>
    </row>
    <row r="396" spans="2:83" s="44" customFormat="1" ht="36.75" hidden="1" customHeight="1" x14ac:dyDescent="0.25">
      <c r="B396" s="201"/>
      <c r="C396" s="111" t="s">
        <v>40</v>
      </c>
      <c r="D396" s="117">
        <f>G396</f>
        <v>0</v>
      </c>
      <c r="E396" s="117"/>
      <c r="F396" s="117"/>
      <c r="G396" s="117"/>
      <c r="H396" s="301"/>
      <c r="I396" s="301"/>
      <c r="J396" s="99">
        <f t="shared" si="1004"/>
        <v>0</v>
      </c>
      <c r="K396" s="117">
        <f>Q396</f>
        <v>0</v>
      </c>
      <c r="L396" s="749" t="e">
        <f t="shared" si="1010"/>
        <v>#DIV/0!</v>
      </c>
      <c r="M396" s="117">
        <v>0</v>
      </c>
      <c r="N396" s="117"/>
      <c r="O396" s="117"/>
      <c r="P396" s="117"/>
      <c r="Q396" s="117"/>
      <c r="R396" s="117"/>
      <c r="S396" s="301"/>
      <c r="T396" s="41"/>
      <c r="U396" s="301"/>
      <c r="V396" s="89">
        <f t="shared" si="1016"/>
        <v>0</v>
      </c>
      <c r="W396" s="301"/>
      <c r="X396" s="301"/>
      <c r="Y396" s="301"/>
      <c r="Z396" s="117">
        <f t="shared" si="1013"/>
        <v>0</v>
      </c>
      <c r="AA396" s="117">
        <f t="shared" si="1024"/>
        <v>0</v>
      </c>
      <c r="AB396" s="301"/>
      <c r="AC396" s="301"/>
      <c r="AD396" s="41"/>
      <c r="AE396" s="512"/>
      <c r="AF396" s="749" t="e">
        <f t="shared" si="1011"/>
        <v>#DIV/0!</v>
      </c>
      <c r="AG396" s="117"/>
      <c r="AH396" s="749"/>
      <c r="AI396" s="117"/>
      <c r="AJ396" s="117"/>
      <c r="AK396" s="117"/>
      <c r="AL396" s="117"/>
      <c r="AM396" s="301"/>
      <c r="AN396" s="41"/>
      <c r="AO396" s="301"/>
      <c r="AP396" s="117"/>
      <c r="AQ396" s="117"/>
      <c r="AR396" s="117"/>
      <c r="AS396" s="749" t="e">
        <f t="shared" si="1012"/>
        <v>#DIV/0!</v>
      </c>
      <c r="AT396" s="117"/>
      <c r="AU396" s="749"/>
      <c r="AV396" s="117"/>
      <c r="AW396" s="117"/>
      <c r="AX396" s="117"/>
      <c r="AY396" s="117"/>
      <c r="AZ396" s="301"/>
      <c r="BA396" s="749"/>
      <c r="BB396" s="301"/>
      <c r="BC396" s="301"/>
      <c r="BD396" s="301"/>
      <c r="BE396" s="117"/>
      <c r="BF396" s="117"/>
      <c r="BG396" s="117"/>
      <c r="BH396" s="301"/>
      <c r="BI396" s="301"/>
      <c r="BJ396" s="117"/>
      <c r="BK396" s="117"/>
      <c r="BL396" s="301"/>
      <c r="BM396" s="301"/>
      <c r="BN396" s="117"/>
      <c r="BO396" s="117"/>
      <c r="BP396" s="117"/>
      <c r="BQ396" s="117"/>
      <c r="BR396" s="301"/>
      <c r="BS396" s="301"/>
      <c r="BT396" s="117"/>
      <c r="BU396" s="117"/>
      <c r="BV396" s="117"/>
      <c r="BW396" s="117"/>
      <c r="BX396" s="117"/>
      <c r="BY396" s="301"/>
      <c r="BZ396" s="301"/>
      <c r="CE396" s="749"/>
    </row>
    <row r="397" spans="2:83" s="44" customFormat="1" ht="132" customHeight="1" x14ac:dyDescent="0.25">
      <c r="B397" s="201" t="s">
        <v>34</v>
      </c>
      <c r="C397" s="98" t="s">
        <v>45</v>
      </c>
      <c r="D397" s="115">
        <f>G397</f>
        <v>160088.30361</v>
      </c>
      <c r="E397" s="115"/>
      <c r="F397" s="115"/>
      <c r="G397" s="115">
        <f>G398</f>
        <v>160088.30361</v>
      </c>
      <c r="H397" s="301"/>
      <c r="I397" s="301"/>
      <c r="J397" s="99">
        <f>J398</f>
        <v>-123644.97020000001</v>
      </c>
      <c r="K397" s="115">
        <f>K398</f>
        <v>36443.333409999999</v>
      </c>
      <c r="L397" s="749">
        <f t="shared" si="1010"/>
        <v>0.22764519698317015</v>
      </c>
      <c r="M397" s="115"/>
      <c r="N397" s="115"/>
      <c r="O397" s="115"/>
      <c r="P397" s="115"/>
      <c r="Q397" s="115">
        <f>Q398</f>
        <v>36443.333409999999</v>
      </c>
      <c r="R397" s="115"/>
      <c r="S397" s="301"/>
      <c r="T397" s="41"/>
      <c r="U397" s="301"/>
      <c r="V397" s="89"/>
      <c r="W397" s="301"/>
      <c r="X397" s="301"/>
      <c r="Y397" s="301"/>
      <c r="Z397" s="115"/>
      <c r="AA397" s="115"/>
      <c r="AB397" s="301"/>
      <c r="AC397" s="301"/>
      <c r="AD397" s="41"/>
      <c r="AE397" s="115">
        <f>AK397</f>
        <v>36443.333410000007</v>
      </c>
      <c r="AF397" s="749">
        <f t="shared" si="1011"/>
        <v>0.22764519698317021</v>
      </c>
      <c r="AG397" s="115"/>
      <c r="AH397" s="749"/>
      <c r="AI397" s="115"/>
      <c r="AJ397" s="115"/>
      <c r="AK397" s="115">
        <f>AK398</f>
        <v>36443.333410000007</v>
      </c>
      <c r="AL397" s="749">
        <f t="shared" ref="AL397:AL460" si="1025">AK397/G397</f>
        <v>0.22764519698317021</v>
      </c>
      <c r="AM397" s="301"/>
      <c r="AN397" s="41"/>
      <c r="AO397" s="301"/>
      <c r="AP397" s="115">
        <f>AP398</f>
        <v>123644.9702</v>
      </c>
      <c r="AQ397" s="115"/>
      <c r="AR397" s="115">
        <f>AX397</f>
        <v>160088.30361</v>
      </c>
      <c r="AS397" s="749">
        <f t="shared" si="1012"/>
        <v>1</v>
      </c>
      <c r="AT397" s="115"/>
      <c r="AU397" s="749"/>
      <c r="AV397" s="115"/>
      <c r="AW397" s="749"/>
      <c r="AX397" s="115">
        <f>AX398</f>
        <v>160088.30361</v>
      </c>
      <c r="AY397" s="749">
        <f t="shared" ref="AY397:AY461" si="1026">AX397/G397</f>
        <v>1</v>
      </c>
      <c r="AZ397" s="301"/>
      <c r="BA397" s="749"/>
      <c r="BB397" s="301"/>
      <c r="BC397" s="301"/>
      <c r="BD397" s="301"/>
      <c r="BE397" s="115"/>
      <c r="BF397" s="115"/>
      <c r="BG397" s="115"/>
      <c r="BH397" s="301"/>
      <c r="BI397" s="301"/>
      <c r="BJ397" s="115"/>
      <c r="BK397" s="115"/>
      <c r="BL397" s="301"/>
      <c r="BM397" s="301"/>
      <c r="BN397" s="115"/>
      <c r="BO397" s="115"/>
      <c r="BP397" s="115"/>
      <c r="BQ397" s="115"/>
      <c r="BR397" s="301"/>
      <c r="BS397" s="301"/>
      <c r="BT397" s="115"/>
      <c r="BU397" s="115"/>
      <c r="BV397" s="115"/>
      <c r="BW397" s="115"/>
      <c r="BX397" s="115"/>
      <c r="BY397" s="301"/>
      <c r="BZ397" s="301"/>
      <c r="CE397" s="749"/>
    </row>
    <row r="398" spans="2:83" s="42" customFormat="1" ht="46.5" hidden="1" customHeight="1" x14ac:dyDescent="0.25">
      <c r="B398" s="642"/>
      <c r="C398" s="98" t="s">
        <v>31</v>
      </c>
      <c r="D398" s="99">
        <f>E398+G398+H398+I398</f>
        <v>160088.30361</v>
      </c>
      <c r="E398" s="115"/>
      <c r="F398" s="115"/>
      <c r="G398" s="115">
        <f>G399</f>
        <v>160088.30361</v>
      </c>
      <c r="H398" s="41"/>
      <c r="I398" s="41"/>
      <c r="J398" s="99">
        <f t="shared" ref="J398:J400" si="1027">Q398-G398</f>
        <v>-123644.97020000001</v>
      </c>
      <c r="K398" s="99">
        <f>M398+Q398+S398+U398</f>
        <v>36443.333409999999</v>
      </c>
      <c r="L398" s="749">
        <f t="shared" si="1010"/>
        <v>0.22764519698317015</v>
      </c>
      <c r="M398" s="115">
        <f>M399</f>
        <v>0</v>
      </c>
      <c r="N398" s="115"/>
      <c r="O398" s="115"/>
      <c r="P398" s="115"/>
      <c r="Q398" s="115">
        <f>SUM(Q399:Q400)</f>
        <v>36443.333409999999</v>
      </c>
      <c r="R398" s="115"/>
      <c r="S398" s="41"/>
      <c r="T398" s="41"/>
      <c r="U398" s="41"/>
      <c r="V398" s="115">
        <f t="shared" ref="V398:V399" si="1028">W398+X398+Y398</f>
        <v>0</v>
      </c>
      <c r="W398" s="41"/>
      <c r="X398" s="41"/>
      <c r="Y398" s="41"/>
      <c r="Z398" s="115">
        <f t="shared" ref="Z398:Z399" si="1029">AA398+AB398+AC398</f>
        <v>0</v>
      </c>
      <c r="AA398" s="115">
        <f t="shared" ref="AA398:AA399" si="1030">E398</f>
        <v>0</v>
      </c>
      <c r="AB398" s="41"/>
      <c r="AC398" s="41"/>
      <c r="AD398" s="41"/>
      <c r="AE398" s="99">
        <f>AG398+AK398+AM398+AO398</f>
        <v>36443.333410000007</v>
      </c>
      <c r="AF398" s="749">
        <f t="shared" si="1011"/>
        <v>0.22764519698317021</v>
      </c>
      <c r="AG398" s="115"/>
      <c r="AH398" s="749" t="e">
        <f t="shared" ref="AH398:AH422" si="1031">AG398/E398</f>
        <v>#DIV/0!</v>
      </c>
      <c r="AI398" s="115"/>
      <c r="AJ398" s="115"/>
      <c r="AK398" s="115">
        <f>AK399</f>
        <v>36443.333410000007</v>
      </c>
      <c r="AL398" s="749">
        <f t="shared" si="1025"/>
        <v>0.22764519698317021</v>
      </c>
      <c r="AM398" s="41"/>
      <c r="AN398" s="41"/>
      <c r="AO398" s="41"/>
      <c r="AP398" s="115">
        <f>AP399+AP400</f>
        <v>123644.9702</v>
      </c>
      <c r="AQ398" s="115"/>
      <c r="AR398" s="99">
        <f>AT398+AX398+AZ398+BB398</f>
        <v>160088.30361</v>
      </c>
      <c r="AS398" s="749">
        <f t="shared" si="1012"/>
        <v>1</v>
      </c>
      <c r="AT398" s="115">
        <f>AT399</f>
        <v>0</v>
      </c>
      <c r="AU398" s="749"/>
      <c r="AV398" s="115"/>
      <c r="AW398" s="749"/>
      <c r="AX398" s="115">
        <f>SUM(AX399:AX400)</f>
        <v>160088.30361</v>
      </c>
      <c r="AY398" s="749">
        <f t="shared" si="1026"/>
        <v>1</v>
      </c>
      <c r="AZ398" s="41"/>
      <c r="BA398" s="749"/>
      <c r="BB398" s="41"/>
      <c r="BC398" s="41"/>
      <c r="BD398" s="41"/>
      <c r="BE398" s="99"/>
      <c r="BF398" s="115"/>
      <c r="BG398" s="115"/>
      <c r="BH398" s="41"/>
      <c r="BI398" s="41"/>
      <c r="BJ398" s="115"/>
      <c r="BK398" s="115"/>
      <c r="BL398" s="41"/>
      <c r="BM398" s="41"/>
      <c r="BN398" s="115"/>
      <c r="BO398" s="115"/>
      <c r="BP398" s="115"/>
      <c r="BQ398" s="115"/>
      <c r="BR398" s="41"/>
      <c r="BS398" s="41"/>
      <c r="BT398" s="115"/>
      <c r="BU398" s="99"/>
      <c r="BV398" s="115"/>
      <c r="BW398" s="115"/>
      <c r="BX398" s="115"/>
      <c r="BY398" s="41"/>
      <c r="BZ398" s="41"/>
      <c r="CE398" s="749"/>
    </row>
    <row r="399" spans="2:83" s="44" customFormat="1" ht="36.75" hidden="1" customHeight="1" x14ac:dyDescent="0.25">
      <c r="B399" s="201"/>
      <c r="C399" s="111" t="s">
        <v>39</v>
      </c>
      <c r="D399" s="117">
        <f>G399</f>
        <v>160088.30361</v>
      </c>
      <c r="E399" s="117"/>
      <c r="F399" s="117"/>
      <c r="G399" s="117">
        <v>160088.30361</v>
      </c>
      <c r="H399" s="301"/>
      <c r="I399" s="301"/>
      <c r="J399" s="192">
        <f t="shared" si="1027"/>
        <v>-123644.97020000001</v>
      </c>
      <c r="K399" s="117">
        <f>Q399</f>
        <v>36443.333409999999</v>
      </c>
      <c r="L399" s="749">
        <f t="shared" si="1010"/>
        <v>0.22764519698317015</v>
      </c>
      <c r="M399" s="117">
        <v>0</v>
      </c>
      <c r="N399" s="117"/>
      <c r="O399" s="117"/>
      <c r="P399" s="117"/>
      <c r="Q399" s="117">
        <v>36443.333409999999</v>
      </c>
      <c r="R399" s="117"/>
      <c r="S399" s="301"/>
      <c r="T399" s="41"/>
      <c r="U399" s="301"/>
      <c r="V399" s="115">
        <f t="shared" si="1028"/>
        <v>0</v>
      </c>
      <c r="W399" s="301"/>
      <c r="X399" s="301"/>
      <c r="Y399" s="301"/>
      <c r="Z399" s="117">
        <f t="shared" si="1029"/>
        <v>0</v>
      </c>
      <c r="AA399" s="117">
        <f t="shared" si="1030"/>
        <v>0</v>
      </c>
      <c r="AB399" s="301"/>
      <c r="AC399" s="301"/>
      <c r="AD399" s="41"/>
      <c r="AE399" s="117">
        <f>AK399</f>
        <v>36443.333410000007</v>
      </c>
      <c r="AF399" s="749">
        <f t="shared" si="1011"/>
        <v>0.22764519698317021</v>
      </c>
      <c r="AG399" s="117"/>
      <c r="AH399" s="749" t="e">
        <f t="shared" si="1031"/>
        <v>#DIV/0!</v>
      </c>
      <c r="AI399" s="117"/>
      <c r="AJ399" s="117"/>
      <c r="AK399" s="117">
        <f>'[9]2 вариант'!$D$152</f>
        <v>36443.333410000007</v>
      </c>
      <c r="AL399" s="749">
        <f t="shared" si="1025"/>
        <v>0.22764519698317021</v>
      </c>
      <c r="AM399" s="301"/>
      <c r="AN399" s="41"/>
      <c r="AO399" s="301"/>
      <c r="AP399" s="117">
        <f>AX399-AK399</f>
        <v>123644.9702</v>
      </c>
      <c r="AQ399" s="117"/>
      <c r="AR399" s="117">
        <f>AX399</f>
        <v>160088.30361</v>
      </c>
      <c r="AS399" s="749">
        <f t="shared" si="1012"/>
        <v>1</v>
      </c>
      <c r="AT399" s="117">
        <v>0</v>
      </c>
      <c r="AU399" s="749"/>
      <c r="AV399" s="117"/>
      <c r="AW399" s="749"/>
      <c r="AX399" s="117">
        <f>'[9]2 вариант'!$I$153</f>
        <v>160088.30361</v>
      </c>
      <c r="AY399" s="749">
        <f t="shared" si="1026"/>
        <v>1</v>
      </c>
      <c r="AZ399" s="301"/>
      <c r="BA399" s="749"/>
      <c r="BB399" s="301"/>
      <c r="BC399" s="301"/>
      <c r="BD399" s="301"/>
      <c r="BE399" s="117"/>
      <c r="BF399" s="117"/>
      <c r="BG399" s="117"/>
      <c r="BH399" s="301"/>
      <c r="BI399" s="301"/>
      <c r="BJ399" s="117"/>
      <c r="BK399" s="117"/>
      <c r="BL399" s="301"/>
      <c r="BM399" s="301"/>
      <c r="BN399" s="117"/>
      <c r="BO399" s="117"/>
      <c r="BP399" s="117"/>
      <c r="BQ399" s="117"/>
      <c r="BR399" s="301"/>
      <c r="BS399" s="301"/>
      <c r="BT399" s="117"/>
      <c r="BU399" s="117"/>
      <c r="BV399" s="117"/>
      <c r="BW399" s="117"/>
      <c r="BX399" s="117"/>
      <c r="BY399" s="301"/>
      <c r="BZ399" s="301"/>
      <c r="CE399" s="749"/>
    </row>
    <row r="400" spans="2:83" s="44" customFormat="1" ht="36.75" hidden="1" customHeight="1" x14ac:dyDescent="0.25">
      <c r="B400" s="201"/>
      <c r="C400" s="111" t="s">
        <v>426</v>
      </c>
      <c r="D400" s="117">
        <f>G400</f>
        <v>0</v>
      </c>
      <c r="E400" s="117"/>
      <c r="F400" s="117"/>
      <c r="G400" s="117"/>
      <c r="H400" s="301"/>
      <c r="I400" s="301"/>
      <c r="J400" s="192">
        <f t="shared" si="1027"/>
        <v>0</v>
      </c>
      <c r="K400" s="117">
        <f>Q400</f>
        <v>0</v>
      </c>
      <c r="L400" s="749" t="e">
        <f t="shared" si="1010"/>
        <v>#DIV/0!</v>
      </c>
      <c r="M400" s="117"/>
      <c r="N400" s="117"/>
      <c r="O400" s="117"/>
      <c r="P400" s="117"/>
      <c r="Q400" s="117"/>
      <c r="R400" s="117"/>
      <c r="S400" s="301"/>
      <c r="T400" s="41"/>
      <c r="U400" s="301"/>
      <c r="V400" s="115"/>
      <c r="W400" s="301"/>
      <c r="X400" s="301"/>
      <c r="Y400" s="301"/>
      <c r="Z400" s="117"/>
      <c r="AA400" s="117"/>
      <c r="AB400" s="301"/>
      <c r="AC400" s="301"/>
      <c r="AD400" s="41"/>
      <c r="AE400" s="117"/>
      <c r="AF400" s="749" t="e">
        <f t="shared" si="1011"/>
        <v>#DIV/0!</v>
      </c>
      <c r="AG400" s="117"/>
      <c r="AH400" s="749" t="e">
        <f t="shared" si="1031"/>
        <v>#DIV/0!</v>
      </c>
      <c r="AI400" s="117"/>
      <c r="AJ400" s="117"/>
      <c r="AK400" s="117"/>
      <c r="AL400" s="749" t="e">
        <f t="shared" si="1025"/>
        <v>#DIV/0!</v>
      </c>
      <c r="AM400" s="301"/>
      <c r="AN400" s="41"/>
      <c r="AO400" s="301"/>
      <c r="AP400" s="117">
        <f>AX400-AK400</f>
        <v>0</v>
      </c>
      <c r="AQ400" s="117"/>
      <c r="AR400" s="117">
        <f>AX400</f>
        <v>0</v>
      </c>
      <c r="AS400" s="749" t="e">
        <f t="shared" si="1012"/>
        <v>#DIV/0!</v>
      </c>
      <c r="AT400" s="117"/>
      <c r="AU400" s="749"/>
      <c r="AV400" s="117"/>
      <c r="AW400" s="749"/>
      <c r="AX400" s="117"/>
      <c r="AY400" s="749" t="e">
        <f t="shared" si="1026"/>
        <v>#DIV/0!</v>
      </c>
      <c r="AZ400" s="301"/>
      <c r="BA400" s="749"/>
      <c r="BB400" s="301"/>
      <c r="BC400" s="301"/>
      <c r="BD400" s="301"/>
      <c r="BE400" s="117"/>
      <c r="BF400" s="117"/>
      <c r="BG400" s="117"/>
      <c r="BH400" s="301"/>
      <c r="BI400" s="301"/>
      <c r="BJ400" s="117"/>
      <c r="BK400" s="117"/>
      <c r="BL400" s="301"/>
      <c r="BM400" s="301"/>
      <c r="BN400" s="117"/>
      <c r="BO400" s="117"/>
      <c r="BP400" s="117"/>
      <c r="BQ400" s="117"/>
      <c r="BR400" s="301"/>
      <c r="BS400" s="301"/>
      <c r="BT400" s="117"/>
      <c r="BU400" s="117"/>
      <c r="BV400" s="117"/>
      <c r="BW400" s="117"/>
      <c r="BX400" s="117"/>
      <c r="BY400" s="301"/>
      <c r="BZ400" s="301"/>
      <c r="CE400" s="749"/>
    </row>
    <row r="401" spans="2:83" s="44" customFormat="1" ht="138" customHeight="1" x14ac:dyDescent="0.25">
      <c r="B401" s="201" t="s">
        <v>63</v>
      </c>
      <c r="C401" s="98" t="s">
        <v>265</v>
      </c>
      <c r="D401" s="99">
        <f>E401+G401+H401+I401</f>
        <v>149000</v>
      </c>
      <c r="E401" s="115"/>
      <c r="F401" s="115"/>
      <c r="G401" s="115">
        <f>G402</f>
        <v>149000</v>
      </c>
      <c r="H401" s="301"/>
      <c r="I401" s="301"/>
      <c r="J401" s="99">
        <f t="shared" si="1004"/>
        <v>-148224.50711000001</v>
      </c>
      <c r="K401" s="99">
        <f>M401+Q401+S401+U401</f>
        <v>775.49288999999999</v>
      </c>
      <c r="L401" s="749">
        <f t="shared" si="1010"/>
        <v>5.204650268456376E-3</v>
      </c>
      <c r="M401" s="115">
        <f>M403</f>
        <v>0</v>
      </c>
      <c r="N401" s="115"/>
      <c r="O401" s="115"/>
      <c r="P401" s="115"/>
      <c r="Q401" s="115">
        <f>Q402</f>
        <v>775.49288999999999</v>
      </c>
      <c r="R401" s="115"/>
      <c r="S401" s="301"/>
      <c r="T401" s="41"/>
      <c r="U401" s="301"/>
      <c r="V401" s="115">
        <f t="shared" si="1016"/>
        <v>0</v>
      </c>
      <c r="W401" s="301"/>
      <c r="X401" s="301"/>
      <c r="Y401" s="301"/>
      <c r="Z401" s="115">
        <f t="shared" si="1013"/>
        <v>0</v>
      </c>
      <c r="AA401" s="115">
        <f t="shared" si="1024"/>
        <v>0</v>
      </c>
      <c r="AB401" s="301"/>
      <c r="AC401" s="301"/>
      <c r="AD401" s="41"/>
      <c r="AE401" s="99">
        <f>AG401+AK401+AM401+AO401</f>
        <v>775.49288999999999</v>
      </c>
      <c r="AF401" s="749">
        <f t="shared" si="1011"/>
        <v>5.204650268456376E-3</v>
      </c>
      <c r="AG401" s="115"/>
      <c r="AH401" s="749"/>
      <c r="AI401" s="115"/>
      <c r="AJ401" s="115"/>
      <c r="AK401" s="115">
        <f>AK402</f>
        <v>775.49288999999999</v>
      </c>
      <c r="AL401" s="749">
        <f t="shared" si="1025"/>
        <v>5.204650268456376E-3</v>
      </c>
      <c r="AM401" s="301"/>
      <c r="AN401" s="41"/>
      <c r="AO401" s="301"/>
      <c r="AP401" s="115">
        <f>AR401-AK401</f>
        <v>41848.947909999995</v>
      </c>
      <c r="AQ401" s="115"/>
      <c r="AR401" s="99">
        <f>AT401+AX401+AZ401+BB401</f>
        <v>42624.440799999997</v>
      </c>
      <c r="AS401" s="749">
        <f t="shared" si="1012"/>
        <v>0.28607007248322147</v>
      </c>
      <c r="AT401" s="115">
        <f>AT403</f>
        <v>0</v>
      </c>
      <c r="AU401" s="749"/>
      <c r="AV401" s="115"/>
      <c r="AW401" s="749"/>
      <c r="AX401" s="115">
        <f>AX402</f>
        <v>42624.440799999997</v>
      </c>
      <c r="AY401" s="749">
        <f t="shared" si="1026"/>
        <v>0.28607007248322147</v>
      </c>
      <c r="AZ401" s="301"/>
      <c r="BA401" s="749"/>
      <c r="BB401" s="301"/>
      <c r="BC401" s="301"/>
      <c r="BD401" s="301"/>
      <c r="BE401" s="99"/>
      <c r="BF401" s="115"/>
      <c r="BG401" s="115"/>
      <c r="BH401" s="301"/>
      <c r="BI401" s="301"/>
      <c r="BJ401" s="115"/>
      <c r="BK401" s="115"/>
      <c r="BL401" s="301"/>
      <c r="BM401" s="301"/>
      <c r="BN401" s="115"/>
      <c r="BO401" s="115"/>
      <c r="BP401" s="115"/>
      <c r="BQ401" s="115"/>
      <c r="BR401" s="301"/>
      <c r="BS401" s="301"/>
      <c r="BT401" s="115"/>
      <c r="BU401" s="99"/>
      <c r="BV401" s="115"/>
      <c r="BW401" s="115"/>
      <c r="BX401" s="115"/>
      <c r="BY401" s="301"/>
      <c r="BZ401" s="301"/>
      <c r="CE401" s="749"/>
    </row>
    <row r="402" spans="2:83" s="42" customFormat="1" ht="46.5" hidden="1" customHeight="1" x14ac:dyDescent="0.25">
      <c r="B402" s="541"/>
      <c r="C402" s="98" t="s">
        <v>31</v>
      </c>
      <c r="D402" s="99">
        <f>E402+G402+H402+I402</f>
        <v>149000</v>
      </c>
      <c r="E402" s="115"/>
      <c r="F402" s="115"/>
      <c r="G402" s="115">
        <f>SUM(G403:G404)</f>
        <v>149000</v>
      </c>
      <c r="H402" s="41"/>
      <c r="I402" s="41"/>
      <c r="J402" s="99">
        <f t="shared" si="1004"/>
        <v>-148224.50711000001</v>
      </c>
      <c r="K402" s="99">
        <f>M402+Q402+S402+U402</f>
        <v>775.49288999999999</v>
      </c>
      <c r="L402" s="749">
        <f t="shared" si="1010"/>
        <v>5.204650268456376E-3</v>
      </c>
      <c r="M402" s="115">
        <f>M403</f>
        <v>0</v>
      </c>
      <c r="N402" s="115"/>
      <c r="O402" s="115"/>
      <c r="P402" s="115"/>
      <c r="Q402" s="115">
        <f>SUM(Q403:Q404)</f>
        <v>775.49288999999999</v>
      </c>
      <c r="R402" s="115"/>
      <c r="S402" s="41"/>
      <c r="T402" s="41"/>
      <c r="U402" s="41"/>
      <c r="V402" s="115">
        <f t="shared" si="1016"/>
        <v>0</v>
      </c>
      <c r="W402" s="41"/>
      <c r="X402" s="41"/>
      <c r="Y402" s="41"/>
      <c r="Z402" s="115">
        <f t="shared" ref="Z402" si="1032">AA402+AB402+AC402</f>
        <v>0</v>
      </c>
      <c r="AA402" s="115">
        <f t="shared" si="1024"/>
        <v>0</v>
      </c>
      <c r="AB402" s="41"/>
      <c r="AC402" s="41"/>
      <c r="AD402" s="41"/>
      <c r="AE402" s="99">
        <f>AG402+AK402+AM402+AO402</f>
        <v>775.49288999999999</v>
      </c>
      <c r="AF402" s="749">
        <f t="shared" si="1011"/>
        <v>5.204650268456376E-3</v>
      </c>
      <c r="AG402" s="115"/>
      <c r="AH402" s="749"/>
      <c r="AI402" s="115"/>
      <c r="AJ402" s="115"/>
      <c r="AK402" s="115">
        <f>AK403+AK404</f>
        <v>775.49288999999999</v>
      </c>
      <c r="AL402" s="749">
        <f t="shared" si="1025"/>
        <v>5.204650268456376E-3</v>
      </c>
      <c r="AM402" s="41"/>
      <c r="AN402" s="41"/>
      <c r="AO402" s="41"/>
      <c r="AP402" s="115">
        <f>SUM(AP403:AP404)</f>
        <v>41848.947909999995</v>
      </c>
      <c r="AQ402" s="115"/>
      <c r="AR402" s="99">
        <f>AT402+AX402+AZ402+BB402</f>
        <v>42624.440799999997</v>
      </c>
      <c r="AS402" s="749">
        <f t="shared" si="1012"/>
        <v>0.28607007248322147</v>
      </c>
      <c r="AT402" s="115">
        <f>AT403</f>
        <v>0</v>
      </c>
      <c r="AU402" s="749"/>
      <c r="AV402" s="115"/>
      <c r="AW402" s="749"/>
      <c r="AX402" s="115">
        <f>AX403+AX404</f>
        <v>42624.440799999997</v>
      </c>
      <c r="AY402" s="749">
        <f t="shared" si="1026"/>
        <v>0.28607007248322147</v>
      </c>
      <c r="AZ402" s="41"/>
      <c r="BA402" s="749"/>
      <c r="BB402" s="41"/>
      <c r="BC402" s="41"/>
      <c r="BD402" s="41"/>
      <c r="BE402" s="99"/>
      <c r="BF402" s="115"/>
      <c r="BG402" s="115"/>
      <c r="BH402" s="41"/>
      <c r="BI402" s="41"/>
      <c r="BJ402" s="115"/>
      <c r="BK402" s="115"/>
      <c r="BL402" s="41"/>
      <c r="BM402" s="41"/>
      <c r="BN402" s="115"/>
      <c r="BO402" s="115"/>
      <c r="BP402" s="115"/>
      <c r="BQ402" s="115"/>
      <c r="BR402" s="41"/>
      <c r="BS402" s="41"/>
      <c r="BT402" s="115"/>
      <c r="BU402" s="99"/>
      <c r="BV402" s="115"/>
      <c r="BW402" s="115"/>
      <c r="BX402" s="115"/>
      <c r="BY402" s="41"/>
      <c r="BZ402" s="41"/>
      <c r="CE402" s="749"/>
    </row>
    <row r="403" spans="2:83" s="44" customFormat="1" ht="36.75" hidden="1" customHeight="1" x14ac:dyDescent="0.25">
      <c r="B403" s="201"/>
      <c r="C403" s="111" t="s">
        <v>39</v>
      </c>
      <c r="D403" s="117">
        <f>G403</f>
        <v>136928.97252000001</v>
      </c>
      <c r="E403" s="117"/>
      <c r="F403" s="117"/>
      <c r="G403" s="117">
        <v>136928.97252000001</v>
      </c>
      <c r="H403" s="301"/>
      <c r="I403" s="301"/>
      <c r="J403" s="192">
        <f t="shared" si="1004"/>
        <v>-136236.59174</v>
      </c>
      <c r="K403" s="117">
        <f>Q403</f>
        <v>692.38077999999996</v>
      </c>
      <c r="L403" s="749">
        <f t="shared" si="1010"/>
        <v>5.0564958405633987E-3</v>
      </c>
      <c r="M403" s="117">
        <v>0</v>
      </c>
      <c r="N403" s="117"/>
      <c r="O403" s="117"/>
      <c r="P403" s="117"/>
      <c r="Q403" s="117">
        <v>692.38077999999996</v>
      </c>
      <c r="R403" s="117"/>
      <c r="S403" s="301"/>
      <c r="T403" s="41"/>
      <c r="U403" s="301"/>
      <c r="V403" s="115">
        <f t="shared" si="1016"/>
        <v>0</v>
      </c>
      <c r="W403" s="301"/>
      <c r="X403" s="301"/>
      <c r="Y403" s="301"/>
      <c r="Z403" s="117">
        <f t="shared" si="1013"/>
        <v>0</v>
      </c>
      <c r="AA403" s="117">
        <f t="shared" si="1024"/>
        <v>0</v>
      </c>
      <c r="AB403" s="301"/>
      <c r="AC403" s="301"/>
      <c r="AD403" s="41"/>
      <c r="AE403" s="117">
        <f>AK403</f>
        <v>692.38077999999996</v>
      </c>
      <c r="AF403" s="749">
        <f t="shared" si="1011"/>
        <v>5.0564958405633987E-3</v>
      </c>
      <c r="AG403" s="117">
        <v>0</v>
      </c>
      <c r="AH403" s="749"/>
      <c r="AI403" s="117"/>
      <c r="AJ403" s="117"/>
      <c r="AK403" s="117">
        <f>'[5]2 вариант'!$D$177</f>
        <v>692.38077999999996</v>
      </c>
      <c r="AL403" s="749">
        <f t="shared" si="1025"/>
        <v>5.0564958405633987E-3</v>
      </c>
      <c r="AM403" s="301"/>
      <c r="AN403" s="41"/>
      <c r="AO403" s="301"/>
      <c r="AP403" s="117">
        <f>AX403-AK403</f>
        <v>40881.953159999997</v>
      </c>
      <c r="AQ403" s="117"/>
      <c r="AR403" s="117">
        <f>AX403</f>
        <v>41574.333939999997</v>
      </c>
      <c r="AS403" s="749">
        <f t="shared" si="1012"/>
        <v>0.30361970279100431</v>
      </c>
      <c r="AT403" s="117">
        <v>0</v>
      </c>
      <c r="AU403" s="749"/>
      <c r="AV403" s="117"/>
      <c r="AW403" s="749"/>
      <c r="AX403" s="117">
        <f>'[9]2 вариант'!$I$177</f>
        <v>41574.333939999997</v>
      </c>
      <c r="AY403" s="749">
        <f t="shared" si="1026"/>
        <v>0.30361970279100431</v>
      </c>
      <c r="AZ403" s="301"/>
      <c r="BA403" s="749"/>
      <c r="BB403" s="301"/>
      <c r="BC403" s="301"/>
      <c r="BD403" s="301"/>
      <c r="BE403" s="117"/>
      <c r="BF403" s="117"/>
      <c r="BG403" s="117"/>
      <c r="BH403" s="301"/>
      <c r="BI403" s="301"/>
      <c r="BJ403" s="117"/>
      <c r="BK403" s="117"/>
      <c r="BL403" s="301"/>
      <c r="BM403" s="301"/>
      <c r="BN403" s="117"/>
      <c r="BO403" s="117"/>
      <c r="BP403" s="117"/>
      <c r="BQ403" s="117"/>
      <c r="BR403" s="301"/>
      <c r="BS403" s="301"/>
      <c r="BT403" s="117"/>
      <c r="BU403" s="117"/>
      <c r="BV403" s="117"/>
      <c r="BW403" s="117"/>
      <c r="BX403" s="117"/>
      <c r="BY403" s="301"/>
      <c r="BZ403" s="301"/>
      <c r="CE403" s="749"/>
    </row>
    <row r="404" spans="2:83" s="44" customFormat="1" ht="36.75" hidden="1" customHeight="1" x14ac:dyDescent="0.25">
      <c r="B404" s="201"/>
      <c r="C404" s="111" t="s">
        <v>426</v>
      </c>
      <c r="D404" s="117">
        <f>G404</f>
        <v>12071.027480000001</v>
      </c>
      <c r="E404" s="117"/>
      <c r="F404" s="117"/>
      <c r="G404" s="117">
        <v>12071.027480000001</v>
      </c>
      <c r="H404" s="301"/>
      <c r="I404" s="301"/>
      <c r="J404" s="192">
        <f t="shared" si="1004"/>
        <v>-11987.915370000001</v>
      </c>
      <c r="K404" s="117">
        <f>Q404</f>
        <v>83.112110000000001</v>
      </c>
      <c r="L404" s="749">
        <f t="shared" si="1010"/>
        <v>6.8852556369128565E-3</v>
      </c>
      <c r="M404" s="117"/>
      <c r="N404" s="117"/>
      <c r="O404" s="117"/>
      <c r="P404" s="117"/>
      <c r="Q404" s="117">
        <v>83.112110000000001</v>
      </c>
      <c r="R404" s="117"/>
      <c r="S404" s="301"/>
      <c r="T404" s="41"/>
      <c r="U404" s="301"/>
      <c r="V404" s="115"/>
      <c r="W404" s="301"/>
      <c r="X404" s="301"/>
      <c r="Y404" s="301"/>
      <c r="Z404" s="117"/>
      <c r="AA404" s="117"/>
      <c r="AB404" s="301"/>
      <c r="AC404" s="301"/>
      <c r="AD404" s="41"/>
      <c r="AE404" s="117">
        <f>AK404</f>
        <v>83.112110000000001</v>
      </c>
      <c r="AF404" s="749">
        <f t="shared" si="1011"/>
        <v>6.8852556369128565E-3</v>
      </c>
      <c r="AG404" s="117"/>
      <c r="AH404" s="749"/>
      <c r="AI404" s="117"/>
      <c r="AJ404" s="117"/>
      <c r="AK404" s="117">
        <f>'[5]2 вариант'!$D$178</f>
        <v>83.112110000000001</v>
      </c>
      <c r="AL404" s="749">
        <f t="shared" si="1025"/>
        <v>6.8852556369128565E-3</v>
      </c>
      <c r="AM404" s="301"/>
      <c r="AN404" s="41"/>
      <c r="AO404" s="301"/>
      <c r="AP404" s="117">
        <f>AX404-AK404</f>
        <v>966.99475000000007</v>
      </c>
      <c r="AQ404" s="117"/>
      <c r="AR404" s="117">
        <f>AX404</f>
        <v>1050.1068600000001</v>
      </c>
      <c r="AS404" s="749">
        <f t="shared" si="1012"/>
        <v>8.6993991335027596E-2</v>
      </c>
      <c r="AT404" s="117"/>
      <c r="AU404" s="749"/>
      <c r="AV404" s="117"/>
      <c r="AW404" s="749"/>
      <c r="AX404" s="117">
        <f>'[9]2 вариант'!$I$178</f>
        <v>1050.1068600000001</v>
      </c>
      <c r="AY404" s="749">
        <f t="shared" si="1026"/>
        <v>8.6993991335027596E-2</v>
      </c>
      <c r="AZ404" s="301"/>
      <c r="BA404" s="749"/>
      <c r="BB404" s="301"/>
      <c r="BC404" s="301"/>
      <c r="BD404" s="301"/>
      <c r="BE404" s="117"/>
      <c r="BF404" s="117"/>
      <c r="BG404" s="117"/>
      <c r="BH404" s="301"/>
      <c r="BI404" s="301"/>
      <c r="BJ404" s="117"/>
      <c r="BK404" s="117"/>
      <c r="BL404" s="301"/>
      <c r="BM404" s="301"/>
      <c r="BN404" s="117"/>
      <c r="BO404" s="117"/>
      <c r="BP404" s="117"/>
      <c r="BQ404" s="117"/>
      <c r="BR404" s="301"/>
      <c r="BS404" s="301"/>
      <c r="BT404" s="117"/>
      <c r="BU404" s="117"/>
      <c r="BV404" s="117"/>
      <c r="BW404" s="117"/>
      <c r="BX404" s="117"/>
      <c r="BY404" s="301"/>
      <c r="BZ404" s="301"/>
      <c r="CE404" s="749"/>
    </row>
    <row r="405" spans="2:83" s="44" customFormat="1" ht="117.75" hidden="1" customHeight="1" x14ac:dyDescent="0.25">
      <c r="B405" s="201" t="s">
        <v>63</v>
      </c>
      <c r="C405" s="98" t="s">
        <v>398</v>
      </c>
      <c r="D405" s="99">
        <f>E405+G405+H405+I405</f>
        <v>0</v>
      </c>
      <c r="E405" s="115"/>
      <c r="F405" s="115"/>
      <c r="G405" s="115">
        <f>G407</f>
        <v>0</v>
      </c>
      <c r="H405" s="301"/>
      <c r="I405" s="301"/>
      <c r="J405" s="99">
        <f t="shared" si="1004"/>
        <v>0</v>
      </c>
      <c r="K405" s="99">
        <f>M405+Q405+S405+U405</f>
        <v>0</v>
      </c>
      <c r="L405" s="749" t="e">
        <f t="shared" si="1010"/>
        <v>#DIV/0!</v>
      </c>
      <c r="M405" s="115">
        <f>M407</f>
        <v>0</v>
      </c>
      <c r="N405" s="115"/>
      <c r="O405" s="115"/>
      <c r="P405" s="115"/>
      <c r="Q405" s="115">
        <f>Q407</f>
        <v>0</v>
      </c>
      <c r="R405" s="115"/>
      <c r="S405" s="301"/>
      <c r="T405" s="41"/>
      <c r="U405" s="301"/>
      <c r="V405" s="115">
        <f t="shared" si="1016"/>
        <v>0</v>
      </c>
      <c r="W405" s="301"/>
      <c r="X405" s="301"/>
      <c r="Y405" s="301"/>
      <c r="Z405" s="115">
        <f t="shared" si="1013"/>
        <v>0</v>
      </c>
      <c r="AA405" s="115">
        <f t="shared" ref="AA405:AA414" si="1033">E405</f>
        <v>0</v>
      </c>
      <c r="AB405" s="301"/>
      <c r="AC405" s="301"/>
      <c r="AD405" s="41"/>
      <c r="AE405" s="99">
        <f>AG405+AK405+AM405+AO405</f>
        <v>0</v>
      </c>
      <c r="AF405" s="749" t="e">
        <f t="shared" si="1011"/>
        <v>#DIV/0!</v>
      </c>
      <c r="AG405" s="115"/>
      <c r="AH405" s="749"/>
      <c r="AI405" s="115"/>
      <c r="AJ405" s="115"/>
      <c r="AK405" s="115"/>
      <c r="AL405" s="749" t="e">
        <f t="shared" si="1025"/>
        <v>#DIV/0!</v>
      </c>
      <c r="AM405" s="301"/>
      <c r="AN405" s="41"/>
      <c r="AO405" s="301"/>
      <c r="AP405" s="115">
        <v>0</v>
      </c>
      <c r="AQ405" s="115"/>
      <c r="AR405" s="99">
        <f>AT405+AX405+AZ405+BB405</f>
        <v>0</v>
      </c>
      <c r="AS405" s="749" t="e">
        <f t="shared" si="1012"/>
        <v>#DIV/0!</v>
      </c>
      <c r="AT405" s="115">
        <f>AT407</f>
        <v>0</v>
      </c>
      <c r="AU405" s="749"/>
      <c r="AV405" s="115"/>
      <c r="AW405" s="749"/>
      <c r="AX405" s="115"/>
      <c r="AY405" s="749" t="e">
        <f t="shared" si="1026"/>
        <v>#DIV/0!</v>
      </c>
      <c r="AZ405" s="301"/>
      <c r="BA405" s="749"/>
      <c r="BB405" s="301"/>
      <c r="BC405" s="301"/>
      <c r="BD405" s="301"/>
      <c r="BE405" s="99"/>
      <c r="BF405" s="115"/>
      <c r="BG405" s="115"/>
      <c r="BH405" s="301"/>
      <c r="BI405" s="301"/>
      <c r="BJ405" s="115"/>
      <c r="BK405" s="115"/>
      <c r="BL405" s="301"/>
      <c r="BM405" s="301"/>
      <c r="BN405" s="115"/>
      <c r="BO405" s="115"/>
      <c r="BP405" s="115"/>
      <c r="BQ405" s="115"/>
      <c r="BR405" s="301"/>
      <c r="BS405" s="301"/>
      <c r="BT405" s="115"/>
      <c r="BU405" s="99"/>
      <c r="BV405" s="115"/>
      <c r="BW405" s="115"/>
      <c r="BX405" s="115"/>
      <c r="BY405" s="301"/>
      <c r="BZ405" s="301"/>
      <c r="CE405" s="749"/>
    </row>
    <row r="406" spans="2:83" s="42" customFormat="1" ht="46.5" hidden="1" customHeight="1" x14ac:dyDescent="0.25">
      <c r="B406" s="541"/>
      <c r="C406" s="98" t="s">
        <v>31</v>
      </c>
      <c r="D406" s="99">
        <f>E406+G406+H406+I406</f>
        <v>0</v>
      </c>
      <c r="E406" s="115"/>
      <c r="F406" s="115"/>
      <c r="G406" s="115">
        <f>G407</f>
        <v>0</v>
      </c>
      <c r="H406" s="41"/>
      <c r="I406" s="41"/>
      <c r="J406" s="99">
        <f t="shared" ref="J406:J470" si="1034">Q406-G406</f>
        <v>0</v>
      </c>
      <c r="K406" s="99">
        <f>M406+Q406+S406+U406</f>
        <v>0</v>
      </c>
      <c r="L406" s="749" t="e">
        <f t="shared" si="1010"/>
        <v>#DIV/0!</v>
      </c>
      <c r="M406" s="115">
        <f>M407</f>
        <v>0</v>
      </c>
      <c r="N406" s="115"/>
      <c r="O406" s="115"/>
      <c r="P406" s="115"/>
      <c r="Q406" s="115">
        <f>Q407</f>
        <v>0</v>
      </c>
      <c r="R406" s="115"/>
      <c r="S406" s="41"/>
      <c r="T406" s="41"/>
      <c r="U406" s="41"/>
      <c r="V406" s="115">
        <f t="shared" si="1016"/>
        <v>0</v>
      </c>
      <c r="W406" s="41"/>
      <c r="X406" s="41"/>
      <c r="Y406" s="41"/>
      <c r="Z406" s="115">
        <f t="shared" ref="Z406" si="1035">AA406+AB406+AC406</f>
        <v>0</v>
      </c>
      <c r="AA406" s="115">
        <f t="shared" si="1033"/>
        <v>0</v>
      </c>
      <c r="AB406" s="41"/>
      <c r="AC406" s="41"/>
      <c r="AD406" s="41"/>
      <c r="AE406" s="99">
        <f>AG406+AK406+AM406+AO406</f>
        <v>0</v>
      </c>
      <c r="AF406" s="749" t="e">
        <f t="shared" si="1011"/>
        <v>#DIV/0!</v>
      </c>
      <c r="AG406" s="115"/>
      <c r="AH406" s="749"/>
      <c r="AI406" s="115"/>
      <c r="AJ406" s="115"/>
      <c r="AK406" s="115"/>
      <c r="AL406" s="749" t="e">
        <f t="shared" si="1025"/>
        <v>#DIV/0!</v>
      </c>
      <c r="AM406" s="41"/>
      <c r="AN406" s="41"/>
      <c r="AO406" s="41"/>
      <c r="AP406" s="115">
        <f t="shared" ref="AP406" si="1036">AR406+AT406+AX406</f>
        <v>0</v>
      </c>
      <c r="AQ406" s="115"/>
      <c r="AR406" s="99">
        <f>AT406+AX406+AZ406+BB406</f>
        <v>0</v>
      </c>
      <c r="AS406" s="749" t="e">
        <f t="shared" si="1012"/>
        <v>#DIV/0!</v>
      </c>
      <c r="AT406" s="115">
        <f>AT407</f>
        <v>0</v>
      </c>
      <c r="AU406" s="749"/>
      <c r="AV406" s="115"/>
      <c r="AW406" s="749"/>
      <c r="AX406" s="115"/>
      <c r="AY406" s="749" t="e">
        <f t="shared" si="1026"/>
        <v>#DIV/0!</v>
      </c>
      <c r="AZ406" s="41"/>
      <c r="BA406" s="749"/>
      <c r="BB406" s="41"/>
      <c r="BC406" s="41"/>
      <c r="BD406" s="41"/>
      <c r="BE406" s="99"/>
      <c r="BF406" s="115"/>
      <c r="BG406" s="115"/>
      <c r="BH406" s="41"/>
      <c r="BI406" s="41"/>
      <c r="BJ406" s="115"/>
      <c r="BK406" s="115"/>
      <c r="BL406" s="41"/>
      <c r="BM406" s="41"/>
      <c r="BN406" s="115"/>
      <c r="BO406" s="115"/>
      <c r="BP406" s="115"/>
      <c r="BQ406" s="115"/>
      <c r="BR406" s="41"/>
      <c r="BS406" s="41"/>
      <c r="BT406" s="115"/>
      <c r="BU406" s="99"/>
      <c r="BV406" s="115"/>
      <c r="BW406" s="115"/>
      <c r="BX406" s="115"/>
      <c r="BY406" s="41"/>
      <c r="BZ406" s="41"/>
      <c r="CE406" s="749"/>
    </row>
    <row r="407" spans="2:83" s="44" customFormat="1" ht="36.75" hidden="1" customHeight="1" x14ac:dyDescent="0.25">
      <c r="B407" s="201"/>
      <c r="C407" s="111" t="s">
        <v>39</v>
      </c>
      <c r="D407" s="117">
        <f t="shared" ref="D407" si="1037">E407</f>
        <v>0</v>
      </c>
      <c r="E407" s="117"/>
      <c r="F407" s="117"/>
      <c r="G407" s="117">
        <v>0</v>
      </c>
      <c r="H407" s="301"/>
      <c r="I407" s="301"/>
      <c r="J407" s="99">
        <f t="shared" si="1034"/>
        <v>0</v>
      </c>
      <c r="K407" s="117">
        <f t="shared" ref="K407" si="1038">M407</f>
        <v>0</v>
      </c>
      <c r="L407" s="749" t="e">
        <f t="shared" si="1010"/>
        <v>#DIV/0!</v>
      </c>
      <c r="M407" s="117">
        <v>0</v>
      </c>
      <c r="N407" s="117"/>
      <c r="O407" s="117"/>
      <c r="P407" s="117"/>
      <c r="Q407" s="117">
        <v>0</v>
      </c>
      <c r="R407" s="117"/>
      <c r="S407" s="301"/>
      <c r="T407" s="41"/>
      <c r="U407" s="301"/>
      <c r="V407" s="115">
        <f t="shared" si="1016"/>
        <v>0</v>
      </c>
      <c r="W407" s="301"/>
      <c r="X407" s="301"/>
      <c r="Y407" s="301"/>
      <c r="Z407" s="117">
        <f t="shared" si="1013"/>
        <v>0</v>
      </c>
      <c r="AA407" s="117">
        <f t="shared" si="1033"/>
        <v>0</v>
      </c>
      <c r="AB407" s="301"/>
      <c r="AC407" s="301"/>
      <c r="AD407" s="41"/>
      <c r="AE407" s="117">
        <f>AK407</f>
        <v>0</v>
      </c>
      <c r="AF407" s="749" t="e">
        <f t="shared" si="1011"/>
        <v>#DIV/0!</v>
      </c>
      <c r="AG407" s="117"/>
      <c r="AH407" s="749"/>
      <c r="AI407" s="117"/>
      <c r="AJ407" s="117"/>
      <c r="AK407" s="117"/>
      <c r="AL407" s="749" t="e">
        <f t="shared" si="1025"/>
        <v>#DIV/0!</v>
      </c>
      <c r="AM407" s="301"/>
      <c r="AN407" s="41"/>
      <c r="AO407" s="301"/>
      <c r="AP407" s="117">
        <f t="shared" si="1017"/>
        <v>0</v>
      </c>
      <c r="AQ407" s="117"/>
      <c r="AR407" s="117">
        <f>AX407</f>
        <v>0</v>
      </c>
      <c r="AS407" s="749" t="e">
        <f t="shared" si="1012"/>
        <v>#DIV/0!</v>
      </c>
      <c r="AT407" s="117">
        <v>0</v>
      </c>
      <c r="AU407" s="749"/>
      <c r="AV407" s="117"/>
      <c r="AW407" s="749"/>
      <c r="AX407" s="117"/>
      <c r="AY407" s="749" t="e">
        <f t="shared" si="1026"/>
        <v>#DIV/0!</v>
      </c>
      <c r="AZ407" s="301"/>
      <c r="BA407" s="749"/>
      <c r="BB407" s="301"/>
      <c r="BC407" s="301"/>
      <c r="BD407" s="301"/>
      <c r="BE407" s="117"/>
      <c r="BF407" s="117"/>
      <c r="BG407" s="117"/>
      <c r="BH407" s="301"/>
      <c r="BI407" s="301"/>
      <c r="BJ407" s="117"/>
      <c r="BK407" s="117"/>
      <c r="BL407" s="301"/>
      <c r="BM407" s="301"/>
      <c r="BN407" s="117"/>
      <c r="BO407" s="117"/>
      <c r="BP407" s="117"/>
      <c r="BQ407" s="117"/>
      <c r="BR407" s="301"/>
      <c r="BS407" s="301"/>
      <c r="BT407" s="117"/>
      <c r="BU407" s="117"/>
      <c r="BV407" s="117"/>
      <c r="BW407" s="117"/>
      <c r="BX407" s="117"/>
      <c r="BY407" s="301"/>
      <c r="BZ407" s="301"/>
      <c r="CE407" s="749"/>
    </row>
    <row r="408" spans="2:83" s="44" customFormat="1" ht="127.5" customHeight="1" x14ac:dyDescent="0.25">
      <c r="B408" s="201" t="s">
        <v>7</v>
      </c>
      <c r="C408" s="98" t="s">
        <v>266</v>
      </c>
      <c r="D408" s="99">
        <f>E408+G408+H408+I408</f>
        <v>97000</v>
      </c>
      <c r="E408" s="115"/>
      <c r="F408" s="115"/>
      <c r="G408" s="115">
        <f>G409</f>
        <v>97000</v>
      </c>
      <c r="H408" s="301"/>
      <c r="I408" s="301"/>
      <c r="J408" s="99">
        <f t="shared" si="1034"/>
        <v>-97000</v>
      </c>
      <c r="K408" s="99">
        <f>M408+Q408+S408+U408</f>
        <v>0</v>
      </c>
      <c r="L408" s="749">
        <f t="shared" si="1010"/>
        <v>0</v>
      </c>
      <c r="M408" s="115">
        <v>0</v>
      </c>
      <c r="N408" s="115"/>
      <c r="O408" s="115"/>
      <c r="P408" s="115"/>
      <c r="Q408" s="115">
        <f>Q410</f>
        <v>0</v>
      </c>
      <c r="R408" s="115"/>
      <c r="S408" s="301"/>
      <c r="T408" s="41"/>
      <c r="U408" s="301"/>
      <c r="V408" s="115">
        <f t="shared" si="1016"/>
        <v>0</v>
      </c>
      <c r="W408" s="301"/>
      <c r="X408" s="301"/>
      <c r="Y408" s="301"/>
      <c r="Z408" s="115">
        <f t="shared" si="1013"/>
        <v>0</v>
      </c>
      <c r="AA408" s="115">
        <f t="shared" si="1033"/>
        <v>0</v>
      </c>
      <c r="AB408" s="301"/>
      <c r="AC408" s="301"/>
      <c r="AD408" s="41"/>
      <c r="AE408" s="99">
        <f>AG408+AK408+AM408+AO408</f>
        <v>0</v>
      </c>
      <c r="AF408" s="749">
        <f t="shared" si="1011"/>
        <v>0</v>
      </c>
      <c r="AG408" s="115"/>
      <c r="AH408" s="749"/>
      <c r="AI408" s="115"/>
      <c r="AJ408" s="115"/>
      <c r="AK408" s="115"/>
      <c r="AL408" s="749">
        <f t="shared" si="1025"/>
        <v>0</v>
      </c>
      <c r="AM408" s="301"/>
      <c r="AN408" s="41"/>
      <c r="AO408" s="301"/>
      <c r="AP408" s="115">
        <v>0</v>
      </c>
      <c r="AQ408" s="115"/>
      <c r="AR408" s="99">
        <f>AT408+AX408+AZ408+BB408</f>
        <v>0</v>
      </c>
      <c r="AS408" s="749">
        <f t="shared" si="1012"/>
        <v>0</v>
      </c>
      <c r="AT408" s="115">
        <f>AT410</f>
        <v>0</v>
      </c>
      <c r="AU408" s="749"/>
      <c r="AV408" s="115"/>
      <c r="AW408" s="749"/>
      <c r="AX408" s="115"/>
      <c r="AY408" s="749">
        <f t="shared" si="1026"/>
        <v>0</v>
      </c>
      <c r="AZ408" s="301"/>
      <c r="BA408" s="749"/>
      <c r="BB408" s="301"/>
      <c r="BC408" s="301"/>
      <c r="BD408" s="301"/>
      <c r="BE408" s="99"/>
      <c r="BF408" s="115"/>
      <c r="BG408" s="115"/>
      <c r="BH408" s="301"/>
      <c r="BI408" s="301"/>
      <c r="BJ408" s="115"/>
      <c r="BK408" s="115"/>
      <c r="BL408" s="301"/>
      <c r="BM408" s="301"/>
      <c r="BN408" s="115"/>
      <c r="BO408" s="115"/>
      <c r="BP408" s="115"/>
      <c r="BQ408" s="115"/>
      <c r="BR408" s="301"/>
      <c r="BS408" s="301"/>
      <c r="BT408" s="115"/>
      <c r="BU408" s="99"/>
      <c r="BV408" s="115"/>
      <c r="BW408" s="115"/>
      <c r="BX408" s="115"/>
      <c r="BY408" s="301"/>
      <c r="BZ408" s="301"/>
      <c r="CE408" s="749"/>
    </row>
    <row r="409" spans="2:83" s="42" customFormat="1" ht="46.5" hidden="1" customHeight="1" x14ac:dyDescent="0.25">
      <c r="B409" s="541"/>
      <c r="C409" s="98" t="s">
        <v>31</v>
      </c>
      <c r="D409" s="99">
        <f>E409+G409+H409+I409</f>
        <v>97000</v>
      </c>
      <c r="E409" s="115"/>
      <c r="F409" s="115"/>
      <c r="G409" s="115">
        <f>SUM(G410:G411)</f>
        <v>97000</v>
      </c>
      <c r="H409" s="41"/>
      <c r="I409" s="41"/>
      <c r="J409" s="99">
        <f t="shared" si="1034"/>
        <v>-97000</v>
      </c>
      <c r="K409" s="99">
        <f>M409+Q409+S409+U409</f>
        <v>0</v>
      </c>
      <c r="L409" s="749">
        <f t="shared" si="1010"/>
        <v>0</v>
      </c>
      <c r="M409" s="115">
        <f>M410</f>
        <v>0</v>
      </c>
      <c r="N409" s="115"/>
      <c r="O409" s="115"/>
      <c r="P409" s="115"/>
      <c r="Q409" s="115">
        <f>Q410</f>
        <v>0</v>
      </c>
      <c r="R409" s="115"/>
      <c r="S409" s="41"/>
      <c r="T409" s="41"/>
      <c r="U409" s="41"/>
      <c r="V409" s="115">
        <f t="shared" ref="V409" si="1039">W409+X409+Y409</f>
        <v>0</v>
      </c>
      <c r="W409" s="41"/>
      <c r="X409" s="41"/>
      <c r="Y409" s="41"/>
      <c r="Z409" s="115">
        <f t="shared" si="1013"/>
        <v>0</v>
      </c>
      <c r="AA409" s="115">
        <f t="shared" si="1033"/>
        <v>0</v>
      </c>
      <c r="AB409" s="41"/>
      <c r="AC409" s="41"/>
      <c r="AD409" s="41"/>
      <c r="AE409" s="99">
        <f>AG409+AK409+AM409+AO409</f>
        <v>0</v>
      </c>
      <c r="AF409" s="749">
        <f t="shared" si="1011"/>
        <v>0</v>
      </c>
      <c r="AG409" s="115">
        <f>AG410</f>
        <v>0</v>
      </c>
      <c r="AH409" s="749"/>
      <c r="AI409" s="115"/>
      <c r="AJ409" s="115"/>
      <c r="AK409" s="115"/>
      <c r="AL409" s="749">
        <f t="shared" si="1025"/>
        <v>0</v>
      </c>
      <c r="AM409" s="41"/>
      <c r="AN409" s="41"/>
      <c r="AO409" s="41"/>
      <c r="AP409" s="115"/>
      <c r="AQ409" s="115"/>
      <c r="AR409" s="99">
        <f>AT409+AX409+AZ409+BB409</f>
        <v>0</v>
      </c>
      <c r="AS409" s="749">
        <f t="shared" si="1012"/>
        <v>0</v>
      </c>
      <c r="AT409" s="115">
        <f>AT410</f>
        <v>0</v>
      </c>
      <c r="AU409" s="749"/>
      <c r="AV409" s="115"/>
      <c r="AW409" s="749"/>
      <c r="AX409" s="115"/>
      <c r="AY409" s="749">
        <f t="shared" si="1026"/>
        <v>0</v>
      </c>
      <c r="AZ409" s="41"/>
      <c r="BA409" s="749"/>
      <c r="BB409" s="41"/>
      <c r="BC409" s="41"/>
      <c r="BD409" s="41"/>
      <c r="BE409" s="99"/>
      <c r="BF409" s="115"/>
      <c r="BG409" s="115"/>
      <c r="BH409" s="41"/>
      <c r="BI409" s="41"/>
      <c r="BJ409" s="115"/>
      <c r="BK409" s="115"/>
      <c r="BL409" s="41"/>
      <c r="BM409" s="41"/>
      <c r="BN409" s="115"/>
      <c r="BO409" s="115"/>
      <c r="BP409" s="115"/>
      <c r="BQ409" s="115"/>
      <c r="BR409" s="41"/>
      <c r="BS409" s="41"/>
      <c r="BT409" s="115"/>
      <c r="BU409" s="99"/>
      <c r="BV409" s="115"/>
      <c r="BW409" s="115"/>
      <c r="BX409" s="115"/>
      <c r="BY409" s="41"/>
      <c r="BZ409" s="41"/>
      <c r="CE409" s="749"/>
    </row>
    <row r="410" spans="2:83" s="44" customFormat="1" ht="36.75" hidden="1" customHeight="1" x14ac:dyDescent="0.25">
      <c r="B410" s="201"/>
      <c r="C410" s="111" t="s">
        <v>426</v>
      </c>
      <c r="D410" s="117">
        <f>G410</f>
        <v>12032.0126</v>
      </c>
      <c r="E410" s="117"/>
      <c r="F410" s="117"/>
      <c r="G410" s="117">
        <v>12032.0126</v>
      </c>
      <c r="H410" s="301"/>
      <c r="I410" s="301"/>
      <c r="J410" s="99">
        <f t="shared" si="1034"/>
        <v>-12032.0126</v>
      </c>
      <c r="K410" s="117">
        <f>M410</f>
        <v>0</v>
      </c>
      <c r="L410" s="749">
        <f t="shared" si="1010"/>
        <v>0</v>
      </c>
      <c r="M410" s="117">
        <v>0</v>
      </c>
      <c r="N410" s="117"/>
      <c r="O410" s="117"/>
      <c r="P410" s="117"/>
      <c r="Q410" s="117">
        <v>0</v>
      </c>
      <c r="R410" s="117"/>
      <c r="S410" s="301"/>
      <c r="T410" s="41"/>
      <c r="U410" s="301"/>
      <c r="V410" s="115">
        <f t="shared" si="1016"/>
        <v>0</v>
      </c>
      <c r="W410" s="301"/>
      <c r="X410" s="301"/>
      <c r="Y410" s="301"/>
      <c r="Z410" s="117">
        <f t="shared" si="1013"/>
        <v>0</v>
      </c>
      <c r="AA410" s="117">
        <f t="shared" si="1033"/>
        <v>0</v>
      </c>
      <c r="AB410" s="301"/>
      <c r="AC410" s="301"/>
      <c r="AD410" s="41"/>
      <c r="AE410" s="117">
        <f>AK410</f>
        <v>0</v>
      </c>
      <c r="AF410" s="749">
        <f t="shared" si="1011"/>
        <v>0</v>
      </c>
      <c r="AG410" s="117">
        <v>0</v>
      </c>
      <c r="AH410" s="749"/>
      <c r="AI410" s="117"/>
      <c r="AJ410" s="117"/>
      <c r="AK410" s="117"/>
      <c r="AL410" s="749">
        <f t="shared" si="1025"/>
        <v>0</v>
      </c>
      <c r="AM410" s="301"/>
      <c r="AN410" s="41"/>
      <c r="AO410" s="301"/>
      <c r="AP410" s="117"/>
      <c r="AQ410" s="117"/>
      <c r="AR410" s="117">
        <f>AX410</f>
        <v>0</v>
      </c>
      <c r="AS410" s="749">
        <f t="shared" si="1012"/>
        <v>0</v>
      </c>
      <c r="AT410" s="117">
        <v>0</v>
      </c>
      <c r="AU410" s="749"/>
      <c r="AV410" s="117"/>
      <c r="AW410" s="749"/>
      <c r="AX410" s="117"/>
      <c r="AY410" s="749">
        <f t="shared" si="1026"/>
        <v>0</v>
      </c>
      <c r="AZ410" s="301"/>
      <c r="BA410" s="749"/>
      <c r="BB410" s="301"/>
      <c r="BC410" s="301"/>
      <c r="BD410" s="301"/>
      <c r="BE410" s="117"/>
      <c r="BF410" s="117"/>
      <c r="BG410" s="117"/>
      <c r="BH410" s="301"/>
      <c r="BI410" s="301"/>
      <c r="BJ410" s="117"/>
      <c r="BK410" s="117"/>
      <c r="BL410" s="301"/>
      <c r="BM410" s="301"/>
      <c r="BN410" s="117"/>
      <c r="BO410" s="117"/>
      <c r="BP410" s="117"/>
      <c r="BQ410" s="117"/>
      <c r="BR410" s="301"/>
      <c r="BS410" s="301"/>
      <c r="BT410" s="117"/>
      <c r="BU410" s="117"/>
      <c r="BV410" s="117"/>
      <c r="BW410" s="117"/>
      <c r="BX410" s="117"/>
      <c r="BY410" s="301"/>
      <c r="BZ410" s="301"/>
      <c r="CE410" s="749"/>
    </row>
    <row r="411" spans="2:83" s="44" customFormat="1" ht="36.75" hidden="1" customHeight="1" x14ac:dyDescent="0.25">
      <c r="B411" s="201"/>
      <c r="C411" s="111" t="s">
        <v>39</v>
      </c>
      <c r="D411" s="117">
        <f>G411</f>
        <v>84967.987399999998</v>
      </c>
      <c r="E411" s="117"/>
      <c r="F411" s="117"/>
      <c r="G411" s="117">
        <v>84967.987399999998</v>
      </c>
      <c r="H411" s="301"/>
      <c r="I411" s="301"/>
      <c r="J411" s="99"/>
      <c r="K411" s="117"/>
      <c r="L411" s="749"/>
      <c r="M411" s="117"/>
      <c r="N411" s="117"/>
      <c r="O411" s="117"/>
      <c r="P411" s="117"/>
      <c r="Q411" s="117"/>
      <c r="R411" s="117"/>
      <c r="S411" s="301"/>
      <c r="T411" s="41"/>
      <c r="U411" s="301"/>
      <c r="V411" s="115"/>
      <c r="W411" s="301"/>
      <c r="X411" s="301"/>
      <c r="Y411" s="301"/>
      <c r="Z411" s="117"/>
      <c r="AA411" s="117"/>
      <c r="AB411" s="301"/>
      <c r="AC411" s="301"/>
      <c r="AD411" s="41"/>
      <c r="AE411" s="117"/>
      <c r="AF411" s="749"/>
      <c r="AG411" s="117"/>
      <c r="AH411" s="749"/>
      <c r="AI411" s="117"/>
      <c r="AJ411" s="117"/>
      <c r="AK411" s="117"/>
      <c r="AL411" s="749">
        <f t="shared" si="1025"/>
        <v>0</v>
      </c>
      <c r="AM411" s="301"/>
      <c r="AN411" s="41"/>
      <c r="AO411" s="301"/>
      <c r="AP411" s="117"/>
      <c r="AQ411" s="117"/>
      <c r="AR411" s="117"/>
      <c r="AS411" s="749"/>
      <c r="AT411" s="117"/>
      <c r="AU411" s="749"/>
      <c r="AV411" s="117"/>
      <c r="AW411" s="749"/>
      <c r="AX411" s="117"/>
      <c r="AY411" s="749"/>
      <c r="AZ411" s="301"/>
      <c r="BA411" s="749"/>
      <c r="BB411" s="301"/>
      <c r="BC411" s="301"/>
      <c r="BD411" s="301"/>
      <c r="BE411" s="117"/>
      <c r="BF411" s="117"/>
      <c r="BG411" s="117"/>
      <c r="BH411" s="301"/>
      <c r="BI411" s="301"/>
      <c r="BJ411" s="117"/>
      <c r="BK411" s="117"/>
      <c r="BL411" s="301"/>
      <c r="BM411" s="301"/>
      <c r="BN411" s="117"/>
      <c r="BO411" s="117"/>
      <c r="BP411" s="117"/>
      <c r="BQ411" s="117"/>
      <c r="BR411" s="301"/>
      <c r="BS411" s="301"/>
      <c r="BT411" s="117"/>
      <c r="BU411" s="117"/>
      <c r="BV411" s="117"/>
      <c r="BW411" s="117"/>
      <c r="BX411" s="117"/>
      <c r="BY411" s="301"/>
      <c r="BZ411" s="301"/>
      <c r="CE411" s="749"/>
    </row>
    <row r="412" spans="2:83" s="44" customFormat="1" ht="156" hidden="1" customHeight="1" x14ac:dyDescent="0.25">
      <c r="B412" s="201" t="s">
        <v>8</v>
      </c>
      <c r="C412" s="98" t="s">
        <v>268</v>
      </c>
      <c r="D412" s="99">
        <f>E412+G412+H412+I412</f>
        <v>0</v>
      </c>
      <c r="E412" s="115"/>
      <c r="F412" s="115"/>
      <c r="G412" s="115">
        <f>G414</f>
        <v>0</v>
      </c>
      <c r="H412" s="301"/>
      <c r="I412" s="301"/>
      <c r="J412" s="99">
        <f t="shared" si="1034"/>
        <v>0</v>
      </c>
      <c r="K412" s="99">
        <f>M412+Q412+S412+U412</f>
        <v>0</v>
      </c>
      <c r="L412" s="749" t="e">
        <f t="shared" si="1010"/>
        <v>#DIV/0!</v>
      </c>
      <c r="M412" s="115">
        <v>0</v>
      </c>
      <c r="N412" s="115"/>
      <c r="O412" s="115"/>
      <c r="P412" s="115"/>
      <c r="Q412" s="115">
        <f>Q414</f>
        <v>0</v>
      </c>
      <c r="R412" s="115"/>
      <c r="S412" s="301"/>
      <c r="T412" s="41"/>
      <c r="U412" s="301"/>
      <c r="V412" s="115">
        <f t="shared" si="1016"/>
        <v>0</v>
      </c>
      <c r="W412" s="301"/>
      <c r="X412" s="301"/>
      <c r="Y412" s="301"/>
      <c r="Z412" s="115">
        <f t="shared" si="1013"/>
        <v>0</v>
      </c>
      <c r="AA412" s="115">
        <f t="shared" si="1033"/>
        <v>0</v>
      </c>
      <c r="AB412" s="301"/>
      <c r="AC412" s="301"/>
      <c r="AD412" s="41"/>
      <c r="AE412" s="99">
        <f>AG412+AK412+AM412+AO412</f>
        <v>0</v>
      </c>
      <c r="AF412" s="749" t="e">
        <f t="shared" si="1011"/>
        <v>#DIV/0!</v>
      </c>
      <c r="AG412" s="115">
        <f>AG414</f>
        <v>0</v>
      </c>
      <c r="AH412" s="749"/>
      <c r="AI412" s="115"/>
      <c r="AJ412" s="115"/>
      <c r="AK412" s="115"/>
      <c r="AL412" s="749" t="e">
        <f t="shared" si="1025"/>
        <v>#DIV/0!</v>
      </c>
      <c r="AM412" s="301"/>
      <c r="AN412" s="41"/>
      <c r="AO412" s="301"/>
      <c r="AP412" s="115">
        <f>AP413</f>
        <v>0</v>
      </c>
      <c r="AQ412" s="115"/>
      <c r="AR412" s="99">
        <f>AT412+AX412+AZ412+BB412</f>
        <v>0</v>
      </c>
      <c r="AS412" s="749" t="e">
        <f t="shared" si="1012"/>
        <v>#DIV/0!</v>
      </c>
      <c r="AT412" s="115">
        <f>AT414</f>
        <v>0</v>
      </c>
      <c r="AU412" s="749"/>
      <c r="AV412" s="115"/>
      <c r="AW412" s="749"/>
      <c r="AX412" s="115"/>
      <c r="AY412" s="749" t="e">
        <f t="shared" si="1026"/>
        <v>#DIV/0!</v>
      </c>
      <c r="AZ412" s="301"/>
      <c r="BA412" s="749"/>
      <c r="BB412" s="301"/>
      <c r="BC412" s="301"/>
      <c r="BD412" s="301"/>
      <c r="BE412" s="99"/>
      <c r="BF412" s="115"/>
      <c r="BG412" s="115"/>
      <c r="BH412" s="301"/>
      <c r="BI412" s="301"/>
      <c r="BJ412" s="115"/>
      <c r="BK412" s="115"/>
      <c r="BL412" s="301"/>
      <c r="BM412" s="301"/>
      <c r="BN412" s="115"/>
      <c r="BO412" s="115"/>
      <c r="BP412" s="115"/>
      <c r="BQ412" s="115"/>
      <c r="BR412" s="301"/>
      <c r="BS412" s="301"/>
      <c r="BT412" s="115"/>
      <c r="BU412" s="99"/>
      <c r="BV412" s="115"/>
      <c r="BW412" s="115"/>
      <c r="BX412" s="115"/>
      <c r="BY412" s="301"/>
      <c r="BZ412" s="301"/>
      <c r="CE412" s="749"/>
    </row>
    <row r="413" spans="2:83" s="42" customFormat="1" ht="46.5" hidden="1" customHeight="1" x14ac:dyDescent="0.25">
      <c r="B413" s="541"/>
      <c r="C413" s="98" t="s">
        <v>31</v>
      </c>
      <c r="D413" s="99">
        <f>E413+G413+H413+I413</f>
        <v>0</v>
      </c>
      <c r="E413" s="115"/>
      <c r="F413" s="115"/>
      <c r="G413" s="115">
        <f>G414</f>
        <v>0</v>
      </c>
      <c r="H413" s="41"/>
      <c r="I413" s="41"/>
      <c r="J413" s="99">
        <f t="shared" si="1034"/>
        <v>0</v>
      </c>
      <c r="K413" s="99">
        <f>M413+Q413+S413+U413</f>
        <v>0</v>
      </c>
      <c r="L413" s="749" t="e">
        <f t="shared" si="1010"/>
        <v>#DIV/0!</v>
      </c>
      <c r="M413" s="115">
        <f>M414</f>
        <v>0</v>
      </c>
      <c r="N413" s="115"/>
      <c r="O413" s="115"/>
      <c r="P413" s="115"/>
      <c r="Q413" s="115">
        <f>Q414</f>
        <v>0</v>
      </c>
      <c r="R413" s="115"/>
      <c r="S413" s="41"/>
      <c r="T413" s="41"/>
      <c r="U413" s="41"/>
      <c r="V413" s="115">
        <f t="shared" ref="V413" si="1040">W413+X413+Y413</f>
        <v>0</v>
      </c>
      <c r="W413" s="41"/>
      <c r="X413" s="41"/>
      <c r="Y413" s="41"/>
      <c r="Z413" s="115">
        <f t="shared" si="1013"/>
        <v>0</v>
      </c>
      <c r="AA413" s="115">
        <f t="shared" si="1033"/>
        <v>0</v>
      </c>
      <c r="AB413" s="41"/>
      <c r="AC413" s="41"/>
      <c r="AD413" s="41"/>
      <c r="AE413" s="99">
        <f>AG413+AK413+AM413+AO413</f>
        <v>0</v>
      </c>
      <c r="AF413" s="749" t="e">
        <f t="shared" si="1011"/>
        <v>#DIV/0!</v>
      </c>
      <c r="AG413" s="115">
        <f>AG414</f>
        <v>0</v>
      </c>
      <c r="AH413" s="749"/>
      <c r="AI413" s="115"/>
      <c r="AJ413" s="115"/>
      <c r="AK413" s="115"/>
      <c r="AL413" s="749" t="e">
        <f t="shared" si="1025"/>
        <v>#DIV/0!</v>
      </c>
      <c r="AM413" s="41"/>
      <c r="AN413" s="41"/>
      <c r="AO413" s="41"/>
      <c r="AP413" s="115">
        <f>AP414</f>
        <v>0</v>
      </c>
      <c r="AQ413" s="115"/>
      <c r="AR413" s="99">
        <f>AT413+AX413+AZ413+BB413</f>
        <v>0</v>
      </c>
      <c r="AS413" s="749" t="e">
        <f t="shared" si="1012"/>
        <v>#DIV/0!</v>
      </c>
      <c r="AT413" s="115">
        <f>AT414</f>
        <v>0</v>
      </c>
      <c r="AU413" s="749"/>
      <c r="AV413" s="115"/>
      <c r="AW413" s="749"/>
      <c r="AX413" s="115"/>
      <c r="AY413" s="749" t="e">
        <f t="shared" si="1026"/>
        <v>#DIV/0!</v>
      </c>
      <c r="AZ413" s="41"/>
      <c r="BA413" s="749"/>
      <c r="BB413" s="41"/>
      <c r="BC413" s="41"/>
      <c r="BD413" s="41"/>
      <c r="BE413" s="99"/>
      <c r="BF413" s="115"/>
      <c r="BG413" s="115"/>
      <c r="BH413" s="41"/>
      <c r="BI413" s="41"/>
      <c r="BJ413" s="115"/>
      <c r="BK413" s="115"/>
      <c r="BL413" s="41"/>
      <c r="BM413" s="41"/>
      <c r="BN413" s="115"/>
      <c r="BO413" s="115"/>
      <c r="BP413" s="115"/>
      <c r="BQ413" s="115"/>
      <c r="BR413" s="41"/>
      <c r="BS413" s="41"/>
      <c r="BT413" s="115"/>
      <c r="BU413" s="99"/>
      <c r="BV413" s="115"/>
      <c r="BW413" s="115"/>
      <c r="BX413" s="115"/>
      <c r="BY413" s="41"/>
      <c r="BZ413" s="41"/>
      <c r="CE413" s="749"/>
    </row>
    <row r="414" spans="2:83" s="44" customFormat="1" ht="36.75" hidden="1" customHeight="1" x14ac:dyDescent="0.25">
      <c r="B414" s="201"/>
      <c r="C414" s="111" t="s">
        <v>39</v>
      </c>
      <c r="D414" s="117">
        <f>E414</f>
        <v>0</v>
      </c>
      <c r="E414" s="117"/>
      <c r="F414" s="117"/>
      <c r="G414" s="117">
        <v>0</v>
      </c>
      <c r="H414" s="301"/>
      <c r="I414" s="301"/>
      <c r="J414" s="99">
        <f t="shared" si="1034"/>
        <v>0</v>
      </c>
      <c r="K414" s="117">
        <f>M414</f>
        <v>0</v>
      </c>
      <c r="L414" s="749" t="e">
        <f t="shared" si="1010"/>
        <v>#DIV/0!</v>
      </c>
      <c r="M414" s="117">
        <v>0</v>
      </c>
      <c r="N414" s="117"/>
      <c r="O414" s="117"/>
      <c r="P414" s="117"/>
      <c r="Q414" s="117">
        <v>0</v>
      </c>
      <c r="R414" s="117"/>
      <c r="S414" s="301"/>
      <c r="T414" s="41"/>
      <c r="U414" s="301"/>
      <c r="V414" s="89">
        <f t="shared" si="1016"/>
        <v>0</v>
      </c>
      <c r="W414" s="301"/>
      <c r="X414" s="301"/>
      <c r="Y414" s="301"/>
      <c r="Z414" s="117">
        <f t="shared" si="1013"/>
        <v>0</v>
      </c>
      <c r="AA414" s="117">
        <f t="shared" si="1033"/>
        <v>0</v>
      </c>
      <c r="AB414" s="301"/>
      <c r="AC414" s="301"/>
      <c r="AD414" s="41"/>
      <c r="AE414" s="117">
        <f>AK414</f>
        <v>0</v>
      </c>
      <c r="AF414" s="749" t="e">
        <f t="shared" si="1011"/>
        <v>#DIV/0!</v>
      </c>
      <c r="AG414" s="117">
        <v>0</v>
      </c>
      <c r="AH414" s="749"/>
      <c r="AI414" s="117"/>
      <c r="AJ414" s="117"/>
      <c r="AK414" s="117"/>
      <c r="AL414" s="749" t="e">
        <f t="shared" si="1025"/>
        <v>#DIV/0!</v>
      </c>
      <c r="AM414" s="301"/>
      <c r="AN414" s="41"/>
      <c r="AO414" s="301"/>
      <c r="AP414" s="117">
        <f>AX414-AK414</f>
        <v>0</v>
      </c>
      <c r="AQ414" s="117"/>
      <c r="AR414" s="117">
        <f>AX414</f>
        <v>0</v>
      </c>
      <c r="AS414" s="749" t="e">
        <f t="shared" si="1012"/>
        <v>#DIV/0!</v>
      </c>
      <c r="AT414" s="117">
        <v>0</v>
      </c>
      <c r="AU414" s="749"/>
      <c r="AV414" s="117"/>
      <c r="AW414" s="749"/>
      <c r="AX414" s="117"/>
      <c r="AY414" s="749" t="e">
        <f t="shared" si="1026"/>
        <v>#DIV/0!</v>
      </c>
      <c r="AZ414" s="301"/>
      <c r="BA414" s="749"/>
      <c r="BB414" s="301"/>
      <c r="BC414" s="301"/>
      <c r="BD414" s="301"/>
      <c r="BE414" s="117"/>
      <c r="BF414" s="117"/>
      <c r="BG414" s="117"/>
      <c r="BH414" s="301"/>
      <c r="BI414" s="301"/>
      <c r="BJ414" s="117"/>
      <c r="BK414" s="117"/>
      <c r="BL414" s="301"/>
      <c r="BM414" s="301"/>
      <c r="BN414" s="117"/>
      <c r="BO414" s="117"/>
      <c r="BP414" s="117"/>
      <c r="BQ414" s="117"/>
      <c r="BR414" s="301"/>
      <c r="BS414" s="301"/>
      <c r="BT414" s="117"/>
      <c r="BU414" s="117"/>
      <c r="BV414" s="117"/>
      <c r="BW414" s="117"/>
      <c r="BX414" s="117"/>
      <c r="BY414" s="301"/>
      <c r="BZ414" s="301"/>
      <c r="CE414" s="749"/>
    </row>
    <row r="415" spans="2:83" s="44" customFormat="1" ht="174.75" customHeight="1" x14ac:dyDescent="0.25">
      <c r="B415" s="201" t="s">
        <v>8</v>
      </c>
      <c r="C415" s="98" t="s">
        <v>399</v>
      </c>
      <c r="D415" s="99">
        <f>E415+G415+H415+I415</f>
        <v>197922.57464000001</v>
      </c>
      <c r="E415" s="115"/>
      <c r="F415" s="115"/>
      <c r="G415" s="115">
        <f>G416</f>
        <v>197922.57464000001</v>
      </c>
      <c r="H415" s="301"/>
      <c r="I415" s="301"/>
      <c r="J415" s="99">
        <f t="shared" si="1034"/>
        <v>-197922.57464000001</v>
      </c>
      <c r="K415" s="99">
        <f>M415+Q415+S415+U415</f>
        <v>0</v>
      </c>
      <c r="L415" s="749">
        <f t="shared" si="1010"/>
        <v>0</v>
      </c>
      <c r="M415" s="115">
        <f>M416</f>
        <v>0</v>
      </c>
      <c r="N415" s="115"/>
      <c r="O415" s="115"/>
      <c r="P415" s="115"/>
      <c r="Q415" s="115">
        <f>Q416</f>
        <v>0</v>
      </c>
      <c r="R415" s="115"/>
      <c r="S415" s="301"/>
      <c r="T415" s="41"/>
      <c r="U415" s="301"/>
      <c r="V415" s="89"/>
      <c r="W415" s="301"/>
      <c r="X415" s="301"/>
      <c r="Y415" s="301"/>
      <c r="Z415" s="115"/>
      <c r="AA415" s="115"/>
      <c r="AB415" s="301"/>
      <c r="AC415" s="301"/>
      <c r="AD415" s="41"/>
      <c r="AE415" s="99">
        <f>AG415+AK415+AM415+AO415</f>
        <v>0</v>
      </c>
      <c r="AF415" s="749">
        <f t="shared" si="1011"/>
        <v>0</v>
      </c>
      <c r="AG415" s="115"/>
      <c r="AH415" s="749"/>
      <c r="AI415" s="115"/>
      <c r="AJ415" s="115"/>
      <c r="AK415" s="99">
        <f>AK416</f>
        <v>0</v>
      </c>
      <c r="AL415" s="749">
        <f t="shared" si="1025"/>
        <v>0</v>
      </c>
      <c r="AM415" s="301"/>
      <c r="AN415" s="41"/>
      <c r="AO415" s="301"/>
      <c r="AP415" s="115">
        <f>AP416</f>
        <v>0</v>
      </c>
      <c r="AQ415" s="115"/>
      <c r="AR415" s="99">
        <f>AT415+AX415+AZ415+BB415</f>
        <v>0</v>
      </c>
      <c r="AS415" s="749">
        <f t="shared" si="1012"/>
        <v>0</v>
      </c>
      <c r="AT415" s="115">
        <f>AT416</f>
        <v>0</v>
      </c>
      <c r="AU415" s="749"/>
      <c r="AV415" s="115"/>
      <c r="AW415" s="749"/>
      <c r="AX415" s="115">
        <f>AX416</f>
        <v>0</v>
      </c>
      <c r="AY415" s="749">
        <f t="shared" si="1026"/>
        <v>0</v>
      </c>
      <c r="AZ415" s="301"/>
      <c r="BA415" s="749"/>
      <c r="BB415" s="301"/>
      <c r="BC415" s="301"/>
      <c r="BD415" s="301"/>
      <c r="BE415" s="99"/>
      <c r="BF415" s="115"/>
      <c r="BG415" s="115"/>
      <c r="BH415" s="301"/>
      <c r="BI415" s="301"/>
      <c r="BJ415" s="115"/>
      <c r="BK415" s="115"/>
      <c r="BL415" s="301"/>
      <c r="BM415" s="301"/>
      <c r="BN415" s="115"/>
      <c r="BO415" s="115"/>
      <c r="BP415" s="115"/>
      <c r="BQ415" s="115"/>
      <c r="BR415" s="301"/>
      <c r="BS415" s="301"/>
      <c r="BT415" s="115"/>
      <c r="BU415" s="99"/>
      <c r="BV415" s="115"/>
      <c r="BW415" s="115"/>
      <c r="BX415" s="115"/>
      <c r="BY415" s="301"/>
      <c r="BZ415" s="301"/>
      <c r="CE415" s="749"/>
    </row>
    <row r="416" spans="2:83" s="42" customFormat="1" ht="46.5" hidden="1" customHeight="1" x14ac:dyDescent="0.25">
      <c r="B416" s="541"/>
      <c r="C416" s="98" t="s">
        <v>31</v>
      </c>
      <c r="D416" s="99">
        <f>E416+G416+H416+I416</f>
        <v>197922.57464000001</v>
      </c>
      <c r="E416" s="115"/>
      <c r="F416" s="115"/>
      <c r="G416" s="115">
        <f>G417</f>
        <v>197922.57464000001</v>
      </c>
      <c r="H416" s="41"/>
      <c r="I416" s="41"/>
      <c r="J416" s="99">
        <f t="shared" si="1034"/>
        <v>-197922.57464000001</v>
      </c>
      <c r="K416" s="99">
        <f>M416+Q416+S416+U416</f>
        <v>0</v>
      </c>
      <c r="L416" s="749">
        <f t="shared" si="1010"/>
        <v>0</v>
      </c>
      <c r="M416" s="115">
        <f>M417</f>
        <v>0</v>
      </c>
      <c r="N416" s="115"/>
      <c r="O416" s="115"/>
      <c r="P416" s="115"/>
      <c r="Q416" s="115">
        <f>Q417</f>
        <v>0</v>
      </c>
      <c r="R416" s="115"/>
      <c r="S416" s="41"/>
      <c r="T416" s="41"/>
      <c r="U416" s="41"/>
      <c r="V416" s="115">
        <f t="shared" ref="V416" si="1041">W416+X416+Y416</f>
        <v>0</v>
      </c>
      <c r="W416" s="41"/>
      <c r="X416" s="41"/>
      <c r="Y416" s="41"/>
      <c r="Z416" s="115">
        <f t="shared" ref="Z416" si="1042">AA416+AB416+AC416</f>
        <v>0</v>
      </c>
      <c r="AA416" s="115">
        <f>E416</f>
        <v>0</v>
      </c>
      <c r="AB416" s="41"/>
      <c r="AC416" s="41"/>
      <c r="AD416" s="41"/>
      <c r="AE416" s="99">
        <f>AG416+AK416+AM416+AO416</f>
        <v>0</v>
      </c>
      <c r="AF416" s="749">
        <f t="shared" si="1011"/>
        <v>0</v>
      </c>
      <c r="AG416" s="115"/>
      <c r="AH416" s="749" t="e">
        <f t="shared" si="1031"/>
        <v>#DIV/0!</v>
      </c>
      <c r="AI416" s="115"/>
      <c r="AJ416" s="115"/>
      <c r="AK416" s="115">
        <f>AK417</f>
        <v>0</v>
      </c>
      <c r="AL416" s="749">
        <f t="shared" si="1025"/>
        <v>0</v>
      </c>
      <c r="AM416" s="41"/>
      <c r="AN416" s="41"/>
      <c r="AO416" s="41"/>
      <c r="AP416" s="115">
        <f>AP417</f>
        <v>0</v>
      </c>
      <c r="AQ416" s="115"/>
      <c r="AR416" s="99">
        <f>AT416+AX416+AZ416+BB416</f>
        <v>0</v>
      </c>
      <c r="AS416" s="749">
        <f t="shared" si="1012"/>
        <v>0</v>
      </c>
      <c r="AT416" s="115">
        <f>AT417</f>
        <v>0</v>
      </c>
      <c r="AU416" s="749"/>
      <c r="AV416" s="115"/>
      <c r="AW416" s="749"/>
      <c r="AX416" s="115">
        <f>AX417</f>
        <v>0</v>
      </c>
      <c r="AY416" s="749">
        <f t="shared" si="1026"/>
        <v>0</v>
      </c>
      <c r="AZ416" s="41"/>
      <c r="BA416" s="749"/>
      <c r="BB416" s="41"/>
      <c r="BC416" s="41"/>
      <c r="BD416" s="41"/>
      <c r="BE416" s="99"/>
      <c r="BF416" s="115"/>
      <c r="BG416" s="115"/>
      <c r="BH416" s="41"/>
      <c r="BI416" s="41"/>
      <c r="BJ416" s="115"/>
      <c r="BK416" s="115"/>
      <c r="BL416" s="41"/>
      <c r="BM416" s="41"/>
      <c r="BN416" s="115"/>
      <c r="BO416" s="115"/>
      <c r="BP416" s="115"/>
      <c r="BQ416" s="115"/>
      <c r="BR416" s="41"/>
      <c r="BS416" s="41"/>
      <c r="BT416" s="115"/>
      <c r="BU416" s="99"/>
      <c r="BV416" s="115"/>
      <c r="BW416" s="115"/>
      <c r="BX416" s="115"/>
      <c r="BY416" s="41"/>
      <c r="BZ416" s="41"/>
      <c r="CE416" s="749"/>
    </row>
    <row r="417" spans="2:83" s="44" customFormat="1" ht="36.75" hidden="1" customHeight="1" x14ac:dyDescent="0.25">
      <c r="B417" s="201"/>
      <c r="C417" s="111" t="s">
        <v>39</v>
      </c>
      <c r="D417" s="117">
        <f>G417</f>
        <v>197922.57464000001</v>
      </c>
      <c r="E417" s="117"/>
      <c r="F417" s="117"/>
      <c r="G417" s="117">
        <v>197922.57464000001</v>
      </c>
      <c r="H417" s="301"/>
      <c r="I417" s="301"/>
      <c r="J417" s="99">
        <f t="shared" si="1034"/>
        <v>-197922.57464000001</v>
      </c>
      <c r="K417" s="117">
        <f>Q417</f>
        <v>0</v>
      </c>
      <c r="L417" s="749">
        <f t="shared" si="1010"/>
        <v>0</v>
      </c>
      <c r="M417" s="117"/>
      <c r="N417" s="117"/>
      <c r="O417" s="117"/>
      <c r="P417" s="117"/>
      <c r="Q417" s="117">
        <v>0</v>
      </c>
      <c r="R417" s="117"/>
      <c r="S417" s="301"/>
      <c r="T417" s="41"/>
      <c r="U417" s="301"/>
      <c r="V417" s="89"/>
      <c r="W417" s="301"/>
      <c r="X417" s="301"/>
      <c r="Y417" s="301"/>
      <c r="Z417" s="117"/>
      <c r="AA417" s="117"/>
      <c r="AB417" s="301"/>
      <c r="AC417" s="301"/>
      <c r="AD417" s="41"/>
      <c r="AE417" s="117">
        <f>AK417</f>
        <v>0</v>
      </c>
      <c r="AF417" s="749">
        <f t="shared" si="1011"/>
        <v>0</v>
      </c>
      <c r="AG417" s="117"/>
      <c r="AH417" s="749" t="e">
        <f t="shared" si="1031"/>
        <v>#DIV/0!</v>
      </c>
      <c r="AI417" s="117"/>
      <c r="AJ417" s="117"/>
      <c r="AK417" s="117"/>
      <c r="AL417" s="749">
        <f t="shared" si="1025"/>
        <v>0</v>
      </c>
      <c r="AM417" s="301"/>
      <c r="AN417" s="41"/>
      <c r="AO417" s="301"/>
      <c r="AP417" s="117">
        <f>AR417-AK417</f>
        <v>0</v>
      </c>
      <c r="AQ417" s="117"/>
      <c r="AR417" s="117">
        <f>AX417</f>
        <v>0</v>
      </c>
      <c r="AS417" s="749">
        <f t="shared" si="1012"/>
        <v>0</v>
      </c>
      <c r="AT417" s="117"/>
      <c r="AU417" s="749"/>
      <c r="AV417" s="117"/>
      <c r="AW417" s="749"/>
      <c r="AX417" s="117"/>
      <c r="AY417" s="749">
        <f t="shared" si="1026"/>
        <v>0</v>
      </c>
      <c r="AZ417" s="301"/>
      <c r="BA417" s="749"/>
      <c r="BB417" s="301"/>
      <c r="BC417" s="301"/>
      <c r="BD417" s="301"/>
      <c r="BE417" s="117"/>
      <c r="BF417" s="117"/>
      <c r="BG417" s="117"/>
      <c r="BH417" s="301"/>
      <c r="BI417" s="301"/>
      <c r="BJ417" s="117"/>
      <c r="BK417" s="117"/>
      <c r="BL417" s="301"/>
      <c r="BM417" s="301"/>
      <c r="BN417" s="115"/>
      <c r="BO417" s="117"/>
      <c r="BP417" s="117"/>
      <c r="BQ417" s="117"/>
      <c r="BR417" s="301"/>
      <c r="BS417" s="301"/>
      <c r="BT417" s="117"/>
      <c r="BU417" s="117"/>
      <c r="BV417" s="117"/>
      <c r="BW417" s="117"/>
      <c r="BX417" s="117"/>
      <c r="BY417" s="301"/>
      <c r="BZ417" s="301"/>
      <c r="CE417" s="749"/>
    </row>
    <row r="418" spans="2:83" s="44" customFormat="1" ht="144" hidden="1" customHeight="1" x14ac:dyDescent="0.25">
      <c r="B418" s="201" t="s">
        <v>267</v>
      </c>
      <c r="C418" s="98" t="s">
        <v>95</v>
      </c>
      <c r="D418" s="115"/>
      <c r="E418" s="115"/>
      <c r="F418" s="115"/>
      <c r="G418" s="115"/>
      <c r="H418" s="301"/>
      <c r="I418" s="301"/>
      <c r="J418" s="99">
        <f t="shared" si="1034"/>
        <v>0</v>
      </c>
      <c r="K418" s="115"/>
      <c r="L418" s="749" t="e">
        <f t="shared" si="1010"/>
        <v>#DIV/0!</v>
      </c>
      <c r="M418" s="115"/>
      <c r="N418" s="115"/>
      <c r="O418" s="115"/>
      <c r="P418" s="115"/>
      <c r="Q418" s="115"/>
      <c r="R418" s="115"/>
      <c r="S418" s="301"/>
      <c r="T418" s="41"/>
      <c r="U418" s="301"/>
      <c r="V418" s="89"/>
      <c r="W418" s="301"/>
      <c r="X418" s="301"/>
      <c r="Y418" s="301"/>
      <c r="Z418" s="115"/>
      <c r="AA418" s="115"/>
      <c r="AB418" s="301"/>
      <c r="AC418" s="301"/>
      <c r="AD418" s="41"/>
      <c r="AE418" s="115"/>
      <c r="AF418" s="749" t="e">
        <f t="shared" si="1011"/>
        <v>#DIV/0!</v>
      </c>
      <c r="AG418" s="115"/>
      <c r="AH418" s="749" t="e">
        <f t="shared" si="1031"/>
        <v>#DIV/0!</v>
      </c>
      <c r="AI418" s="115"/>
      <c r="AJ418" s="115"/>
      <c r="AK418" s="115"/>
      <c r="AL418" s="749" t="e">
        <f t="shared" si="1025"/>
        <v>#DIV/0!</v>
      </c>
      <c r="AM418" s="301"/>
      <c r="AN418" s="41"/>
      <c r="AO418" s="301"/>
      <c r="AP418" s="115"/>
      <c r="AQ418" s="115"/>
      <c r="AR418" s="115"/>
      <c r="AS418" s="749" t="e">
        <f t="shared" si="1012"/>
        <v>#DIV/0!</v>
      </c>
      <c r="AT418" s="115"/>
      <c r="AU418" s="749"/>
      <c r="AV418" s="115"/>
      <c r="AW418" s="749"/>
      <c r="AX418" s="115"/>
      <c r="AY418" s="749" t="e">
        <f t="shared" si="1026"/>
        <v>#DIV/0!</v>
      </c>
      <c r="AZ418" s="301"/>
      <c r="BA418" s="749"/>
      <c r="BB418" s="301"/>
      <c r="BC418" s="301"/>
      <c r="BD418" s="301"/>
      <c r="BE418" s="115"/>
      <c r="BF418" s="115"/>
      <c r="BG418" s="115"/>
      <c r="BH418" s="301"/>
      <c r="BI418" s="301"/>
      <c r="BJ418" s="115"/>
      <c r="BK418" s="115"/>
      <c r="BL418" s="301"/>
      <c r="BM418" s="301"/>
      <c r="BN418" s="115"/>
      <c r="BO418" s="115"/>
      <c r="BP418" s="115"/>
      <c r="BQ418" s="115"/>
      <c r="BR418" s="301"/>
      <c r="BS418" s="301"/>
      <c r="BT418" s="115"/>
      <c r="BU418" s="115"/>
      <c r="BV418" s="115"/>
      <c r="BW418" s="115"/>
      <c r="BX418" s="115"/>
      <c r="BY418" s="301"/>
      <c r="BZ418" s="301"/>
      <c r="CE418" s="749"/>
    </row>
    <row r="419" spans="2:83" s="44" customFormat="1" ht="81.75" hidden="1" customHeight="1" x14ac:dyDescent="0.25">
      <c r="B419" s="201"/>
      <c r="C419" s="111" t="s">
        <v>43</v>
      </c>
      <c r="D419" s="117"/>
      <c r="E419" s="117"/>
      <c r="F419" s="117"/>
      <c r="G419" s="117"/>
      <c r="H419" s="301"/>
      <c r="I419" s="301"/>
      <c r="J419" s="99">
        <f t="shared" si="1034"/>
        <v>0</v>
      </c>
      <c r="K419" s="117"/>
      <c r="L419" s="749" t="e">
        <f t="shared" si="1010"/>
        <v>#DIV/0!</v>
      </c>
      <c r="M419" s="117"/>
      <c r="N419" s="117"/>
      <c r="O419" s="117"/>
      <c r="P419" s="117"/>
      <c r="Q419" s="117"/>
      <c r="R419" s="117"/>
      <c r="S419" s="301"/>
      <c r="T419" s="41"/>
      <c r="U419" s="301"/>
      <c r="V419" s="89"/>
      <c r="W419" s="301"/>
      <c r="X419" s="301"/>
      <c r="Y419" s="301"/>
      <c r="Z419" s="117"/>
      <c r="AA419" s="117"/>
      <c r="AB419" s="301"/>
      <c r="AC419" s="301"/>
      <c r="AD419" s="41"/>
      <c r="AE419" s="117"/>
      <c r="AF419" s="749" t="e">
        <f t="shared" si="1011"/>
        <v>#DIV/0!</v>
      </c>
      <c r="AG419" s="117"/>
      <c r="AH419" s="749" t="e">
        <f t="shared" si="1031"/>
        <v>#DIV/0!</v>
      </c>
      <c r="AI419" s="117"/>
      <c r="AJ419" s="117"/>
      <c r="AK419" s="117"/>
      <c r="AL419" s="749" t="e">
        <f t="shared" si="1025"/>
        <v>#DIV/0!</v>
      </c>
      <c r="AM419" s="301"/>
      <c r="AN419" s="41"/>
      <c r="AO419" s="301"/>
      <c r="AP419" s="117"/>
      <c r="AQ419" s="117"/>
      <c r="AR419" s="117"/>
      <c r="AS419" s="749" t="e">
        <f t="shared" si="1012"/>
        <v>#DIV/0!</v>
      </c>
      <c r="AT419" s="117"/>
      <c r="AU419" s="749"/>
      <c r="AV419" s="117"/>
      <c r="AW419" s="749"/>
      <c r="AX419" s="117"/>
      <c r="AY419" s="749" t="e">
        <f t="shared" si="1026"/>
        <v>#DIV/0!</v>
      </c>
      <c r="AZ419" s="301"/>
      <c r="BA419" s="749"/>
      <c r="BB419" s="301"/>
      <c r="BC419" s="301"/>
      <c r="BD419" s="301"/>
      <c r="BE419" s="117"/>
      <c r="BF419" s="117"/>
      <c r="BG419" s="117"/>
      <c r="BH419" s="301"/>
      <c r="BI419" s="301"/>
      <c r="BJ419" s="117"/>
      <c r="BK419" s="117"/>
      <c r="BL419" s="301"/>
      <c r="BM419" s="301"/>
      <c r="BN419" s="115"/>
      <c r="BO419" s="117"/>
      <c r="BP419" s="117"/>
      <c r="BQ419" s="117"/>
      <c r="BR419" s="301"/>
      <c r="BS419" s="301"/>
      <c r="BT419" s="117"/>
      <c r="BU419" s="117"/>
      <c r="BV419" s="117"/>
      <c r="BW419" s="117"/>
      <c r="BX419" s="117"/>
      <c r="BY419" s="301"/>
      <c r="BZ419" s="301"/>
      <c r="CE419" s="749"/>
    </row>
    <row r="420" spans="2:83" s="44" customFormat="1" ht="81.75" hidden="1" customHeight="1" x14ac:dyDescent="0.25">
      <c r="B420" s="201" t="s">
        <v>362</v>
      </c>
      <c r="C420" s="98" t="s">
        <v>328</v>
      </c>
      <c r="D420" s="99">
        <f>E420+G420+H420+I420</f>
        <v>0</v>
      </c>
      <c r="E420" s="117"/>
      <c r="F420" s="117"/>
      <c r="G420" s="117"/>
      <c r="H420" s="301"/>
      <c r="I420" s="301"/>
      <c r="J420" s="99">
        <f t="shared" si="1034"/>
        <v>0</v>
      </c>
      <c r="K420" s="99">
        <f>M420+Q420+S420+U420</f>
        <v>0</v>
      </c>
      <c r="L420" s="749" t="e">
        <f t="shared" si="1010"/>
        <v>#DIV/0!</v>
      </c>
      <c r="M420" s="117"/>
      <c r="N420" s="117"/>
      <c r="O420" s="117"/>
      <c r="P420" s="117"/>
      <c r="Q420" s="117"/>
      <c r="R420" s="117"/>
      <c r="S420" s="301"/>
      <c r="T420" s="41"/>
      <c r="U420" s="301"/>
      <c r="V420" s="89"/>
      <c r="W420" s="301"/>
      <c r="X420" s="301"/>
      <c r="Y420" s="301"/>
      <c r="Z420" s="117"/>
      <c r="AA420" s="117"/>
      <c r="AB420" s="301"/>
      <c r="AC420" s="301"/>
      <c r="AD420" s="41"/>
      <c r="AE420" s="99">
        <f>AG420+AK420+AM420+AO420</f>
        <v>0</v>
      </c>
      <c r="AF420" s="749" t="e">
        <f t="shared" si="1011"/>
        <v>#DIV/0!</v>
      </c>
      <c r="AG420" s="117"/>
      <c r="AH420" s="749" t="e">
        <f t="shared" si="1031"/>
        <v>#DIV/0!</v>
      </c>
      <c r="AI420" s="117"/>
      <c r="AJ420" s="117"/>
      <c r="AK420" s="117"/>
      <c r="AL420" s="749" t="e">
        <f t="shared" si="1025"/>
        <v>#DIV/0!</v>
      </c>
      <c r="AM420" s="301"/>
      <c r="AN420" s="41"/>
      <c r="AO420" s="301"/>
      <c r="AP420" s="117"/>
      <c r="AQ420" s="117"/>
      <c r="AR420" s="99">
        <f>AT420+AX420+AZ420+BB420</f>
        <v>0</v>
      </c>
      <c r="AS420" s="749" t="e">
        <f t="shared" si="1012"/>
        <v>#DIV/0!</v>
      </c>
      <c r="AT420" s="117"/>
      <c r="AU420" s="749"/>
      <c r="AV420" s="117"/>
      <c r="AW420" s="749"/>
      <c r="AX420" s="117"/>
      <c r="AY420" s="749" t="e">
        <f t="shared" si="1026"/>
        <v>#DIV/0!</v>
      </c>
      <c r="AZ420" s="301"/>
      <c r="BA420" s="749"/>
      <c r="BB420" s="301"/>
      <c r="BC420" s="301"/>
      <c r="BD420" s="301"/>
      <c r="BE420" s="99"/>
      <c r="BF420" s="117"/>
      <c r="BG420" s="117"/>
      <c r="BH420" s="301"/>
      <c r="BI420" s="301"/>
      <c r="BJ420" s="117"/>
      <c r="BK420" s="117"/>
      <c r="BL420" s="301"/>
      <c r="BM420" s="301"/>
      <c r="BN420" s="115"/>
      <c r="BO420" s="117"/>
      <c r="BP420" s="117"/>
      <c r="BQ420" s="117"/>
      <c r="BR420" s="301"/>
      <c r="BS420" s="301"/>
      <c r="BT420" s="117"/>
      <c r="BU420" s="99"/>
      <c r="BV420" s="117"/>
      <c r="BW420" s="117"/>
      <c r="BX420" s="117"/>
      <c r="BY420" s="301"/>
      <c r="BZ420" s="301"/>
      <c r="CE420" s="749"/>
    </row>
    <row r="421" spans="2:83" s="42" customFormat="1" ht="46.5" hidden="1" customHeight="1" x14ac:dyDescent="0.25">
      <c r="B421" s="541"/>
      <c r="C421" s="98" t="s">
        <v>31</v>
      </c>
      <c r="D421" s="99">
        <f>E421+G421+H421+I421</f>
        <v>0</v>
      </c>
      <c r="E421" s="115"/>
      <c r="F421" s="115"/>
      <c r="G421" s="115"/>
      <c r="H421" s="41"/>
      <c r="I421" s="41"/>
      <c r="J421" s="99">
        <f t="shared" si="1034"/>
        <v>0</v>
      </c>
      <c r="K421" s="99">
        <f>M421+Q421+S421+U421</f>
        <v>0</v>
      </c>
      <c r="L421" s="749" t="e">
        <f t="shared" si="1010"/>
        <v>#DIV/0!</v>
      </c>
      <c r="M421" s="115">
        <f>M422</f>
        <v>0</v>
      </c>
      <c r="N421" s="115"/>
      <c r="O421" s="115"/>
      <c r="P421" s="115"/>
      <c r="Q421" s="115"/>
      <c r="R421" s="115"/>
      <c r="S421" s="41"/>
      <c r="T421" s="41"/>
      <c r="U421" s="41"/>
      <c r="V421" s="115">
        <f t="shared" ref="V421" si="1043">W421+X421+Y421</f>
        <v>0</v>
      </c>
      <c r="W421" s="41"/>
      <c r="X421" s="41"/>
      <c r="Y421" s="41"/>
      <c r="Z421" s="115">
        <f t="shared" ref="Z421" si="1044">AA421+AB421+AC421</f>
        <v>0</v>
      </c>
      <c r="AA421" s="115">
        <f>E421</f>
        <v>0</v>
      </c>
      <c r="AB421" s="41"/>
      <c r="AC421" s="41"/>
      <c r="AD421" s="41"/>
      <c r="AE421" s="99">
        <f>AG421+AK421+AM421+AO421</f>
        <v>0</v>
      </c>
      <c r="AF421" s="749" t="e">
        <f t="shared" si="1011"/>
        <v>#DIV/0!</v>
      </c>
      <c r="AG421" s="115"/>
      <c r="AH421" s="749" t="e">
        <f t="shared" si="1031"/>
        <v>#DIV/0!</v>
      </c>
      <c r="AI421" s="115"/>
      <c r="AJ421" s="115"/>
      <c r="AK421" s="115"/>
      <c r="AL421" s="749" t="e">
        <f t="shared" si="1025"/>
        <v>#DIV/0!</v>
      </c>
      <c r="AM421" s="41"/>
      <c r="AN421" s="41"/>
      <c r="AO421" s="41"/>
      <c r="AP421" s="115">
        <f t="shared" ref="AP421" si="1045">AR421+AT421+AX421</f>
        <v>0</v>
      </c>
      <c r="AQ421" s="115"/>
      <c r="AR421" s="99">
        <f>AT421+AX421+AZ421+BB421</f>
        <v>0</v>
      </c>
      <c r="AS421" s="749" t="e">
        <f t="shared" si="1012"/>
        <v>#DIV/0!</v>
      </c>
      <c r="AT421" s="115">
        <f>AT422</f>
        <v>0</v>
      </c>
      <c r="AU421" s="749"/>
      <c r="AV421" s="115"/>
      <c r="AW421" s="749"/>
      <c r="AX421" s="115"/>
      <c r="AY421" s="749" t="e">
        <f t="shared" si="1026"/>
        <v>#DIV/0!</v>
      </c>
      <c r="AZ421" s="41"/>
      <c r="BA421" s="749"/>
      <c r="BB421" s="41"/>
      <c r="BC421" s="41"/>
      <c r="BD421" s="41"/>
      <c r="BE421" s="99"/>
      <c r="BF421" s="115"/>
      <c r="BG421" s="115"/>
      <c r="BH421" s="41"/>
      <c r="BI421" s="41"/>
      <c r="BJ421" s="115"/>
      <c r="BK421" s="115"/>
      <c r="BL421" s="41"/>
      <c r="BM421" s="41"/>
      <c r="BN421" s="115"/>
      <c r="BO421" s="115"/>
      <c r="BP421" s="115"/>
      <c r="BQ421" s="115"/>
      <c r="BR421" s="41"/>
      <c r="BS421" s="41"/>
      <c r="BT421" s="115"/>
      <c r="BU421" s="99"/>
      <c r="BV421" s="115"/>
      <c r="BW421" s="115"/>
      <c r="BX421" s="115"/>
      <c r="BY421" s="41"/>
      <c r="BZ421" s="41"/>
      <c r="CE421" s="749"/>
    </row>
    <row r="422" spans="2:83" s="44" customFormat="1" ht="48.75" hidden="1" customHeight="1" x14ac:dyDescent="0.25">
      <c r="B422" s="201"/>
      <c r="C422" s="111" t="s">
        <v>258</v>
      </c>
      <c r="D422" s="117"/>
      <c r="E422" s="117"/>
      <c r="F422" s="117"/>
      <c r="G422" s="117"/>
      <c r="H422" s="301"/>
      <c r="I422" s="301"/>
      <c r="J422" s="99">
        <f t="shared" si="1034"/>
        <v>0</v>
      </c>
      <c r="K422" s="117"/>
      <c r="L422" s="749" t="e">
        <f t="shared" si="1010"/>
        <v>#DIV/0!</v>
      </c>
      <c r="M422" s="117"/>
      <c r="N422" s="117"/>
      <c r="O422" s="117"/>
      <c r="P422" s="117"/>
      <c r="Q422" s="117"/>
      <c r="R422" s="117"/>
      <c r="S422" s="301"/>
      <c r="T422" s="41"/>
      <c r="U422" s="301"/>
      <c r="V422" s="89"/>
      <c r="W422" s="301"/>
      <c r="X422" s="301"/>
      <c r="Y422" s="301"/>
      <c r="Z422" s="117"/>
      <c r="AA422" s="117"/>
      <c r="AB422" s="301"/>
      <c r="AC422" s="301"/>
      <c r="AD422" s="41"/>
      <c r="AE422" s="117"/>
      <c r="AF422" s="749" t="e">
        <f t="shared" si="1011"/>
        <v>#DIV/0!</v>
      </c>
      <c r="AG422" s="117"/>
      <c r="AH422" s="749" t="e">
        <f t="shared" si="1031"/>
        <v>#DIV/0!</v>
      </c>
      <c r="AI422" s="117"/>
      <c r="AJ422" s="117"/>
      <c r="AK422" s="117"/>
      <c r="AL422" s="749" t="e">
        <f t="shared" si="1025"/>
        <v>#DIV/0!</v>
      </c>
      <c r="AM422" s="301"/>
      <c r="AN422" s="41"/>
      <c r="AO422" s="301"/>
      <c r="AP422" s="117"/>
      <c r="AQ422" s="117"/>
      <c r="AR422" s="117"/>
      <c r="AS422" s="749" t="e">
        <f t="shared" si="1012"/>
        <v>#DIV/0!</v>
      </c>
      <c r="AT422" s="117"/>
      <c r="AU422" s="749"/>
      <c r="AV422" s="117"/>
      <c r="AW422" s="749"/>
      <c r="AX422" s="117"/>
      <c r="AY422" s="749" t="e">
        <f t="shared" si="1026"/>
        <v>#DIV/0!</v>
      </c>
      <c r="AZ422" s="301"/>
      <c r="BA422" s="749"/>
      <c r="BB422" s="301"/>
      <c r="BC422" s="301"/>
      <c r="BD422" s="301"/>
      <c r="BE422" s="117"/>
      <c r="BF422" s="117"/>
      <c r="BG422" s="117"/>
      <c r="BH422" s="301"/>
      <c r="BI422" s="301"/>
      <c r="BJ422" s="117"/>
      <c r="BK422" s="117"/>
      <c r="BL422" s="301"/>
      <c r="BM422" s="301"/>
      <c r="BN422" s="115"/>
      <c r="BO422" s="117"/>
      <c r="BP422" s="117"/>
      <c r="BQ422" s="117"/>
      <c r="BR422" s="301"/>
      <c r="BS422" s="301"/>
      <c r="BT422" s="117"/>
      <c r="BU422" s="117"/>
      <c r="BV422" s="117"/>
      <c r="BW422" s="117"/>
      <c r="BX422" s="117"/>
      <c r="BY422" s="301"/>
      <c r="BZ422" s="301"/>
      <c r="CE422" s="749"/>
    </row>
    <row r="423" spans="2:83" s="44" customFormat="1" ht="123" hidden="1" customHeight="1" x14ac:dyDescent="0.25">
      <c r="B423" s="201" t="s">
        <v>10</v>
      </c>
      <c r="C423" s="98" t="s">
        <v>400</v>
      </c>
      <c r="D423" s="99">
        <f>E423+G423+H423+I423</f>
        <v>0</v>
      </c>
      <c r="E423" s="115"/>
      <c r="F423" s="115"/>
      <c r="G423" s="115">
        <f>G424</f>
        <v>0</v>
      </c>
      <c r="H423" s="301"/>
      <c r="I423" s="301"/>
      <c r="J423" s="99">
        <f t="shared" si="1034"/>
        <v>0</v>
      </c>
      <c r="K423" s="99">
        <f>M423+Q423+S423+U423</f>
        <v>0</v>
      </c>
      <c r="L423" s="749">
        <v>0</v>
      </c>
      <c r="M423" s="115">
        <f>M424</f>
        <v>0</v>
      </c>
      <c r="N423" s="115"/>
      <c r="O423" s="115"/>
      <c r="P423" s="115"/>
      <c r="Q423" s="115">
        <f>Q424</f>
        <v>0</v>
      </c>
      <c r="R423" s="115"/>
      <c r="S423" s="301"/>
      <c r="T423" s="41"/>
      <c r="U423" s="301"/>
      <c r="V423" s="89"/>
      <c r="W423" s="301"/>
      <c r="X423" s="301"/>
      <c r="Y423" s="301"/>
      <c r="Z423" s="115"/>
      <c r="AA423" s="115"/>
      <c r="AB423" s="301"/>
      <c r="AC423" s="301"/>
      <c r="AD423" s="41"/>
      <c r="AE423" s="99">
        <f>AG423+AK423+AM423+AO423</f>
        <v>0</v>
      </c>
      <c r="AF423" s="749" t="e">
        <f t="shared" si="1011"/>
        <v>#DIV/0!</v>
      </c>
      <c r="AG423" s="115"/>
      <c r="AH423" s="749"/>
      <c r="AI423" s="115"/>
      <c r="AJ423" s="115"/>
      <c r="AK423" s="99">
        <f>AK424</f>
        <v>0</v>
      </c>
      <c r="AL423" s="749" t="e">
        <f t="shared" si="1025"/>
        <v>#DIV/0!</v>
      </c>
      <c r="AM423" s="301"/>
      <c r="AN423" s="41"/>
      <c r="AO423" s="301"/>
      <c r="AP423" s="115">
        <v>0</v>
      </c>
      <c r="AQ423" s="115"/>
      <c r="AR423" s="99">
        <f>AT423+AX423+AZ423+BB423</f>
        <v>0</v>
      </c>
      <c r="AS423" s="749" t="e">
        <f t="shared" si="1012"/>
        <v>#DIV/0!</v>
      </c>
      <c r="AT423" s="115">
        <f>AT424</f>
        <v>0</v>
      </c>
      <c r="AU423" s="749"/>
      <c r="AV423" s="115"/>
      <c r="AW423" s="749"/>
      <c r="AX423" s="115">
        <f>AX424</f>
        <v>0</v>
      </c>
      <c r="AY423" s="749" t="e">
        <f t="shared" si="1026"/>
        <v>#DIV/0!</v>
      </c>
      <c r="AZ423" s="301"/>
      <c r="BA423" s="749"/>
      <c r="BB423" s="301"/>
      <c r="BC423" s="301"/>
      <c r="BD423" s="301"/>
      <c r="BE423" s="99"/>
      <c r="BF423" s="115"/>
      <c r="BG423" s="115"/>
      <c r="BH423" s="301"/>
      <c r="BI423" s="301"/>
      <c r="BJ423" s="115"/>
      <c r="BK423" s="115"/>
      <c r="BL423" s="301"/>
      <c r="BM423" s="301"/>
      <c r="BN423" s="115"/>
      <c r="BO423" s="115"/>
      <c r="BP423" s="115"/>
      <c r="BQ423" s="115"/>
      <c r="BR423" s="301"/>
      <c r="BS423" s="301"/>
      <c r="BT423" s="115"/>
      <c r="BU423" s="99"/>
      <c r="BV423" s="115"/>
      <c r="BW423" s="115"/>
      <c r="BX423" s="115"/>
      <c r="BY423" s="301"/>
      <c r="BZ423" s="301"/>
      <c r="CE423" s="749"/>
    </row>
    <row r="424" spans="2:83" s="42" customFormat="1" ht="46.5" hidden="1" customHeight="1" x14ac:dyDescent="0.25">
      <c r="B424" s="541"/>
      <c r="C424" s="98" t="s">
        <v>31</v>
      </c>
      <c r="D424" s="99">
        <f>E424+G424+H424+I424</f>
        <v>0</v>
      </c>
      <c r="E424" s="115"/>
      <c r="F424" s="115"/>
      <c r="G424" s="115">
        <f>G425</f>
        <v>0</v>
      </c>
      <c r="H424" s="41"/>
      <c r="I424" s="41"/>
      <c r="J424" s="99">
        <f t="shared" si="1034"/>
        <v>0</v>
      </c>
      <c r="K424" s="99">
        <f>M424+Q424+S424+U424</f>
        <v>0</v>
      </c>
      <c r="L424" s="749" t="e">
        <f t="shared" si="1010"/>
        <v>#DIV/0!</v>
      </c>
      <c r="M424" s="115">
        <f>M425</f>
        <v>0</v>
      </c>
      <c r="N424" s="115"/>
      <c r="O424" s="115"/>
      <c r="P424" s="115"/>
      <c r="Q424" s="115">
        <f>Q425</f>
        <v>0</v>
      </c>
      <c r="R424" s="115"/>
      <c r="S424" s="41"/>
      <c r="T424" s="41"/>
      <c r="U424" s="41"/>
      <c r="V424" s="115">
        <f t="shared" ref="V424" si="1046">W424+X424+Y424</f>
        <v>0</v>
      </c>
      <c r="W424" s="41"/>
      <c r="X424" s="41"/>
      <c r="Y424" s="41"/>
      <c r="Z424" s="115">
        <f t="shared" ref="Z424" si="1047">AA424+AB424+AC424</f>
        <v>0</v>
      </c>
      <c r="AA424" s="115">
        <f>E424</f>
        <v>0</v>
      </c>
      <c r="AB424" s="41"/>
      <c r="AC424" s="41"/>
      <c r="AD424" s="41"/>
      <c r="AE424" s="99">
        <f>AG424+AK424+AM424+AO424</f>
        <v>0</v>
      </c>
      <c r="AF424" s="749" t="e">
        <f t="shared" si="1011"/>
        <v>#DIV/0!</v>
      </c>
      <c r="AG424" s="115"/>
      <c r="AH424" s="749"/>
      <c r="AI424" s="115"/>
      <c r="AJ424" s="115"/>
      <c r="AK424" s="115">
        <f>AK425</f>
        <v>0</v>
      </c>
      <c r="AL424" s="749" t="e">
        <f t="shared" si="1025"/>
        <v>#DIV/0!</v>
      </c>
      <c r="AM424" s="41"/>
      <c r="AN424" s="41"/>
      <c r="AO424" s="41"/>
      <c r="AP424" s="115"/>
      <c r="AQ424" s="115"/>
      <c r="AR424" s="99">
        <f>AT424+AX424+AZ424+BB424</f>
        <v>0</v>
      </c>
      <c r="AS424" s="749" t="e">
        <f t="shared" si="1012"/>
        <v>#DIV/0!</v>
      </c>
      <c r="AT424" s="115">
        <f>AT425</f>
        <v>0</v>
      </c>
      <c r="AU424" s="749"/>
      <c r="AV424" s="115"/>
      <c r="AW424" s="749"/>
      <c r="AX424" s="115">
        <f>AX425</f>
        <v>0</v>
      </c>
      <c r="AY424" s="749" t="e">
        <f t="shared" si="1026"/>
        <v>#DIV/0!</v>
      </c>
      <c r="AZ424" s="41"/>
      <c r="BA424" s="749"/>
      <c r="BB424" s="41"/>
      <c r="BC424" s="41"/>
      <c r="BD424" s="41"/>
      <c r="BE424" s="99"/>
      <c r="BF424" s="115"/>
      <c r="BG424" s="115"/>
      <c r="BH424" s="41"/>
      <c r="BI424" s="41"/>
      <c r="BJ424" s="115"/>
      <c r="BK424" s="115"/>
      <c r="BL424" s="41"/>
      <c r="BM424" s="41"/>
      <c r="BN424" s="115"/>
      <c r="BO424" s="115"/>
      <c r="BP424" s="115"/>
      <c r="BQ424" s="115"/>
      <c r="BR424" s="41"/>
      <c r="BS424" s="41"/>
      <c r="BT424" s="115"/>
      <c r="BU424" s="99"/>
      <c r="BV424" s="115"/>
      <c r="BW424" s="115"/>
      <c r="BX424" s="115"/>
      <c r="BY424" s="41"/>
      <c r="BZ424" s="41"/>
      <c r="CE424" s="749"/>
    </row>
    <row r="425" spans="2:83" s="44" customFormat="1" ht="36.75" hidden="1" customHeight="1" x14ac:dyDescent="0.25">
      <c r="B425" s="201"/>
      <c r="C425" s="111" t="s">
        <v>39</v>
      </c>
      <c r="D425" s="117">
        <f>G425</f>
        <v>0</v>
      </c>
      <c r="E425" s="117"/>
      <c r="F425" s="117"/>
      <c r="G425" s="117">
        <v>0</v>
      </c>
      <c r="H425" s="301"/>
      <c r="I425" s="301"/>
      <c r="J425" s="99">
        <f t="shared" si="1034"/>
        <v>0</v>
      </c>
      <c r="K425" s="117">
        <f>Q425</f>
        <v>0</v>
      </c>
      <c r="L425" s="749" t="e">
        <f t="shared" si="1010"/>
        <v>#DIV/0!</v>
      </c>
      <c r="M425" s="117"/>
      <c r="N425" s="117"/>
      <c r="O425" s="117"/>
      <c r="P425" s="117"/>
      <c r="Q425" s="117">
        <v>0</v>
      </c>
      <c r="R425" s="117"/>
      <c r="S425" s="301"/>
      <c r="T425" s="41"/>
      <c r="U425" s="301"/>
      <c r="V425" s="89"/>
      <c r="W425" s="301"/>
      <c r="X425" s="301"/>
      <c r="Y425" s="301"/>
      <c r="Z425" s="117"/>
      <c r="AA425" s="117"/>
      <c r="AB425" s="301"/>
      <c r="AC425" s="301"/>
      <c r="AD425" s="41"/>
      <c r="AE425" s="117">
        <f>AK425</f>
        <v>0</v>
      </c>
      <c r="AF425" s="749" t="e">
        <f t="shared" si="1011"/>
        <v>#DIV/0!</v>
      </c>
      <c r="AG425" s="117"/>
      <c r="AH425" s="749"/>
      <c r="AI425" s="117"/>
      <c r="AJ425" s="117"/>
      <c r="AK425" s="117"/>
      <c r="AL425" s="749" t="e">
        <f t="shared" si="1025"/>
        <v>#DIV/0!</v>
      </c>
      <c r="AM425" s="301"/>
      <c r="AN425" s="41"/>
      <c r="AO425" s="301"/>
      <c r="AP425" s="117"/>
      <c r="AQ425" s="117"/>
      <c r="AR425" s="117">
        <f>AX425</f>
        <v>0</v>
      </c>
      <c r="AS425" s="749" t="e">
        <f t="shared" si="1012"/>
        <v>#DIV/0!</v>
      </c>
      <c r="AT425" s="117"/>
      <c r="AU425" s="749"/>
      <c r="AV425" s="117"/>
      <c r="AW425" s="749"/>
      <c r="AX425" s="117">
        <f>AK425</f>
        <v>0</v>
      </c>
      <c r="AY425" s="749" t="e">
        <f t="shared" si="1026"/>
        <v>#DIV/0!</v>
      </c>
      <c r="AZ425" s="301"/>
      <c r="BA425" s="749"/>
      <c r="BB425" s="301"/>
      <c r="BC425" s="301"/>
      <c r="BD425" s="301"/>
      <c r="BE425" s="117"/>
      <c r="BF425" s="117"/>
      <c r="BG425" s="117"/>
      <c r="BH425" s="301"/>
      <c r="BI425" s="301"/>
      <c r="BJ425" s="117"/>
      <c r="BK425" s="117"/>
      <c r="BL425" s="301"/>
      <c r="BM425" s="301"/>
      <c r="BN425" s="115"/>
      <c r="BO425" s="117"/>
      <c r="BP425" s="117"/>
      <c r="BQ425" s="117"/>
      <c r="BR425" s="301"/>
      <c r="BS425" s="301"/>
      <c r="BT425" s="117"/>
      <c r="BU425" s="117"/>
      <c r="BV425" s="117"/>
      <c r="BW425" s="117"/>
      <c r="BX425" s="117"/>
      <c r="BY425" s="301"/>
      <c r="BZ425" s="301"/>
      <c r="CE425" s="749"/>
    </row>
    <row r="426" spans="2:83" s="44" customFormat="1" ht="48.75" hidden="1" customHeight="1" x14ac:dyDescent="0.25">
      <c r="B426" s="201"/>
      <c r="C426" s="111"/>
      <c r="D426" s="117"/>
      <c r="E426" s="117"/>
      <c r="F426" s="117"/>
      <c r="G426" s="117"/>
      <c r="H426" s="301"/>
      <c r="I426" s="301"/>
      <c r="J426" s="99">
        <f t="shared" si="1034"/>
        <v>0</v>
      </c>
      <c r="K426" s="117"/>
      <c r="L426" s="749" t="e">
        <f t="shared" si="1010"/>
        <v>#DIV/0!</v>
      </c>
      <c r="M426" s="117"/>
      <c r="N426" s="117"/>
      <c r="O426" s="117"/>
      <c r="P426" s="117"/>
      <c r="Q426" s="117"/>
      <c r="R426" s="117"/>
      <c r="S426" s="301"/>
      <c r="T426" s="41"/>
      <c r="U426" s="301"/>
      <c r="V426" s="89"/>
      <c r="W426" s="301"/>
      <c r="X426" s="301"/>
      <c r="Y426" s="301"/>
      <c r="Z426" s="117"/>
      <c r="AA426" s="117"/>
      <c r="AB426" s="301"/>
      <c r="AC426" s="301"/>
      <c r="AD426" s="41"/>
      <c r="AE426" s="117"/>
      <c r="AF426" s="749" t="e">
        <f t="shared" si="1011"/>
        <v>#DIV/0!</v>
      </c>
      <c r="AG426" s="117"/>
      <c r="AH426" s="749"/>
      <c r="AI426" s="117"/>
      <c r="AJ426" s="117"/>
      <c r="AK426" s="117"/>
      <c r="AL426" s="749" t="e">
        <f t="shared" si="1025"/>
        <v>#DIV/0!</v>
      </c>
      <c r="AM426" s="301"/>
      <c r="AN426" s="41"/>
      <c r="AO426" s="301"/>
      <c r="AP426" s="117"/>
      <c r="AQ426" s="117"/>
      <c r="AR426" s="117"/>
      <c r="AS426" s="749" t="e">
        <f t="shared" si="1012"/>
        <v>#DIV/0!</v>
      </c>
      <c r="AT426" s="117"/>
      <c r="AU426" s="749"/>
      <c r="AV426" s="117"/>
      <c r="AW426" s="749"/>
      <c r="AX426" s="117"/>
      <c r="AY426" s="749" t="e">
        <f t="shared" si="1026"/>
        <v>#DIV/0!</v>
      </c>
      <c r="AZ426" s="301"/>
      <c r="BA426" s="749"/>
      <c r="BB426" s="301"/>
      <c r="BC426" s="301"/>
      <c r="BD426" s="301"/>
      <c r="BE426" s="117"/>
      <c r="BF426" s="117"/>
      <c r="BG426" s="117"/>
      <c r="BH426" s="301"/>
      <c r="BI426" s="301"/>
      <c r="BJ426" s="117"/>
      <c r="BK426" s="117"/>
      <c r="BL426" s="301"/>
      <c r="BM426" s="301"/>
      <c r="BN426" s="115"/>
      <c r="BO426" s="117"/>
      <c r="BP426" s="117"/>
      <c r="BQ426" s="117"/>
      <c r="BR426" s="301"/>
      <c r="BS426" s="301"/>
      <c r="BT426" s="117"/>
      <c r="BU426" s="117"/>
      <c r="BV426" s="117"/>
      <c r="BW426" s="117"/>
      <c r="BX426" s="117"/>
      <c r="BY426" s="301"/>
      <c r="BZ426" s="301"/>
      <c r="CE426" s="749"/>
    </row>
    <row r="427" spans="2:83" s="45" customFormat="1" ht="81" customHeight="1" x14ac:dyDescent="0.25">
      <c r="B427" s="201" t="s">
        <v>10</v>
      </c>
      <c r="C427" s="109" t="s">
        <v>55</v>
      </c>
      <c r="D427" s="99">
        <f>E427+G427+H427+I427</f>
        <v>299454.04294000001</v>
      </c>
      <c r="E427" s="115"/>
      <c r="F427" s="115"/>
      <c r="G427" s="115">
        <v>299454.04294000001</v>
      </c>
      <c r="H427" s="41"/>
      <c r="I427" s="19"/>
      <c r="J427" s="99">
        <f t="shared" si="1034"/>
        <v>-279238.66563</v>
      </c>
      <c r="K427" s="99">
        <f>M427+Q427+S427+U427</f>
        <v>20215.37731</v>
      </c>
      <c r="L427" s="749">
        <f t="shared" si="1010"/>
        <v>6.750744492052306E-2</v>
      </c>
      <c r="M427" s="115">
        <f>M428</f>
        <v>0</v>
      </c>
      <c r="N427" s="115"/>
      <c r="O427" s="115"/>
      <c r="P427" s="115"/>
      <c r="Q427" s="115">
        <v>20215.37731</v>
      </c>
      <c r="R427" s="115"/>
      <c r="S427" s="41"/>
      <c r="T427" s="41"/>
      <c r="U427" s="19"/>
      <c r="V427" s="665">
        <f t="shared" si="1016"/>
        <v>0</v>
      </c>
      <c r="W427" s="19"/>
      <c r="X427" s="19"/>
      <c r="Y427" s="19"/>
      <c r="Z427" s="115">
        <f t="shared" si="1013"/>
        <v>0</v>
      </c>
      <c r="AA427" s="115">
        <f t="shared" ref="AA427:AA433" si="1048">E427</f>
        <v>0</v>
      </c>
      <c r="AB427" s="19"/>
      <c r="AC427" s="19"/>
      <c r="AD427" s="19"/>
      <c r="AE427" s="99">
        <f>AG427+AK427+AM427+AO427</f>
        <v>24583.566579999999</v>
      </c>
      <c r="AF427" s="749">
        <f t="shared" si="1011"/>
        <v>8.2094622395616393E-2</v>
      </c>
      <c r="AG427" s="115"/>
      <c r="AH427" s="749"/>
      <c r="AI427" s="115"/>
      <c r="AJ427" s="115"/>
      <c r="AK427" s="115">
        <f>'[5]2 вариант'!$D$275</f>
        <v>24583.566579999999</v>
      </c>
      <c r="AL427" s="749">
        <f t="shared" si="1025"/>
        <v>8.2094622395616393E-2</v>
      </c>
      <c r="AM427" s="41"/>
      <c r="AN427" s="41"/>
      <c r="AO427" s="19"/>
      <c r="AP427" s="115">
        <f>AX427-AK427</f>
        <v>97004.199779999995</v>
      </c>
      <c r="AQ427" s="115"/>
      <c r="AR427" s="99">
        <f>AT427+AX427+AZ427+BB427</f>
        <v>121587.76635999999</v>
      </c>
      <c r="AS427" s="749">
        <f t="shared" si="1012"/>
        <v>0.40603147369882692</v>
      </c>
      <c r="AT427" s="115">
        <f>AT428</f>
        <v>0</v>
      </c>
      <c r="AU427" s="749"/>
      <c r="AV427" s="115"/>
      <c r="AW427" s="749"/>
      <c r="AX427" s="115">
        <f>'[9]2 вариант'!$I$275</f>
        <v>121587.76635999999</v>
      </c>
      <c r="AY427" s="749">
        <f t="shared" si="1026"/>
        <v>0.40603147369882692</v>
      </c>
      <c r="AZ427" s="41"/>
      <c r="BA427" s="749"/>
      <c r="BB427" s="19"/>
      <c r="BC427" s="41"/>
      <c r="BD427" s="19"/>
      <c r="BE427" s="99"/>
      <c r="BF427" s="115"/>
      <c r="BG427" s="115"/>
      <c r="BH427" s="41"/>
      <c r="BI427" s="19"/>
      <c r="BJ427" s="115"/>
      <c r="BK427" s="115"/>
      <c r="BL427" s="41"/>
      <c r="BM427" s="19"/>
      <c r="BN427" s="115"/>
      <c r="BO427" s="115"/>
      <c r="BP427" s="115"/>
      <c r="BQ427" s="115"/>
      <c r="BR427" s="41"/>
      <c r="BS427" s="19"/>
      <c r="BT427" s="115"/>
      <c r="BU427" s="99"/>
      <c r="BV427" s="115"/>
      <c r="BW427" s="115"/>
      <c r="BX427" s="115"/>
      <c r="BY427" s="41"/>
      <c r="BZ427" s="19"/>
      <c r="CE427" s="749"/>
    </row>
    <row r="428" spans="2:83" s="37" customFormat="1" ht="46.5" hidden="1" customHeight="1" x14ac:dyDescent="0.25">
      <c r="B428" s="205"/>
      <c r="C428" s="124" t="s">
        <v>31</v>
      </c>
      <c r="D428" s="192">
        <f>E428+G428+H428+I428</f>
        <v>0</v>
      </c>
      <c r="E428" s="117">
        <v>0</v>
      </c>
      <c r="F428" s="117"/>
      <c r="G428" s="117"/>
      <c r="H428" s="35"/>
      <c r="I428" s="35"/>
      <c r="J428" s="99">
        <f t="shared" si="1034"/>
        <v>0</v>
      </c>
      <c r="K428" s="192">
        <f>M428+Q428+S428+U428</f>
        <v>0</v>
      </c>
      <c r="L428" s="749" t="e">
        <f t="shared" si="1010"/>
        <v>#DIV/0!</v>
      </c>
      <c r="M428" s="117">
        <v>0</v>
      </c>
      <c r="N428" s="117"/>
      <c r="O428" s="117"/>
      <c r="P428" s="117"/>
      <c r="Q428" s="117">
        <f>G428</f>
        <v>0</v>
      </c>
      <c r="R428" s="117"/>
      <c r="S428" s="35"/>
      <c r="T428" s="35"/>
      <c r="U428" s="35"/>
      <c r="V428" s="117">
        <f t="shared" si="1016"/>
        <v>0</v>
      </c>
      <c r="W428" s="35"/>
      <c r="X428" s="35"/>
      <c r="Y428" s="35"/>
      <c r="Z428" s="117">
        <f t="shared" si="1013"/>
        <v>0</v>
      </c>
      <c r="AA428" s="117">
        <f t="shared" si="1048"/>
        <v>0</v>
      </c>
      <c r="AB428" s="35"/>
      <c r="AC428" s="35"/>
      <c r="AD428" s="35"/>
      <c r="AE428" s="192">
        <f>AG428+AK428+AM428+AO428</f>
        <v>0</v>
      </c>
      <c r="AF428" s="749" t="e">
        <f t="shared" si="1011"/>
        <v>#DIV/0!</v>
      </c>
      <c r="AG428" s="117">
        <v>0</v>
      </c>
      <c r="AH428" s="749"/>
      <c r="AI428" s="117"/>
      <c r="AJ428" s="117"/>
      <c r="AK428" s="117"/>
      <c r="AL428" s="749" t="e">
        <f t="shared" si="1025"/>
        <v>#DIV/0!</v>
      </c>
      <c r="AM428" s="35"/>
      <c r="AN428" s="35"/>
      <c r="AO428" s="35"/>
      <c r="AP428" s="117"/>
      <c r="AQ428" s="117"/>
      <c r="AR428" s="192">
        <f>AT428+AX428+AZ428+BB428</f>
        <v>0</v>
      </c>
      <c r="AS428" s="749" t="e">
        <f t="shared" si="1012"/>
        <v>#DIV/0!</v>
      </c>
      <c r="AT428" s="117">
        <v>0</v>
      </c>
      <c r="AU428" s="749"/>
      <c r="AV428" s="117"/>
      <c r="AW428" s="749"/>
      <c r="AX428" s="117">
        <f>AK428</f>
        <v>0</v>
      </c>
      <c r="AY428" s="749" t="e">
        <f t="shared" si="1026"/>
        <v>#DIV/0!</v>
      </c>
      <c r="AZ428" s="35"/>
      <c r="BA428" s="749"/>
      <c r="BB428" s="35"/>
      <c r="BC428" s="35"/>
      <c r="BD428" s="35"/>
      <c r="BE428" s="192"/>
      <c r="BF428" s="117"/>
      <c r="BG428" s="117"/>
      <c r="BH428" s="35"/>
      <c r="BI428" s="35"/>
      <c r="BJ428" s="117"/>
      <c r="BK428" s="117"/>
      <c r="BL428" s="35"/>
      <c r="BM428" s="35"/>
      <c r="BN428" s="117"/>
      <c r="BO428" s="117"/>
      <c r="BP428" s="117"/>
      <c r="BQ428" s="117"/>
      <c r="BR428" s="35"/>
      <c r="BS428" s="35"/>
      <c r="BT428" s="117"/>
      <c r="BU428" s="192"/>
      <c r="BV428" s="117"/>
      <c r="BW428" s="117"/>
      <c r="BX428" s="117"/>
      <c r="BY428" s="35"/>
      <c r="BZ428" s="35"/>
      <c r="CE428" s="749"/>
    </row>
    <row r="429" spans="2:83" s="48" customFormat="1" ht="88.5" hidden="1" customHeight="1" x14ac:dyDescent="0.25">
      <c r="B429" s="541" t="s">
        <v>11</v>
      </c>
      <c r="C429" s="125" t="s">
        <v>269</v>
      </c>
      <c r="D429" s="99">
        <f>E429+G429+H429+I429</f>
        <v>0</v>
      </c>
      <c r="E429" s="99">
        <f>E431</f>
        <v>0</v>
      </c>
      <c r="F429" s="99"/>
      <c r="G429" s="99">
        <f>G431</f>
        <v>0</v>
      </c>
      <c r="H429" s="287"/>
      <c r="I429" s="281"/>
      <c r="J429" s="99">
        <f t="shared" si="1034"/>
        <v>0</v>
      </c>
      <c r="K429" s="99">
        <f>M429+Q429+S429+U429</f>
        <v>0</v>
      </c>
      <c r="L429" s="749" t="e">
        <f t="shared" si="1010"/>
        <v>#DIV/0!</v>
      </c>
      <c r="M429" s="99">
        <f>M431</f>
        <v>0</v>
      </c>
      <c r="N429" s="99"/>
      <c r="O429" s="99"/>
      <c r="P429" s="99"/>
      <c r="Q429" s="99">
        <f>Q431</f>
        <v>0</v>
      </c>
      <c r="R429" s="99"/>
      <c r="S429" s="287"/>
      <c r="T429" s="287"/>
      <c r="U429" s="281"/>
      <c r="V429" s="665">
        <f t="shared" si="1016"/>
        <v>0</v>
      </c>
      <c r="W429" s="281"/>
      <c r="X429" s="281"/>
      <c r="Y429" s="281"/>
      <c r="Z429" s="99">
        <f t="shared" si="1013"/>
        <v>0</v>
      </c>
      <c r="AA429" s="99">
        <f t="shared" si="1048"/>
        <v>0</v>
      </c>
      <c r="AB429" s="281"/>
      <c r="AC429" s="281"/>
      <c r="AD429" s="281"/>
      <c r="AE429" s="99">
        <f>AG429+AK429+AM429+AO429</f>
        <v>0</v>
      </c>
      <c r="AF429" s="749" t="e">
        <f t="shared" si="1011"/>
        <v>#DIV/0!</v>
      </c>
      <c r="AG429" s="99">
        <f>AG431</f>
        <v>0</v>
      </c>
      <c r="AH429" s="749"/>
      <c r="AI429" s="99"/>
      <c r="AJ429" s="99"/>
      <c r="AK429" s="99">
        <f>AK431</f>
        <v>0</v>
      </c>
      <c r="AL429" s="749" t="e">
        <f t="shared" si="1025"/>
        <v>#DIV/0!</v>
      </c>
      <c r="AM429" s="287"/>
      <c r="AN429" s="287"/>
      <c r="AO429" s="281"/>
      <c r="AP429" s="99"/>
      <c r="AQ429" s="99"/>
      <c r="AR429" s="99">
        <f>AT429+AX429+AZ429+BB429</f>
        <v>0</v>
      </c>
      <c r="AS429" s="749" t="e">
        <f t="shared" si="1012"/>
        <v>#DIV/0!</v>
      </c>
      <c r="AT429" s="99">
        <f>AT431</f>
        <v>0</v>
      </c>
      <c r="AU429" s="749"/>
      <c r="AV429" s="99"/>
      <c r="AW429" s="749"/>
      <c r="AX429" s="99">
        <f>AX431</f>
        <v>0</v>
      </c>
      <c r="AY429" s="749" t="e">
        <f t="shared" si="1026"/>
        <v>#DIV/0!</v>
      </c>
      <c r="AZ429" s="287"/>
      <c r="BA429" s="749"/>
      <c r="BB429" s="281"/>
      <c r="BC429" s="287"/>
      <c r="BD429" s="281"/>
      <c r="BE429" s="99"/>
      <c r="BF429" s="99"/>
      <c r="BG429" s="99"/>
      <c r="BH429" s="287"/>
      <c r="BI429" s="281"/>
      <c r="BJ429" s="99"/>
      <c r="BK429" s="99"/>
      <c r="BL429" s="287"/>
      <c r="BM429" s="281"/>
      <c r="BN429" s="99"/>
      <c r="BO429" s="99"/>
      <c r="BP429" s="99"/>
      <c r="BQ429" s="99"/>
      <c r="BR429" s="287"/>
      <c r="BS429" s="281"/>
      <c r="BT429" s="99"/>
      <c r="BU429" s="99"/>
      <c r="BV429" s="99"/>
      <c r="BW429" s="99"/>
      <c r="BX429" s="99"/>
      <c r="BY429" s="287"/>
      <c r="BZ429" s="281"/>
      <c r="CE429" s="749"/>
    </row>
    <row r="430" spans="2:83" s="42" customFormat="1" ht="46.5" hidden="1" customHeight="1" x14ac:dyDescent="0.25">
      <c r="B430" s="541"/>
      <c r="C430" s="98" t="s">
        <v>31</v>
      </c>
      <c r="D430" s="99">
        <f>E430+G430+H430+I430</f>
        <v>0</v>
      </c>
      <c r="E430" s="115">
        <f>E431</f>
        <v>0</v>
      </c>
      <c r="F430" s="115"/>
      <c r="G430" s="115">
        <f>G431</f>
        <v>0</v>
      </c>
      <c r="H430" s="41"/>
      <c r="I430" s="41"/>
      <c r="J430" s="99">
        <f t="shared" si="1034"/>
        <v>0</v>
      </c>
      <c r="K430" s="99">
        <f>M430+Q430+S430+U430</f>
        <v>0</v>
      </c>
      <c r="L430" s="749" t="e">
        <f t="shared" si="1010"/>
        <v>#DIV/0!</v>
      </c>
      <c r="M430" s="115">
        <f>M431</f>
        <v>0</v>
      </c>
      <c r="N430" s="115"/>
      <c r="O430" s="115"/>
      <c r="P430" s="115"/>
      <c r="Q430" s="115">
        <f>Q431</f>
        <v>0</v>
      </c>
      <c r="R430" s="115"/>
      <c r="S430" s="41"/>
      <c r="T430" s="41"/>
      <c r="U430" s="41"/>
      <c r="V430" s="115">
        <f t="shared" ref="V430" si="1049">W430+X430+Y430</f>
        <v>0</v>
      </c>
      <c r="W430" s="41"/>
      <c r="X430" s="41"/>
      <c r="Y430" s="41"/>
      <c r="Z430" s="115">
        <f t="shared" ref="Z430" si="1050">AA430+AB430+AC430</f>
        <v>0</v>
      </c>
      <c r="AA430" s="115">
        <f t="shared" si="1048"/>
        <v>0</v>
      </c>
      <c r="AB430" s="41"/>
      <c r="AC430" s="41"/>
      <c r="AD430" s="41"/>
      <c r="AE430" s="99">
        <f>AG430+AK430+AM430+AO430</f>
        <v>0</v>
      </c>
      <c r="AF430" s="749" t="e">
        <f t="shared" si="1011"/>
        <v>#DIV/0!</v>
      </c>
      <c r="AG430" s="115">
        <f>AG431</f>
        <v>0</v>
      </c>
      <c r="AH430" s="749"/>
      <c r="AI430" s="115"/>
      <c r="AJ430" s="115"/>
      <c r="AK430" s="115">
        <f>AK431</f>
        <v>0</v>
      </c>
      <c r="AL430" s="749" t="e">
        <f t="shared" si="1025"/>
        <v>#DIV/0!</v>
      </c>
      <c r="AM430" s="41"/>
      <c r="AN430" s="41"/>
      <c r="AO430" s="41"/>
      <c r="AP430" s="115">
        <f t="shared" ref="AP430" si="1051">AR430+AT430+AX430</f>
        <v>0</v>
      </c>
      <c r="AQ430" s="115"/>
      <c r="AR430" s="99">
        <f>AT430+AX430+AZ430+BB430</f>
        <v>0</v>
      </c>
      <c r="AS430" s="749" t="e">
        <f t="shared" si="1012"/>
        <v>#DIV/0!</v>
      </c>
      <c r="AT430" s="115">
        <f>AT431</f>
        <v>0</v>
      </c>
      <c r="AU430" s="749"/>
      <c r="AV430" s="115"/>
      <c r="AW430" s="749"/>
      <c r="AX430" s="115">
        <f>AX431</f>
        <v>0</v>
      </c>
      <c r="AY430" s="749" t="e">
        <f t="shared" si="1026"/>
        <v>#DIV/0!</v>
      </c>
      <c r="AZ430" s="41"/>
      <c r="BA430" s="749"/>
      <c r="BB430" s="41"/>
      <c r="BC430" s="41"/>
      <c r="BD430" s="41"/>
      <c r="BE430" s="99"/>
      <c r="BF430" s="115"/>
      <c r="BG430" s="115"/>
      <c r="BH430" s="41"/>
      <c r="BI430" s="41"/>
      <c r="BJ430" s="115"/>
      <c r="BK430" s="115"/>
      <c r="BL430" s="41"/>
      <c r="BM430" s="41"/>
      <c r="BN430" s="115"/>
      <c r="BO430" s="115"/>
      <c r="BP430" s="115"/>
      <c r="BQ430" s="115"/>
      <c r="BR430" s="41"/>
      <c r="BS430" s="41"/>
      <c r="BT430" s="115"/>
      <c r="BU430" s="99"/>
      <c r="BV430" s="115"/>
      <c r="BW430" s="115"/>
      <c r="BX430" s="115"/>
      <c r="BY430" s="41"/>
      <c r="BZ430" s="41"/>
      <c r="CE430" s="749"/>
    </row>
    <row r="431" spans="2:83" s="37" customFormat="1" ht="22.5" hidden="1" customHeight="1" x14ac:dyDescent="0.25">
      <c r="B431" s="205"/>
      <c r="C431" s="111" t="s">
        <v>39</v>
      </c>
      <c r="D431" s="117">
        <f>E431+G431</f>
        <v>0</v>
      </c>
      <c r="E431" s="117">
        <v>0</v>
      </c>
      <c r="F431" s="117"/>
      <c r="G431" s="117">
        <v>0</v>
      </c>
      <c r="H431" s="35"/>
      <c r="I431" s="35"/>
      <c r="J431" s="99">
        <f t="shared" si="1034"/>
        <v>0</v>
      </c>
      <c r="K431" s="117">
        <f>M431+Q431</f>
        <v>0</v>
      </c>
      <c r="L431" s="749" t="e">
        <f t="shared" si="1010"/>
        <v>#DIV/0!</v>
      </c>
      <c r="M431" s="117">
        <v>0</v>
      </c>
      <c r="N431" s="117"/>
      <c r="O431" s="117"/>
      <c r="P431" s="117"/>
      <c r="Q431" s="117"/>
      <c r="R431" s="117"/>
      <c r="S431" s="35"/>
      <c r="T431" s="35"/>
      <c r="U431" s="35"/>
      <c r="V431" s="665">
        <f t="shared" si="1016"/>
        <v>0</v>
      </c>
      <c r="W431" s="35"/>
      <c r="X431" s="35"/>
      <c r="Y431" s="35"/>
      <c r="Z431" s="117">
        <f t="shared" si="1013"/>
        <v>0</v>
      </c>
      <c r="AA431" s="117">
        <f t="shared" si="1048"/>
        <v>0</v>
      </c>
      <c r="AB431" s="35"/>
      <c r="AC431" s="35"/>
      <c r="AD431" s="35"/>
      <c r="AE431" s="117">
        <f>AK431</f>
        <v>0</v>
      </c>
      <c r="AF431" s="749" t="e">
        <f t="shared" si="1011"/>
        <v>#DIV/0!</v>
      </c>
      <c r="AG431" s="117">
        <v>0</v>
      </c>
      <c r="AH431" s="749"/>
      <c r="AI431" s="117"/>
      <c r="AJ431" s="117"/>
      <c r="AK431" s="117">
        <v>0</v>
      </c>
      <c r="AL431" s="749" t="e">
        <f t="shared" si="1025"/>
        <v>#DIV/0!</v>
      </c>
      <c r="AM431" s="35"/>
      <c r="AN431" s="35"/>
      <c r="AO431" s="35"/>
      <c r="AP431" s="117">
        <f t="shared" si="1017"/>
        <v>0</v>
      </c>
      <c r="AQ431" s="117"/>
      <c r="AR431" s="117">
        <f>AX431</f>
        <v>0</v>
      </c>
      <c r="AS431" s="749" t="e">
        <f t="shared" si="1012"/>
        <v>#DIV/0!</v>
      </c>
      <c r="AT431" s="117">
        <v>0</v>
      </c>
      <c r="AU431" s="749"/>
      <c r="AV431" s="117"/>
      <c r="AW431" s="749"/>
      <c r="AX431" s="117">
        <v>0</v>
      </c>
      <c r="AY431" s="749" t="e">
        <f t="shared" si="1026"/>
        <v>#DIV/0!</v>
      </c>
      <c r="AZ431" s="35"/>
      <c r="BA431" s="749"/>
      <c r="BB431" s="35"/>
      <c r="BC431" s="35"/>
      <c r="BD431" s="35"/>
      <c r="BE431" s="117"/>
      <c r="BF431" s="117"/>
      <c r="BG431" s="117"/>
      <c r="BH431" s="35"/>
      <c r="BI431" s="35"/>
      <c r="BJ431" s="117"/>
      <c r="BK431" s="117"/>
      <c r="BL431" s="35"/>
      <c r="BM431" s="35"/>
      <c r="BN431" s="117"/>
      <c r="BO431" s="117"/>
      <c r="BP431" s="117"/>
      <c r="BQ431" s="117"/>
      <c r="BR431" s="35"/>
      <c r="BS431" s="35"/>
      <c r="BT431" s="117"/>
      <c r="BU431" s="117"/>
      <c r="BV431" s="117"/>
      <c r="BW431" s="117"/>
      <c r="BX431" s="117"/>
      <c r="BY431" s="35"/>
      <c r="BZ431" s="35"/>
      <c r="CE431" s="749"/>
    </row>
    <row r="432" spans="2:83" s="37" customFormat="1" ht="22.5" hidden="1" customHeight="1" x14ac:dyDescent="0.25">
      <c r="B432" s="205"/>
      <c r="C432" s="111" t="s">
        <v>40</v>
      </c>
      <c r="D432" s="35"/>
      <c r="E432" s="35"/>
      <c r="F432" s="35"/>
      <c r="G432" s="35"/>
      <c r="H432" s="35"/>
      <c r="I432" s="35"/>
      <c r="J432" s="99">
        <f t="shared" si="1034"/>
        <v>0</v>
      </c>
      <c r="K432" s="35"/>
      <c r="L432" s="749" t="e">
        <f t="shared" si="1010"/>
        <v>#DIV/0!</v>
      </c>
      <c r="M432" s="35"/>
      <c r="N432" s="35"/>
      <c r="O432" s="35"/>
      <c r="P432" s="35"/>
      <c r="Q432" s="35"/>
      <c r="R432" s="35"/>
      <c r="S432" s="35"/>
      <c r="T432" s="35"/>
      <c r="U432" s="35"/>
      <c r="V432" s="665">
        <f t="shared" si="1016"/>
        <v>0</v>
      </c>
      <c r="W432" s="35"/>
      <c r="X432" s="35"/>
      <c r="Y432" s="35"/>
      <c r="Z432" s="35">
        <f t="shared" si="1013"/>
        <v>0</v>
      </c>
      <c r="AA432" s="35">
        <f t="shared" si="1048"/>
        <v>0</v>
      </c>
      <c r="AB432" s="35"/>
      <c r="AC432" s="35"/>
      <c r="AD432" s="35"/>
      <c r="AE432" s="35"/>
      <c r="AF432" s="749" t="e">
        <f t="shared" si="1011"/>
        <v>#DIV/0!</v>
      </c>
      <c r="AG432" s="35"/>
      <c r="AH432" s="749"/>
      <c r="AI432" s="35"/>
      <c r="AJ432" s="35"/>
      <c r="AK432" s="35"/>
      <c r="AL432" s="749" t="e">
        <f t="shared" si="1025"/>
        <v>#DIV/0!</v>
      </c>
      <c r="AM432" s="35"/>
      <c r="AN432" s="35"/>
      <c r="AO432" s="35"/>
      <c r="AP432" s="35">
        <f t="shared" si="1017"/>
        <v>0</v>
      </c>
      <c r="AQ432" s="35"/>
      <c r="AR432" s="35"/>
      <c r="AS432" s="749" t="e">
        <f t="shared" si="1012"/>
        <v>#DIV/0!</v>
      </c>
      <c r="AT432" s="35"/>
      <c r="AU432" s="749"/>
      <c r="AV432" s="35"/>
      <c r="AW432" s="749"/>
      <c r="AX432" s="35"/>
      <c r="AY432" s="749" t="e">
        <f t="shared" si="1026"/>
        <v>#DIV/0!</v>
      </c>
      <c r="AZ432" s="35"/>
      <c r="BA432" s="749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E432" s="749"/>
    </row>
    <row r="433" spans="2:83" s="48" customFormat="1" ht="114.75" hidden="1" customHeight="1" x14ac:dyDescent="0.25">
      <c r="B433" s="541" t="s">
        <v>186</v>
      </c>
      <c r="C433" s="125" t="s">
        <v>58</v>
      </c>
      <c r="D433" s="99">
        <f>E433</f>
        <v>0</v>
      </c>
      <c r="E433" s="99">
        <f>E435</f>
        <v>0</v>
      </c>
      <c r="F433" s="99"/>
      <c r="G433" s="99"/>
      <c r="H433" s="287"/>
      <c r="I433" s="281"/>
      <c r="J433" s="99">
        <f t="shared" si="1034"/>
        <v>0</v>
      </c>
      <c r="K433" s="99">
        <f>M433</f>
        <v>0</v>
      </c>
      <c r="L433" s="749" t="e">
        <f t="shared" si="1010"/>
        <v>#DIV/0!</v>
      </c>
      <c r="M433" s="99">
        <f>M435</f>
        <v>0</v>
      </c>
      <c r="N433" s="99"/>
      <c r="O433" s="99"/>
      <c r="P433" s="99"/>
      <c r="Q433" s="99"/>
      <c r="R433" s="99"/>
      <c r="S433" s="287"/>
      <c r="T433" s="287"/>
      <c r="U433" s="281"/>
      <c r="V433" s="665">
        <f t="shared" si="1016"/>
        <v>0</v>
      </c>
      <c r="W433" s="281"/>
      <c r="X433" s="281"/>
      <c r="Y433" s="281"/>
      <c r="Z433" s="99">
        <f t="shared" si="1013"/>
        <v>0</v>
      </c>
      <c r="AA433" s="99">
        <f t="shared" si="1048"/>
        <v>0</v>
      </c>
      <c r="AB433" s="281"/>
      <c r="AC433" s="281"/>
      <c r="AD433" s="281"/>
      <c r="AE433" s="99">
        <f>AG433</f>
        <v>0</v>
      </c>
      <c r="AF433" s="749" t="e">
        <f t="shared" si="1011"/>
        <v>#DIV/0!</v>
      </c>
      <c r="AG433" s="99">
        <f>AG435</f>
        <v>0</v>
      </c>
      <c r="AH433" s="749"/>
      <c r="AI433" s="99"/>
      <c r="AJ433" s="99"/>
      <c r="AK433" s="99"/>
      <c r="AL433" s="749" t="e">
        <f t="shared" si="1025"/>
        <v>#DIV/0!</v>
      </c>
      <c r="AM433" s="287"/>
      <c r="AN433" s="287"/>
      <c r="AO433" s="281"/>
      <c r="AP433" s="99">
        <f t="shared" si="1017"/>
        <v>0</v>
      </c>
      <c r="AQ433" s="99"/>
      <c r="AR433" s="99">
        <f>AT433</f>
        <v>0</v>
      </c>
      <c r="AS433" s="749" t="e">
        <f t="shared" si="1012"/>
        <v>#DIV/0!</v>
      </c>
      <c r="AT433" s="99">
        <f>AT435</f>
        <v>0</v>
      </c>
      <c r="AU433" s="749"/>
      <c r="AV433" s="99"/>
      <c r="AW433" s="749"/>
      <c r="AX433" s="99"/>
      <c r="AY433" s="749" t="e">
        <f t="shared" si="1026"/>
        <v>#DIV/0!</v>
      </c>
      <c r="AZ433" s="287"/>
      <c r="BA433" s="749"/>
      <c r="BB433" s="281"/>
      <c r="BC433" s="287"/>
      <c r="BD433" s="281"/>
      <c r="BE433" s="99"/>
      <c r="BF433" s="99"/>
      <c r="BG433" s="99"/>
      <c r="BH433" s="287"/>
      <c r="BI433" s="281"/>
      <c r="BJ433" s="99"/>
      <c r="BK433" s="99"/>
      <c r="BL433" s="287"/>
      <c r="BM433" s="281"/>
      <c r="BN433" s="99"/>
      <c r="BO433" s="99"/>
      <c r="BP433" s="99"/>
      <c r="BQ433" s="99"/>
      <c r="BR433" s="287"/>
      <c r="BS433" s="281"/>
      <c r="BT433" s="99"/>
      <c r="BU433" s="99"/>
      <c r="BV433" s="99"/>
      <c r="BW433" s="99"/>
      <c r="BX433" s="99"/>
      <c r="BY433" s="287"/>
      <c r="BZ433" s="281"/>
      <c r="CE433" s="749"/>
    </row>
    <row r="434" spans="2:83" s="48" customFormat="1" ht="114.75" hidden="1" customHeight="1" x14ac:dyDescent="0.25">
      <c r="B434" s="541"/>
      <c r="C434" s="125"/>
      <c r="D434" s="99"/>
      <c r="E434" s="99"/>
      <c r="F434" s="99"/>
      <c r="G434" s="99"/>
      <c r="H434" s="287"/>
      <c r="I434" s="281"/>
      <c r="J434" s="99">
        <f t="shared" si="1034"/>
        <v>0</v>
      </c>
      <c r="K434" s="99"/>
      <c r="L434" s="749" t="e">
        <f t="shared" ref="L434:L497" si="1052">K434/D434</f>
        <v>#DIV/0!</v>
      </c>
      <c r="M434" s="99"/>
      <c r="N434" s="99"/>
      <c r="O434" s="99"/>
      <c r="P434" s="99"/>
      <c r="Q434" s="99"/>
      <c r="R434" s="99"/>
      <c r="S434" s="287"/>
      <c r="T434" s="287"/>
      <c r="U434" s="281"/>
      <c r="V434" s="665"/>
      <c r="W434" s="281"/>
      <c r="X434" s="281"/>
      <c r="Y434" s="281"/>
      <c r="Z434" s="99"/>
      <c r="AA434" s="99"/>
      <c r="AB434" s="281"/>
      <c r="AC434" s="281"/>
      <c r="AD434" s="281"/>
      <c r="AE434" s="99"/>
      <c r="AF434" s="749" t="e">
        <f t="shared" ref="AF434:AF497" si="1053">AE434/D434</f>
        <v>#DIV/0!</v>
      </c>
      <c r="AG434" s="99"/>
      <c r="AH434" s="749"/>
      <c r="AI434" s="99"/>
      <c r="AJ434" s="99"/>
      <c r="AK434" s="99"/>
      <c r="AL434" s="749" t="e">
        <f t="shared" si="1025"/>
        <v>#DIV/0!</v>
      </c>
      <c r="AM434" s="287"/>
      <c r="AN434" s="287"/>
      <c r="AO434" s="281"/>
      <c r="AP434" s="99"/>
      <c r="AQ434" s="99"/>
      <c r="AR434" s="99"/>
      <c r="AS434" s="749" t="e">
        <f t="shared" ref="AS434:AS497" si="1054">AR434/D434</f>
        <v>#DIV/0!</v>
      </c>
      <c r="AT434" s="99"/>
      <c r="AU434" s="749"/>
      <c r="AV434" s="99"/>
      <c r="AW434" s="749"/>
      <c r="AX434" s="99"/>
      <c r="AY434" s="749" t="e">
        <f t="shared" si="1026"/>
        <v>#DIV/0!</v>
      </c>
      <c r="AZ434" s="287"/>
      <c r="BA434" s="749"/>
      <c r="BB434" s="281"/>
      <c r="BC434" s="287"/>
      <c r="BD434" s="281"/>
      <c r="BE434" s="99"/>
      <c r="BF434" s="99"/>
      <c r="BG434" s="99"/>
      <c r="BH434" s="287"/>
      <c r="BI434" s="281"/>
      <c r="BJ434" s="99"/>
      <c r="BK434" s="99"/>
      <c r="BL434" s="287"/>
      <c r="BM434" s="281"/>
      <c r="BN434" s="99"/>
      <c r="BO434" s="99"/>
      <c r="BP434" s="99"/>
      <c r="BQ434" s="99"/>
      <c r="BR434" s="287"/>
      <c r="BS434" s="281"/>
      <c r="BT434" s="99"/>
      <c r="BU434" s="99"/>
      <c r="BV434" s="99"/>
      <c r="BW434" s="99"/>
      <c r="BX434" s="99"/>
      <c r="BY434" s="287"/>
      <c r="BZ434" s="281"/>
      <c r="CE434" s="749"/>
    </row>
    <row r="435" spans="2:83" s="37" customFormat="1" ht="22.5" hidden="1" customHeight="1" x14ac:dyDescent="0.25">
      <c r="B435" s="205"/>
      <c r="C435" s="111" t="s">
        <v>39</v>
      </c>
      <c r="D435" s="117">
        <f>E435</f>
        <v>0</v>
      </c>
      <c r="E435" s="117">
        <v>0</v>
      </c>
      <c r="F435" s="117"/>
      <c r="G435" s="117"/>
      <c r="H435" s="35"/>
      <c r="I435" s="35"/>
      <c r="J435" s="99">
        <f t="shared" si="1034"/>
        <v>0</v>
      </c>
      <c r="K435" s="117">
        <f>M435</f>
        <v>0</v>
      </c>
      <c r="L435" s="749" t="e">
        <f t="shared" si="1052"/>
        <v>#DIV/0!</v>
      </c>
      <c r="M435" s="117">
        <v>0</v>
      </c>
      <c r="N435" s="117"/>
      <c r="O435" s="117"/>
      <c r="P435" s="117"/>
      <c r="Q435" s="117"/>
      <c r="R435" s="117"/>
      <c r="S435" s="35"/>
      <c r="T435" s="35"/>
      <c r="U435" s="35"/>
      <c r="V435" s="665">
        <f t="shared" si="1016"/>
        <v>0</v>
      </c>
      <c r="W435" s="35"/>
      <c r="X435" s="35"/>
      <c r="Y435" s="35"/>
      <c r="Z435" s="117">
        <f t="shared" si="1013"/>
        <v>0</v>
      </c>
      <c r="AA435" s="117">
        <f>E435</f>
        <v>0</v>
      </c>
      <c r="AB435" s="35"/>
      <c r="AC435" s="35"/>
      <c r="AD435" s="35"/>
      <c r="AE435" s="117">
        <f>AG435</f>
        <v>0</v>
      </c>
      <c r="AF435" s="749" t="e">
        <f t="shared" si="1053"/>
        <v>#DIV/0!</v>
      </c>
      <c r="AG435" s="117"/>
      <c r="AH435" s="749"/>
      <c r="AI435" s="117"/>
      <c r="AJ435" s="117"/>
      <c r="AK435" s="117"/>
      <c r="AL435" s="749" t="e">
        <f t="shared" si="1025"/>
        <v>#DIV/0!</v>
      </c>
      <c r="AM435" s="35"/>
      <c r="AN435" s="35"/>
      <c r="AO435" s="35"/>
      <c r="AP435" s="117">
        <f t="shared" si="1017"/>
        <v>0</v>
      </c>
      <c r="AQ435" s="117"/>
      <c r="AR435" s="117">
        <f>AT435</f>
        <v>0</v>
      </c>
      <c r="AS435" s="749" t="e">
        <f t="shared" si="1054"/>
        <v>#DIV/0!</v>
      </c>
      <c r="AT435" s="117"/>
      <c r="AU435" s="749"/>
      <c r="AV435" s="117"/>
      <c r="AW435" s="749"/>
      <c r="AX435" s="117"/>
      <c r="AY435" s="749" t="e">
        <f t="shared" si="1026"/>
        <v>#DIV/0!</v>
      </c>
      <c r="AZ435" s="35"/>
      <c r="BA435" s="749"/>
      <c r="BB435" s="35"/>
      <c r="BC435" s="35"/>
      <c r="BD435" s="35"/>
      <c r="BE435" s="117"/>
      <c r="BF435" s="117"/>
      <c r="BG435" s="117"/>
      <c r="BH435" s="35"/>
      <c r="BI435" s="35"/>
      <c r="BJ435" s="117"/>
      <c r="BK435" s="117"/>
      <c r="BL435" s="35"/>
      <c r="BM435" s="35"/>
      <c r="BN435" s="117"/>
      <c r="BO435" s="117"/>
      <c r="BP435" s="117"/>
      <c r="BQ435" s="117"/>
      <c r="BR435" s="35"/>
      <c r="BS435" s="35"/>
      <c r="BT435" s="117"/>
      <c r="BU435" s="117"/>
      <c r="BV435" s="117"/>
      <c r="BW435" s="117"/>
      <c r="BX435" s="117"/>
      <c r="BY435" s="35"/>
      <c r="BZ435" s="35"/>
      <c r="CE435" s="749"/>
    </row>
    <row r="436" spans="2:83" s="37" customFormat="1" ht="22.5" hidden="1" customHeight="1" x14ac:dyDescent="0.25">
      <c r="B436" s="205"/>
      <c r="C436" s="111" t="s">
        <v>40</v>
      </c>
      <c r="D436" s="117"/>
      <c r="E436" s="117"/>
      <c r="F436" s="117"/>
      <c r="G436" s="117"/>
      <c r="H436" s="35"/>
      <c r="I436" s="35"/>
      <c r="J436" s="99">
        <f t="shared" si="1034"/>
        <v>0</v>
      </c>
      <c r="K436" s="117"/>
      <c r="L436" s="749" t="e">
        <f t="shared" si="1052"/>
        <v>#DIV/0!</v>
      </c>
      <c r="M436" s="117"/>
      <c r="N436" s="117"/>
      <c r="O436" s="117"/>
      <c r="P436" s="117"/>
      <c r="Q436" s="117"/>
      <c r="R436" s="117"/>
      <c r="S436" s="35"/>
      <c r="T436" s="35"/>
      <c r="U436" s="35"/>
      <c r="V436" s="665">
        <f t="shared" si="1016"/>
        <v>0</v>
      </c>
      <c r="W436" s="35"/>
      <c r="X436" s="35"/>
      <c r="Y436" s="35"/>
      <c r="Z436" s="117">
        <f t="shared" si="1013"/>
        <v>0</v>
      </c>
      <c r="AA436" s="117">
        <f>E436</f>
        <v>0</v>
      </c>
      <c r="AB436" s="35"/>
      <c r="AC436" s="35"/>
      <c r="AD436" s="35"/>
      <c r="AE436" s="117"/>
      <c r="AF436" s="749" t="e">
        <f t="shared" si="1053"/>
        <v>#DIV/0!</v>
      </c>
      <c r="AG436" s="117"/>
      <c r="AH436" s="749"/>
      <c r="AI436" s="117"/>
      <c r="AJ436" s="117"/>
      <c r="AK436" s="117"/>
      <c r="AL436" s="749" t="e">
        <f t="shared" si="1025"/>
        <v>#DIV/0!</v>
      </c>
      <c r="AM436" s="35"/>
      <c r="AN436" s="35"/>
      <c r="AO436" s="35"/>
      <c r="AP436" s="117">
        <f t="shared" si="1017"/>
        <v>0</v>
      </c>
      <c r="AQ436" s="117"/>
      <c r="AR436" s="117"/>
      <c r="AS436" s="749" t="e">
        <f t="shared" si="1054"/>
        <v>#DIV/0!</v>
      </c>
      <c r="AT436" s="117"/>
      <c r="AU436" s="749"/>
      <c r="AV436" s="117"/>
      <c r="AW436" s="749"/>
      <c r="AX436" s="117"/>
      <c r="AY436" s="749" t="e">
        <f t="shared" si="1026"/>
        <v>#DIV/0!</v>
      </c>
      <c r="AZ436" s="35"/>
      <c r="BA436" s="749"/>
      <c r="BB436" s="35"/>
      <c r="BC436" s="35"/>
      <c r="BD436" s="35"/>
      <c r="BE436" s="117"/>
      <c r="BF436" s="117"/>
      <c r="BG436" s="117"/>
      <c r="BH436" s="35"/>
      <c r="BI436" s="35"/>
      <c r="BJ436" s="117"/>
      <c r="BK436" s="117"/>
      <c r="BL436" s="35"/>
      <c r="BM436" s="35"/>
      <c r="BN436" s="117"/>
      <c r="BO436" s="117"/>
      <c r="BP436" s="117"/>
      <c r="BQ436" s="117"/>
      <c r="BR436" s="35"/>
      <c r="BS436" s="35"/>
      <c r="BT436" s="117"/>
      <c r="BU436" s="117"/>
      <c r="BV436" s="117"/>
      <c r="BW436" s="117"/>
      <c r="BX436" s="117"/>
      <c r="BY436" s="35"/>
      <c r="BZ436" s="35"/>
      <c r="CE436" s="749"/>
    </row>
    <row r="437" spans="2:83" s="49" customFormat="1" ht="138.75" customHeight="1" x14ac:dyDescent="0.25">
      <c r="B437" s="541" t="s">
        <v>11</v>
      </c>
      <c r="C437" s="125" t="s">
        <v>270</v>
      </c>
      <c r="D437" s="99">
        <f>E437+G437+H437+I437</f>
        <v>247409.10952</v>
      </c>
      <c r="E437" s="99"/>
      <c r="F437" s="99"/>
      <c r="G437" s="99">
        <f>G438</f>
        <v>247409.10952</v>
      </c>
      <c r="H437" s="287"/>
      <c r="I437" s="281"/>
      <c r="J437" s="99">
        <f t="shared" si="1034"/>
        <v>-245078.20516000001</v>
      </c>
      <c r="K437" s="99">
        <f>M437+Q437+S437+U437</f>
        <v>2330.90436</v>
      </c>
      <c r="L437" s="749">
        <f t="shared" si="1052"/>
        <v>9.4212552016463853E-3</v>
      </c>
      <c r="M437" s="99">
        <f>M439</f>
        <v>0</v>
      </c>
      <c r="N437" s="99"/>
      <c r="O437" s="99"/>
      <c r="P437" s="99"/>
      <c r="Q437" s="99">
        <f>Q438</f>
        <v>2330.90436</v>
      </c>
      <c r="R437" s="99"/>
      <c r="S437" s="287"/>
      <c r="T437" s="287"/>
      <c r="U437" s="281"/>
      <c r="V437" s="665">
        <f t="shared" si="1016"/>
        <v>0</v>
      </c>
      <c r="W437" s="281"/>
      <c r="X437" s="281"/>
      <c r="Y437" s="281"/>
      <c r="Z437" s="99">
        <f t="shared" si="1013"/>
        <v>0</v>
      </c>
      <c r="AA437" s="99">
        <f>E437</f>
        <v>0</v>
      </c>
      <c r="AB437" s="281"/>
      <c r="AC437" s="281"/>
      <c r="AD437" s="281"/>
      <c r="AE437" s="99">
        <f>AG437+AK437+AM437+AO437</f>
        <v>16502.744360000001</v>
      </c>
      <c r="AF437" s="749">
        <f t="shared" si="1053"/>
        <v>6.670225034161871E-2</v>
      </c>
      <c r="AG437" s="99"/>
      <c r="AH437" s="749"/>
      <c r="AI437" s="99"/>
      <c r="AJ437" s="99"/>
      <c r="AK437" s="99">
        <f>AK438</f>
        <v>16502.744360000001</v>
      </c>
      <c r="AL437" s="749">
        <f t="shared" si="1025"/>
        <v>6.670225034161871E-2</v>
      </c>
      <c r="AM437" s="287"/>
      <c r="AN437" s="287"/>
      <c r="AO437" s="281"/>
      <c r="AP437" s="99">
        <f>AP438</f>
        <v>0</v>
      </c>
      <c r="AQ437" s="99"/>
      <c r="AR437" s="99">
        <f>AT437+AX437+AZ437+BB437</f>
        <v>20002.744360000001</v>
      </c>
      <c r="AS437" s="749">
        <f t="shared" si="1054"/>
        <v>8.0848859602653492E-2</v>
      </c>
      <c r="AT437" s="99">
        <f>AT439</f>
        <v>0</v>
      </c>
      <c r="AU437" s="749"/>
      <c r="AV437" s="99"/>
      <c r="AW437" s="749"/>
      <c r="AX437" s="99">
        <f>AX438</f>
        <v>20002.744360000001</v>
      </c>
      <c r="AY437" s="749">
        <f t="shared" si="1026"/>
        <v>8.0848859602653492E-2</v>
      </c>
      <c r="AZ437" s="287"/>
      <c r="BA437" s="749"/>
      <c r="BB437" s="281"/>
      <c r="BC437" s="287"/>
      <c r="BD437" s="281"/>
      <c r="BE437" s="99"/>
      <c r="BF437" s="99"/>
      <c r="BG437" s="99"/>
      <c r="BH437" s="287"/>
      <c r="BI437" s="281"/>
      <c r="BJ437" s="99"/>
      <c r="BK437" s="99"/>
      <c r="BL437" s="287"/>
      <c r="BM437" s="281"/>
      <c r="BN437" s="99"/>
      <c r="BO437" s="99"/>
      <c r="BP437" s="99"/>
      <c r="BQ437" s="99"/>
      <c r="BR437" s="287"/>
      <c r="BS437" s="281"/>
      <c r="BT437" s="99"/>
      <c r="BU437" s="99"/>
      <c r="BV437" s="99"/>
      <c r="BW437" s="99"/>
      <c r="BX437" s="99"/>
      <c r="BY437" s="287"/>
      <c r="BZ437" s="281"/>
      <c r="CE437" s="749"/>
    </row>
    <row r="438" spans="2:83" s="45" customFormat="1" ht="62.25" hidden="1" customHeight="1" x14ac:dyDescent="0.25">
      <c r="B438" s="201"/>
      <c r="C438" s="98" t="s">
        <v>31</v>
      </c>
      <c r="D438" s="99">
        <f>E438+G438+H438+I438</f>
        <v>247409.10952</v>
      </c>
      <c r="E438" s="665"/>
      <c r="F438" s="665"/>
      <c r="G438" s="665">
        <f>SUM(G439:G441)</f>
        <v>247409.10952</v>
      </c>
      <c r="H438" s="31"/>
      <c r="I438" s="31"/>
      <c r="J438" s="99">
        <f t="shared" si="1034"/>
        <v>-245078.20516000001</v>
      </c>
      <c r="K438" s="99">
        <f>M438+Q438+S438+U438</f>
        <v>2330.90436</v>
      </c>
      <c r="L438" s="749">
        <f t="shared" si="1052"/>
        <v>9.4212552016463853E-3</v>
      </c>
      <c r="M438" s="665">
        <f>M439</f>
        <v>0</v>
      </c>
      <c r="N438" s="734"/>
      <c r="O438" s="665"/>
      <c r="P438" s="734"/>
      <c r="Q438" s="665">
        <f>SUM(Q439:Q441)</f>
        <v>2330.90436</v>
      </c>
      <c r="R438" s="802">
        <f>Q438/G438</f>
        <v>9.4212552016463853E-3</v>
      </c>
      <c r="S438" s="31"/>
      <c r="T438" s="31"/>
      <c r="U438" s="31"/>
      <c r="V438" s="665">
        <f t="shared" ref="V438" si="1055">W438+X438+Y438</f>
        <v>0</v>
      </c>
      <c r="W438" s="31"/>
      <c r="X438" s="31"/>
      <c r="Y438" s="31"/>
      <c r="Z438" s="665">
        <f t="shared" ref="Z438" si="1056">AA438+AB438+AC438</f>
        <v>0</v>
      </c>
      <c r="AA438" s="665">
        <f>E438</f>
        <v>0</v>
      </c>
      <c r="AB438" s="31"/>
      <c r="AC438" s="31"/>
      <c r="AD438" s="31"/>
      <c r="AE438" s="99">
        <f>AG438+AK438+AM438+AO438</f>
        <v>16502.744360000001</v>
      </c>
      <c r="AF438" s="749">
        <f t="shared" si="1053"/>
        <v>6.670225034161871E-2</v>
      </c>
      <c r="AG438" s="665"/>
      <c r="AH438" s="749"/>
      <c r="AI438" s="665"/>
      <c r="AJ438" s="734"/>
      <c r="AK438" s="889">
        <f>AK440</f>
        <v>16502.744360000001</v>
      </c>
      <c r="AL438" s="749">
        <f t="shared" si="1025"/>
        <v>6.670225034161871E-2</v>
      </c>
      <c r="AM438" s="31"/>
      <c r="AN438" s="31"/>
      <c r="AO438" s="31"/>
      <c r="AP438" s="665">
        <f>AP439</f>
        <v>0</v>
      </c>
      <c r="AQ438" s="734"/>
      <c r="AR438" s="99">
        <f>AT438+AX438+AZ438+BB438</f>
        <v>20002.744360000001</v>
      </c>
      <c r="AS438" s="749">
        <f t="shared" si="1054"/>
        <v>8.0848859602653492E-2</v>
      </c>
      <c r="AT438" s="665">
        <f>AT439</f>
        <v>0</v>
      </c>
      <c r="AU438" s="749"/>
      <c r="AV438" s="665"/>
      <c r="AW438" s="749"/>
      <c r="AX438" s="665">
        <f>AX440+AX441</f>
        <v>20002.744360000001</v>
      </c>
      <c r="AY438" s="749">
        <f t="shared" si="1026"/>
        <v>8.0848859602653492E-2</v>
      </c>
      <c r="AZ438" s="31"/>
      <c r="BA438" s="749"/>
      <c r="BB438" s="31"/>
      <c r="BC438" s="31"/>
      <c r="BD438" s="31"/>
      <c r="BE438" s="99"/>
      <c r="BF438" s="665"/>
      <c r="BG438" s="665"/>
      <c r="BH438" s="31"/>
      <c r="BI438" s="31"/>
      <c r="BJ438" s="665"/>
      <c r="BK438" s="665"/>
      <c r="BL438" s="31"/>
      <c r="BM438" s="31"/>
      <c r="BN438" s="665"/>
      <c r="BO438" s="665"/>
      <c r="BP438" s="665"/>
      <c r="BQ438" s="665"/>
      <c r="BR438" s="31"/>
      <c r="BS438" s="31"/>
      <c r="BT438" s="665"/>
      <c r="BU438" s="99"/>
      <c r="BV438" s="542"/>
      <c r="BW438" s="557"/>
      <c r="BX438" s="542"/>
      <c r="BY438" s="31"/>
      <c r="BZ438" s="31"/>
      <c r="CE438" s="749"/>
    </row>
    <row r="439" spans="2:83" s="37" customFormat="1" ht="62.25" hidden="1" customHeight="1" x14ac:dyDescent="0.25">
      <c r="B439" s="205"/>
      <c r="C439" s="111" t="s">
        <v>39</v>
      </c>
      <c r="D439" s="117">
        <f>G439</f>
        <v>166627.44858</v>
      </c>
      <c r="E439" s="117"/>
      <c r="F439" s="117"/>
      <c r="G439" s="117">
        <v>166627.44858</v>
      </c>
      <c r="H439" s="35"/>
      <c r="I439" s="35"/>
      <c r="J439" s="99">
        <f t="shared" si="1034"/>
        <v>-166627.44858</v>
      </c>
      <c r="K439" s="117">
        <f>M439</f>
        <v>0</v>
      </c>
      <c r="L439" s="749">
        <f t="shared" si="1052"/>
        <v>0</v>
      </c>
      <c r="M439" s="117">
        <v>0</v>
      </c>
      <c r="N439" s="117"/>
      <c r="O439" s="117"/>
      <c r="P439" s="117"/>
      <c r="Q439" s="117"/>
      <c r="R439" s="117"/>
      <c r="S439" s="35"/>
      <c r="T439" s="35"/>
      <c r="U439" s="35"/>
      <c r="V439" s="89">
        <f t="shared" si="1016"/>
        <v>0</v>
      </c>
      <c r="W439" s="35"/>
      <c r="X439" s="35"/>
      <c r="Y439" s="35"/>
      <c r="Z439" s="117">
        <f t="shared" si="1013"/>
        <v>0</v>
      </c>
      <c r="AA439" s="117">
        <f>E439</f>
        <v>0</v>
      </c>
      <c r="AB439" s="35"/>
      <c r="AC439" s="35"/>
      <c r="AD439" s="35"/>
      <c r="AE439" s="117">
        <f>AK439</f>
        <v>0</v>
      </c>
      <c r="AF439" s="749">
        <f t="shared" si="1053"/>
        <v>0</v>
      </c>
      <c r="AG439" s="117"/>
      <c r="AH439" s="749"/>
      <c r="AI439" s="117"/>
      <c r="AJ439" s="117"/>
      <c r="AK439" s="117"/>
      <c r="AL439" s="749">
        <f t="shared" si="1025"/>
        <v>0</v>
      </c>
      <c r="AM439" s="35"/>
      <c r="AN439" s="35"/>
      <c r="AO439" s="35"/>
      <c r="AP439" s="117">
        <f>AX439-AK439</f>
        <v>0</v>
      </c>
      <c r="AQ439" s="117"/>
      <c r="AR439" s="117">
        <f>AX439</f>
        <v>0</v>
      </c>
      <c r="AS439" s="749">
        <f t="shared" si="1054"/>
        <v>0</v>
      </c>
      <c r="AT439" s="117">
        <v>0</v>
      </c>
      <c r="AU439" s="749"/>
      <c r="AV439" s="117"/>
      <c r="AW439" s="749"/>
      <c r="AX439" s="117"/>
      <c r="AY439" s="749">
        <f t="shared" si="1026"/>
        <v>0</v>
      </c>
      <c r="AZ439" s="35"/>
      <c r="BA439" s="749"/>
      <c r="BB439" s="35"/>
      <c r="BC439" s="35"/>
      <c r="BD439" s="35"/>
      <c r="BE439" s="117"/>
      <c r="BF439" s="117"/>
      <c r="BG439" s="117"/>
      <c r="BH439" s="35"/>
      <c r="BI439" s="35"/>
      <c r="BJ439" s="117"/>
      <c r="BK439" s="117"/>
      <c r="BL439" s="35"/>
      <c r="BM439" s="35"/>
      <c r="BN439" s="117"/>
      <c r="BO439" s="117"/>
      <c r="BP439" s="117"/>
      <c r="BQ439" s="117"/>
      <c r="BR439" s="35"/>
      <c r="BS439" s="35"/>
      <c r="BT439" s="117"/>
      <c r="BU439" s="117"/>
      <c r="BV439" s="117"/>
      <c r="BW439" s="117"/>
      <c r="BX439" s="117"/>
      <c r="BY439" s="35"/>
      <c r="BZ439" s="35"/>
      <c r="CE439" s="749"/>
    </row>
    <row r="440" spans="2:83" s="37" customFormat="1" ht="62.25" hidden="1" customHeight="1" x14ac:dyDescent="0.25">
      <c r="B440" s="205"/>
      <c r="C440" s="111" t="s">
        <v>43</v>
      </c>
      <c r="D440" s="117">
        <f t="shared" ref="D440:D441" si="1057">G440</f>
        <v>25000</v>
      </c>
      <c r="E440" s="117"/>
      <c r="F440" s="117"/>
      <c r="G440" s="117">
        <v>25000</v>
      </c>
      <c r="H440" s="35"/>
      <c r="I440" s="35"/>
      <c r="J440" s="99">
        <f t="shared" si="1034"/>
        <v>-22669.09564</v>
      </c>
      <c r="K440" s="117">
        <f>Q440</f>
        <v>2330.90436</v>
      </c>
      <c r="L440" s="749">
        <f t="shared" si="1052"/>
        <v>9.3236174399999996E-2</v>
      </c>
      <c r="M440" s="117"/>
      <c r="N440" s="117"/>
      <c r="O440" s="117"/>
      <c r="P440" s="117"/>
      <c r="Q440" s="117">
        <v>2330.90436</v>
      </c>
      <c r="R440" s="800">
        <f>Q440/G440</f>
        <v>9.3236174399999996E-2</v>
      </c>
      <c r="S440" s="35"/>
      <c r="T440" s="35"/>
      <c r="U440" s="35"/>
      <c r="V440" s="89"/>
      <c r="W440" s="35"/>
      <c r="X440" s="35"/>
      <c r="Y440" s="35"/>
      <c r="Z440" s="117"/>
      <c r="AA440" s="117"/>
      <c r="AB440" s="35"/>
      <c r="AC440" s="35"/>
      <c r="AD440" s="35"/>
      <c r="AE440" s="117">
        <f t="shared" ref="AE440:AE441" si="1058">AK440</f>
        <v>16502.744360000001</v>
      </c>
      <c r="AF440" s="749">
        <f t="shared" si="1053"/>
        <v>0.66010977440000007</v>
      </c>
      <c r="AG440" s="117"/>
      <c r="AH440" s="749"/>
      <c r="AI440" s="117"/>
      <c r="AJ440" s="117"/>
      <c r="AK440" s="117">
        <f>'[5]2 вариант'!$D$175</f>
        <v>16502.744360000001</v>
      </c>
      <c r="AL440" s="749">
        <f t="shared" si="1025"/>
        <v>0.66010977440000007</v>
      </c>
      <c r="AM440" s="35"/>
      <c r="AN440" s="35"/>
      <c r="AO440" s="35"/>
      <c r="AP440" s="117"/>
      <c r="AQ440" s="117"/>
      <c r="AR440" s="117">
        <f t="shared" ref="AR440:AR441" si="1059">AX440</f>
        <v>16502.744360000001</v>
      </c>
      <c r="AS440" s="749">
        <f t="shared" si="1054"/>
        <v>0.66010977440000007</v>
      </c>
      <c r="AT440" s="117"/>
      <c r="AU440" s="749"/>
      <c r="AV440" s="117"/>
      <c r="AW440" s="749"/>
      <c r="AX440" s="117">
        <f>'[9]2 вариант'!$I$175</f>
        <v>16502.744360000001</v>
      </c>
      <c r="AY440" s="749">
        <f t="shared" si="1026"/>
        <v>0.66010977440000007</v>
      </c>
      <c r="AZ440" s="35"/>
      <c r="BA440" s="749"/>
      <c r="BB440" s="35"/>
      <c r="BC440" s="35"/>
      <c r="BD440" s="35"/>
      <c r="BE440" s="117"/>
      <c r="BF440" s="117"/>
      <c r="BG440" s="117"/>
      <c r="BH440" s="35"/>
      <c r="BI440" s="35"/>
      <c r="BJ440" s="117"/>
      <c r="BK440" s="117"/>
      <c r="BL440" s="35"/>
      <c r="BM440" s="35"/>
      <c r="BN440" s="117"/>
      <c r="BO440" s="117"/>
      <c r="BP440" s="117"/>
      <c r="BQ440" s="117"/>
      <c r="BR440" s="35"/>
      <c r="BS440" s="35"/>
      <c r="BT440" s="117"/>
      <c r="BU440" s="117"/>
      <c r="BV440" s="117"/>
      <c r="BW440" s="117"/>
      <c r="BX440" s="117"/>
      <c r="BY440" s="35"/>
      <c r="BZ440" s="35"/>
      <c r="CE440" s="749"/>
    </row>
    <row r="441" spans="2:83" s="37" customFormat="1" ht="62.25" hidden="1" customHeight="1" x14ac:dyDescent="0.25">
      <c r="B441" s="205"/>
      <c r="C441" s="111" t="s">
        <v>40</v>
      </c>
      <c r="D441" s="117">
        <f t="shared" si="1057"/>
        <v>55781.660940000002</v>
      </c>
      <c r="E441" s="35"/>
      <c r="F441" s="35"/>
      <c r="G441" s="117">
        <v>55781.660940000002</v>
      </c>
      <c r="H441" s="35"/>
      <c r="I441" s="35"/>
      <c r="J441" s="99">
        <f t="shared" si="1034"/>
        <v>-55781.660940000002</v>
      </c>
      <c r="K441" s="117">
        <f t="shared" ref="K441" si="1060">M441</f>
        <v>0</v>
      </c>
      <c r="L441" s="749">
        <f t="shared" si="1052"/>
        <v>0</v>
      </c>
      <c r="M441" s="35"/>
      <c r="N441" s="35"/>
      <c r="O441" s="35"/>
      <c r="P441" s="35"/>
      <c r="Q441" s="117"/>
      <c r="R441" s="117"/>
      <c r="S441" s="35"/>
      <c r="T441" s="35"/>
      <c r="U441" s="35"/>
      <c r="V441" s="89">
        <f t="shared" si="1016"/>
        <v>0</v>
      </c>
      <c r="W441" s="35"/>
      <c r="X441" s="35"/>
      <c r="Y441" s="35"/>
      <c r="Z441" s="35">
        <f t="shared" si="1013"/>
        <v>0</v>
      </c>
      <c r="AA441" s="35">
        <f t="shared" ref="AA441:AA471" si="1061">E441</f>
        <v>0</v>
      </c>
      <c r="AB441" s="35"/>
      <c r="AC441" s="35"/>
      <c r="AD441" s="35"/>
      <c r="AE441" s="117">
        <f t="shared" si="1058"/>
        <v>0</v>
      </c>
      <c r="AF441" s="749">
        <f t="shared" si="1053"/>
        <v>0</v>
      </c>
      <c r="AG441" s="35"/>
      <c r="AH441" s="749"/>
      <c r="AI441" s="35"/>
      <c r="AJ441" s="35"/>
      <c r="AK441" s="35"/>
      <c r="AL441" s="749">
        <f t="shared" si="1025"/>
        <v>0</v>
      </c>
      <c r="AM441" s="35"/>
      <c r="AN441" s="35"/>
      <c r="AO441" s="35"/>
      <c r="AP441" s="35"/>
      <c r="AQ441" s="35"/>
      <c r="AR441" s="117">
        <f t="shared" si="1059"/>
        <v>3500</v>
      </c>
      <c r="AS441" s="749">
        <f t="shared" si="1054"/>
        <v>6.2744635800011009E-2</v>
      </c>
      <c r="AT441" s="35"/>
      <c r="AU441" s="749"/>
      <c r="AV441" s="35"/>
      <c r="AW441" s="749"/>
      <c r="AX441" s="117">
        <f>'[9]2 вариант'!$I$172</f>
        <v>3500</v>
      </c>
      <c r="AY441" s="749">
        <f t="shared" si="1026"/>
        <v>6.2744635800011009E-2</v>
      </c>
      <c r="AZ441" s="35"/>
      <c r="BA441" s="749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E441" s="749"/>
    </row>
    <row r="442" spans="2:83" s="49" customFormat="1" ht="62.25" hidden="1" customHeight="1" x14ac:dyDescent="0.25">
      <c r="B442" s="541" t="s">
        <v>267</v>
      </c>
      <c r="C442" s="125" t="s">
        <v>228</v>
      </c>
      <c r="D442" s="99">
        <f>E442+G442+H442+I442</f>
        <v>0</v>
      </c>
      <c r="E442" s="99"/>
      <c r="F442" s="99"/>
      <c r="G442" s="99">
        <v>0</v>
      </c>
      <c r="H442" s="287"/>
      <c r="I442" s="281"/>
      <c r="J442" s="99">
        <f t="shared" si="1034"/>
        <v>0</v>
      </c>
      <c r="K442" s="99">
        <f>M442+Q442+S442+U442</f>
        <v>0</v>
      </c>
      <c r="L442" s="749" t="e">
        <f t="shared" si="1052"/>
        <v>#DIV/0!</v>
      </c>
      <c r="M442" s="99">
        <f>M443+M447</f>
        <v>0</v>
      </c>
      <c r="N442" s="99"/>
      <c r="O442" s="99"/>
      <c r="P442" s="99"/>
      <c r="Q442" s="99">
        <f>Q443+Q447</f>
        <v>0</v>
      </c>
      <c r="R442" s="99"/>
      <c r="S442" s="287"/>
      <c r="T442" s="287"/>
      <c r="U442" s="281"/>
      <c r="V442" s="665">
        <f t="shared" si="1016"/>
        <v>0</v>
      </c>
      <c r="W442" s="281"/>
      <c r="X442" s="281"/>
      <c r="Y442" s="281"/>
      <c r="Z442" s="99">
        <f t="shared" si="1013"/>
        <v>0</v>
      </c>
      <c r="AA442" s="99">
        <f t="shared" si="1061"/>
        <v>0</v>
      </c>
      <c r="AB442" s="281"/>
      <c r="AC442" s="281"/>
      <c r="AD442" s="281"/>
      <c r="AE442" s="99">
        <f>AG442+AK442+AM442+AO442</f>
        <v>0</v>
      </c>
      <c r="AF442" s="749" t="e">
        <f t="shared" si="1053"/>
        <v>#DIV/0!</v>
      </c>
      <c r="AG442" s="99"/>
      <c r="AH442" s="749"/>
      <c r="AI442" s="99"/>
      <c r="AJ442" s="99"/>
      <c r="AK442" s="99"/>
      <c r="AL442" s="749" t="e">
        <f t="shared" si="1025"/>
        <v>#DIV/0!</v>
      </c>
      <c r="AM442" s="287"/>
      <c r="AN442" s="287"/>
      <c r="AO442" s="281"/>
      <c r="AP442" s="99"/>
      <c r="AQ442" s="99"/>
      <c r="AR442" s="99">
        <f>AT442+AX442+AZ442+BB442</f>
        <v>0</v>
      </c>
      <c r="AS442" s="749" t="e">
        <f t="shared" si="1054"/>
        <v>#DIV/0!</v>
      </c>
      <c r="AT442" s="99">
        <f>AT443+AT447</f>
        <v>0</v>
      </c>
      <c r="AU442" s="749"/>
      <c r="AV442" s="99"/>
      <c r="AW442" s="749"/>
      <c r="AX442" s="99"/>
      <c r="AY442" s="749" t="e">
        <f t="shared" si="1026"/>
        <v>#DIV/0!</v>
      </c>
      <c r="AZ442" s="287"/>
      <c r="BA442" s="749"/>
      <c r="BB442" s="281"/>
      <c r="BC442" s="287"/>
      <c r="BD442" s="281"/>
      <c r="BE442" s="99"/>
      <c r="BF442" s="99"/>
      <c r="BG442" s="99"/>
      <c r="BH442" s="287"/>
      <c r="BI442" s="281"/>
      <c r="BJ442" s="99"/>
      <c r="BK442" s="99"/>
      <c r="BL442" s="287"/>
      <c r="BM442" s="281"/>
      <c r="BN442" s="99"/>
      <c r="BO442" s="99"/>
      <c r="BP442" s="99"/>
      <c r="BQ442" s="99"/>
      <c r="BR442" s="287"/>
      <c r="BS442" s="281"/>
      <c r="BT442" s="99"/>
      <c r="BU442" s="99"/>
      <c r="BV442" s="99"/>
      <c r="BW442" s="99"/>
      <c r="BX442" s="99"/>
      <c r="BY442" s="287"/>
      <c r="BZ442" s="281"/>
      <c r="CE442" s="749"/>
    </row>
    <row r="443" spans="2:83" s="45" customFormat="1" ht="62.25" hidden="1" customHeight="1" x14ac:dyDescent="0.25">
      <c r="B443" s="201"/>
      <c r="C443" s="98" t="s">
        <v>31</v>
      </c>
      <c r="D443" s="99">
        <f>E443+G443+H443+I443</f>
        <v>0</v>
      </c>
      <c r="E443" s="665"/>
      <c r="F443" s="665"/>
      <c r="G443" s="665"/>
      <c r="H443" s="31"/>
      <c r="I443" s="31"/>
      <c r="J443" s="99">
        <f t="shared" si="1034"/>
        <v>0</v>
      </c>
      <c r="K443" s="99">
        <f>M443+Q443+S443+U443</f>
        <v>0</v>
      </c>
      <c r="L443" s="749" t="e">
        <f t="shared" si="1052"/>
        <v>#DIV/0!</v>
      </c>
      <c r="M443" s="665">
        <f>SUM(M444:M446)</f>
        <v>0</v>
      </c>
      <c r="N443" s="734"/>
      <c r="O443" s="665"/>
      <c r="P443" s="734"/>
      <c r="Q443" s="665">
        <f>Q444+Q445</f>
        <v>0</v>
      </c>
      <c r="R443" s="734"/>
      <c r="S443" s="31"/>
      <c r="T443" s="31"/>
      <c r="U443" s="31"/>
      <c r="V443" s="665">
        <f t="shared" si="1016"/>
        <v>0</v>
      </c>
      <c r="W443" s="31"/>
      <c r="X443" s="31"/>
      <c r="Y443" s="31"/>
      <c r="Z443" s="665">
        <f t="shared" si="1013"/>
        <v>0</v>
      </c>
      <c r="AA443" s="665">
        <f t="shared" si="1061"/>
        <v>0</v>
      </c>
      <c r="AB443" s="31"/>
      <c r="AC443" s="31"/>
      <c r="AD443" s="31"/>
      <c r="AE443" s="99">
        <f>AG443+AK443+AM443+AO443</f>
        <v>0</v>
      </c>
      <c r="AF443" s="749" t="e">
        <f t="shared" si="1053"/>
        <v>#DIV/0!</v>
      </c>
      <c r="AG443" s="665"/>
      <c r="AH443" s="749"/>
      <c r="AI443" s="665"/>
      <c r="AJ443" s="734"/>
      <c r="AK443" s="889"/>
      <c r="AL443" s="749" t="e">
        <f t="shared" si="1025"/>
        <v>#DIV/0!</v>
      </c>
      <c r="AM443" s="31"/>
      <c r="AN443" s="31"/>
      <c r="AO443" s="31"/>
      <c r="AP443" s="665"/>
      <c r="AQ443" s="734"/>
      <c r="AR443" s="99">
        <f>AT443+AX443+AZ443+BB443</f>
        <v>0</v>
      </c>
      <c r="AS443" s="749" t="e">
        <f t="shared" si="1054"/>
        <v>#DIV/0!</v>
      </c>
      <c r="AT443" s="665">
        <f>SUM(AT444:AT446)</f>
        <v>0</v>
      </c>
      <c r="AU443" s="749"/>
      <c r="AV443" s="665"/>
      <c r="AW443" s="749"/>
      <c r="AX443" s="665"/>
      <c r="AY443" s="749" t="e">
        <f t="shared" si="1026"/>
        <v>#DIV/0!</v>
      </c>
      <c r="AZ443" s="31"/>
      <c r="BA443" s="749"/>
      <c r="BB443" s="31"/>
      <c r="BC443" s="31"/>
      <c r="BD443" s="31"/>
      <c r="BE443" s="99"/>
      <c r="BF443" s="665"/>
      <c r="BG443" s="665"/>
      <c r="BH443" s="31"/>
      <c r="BI443" s="31"/>
      <c r="BJ443" s="665"/>
      <c r="BK443" s="665"/>
      <c r="BL443" s="31"/>
      <c r="BM443" s="31"/>
      <c r="BN443" s="665"/>
      <c r="BO443" s="665"/>
      <c r="BP443" s="665"/>
      <c r="BQ443" s="665"/>
      <c r="BR443" s="31"/>
      <c r="BS443" s="31"/>
      <c r="BT443" s="665"/>
      <c r="BU443" s="99"/>
      <c r="BV443" s="542"/>
      <c r="BW443" s="557"/>
      <c r="BX443" s="542"/>
      <c r="BY443" s="31"/>
      <c r="BZ443" s="31"/>
      <c r="CE443" s="749"/>
    </row>
    <row r="444" spans="2:83" s="37" customFormat="1" ht="62.25" hidden="1" customHeight="1" x14ac:dyDescent="0.25">
      <c r="B444" s="205"/>
      <c r="C444" s="111" t="s">
        <v>39</v>
      </c>
      <c r="D444" s="117">
        <f>E444+G444</f>
        <v>0</v>
      </c>
      <c r="E444" s="117"/>
      <c r="F444" s="117"/>
      <c r="G444" s="117"/>
      <c r="H444" s="35"/>
      <c r="I444" s="35"/>
      <c r="J444" s="99">
        <f t="shared" si="1034"/>
        <v>0</v>
      </c>
      <c r="K444" s="117">
        <f>M444+Q444</f>
        <v>0</v>
      </c>
      <c r="L444" s="749" t="e">
        <f t="shared" si="1052"/>
        <v>#DIV/0!</v>
      </c>
      <c r="M444" s="117"/>
      <c r="N444" s="117"/>
      <c r="O444" s="117"/>
      <c r="P444" s="117"/>
      <c r="Q444" s="117"/>
      <c r="R444" s="117"/>
      <c r="S444" s="35"/>
      <c r="T444" s="35"/>
      <c r="U444" s="35"/>
      <c r="V444" s="665">
        <f t="shared" si="1016"/>
        <v>0</v>
      </c>
      <c r="W444" s="35"/>
      <c r="X444" s="35"/>
      <c r="Y444" s="35"/>
      <c r="Z444" s="117">
        <f t="shared" si="1013"/>
        <v>0</v>
      </c>
      <c r="AA444" s="117">
        <f t="shared" si="1061"/>
        <v>0</v>
      </c>
      <c r="AB444" s="35"/>
      <c r="AC444" s="35"/>
      <c r="AD444" s="35"/>
      <c r="AE444" s="117">
        <f t="shared" ref="AE444:AE449" si="1062">AG444</f>
        <v>0</v>
      </c>
      <c r="AF444" s="749" t="e">
        <f t="shared" si="1053"/>
        <v>#DIV/0!</v>
      </c>
      <c r="AG444" s="117"/>
      <c r="AH444" s="749"/>
      <c r="AI444" s="117"/>
      <c r="AJ444" s="117"/>
      <c r="AK444" s="117"/>
      <c r="AL444" s="749" t="e">
        <f t="shared" si="1025"/>
        <v>#DIV/0!</v>
      </c>
      <c r="AM444" s="35"/>
      <c r="AN444" s="35"/>
      <c r="AO444" s="35"/>
      <c r="AP444" s="117"/>
      <c r="AQ444" s="117"/>
      <c r="AR444" s="117">
        <f t="shared" ref="AR444:AR449" si="1063">AT444</f>
        <v>0</v>
      </c>
      <c r="AS444" s="749" t="e">
        <f t="shared" si="1054"/>
        <v>#DIV/0!</v>
      </c>
      <c r="AT444" s="117">
        <v>0</v>
      </c>
      <c r="AU444" s="749"/>
      <c r="AV444" s="117"/>
      <c r="AW444" s="749"/>
      <c r="AX444" s="117"/>
      <c r="AY444" s="749" t="e">
        <f t="shared" si="1026"/>
        <v>#DIV/0!</v>
      </c>
      <c r="AZ444" s="35"/>
      <c r="BA444" s="749"/>
      <c r="BB444" s="35"/>
      <c r="BC444" s="35"/>
      <c r="BD444" s="35"/>
      <c r="BE444" s="117"/>
      <c r="BF444" s="117"/>
      <c r="BG444" s="117"/>
      <c r="BH444" s="35"/>
      <c r="BI444" s="35"/>
      <c r="BJ444" s="117"/>
      <c r="BK444" s="117"/>
      <c r="BL444" s="35"/>
      <c r="BM444" s="35"/>
      <c r="BN444" s="117"/>
      <c r="BO444" s="117"/>
      <c r="BP444" s="117"/>
      <c r="BQ444" s="117"/>
      <c r="BR444" s="35"/>
      <c r="BS444" s="35"/>
      <c r="BT444" s="117"/>
      <c r="BU444" s="117"/>
      <c r="BV444" s="117"/>
      <c r="BW444" s="117"/>
      <c r="BX444" s="117"/>
      <c r="BY444" s="35"/>
      <c r="BZ444" s="35"/>
      <c r="CE444" s="749"/>
    </row>
    <row r="445" spans="2:83" s="37" customFormat="1" ht="62.25" hidden="1" customHeight="1" x14ac:dyDescent="0.25">
      <c r="B445" s="205"/>
      <c r="C445" s="111" t="s">
        <v>40</v>
      </c>
      <c r="D445" s="117">
        <f t="shared" ref="D445:D446" si="1064">E445+G445</f>
        <v>0</v>
      </c>
      <c r="E445" s="117"/>
      <c r="F445" s="117"/>
      <c r="G445" s="117"/>
      <c r="H445" s="35"/>
      <c r="I445" s="35"/>
      <c r="J445" s="99">
        <f t="shared" si="1034"/>
        <v>0</v>
      </c>
      <c r="K445" s="117">
        <f t="shared" ref="K445:K446" si="1065">M445+Q445</f>
        <v>0</v>
      </c>
      <c r="L445" s="749" t="e">
        <f t="shared" si="1052"/>
        <v>#DIV/0!</v>
      </c>
      <c r="M445" s="117"/>
      <c r="N445" s="117"/>
      <c r="O445" s="117"/>
      <c r="P445" s="117"/>
      <c r="Q445" s="117"/>
      <c r="R445" s="117"/>
      <c r="S445" s="35"/>
      <c r="T445" s="35"/>
      <c r="U445" s="35"/>
      <c r="V445" s="665">
        <f t="shared" si="1016"/>
        <v>0</v>
      </c>
      <c r="W445" s="35"/>
      <c r="X445" s="35"/>
      <c r="Y445" s="35"/>
      <c r="Z445" s="117">
        <f t="shared" si="1013"/>
        <v>0</v>
      </c>
      <c r="AA445" s="117">
        <f t="shared" si="1061"/>
        <v>0</v>
      </c>
      <c r="AB445" s="35"/>
      <c r="AC445" s="35"/>
      <c r="AD445" s="35"/>
      <c r="AE445" s="117">
        <f t="shared" si="1062"/>
        <v>0</v>
      </c>
      <c r="AF445" s="749" t="e">
        <f t="shared" si="1053"/>
        <v>#DIV/0!</v>
      </c>
      <c r="AG445" s="117"/>
      <c r="AH445" s="749"/>
      <c r="AI445" s="117"/>
      <c r="AJ445" s="117"/>
      <c r="AK445" s="117"/>
      <c r="AL445" s="749" t="e">
        <f t="shared" si="1025"/>
        <v>#DIV/0!</v>
      </c>
      <c r="AM445" s="35"/>
      <c r="AN445" s="35"/>
      <c r="AO445" s="35"/>
      <c r="AP445" s="117"/>
      <c r="AQ445" s="117"/>
      <c r="AR445" s="117">
        <f t="shared" si="1063"/>
        <v>0</v>
      </c>
      <c r="AS445" s="749" t="e">
        <f t="shared" si="1054"/>
        <v>#DIV/0!</v>
      </c>
      <c r="AT445" s="117">
        <v>0</v>
      </c>
      <c r="AU445" s="749"/>
      <c r="AV445" s="117"/>
      <c r="AW445" s="749"/>
      <c r="AX445" s="117"/>
      <c r="AY445" s="749" t="e">
        <f t="shared" si="1026"/>
        <v>#DIV/0!</v>
      </c>
      <c r="AZ445" s="35"/>
      <c r="BA445" s="749"/>
      <c r="BB445" s="35"/>
      <c r="BC445" s="35"/>
      <c r="BD445" s="35"/>
      <c r="BE445" s="117"/>
      <c r="BF445" s="117"/>
      <c r="BG445" s="117"/>
      <c r="BH445" s="35"/>
      <c r="BI445" s="35"/>
      <c r="BJ445" s="117"/>
      <c r="BK445" s="117"/>
      <c r="BL445" s="35"/>
      <c r="BM445" s="35"/>
      <c r="BN445" s="117"/>
      <c r="BO445" s="117"/>
      <c r="BP445" s="117"/>
      <c r="BQ445" s="117"/>
      <c r="BR445" s="35"/>
      <c r="BS445" s="35"/>
      <c r="BT445" s="117"/>
      <c r="BU445" s="117"/>
      <c r="BV445" s="117"/>
      <c r="BW445" s="117"/>
      <c r="BX445" s="117"/>
      <c r="BY445" s="35"/>
      <c r="BZ445" s="35"/>
      <c r="CE445" s="749"/>
    </row>
    <row r="446" spans="2:83" s="37" customFormat="1" ht="62.25" hidden="1" customHeight="1" x14ac:dyDescent="0.25">
      <c r="B446" s="205"/>
      <c r="C446" s="111" t="s">
        <v>43</v>
      </c>
      <c r="D446" s="117">
        <f t="shared" si="1064"/>
        <v>0</v>
      </c>
      <c r="E446" s="117"/>
      <c r="F446" s="117"/>
      <c r="G446" s="117"/>
      <c r="H446" s="35"/>
      <c r="I446" s="35"/>
      <c r="J446" s="99">
        <f t="shared" si="1034"/>
        <v>0</v>
      </c>
      <c r="K446" s="117">
        <f t="shared" si="1065"/>
        <v>0</v>
      </c>
      <c r="L446" s="749" t="e">
        <f t="shared" si="1052"/>
        <v>#DIV/0!</v>
      </c>
      <c r="M446" s="117"/>
      <c r="N446" s="117"/>
      <c r="O446" s="117"/>
      <c r="P446" s="117"/>
      <c r="Q446" s="117">
        <v>0</v>
      </c>
      <c r="R446" s="117"/>
      <c r="S446" s="35"/>
      <c r="T446" s="35"/>
      <c r="U446" s="35"/>
      <c r="V446" s="665">
        <f t="shared" si="1016"/>
        <v>0</v>
      </c>
      <c r="W446" s="35"/>
      <c r="X446" s="35"/>
      <c r="Y446" s="35"/>
      <c r="Z446" s="117">
        <f t="shared" si="1013"/>
        <v>0</v>
      </c>
      <c r="AA446" s="117">
        <f t="shared" si="1061"/>
        <v>0</v>
      </c>
      <c r="AB446" s="35"/>
      <c r="AC446" s="35"/>
      <c r="AD446" s="35"/>
      <c r="AE446" s="117">
        <f t="shared" si="1062"/>
        <v>0</v>
      </c>
      <c r="AF446" s="749" t="e">
        <f t="shared" si="1053"/>
        <v>#DIV/0!</v>
      </c>
      <c r="AG446" s="117"/>
      <c r="AH446" s="749"/>
      <c r="AI446" s="117"/>
      <c r="AJ446" s="117"/>
      <c r="AK446" s="117"/>
      <c r="AL446" s="749" t="e">
        <f t="shared" si="1025"/>
        <v>#DIV/0!</v>
      </c>
      <c r="AM446" s="35"/>
      <c r="AN446" s="35"/>
      <c r="AO446" s="35"/>
      <c r="AP446" s="117"/>
      <c r="AQ446" s="117"/>
      <c r="AR446" s="117">
        <f t="shared" si="1063"/>
        <v>0</v>
      </c>
      <c r="AS446" s="749" t="e">
        <f t="shared" si="1054"/>
        <v>#DIV/0!</v>
      </c>
      <c r="AT446" s="117">
        <v>0</v>
      </c>
      <c r="AU446" s="749"/>
      <c r="AV446" s="117"/>
      <c r="AW446" s="749"/>
      <c r="AX446" s="117"/>
      <c r="AY446" s="749" t="e">
        <f t="shared" si="1026"/>
        <v>#DIV/0!</v>
      </c>
      <c r="AZ446" s="35"/>
      <c r="BA446" s="749"/>
      <c r="BB446" s="35"/>
      <c r="BC446" s="35"/>
      <c r="BD446" s="35"/>
      <c r="BE446" s="117"/>
      <c r="BF446" s="117"/>
      <c r="BG446" s="117"/>
      <c r="BH446" s="35"/>
      <c r="BI446" s="35"/>
      <c r="BJ446" s="117"/>
      <c r="BK446" s="117"/>
      <c r="BL446" s="35"/>
      <c r="BM446" s="35"/>
      <c r="BN446" s="117"/>
      <c r="BO446" s="117"/>
      <c r="BP446" s="117"/>
      <c r="BQ446" s="117"/>
      <c r="BR446" s="35"/>
      <c r="BS446" s="35"/>
      <c r="BT446" s="117"/>
      <c r="BU446" s="117"/>
      <c r="BV446" s="117"/>
      <c r="BW446" s="117"/>
      <c r="BX446" s="117"/>
      <c r="BY446" s="35"/>
      <c r="BZ446" s="35"/>
      <c r="CE446" s="749"/>
    </row>
    <row r="447" spans="2:83" s="23" customFormat="1" ht="62.25" hidden="1" customHeight="1" x14ac:dyDescent="0.25">
      <c r="B447" s="202"/>
      <c r="C447" s="102" t="s">
        <v>32</v>
      </c>
      <c r="D447" s="103">
        <f t="shared" ref="D447:D449" si="1066">E447</f>
        <v>0</v>
      </c>
      <c r="E447" s="103"/>
      <c r="F447" s="103"/>
      <c r="G447" s="103"/>
      <c r="H447" s="22"/>
      <c r="I447" s="22"/>
      <c r="J447" s="99">
        <f t="shared" si="1034"/>
        <v>0</v>
      </c>
      <c r="K447" s="115">
        <f t="shared" ref="K447:K449" si="1067">M447</f>
        <v>0</v>
      </c>
      <c r="L447" s="749" t="e">
        <f t="shared" si="1052"/>
        <v>#DIV/0!</v>
      </c>
      <c r="M447" s="103">
        <v>0</v>
      </c>
      <c r="N447" s="115"/>
      <c r="O447" s="103"/>
      <c r="P447" s="115"/>
      <c r="Q447" s="103"/>
      <c r="R447" s="115"/>
      <c r="S447" s="22"/>
      <c r="T447" s="41"/>
      <c r="U447" s="22"/>
      <c r="V447" s="665">
        <f t="shared" si="1016"/>
        <v>0</v>
      </c>
      <c r="W447" s="22"/>
      <c r="X447" s="22"/>
      <c r="Y447" s="22"/>
      <c r="Z447" s="103">
        <f t="shared" si="1013"/>
        <v>0</v>
      </c>
      <c r="AA447" s="103">
        <f t="shared" si="1061"/>
        <v>0</v>
      </c>
      <c r="AB447" s="22"/>
      <c r="AC447" s="22"/>
      <c r="AD447" s="41"/>
      <c r="AE447" s="103">
        <f t="shared" si="1062"/>
        <v>0</v>
      </c>
      <c r="AF447" s="749" t="e">
        <f t="shared" si="1053"/>
        <v>#DIV/0!</v>
      </c>
      <c r="AG447" s="103"/>
      <c r="AH447" s="749" t="e">
        <f t="shared" ref="AH447:AH497" si="1068">AG447/E447</f>
        <v>#DIV/0!</v>
      </c>
      <c r="AI447" s="103"/>
      <c r="AJ447" s="115"/>
      <c r="AK447" s="103"/>
      <c r="AL447" s="749" t="e">
        <f t="shared" si="1025"/>
        <v>#DIV/0!</v>
      </c>
      <c r="AM447" s="22"/>
      <c r="AN447" s="41"/>
      <c r="AO447" s="22"/>
      <c r="AP447" s="103"/>
      <c r="AQ447" s="115"/>
      <c r="AR447" s="103">
        <f t="shared" si="1063"/>
        <v>0</v>
      </c>
      <c r="AS447" s="749" t="e">
        <f t="shared" si="1054"/>
        <v>#DIV/0!</v>
      </c>
      <c r="AT447" s="103">
        <v>0</v>
      </c>
      <c r="AU447" s="749"/>
      <c r="AV447" s="103"/>
      <c r="AW447" s="749"/>
      <c r="AX447" s="103"/>
      <c r="AY447" s="749" t="e">
        <f t="shared" si="1026"/>
        <v>#DIV/0!</v>
      </c>
      <c r="AZ447" s="22"/>
      <c r="BA447" s="749"/>
      <c r="BB447" s="22"/>
      <c r="BC447" s="22"/>
      <c r="BD447" s="22"/>
      <c r="BE447" s="103"/>
      <c r="BF447" s="103"/>
      <c r="BG447" s="103"/>
      <c r="BH447" s="22"/>
      <c r="BI447" s="22"/>
      <c r="BJ447" s="103"/>
      <c r="BK447" s="103"/>
      <c r="BL447" s="22"/>
      <c r="BM447" s="22"/>
      <c r="BN447" s="103"/>
      <c r="BO447" s="103"/>
      <c r="BP447" s="103"/>
      <c r="BQ447" s="103"/>
      <c r="BR447" s="22"/>
      <c r="BS447" s="22"/>
      <c r="BT447" s="103"/>
      <c r="BU447" s="103"/>
      <c r="BV447" s="103"/>
      <c r="BW447" s="103"/>
      <c r="BX447" s="103"/>
      <c r="BY447" s="22"/>
      <c r="BZ447" s="22"/>
      <c r="CE447" s="749"/>
    </row>
    <row r="448" spans="2:83" s="48" customFormat="1" ht="62.25" hidden="1" customHeight="1" x14ac:dyDescent="0.25">
      <c r="B448" s="541" t="s">
        <v>59</v>
      </c>
      <c r="C448" s="125" t="s">
        <v>60</v>
      </c>
      <c r="D448" s="287">
        <f t="shared" si="1066"/>
        <v>0</v>
      </c>
      <c r="E448" s="287"/>
      <c r="F448" s="287"/>
      <c r="G448" s="287"/>
      <c r="H448" s="287"/>
      <c r="I448" s="301"/>
      <c r="J448" s="99">
        <f t="shared" si="1034"/>
        <v>0</v>
      </c>
      <c r="K448" s="287" t="e">
        <f t="shared" si="1067"/>
        <v>#REF!</v>
      </c>
      <c r="L448" s="749" t="e">
        <f t="shared" si="1052"/>
        <v>#REF!</v>
      </c>
      <c r="M448" s="287" t="e">
        <f>M449</f>
        <v>#REF!</v>
      </c>
      <c r="N448" s="287"/>
      <c r="O448" s="287"/>
      <c r="P448" s="287"/>
      <c r="Q448" s="287"/>
      <c r="R448" s="287"/>
      <c r="S448" s="287"/>
      <c r="T448" s="287"/>
      <c r="U448" s="301"/>
      <c r="V448" s="665">
        <f t="shared" si="1016"/>
        <v>0</v>
      </c>
      <c r="W448" s="301"/>
      <c r="X448" s="301"/>
      <c r="Y448" s="301"/>
      <c r="Z448" s="287">
        <f t="shared" si="1013"/>
        <v>0</v>
      </c>
      <c r="AA448" s="287">
        <f t="shared" si="1061"/>
        <v>0</v>
      </c>
      <c r="AB448" s="301"/>
      <c r="AC448" s="301"/>
      <c r="AD448" s="41"/>
      <c r="AE448" s="287">
        <f t="shared" si="1062"/>
        <v>0</v>
      </c>
      <c r="AF448" s="749" t="e">
        <f t="shared" si="1053"/>
        <v>#DIV/0!</v>
      </c>
      <c r="AG448" s="287"/>
      <c r="AH448" s="749" t="e">
        <f t="shared" si="1068"/>
        <v>#DIV/0!</v>
      </c>
      <c r="AI448" s="287"/>
      <c r="AJ448" s="287"/>
      <c r="AK448" s="287"/>
      <c r="AL448" s="749" t="e">
        <f t="shared" si="1025"/>
        <v>#DIV/0!</v>
      </c>
      <c r="AM448" s="287"/>
      <c r="AN448" s="287"/>
      <c r="AO448" s="301"/>
      <c r="AP448" s="287"/>
      <c r="AQ448" s="287"/>
      <c r="AR448" s="287">
        <f t="shared" si="1063"/>
        <v>0</v>
      </c>
      <c r="AS448" s="749" t="e">
        <f t="shared" si="1054"/>
        <v>#DIV/0!</v>
      </c>
      <c r="AT448" s="287">
        <f>AT449</f>
        <v>0</v>
      </c>
      <c r="AU448" s="749"/>
      <c r="AV448" s="287"/>
      <c r="AW448" s="749"/>
      <c r="AX448" s="287"/>
      <c r="AY448" s="749" t="e">
        <f t="shared" si="1026"/>
        <v>#DIV/0!</v>
      </c>
      <c r="AZ448" s="287"/>
      <c r="BA448" s="749"/>
      <c r="BB448" s="301"/>
      <c r="BC448" s="287"/>
      <c r="BD448" s="301"/>
      <c r="BE448" s="287"/>
      <c r="BF448" s="287"/>
      <c r="BG448" s="287"/>
      <c r="BH448" s="287"/>
      <c r="BI448" s="301"/>
      <c r="BJ448" s="287"/>
      <c r="BK448" s="287"/>
      <c r="BL448" s="287"/>
      <c r="BM448" s="301"/>
      <c r="BN448" s="287"/>
      <c r="BO448" s="287"/>
      <c r="BP448" s="287"/>
      <c r="BQ448" s="287"/>
      <c r="BR448" s="287"/>
      <c r="BS448" s="301"/>
      <c r="BT448" s="287"/>
      <c r="BU448" s="287"/>
      <c r="BV448" s="287"/>
      <c r="BW448" s="287"/>
      <c r="BX448" s="287"/>
      <c r="BY448" s="287"/>
      <c r="BZ448" s="301"/>
      <c r="CE448" s="749"/>
    </row>
    <row r="449" spans="2:83" s="48" customFormat="1" ht="62.25" hidden="1" customHeight="1" x14ac:dyDescent="0.25">
      <c r="B449" s="541"/>
      <c r="C449" s="126"/>
      <c r="D449" s="43">
        <f t="shared" si="1066"/>
        <v>0</v>
      </c>
      <c r="E449" s="43"/>
      <c r="F449" s="43"/>
      <c r="G449" s="43"/>
      <c r="H449" s="43"/>
      <c r="I449" s="301"/>
      <c r="J449" s="99">
        <f t="shared" si="1034"/>
        <v>0</v>
      </c>
      <c r="K449" s="41" t="e">
        <f t="shared" si="1067"/>
        <v>#REF!</v>
      </c>
      <c r="L449" s="749" t="e">
        <f t="shared" si="1052"/>
        <v>#REF!</v>
      </c>
      <c r="M449" s="43" t="e">
        <f>#REF!</f>
        <v>#REF!</v>
      </c>
      <c r="N449" s="41"/>
      <c r="O449" s="43"/>
      <c r="P449" s="41"/>
      <c r="Q449" s="43"/>
      <c r="R449" s="41"/>
      <c r="S449" s="43"/>
      <c r="T449" s="41"/>
      <c r="U449" s="301"/>
      <c r="V449" s="665">
        <f t="shared" si="1016"/>
        <v>0</v>
      </c>
      <c r="W449" s="301"/>
      <c r="X449" s="301"/>
      <c r="Y449" s="301"/>
      <c r="Z449" s="43">
        <f t="shared" si="1013"/>
        <v>0</v>
      </c>
      <c r="AA449" s="43">
        <f t="shared" si="1061"/>
        <v>0</v>
      </c>
      <c r="AB449" s="301"/>
      <c r="AC449" s="301"/>
      <c r="AD449" s="41"/>
      <c r="AE449" s="43">
        <f t="shared" si="1062"/>
        <v>0</v>
      </c>
      <c r="AF449" s="749" t="e">
        <f t="shared" si="1053"/>
        <v>#DIV/0!</v>
      </c>
      <c r="AG449" s="43"/>
      <c r="AH449" s="749" t="e">
        <f t="shared" si="1068"/>
        <v>#DIV/0!</v>
      </c>
      <c r="AI449" s="43"/>
      <c r="AJ449" s="41"/>
      <c r="AK449" s="43"/>
      <c r="AL449" s="749" t="e">
        <f t="shared" si="1025"/>
        <v>#DIV/0!</v>
      </c>
      <c r="AM449" s="43"/>
      <c r="AN449" s="41"/>
      <c r="AO449" s="301"/>
      <c r="AP449" s="43"/>
      <c r="AQ449" s="41"/>
      <c r="AR449" s="43">
        <f t="shared" si="1063"/>
        <v>0</v>
      </c>
      <c r="AS449" s="749" t="e">
        <f t="shared" si="1054"/>
        <v>#DIV/0!</v>
      </c>
      <c r="AT449" s="43">
        <f>U449</f>
        <v>0</v>
      </c>
      <c r="AU449" s="749"/>
      <c r="AV449" s="43"/>
      <c r="AW449" s="749"/>
      <c r="AX449" s="43"/>
      <c r="AY449" s="749" t="e">
        <f t="shared" si="1026"/>
        <v>#DIV/0!</v>
      </c>
      <c r="AZ449" s="43"/>
      <c r="BA449" s="749"/>
      <c r="BB449" s="301"/>
      <c r="BC449" s="43"/>
      <c r="BD449" s="301"/>
      <c r="BE449" s="43"/>
      <c r="BF449" s="43"/>
      <c r="BG449" s="43"/>
      <c r="BH449" s="43"/>
      <c r="BI449" s="301"/>
      <c r="BJ449" s="43"/>
      <c r="BK449" s="43"/>
      <c r="BL449" s="43"/>
      <c r="BM449" s="301"/>
      <c r="BN449" s="43"/>
      <c r="BO449" s="43"/>
      <c r="BP449" s="43"/>
      <c r="BQ449" s="43"/>
      <c r="BR449" s="43"/>
      <c r="BS449" s="301"/>
      <c r="BT449" s="43"/>
      <c r="BU449" s="43"/>
      <c r="BV449" s="43"/>
      <c r="BW449" s="43"/>
      <c r="BX449" s="43"/>
      <c r="BY449" s="43"/>
      <c r="BZ449" s="301"/>
      <c r="CE449" s="749"/>
    </row>
    <row r="450" spans="2:83" s="37" customFormat="1" ht="62.25" hidden="1" customHeight="1" x14ac:dyDescent="0.25">
      <c r="B450" s="205"/>
      <c r="C450" s="111" t="s">
        <v>40</v>
      </c>
      <c r="D450" s="35"/>
      <c r="E450" s="35"/>
      <c r="F450" s="35"/>
      <c r="G450" s="35"/>
      <c r="H450" s="35"/>
      <c r="I450" s="35"/>
      <c r="J450" s="99">
        <f t="shared" si="1034"/>
        <v>0</v>
      </c>
      <c r="K450" s="35"/>
      <c r="L450" s="749" t="e">
        <f t="shared" si="1052"/>
        <v>#DIV/0!</v>
      </c>
      <c r="M450" s="35"/>
      <c r="N450" s="35"/>
      <c r="O450" s="35"/>
      <c r="P450" s="35"/>
      <c r="Q450" s="35"/>
      <c r="R450" s="35"/>
      <c r="S450" s="35"/>
      <c r="T450" s="35"/>
      <c r="U450" s="35"/>
      <c r="V450" s="665">
        <f t="shared" si="1016"/>
        <v>0</v>
      </c>
      <c r="W450" s="35"/>
      <c r="X450" s="35"/>
      <c r="Y450" s="35"/>
      <c r="Z450" s="35">
        <f t="shared" si="1013"/>
        <v>0</v>
      </c>
      <c r="AA450" s="35">
        <f t="shared" si="1061"/>
        <v>0</v>
      </c>
      <c r="AB450" s="35"/>
      <c r="AC450" s="35"/>
      <c r="AD450" s="35"/>
      <c r="AE450" s="35"/>
      <c r="AF450" s="749" t="e">
        <f t="shared" si="1053"/>
        <v>#DIV/0!</v>
      </c>
      <c r="AG450" s="35"/>
      <c r="AH450" s="749" t="e">
        <f t="shared" si="1068"/>
        <v>#DIV/0!</v>
      </c>
      <c r="AI450" s="35"/>
      <c r="AJ450" s="35"/>
      <c r="AK450" s="35"/>
      <c r="AL450" s="749" t="e">
        <f t="shared" si="1025"/>
        <v>#DIV/0!</v>
      </c>
      <c r="AM450" s="35"/>
      <c r="AN450" s="35"/>
      <c r="AO450" s="35"/>
      <c r="AP450" s="35"/>
      <c r="AQ450" s="35"/>
      <c r="AR450" s="35"/>
      <c r="AS450" s="749" t="e">
        <f t="shared" si="1054"/>
        <v>#DIV/0!</v>
      </c>
      <c r="AT450" s="35"/>
      <c r="AU450" s="749"/>
      <c r="AV450" s="35"/>
      <c r="AW450" s="749"/>
      <c r="AX450" s="35"/>
      <c r="AY450" s="749" t="e">
        <f t="shared" si="1026"/>
        <v>#DIV/0!</v>
      </c>
      <c r="AZ450" s="35"/>
      <c r="BA450" s="749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E450" s="749"/>
    </row>
    <row r="451" spans="2:83" s="48" customFormat="1" ht="62.25" hidden="1" customHeight="1" x14ac:dyDescent="0.25">
      <c r="B451" s="541" t="s">
        <v>61</v>
      </c>
      <c r="C451" s="125" t="s">
        <v>62</v>
      </c>
      <c r="D451" s="287">
        <f>E451</f>
        <v>0</v>
      </c>
      <c r="E451" s="287"/>
      <c r="F451" s="287"/>
      <c r="G451" s="287"/>
      <c r="H451" s="287"/>
      <c r="I451" s="301"/>
      <c r="J451" s="99">
        <f t="shared" si="1034"/>
        <v>0</v>
      </c>
      <c r="K451" s="287">
        <f>M451</f>
        <v>0</v>
      </c>
      <c r="L451" s="749" t="e">
        <f t="shared" si="1052"/>
        <v>#DIV/0!</v>
      </c>
      <c r="M451" s="287">
        <f>M452</f>
        <v>0</v>
      </c>
      <c r="N451" s="287"/>
      <c r="O451" s="287"/>
      <c r="P451" s="287"/>
      <c r="Q451" s="287"/>
      <c r="R451" s="287"/>
      <c r="S451" s="287"/>
      <c r="T451" s="287"/>
      <c r="U451" s="301"/>
      <c r="V451" s="665">
        <f t="shared" si="1016"/>
        <v>0</v>
      </c>
      <c r="W451" s="301"/>
      <c r="X451" s="301"/>
      <c r="Y451" s="301"/>
      <c r="Z451" s="287">
        <f t="shared" si="1013"/>
        <v>0</v>
      </c>
      <c r="AA451" s="287">
        <f t="shared" si="1061"/>
        <v>0</v>
      </c>
      <c r="AB451" s="301"/>
      <c r="AC451" s="301"/>
      <c r="AD451" s="41"/>
      <c r="AE451" s="287">
        <f>AG451</f>
        <v>0</v>
      </c>
      <c r="AF451" s="749" t="e">
        <f t="shared" si="1053"/>
        <v>#DIV/0!</v>
      </c>
      <c r="AG451" s="287"/>
      <c r="AH451" s="749" t="e">
        <f t="shared" si="1068"/>
        <v>#DIV/0!</v>
      </c>
      <c r="AI451" s="287"/>
      <c r="AJ451" s="287"/>
      <c r="AK451" s="287"/>
      <c r="AL451" s="749" t="e">
        <f t="shared" si="1025"/>
        <v>#DIV/0!</v>
      </c>
      <c r="AM451" s="287"/>
      <c r="AN451" s="287"/>
      <c r="AO451" s="301"/>
      <c r="AP451" s="287"/>
      <c r="AQ451" s="287"/>
      <c r="AR451" s="287">
        <f>AT451</f>
        <v>0</v>
      </c>
      <c r="AS451" s="749" t="e">
        <f t="shared" si="1054"/>
        <v>#DIV/0!</v>
      </c>
      <c r="AT451" s="287">
        <f>AT452</f>
        <v>0</v>
      </c>
      <c r="AU451" s="749"/>
      <c r="AV451" s="287"/>
      <c r="AW451" s="749"/>
      <c r="AX451" s="287"/>
      <c r="AY451" s="749" t="e">
        <f t="shared" si="1026"/>
        <v>#DIV/0!</v>
      </c>
      <c r="AZ451" s="287"/>
      <c r="BA451" s="749"/>
      <c r="BB451" s="301"/>
      <c r="BC451" s="287"/>
      <c r="BD451" s="301"/>
      <c r="BE451" s="287"/>
      <c r="BF451" s="287"/>
      <c r="BG451" s="287"/>
      <c r="BH451" s="287"/>
      <c r="BI451" s="301"/>
      <c r="BJ451" s="287"/>
      <c r="BK451" s="287"/>
      <c r="BL451" s="287"/>
      <c r="BM451" s="301"/>
      <c r="BN451" s="287"/>
      <c r="BO451" s="287"/>
      <c r="BP451" s="287"/>
      <c r="BQ451" s="287"/>
      <c r="BR451" s="287"/>
      <c r="BS451" s="301"/>
      <c r="BT451" s="287"/>
      <c r="BU451" s="287"/>
      <c r="BV451" s="287"/>
      <c r="BW451" s="287"/>
      <c r="BX451" s="287"/>
      <c r="BY451" s="287"/>
      <c r="BZ451" s="301"/>
      <c r="CE451" s="749"/>
    </row>
    <row r="452" spans="2:83" s="37" customFormat="1" ht="62.25" hidden="1" customHeight="1" x14ac:dyDescent="0.25">
      <c r="B452" s="205"/>
      <c r="C452" s="111" t="s">
        <v>39</v>
      </c>
      <c r="D452" s="35">
        <f>E452</f>
        <v>0</v>
      </c>
      <c r="E452" s="35"/>
      <c r="F452" s="35"/>
      <c r="G452" s="35"/>
      <c r="H452" s="35"/>
      <c r="I452" s="35"/>
      <c r="J452" s="99">
        <f t="shared" si="1034"/>
        <v>0</v>
      </c>
      <c r="K452" s="35">
        <f>M452</f>
        <v>0</v>
      </c>
      <c r="L452" s="749" t="e">
        <f t="shared" si="1052"/>
        <v>#DIV/0!</v>
      </c>
      <c r="M452" s="35">
        <v>0</v>
      </c>
      <c r="N452" s="35"/>
      <c r="O452" s="35"/>
      <c r="P452" s="35"/>
      <c r="Q452" s="35"/>
      <c r="R452" s="35"/>
      <c r="S452" s="35"/>
      <c r="T452" s="35"/>
      <c r="U452" s="35"/>
      <c r="V452" s="665">
        <f t="shared" si="1016"/>
        <v>0</v>
      </c>
      <c r="W452" s="35"/>
      <c r="X452" s="35"/>
      <c r="Y452" s="35"/>
      <c r="Z452" s="35">
        <f t="shared" si="1013"/>
        <v>0</v>
      </c>
      <c r="AA452" s="35">
        <f t="shared" si="1061"/>
        <v>0</v>
      </c>
      <c r="AB452" s="35"/>
      <c r="AC452" s="35"/>
      <c r="AD452" s="35"/>
      <c r="AE452" s="35">
        <f>AG452</f>
        <v>0</v>
      </c>
      <c r="AF452" s="749" t="e">
        <f t="shared" si="1053"/>
        <v>#DIV/0!</v>
      </c>
      <c r="AG452" s="35"/>
      <c r="AH452" s="749" t="e">
        <f t="shared" si="1068"/>
        <v>#DIV/0!</v>
      </c>
      <c r="AI452" s="35"/>
      <c r="AJ452" s="35"/>
      <c r="AK452" s="35"/>
      <c r="AL452" s="749" t="e">
        <f t="shared" si="1025"/>
        <v>#DIV/0!</v>
      </c>
      <c r="AM452" s="35"/>
      <c r="AN452" s="35"/>
      <c r="AO452" s="35"/>
      <c r="AP452" s="35"/>
      <c r="AQ452" s="35"/>
      <c r="AR452" s="35">
        <f>AT452</f>
        <v>0</v>
      </c>
      <c r="AS452" s="749" t="e">
        <f t="shared" si="1054"/>
        <v>#DIV/0!</v>
      </c>
      <c r="AT452" s="35">
        <v>0</v>
      </c>
      <c r="AU452" s="749"/>
      <c r="AV452" s="35"/>
      <c r="AW452" s="749"/>
      <c r="AX452" s="35"/>
      <c r="AY452" s="749" t="e">
        <f t="shared" si="1026"/>
        <v>#DIV/0!</v>
      </c>
      <c r="AZ452" s="35"/>
      <c r="BA452" s="749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E452" s="749"/>
    </row>
    <row r="453" spans="2:83" s="37" customFormat="1" ht="62.25" hidden="1" customHeight="1" x14ac:dyDescent="0.25">
      <c r="B453" s="205"/>
      <c r="C453" s="111" t="s">
        <v>40</v>
      </c>
      <c r="D453" s="35"/>
      <c r="E453" s="35"/>
      <c r="F453" s="35"/>
      <c r="G453" s="35"/>
      <c r="H453" s="35"/>
      <c r="I453" s="35"/>
      <c r="J453" s="99">
        <f t="shared" si="1034"/>
        <v>0</v>
      </c>
      <c r="K453" s="35"/>
      <c r="L453" s="749" t="e">
        <f t="shared" si="1052"/>
        <v>#DIV/0!</v>
      </c>
      <c r="M453" s="35"/>
      <c r="N453" s="35"/>
      <c r="O453" s="35"/>
      <c r="P453" s="35"/>
      <c r="Q453" s="35"/>
      <c r="R453" s="35"/>
      <c r="S453" s="35"/>
      <c r="T453" s="35"/>
      <c r="U453" s="35"/>
      <c r="V453" s="665">
        <f t="shared" si="1016"/>
        <v>0</v>
      </c>
      <c r="W453" s="35"/>
      <c r="X453" s="35"/>
      <c r="Y453" s="35"/>
      <c r="Z453" s="35">
        <f t="shared" si="1013"/>
        <v>0</v>
      </c>
      <c r="AA453" s="35">
        <f t="shared" si="1061"/>
        <v>0</v>
      </c>
      <c r="AB453" s="35"/>
      <c r="AC453" s="35"/>
      <c r="AD453" s="35"/>
      <c r="AE453" s="35"/>
      <c r="AF453" s="749" t="e">
        <f t="shared" si="1053"/>
        <v>#DIV/0!</v>
      </c>
      <c r="AG453" s="35"/>
      <c r="AH453" s="749" t="e">
        <f t="shared" si="1068"/>
        <v>#DIV/0!</v>
      </c>
      <c r="AI453" s="35"/>
      <c r="AJ453" s="35"/>
      <c r="AK453" s="35"/>
      <c r="AL453" s="749" t="e">
        <f t="shared" si="1025"/>
        <v>#DIV/0!</v>
      </c>
      <c r="AM453" s="35"/>
      <c r="AN453" s="35"/>
      <c r="AO453" s="35"/>
      <c r="AP453" s="35"/>
      <c r="AQ453" s="35"/>
      <c r="AR453" s="35"/>
      <c r="AS453" s="749" t="e">
        <f t="shared" si="1054"/>
        <v>#DIV/0!</v>
      </c>
      <c r="AT453" s="35"/>
      <c r="AU453" s="749"/>
      <c r="AV453" s="35"/>
      <c r="AW453" s="749"/>
      <c r="AX453" s="35"/>
      <c r="AY453" s="749" t="e">
        <f t="shared" si="1026"/>
        <v>#DIV/0!</v>
      </c>
      <c r="AZ453" s="35"/>
      <c r="BA453" s="749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E453" s="749"/>
    </row>
    <row r="454" spans="2:83" s="49" customFormat="1" ht="62.25" hidden="1" customHeight="1" x14ac:dyDescent="0.25">
      <c r="B454" s="541" t="s">
        <v>74</v>
      </c>
      <c r="C454" s="125" t="s">
        <v>229</v>
      </c>
      <c r="D454" s="99">
        <f t="shared" ref="D454:D459" si="1069">E454</f>
        <v>0</v>
      </c>
      <c r="E454" s="99"/>
      <c r="F454" s="99"/>
      <c r="G454" s="99"/>
      <c r="H454" s="287"/>
      <c r="I454" s="281"/>
      <c r="J454" s="99">
        <f t="shared" si="1034"/>
        <v>0</v>
      </c>
      <c r="K454" s="99">
        <f t="shared" ref="K454:K459" si="1070">M454</f>
        <v>0</v>
      </c>
      <c r="L454" s="749" t="e">
        <f t="shared" si="1052"/>
        <v>#DIV/0!</v>
      </c>
      <c r="M454" s="99">
        <f>M455+M459</f>
        <v>0</v>
      </c>
      <c r="N454" s="99"/>
      <c r="O454" s="99"/>
      <c r="P454" s="99"/>
      <c r="Q454" s="99"/>
      <c r="R454" s="99"/>
      <c r="S454" s="287"/>
      <c r="T454" s="287"/>
      <c r="U454" s="281"/>
      <c r="V454" s="665">
        <f t="shared" si="1016"/>
        <v>0</v>
      </c>
      <c r="W454" s="281"/>
      <c r="X454" s="281"/>
      <c r="Y454" s="281"/>
      <c r="Z454" s="99">
        <f t="shared" si="1013"/>
        <v>0</v>
      </c>
      <c r="AA454" s="99">
        <f t="shared" si="1061"/>
        <v>0</v>
      </c>
      <c r="AB454" s="281"/>
      <c r="AC454" s="281"/>
      <c r="AD454" s="281"/>
      <c r="AE454" s="99">
        <f t="shared" ref="AE454:AE459" si="1071">AG454</f>
        <v>0</v>
      </c>
      <c r="AF454" s="749" t="e">
        <f t="shared" si="1053"/>
        <v>#DIV/0!</v>
      </c>
      <c r="AG454" s="99"/>
      <c r="AH454" s="749" t="e">
        <f t="shared" si="1068"/>
        <v>#DIV/0!</v>
      </c>
      <c r="AI454" s="99"/>
      <c r="AJ454" s="99"/>
      <c r="AK454" s="99"/>
      <c r="AL454" s="749" t="e">
        <f t="shared" si="1025"/>
        <v>#DIV/0!</v>
      </c>
      <c r="AM454" s="287"/>
      <c r="AN454" s="287"/>
      <c r="AO454" s="281"/>
      <c r="AP454" s="99"/>
      <c r="AQ454" s="99"/>
      <c r="AR454" s="99">
        <f t="shared" ref="AR454:AR459" si="1072">AT454</f>
        <v>0</v>
      </c>
      <c r="AS454" s="749" t="e">
        <f t="shared" si="1054"/>
        <v>#DIV/0!</v>
      </c>
      <c r="AT454" s="99">
        <f>AT455+AT459</f>
        <v>0</v>
      </c>
      <c r="AU454" s="749"/>
      <c r="AV454" s="99"/>
      <c r="AW454" s="749"/>
      <c r="AX454" s="99"/>
      <c r="AY454" s="749" t="e">
        <f t="shared" si="1026"/>
        <v>#DIV/0!</v>
      </c>
      <c r="AZ454" s="287"/>
      <c r="BA454" s="749"/>
      <c r="BB454" s="281"/>
      <c r="BC454" s="287"/>
      <c r="BD454" s="281"/>
      <c r="BE454" s="99"/>
      <c r="BF454" s="99"/>
      <c r="BG454" s="99"/>
      <c r="BH454" s="287"/>
      <c r="BI454" s="281"/>
      <c r="BJ454" s="99"/>
      <c r="BK454" s="99"/>
      <c r="BL454" s="287"/>
      <c r="BM454" s="281"/>
      <c r="BN454" s="99"/>
      <c r="BO454" s="99"/>
      <c r="BP454" s="99"/>
      <c r="BQ454" s="99"/>
      <c r="BR454" s="287"/>
      <c r="BS454" s="281"/>
      <c r="BT454" s="99"/>
      <c r="BU454" s="99"/>
      <c r="BV454" s="99"/>
      <c r="BW454" s="99"/>
      <c r="BX454" s="99"/>
      <c r="BY454" s="287"/>
      <c r="BZ454" s="281"/>
      <c r="CE454" s="749"/>
    </row>
    <row r="455" spans="2:83" s="45" customFormat="1" ht="62.25" hidden="1" customHeight="1" x14ac:dyDescent="0.25">
      <c r="B455" s="201"/>
      <c r="C455" s="98" t="s">
        <v>31</v>
      </c>
      <c r="D455" s="665">
        <f t="shared" si="1069"/>
        <v>0</v>
      </c>
      <c r="E455" s="665"/>
      <c r="F455" s="665"/>
      <c r="G455" s="665"/>
      <c r="H455" s="31"/>
      <c r="I455" s="31"/>
      <c r="J455" s="99">
        <f t="shared" si="1034"/>
        <v>0</v>
      </c>
      <c r="K455" s="665">
        <f t="shared" si="1070"/>
        <v>0</v>
      </c>
      <c r="L455" s="749" t="e">
        <f t="shared" si="1052"/>
        <v>#DIV/0!</v>
      </c>
      <c r="M455" s="665">
        <f>SUM(M456:M458)</f>
        <v>0</v>
      </c>
      <c r="N455" s="734"/>
      <c r="O455" s="665"/>
      <c r="P455" s="734"/>
      <c r="Q455" s="665"/>
      <c r="R455" s="734"/>
      <c r="S455" s="31"/>
      <c r="T455" s="31"/>
      <c r="U455" s="31"/>
      <c r="V455" s="665">
        <f t="shared" si="1016"/>
        <v>0</v>
      </c>
      <c r="W455" s="31"/>
      <c r="X455" s="31"/>
      <c r="Y455" s="31"/>
      <c r="Z455" s="665">
        <f t="shared" si="1013"/>
        <v>0</v>
      </c>
      <c r="AA455" s="665">
        <f t="shared" si="1061"/>
        <v>0</v>
      </c>
      <c r="AB455" s="31"/>
      <c r="AC455" s="31"/>
      <c r="AD455" s="31"/>
      <c r="AE455" s="665">
        <f t="shared" si="1071"/>
        <v>0</v>
      </c>
      <c r="AF455" s="749" t="e">
        <f t="shared" si="1053"/>
        <v>#DIV/0!</v>
      </c>
      <c r="AG455" s="665"/>
      <c r="AH455" s="749" t="e">
        <f t="shared" si="1068"/>
        <v>#DIV/0!</v>
      </c>
      <c r="AI455" s="665"/>
      <c r="AJ455" s="734"/>
      <c r="AK455" s="889"/>
      <c r="AL455" s="749" t="e">
        <f t="shared" si="1025"/>
        <v>#DIV/0!</v>
      </c>
      <c r="AM455" s="31"/>
      <c r="AN455" s="31"/>
      <c r="AO455" s="31"/>
      <c r="AP455" s="665"/>
      <c r="AQ455" s="734"/>
      <c r="AR455" s="665">
        <f t="shared" si="1072"/>
        <v>0</v>
      </c>
      <c r="AS455" s="749" t="e">
        <f t="shared" si="1054"/>
        <v>#DIV/0!</v>
      </c>
      <c r="AT455" s="665">
        <f>SUM(AT456:AT458)</f>
        <v>0</v>
      </c>
      <c r="AU455" s="749"/>
      <c r="AV455" s="665"/>
      <c r="AW455" s="749"/>
      <c r="AX455" s="665"/>
      <c r="AY455" s="749" t="e">
        <f t="shared" si="1026"/>
        <v>#DIV/0!</v>
      </c>
      <c r="AZ455" s="31"/>
      <c r="BA455" s="749"/>
      <c r="BB455" s="31"/>
      <c r="BC455" s="31"/>
      <c r="BD455" s="31"/>
      <c r="BE455" s="665"/>
      <c r="BF455" s="665"/>
      <c r="BG455" s="665"/>
      <c r="BH455" s="31"/>
      <c r="BI455" s="31"/>
      <c r="BJ455" s="665"/>
      <c r="BK455" s="665"/>
      <c r="BL455" s="31"/>
      <c r="BM455" s="31"/>
      <c r="BN455" s="665"/>
      <c r="BO455" s="665"/>
      <c r="BP455" s="665"/>
      <c r="BQ455" s="665"/>
      <c r="BR455" s="31"/>
      <c r="BS455" s="31"/>
      <c r="BT455" s="665"/>
      <c r="BU455" s="665"/>
      <c r="BV455" s="542"/>
      <c r="BW455" s="557"/>
      <c r="BX455" s="542"/>
      <c r="BY455" s="31"/>
      <c r="BZ455" s="31"/>
      <c r="CE455" s="749"/>
    </row>
    <row r="456" spans="2:83" s="37" customFormat="1" ht="62.25" hidden="1" customHeight="1" x14ac:dyDescent="0.25">
      <c r="B456" s="205"/>
      <c r="C456" s="111" t="s">
        <v>39</v>
      </c>
      <c r="D456" s="117">
        <f t="shared" si="1069"/>
        <v>0</v>
      </c>
      <c r="E456" s="117"/>
      <c r="F456" s="117"/>
      <c r="G456" s="117"/>
      <c r="H456" s="35"/>
      <c r="I456" s="35"/>
      <c r="J456" s="99">
        <f t="shared" si="1034"/>
        <v>0</v>
      </c>
      <c r="K456" s="117">
        <f t="shared" si="1070"/>
        <v>0</v>
      </c>
      <c r="L456" s="749" t="e">
        <f t="shared" si="1052"/>
        <v>#DIV/0!</v>
      </c>
      <c r="M456" s="117">
        <v>0</v>
      </c>
      <c r="N456" s="117"/>
      <c r="O456" s="117"/>
      <c r="P456" s="117"/>
      <c r="Q456" s="117"/>
      <c r="R456" s="117"/>
      <c r="S456" s="35"/>
      <c r="T456" s="35"/>
      <c r="U456" s="35"/>
      <c r="V456" s="665">
        <f t="shared" si="1016"/>
        <v>0</v>
      </c>
      <c r="W456" s="35"/>
      <c r="X456" s="35"/>
      <c r="Y456" s="35"/>
      <c r="Z456" s="117">
        <f t="shared" si="1013"/>
        <v>0</v>
      </c>
      <c r="AA456" s="117">
        <f t="shared" si="1061"/>
        <v>0</v>
      </c>
      <c r="AB456" s="35"/>
      <c r="AC456" s="35"/>
      <c r="AD456" s="35"/>
      <c r="AE456" s="117">
        <f t="shared" si="1071"/>
        <v>0</v>
      </c>
      <c r="AF456" s="749" t="e">
        <f t="shared" si="1053"/>
        <v>#DIV/0!</v>
      </c>
      <c r="AG456" s="117"/>
      <c r="AH456" s="749" t="e">
        <f t="shared" si="1068"/>
        <v>#DIV/0!</v>
      </c>
      <c r="AI456" s="117"/>
      <c r="AJ456" s="117"/>
      <c r="AK456" s="117"/>
      <c r="AL456" s="749" t="e">
        <f t="shared" si="1025"/>
        <v>#DIV/0!</v>
      </c>
      <c r="AM456" s="35"/>
      <c r="AN456" s="35"/>
      <c r="AO456" s="35"/>
      <c r="AP456" s="117"/>
      <c r="AQ456" s="117"/>
      <c r="AR456" s="117">
        <f t="shared" si="1072"/>
        <v>0</v>
      </c>
      <c r="AS456" s="749" t="e">
        <f t="shared" si="1054"/>
        <v>#DIV/0!</v>
      </c>
      <c r="AT456" s="117">
        <v>0</v>
      </c>
      <c r="AU456" s="749"/>
      <c r="AV456" s="117"/>
      <c r="AW456" s="749"/>
      <c r="AX456" s="117"/>
      <c r="AY456" s="749" t="e">
        <f t="shared" si="1026"/>
        <v>#DIV/0!</v>
      </c>
      <c r="AZ456" s="35"/>
      <c r="BA456" s="749"/>
      <c r="BB456" s="35"/>
      <c r="BC456" s="35"/>
      <c r="BD456" s="35"/>
      <c r="BE456" s="117"/>
      <c r="BF456" s="117"/>
      <c r="BG456" s="117"/>
      <c r="BH456" s="35"/>
      <c r="BI456" s="35"/>
      <c r="BJ456" s="117"/>
      <c r="BK456" s="117"/>
      <c r="BL456" s="35"/>
      <c r="BM456" s="35"/>
      <c r="BN456" s="117"/>
      <c r="BO456" s="117"/>
      <c r="BP456" s="117"/>
      <c r="BQ456" s="117"/>
      <c r="BR456" s="35"/>
      <c r="BS456" s="35"/>
      <c r="BT456" s="117"/>
      <c r="BU456" s="117"/>
      <c r="BV456" s="117"/>
      <c r="BW456" s="117"/>
      <c r="BX456" s="117"/>
      <c r="BY456" s="35"/>
      <c r="BZ456" s="35"/>
      <c r="CE456" s="749"/>
    </row>
    <row r="457" spans="2:83" s="37" customFormat="1" ht="62.25" hidden="1" customHeight="1" x14ac:dyDescent="0.25">
      <c r="B457" s="205"/>
      <c r="C457" s="111" t="s">
        <v>40</v>
      </c>
      <c r="D457" s="117">
        <f t="shared" si="1069"/>
        <v>0</v>
      </c>
      <c r="E457" s="117"/>
      <c r="F457" s="117"/>
      <c r="G457" s="117"/>
      <c r="H457" s="35"/>
      <c r="I457" s="35"/>
      <c r="J457" s="99">
        <f t="shared" si="1034"/>
        <v>0</v>
      </c>
      <c r="K457" s="117">
        <f t="shared" si="1070"/>
        <v>0</v>
      </c>
      <c r="L457" s="749" t="e">
        <f t="shared" si="1052"/>
        <v>#DIV/0!</v>
      </c>
      <c r="M457" s="117">
        <v>0</v>
      </c>
      <c r="N457" s="117"/>
      <c r="O457" s="117"/>
      <c r="P457" s="117"/>
      <c r="Q457" s="117"/>
      <c r="R457" s="117"/>
      <c r="S457" s="35"/>
      <c r="T457" s="35"/>
      <c r="U457" s="35"/>
      <c r="V457" s="665">
        <f t="shared" si="1016"/>
        <v>0</v>
      </c>
      <c r="W457" s="35"/>
      <c r="X457" s="35"/>
      <c r="Y457" s="35"/>
      <c r="Z457" s="117">
        <f t="shared" si="1013"/>
        <v>0</v>
      </c>
      <c r="AA457" s="117">
        <f t="shared" si="1061"/>
        <v>0</v>
      </c>
      <c r="AB457" s="35"/>
      <c r="AC457" s="35"/>
      <c r="AD457" s="35"/>
      <c r="AE457" s="117">
        <f t="shared" si="1071"/>
        <v>0</v>
      </c>
      <c r="AF457" s="749" t="e">
        <f t="shared" si="1053"/>
        <v>#DIV/0!</v>
      </c>
      <c r="AG457" s="117"/>
      <c r="AH457" s="749" t="e">
        <f t="shared" si="1068"/>
        <v>#DIV/0!</v>
      </c>
      <c r="AI457" s="117"/>
      <c r="AJ457" s="117"/>
      <c r="AK457" s="117"/>
      <c r="AL457" s="749" t="e">
        <f t="shared" si="1025"/>
        <v>#DIV/0!</v>
      </c>
      <c r="AM457" s="35"/>
      <c r="AN457" s="35"/>
      <c r="AO457" s="35"/>
      <c r="AP457" s="117"/>
      <c r="AQ457" s="117"/>
      <c r="AR457" s="117">
        <f t="shared" si="1072"/>
        <v>0</v>
      </c>
      <c r="AS457" s="749" t="e">
        <f t="shared" si="1054"/>
        <v>#DIV/0!</v>
      </c>
      <c r="AT457" s="117">
        <v>0</v>
      </c>
      <c r="AU457" s="749"/>
      <c r="AV457" s="117"/>
      <c r="AW457" s="749"/>
      <c r="AX457" s="117"/>
      <c r="AY457" s="749" t="e">
        <f t="shared" si="1026"/>
        <v>#DIV/0!</v>
      </c>
      <c r="AZ457" s="35"/>
      <c r="BA457" s="749"/>
      <c r="BB457" s="35"/>
      <c r="BC457" s="35"/>
      <c r="BD457" s="35"/>
      <c r="BE457" s="117"/>
      <c r="BF457" s="117"/>
      <c r="BG457" s="117"/>
      <c r="BH457" s="35"/>
      <c r="BI457" s="35"/>
      <c r="BJ457" s="117"/>
      <c r="BK457" s="117"/>
      <c r="BL457" s="35"/>
      <c r="BM457" s="35"/>
      <c r="BN457" s="117"/>
      <c r="BO457" s="117"/>
      <c r="BP457" s="117"/>
      <c r="BQ457" s="117"/>
      <c r="BR457" s="35"/>
      <c r="BS457" s="35"/>
      <c r="BT457" s="117"/>
      <c r="BU457" s="117"/>
      <c r="BV457" s="117"/>
      <c r="BW457" s="117"/>
      <c r="BX457" s="117"/>
      <c r="BY457" s="35"/>
      <c r="BZ457" s="35"/>
      <c r="CE457" s="749"/>
    </row>
    <row r="458" spans="2:83" s="37" customFormat="1" ht="62.25" hidden="1" customHeight="1" x14ac:dyDescent="0.25">
      <c r="B458" s="205"/>
      <c r="C458" s="111" t="s">
        <v>43</v>
      </c>
      <c r="D458" s="117">
        <f t="shared" si="1069"/>
        <v>0</v>
      </c>
      <c r="E458" s="117"/>
      <c r="F458" s="117"/>
      <c r="G458" s="117"/>
      <c r="H458" s="35"/>
      <c r="I458" s="35"/>
      <c r="J458" s="99">
        <f t="shared" si="1034"/>
        <v>0</v>
      </c>
      <c r="K458" s="117">
        <f t="shared" si="1070"/>
        <v>0</v>
      </c>
      <c r="L458" s="749" t="e">
        <f t="shared" si="1052"/>
        <v>#DIV/0!</v>
      </c>
      <c r="M458" s="117">
        <v>0</v>
      </c>
      <c r="N458" s="117"/>
      <c r="O458" s="117"/>
      <c r="P458" s="117"/>
      <c r="Q458" s="117"/>
      <c r="R458" s="117"/>
      <c r="S458" s="35"/>
      <c r="T458" s="35"/>
      <c r="U458" s="35"/>
      <c r="V458" s="665">
        <f t="shared" si="1016"/>
        <v>0</v>
      </c>
      <c r="W458" s="35"/>
      <c r="X458" s="35"/>
      <c r="Y458" s="35"/>
      <c r="Z458" s="117">
        <f t="shared" si="1013"/>
        <v>0</v>
      </c>
      <c r="AA458" s="117">
        <f t="shared" si="1061"/>
        <v>0</v>
      </c>
      <c r="AB458" s="35"/>
      <c r="AC458" s="35"/>
      <c r="AD458" s="35"/>
      <c r="AE458" s="117">
        <f t="shared" si="1071"/>
        <v>0</v>
      </c>
      <c r="AF458" s="749" t="e">
        <f t="shared" si="1053"/>
        <v>#DIV/0!</v>
      </c>
      <c r="AG458" s="117"/>
      <c r="AH458" s="749" t="e">
        <f t="shared" si="1068"/>
        <v>#DIV/0!</v>
      </c>
      <c r="AI458" s="117"/>
      <c r="AJ458" s="117"/>
      <c r="AK458" s="117"/>
      <c r="AL458" s="749" t="e">
        <f t="shared" si="1025"/>
        <v>#DIV/0!</v>
      </c>
      <c r="AM458" s="35"/>
      <c r="AN458" s="35"/>
      <c r="AO458" s="35"/>
      <c r="AP458" s="117"/>
      <c r="AQ458" s="117"/>
      <c r="AR458" s="117">
        <f t="shared" si="1072"/>
        <v>0</v>
      </c>
      <c r="AS458" s="749" t="e">
        <f t="shared" si="1054"/>
        <v>#DIV/0!</v>
      </c>
      <c r="AT458" s="117">
        <v>0</v>
      </c>
      <c r="AU458" s="749"/>
      <c r="AV458" s="117"/>
      <c r="AW458" s="749"/>
      <c r="AX458" s="117"/>
      <c r="AY458" s="749" t="e">
        <f t="shared" si="1026"/>
        <v>#DIV/0!</v>
      </c>
      <c r="AZ458" s="35"/>
      <c r="BA458" s="749"/>
      <c r="BB458" s="35"/>
      <c r="BC458" s="35"/>
      <c r="BD458" s="35"/>
      <c r="BE458" s="117"/>
      <c r="BF458" s="117"/>
      <c r="BG458" s="117"/>
      <c r="BH458" s="35"/>
      <c r="BI458" s="35"/>
      <c r="BJ458" s="117"/>
      <c r="BK458" s="117"/>
      <c r="BL458" s="35"/>
      <c r="BM458" s="35"/>
      <c r="BN458" s="117"/>
      <c r="BO458" s="117"/>
      <c r="BP458" s="117"/>
      <c r="BQ458" s="117"/>
      <c r="BR458" s="35"/>
      <c r="BS458" s="35"/>
      <c r="BT458" s="117"/>
      <c r="BU458" s="117"/>
      <c r="BV458" s="117"/>
      <c r="BW458" s="117"/>
      <c r="BX458" s="117"/>
      <c r="BY458" s="35"/>
      <c r="BZ458" s="35"/>
      <c r="CE458" s="749"/>
    </row>
    <row r="459" spans="2:83" s="23" customFormat="1" ht="62.25" hidden="1" customHeight="1" x14ac:dyDescent="0.25">
      <c r="B459" s="202"/>
      <c r="C459" s="102" t="s">
        <v>32</v>
      </c>
      <c r="D459" s="103">
        <f t="shared" si="1069"/>
        <v>0</v>
      </c>
      <c r="E459" s="103"/>
      <c r="F459" s="103"/>
      <c r="G459" s="103"/>
      <c r="H459" s="22"/>
      <c r="I459" s="22"/>
      <c r="J459" s="99">
        <f t="shared" si="1034"/>
        <v>0</v>
      </c>
      <c r="K459" s="115">
        <f t="shared" si="1070"/>
        <v>0</v>
      </c>
      <c r="L459" s="749" t="e">
        <f t="shared" si="1052"/>
        <v>#DIV/0!</v>
      </c>
      <c r="M459" s="103">
        <v>0</v>
      </c>
      <c r="N459" s="115"/>
      <c r="O459" s="103"/>
      <c r="P459" s="115"/>
      <c r="Q459" s="103"/>
      <c r="R459" s="115"/>
      <c r="S459" s="22"/>
      <c r="T459" s="41"/>
      <c r="U459" s="22"/>
      <c r="V459" s="665">
        <f t="shared" si="1016"/>
        <v>0</v>
      </c>
      <c r="W459" s="22"/>
      <c r="X459" s="22"/>
      <c r="Y459" s="22"/>
      <c r="Z459" s="103">
        <f t="shared" si="1013"/>
        <v>0</v>
      </c>
      <c r="AA459" s="103">
        <f t="shared" si="1061"/>
        <v>0</v>
      </c>
      <c r="AB459" s="22"/>
      <c r="AC459" s="22"/>
      <c r="AD459" s="41"/>
      <c r="AE459" s="103">
        <f t="shared" si="1071"/>
        <v>0</v>
      </c>
      <c r="AF459" s="749" t="e">
        <f t="shared" si="1053"/>
        <v>#DIV/0!</v>
      </c>
      <c r="AG459" s="103"/>
      <c r="AH459" s="749" t="e">
        <f t="shared" si="1068"/>
        <v>#DIV/0!</v>
      </c>
      <c r="AI459" s="103"/>
      <c r="AJ459" s="115"/>
      <c r="AK459" s="103"/>
      <c r="AL459" s="749" t="e">
        <f t="shared" si="1025"/>
        <v>#DIV/0!</v>
      </c>
      <c r="AM459" s="22"/>
      <c r="AN459" s="41"/>
      <c r="AO459" s="22"/>
      <c r="AP459" s="103"/>
      <c r="AQ459" s="115"/>
      <c r="AR459" s="103">
        <f t="shared" si="1072"/>
        <v>0</v>
      </c>
      <c r="AS459" s="749" t="e">
        <f t="shared" si="1054"/>
        <v>#DIV/0!</v>
      </c>
      <c r="AT459" s="103">
        <v>0</v>
      </c>
      <c r="AU459" s="749"/>
      <c r="AV459" s="103"/>
      <c r="AW459" s="749"/>
      <c r="AX459" s="103"/>
      <c r="AY459" s="749" t="e">
        <f t="shared" si="1026"/>
        <v>#DIV/0!</v>
      </c>
      <c r="AZ459" s="22"/>
      <c r="BA459" s="749"/>
      <c r="BB459" s="22"/>
      <c r="BC459" s="22"/>
      <c r="BD459" s="22"/>
      <c r="BE459" s="103"/>
      <c r="BF459" s="103"/>
      <c r="BG459" s="103"/>
      <c r="BH459" s="22"/>
      <c r="BI459" s="22"/>
      <c r="BJ459" s="103"/>
      <c r="BK459" s="103"/>
      <c r="BL459" s="22"/>
      <c r="BM459" s="22"/>
      <c r="BN459" s="103"/>
      <c r="BO459" s="103"/>
      <c r="BP459" s="103"/>
      <c r="BQ459" s="103"/>
      <c r="BR459" s="22"/>
      <c r="BS459" s="22"/>
      <c r="BT459" s="103"/>
      <c r="BU459" s="103"/>
      <c r="BV459" s="103"/>
      <c r="BW459" s="103"/>
      <c r="BX459" s="103"/>
      <c r="BY459" s="22"/>
      <c r="BZ459" s="22"/>
      <c r="CE459" s="749"/>
    </row>
    <row r="460" spans="2:83" s="37" customFormat="1" ht="62.25" hidden="1" customHeight="1" x14ac:dyDescent="0.25">
      <c r="B460" s="205"/>
      <c r="C460" s="111"/>
      <c r="D460" s="35"/>
      <c r="E460" s="35"/>
      <c r="F460" s="35"/>
      <c r="G460" s="35"/>
      <c r="H460" s="35"/>
      <c r="I460" s="35"/>
      <c r="J460" s="99">
        <f t="shared" si="1034"/>
        <v>0</v>
      </c>
      <c r="K460" s="35"/>
      <c r="L460" s="749" t="e">
        <f t="shared" si="1052"/>
        <v>#DIV/0!</v>
      </c>
      <c r="M460" s="35"/>
      <c r="N460" s="35"/>
      <c r="O460" s="35"/>
      <c r="P460" s="35"/>
      <c r="Q460" s="35"/>
      <c r="R460" s="35"/>
      <c r="S460" s="35"/>
      <c r="T460" s="35"/>
      <c r="U460" s="35"/>
      <c r="V460" s="665">
        <f t="shared" si="1016"/>
        <v>0</v>
      </c>
      <c r="W460" s="35"/>
      <c r="X460" s="35"/>
      <c r="Y460" s="35"/>
      <c r="Z460" s="35">
        <f t="shared" si="1013"/>
        <v>0</v>
      </c>
      <c r="AA460" s="35">
        <f t="shared" si="1061"/>
        <v>0</v>
      </c>
      <c r="AB460" s="35"/>
      <c r="AC460" s="35"/>
      <c r="AD460" s="35"/>
      <c r="AE460" s="35"/>
      <c r="AF460" s="749" t="e">
        <f t="shared" si="1053"/>
        <v>#DIV/0!</v>
      </c>
      <c r="AG460" s="35"/>
      <c r="AH460" s="749" t="e">
        <f t="shared" si="1068"/>
        <v>#DIV/0!</v>
      </c>
      <c r="AI460" s="35"/>
      <c r="AJ460" s="35"/>
      <c r="AK460" s="35"/>
      <c r="AL460" s="749" t="e">
        <f t="shared" si="1025"/>
        <v>#DIV/0!</v>
      </c>
      <c r="AM460" s="35"/>
      <c r="AN460" s="35"/>
      <c r="AO460" s="35"/>
      <c r="AP460" s="35"/>
      <c r="AQ460" s="35"/>
      <c r="AR460" s="35"/>
      <c r="AS460" s="749" t="e">
        <f t="shared" si="1054"/>
        <v>#DIV/0!</v>
      </c>
      <c r="AT460" s="35"/>
      <c r="AU460" s="749"/>
      <c r="AV460" s="35"/>
      <c r="AW460" s="749"/>
      <c r="AX460" s="35"/>
      <c r="AY460" s="749" t="e">
        <f t="shared" si="1026"/>
        <v>#DIV/0!</v>
      </c>
      <c r="AZ460" s="35"/>
      <c r="BA460" s="749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E460" s="749"/>
    </row>
    <row r="461" spans="2:83" s="37" customFormat="1" ht="62.25" hidden="1" customHeight="1" x14ac:dyDescent="0.25">
      <c r="B461" s="205"/>
      <c r="C461" s="111"/>
      <c r="D461" s="35"/>
      <c r="E461" s="35"/>
      <c r="F461" s="35"/>
      <c r="G461" s="35"/>
      <c r="H461" s="35"/>
      <c r="I461" s="35"/>
      <c r="J461" s="99">
        <f t="shared" si="1034"/>
        <v>0</v>
      </c>
      <c r="K461" s="35"/>
      <c r="L461" s="749" t="e">
        <f t="shared" si="1052"/>
        <v>#DIV/0!</v>
      </c>
      <c r="M461" s="35"/>
      <c r="N461" s="35"/>
      <c r="O461" s="35"/>
      <c r="P461" s="35"/>
      <c r="Q461" s="35"/>
      <c r="R461" s="35"/>
      <c r="S461" s="35"/>
      <c r="T461" s="35"/>
      <c r="U461" s="35"/>
      <c r="V461" s="665">
        <f t="shared" si="1016"/>
        <v>0</v>
      </c>
      <c r="W461" s="35"/>
      <c r="X461" s="35"/>
      <c r="Y461" s="35"/>
      <c r="Z461" s="35">
        <f t="shared" si="1013"/>
        <v>0</v>
      </c>
      <c r="AA461" s="35">
        <f t="shared" si="1061"/>
        <v>0</v>
      </c>
      <c r="AB461" s="35"/>
      <c r="AC461" s="35"/>
      <c r="AD461" s="35"/>
      <c r="AE461" s="35"/>
      <c r="AF461" s="749" t="e">
        <f t="shared" si="1053"/>
        <v>#DIV/0!</v>
      </c>
      <c r="AG461" s="35"/>
      <c r="AH461" s="749" t="e">
        <f t="shared" si="1068"/>
        <v>#DIV/0!</v>
      </c>
      <c r="AI461" s="35"/>
      <c r="AJ461" s="35"/>
      <c r="AK461" s="35"/>
      <c r="AL461" s="749" t="e">
        <f t="shared" ref="AL461:AL524" si="1073">AK461/G461</f>
        <v>#DIV/0!</v>
      </c>
      <c r="AM461" s="35"/>
      <c r="AN461" s="35"/>
      <c r="AO461" s="35"/>
      <c r="AP461" s="35"/>
      <c r="AQ461" s="35"/>
      <c r="AR461" s="35"/>
      <c r="AS461" s="749" t="e">
        <f t="shared" si="1054"/>
        <v>#DIV/0!</v>
      </c>
      <c r="AT461" s="35"/>
      <c r="AU461" s="749"/>
      <c r="AV461" s="35"/>
      <c r="AW461" s="749"/>
      <c r="AX461" s="35"/>
      <c r="AY461" s="749" t="e">
        <f t="shared" si="1026"/>
        <v>#DIV/0!</v>
      </c>
      <c r="AZ461" s="35"/>
      <c r="BA461" s="749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E461" s="749"/>
    </row>
    <row r="462" spans="2:83" s="42" customFormat="1" ht="62.25" hidden="1" customHeight="1" x14ac:dyDescent="0.25">
      <c r="B462" s="541" t="s">
        <v>81</v>
      </c>
      <c r="C462" s="98" t="s">
        <v>231</v>
      </c>
      <c r="D462" s="115">
        <f>E462</f>
        <v>0</v>
      </c>
      <c r="E462" s="115"/>
      <c r="F462" s="115"/>
      <c r="G462" s="115"/>
      <c r="H462" s="41"/>
      <c r="I462" s="41"/>
      <c r="J462" s="99">
        <f t="shared" si="1034"/>
        <v>0</v>
      </c>
      <c r="K462" s="115">
        <f>M462</f>
        <v>0</v>
      </c>
      <c r="L462" s="749" t="e">
        <f t="shared" si="1052"/>
        <v>#DIV/0!</v>
      </c>
      <c r="M462" s="115">
        <f>M463</f>
        <v>0</v>
      </c>
      <c r="N462" s="115"/>
      <c r="O462" s="115"/>
      <c r="P462" s="115"/>
      <c r="Q462" s="115"/>
      <c r="R462" s="115"/>
      <c r="S462" s="41"/>
      <c r="T462" s="41"/>
      <c r="U462" s="41"/>
      <c r="V462" s="665">
        <f t="shared" si="1016"/>
        <v>0</v>
      </c>
      <c r="W462" s="41"/>
      <c r="X462" s="41"/>
      <c r="Y462" s="41"/>
      <c r="Z462" s="115">
        <f t="shared" si="1013"/>
        <v>0</v>
      </c>
      <c r="AA462" s="115">
        <f t="shared" si="1061"/>
        <v>0</v>
      </c>
      <c r="AB462" s="41"/>
      <c r="AC462" s="41"/>
      <c r="AD462" s="41"/>
      <c r="AE462" s="115">
        <f>AG462</f>
        <v>0</v>
      </c>
      <c r="AF462" s="749" t="e">
        <f t="shared" si="1053"/>
        <v>#DIV/0!</v>
      </c>
      <c r="AG462" s="115"/>
      <c r="AH462" s="749" t="e">
        <f t="shared" si="1068"/>
        <v>#DIV/0!</v>
      </c>
      <c r="AI462" s="115"/>
      <c r="AJ462" s="115"/>
      <c r="AK462" s="115"/>
      <c r="AL462" s="749" t="e">
        <f t="shared" si="1073"/>
        <v>#DIV/0!</v>
      </c>
      <c r="AM462" s="41"/>
      <c r="AN462" s="41"/>
      <c r="AO462" s="41"/>
      <c r="AP462" s="115"/>
      <c r="AQ462" s="115"/>
      <c r="AR462" s="115">
        <f>AT462</f>
        <v>0</v>
      </c>
      <c r="AS462" s="749" t="e">
        <f t="shared" si="1054"/>
        <v>#DIV/0!</v>
      </c>
      <c r="AT462" s="115">
        <f>AT463</f>
        <v>0</v>
      </c>
      <c r="AU462" s="749"/>
      <c r="AV462" s="115"/>
      <c r="AW462" s="749"/>
      <c r="AX462" s="115"/>
      <c r="AY462" s="749" t="e">
        <f t="shared" ref="AY462:AY512" si="1074">AX462/G462</f>
        <v>#DIV/0!</v>
      </c>
      <c r="AZ462" s="41"/>
      <c r="BA462" s="749"/>
      <c r="BB462" s="41"/>
      <c r="BC462" s="41"/>
      <c r="BD462" s="41"/>
      <c r="BE462" s="115"/>
      <c r="BF462" s="115"/>
      <c r="BG462" s="115"/>
      <c r="BH462" s="41"/>
      <c r="BI462" s="41"/>
      <c r="BJ462" s="115"/>
      <c r="BK462" s="115"/>
      <c r="BL462" s="41"/>
      <c r="BM462" s="41"/>
      <c r="BN462" s="115"/>
      <c r="BO462" s="115"/>
      <c r="BP462" s="115"/>
      <c r="BQ462" s="115"/>
      <c r="BR462" s="41"/>
      <c r="BS462" s="41"/>
      <c r="BT462" s="115"/>
      <c r="BU462" s="115"/>
      <c r="BV462" s="115"/>
      <c r="BW462" s="115"/>
      <c r="BX462" s="115"/>
      <c r="BY462" s="41"/>
      <c r="BZ462" s="41"/>
      <c r="CE462" s="749"/>
    </row>
    <row r="463" spans="2:83" s="37" customFormat="1" ht="62.25" hidden="1" customHeight="1" x14ac:dyDescent="0.25">
      <c r="B463" s="205"/>
      <c r="C463" s="111" t="s">
        <v>40</v>
      </c>
      <c r="D463" s="117">
        <f>E463</f>
        <v>0</v>
      </c>
      <c r="E463" s="117"/>
      <c r="F463" s="117"/>
      <c r="G463" s="117"/>
      <c r="H463" s="35"/>
      <c r="I463" s="35"/>
      <c r="J463" s="99">
        <f t="shared" si="1034"/>
        <v>0</v>
      </c>
      <c r="K463" s="117">
        <f>M463</f>
        <v>0</v>
      </c>
      <c r="L463" s="749" t="e">
        <f t="shared" si="1052"/>
        <v>#DIV/0!</v>
      </c>
      <c r="M463" s="117">
        <v>0</v>
      </c>
      <c r="N463" s="117"/>
      <c r="O463" s="117"/>
      <c r="P463" s="117"/>
      <c r="Q463" s="117"/>
      <c r="R463" s="117"/>
      <c r="S463" s="35"/>
      <c r="T463" s="35"/>
      <c r="U463" s="35"/>
      <c r="V463" s="665">
        <f t="shared" si="1016"/>
        <v>0</v>
      </c>
      <c r="W463" s="35"/>
      <c r="X463" s="35"/>
      <c r="Y463" s="35"/>
      <c r="Z463" s="117">
        <f t="shared" si="1013"/>
        <v>0</v>
      </c>
      <c r="AA463" s="117">
        <f t="shared" si="1061"/>
        <v>0</v>
      </c>
      <c r="AB463" s="35"/>
      <c r="AC463" s="35"/>
      <c r="AD463" s="35"/>
      <c r="AE463" s="117">
        <f>AG463</f>
        <v>0</v>
      </c>
      <c r="AF463" s="749" t="e">
        <f t="shared" si="1053"/>
        <v>#DIV/0!</v>
      </c>
      <c r="AG463" s="117"/>
      <c r="AH463" s="749" t="e">
        <f t="shared" si="1068"/>
        <v>#DIV/0!</v>
      </c>
      <c r="AI463" s="117"/>
      <c r="AJ463" s="117"/>
      <c r="AK463" s="117"/>
      <c r="AL463" s="749" t="e">
        <f t="shared" si="1073"/>
        <v>#DIV/0!</v>
      </c>
      <c r="AM463" s="35"/>
      <c r="AN463" s="35"/>
      <c r="AO463" s="35"/>
      <c r="AP463" s="117"/>
      <c r="AQ463" s="117"/>
      <c r="AR463" s="117">
        <f>AT463</f>
        <v>0</v>
      </c>
      <c r="AS463" s="749" t="e">
        <f t="shared" si="1054"/>
        <v>#DIV/0!</v>
      </c>
      <c r="AT463" s="117">
        <v>0</v>
      </c>
      <c r="AU463" s="749"/>
      <c r="AV463" s="117"/>
      <c r="AW463" s="749"/>
      <c r="AX463" s="117"/>
      <c r="AY463" s="749" t="e">
        <f t="shared" si="1074"/>
        <v>#DIV/0!</v>
      </c>
      <c r="AZ463" s="35"/>
      <c r="BA463" s="749"/>
      <c r="BB463" s="35"/>
      <c r="BC463" s="35"/>
      <c r="BD463" s="35"/>
      <c r="BE463" s="117"/>
      <c r="BF463" s="117"/>
      <c r="BG463" s="117"/>
      <c r="BH463" s="35"/>
      <c r="BI463" s="35"/>
      <c r="BJ463" s="117"/>
      <c r="BK463" s="117"/>
      <c r="BL463" s="35"/>
      <c r="BM463" s="35"/>
      <c r="BN463" s="117"/>
      <c r="BO463" s="117"/>
      <c r="BP463" s="117"/>
      <c r="BQ463" s="117"/>
      <c r="BR463" s="35"/>
      <c r="BS463" s="35"/>
      <c r="BT463" s="117"/>
      <c r="BU463" s="117"/>
      <c r="BV463" s="117"/>
      <c r="BW463" s="117"/>
      <c r="BX463" s="117"/>
      <c r="BY463" s="35"/>
      <c r="BZ463" s="35"/>
      <c r="CE463" s="749"/>
    </row>
    <row r="464" spans="2:83" s="48" customFormat="1" ht="62.25" hidden="1" customHeight="1" x14ac:dyDescent="0.25">
      <c r="B464" s="541"/>
      <c r="C464" s="123"/>
      <c r="D464" s="301"/>
      <c r="E464" s="301"/>
      <c r="F464" s="301"/>
      <c r="G464" s="301"/>
      <c r="H464" s="301"/>
      <c r="I464" s="301"/>
      <c r="J464" s="99">
        <f t="shared" si="1034"/>
        <v>0</v>
      </c>
      <c r="K464" s="41"/>
      <c r="L464" s="749" t="e">
        <f t="shared" si="1052"/>
        <v>#DIV/0!</v>
      </c>
      <c r="M464" s="301"/>
      <c r="N464" s="41"/>
      <c r="O464" s="301"/>
      <c r="P464" s="41"/>
      <c r="Q464" s="301"/>
      <c r="R464" s="41"/>
      <c r="S464" s="301"/>
      <c r="T464" s="41"/>
      <c r="U464" s="301"/>
      <c r="V464" s="665">
        <f t="shared" si="1016"/>
        <v>0</v>
      </c>
      <c r="W464" s="301"/>
      <c r="X464" s="301"/>
      <c r="Y464" s="301"/>
      <c r="Z464" s="301">
        <f t="shared" si="1013"/>
        <v>0</v>
      </c>
      <c r="AA464" s="301">
        <f t="shared" si="1061"/>
        <v>0</v>
      </c>
      <c r="AB464" s="301"/>
      <c r="AC464" s="301"/>
      <c r="AD464" s="41"/>
      <c r="AE464" s="301"/>
      <c r="AF464" s="749" t="e">
        <f t="shared" si="1053"/>
        <v>#DIV/0!</v>
      </c>
      <c r="AG464" s="301"/>
      <c r="AH464" s="749" t="e">
        <f t="shared" si="1068"/>
        <v>#DIV/0!</v>
      </c>
      <c r="AI464" s="301"/>
      <c r="AJ464" s="41"/>
      <c r="AK464" s="301"/>
      <c r="AL464" s="749" t="e">
        <f t="shared" si="1073"/>
        <v>#DIV/0!</v>
      </c>
      <c r="AM464" s="301"/>
      <c r="AN464" s="41"/>
      <c r="AO464" s="301"/>
      <c r="AP464" s="301"/>
      <c r="AQ464" s="41"/>
      <c r="AR464" s="301"/>
      <c r="AS464" s="749" t="e">
        <f t="shared" si="1054"/>
        <v>#DIV/0!</v>
      </c>
      <c r="AT464" s="301"/>
      <c r="AU464" s="749"/>
      <c r="AV464" s="301"/>
      <c r="AW464" s="749"/>
      <c r="AX464" s="301"/>
      <c r="AY464" s="749" t="e">
        <f t="shared" si="1074"/>
        <v>#DIV/0!</v>
      </c>
      <c r="AZ464" s="301"/>
      <c r="BA464" s="749"/>
      <c r="BB464" s="301"/>
      <c r="BC464" s="301"/>
      <c r="BD464" s="301"/>
      <c r="BE464" s="301"/>
      <c r="BF464" s="301"/>
      <c r="BG464" s="301"/>
      <c r="BH464" s="301"/>
      <c r="BI464" s="301"/>
      <c r="BJ464" s="301"/>
      <c r="BK464" s="301"/>
      <c r="BL464" s="301"/>
      <c r="BM464" s="301"/>
      <c r="BN464" s="301"/>
      <c r="BO464" s="301"/>
      <c r="BP464" s="301"/>
      <c r="BQ464" s="301"/>
      <c r="BR464" s="301"/>
      <c r="BS464" s="301"/>
      <c r="BT464" s="301"/>
      <c r="BU464" s="301"/>
      <c r="BV464" s="301"/>
      <c r="BW464" s="301"/>
      <c r="BX464" s="301"/>
      <c r="BY464" s="301"/>
      <c r="BZ464" s="301"/>
      <c r="CE464" s="749"/>
    </row>
    <row r="465" spans="2:83" s="48" customFormat="1" ht="62.25" hidden="1" customHeight="1" x14ac:dyDescent="0.25">
      <c r="B465" s="541"/>
      <c r="C465" s="123"/>
      <c r="D465" s="301"/>
      <c r="E465" s="301"/>
      <c r="F465" s="301"/>
      <c r="G465" s="301"/>
      <c r="H465" s="301"/>
      <c r="I465" s="301"/>
      <c r="J465" s="99">
        <f t="shared" si="1034"/>
        <v>0</v>
      </c>
      <c r="K465" s="41"/>
      <c r="L465" s="749" t="e">
        <f t="shared" si="1052"/>
        <v>#DIV/0!</v>
      </c>
      <c r="M465" s="301"/>
      <c r="N465" s="41"/>
      <c r="O465" s="301"/>
      <c r="P465" s="41"/>
      <c r="Q465" s="301"/>
      <c r="R465" s="41"/>
      <c r="S465" s="301"/>
      <c r="T465" s="41"/>
      <c r="U465" s="301"/>
      <c r="V465" s="665">
        <f t="shared" si="1016"/>
        <v>0</v>
      </c>
      <c r="W465" s="301"/>
      <c r="X465" s="301"/>
      <c r="Y465" s="301"/>
      <c r="Z465" s="301">
        <f t="shared" si="1013"/>
        <v>0</v>
      </c>
      <c r="AA465" s="301">
        <f t="shared" si="1061"/>
        <v>0</v>
      </c>
      <c r="AB465" s="301"/>
      <c r="AC465" s="301"/>
      <c r="AD465" s="41"/>
      <c r="AE465" s="301"/>
      <c r="AF465" s="749" t="e">
        <f t="shared" si="1053"/>
        <v>#DIV/0!</v>
      </c>
      <c r="AG465" s="301"/>
      <c r="AH465" s="749" t="e">
        <f t="shared" si="1068"/>
        <v>#DIV/0!</v>
      </c>
      <c r="AI465" s="301"/>
      <c r="AJ465" s="41"/>
      <c r="AK465" s="301"/>
      <c r="AL465" s="749" t="e">
        <f t="shared" si="1073"/>
        <v>#DIV/0!</v>
      </c>
      <c r="AM465" s="301"/>
      <c r="AN465" s="41"/>
      <c r="AO465" s="301"/>
      <c r="AP465" s="301"/>
      <c r="AQ465" s="41"/>
      <c r="AR465" s="301"/>
      <c r="AS465" s="749" t="e">
        <f t="shared" si="1054"/>
        <v>#DIV/0!</v>
      </c>
      <c r="AT465" s="301"/>
      <c r="AU465" s="749"/>
      <c r="AV465" s="301"/>
      <c r="AW465" s="749"/>
      <c r="AX465" s="301"/>
      <c r="AY465" s="749" t="e">
        <f t="shared" si="1074"/>
        <v>#DIV/0!</v>
      </c>
      <c r="AZ465" s="301"/>
      <c r="BA465" s="749"/>
      <c r="BB465" s="301"/>
      <c r="BC465" s="301"/>
      <c r="BD465" s="301"/>
      <c r="BE465" s="301"/>
      <c r="BF465" s="301"/>
      <c r="BG465" s="301"/>
      <c r="BH465" s="301"/>
      <c r="BI465" s="301"/>
      <c r="BJ465" s="301"/>
      <c r="BK465" s="301"/>
      <c r="BL465" s="301"/>
      <c r="BM465" s="301"/>
      <c r="BN465" s="301"/>
      <c r="BO465" s="301"/>
      <c r="BP465" s="301"/>
      <c r="BQ465" s="301"/>
      <c r="BR465" s="301"/>
      <c r="BS465" s="301"/>
      <c r="BT465" s="301"/>
      <c r="BU465" s="301"/>
      <c r="BV465" s="301"/>
      <c r="BW465" s="301"/>
      <c r="BX465" s="301"/>
      <c r="BY465" s="301"/>
      <c r="BZ465" s="301"/>
      <c r="CE465" s="749"/>
    </row>
    <row r="466" spans="2:83" s="48" customFormat="1" ht="62.25" hidden="1" customHeight="1" x14ac:dyDescent="0.25">
      <c r="B466" s="541" t="s">
        <v>14</v>
      </c>
      <c r="C466" s="125" t="s">
        <v>288</v>
      </c>
      <c r="D466" s="99">
        <f>E466+G466+H466+I466</f>
        <v>0</v>
      </c>
      <c r="E466" s="665"/>
      <c r="F466" s="665"/>
      <c r="G466" s="665">
        <f>G467</f>
        <v>0</v>
      </c>
      <c r="H466" s="301"/>
      <c r="I466" s="301"/>
      <c r="J466" s="99">
        <f t="shared" si="1034"/>
        <v>0</v>
      </c>
      <c r="K466" s="99">
        <f>M466+Q466+S466+U466</f>
        <v>0</v>
      </c>
      <c r="L466" s="749" t="e">
        <f t="shared" si="1052"/>
        <v>#DIV/0!</v>
      </c>
      <c r="M466" s="665">
        <f>M467</f>
        <v>0</v>
      </c>
      <c r="N466" s="734"/>
      <c r="O466" s="665"/>
      <c r="P466" s="734"/>
      <c r="Q466" s="665">
        <f>Q467</f>
        <v>0</v>
      </c>
      <c r="R466" s="734"/>
      <c r="S466" s="301"/>
      <c r="T466" s="41"/>
      <c r="U466" s="301"/>
      <c r="V466" s="665">
        <f t="shared" si="1016"/>
        <v>0</v>
      </c>
      <c r="W466" s="301"/>
      <c r="X466" s="301"/>
      <c r="Y466" s="301"/>
      <c r="Z466" s="665">
        <f t="shared" si="1013"/>
        <v>0</v>
      </c>
      <c r="AA466" s="665">
        <f t="shared" si="1061"/>
        <v>0</v>
      </c>
      <c r="AB466" s="301"/>
      <c r="AC466" s="301"/>
      <c r="AD466" s="41"/>
      <c r="AE466" s="99">
        <f>AG466+AK466+AM466+AO466</f>
        <v>0</v>
      </c>
      <c r="AF466" s="749" t="e">
        <f t="shared" si="1053"/>
        <v>#DIV/0!</v>
      </c>
      <c r="AG466" s="665"/>
      <c r="AH466" s="749" t="e">
        <f t="shared" si="1068"/>
        <v>#DIV/0!</v>
      </c>
      <c r="AI466" s="665"/>
      <c r="AJ466" s="734"/>
      <c r="AK466" s="889">
        <f>AK467</f>
        <v>0</v>
      </c>
      <c r="AL466" s="749" t="e">
        <f t="shared" si="1073"/>
        <v>#DIV/0!</v>
      </c>
      <c r="AM466" s="301"/>
      <c r="AN466" s="41"/>
      <c r="AO466" s="301"/>
      <c r="AP466" s="665">
        <f>AP467</f>
        <v>0</v>
      </c>
      <c r="AQ466" s="734"/>
      <c r="AR466" s="99">
        <f>AT466+AX466+AZ466+BB466</f>
        <v>0</v>
      </c>
      <c r="AS466" s="749" t="e">
        <f t="shared" si="1054"/>
        <v>#DIV/0!</v>
      </c>
      <c r="AT466" s="665">
        <f>AT467</f>
        <v>0</v>
      </c>
      <c r="AU466" s="749"/>
      <c r="AV466" s="665"/>
      <c r="AW466" s="749"/>
      <c r="AX466" s="665">
        <f>AX467</f>
        <v>0</v>
      </c>
      <c r="AY466" s="749" t="e">
        <f t="shared" si="1074"/>
        <v>#DIV/0!</v>
      </c>
      <c r="AZ466" s="301"/>
      <c r="BA466" s="749"/>
      <c r="BB466" s="301"/>
      <c r="BC466" s="301"/>
      <c r="BD466" s="301"/>
      <c r="BE466" s="99"/>
      <c r="BF466" s="665"/>
      <c r="BG466" s="665"/>
      <c r="BH466" s="301"/>
      <c r="BI466" s="301"/>
      <c r="BJ466" s="665"/>
      <c r="BK466" s="665"/>
      <c r="BL466" s="301"/>
      <c r="BM466" s="301"/>
      <c r="BN466" s="665"/>
      <c r="BO466" s="665"/>
      <c r="BP466" s="665"/>
      <c r="BQ466" s="665"/>
      <c r="BR466" s="301"/>
      <c r="BS466" s="301"/>
      <c r="BT466" s="665"/>
      <c r="BU466" s="99"/>
      <c r="BV466" s="542"/>
      <c r="BW466" s="557"/>
      <c r="BX466" s="542"/>
      <c r="BY466" s="301"/>
      <c r="BZ466" s="301"/>
      <c r="CE466" s="749"/>
    </row>
    <row r="467" spans="2:83" s="45" customFormat="1" ht="62.25" hidden="1" customHeight="1" x14ac:dyDescent="0.25">
      <c r="B467" s="201"/>
      <c r="C467" s="98" t="s">
        <v>31</v>
      </c>
      <c r="D467" s="99">
        <f>E467+G467+H467+I467</f>
        <v>0</v>
      </c>
      <c r="E467" s="665"/>
      <c r="F467" s="665"/>
      <c r="G467" s="665">
        <f>G468</f>
        <v>0</v>
      </c>
      <c r="H467" s="31"/>
      <c r="I467" s="31"/>
      <c r="J467" s="99">
        <f t="shared" si="1034"/>
        <v>0</v>
      </c>
      <c r="K467" s="99">
        <f>M467+Q467+S467+U467</f>
        <v>0</v>
      </c>
      <c r="L467" s="749" t="e">
        <f t="shared" si="1052"/>
        <v>#DIV/0!</v>
      </c>
      <c r="M467" s="665">
        <f>SUM(M468:M471)</f>
        <v>0</v>
      </c>
      <c r="N467" s="734"/>
      <c r="O467" s="665"/>
      <c r="P467" s="734"/>
      <c r="Q467" s="665">
        <f>Q468</f>
        <v>0</v>
      </c>
      <c r="R467" s="734"/>
      <c r="S467" s="31"/>
      <c r="T467" s="31"/>
      <c r="U467" s="31"/>
      <c r="V467" s="665">
        <f t="shared" ref="V467" si="1075">W467+X467+Y467</f>
        <v>0</v>
      </c>
      <c r="W467" s="31"/>
      <c r="X467" s="31"/>
      <c r="Y467" s="31"/>
      <c r="Z467" s="665">
        <f t="shared" ref="Z467" si="1076">AA467+AB467+AC467</f>
        <v>0</v>
      </c>
      <c r="AA467" s="665">
        <f t="shared" si="1061"/>
        <v>0</v>
      </c>
      <c r="AB467" s="31"/>
      <c r="AC467" s="31"/>
      <c r="AD467" s="31"/>
      <c r="AE467" s="99">
        <f>AG467+AK467+AM467+AO467</f>
        <v>0</v>
      </c>
      <c r="AF467" s="749" t="e">
        <f t="shared" si="1053"/>
        <v>#DIV/0!</v>
      </c>
      <c r="AG467" s="665"/>
      <c r="AH467" s="749" t="e">
        <f t="shared" si="1068"/>
        <v>#DIV/0!</v>
      </c>
      <c r="AI467" s="665"/>
      <c r="AJ467" s="734"/>
      <c r="AK467" s="889">
        <f>AK468</f>
        <v>0</v>
      </c>
      <c r="AL467" s="749" t="e">
        <f t="shared" si="1073"/>
        <v>#DIV/0!</v>
      </c>
      <c r="AM467" s="31"/>
      <c r="AN467" s="31"/>
      <c r="AO467" s="31"/>
      <c r="AP467" s="665">
        <f>AP468</f>
        <v>0</v>
      </c>
      <c r="AQ467" s="734"/>
      <c r="AR467" s="99">
        <f>AT467+AX467+AZ467+BB467</f>
        <v>0</v>
      </c>
      <c r="AS467" s="749" t="e">
        <f t="shared" si="1054"/>
        <v>#DIV/0!</v>
      </c>
      <c r="AT467" s="665">
        <f>AT468</f>
        <v>0</v>
      </c>
      <c r="AU467" s="749"/>
      <c r="AV467" s="665"/>
      <c r="AW467" s="749"/>
      <c r="AX467" s="665">
        <f>AX468</f>
        <v>0</v>
      </c>
      <c r="AY467" s="749" t="e">
        <f t="shared" si="1074"/>
        <v>#DIV/0!</v>
      </c>
      <c r="AZ467" s="31"/>
      <c r="BA467" s="749"/>
      <c r="BB467" s="31"/>
      <c r="BC467" s="31"/>
      <c r="BD467" s="31"/>
      <c r="BE467" s="99"/>
      <c r="BF467" s="665"/>
      <c r="BG467" s="665"/>
      <c r="BH467" s="31"/>
      <c r="BI467" s="31"/>
      <c r="BJ467" s="665"/>
      <c r="BK467" s="665"/>
      <c r="BL467" s="31"/>
      <c r="BM467" s="31"/>
      <c r="BN467" s="665"/>
      <c r="BO467" s="665"/>
      <c r="BP467" s="665"/>
      <c r="BQ467" s="665"/>
      <c r="BR467" s="31"/>
      <c r="BS467" s="31"/>
      <c r="BT467" s="665"/>
      <c r="BU467" s="99"/>
      <c r="BV467" s="542"/>
      <c r="BW467" s="557"/>
      <c r="BX467" s="542"/>
      <c r="BY467" s="31"/>
      <c r="BZ467" s="31"/>
      <c r="CE467" s="749"/>
    </row>
    <row r="468" spans="2:83" s="37" customFormat="1" ht="62.25" hidden="1" customHeight="1" x14ac:dyDescent="0.25">
      <c r="B468" s="205"/>
      <c r="C468" s="111" t="s">
        <v>39</v>
      </c>
      <c r="D468" s="117">
        <f>E468</f>
        <v>0</v>
      </c>
      <c r="E468" s="117"/>
      <c r="F468" s="117"/>
      <c r="G468" s="117">
        <v>0</v>
      </c>
      <c r="H468" s="35"/>
      <c r="I468" s="35"/>
      <c r="J468" s="99">
        <f t="shared" si="1034"/>
        <v>0</v>
      </c>
      <c r="K468" s="117">
        <f>M468</f>
        <v>0</v>
      </c>
      <c r="L468" s="749" t="e">
        <f t="shared" si="1052"/>
        <v>#DIV/0!</v>
      </c>
      <c r="M468" s="117">
        <v>0</v>
      </c>
      <c r="N468" s="117"/>
      <c r="O468" s="117"/>
      <c r="P468" s="117"/>
      <c r="Q468" s="117">
        <v>0</v>
      </c>
      <c r="R468" s="117"/>
      <c r="S468" s="35"/>
      <c r="T468" s="35"/>
      <c r="U468" s="35"/>
      <c r="V468" s="665">
        <f t="shared" si="1016"/>
        <v>0</v>
      </c>
      <c r="W468" s="35"/>
      <c r="X468" s="35"/>
      <c r="Y468" s="35"/>
      <c r="Z468" s="117">
        <f t="shared" si="1013"/>
        <v>0</v>
      </c>
      <c r="AA468" s="117">
        <f t="shared" si="1061"/>
        <v>0</v>
      </c>
      <c r="AB468" s="35"/>
      <c r="AC468" s="35"/>
      <c r="AD468" s="35"/>
      <c r="AE468" s="117">
        <f>AG468+AK468</f>
        <v>0</v>
      </c>
      <c r="AF468" s="749" t="e">
        <f t="shared" si="1053"/>
        <v>#DIV/0!</v>
      </c>
      <c r="AG468" s="117"/>
      <c r="AH468" s="749" t="e">
        <f t="shared" si="1068"/>
        <v>#DIV/0!</v>
      </c>
      <c r="AI468" s="117"/>
      <c r="AJ468" s="117"/>
      <c r="AK468" s="117"/>
      <c r="AL468" s="749" t="e">
        <f t="shared" si="1073"/>
        <v>#DIV/0!</v>
      </c>
      <c r="AM468" s="35"/>
      <c r="AN468" s="35"/>
      <c r="AO468" s="35"/>
      <c r="AP468" s="117">
        <f>AX468-AK468</f>
        <v>0</v>
      </c>
      <c r="AQ468" s="117"/>
      <c r="AR468" s="117">
        <f>AT468+AX468</f>
        <v>0</v>
      </c>
      <c r="AS468" s="749" t="e">
        <f t="shared" si="1054"/>
        <v>#DIV/0!</v>
      </c>
      <c r="AT468" s="117">
        <v>0</v>
      </c>
      <c r="AU468" s="749"/>
      <c r="AV468" s="117"/>
      <c r="AW468" s="749"/>
      <c r="AX468" s="117"/>
      <c r="AY468" s="749" t="e">
        <f t="shared" si="1074"/>
        <v>#DIV/0!</v>
      </c>
      <c r="AZ468" s="35"/>
      <c r="BA468" s="749"/>
      <c r="BB468" s="35"/>
      <c r="BC468" s="35"/>
      <c r="BD468" s="35"/>
      <c r="BE468" s="117"/>
      <c r="BF468" s="117"/>
      <c r="BG468" s="117"/>
      <c r="BH468" s="35"/>
      <c r="BI468" s="35"/>
      <c r="BJ468" s="117"/>
      <c r="BK468" s="117"/>
      <c r="BL468" s="35"/>
      <c r="BM468" s="35"/>
      <c r="BN468" s="665"/>
      <c r="BO468" s="117"/>
      <c r="BP468" s="117"/>
      <c r="BQ468" s="117"/>
      <c r="BR468" s="35"/>
      <c r="BS468" s="35"/>
      <c r="BT468" s="117"/>
      <c r="BU468" s="117"/>
      <c r="BV468" s="117"/>
      <c r="BW468" s="117"/>
      <c r="BX468" s="117"/>
      <c r="BY468" s="35"/>
      <c r="BZ468" s="35"/>
      <c r="CE468" s="749"/>
    </row>
    <row r="469" spans="2:83" s="48" customFormat="1" ht="62.25" hidden="1" customHeight="1" x14ac:dyDescent="0.25">
      <c r="B469" s="541" t="s">
        <v>290</v>
      </c>
      <c r="C469" s="125" t="s">
        <v>271</v>
      </c>
      <c r="D469" s="99">
        <f>E469+G469+H469+I469</f>
        <v>0</v>
      </c>
      <c r="E469" s="665"/>
      <c r="F469" s="665"/>
      <c r="G469" s="665">
        <f>G471</f>
        <v>0</v>
      </c>
      <c r="H469" s="301"/>
      <c r="I469" s="301"/>
      <c r="J469" s="99">
        <f t="shared" si="1034"/>
        <v>0</v>
      </c>
      <c r="K469" s="99">
        <f>M469+Q469+S469+U469</f>
        <v>0</v>
      </c>
      <c r="L469" s="749" t="e">
        <f t="shared" si="1052"/>
        <v>#DIV/0!</v>
      </c>
      <c r="M469" s="665">
        <f>M471</f>
        <v>0</v>
      </c>
      <c r="N469" s="734"/>
      <c r="O469" s="665"/>
      <c r="P469" s="734"/>
      <c r="Q469" s="665">
        <f>Q471</f>
        <v>0</v>
      </c>
      <c r="R469" s="734"/>
      <c r="S469" s="301"/>
      <c r="T469" s="41"/>
      <c r="U469" s="301"/>
      <c r="V469" s="665">
        <f t="shared" si="1016"/>
        <v>0</v>
      </c>
      <c r="W469" s="301"/>
      <c r="X469" s="301"/>
      <c r="Y469" s="301"/>
      <c r="Z469" s="665">
        <f t="shared" ref="Z469:Z596" si="1077">AA469+AB469+AC469</f>
        <v>0</v>
      </c>
      <c r="AA469" s="665">
        <f t="shared" si="1061"/>
        <v>0</v>
      </c>
      <c r="AB469" s="301"/>
      <c r="AC469" s="301"/>
      <c r="AD469" s="41"/>
      <c r="AE469" s="99">
        <f>AG469+AK469+AM469+AO469</f>
        <v>0</v>
      </c>
      <c r="AF469" s="749" t="e">
        <f t="shared" si="1053"/>
        <v>#DIV/0!</v>
      </c>
      <c r="AG469" s="665"/>
      <c r="AH469" s="749" t="e">
        <f t="shared" si="1068"/>
        <v>#DIV/0!</v>
      </c>
      <c r="AI469" s="665"/>
      <c r="AJ469" s="734"/>
      <c r="AK469" s="889">
        <f>AK471</f>
        <v>0</v>
      </c>
      <c r="AL469" s="749" t="e">
        <f t="shared" si="1073"/>
        <v>#DIV/0!</v>
      </c>
      <c r="AM469" s="301"/>
      <c r="AN469" s="41"/>
      <c r="AO469" s="301"/>
      <c r="AP469" s="665">
        <f>AP470</f>
        <v>0</v>
      </c>
      <c r="AQ469" s="734"/>
      <c r="AR469" s="99">
        <f>AT469+AX469+AZ469+BB469</f>
        <v>0</v>
      </c>
      <c r="AS469" s="749" t="e">
        <f t="shared" si="1054"/>
        <v>#DIV/0!</v>
      </c>
      <c r="AT469" s="665">
        <f>AT471</f>
        <v>0</v>
      </c>
      <c r="AU469" s="749"/>
      <c r="AV469" s="665"/>
      <c r="AW469" s="749"/>
      <c r="AX469" s="665">
        <f>AX471</f>
        <v>0</v>
      </c>
      <c r="AY469" s="749" t="e">
        <f t="shared" si="1074"/>
        <v>#DIV/0!</v>
      </c>
      <c r="AZ469" s="301"/>
      <c r="BA469" s="749"/>
      <c r="BB469" s="301"/>
      <c r="BC469" s="301"/>
      <c r="BD469" s="301"/>
      <c r="BE469" s="99"/>
      <c r="BF469" s="665"/>
      <c r="BG469" s="665"/>
      <c r="BH469" s="301"/>
      <c r="BI469" s="301"/>
      <c r="BJ469" s="665"/>
      <c r="BK469" s="665"/>
      <c r="BL469" s="301"/>
      <c r="BM469" s="301"/>
      <c r="BN469" s="665"/>
      <c r="BO469" s="665"/>
      <c r="BP469" s="665"/>
      <c r="BQ469" s="665"/>
      <c r="BR469" s="301"/>
      <c r="BS469" s="301"/>
      <c r="BT469" s="665"/>
      <c r="BU469" s="99"/>
      <c r="BV469" s="542"/>
      <c r="BW469" s="557"/>
      <c r="BX469" s="542"/>
      <c r="BY469" s="301"/>
      <c r="BZ469" s="301"/>
      <c r="CE469" s="749"/>
    </row>
    <row r="470" spans="2:83" s="45" customFormat="1" ht="62.25" hidden="1" customHeight="1" x14ac:dyDescent="0.25">
      <c r="B470" s="201"/>
      <c r="C470" s="98" t="s">
        <v>31</v>
      </c>
      <c r="D470" s="99">
        <f>E470+G470+H470+I470</f>
        <v>0</v>
      </c>
      <c r="E470" s="665"/>
      <c r="F470" s="665"/>
      <c r="G470" s="665">
        <f>G471</f>
        <v>0</v>
      </c>
      <c r="H470" s="31"/>
      <c r="I470" s="31"/>
      <c r="J470" s="99">
        <f t="shared" si="1034"/>
        <v>0</v>
      </c>
      <c r="K470" s="99">
        <f>M470+Q470+S470+U470</f>
        <v>0</v>
      </c>
      <c r="L470" s="749" t="e">
        <f t="shared" si="1052"/>
        <v>#DIV/0!</v>
      </c>
      <c r="M470" s="665">
        <f>M471</f>
        <v>0</v>
      </c>
      <c r="N470" s="734"/>
      <c r="O470" s="665"/>
      <c r="P470" s="734"/>
      <c r="Q470" s="665">
        <f>Q471</f>
        <v>0</v>
      </c>
      <c r="R470" s="734"/>
      <c r="S470" s="31"/>
      <c r="T470" s="31"/>
      <c r="U470" s="31"/>
      <c r="V470" s="665">
        <f t="shared" ref="V470" si="1078">W470+X470+Y470</f>
        <v>0</v>
      </c>
      <c r="W470" s="31"/>
      <c r="X470" s="31"/>
      <c r="Y470" s="31"/>
      <c r="Z470" s="665">
        <f t="shared" si="1077"/>
        <v>0</v>
      </c>
      <c r="AA470" s="665">
        <f t="shared" si="1061"/>
        <v>0</v>
      </c>
      <c r="AB470" s="31"/>
      <c r="AC470" s="31"/>
      <c r="AD470" s="31"/>
      <c r="AE470" s="99">
        <f>AG470+AK470+AM470+AO470</f>
        <v>0</v>
      </c>
      <c r="AF470" s="749" t="e">
        <f t="shared" si="1053"/>
        <v>#DIV/0!</v>
      </c>
      <c r="AG470" s="665"/>
      <c r="AH470" s="749" t="e">
        <f t="shared" si="1068"/>
        <v>#DIV/0!</v>
      </c>
      <c r="AI470" s="665"/>
      <c r="AJ470" s="734"/>
      <c r="AK470" s="889">
        <f>AK471</f>
        <v>0</v>
      </c>
      <c r="AL470" s="749" t="e">
        <f t="shared" si="1073"/>
        <v>#DIV/0!</v>
      </c>
      <c r="AM470" s="31"/>
      <c r="AN470" s="31"/>
      <c r="AO470" s="31"/>
      <c r="AP470" s="665">
        <f>AP471</f>
        <v>0</v>
      </c>
      <c r="AQ470" s="734"/>
      <c r="AR470" s="99">
        <f>AT470+AX470+AZ470+BB470</f>
        <v>0</v>
      </c>
      <c r="AS470" s="749" t="e">
        <f t="shared" si="1054"/>
        <v>#DIV/0!</v>
      </c>
      <c r="AT470" s="665">
        <f>AT471</f>
        <v>0</v>
      </c>
      <c r="AU470" s="749"/>
      <c r="AV470" s="665"/>
      <c r="AW470" s="749"/>
      <c r="AX470" s="665">
        <f>AX471</f>
        <v>0</v>
      </c>
      <c r="AY470" s="749" t="e">
        <f t="shared" si="1074"/>
        <v>#DIV/0!</v>
      </c>
      <c r="AZ470" s="31"/>
      <c r="BA470" s="749"/>
      <c r="BB470" s="31"/>
      <c r="BC470" s="31"/>
      <c r="BD470" s="31"/>
      <c r="BE470" s="99"/>
      <c r="BF470" s="665"/>
      <c r="BG470" s="665"/>
      <c r="BH470" s="31"/>
      <c r="BI470" s="31"/>
      <c r="BJ470" s="665"/>
      <c r="BK470" s="665"/>
      <c r="BL470" s="31"/>
      <c r="BM470" s="31"/>
      <c r="BN470" s="665"/>
      <c r="BO470" s="665"/>
      <c r="BP470" s="665"/>
      <c r="BQ470" s="665"/>
      <c r="BR470" s="31"/>
      <c r="BS470" s="31"/>
      <c r="BT470" s="665"/>
      <c r="BU470" s="99"/>
      <c r="BV470" s="542"/>
      <c r="BW470" s="557"/>
      <c r="BX470" s="542"/>
      <c r="BY470" s="31"/>
      <c r="BZ470" s="31"/>
      <c r="CE470" s="749"/>
    </row>
    <row r="471" spans="2:83" s="37" customFormat="1" ht="62.25" hidden="1" customHeight="1" x14ac:dyDescent="0.25">
      <c r="B471" s="205"/>
      <c r="C471" s="111" t="s">
        <v>39</v>
      </c>
      <c r="D471" s="665">
        <f t="shared" ref="D471" si="1079">E471</f>
        <v>0</v>
      </c>
      <c r="E471" s="117"/>
      <c r="F471" s="117"/>
      <c r="G471" s="117">
        <v>0</v>
      </c>
      <c r="H471" s="35"/>
      <c r="I471" s="35"/>
      <c r="J471" s="99">
        <f t="shared" ref="J471:J495" si="1080">Q471-G471</f>
        <v>0</v>
      </c>
      <c r="K471" s="665">
        <f t="shared" ref="K471" si="1081">M471</f>
        <v>0</v>
      </c>
      <c r="L471" s="749" t="e">
        <f t="shared" si="1052"/>
        <v>#DIV/0!</v>
      </c>
      <c r="M471" s="117">
        <v>0</v>
      </c>
      <c r="N471" s="117"/>
      <c r="O471" s="117"/>
      <c r="P471" s="117"/>
      <c r="Q471" s="117">
        <v>0</v>
      </c>
      <c r="R471" s="117"/>
      <c r="S471" s="35"/>
      <c r="T471" s="35"/>
      <c r="U471" s="35"/>
      <c r="V471" s="89">
        <f t="shared" ref="V471:V597" si="1082">W471+X471+Y471</f>
        <v>0</v>
      </c>
      <c r="W471" s="35"/>
      <c r="X471" s="35"/>
      <c r="Y471" s="35"/>
      <c r="Z471" s="117">
        <f t="shared" si="1077"/>
        <v>0</v>
      </c>
      <c r="AA471" s="117">
        <f t="shared" si="1061"/>
        <v>0</v>
      </c>
      <c r="AB471" s="35"/>
      <c r="AC471" s="35"/>
      <c r="AD471" s="35"/>
      <c r="AE471" s="117">
        <f>AG471+AK471</f>
        <v>0</v>
      </c>
      <c r="AF471" s="749" t="e">
        <f t="shared" si="1053"/>
        <v>#DIV/0!</v>
      </c>
      <c r="AG471" s="117"/>
      <c r="AH471" s="749" t="e">
        <f t="shared" si="1068"/>
        <v>#DIV/0!</v>
      </c>
      <c r="AI471" s="117"/>
      <c r="AJ471" s="117"/>
      <c r="AK471" s="117"/>
      <c r="AL471" s="749" t="e">
        <f t="shared" si="1073"/>
        <v>#DIV/0!</v>
      </c>
      <c r="AM471" s="35"/>
      <c r="AN471" s="35"/>
      <c r="AO471" s="35"/>
      <c r="AP471" s="117">
        <f>AX471-AK471</f>
        <v>0</v>
      </c>
      <c r="AQ471" s="117"/>
      <c r="AR471" s="117">
        <f>AT471+AX471</f>
        <v>0</v>
      </c>
      <c r="AS471" s="749" t="e">
        <f t="shared" si="1054"/>
        <v>#DIV/0!</v>
      </c>
      <c r="AT471" s="117">
        <v>0</v>
      </c>
      <c r="AU471" s="749"/>
      <c r="AV471" s="117"/>
      <c r="AW471" s="749"/>
      <c r="AX471" s="117">
        <f>AK471</f>
        <v>0</v>
      </c>
      <c r="AY471" s="749" t="e">
        <f t="shared" si="1074"/>
        <v>#DIV/0!</v>
      </c>
      <c r="AZ471" s="35"/>
      <c r="BA471" s="749"/>
      <c r="BB471" s="35"/>
      <c r="BC471" s="35"/>
      <c r="BD471" s="35"/>
      <c r="BE471" s="117"/>
      <c r="BF471" s="117"/>
      <c r="BG471" s="117"/>
      <c r="BH471" s="35"/>
      <c r="BI471" s="35"/>
      <c r="BJ471" s="117"/>
      <c r="BK471" s="117"/>
      <c r="BL471" s="35"/>
      <c r="BM471" s="35"/>
      <c r="BN471" s="665"/>
      <c r="BO471" s="117"/>
      <c r="BP471" s="117"/>
      <c r="BQ471" s="117"/>
      <c r="BR471" s="35"/>
      <c r="BS471" s="35"/>
      <c r="BT471" s="117"/>
      <c r="BU471" s="117"/>
      <c r="BV471" s="117"/>
      <c r="BW471" s="117"/>
      <c r="BX471" s="117"/>
      <c r="BY471" s="35"/>
      <c r="BZ471" s="35"/>
      <c r="CE471" s="749"/>
    </row>
    <row r="472" spans="2:83" s="37" customFormat="1" ht="129.75" customHeight="1" x14ac:dyDescent="0.25">
      <c r="B472" s="541" t="s">
        <v>15</v>
      </c>
      <c r="C472" s="125" t="s">
        <v>319</v>
      </c>
      <c r="D472" s="99">
        <f>E472+G472+H472+I472</f>
        <v>170000</v>
      </c>
      <c r="E472" s="665"/>
      <c r="F472" s="665"/>
      <c r="G472" s="665">
        <f>G473</f>
        <v>170000</v>
      </c>
      <c r="H472" s="35"/>
      <c r="I472" s="35"/>
      <c r="J472" s="99">
        <f t="shared" si="1080"/>
        <v>-170000</v>
      </c>
      <c r="K472" s="99">
        <f>M472+Q472+S472+U472</f>
        <v>0</v>
      </c>
      <c r="L472" s="749">
        <f t="shared" si="1052"/>
        <v>0</v>
      </c>
      <c r="M472" s="665">
        <f>M475</f>
        <v>0</v>
      </c>
      <c r="N472" s="734"/>
      <c r="O472" s="665"/>
      <c r="P472" s="734"/>
      <c r="Q472" s="665">
        <f>Q475</f>
        <v>0</v>
      </c>
      <c r="R472" s="734"/>
      <c r="S472" s="35"/>
      <c r="T472" s="35"/>
      <c r="U472" s="35"/>
      <c r="V472" s="89"/>
      <c r="W472" s="35"/>
      <c r="X472" s="35"/>
      <c r="Y472" s="35"/>
      <c r="Z472" s="117"/>
      <c r="AA472" s="117"/>
      <c r="AB472" s="35"/>
      <c r="AC472" s="35"/>
      <c r="AD472" s="35"/>
      <c r="AE472" s="99">
        <f>AG472+AK472+AM472+AO472</f>
        <v>0</v>
      </c>
      <c r="AF472" s="749">
        <f t="shared" si="1053"/>
        <v>0</v>
      </c>
      <c r="AG472" s="665"/>
      <c r="AH472" s="749" t="e">
        <f t="shared" si="1068"/>
        <v>#DIV/0!</v>
      </c>
      <c r="AI472" s="665"/>
      <c r="AJ472" s="734"/>
      <c r="AK472" s="889">
        <f>AK473</f>
        <v>0</v>
      </c>
      <c r="AL472" s="749">
        <f t="shared" si="1073"/>
        <v>0</v>
      </c>
      <c r="AM472" s="35"/>
      <c r="AN472" s="35"/>
      <c r="AO472" s="35"/>
      <c r="AP472" s="115">
        <f>AP473</f>
        <v>0</v>
      </c>
      <c r="AQ472" s="115"/>
      <c r="AR472" s="99">
        <f>AT472+AX472+AZ472+BB472</f>
        <v>31149.633000000002</v>
      </c>
      <c r="AS472" s="749">
        <f t="shared" si="1054"/>
        <v>0.18323313529411767</v>
      </c>
      <c r="AT472" s="665">
        <f>AT475</f>
        <v>0</v>
      </c>
      <c r="AU472" s="749"/>
      <c r="AV472" s="665"/>
      <c r="AW472" s="749"/>
      <c r="AX472" s="665">
        <f>AX473</f>
        <v>31149.633000000002</v>
      </c>
      <c r="AY472" s="749">
        <f t="shared" si="1074"/>
        <v>0.18323313529411767</v>
      </c>
      <c r="AZ472" s="35"/>
      <c r="BA472" s="749"/>
      <c r="BB472" s="35"/>
      <c r="BC472" s="35"/>
      <c r="BD472" s="35"/>
      <c r="BE472" s="99"/>
      <c r="BF472" s="665"/>
      <c r="BG472" s="665"/>
      <c r="BH472" s="35"/>
      <c r="BI472" s="35"/>
      <c r="BJ472" s="117"/>
      <c r="BK472" s="117"/>
      <c r="BL472" s="35"/>
      <c r="BM472" s="35"/>
      <c r="BN472" s="665"/>
      <c r="BO472" s="117"/>
      <c r="BP472" s="117"/>
      <c r="BQ472" s="665"/>
      <c r="BR472" s="35"/>
      <c r="BS472" s="35"/>
      <c r="BT472" s="115"/>
      <c r="BU472" s="99"/>
      <c r="BV472" s="542"/>
      <c r="BW472" s="557"/>
      <c r="BX472" s="542"/>
      <c r="BY472" s="35"/>
      <c r="BZ472" s="35"/>
      <c r="CE472" s="749"/>
    </row>
    <row r="473" spans="2:83" s="45" customFormat="1" ht="45.75" hidden="1" customHeight="1" x14ac:dyDescent="0.25">
      <c r="B473" s="201"/>
      <c r="C473" s="98" t="s">
        <v>31</v>
      </c>
      <c r="D473" s="99">
        <f>E473+G473+H473+I473</f>
        <v>170000</v>
      </c>
      <c r="E473" s="665">
        <f>E475</f>
        <v>0</v>
      </c>
      <c r="F473" s="665"/>
      <c r="G473" s="665">
        <f>SUM(G474:G475)</f>
        <v>170000</v>
      </c>
      <c r="H473" s="31"/>
      <c r="I473" s="31"/>
      <c r="J473" s="99">
        <f t="shared" si="1080"/>
        <v>-170000</v>
      </c>
      <c r="K473" s="99">
        <f>M473+Q473+S473+U473</f>
        <v>0</v>
      </c>
      <c r="L473" s="749">
        <f t="shared" si="1052"/>
        <v>0</v>
      </c>
      <c r="M473" s="665">
        <f>M475</f>
        <v>0</v>
      </c>
      <c r="N473" s="734"/>
      <c r="O473" s="665"/>
      <c r="P473" s="734"/>
      <c r="Q473" s="665">
        <f>Q474+Q475</f>
        <v>0</v>
      </c>
      <c r="R473" s="734"/>
      <c r="S473" s="31"/>
      <c r="T473" s="31"/>
      <c r="U473" s="31"/>
      <c r="V473" s="665">
        <f t="shared" ref="V473" si="1083">W473+X473+Y473</f>
        <v>0</v>
      </c>
      <c r="W473" s="31"/>
      <c r="X473" s="31"/>
      <c r="Y473" s="31"/>
      <c r="Z473" s="665">
        <f t="shared" ref="Z473" si="1084">AA473+AB473+AC473</f>
        <v>0</v>
      </c>
      <c r="AA473" s="665">
        <f>E473</f>
        <v>0</v>
      </c>
      <c r="AB473" s="31"/>
      <c r="AC473" s="31"/>
      <c r="AD473" s="31"/>
      <c r="AE473" s="99">
        <f>AG473+AK473+AM473+AO473</f>
        <v>0</v>
      </c>
      <c r="AF473" s="749">
        <f t="shared" si="1053"/>
        <v>0</v>
      </c>
      <c r="AG473" s="665">
        <f>AG475</f>
        <v>0</v>
      </c>
      <c r="AH473" s="749" t="e">
        <f t="shared" si="1068"/>
        <v>#DIV/0!</v>
      </c>
      <c r="AI473" s="665"/>
      <c r="AJ473" s="734"/>
      <c r="AK473" s="665">
        <f>AK474+AK475</f>
        <v>0</v>
      </c>
      <c r="AL473" s="749">
        <f t="shared" si="1073"/>
        <v>0</v>
      </c>
      <c r="AM473" s="31"/>
      <c r="AN473" s="31"/>
      <c r="AO473" s="31"/>
      <c r="AP473" s="665">
        <f>AP475</f>
        <v>0</v>
      </c>
      <c r="AQ473" s="734"/>
      <c r="AR473" s="99">
        <f>AT473+AX473+AZ473+BB473</f>
        <v>31149.633000000002</v>
      </c>
      <c r="AS473" s="749">
        <f t="shared" si="1054"/>
        <v>0.18323313529411767</v>
      </c>
      <c r="AT473" s="665">
        <f>AT475</f>
        <v>0</v>
      </c>
      <c r="AU473" s="749"/>
      <c r="AV473" s="665"/>
      <c r="AW473" s="749"/>
      <c r="AX473" s="665">
        <f>AX474</f>
        <v>31149.633000000002</v>
      </c>
      <c r="AY473" s="749">
        <f t="shared" si="1074"/>
        <v>0.18323313529411767</v>
      </c>
      <c r="AZ473" s="31"/>
      <c r="BA473" s="749"/>
      <c r="BB473" s="31"/>
      <c r="BC473" s="31"/>
      <c r="BD473" s="31"/>
      <c r="BE473" s="99"/>
      <c r="BF473" s="665"/>
      <c r="BG473" s="665"/>
      <c r="BH473" s="31"/>
      <c r="BI473" s="31"/>
      <c r="BJ473" s="665"/>
      <c r="BK473" s="665"/>
      <c r="BL473" s="31"/>
      <c r="BM473" s="31"/>
      <c r="BN473" s="665"/>
      <c r="BO473" s="665"/>
      <c r="BP473" s="665"/>
      <c r="BQ473" s="665"/>
      <c r="BR473" s="31"/>
      <c r="BS473" s="31"/>
      <c r="BT473" s="665"/>
      <c r="BU473" s="99"/>
      <c r="BV473" s="542"/>
      <c r="BW473" s="557"/>
      <c r="BX473" s="542"/>
      <c r="BY473" s="31"/>
      <c r="BZ473" s="31"/>
      <c r="CE473" s="749"/>
    </row>
    <row r="474" spans="2:83" s="54" customFormat="1" ht="45.75" hidden="1" customHeight="1" x14ac:dyDescent="0.2">
      <c r="B474" s="207"/>
      <c r="C474" s="111" t="s">
        <v>40</v>
      </c>
      <c r="D474" s="117">
        <f>'[9]2 вариант'!$C$212</f>
        <v>170000</v>
      </c>
      <c r="E474" s="107"/>
      <c r="F474" s="107"/>
      <c r="G474" s="107">
        <v>31149.633000000002</v>
      </c>
      <c r="H474" s="31"/>
      <c r="I474" s="31"/>
      <c r="J474" s="192">
        <f t="shared" si="1080"/>
        <v>-31149.633000000002</v>
      </c>
      <c r="K474" s="117">
        <f>Q474</f>
        <v>0</v>
      </c>
      <c r="L474" s="799">
        <f t="shared" si="1052"/>
        <v>0</v>
      </c>
      <c r="M474" s="107"/>
      <c r="N474" s="107"/>
      <c r="O474" s="107"/>
      <c r="P474" s="107"/>
      <c r="Q474" s="107">
        <v>0</v>
      </c>
      <c r="R474" s="107"/>
      <c r="S474" s="31"/>
      <c r="T474" s="31"/>
      <c r="U474" s="31"/>
      <c r="V474" s="107"/>
      <c r="W474" s="31"/>
      <c r="X474" s="31"/>
      <c r="Y474" s="31"/>
      <c r="Z474" s="107"/>
      <c r="AA474" s="107"/>
      <c r="AB474" s="31"/>
      <c r="AC474" s="31"/>
      <c r="AD474" s="31"/>
      <c r="AE474" s="192">
        <f>AG474+AK474+AM474+AO474</f>
        <v>0</v>
      </c>
      <c r="AF474" s="799">
        <f t="shared" si="1053"/>
        <v>0</v>
      </c>
      <c r="AG474" s="107"/>
      <c r="AH474" s="799" t="e">
        <f t="shared" si="1068"/>
        <v>#DIV/0!</v>
      </c>
      <c r="AI474" s="107"/>
      <c r="AJ474" s="107"/>
      <c r="AK474" s="107">
        <v>0</v>
      </c>
      <c r="AL474" s="799">
        <f t="shared" si="1073"/>
        <v>0</v>
      </c>
      <c r="AM474" s="31"/>
      <c r="AN474" s="31"/>
      <c r="AO474" s="31"/>
      <c r="AP474" s="107"/>
      <c r="AQ474" s="107"/>
      <c r="AR474" s="192">
        <f>AX474</f>
        <v>31149.633000000002</v>
      </c>
      <c r="AS474" s="799">
        <f t="shared" si="1054"/>
        <v>0.18323313529411767</v>
      </c>
      <c r="AT474" s="107"/>
      <c r="AU474" s="799"/>
      <c r="AV474" s="107"/>
      <c r="AW474" s="799"/>
      <c r="AX474" s="107">
        <f>'[9]2 вариант'!$I$212</f>
        <v>31149.633000000002</v>
      </c>
      <c r="AY474" s="799">
        <f t="shared" si="1074"/>
        <v>1</v>
      </c>
      <c r="AZ474" s="31"/>
      <c r="BA474" s="799"/>
      <c r="BB474" s="31"/>
      <c r="BC474" s="31"/>
      <c r="BD474" s="31"/>
      <c r="BE474" s="192"/>
      <c r="BF474" s="107"/>
      <c r="BG474" s="107"/>
      <c r="BH474" s="31"/>
      <c r="BI474" s="31"/>
      <c r="BJ474" s="107"/>
      <c r="BK474" s="107"/>
      <c r="BL474" s="31"/>
      <c r="BM474" s="31"/>
      <c r="BN474" s="107"/>
      <c r="BO474" s="107"/>
      <c r="BP474" s="107"/>
      <c r="BQ474" s="107"/>
      <c r="BR474" s="31"/>
      <c r="BS474" s="31"/>
      <c r="BT474" s="107"/>
      <c r="BU474" s="192"/>
      <c r="BV474" s="107"/>
      <c r="BW474" s="107"/>
      <c r="BX474" s="107"/>
      <c r="BY474" s="31"/>
      <c r="BZ474" s="31"/>
      <c r="CE474" s="799"/>
    </row>
    <row r="475" spans="2:83" s="37" customFormat="1" ht="32.25" hidden="1" customHeight="1" x14ac:dyDescent="0.25">
      <c r="B475" s="205"/>
      <c r="C475" s="111" t="s">
        <v>39</v>
      </c>
      <c r="D475" s="117">
        <f>E475+G475</f>
        <v>138850.367</v>
      </c>
      <c r="E475" s="117">
        <v>0</v>
      </c>
      <c r="F475" s="117"/>
      <c r="G475" s="117">
        <v>138850.367</v>
      </c>
      <c r="H475" s="35"/>
      <c r="I475" s="35"/>
      <c r="J475" s="192">
        <f t="shared" si="1080"/>
        <v>-138850.367</v>
      </c>
      <c r="K475" s="117">
        <f>M475+Q475</f>
        <v>0</v>
      </c>
      <c r="L475" s="799">
        <f t="shared" si="1052"/>
        <v>0</v>
      </c>
      <c r="M475" s="117">
        <v>0</v>
      </c>
      <c r="N475" s="117"/>
      <c r="O475" s="117"/>
      <c r="P475" s="117"/>
      <c r="Q475" s="117"/>
      <c r="R475" s="117"/>
      <c r="S475" s="35"/>
      <c r="T475" s="35"/>
      <c r="U475" s="35"/>
      <c r="V475" s="296"/>
      <c r="W475" s="35"/>
      <c r="X475" s="35"/>
      <c r="Y475" s="35"/>
      <c r="Z475" s="117"/>
      <c r="AA475" s="117"/>
      <c r="AB475" s="35"/>
      <c r="AC475" s="35"/>
      <c r="AD475" s="35"/>
      <c r="AE475" s="117">
        <f>AG475+AK475</f>
        <v>0</v>
      </c>
      <c r="AF475" s="799">
        <f t="shared" si="1053"/>
        <v>0</v>
      </c>
      <c r="AG475" s="117">
        <v>0</v>
      </c>
      <c r="AH475" s="799" t="e">
        <f t="shared" si="1068"/>
        <v>#DIV/0!</v>
      </c>
      <c r="AI475" s="117"/>
      <c r="AJ475" s="117"/>
      <c r="AK475" s="117">
        <v>0</v>
      </c>
      <c r="AL475" s="799">
        <f t="shared" si="1073"/>
        <v>0</v>
      </c>
      <c r="AM475" s="35"/>
      <c r="AN475" s="35"/>
      <c r="AO475" s="35"/>
      <c r="AP475" s="117">
        <f>AX475-AK475</f>
        <v>0</v>
      </c>
      <c r="AQ475" s="117"/>
      <c r="AR475" s="117">
        <f>AT475+AX475</f>
        <v>0</v>
      </c>
      <c r="AS475" s="799">
        <f t="shared" si="1054"/>
        <v>0</v>
      </c>
      <c r="AT475" s="117">
        <v>0</v>
      </c>
      <c r="AU475" s="799"/>
      <c r="AV475" s="117"/>
      <c r="AW475" s="799"/>
      <c r="AX475" s="117">
        <v>0</v>
      </c>
      <c r="AY475" s="799">
        <f t="shared" si="1074"/>
        <v>0</v>
      </c>
      <c r="AZ475" s="35"/>
      <c r="BA475" s="799"/>
      <c r="BB475" s="35"/>
      <c r="BC475" s="35"/>
      <c r="BD475" s="35"/>
      <c r="BE475" s="117"/>
      <c r="BF475" s="117"/>
      <c r="BG475" s="117"/>
      <c r="BH475" s="35"/>
      <c r="BI475" s="35"/>
      <c r="BJ475" s="117"/>
      <c r="BK475" s="117"/>
      <c r="BL475" s="35"/>
      <c r="BM475" s="35"/>
      <c r="BN475" s="107"/>
      <c r="BO475" s="117"/>
      <c r="BP475" s="117"/>
      <c r="BQ475" s="117"/>
      <c r="BR475" s="35"/>
      <c r="BS475" s="35"/>
      <c r="BT475" s="117"/>
      <c r="BU475" s="117"/>
      <c r="BV475" s="117"/>
      <c r="BW475" s="117"/>
      <c r="BX475" s="117"/>
      <c r="BY475" s="35"/>
      <c r="BZ475" s="35"/>
      <c r="CE475" s="799"/>
    </row>
    <row r="476" spans="2:83" s="37" customFormat="1" ht="80.25" hidden="1" customHeight="1" x14ac:dyDescent="0.25">
      <c r="B476" s="541" t="s">
        <v>427</v>
      </c>
      <c r="C476" s="125" t="s">
        <v>249</v>
      </c>
      <c r="D476" s="117">
        <v>0</v>
      </c>
      <c r="E476" s="117">
        <v>0</v>
      </c>
      <c r="F476" s="117"/>
      <c r="G476" s="117"/>
      <c r="H476" s="35"/>
      <c r="I476" s="35"/>
      <c r="J476" s="99">
        <f t="shared" si="1080"/>
        <v>0</v>
      </c>
      <c r="K476" s="665">
        <f t="shared" ref="K476:K491" si="1085">Q476</f>
        <v>0</v>
      </c>
      <c r="L476" s="749" t="e">
        <f t="shared" si="1052"/>
        <v>#DIV/0!</v>
      </c>
      <c r="M476" s="117"/>
      <c r="N476" s="117"/>
      <c r="O476" s="117"/>
      <c r="P476" s="117"/>
      <c r="Q476" s="665">
        <f>Q477</f>
        <v>0</v>
      </c>
      <c r="R476" s="734"/>
      <c r="S476" s="35"/>
      <c r="T476" s="35"/>
      <c r="U476" s="35"/>
      <c r="V476" s="89"/>
      <c r="W476" s="35"/>
      <c r="X476" s="35"/>
      <c r="Y476" s="35"/>
      <c r="Z476" s="117"/>
      <c r="AA476" s="117"/>
      <c r="AB476" s="35"/>
      <c r="AC476" s="35"/>
      <c r="AD476" s="35"/>
      <c r="AE476" s="117"/>
      <c r="AF476" s="749" t="e">
        <f t="shared" si="1053"/>
        <v>#DIV/0!</v>
      </c>
      <c r="AG476" s="117"/>
      <c r="AH476" s="749" t="e">
        <f t="shared" si="1068"/>
        <v>#DIV/0!</v>
      </c>
      <c r="AI476" s="117"/>
      <c r="AJ476" s="117"/>
      <c r="AK476" s="117"/>
      <c r="AL476" s="749" t="e">
        <f t="shared" si="1073"/>
        <v>#DIV/0!</v>
      </c>
      <c r="AM476" s="35"/>
      <c r="AN476" s="35"/>
      <c r="AO476" s="35"/>
      <c r="AP476" s="117"/>
      <c r="AQ476" s="117"/>
      <c r="AR476" s="117"/>
      <c r="AS476" s="749" t="e">
        <f t="shared" si="1054"/>
        <v>#DIV/0!</v>
      </c>
      <c r="AT476" s="117"/>
      <c r="AU476" s="749"/>
      <c r="AV476" s="117"/>
      <c r="AW476" s="749"/>
      <c r="AX476" s="117"/>
      <c r="AY476" s="749" t="e">
        <f t="shared" si="1074"/>
        <v>#DIV/0!</v>
      </c>
      <c r="AZ476" s="35"/>
      <c r="BA476" s="749"/>
      <c r="BB476" s="35"/>
      <c r="BC476" s="35"/>
      <c r="BD476" s="35"/>
      <c r="BE476" s="117"/>
      <c r="BF476" s="117"/>
      <c r="BG476" s="117"/>
      <c r="BH476" s="35"/>
      <c r="BI476" s="35"/>
      <c r="BJ476" s="117"/>
      <c r="BK476" s="117"/>
      <c r="BL476" s="35"/>
      <c r="BM476" s="35"/>
      <c r="BN476" s="117"/>
      <c r="BO476" s="117"/>
      <c r="BP476" s="117"/>
      <c r="BQ476" s="117"/>
      <c r="BR476" s="35"/>
      <c r="BS476" s="35"/>
      <c r="BT476" s="117"/>
      <c r="BU476" s="117"/>
      <c r="BV476" s="117"/>
      <c r="BW476" s="117"/>
      <c r="BX476" s="117"/>
      <c r="BY476" s="35"/>
      <c r="BZ476" s="35"/>
      <c r="CE476" s="749"/>
    </row>
    <row r="477" spans="2:83" s="42" customFormat="1" ht="57" hidden="1" customHeight="1" x14ac:dyDescent="0.25">
      <c r="B477" s="541"/>
      <c r="C477" s="98" t="s">
        <v>31</v>
      </c>
      <c r="D477" s="115">
        <v>0</v>
      </c>
      <c r="E477" s="115">
        <v>0</v>
      </c>
      <c r="F477" s="115"/>
      <c r="G477" s="115"/>
      <c r="H477" s="41"/>
      <c r="I477" s="41"/>
      <c r="J477" s="99">
        <f t="shared" si="1080"/>
        <v>0</v>
      </c>
      <c r="K477" s="665">
        <f t="shared" si="1085"/>
        <v>0</v>
      </c>
      <c r="L477" s="749" t="e">
        <f t="shared" si="1052"/>
        <v>#DIV/0!</v>
      </c>
      <c r="M477" s="115"/>
      <c r="N477" s="115"/>
      <c r="O477" s="115"/>
      <c r="P477" s="115"/>
      <c r="Q477" s="665">
        <f>Q478+Q479</f>
        <v>0</v>
      </c>
      <c r="R477" s="734"/>
      <c r="S477" s="41"/>
      <c r="T477" s="41"/>
      <c r="U477" s="41"/>
      <c r="V477" s="89"/>
      <c r="W477" s="41"/>
      <c r="X477" s="41"/>
      <c r="Y477" s="41"/>
      <c r="Z477" s="115"/>
      <c r="AA477" s="115"/>
      <c r="AB477" s="41"/>
      <c r="AC477" s="41"/>
      <c r="AD477" s="41"/>
      <c r="AE477" s="115"/>
      <c r="AF477" s="749" t="e">
        <f t="shared" si="1053"/>
        <v>#DIV/0!</v>
      </c>
      <c r="AG477" s="115"/>
      <c r="AH477" s="749" t="e">
        <f t="shared" si="1068"/>
        <v>#DIV/0!</v>
      </c>
      <c r="AI477" s="115"/>
      <c r="AJ477" s="115"/>
      <c r="AK477" s="115"/>
      <c r="AL477" s="749" t="e">
        <f t="shared" si="1073"/>
        <v>#DIV/0!</v>
      </c>
      <c r="AM477" s="41"/>
      <c r="AN477" s="41"/>
      <c r="AO477" s="41"/>
      <c r="AP477" s="115"/>
      <c r="AQ477" s="115"/>
      <c r="AR477" s="115"/>
      <c r="AS477" s="749" t="e">
        <f t="shared" si="1054"/>
        <v>#DIV/0!</v>
      </c>
      <c r="AT477" s="115"/>
      <c r="AU477" s="749"/>
      <c r="AV477" s="115"/>
      <c r="AW477" s="749"/>
      <c r="AX477" s="115"/>
      <c r="AY477" s="749" t="e">
        <f t="shared" si="1074"/>
        <v>#DIV/0!</v>
      </c>
      <c r="AZ477" s="41"/>
      <c r="BA477" s="749"/>
      <c r="BB477" s="41"/>
      <c r="BC477" s="41"/>
      <c r="BD477" s="41"/>
      <c r="BE477" s="115"/>
      <c r="BF477" s="115"/>
      <c r="BG477" s="115"/>
      <c r="BH477" s="41"/>
      <c r="BI477" s="41"/>
      <c r="BJ477" s="115"/>
      <c r="BK477" s="115"/>
      <c r="BL477" s="41"/>
      <c r="BM477" s="41"/>
      <c r="BN477" s="115"/>
      <c r="BO477" s="115"/>
      <c r="BP477" s="115"/>
      <c r="BQ477" s="115"/>
      <c r="BR477" s="41"/>
      <c r="BS477" s="41"/>
      <c r="BT477" s="115"/>
      <c r="BU477" s="115"/>
      <c r="BV477" s="115"/>
      <c r="BW477" s="115"/>
      <c r="BX477" s="115"/>
      <c r="BY477" s="41"/>
      <c r="BZ477" s="41"/>
      <c r="CE477" s="749"/>
    </row>
    <row r="478" spans="2:83" s="42" customFormat="1" ht="43.5" hidden="1" customHeight="1" x14ac:dyDescent="0.25">
      <c r="B478" s="541"/>
      <c r="C478" s="111" t="s">
        <v>39</v>
      </c>
      <c r="D478" s="115"/>
      <c r="E478" s="115"/>
      <c r="F478" s="115"/>
      <c r="G478" s="115"/>
      <c r="H478" s="41"/>
      <c r="I478" s="41"/>
      <c r="J478" s="99">
        <f t="shared" si="1080"/>
        <v>0</v>
      </c>
      <c r="K478" s="117">
        <f t="shared" si="1085"/>
        <v>0</v>
      </c>
      <c r="L478" s="749" t="e">
        <f t="shared" si="1052"/>
        <v>#DIV/0!</v>
      </c>
      <c r="M478" s="115"/>
      <c r="N478" s="115"/>
      <c r="O478" s="115"/>
      <c r="P478" s="115"/>
      <c r="Q478" s="117"/>
      <c r="R478" s="117"/>
      <c r="S478" s="41"/>
      <c r="T478" s="41"/>
      <c r="U478" s="41"/>
      <c r="V478" s="89"/>
      <c r="W478" s="41"/>
      <c r="X478" s="41"/>
      <c r="Y478" s="41"/>
      <c r="Z478" s="115"/>
      <c r="AA478" s="115"/>
      <c r="AB478" s="41"/>
      <c r="AC478" s="41"/>
      <c r="AD478" s="41"/>
      <c r="AE478" s="115"/>
      <c r="AF478" s="749" t="e">
        <f t="shared" si="1053"/>
        <v>#DIV/0!</v>
      </c>
      <c r="AG478" s="115"/>
      <c r="AH478" s="749" t="e">
        <f t="shared" si="1068"/>
        <v>#DIV/0!</v>
      </c>
      <c r="AI478" s="115"/>
      <c r="AJ478" s="115"/>
      <c r="AK478" s="115"/>
      <c r="AL478" s="749" t="e">
        <f t="shared" si="1073"/>
        <v>#DIV/0!</v>
      </c>
      <c r="AM478" s="41"/>
      <c r="AN478" s="41"/>
      <c r="AO478" s="41"/>
      <c r="AP478" s="115"/>
      <c r="AQ478" s="115"/>
      <c r="AR478" s="115"/>
      <c r="AS478" s="749" t="e">
        <f t="shared" si="1054"/>
        <v>#DIV/0!</v>
      </c>
      <c r="AT478" s="115"/>
      <c r="AU478" s="749"/>
      <c r="AV478" s="115"/>
      <c r="AW478" s="749"/>
      <c r="AX478" s="115"/>
      <c r="AY478" s="749" t="e">
        <f t="shared" si="1074"/>
        <v>#DIV/0!</v>
      </c>
      <c r="AZ478" s="41"/>
      <c r="BA478" s="749"/>
      <c r="BB478" s="41"/>
      <c r="BC478" s="41"/>
      <c r="BD478" s="41"/>
      <c r="BE478" s="115"/>
      <c r="BF478" s="115"/>
      <c r="BG478" s="115"/>
      <c r="BH478" s="41"/>
      <c r="BI478" s="41"/>
      <c r="BJ478" s="115"/>
      <c r="BK478" s="115"/>
      <c r="BL478" s="41"/>
      <c r="BM478" s="41"/>
      <c r="BN478" s="115"/>
      <c r="BO478" s="115"/>
      <c r="BP478" s="115"/>
      <c r="BQ478" s="115"/>
      <c r="BR478" s="41"/>
      <c r="BS478" s="41"/>
      <c r="BT478" s="115"/>
      <c r="BU478" s="115"/>
      <c r="BV478" s="115"/>
      <c r="BW478" s="115"/>
      <c r="BX478" s="115"/>
      <c r="BY478" s="41"/>
      <c r="BZ478" s="41"/>
      <c r="CE478" s="749"/>
    </row>
    <row r="479" spans="2:83" s="37" customFormat="1" ht="32.25" hidden="1" customHeight="1" x14ac:dyDescent="0.25">
      <c r="B479" s="205"/>
      <c r="C479" s="111" t="s">
        <v>40</v>
      </c>
      <c r="D479" s="117">
        <v>0</v>
      </c>
      <c r="E479" s="117">
        <v>0</v>
      </c>
      <c r="F479" s="117"/>
      <c r="G479" s="117"/>
      <c r="H479" s="35"/>
      <c r="I479" s="35"/>
      <c r="J479" s="99">
        <f t="shared" si="1080"/>
        <v>0</v>
      </c>
      <c r="K479" s="117">
        <f t="shared" si="1085"/>
        <v>0</v>
      </c>
      <c r="L479" s="749" t="e">
        <f t="shared" si="1052"/>
        <v>#DIV/0!</v>
      </c>
      <c r="M479" s="117"/>
      <c r="N479" s="117"/>
      <c r="O479" s="117"/>
      <c r="P479" s="117"/>
      <c r="Q479" s="117"/>
      <c r="R479" s="117"/>
      <c r="S479" s="35"/>
      <c r="T479" s="35"/>
      <c r="U479" s="35"/>
      <c r="V479" s="89"/>
      <c r="W479" s="35"/>
      <c r="X479" s="35"/>
      <c r="Y479" s="35"/>
      <c r="Z479" s="117"/>
      <c r="AA479" s="117"/>
      <c r="AB479" s="35"/>
      <c r="AC479" s="35"/>
      <c r="AD479" s="35"/>
      <c r="AE479" s="117"/>
      <c r="AF479" s="749" t="e">
        <f t="shared" si="1053"/>
        <v>#DIV/0!</v>
      </c>
      <c r="AG479" s="117"/>
      <c r="AH479" s="749" t="e">
        <f t="shared" si="1068"/>
        <v>#DIV/0!</v>
      </c>
      <c r="AI479" s="117"/>
      <c r="AJ479" s="117"/>
      <c r="AK479" s="117"/>
      <c r="AL479" s="749" t="e">
        <f t="shared" si="1073"/>
        <v>#DIV/0!</v>
      </c>
      <c r="AM479" s="35"/>
      <c r="AN479" s="35"/>
      <c r="AO479" s="35"/>
      <c r="AP479" s="117"/>
      <c r="AQ479" s="117"/>
      <c r="AR479" s="117"/>
      <c r="AS479" s="749" t="e">
        <f t="shared" si="1054"/>
        <v>#DIV/0!</v>
      </c>
      <c r="AT479" s="117"/>
      <c r="AU479" s="749"/>
      <c r="AV479" s="117"/>
      <c r="AW479" s="749"/>
      <c r="AX479" s="117"/>
      <c r="AY479" s="749" t="e">
        <f t="shared" si="1074"/>
        <v>#DIV/0!</v>
      </c>
      <c r="AZ479" s="35"/>
      <c r="BA479" s="749"/>
      <c r="BB479" s="35"/>
      <c r="BC479" s="35"/>
      <c r="BD479" s="35"/>
      <c r="BE479" s="117"/>
      <c r="BF479" s="117"/>
      <c r="BG479" s="117"/>
      <c r="BH479" s="35"/>
      <c r="BI479" s="35"/>
      <c r="BJ479" s="117"/>
      <c r="BK479" s="117"/>
      <c r="BL479" s="35"/>
      <c r="BM479" s="35"/>
      <c r="BN479" s="117"/>
      <c r="BO479" s="117"/>
      <c r="BP479" s="117"/>
      <c r="BQ479" s="117"/>
      <c r="BR479" s="35"/>
      <c r="BS479" s="35"/>
      <c r="BT479" s="117"/>
      <c r="BU479" s="117"/>
      <c r="BV479" s="117"/>
      <c r="BW479" s="117"/>
      <c r="BX479" s="117"/>
      <c r="BY479" s="35"/>
      <c r="BZ479" s="35"/>
      <c r="CE479" s="749"/>
    </row>
    <row r="480" spans="2:83" s="37" customFormat="1" ht="95.25" hidden="1" customHeight="1" x14ac:dyDescent="0.25">
      <c r="B480" s="541" t="s">
        <v>429</v>
      </c>
      <c r="C480" s="125" t="s">
        <v>428</v>
      </c>
      <c r="D480" s="117">
        <v>0</v>
      </c>
      <c r="E480" s="117">
        <v>0</v>
      </c>
      <c r="F480" s="117"/>
      <c r="G480" s="117"/>
      <c r="H480" s="35"/>
      <c r="I480" s="35"/>
      <c r="J480" s="99">
        <f t="shared" si="1080"/>
        <v>0</v>
      </c>
      <c r="K480" s="665">
        <f t="shared" si="1085"/>
        <v>0</v>
      </c>
      <c r="L480" s="749" t="e">
        <f t="shared" si="1052"/>
        <v>#DIV/0!</v>
      </c>
      <c r="M480" s="117"/>
      <c r="N480" s="117"/>
      <c r="O480" s="117"/>
      <c r="P480" s="117"/>
      <c r="Q480" s="665">
        <f>Q481</f>
        <v>0</v>
      </c>
      <c r="R480" s="734"/>
      <c r="S480" s="35"/>
      <c r="T480" s="35"/>
      <c r="U480" s="35"/>
      <c r="V480" s="89"/>
      <c r="W480" s="35"/>
      <c r="X480" s="35"/>
      <c r="Y480" s="35"/>
      <c r="Z480" s="117"/>
      <c r="AA480" s="117"/>
      <c r="AB480" s="35"/>
      <c r="AC480" s="35"/>
      <c r="AD480" s="35"/>
      <c r="AE480" s="117"/>
      <c r="AF480" s="749" t="e">
        <f t="shared" si="1053"/>
        <v>#DIV/0!</v>
      </c>
      <c r="AG480" s="117"/>
      <c r="AH480" s="749" t="e">
        <f t="shared" si="1068"/>
        <v>#DIV/0!</v>
      </c>
      <c r="AI480" s="117"/>
      <c r="AJ480" s="117"/>
      <c r="AK480" s="117"/>
      <c r="AL480" s="749" t="e">
        <f t="shared" si="1073"/>
        <v>#DIV/0!</v>
      </c>
      <c r="AM480" s="35"/>
      <c r="AN480" s="35"/>
      <c r="AO480" s="35"/>
      <c r="AP480" s="117"/>
      <c r="AQ480" s="117"/>
      <c r="AR480" s="117"/>
      <c r="AS480" s="749" t="e">
        <f t="shared" si="1054"/>
        <v>#DIV/0!</v>
      </c>
      <c r="AT480" s="117"/>
      <c r="AU480" s="749"/>
      <c r="AV480" s="117"/>
      <c r="AW480" s="749"/>
      <c r="AX480" s="117"/>
      <c r="AY480" s="749" t="e">
        <f t="shared" si="1074"/>
        <v>#DIV/0!</v>
      </c>
      <c r="AZ480" s="35"/>
      <c r="BA480" s="749"/>
      <c r="BB480" s="35"/>
      <c r="BC480" s="35"/>
      <c r="BD480" s="35"/>
      <c r="BE480" s="117"/>
      <c r="BF480" s="117"/>
      <c r="BG480" s="117"/>
      <c r="BH480" s="35"/>
      <c r="BI480" s="35"/>
      <c r="BJ480" s="117"/>
      <c r="BK480" s="117"/>
      <c r="BL480" s="35"/>
      <c r="BM480" s="35"/>
      <c r="BN480" s="117"/>
      <c r="BO480" s="117"/>
      <c r="BP480" s="117"/>
      <c r="BQ480" s="117"/>
      <c r="BR480" s="35"/>
      <c r="BS480" s="35"/>
      <c r="BT480" s="117"/>
      <c r="BU480" s="117"/>
      <c r="BV480" s="117"/>
      <c r="BW480" s="117"/>
      <c r="BX480" s="117"/>
      <c r="BY480" s="35"/>
      <c r="BZ480" s="35"/>
      <c r="CE480" s="749"/>
    </row>
    <row r="481" spans="2:83" s="37" customFormat="1" ht="47.25" hidden="1" customHeight="1" x14ac:dyDescent="0.25">
      <c r="B481" s="205"/>
      <c r="C481" s="98" t="s">
        <v>31</v>
      </c>
      <c r="D481" s="115">
        <v>0</v>
      </c>
      <c r="E481" s="115">
        <v>0</v>
      </c>
      <c r="F481" s="115"/>
      <c r="G481" s="117"/>
      <c r="H481" s="35"/>
      <c r="I481" s="35"/>
      <c r="J481" s="99">
        <f t="shared" si="1080"/>
        <v>0</v>
      </c>
      <c r="K481" s="665">
        <f t="shared" si="1085"/>
        <v>0</v>
      </c>
      <c r="L481" s="749" t="e">
        <f t="shared" si="1052"/>
        <v>#DIV/0!</v>
      </c>
      <c r="M481" s="115"/>
      <c r="N481" s="115"/>
      <c r="O481" s="115"/>
      <c r="P481" s="115"/>
      <c r="Q481" s="665">
        <f>SUM(Q482:Q483)</f>
        <v>0</v>
      </c>
      <c r="R481" s="734"/>
      <c r="S481" s="35"/>
      <c r="T481" s="35"/>
      <c r="U481" s="35"/>
      <c r="V481" s="89"/>
      <c r="W481" s="35"/>
      <c r="X481" s="35"/>
      <c r="Y481" s="35"/>
      <c r="Z481" s="117"/>
      <c r="AA481" s="117"/>
      <c r="AB481" s="35"/>
      <c r="AC481" s="35"/>
      <c r="AD481" s="35"/>
      <c r="AE481" s="117"/>
      <c r="AF481" s="749" t="e">
        <f t="shared" si="1053"/>
        <v>#DIV/0!</v>
      </c>
      <c r="AG481" s="117"/>
      <c r="AH481" s="749" t="e">
        <f t="shared" si="1068"/>
        <v>#DIV/0!</v>
      </c>
      <c r="AI481" s="117"/>
      <c r="AJ481" s="117"/>
      <c r="AK481" s="117"/>
      <c r="AL481" s="749" t="e">
        <f t="shared" si="1073"/>
        <v>#DIV/0!</v>
      </c>
      <c r="AM481" s="35"/>
      <c r="AN481" s="35"/>
      <c r="AO481" s="35"/>
      <c r="AP481" s="117"/>
      <c r="AQ481" s="117"/>
      <c r="AR481" s="117"/>
      <c r="AS481" s="749" t="e">
        <f t="shared" si="1054"/>
        <v>#DIV/0!</v>
      </c>
      <c r="AT481" s="117"/>
      <c r="AU481" s="749"/>
      <c r="AV481" s="117"/>
      <c r="AW481" s="749"/>
      <c r="AX481" s="117"/>
      <c r="AY481" s="749" t="e">
        <f t="shared" si="1074"/>
        <v>#DIV/0!</v>
      </c>
      <c r="AZ481" s="35"/>
      <c r="BA481" s="749"/>
      <c r="BB481" s="35"/>
      <c r="BC481" s="35"/>
      <c r="BD481" s="35"/>
      <c r="BE481" s="117"/>
      <c r="BF481" s="117"/>
      <c r="BG481" s="117"/>
      <c r="BH481" s="35"/>
      <c r="BI481" s="35"/>
      <c r="BJ481" s="117"/>
      <c r="BK481" s="117"/>
      <c r="BL481" s="35"/>
      <c r="BM481" s="35"/>
      <c r="BN481" s="117"/>
      <c r="BO481" s="117"/>
      <c r="BP481" s="117"/>
      <c r="BQ481" s="117"/>
      <c r="BR481" s="35"/>
      <c r="BS481" s="35"/>
      <c r="BT481" s="117"/>
      <c r="BU481" s="117"/>
      <c r="BV481" s="117"/>
      <c r="BW481" s="117"/>
      <c r="BX481" s="117"/>
      <c r="BY481" s="35"/>
      <c r="BZ481" s="35"/>
      <c r="CE481" s="749"/>
    </row>
    <row r="482" spans="2:83" s="37" customFormat="1" ht="32.25" hidden="1" customHeight="1" x14ac:dyDescent="0.25">
      <c r="B482" s="205"/>
      <c r="C482" s="111" t="s">
        <v>39</v>
      </c>
      <c r="D482" s="117">
        <v>0</v>
      </c>
      <c r="E482" s="117">
        <v>0</v>
      </c>
      <c r="F482" s="117"/>
      <c r="G482" s="117"/>
      <c r="H482" s="35"/>
      <c r="I482" s="35"/>
      <c r="J482" s="99">
        <f t="shared" si="1080"/>
        <v>0</v>
      </c>
      <c r="K482" s="117">
        <f t="shared" si="1085"/>
        <v>0</v>
      </c>
      <c r="L482" s="749" t="e">
        <f t="shared" si="1052"/>
        <v>#DIV/0!</v>
      </c>
      <c r="M482" s="117"/>
      <c r="N482" s="117"/>
      <c r="O482" s="117"/>
      <c r="P482" s="117"/>
      <c r="Q482" s="117"/>
      <c r="R482" s="117"/>
      <c r="S482" s="35"/>
      <c r="T482" s="35"/>
      <c r="U482" s="35"/>
      <c r="V482" s="89"/>
      <c r="W482" s="35"/>
      <c r="X482" s="35"/>
      <c r="Y482" s="35"/>
      <c r="Z482" s="117"/>
      <c r="AA482" s="117"/>
      <c r="AB482" s="35"/>
      <c r="AC482" s="35"/>
      <c r="AD482" s="35"/>
      <c r="AE482" s="117"/>
      <c r="AF482" s="749" t="e">
        <f t="shared" si="1053"/>
        <v>#DIV/0!</v>
      </c>
      <c r="AG482" s="117"/>
      <c r="AH482" s="749" t="e">
        <f t="shared" si="1068"/>
        <v>#DIV/0!</v>
      </c>
      <c r="AI482" s="117"/>
      <c r="AJ482" s="117"/>
      <c r="AK482" s="117"/>
      <c r="AL482" s="749" t="e">
        <f t="shared" si="1073"/>
        <v>#DIV/0!</v>
      </c>
      <c r="AM482" s="35"/>
      <c r="AN482" s="35"/>
      <c r="AO482" s="35"/>
      <c r="AP482" s="117"/>
      <c r="AQ482" s="117"/>
      <c r="AR482" s="117"/>
      <c r="AS482" s="749" t="e">
        <f t="shared" si="1054"/>
        <v>#DIV/0!</v>
      </c>
      <c r="AT482" s="117"/>
      <c r="AU482" s="749"/>
      <c r="AV482" s="117"/>
      <c r="AW482" s="749"/>
      <c r="AX482" s="117"/>
      <c r="AY482" s="749" t="e">
        <f t="shared" si="1074"/>
        <v>#DIV/0!</v>
      </c>
      <c r="AZ482" s="35"/>
      <c r="BA482" s="749"/>
      <c r="BB482" s="35"/>
      <c r="BC482" s="35"/>
      <c r="BD482" s="35"/>
      <c r="BE482" s="117"/>
      <c r="BF482" s="117"/>
      <c r="BG482" s="117"/>
      <c r="BH482" s="35"/>
      <c r="BI482" s="35"/>
      <c r="BJ482" s="117"/>
      <c r="BK482" s="117"/>
      <c r="BL482" s="35"/>
      <c r="BM482" s="35"/>
      <c r="BN482" s="117"/>
      <c r="BO482" s="117"/>
      <c r="BP482" s="117"/>
      <c r="BQ482" s="117"/>
      <c r="BR482" s="35"/>
      <c r="BS482" s="35"/>
      <c r="BT482" s="117"/>
      <c r="BU482" s="117"/>
      <c r="BV482" s="117"/>
      <c r="BW482" s="117"/>
      <c r="BX482" s="117"/>
      <c r="BY482" s="35"/>
      <c r="BZ482" s="35"/>
      <c r="CE482" s="749"/>
    </row>
    <row r="483" spans="2:83" s="37" customFormat="1" ht="32.25" hidden="1" customHeight="1" x14ac:dyDescent="0.25">
      <c r="B483" s="205"/>
      <c r="C483" s="111" t="s">
        <v>40</v>
      </c>
      <c r="D483" s="117">
        <v>0</v>
      </c>
      <c r="E483" s="117">
        <v>0</v>
      </c>
      <c r="F483" s="117"/>
      <c r="G483" s="117"/>
      <c r="H483" s="35"/>
      <c r="I483" s="35"/>
      <c r="J483" s="99">
        <f t="shared" si="1080"/>
        <v>0</v>
      </c>
      <c r="K483" s="117">
        <f t="shared" si="1085"/>
        <v>0</v>
      </c>
      <c r="L483" s="749" t="e">
        <f t="shared" si="1052"/>
        <v>#DIV/0!</v>
      </c>
      <c r="M483" s="117"/>
      <c r="N483" s="117"/>
      <c r="O483" s="117"/>
      <c r="P483" s="117"/>
      <c r="Q483" s="117"/>
      <c r="R483" s="117"/>
      <c r="S483" s="35"/>
      <c r="T483" s="35"/>
      <c r="U483" s="35"/>
      <c r="V483" s="89"/>
      <c r="W483" s="35"/>
      <c r="X483" s="35"/>
      <c r="Y483" s="35"/>
      <c r="Z483" s="117"/>
      <c r="AA483" s="117"/>
      <c r="AB483" s="35"/>
      <c r="AC483" s="35"/>
      <c r="AD483" s="35"/>
      <c r="AE483" s="117"/>
      <c r="AF483" s="749" t="e">
        <f t="shared" si="1053"/>
        <v>#DIV/0!</v>
      </c>
      <c r="AG483" s="117"/>
      <c r="AH483" s="749" t="e">
        <f t="shared" si="1068"/>
        <v>#DIV/0!</v>
      </c>
      <c r="AI483" s="117"/>
      <c r="AJ483" s="117"/>
      <c r="AK483" s="117"/>
      <c r="AL483" s="749" t="e">
        <f t="shared" si="1073"/>
        <v>#DIV/0!</v>
      </c>
      <c r="AM483" s="35"/>
      <c r="AN483" s="35"/>
      <c r="AO483" s="35"/>
      <c r="AP483" s="117"/>
      <c r="AQ483" s="117"/>
      <c r="AR483" s="117"/>
      <c r="AS483" s="749" t="e">
        <f t="shared" si="1054"/>
        <v>#DIV/0!</v>
      </c>
      <c r="AT483" s="117"/>
      <c r="AU483" s="749"/>
      <c r="AV483" s="117"/>
      <c r="AW483" s="749"/>
      <c r="AX483" s="117"/>
      <c r="AY483" s="749" t="e">
        <f t="shared" si="1074"/>
        <v>#DIV/0!</v>
      </c>
      <c r="AZ483" s="35"/>
      <c r="BA483" s="749"/>
      <c r="BB483" s="35"/>
      <c r="BC483" s="35"/>
      <c r="BD483" s="35"/>
      <c r="BE483" s="117"/>
      <c r="BF483" s="117"/>
      <c r="BG483" s="117"/>
      <c r="BH483" s="35"/>
      <c r="BI483" s="35"/>
      <c r="BJ483" s="117"/>
      <c r="BK483" s="117"/>
      <c r="BL483" s="35"/>
      <c r="BM483" s="35"/>
      <c r="BN483" s="117"/>
      <c r="BO483" s="117"/>
      <c r="BP483" s="117"/>
      <c r="BQ483" s="117"/>
      <c r="BR483" s="35"/>
      <c r="BS483" s="35"/>
      <c r="BT483" s="117"/>
      <c r="BU483" s="117"/>
      <c r="BV483" s="117"/>
      <c r="BW483" s="117"/>
      <c r="BX483" s="117"/>
      <c r="BY483" s="35"/>
      <c r="BZ483" s="35"/>
      <c r="CE483" s="749"/>
    </row>
    <row r="484" spans="2:83" s="42" customFormat="1" ht="66" customHeight="1" x14ac:dyDescent="0.25">
      <c r="B484" s="570" t="s">
        <v>12</v>
      </c>
      <c r="C484" s="125" t="s">
        <v>430</v>
      </c>
      <c r="D484" s="115">
        <f t="shared" ref="D484:D511" si="1086">G484</f>
        <v>140000</v>
      </c>
      <c r="E484" s="115"/>
      <c r="F484" s="115"/>
      <c r="G484" s="115">
        <f>G485</f>
        <v>140000</v>
      </c>
      <c r="H484" s="41"/>
      <c r="I484" s="41"/>
      <c r="J484" s="99">
        <f>J485</f>
        <v>-130513.55292</v>
      </c>
      <c r="K484" s="665">
        <f t="shared" si="1085"/>
        <v>0</v>
      </c>
      <c r="L484" s="749">
        <f t="shared" si="1052"/>
        <v>0</v>
      </c>
      <c r="M484" s="115"/>
      <c r="N484" s="115"/>
      <c r="O484" s="115"/>
      <c r="P484" s="115"/>
      <c r="Q484" s="665">
        <f>Q485</f>
        <v>0</v>
      </c>
      <c r="R484" s="734"/>
      <c r="S484" s="41"/>
      <c r="T484" s="41"/>
      <c r="U484" s="41"/>
      <c r="V484" s="89"/>
      <c r="W484" s="41"/>
      <c r="X484" s="41"/>
      <c r="Y484" s="41"/>
      <c r="Z484" s="115"/>
      <c r="AA484" s="115"/>
      <c r="AB484" s="41"/>
      <c r="AC484" s="41"/>
      <c r="AD484" s="41"/>
      <c r="AE484" s="115">
        <v>0</v>
      </c>
      <c r="AF484" s="749">
        <f t="shared" si="1053"/>
        <v>0</v>
      </c>
      <c r="AG484" s="115"/>
      <c r="AH484" s="749" t="e">
        <f t="shared" si="1068"/>
        <v>#DIV/0!</v>
      </c>
      <c r="AI484" s="115"/>
      <c r="AJ484" s="115"/>
      <c r="AK484" s="115"/>
      <c r="AL484" s="749">
        <f t="shared" si="1073"/>
        <v>0</v>
      </c>
      <c r="AM484" s="41"/>
      <c r="AN484" s="41"/>
      <c r="AO484" s="41"/>
      <c r="AP484" s="115">
        <f>AX484</f>
        <v>94625.349590000013</v>
      </c>
      <c r="AQ484" s="115"/>
      <c r="AR484" s="665">
        <f>AX484</f>
        <v>94625.349590000013</v>
      </c>
      <c r="AS484" s="749">
        <f t="shared" si="1054"/>
        <v>0.67589535421428582</v>
      </c>
      <c r="AT484" s="115"/>
      <c r="AU484" s="749"/>
      <c r="AV484" s="115"/>
      <c r="AW484" s="749"/>
      <c r="AX484" s="115">
        <f>AX485</f>
        <v>94625.349590000013</v>
      </c>
      <c r="AY484" s="749">
        <f t="shared" si="1074"/>
        <v>0.67589535421428582</v>
      </c>
      <c r="AZ484" s="41"/>
      <c r="BA484" s="749"/>
      <c r="BB484" s="41"/>
      <c r="BC484" s="41"/>
      <c r="BD484" s="41"/>
      <c r="BE484" s="115"/>
      <c r="BF484" s="115"/>
      <c r="BG484" s="115"/>
      <c r="BH484" s="41"/>
      <c r="BI484" s="41"/>
      <c r="BJ484" s="115"/>
      <c r="BK484" s="115"/>
      <c r="BL484" s="41"/>
      <c r="BM484" s="41"/>
      <c r="BN484" s="115"/>
      <c r="BO484" s="115"/>
      <c r="BP484" s="115"/>
      <c r="BQ484" s="115"/>
      <c r="BR484" s="41"/>
      <c r="BS484" s="41"/>
      <c r="BT484" s="115"/>
      <c r="BU484" s="115"/>
      <c r="BV484" s="115"/>
      <c r="BW484" s="115"/>
      <c r="BX484" s="115"/>
      <c r="BY484" s="41"/>
      <c r="BZ484" s="41"/>
      <c r="CE484" s="749"/>
    </row>
    <row r="485" spans="2:83" s="37" customFormat="1" ht="45.75" hidden="1" customHeight="1" x14ac:dyDescent="0.25">
      <c r="B485" s="205"/>
      <c r="C485" s="98" t="s">
        <v>31</v>
      </c>
      <c r="D485" s="117">
        <f t="shared" si="1086"/>
        <v>140000</v>
      </c>
      <c r="E485" s="117"/>
      <c r="F485" s="117"/>
      <c r="G485" s="117">
        <f>SUM(G486:G487)</f>
        <v>140000</v>
      </c>
      <c r="H485" s="35"/>
      <c r="I485" s="35"/>
      <c r="J485" s="99">
        <f>J486</f>
        <v>-130513.55292</v>
      </c>
      <c r="K485" s="665">
        <f t="shared" si="1085"/>
        <v>0</v>
      </c>
      <c r="L485" s="749">
        <f t="shared" si="1052"/>
        <v>0</v>
      </c>
      <c r="M485" s="115"/>
      <c r="N485" s="115"/>
      <c r="O485" s="115"/>
      <c r="P485" s="115"/>
      <c r="Q485" s="665">
        <f>Q486+Q487</f>
        <v>0</v>
      </c>
      <c r="R485" s="734"/>
      <c r="S485" s="35"/>
      <c r="T485" s="35"/>
      <c r="U485" s="35"/>
      <c r="V485" s="89"/>
      <c r="W485" s="35"/>
      <c r="X485" s="35"/>
      <c r="Y485" s="35"/>
      <c r="Z485" s="117"/>
      <c r="AA485" s="117"/>
      <c r="AB485" s="35"/>
      <c r="AC485" s="35"/>
      <c r="AD485" s="35"/>
      <c r="AE485" s="115"/>
      <c r="AF485" s="749">
        <f t="shared" si="1053"/>
        <v>0</v>
      </c>
      <c r="AG485" s="117"/>
      <c r="AH485" s="749" t="e">
        <f t="shared" si="1068"/>
        <v>#DIV/0!</v>
      </c>
      <c r="AI485" s="117"/>
      <c r="AJ485" s="117"/>
      <c r="AK485" s="117"/>
      <c r="AL485" s="749">
        <f t="shared" si="1073"/>
        <v>0</v>
      </c>
      <c r="AM485" s="35"/>
      <c r="AN485" s="35"/>
      <c r="AO485" s="35"/>
      <c r="AP485" s="115">
        <f>AR485</f>
        <v>94625.349590000013</v>
      </c>
      <c r="AQ485" s="115"/>
      <c r="AR485" s="665">
        <f>AX485</f>
        <v>94625.349590000013</v>
      </c>
      <c r="AS485" s="749">
        <f t="shared" si="1054"/>
        <v>0.67589535421428582</v>
      </c>
      <c r="AT485" s="117"/>
      <c r="AU485" s="749"/>
      <c r="AV485" s="117"/>
      <c r="AW485" s="749"/>
      <c r="AX485" s="117">
        <f>AX486+AX487</f>
        <v>94625.349590000013</v>
      </c>
      <c r="AY485" s="749">
        <f t="shared" si="1074"/>
        <v>0.67589535421428582</v>
      </c>
      <c r="AZ485" s="35"/>
      <c r="BA485" s="749"/>
      <c r="BB485" s="35"/>
      <c r="BC485" s="35"/>
      <c r="BD485" s="35"/>
      <c r="BE485" s="117"/>
      <c r="BF485" s="117"/>
      <c r="BG485" s="117"/>
      <c r="BH485" s="35"/>
      <c r="BI485" s="35"/>
      <c r="BJ485" s="117"/>
      <c r="BK485" s="117"/>
      <c r="BL485" s="35"/>
      <c r="BM485" s="35"/>
      <c r="BN485" s="117"/>
      <c r="BO485" s="117"/>
      <c r="BP485" s="117"/>
      <c r="BQ485" s="117"/>
      <c r="BR485" s="35"/>
      <c r="BS485" s="35"/>
      <c r="BT485" s="117"/>
      <c r="BU485" s="117"/>
      <c r="BV485" s="117"/>
      <c r="BW485" s="117"/>
      <c r="BX485" s="117"/>
      <c r="BY485" s="35"/>
      <c r="BZ485" s="35"/>
      <c r="CE485" s="749"/>
    </row>
    <row r="486" spans="2:83" s="37" customFormat="1" ht="32.25" hidden="1" customHeight="1" x14ac:dyDescent="0.25">
      <c r="B486" s="205"/>
      <c r="C486" s="111" t="s">
        <v>39</v>
      </c>
      <c r="D486" s="117">
        <f t="shared" si="1086"/>
        <v>130513.55292</v>
      </c>
      <c r="E486" s="117"/>
      <c r="F486" s="117"/>
      <c r="G486" s="117">
        <v>130513.55292</v>
      </c>
      <c r="H486" s="35"/>
      <c r="I486" s="35"/>
      <c r="J486" s="99">
        <f t="shared" si="1080"/>
        <v>-130513.55292</v>
      </c>
      <c r="K486" s="117">
        <f t="shared" si="1085"/>
        <v>0</v>
      </c>
      <c r="L486" s="749">
        <f t="shared" si="1052"/>
        <v>0</v>
      </c>
      <c r="M486" s="117"/>
      <c r="N486" s="117"/>
      <c r="O486" s="117"/>
      <c r="P486" s="117"/>
      <c r="Q486" s="665"/>
      <c r="R486" s="734"/>
      <c r="S486" s="35"/>
      <c r="T486" s="35"/>
      <c r="U486" s="35"/>
      <c r="V486" s="89"/>
      <c r="W486" s="35"/>
      <c r="X486" s="35"/>
      <c r="Y486" s="35"/>
      <c r="Z486" s="117"/>
      <c r="AA486" s="117"/>
      <c r="AB486" s="35"/>
      <c r="AC486" s="35"/>
      <c r="AD486" s="35"/>
      <c r="AE486" s="115"/>
      <c r="AF486" s="749">
        <f t="shared" si="1053"/>
        <v>0</v>
      </c>
      <c r="AG486" s="117"/>
      <c r="AH486" s="749" t="e">
        <f t="shared" si="1068"/>
        <v>#DIV/0!</v>
      </c>
      <c r="AI486" s="117"/>
      <c r="AJ486" s="117"/>
      <c r="AK486" s="117"/>
      <c r="AL486" s="749">
        <f t="shared" si="1073"/>
        <v>0</v>
      </c>
      <c r="AM486" s="35"/>
      <c r="AN486" s="35"/>
      <c r="AO486" s="35"/>
      <c r="AP486" s="117">
        <f>AX486-AK486</f>
        <v>0</v>
      </c>
      <c r="AQ486" s="117"/>
      <c r="AR486" s="117">
        <f>AX486</f>
        <v>0</v>
      </c>
      <c r="AS486" s="749">
        <f t="shared" si="1054"/>
        <v>0</v>
      </c>
      <c r="AT486" s="117"/>
      <c r="AU486" s="749"/>
      <c r="AV486" s="117"/>
      <c r="AW486" s="749"/>
      <c r="AX486" s="117">
        <f>'[9]2 вариант'!$I$228</f>
        <v>0</v>
      </c>
      <c r="AY486" s="749">
        <f t="shared" si="1074"/>
        <v>0</v>
      </c>
      <c r="AZ486" s="35"/>
      <c r="BA486" s="749"/>
      <c r="BB486" s="35"/>
      <c r="BC486" s="35"/>
      <c r="BD486" s="35"/>
      <c r="BE486" s="117"/>
      <c r="BF486" s="117"/>
      <c r="BG486" s="117"/>
      <c r="BH486" s="35"/>
      <c r="BI486" s="35"/>
      <c r="BJ486" s="117"/>
      <c r="BK486" s="117"/>
      <c r="BL486" s="35"/>
      <c r="BM486" s="35"/>
      <c r="BN486" s="117"/>
      <c r="BO486" s="117"/>
      <c r="BP486" s="117"/>
      <c r="BQ486" s="117"/>
      <c r="BR486" s="35"/>
      <c r="BS486" s="35"/>
      <c r="BT486" s="117"/>
      <c r="BU486" s="117"/>
      <c r="BV486" s="117"/>
      <c r="BW486" s="117"/>
      <c r="BX486" s="117"/>
      <c r="BY486" s="35"/>
      <c r="BZ486" s="35"/>
      <c r="CE486" s="749"/>
    </row>
    <row r="487" spans="2:83" s="37" customFormat="1" ht="32.25" hidden="1" customHeight="1" x14ac:dyDescent="0.25">
      <c r="B487" s="205"/>
      <c r="C487" s="111" t="s">
        <v>40</v>
      </c>
      <c r="D487" s="117">
        <f t="shared" si="1086"/>
        <v>9486.4470799999999</v>
      </c>
      <c r="E487" s="117"/>
      <c r="F487" s="117"/>
      <c r="G487" s="117">
        <v>9486.4470799999999</v>
      </c>
      <c r="H487" s="35"/>
      <c r="I487" s="35"/>
      <c r="J487" s="99">
        <f t="shared" si="1080"/>
        <v>-9486.4470799999999</v>
      </c>
      <c r="K487" s="117">
        <f t="shared" si="1085"/>
        <v>0</v>
      </c>
      <c r="L487" s="749">
        <f t="shared" si="1052"/>
        <v>0</v>
      </c>
      <c r="M487" s="117"/>
      <c r="N487" s="117"/>
      <c r="O487" s="117"/>
      <c r="P487" s="117"/>
      <c r="Q487" s="723"/>
      <c r="R487" s="734"/>
      <c r="S487" s="35"/>
      <c r="T487" s="35"/>
      <c r="U487" s="35"/>
      <c r="V487" s="89"/>
      <c r="W487" s="35"/>
      <c r="X487" s="35"/>
      <c r="Y487" s="35"/>
      <c r="Z487" s="117"/>
      <c r="AA487" s="117"/>
      <c r="AB487" s="35"/>
      <c r="AC487" s="35"/>
      <c r="AD487" s="35"/>
      <c r="AE487" s="115"/>
      <c r="AF487" s="749">
        <f t="shared" si="1053"/>
        <v>0</v>
      </c>
      <c r="AG487" s="117"/>
      <c r="AH487" s="749" t="e">
        <f t="shared" si="1068"/>
        <v>#DIV/0!</v>
      </c>
      <c r="AI487" s="117"/>
      <c r="AJ487" s="117"/>
      <c r="AK487" s="117"/>
      <c r="AL487" s="749">
        <f t="shared" si="1073"/>
        <v>0</v>
      </c>
      <c r="AM487" s="35"/>
      <c r="AN487" s="35"/>
      <c r="AO487" s="35"/>
      <c r="AP487" s="117">
        <f>AX487-AK487</f>
        <v>94625.349590000013</v>
      </c>
      <c r="AQ487" s="117"/>
      <c r="AR487" s="117">
        <f>AX487</f>
        <v>94625.349590000013</v>
      </c>
      <c r="AS487" s="749">
        <f t="shared" si="1054"/>
        <v>9.9747933859764935</v>
      </c>
      <c r="AT487" s="117"/>
      <c r="AU487" s="749"/>
      <c r="AV487" s="117"/>
      <c r="AW487" s="749"/>
      <c r="AX487" s="117">
        <f>'[9]2 вариант'!$I$229</f>
        <v>94625.349590000013</v>
      </c>
      <c r="AY487" s="749">
        <f t="shared" si="1074"/>
        <v>9.9747933859764935</v>
      </c>
      <c r="AZ487" s="35"/>
      <c r="BA487" s="749"/>
      <c r="BB487" s="35"/>
      <c r="BC487" s="35"/>
      <c r="BD487" s="35"/>
      <c r="BE487" s="117"/>
      <c r="BF487" s="117"/>
      <c r="BG487" s="117"/>
      <c r="BH487" s="35"/>
      <c r="BI487" s="35"/>
      <c r="BJ487" s="117"/>
      <c r="BK487" s="117"/>
      <c r="BL487" s="35"/>
      <c r="BM487" s="35"/>
      <c r="BN487" s="117"/>
      <c r="BO487" s="117"/>
      <c r="BP487" s="117"/>
      <c r="BQ487" s="117"/>
      <c r="BR487" s="35"/>
      <c r="BS487" s="35"/>
      <c r="BT487" s="117"/>
      <c r="BU487" s="117"/>
      <c r="BV487" s="117"/>
      <c r="BW487" s="117"/>
      <c r="BX487" s="117"/>
      <c r="BY487" s="35"/>
      <c r="BZ487" s="35"/>
      <c r="CE487" s="749"/>
    </row>
    <row r="488" spans="2:83" s="37" customFormat="1" ht="102" customHeight="1" x14ac:dyDescent="0.25">
      <c r="B488" s="541" t="s">
        <v>13</v>
      </c>
      <c r="C488" s="125" t="s">
        <v>431</v>
      </c>
      <c r="D488" s="115">
        <f t="shared" si="1086"/>
        <v>115000</v>
      </c>
      <c r="E488" s="115"/>
      <c r="F488" s="115"/>
      <c r="G488" s="115">
        <f>G489</f>
        <v>115000</v>
      </c>
      <c r="H488" s="35"/>
      <c r="I488" s="35"/>
      <c r="J488" s="99">
        <f t="shared" si="1080"/>
        <v>-115000</v>
      </c>
      <c r="K488" s="665">
        <f t="shared" ref="K488:K490" si="1087">Q488</f>
        <v>0</v>
      </c>
      <c r="L488" s="749">
        <f t="shared" si="1052"/>
        <v>0</v>
      </c>
      <c r="M488" s="115"/>
      <c r="N488" s="115"/>
      <c r="O488" s="115"/>
      <c r="P488" s="115"/>
      <c r="Q488" s="665">
        <f>Q489</f>
        <v>0</v>
      </c>
      <c r="R488" s="734"/>
      <c r="S488" s="35"/>
      <c r="T488" s="35"/>
      <c r="U488" s="35"/>
      <c r="V488" s="89"/>
      <c r="W488" s="35"/>
      <c r="X488" s="35"/>
      <c r="Y488" s="35"/>
      <c r="Z488" s="117"/>
      <c r="AA488" s="117"/>
      <c r="AB488" s="35"/>
      <c r="AC488" s="35"/>
      <c r="AD488" s="35"/>
      <c r="AE488" s="115">
        <v>0</v>
      </c>
      <c r="AF488" s="749">
        <f t="shared" si="1053"/>
        <v>0</v>
      </c>
      <c r="AG488" s="117"/>
      <c r="AH488" s="749" t="e">
        <f t="shared" si="1068"/>
        <v>#DIV/0!</v>
      </c>
      <c r="AI488" s="117"/>
      <c r="AJ488" s="117"/>
      <c r="AK488" s="117"/>
      <c r="AL488" s="749">
        <f t="shared" si="1073"/>
        <v>0</v>
      </c>
      <c r="AM488" s="35"/>
      <c r="AN488" s="35"/>
      <c r="AO488" s="35"/>
      <c r="AP488" s="115">
        <f>AX488</f>
        <v>0</v>
      </c>
      <c r="AQ488" s="115"/>
      <c r="AR488" s="665">
        <f t="shared" ref="AR488:AR495" si="1088">AX488</f>
        <v>0</v>
      </c>
      <c r="AS488" s="749">
        <f t="shared" si="1054"/>
        <v>0</v>
      </c>
      <c r="AT488" s="117"/>
      <c r="AU488" s="749"/>
      <c r="AV488" s="117"/>
      <c r="AW488" s="749"/>
      <c r="AX488" s="117"/>
      <c r="AY488" s="749">
        <f t="shared" si="1074"/>
        <v>0</v>
      </c>
      <c r="AZ488" s="35"/>
      <c r="BA488" s="749"/>
      <c r="BB488" s="35"/>
      <c r="BC488" s="35"/>
      <c r="BD488" s="35"/>
      <c r="BE488" s="117"/>
      <c r="BF488" s="117"/>
      <c r="BG488" s="117"/>
      <c r="BH488" s="35"/>
      <c r="BI488" s="35"/>
      <c r="BJ488" s="117"/>
      <c r="BK488" s="117"/>
      <c r="BL488" s="35"/>
      <c r="BM488" s="35"/>
      <c r="BN488" s="115"/>
      <c r="BO488" s="115"/>
      <c r="BP488" s="115"/>
      <c r="BQ488" s="115"/>
      <c r="BR488" s="41"/>
      <c r="BS488" s="41"/>
      <c r="BT488" s="115"/>
      <c r="BU488" s="115"/>
      <c r="BV488" s="117"/>
      <c r="BW488" s="117"/>
      <c r="BX488" s="117"/>
      <c r="BY488" s="35"/>
      <c r="BZ488" s="35"/>
      <c r="CE488" s="749"/>
    </row>
    <row r="489" spans="2:83" s="37" customFormat="1" ht="50.25" hidden="1" customHeight="1" x14ac:dyDescent="0.25">
      <c r="B489" s="205"/>
      <c r="C489" s="124" t="s">
        <v>31</v>
      </c>
      <c r="D489" s="117">
        <f t="shared" si="1086"/>
        <v>115000</v>
      </c>
      <c r="E489" s="117"/>
      <c r="F489" s="117"/>
      <c r="G489" s="117">
        <f>SUM(G490:G491)</f>
        <v>115000</v>
      </c>
      <c r="H489" s="35"/>
      <c r="I489" s="35"/>
      <c r="J489" s="192">
        <f t="shared" si="1080"/>
        <v>-115000</v>
      </c>
      <c r="K489" s="107">
        <f t="shared" si="1087"/>
        <v>0</v>
      </c>
      <c r="L489" s="749">
        <f t="shared" si="1052"/>
        <v>0</v>
      </c>
      <c r="M489" s="117"/>
      <c r="N489" s="117"/>
      <c r="O489" s="117"/>
      <c r="P489" s="117"/>
      <c r="Q489" s="107">
        <f>SUM(Q490:Q491)</f>
        <v>0</v>
      </c>
      <c r="R489" s="107"/>
      <c r="S489" s="35"/>
      <c r="T489" s="35"/>
      <c r="U489" s="35"/>
      <c r="V489" s="296"/>
      <c r="W489" s="35"/>
      <c r="X489" s="35"/>
      <c r="Y489" s="35"/>
      <c r="Z489" s="117"/>
      <c r="AA489" s="117"/>
      <c r="AB489" s="35"/>
      <c r="AC489" s="35"/>
      <c r="AD489" s="35"/>
      <c r="AE489" s="115"/>
      <c r="AF489" s="749">
        <f t="shared" si="1053"/>
        <v>0</v>
      </c>
      <c r="AG489" s="117"/>
      <c r="AH489" s="749" t="e">
        <f t="shared" si="1068"/>
        <v>#DIV/0!</v>
      </c>
      <c r="AI489" s="117"/>
      <c r="AJ489" s="117"/>
      <c r="AK489" s="117"/>
      <c r="AL489" s="749">
        <f t="shared" si="1073"/>
        <v>0</v>
      </c>
      <c r="AM489" s="35"/>
      <c r="AN489" s="35"/>
      <c r="AO489" s="35"/>
      <c r="AP489" s="117">
        <f>AR489</f>
        <v>0</v>
      </c>
      <c r="AQ489" s="117"/>
      <c r="AR489" s="107">
        <f t="shared" si="1088"/>
        <v>0</v>
      </c>
      <c r="AS489" s="749">
        <f t="shared" si="1054"/>
        <v>0</v>
      </c>
      <c r="AT489" s="117"/>
      <c r="AU489" s="749"/>
      <c r="AV489" s="117"/>
      <c r="AW489" s="749"/>
      <c r="AX489" s="117"/>
      <c r="AY489" s="749">
        <f t="shared" si="1074"/>
        <v>0</v>
      </c>
      <c r="AZ489" s="35"/>
      <c r="BA489" s="749"/>
      <c r="BB489" s="35"/>
      <c r="BC489" s="35"/>
      <c r="BD489" s="35"/>
      <c r="BE489" s="117"/>
      <c r="BF489" s="117"/>
      <c r="BG489" s="117"/>
      <c r="BH489" s="35"/>
      <c r="BI489" s="35"/>
      <c r="BJ489" s="117"/>
      <c r="BK489" s="117"/>
      <c r="BL489" s="35"/>
      <c r="BM489" s="35"/>
      <c r="BN489" s="115"/>
      <c r="BO489" s="115"/>
      <c r="BP489" s="115"/>
      <c r="BQ489" s="115"/>
      <c r="BR489" s="41"/>
      <c r="BS489" s="41"/>
      <c r="BT489" s="115"/>
      <c r="BU489" s="115"/>
      <c r="BV489" s="117"/>
      <c r="BW489" s="117"/>
      <c r="BX489" s="117"/>
      <c r="BY489" s="35"/>
      <c r="BZ489" s="35"/>
      <c r="CE489" s="749"/>
    </row>
    <row r="490" spans="2:83" s="37" customFormat="1" ht="32.25" hidden="1" customHeight="1" x14ac:dyDescent="0.25">
      <c r="B490" s="205"/>
      <c r="C490" s="111" t="s">
        <v>39</v>
      </c>
      <c r="D490" s="117">
        <f t="shared" si="1086"/>
        <v>101996.34664</v>
      </c>
      <c r="E490" s="117"/>
      <c r="F490" s="117"/>
      <c r="G490" s="117">
        <v>101996.34664</v>
      </c>
      <c r="H490" s="35"/>
      <c r="I490" s="35"/>
      <c r="J490" s="117">
        <f t="shared" si="1080"/>
        <v>-101996.34664</v>
      </c>
      <c r="K490" s="117">
        <f t="shared" si="1087"/>
        <v>0</v>
      </c>
      <c r="L490" s="749">
        <f t="shared" si="1052"/>
        <v>0</v>
      </c>
      <c r="M490" s="117"/>
      <c r="N490" s="117"/>
      <c r="O490" s="117"/>
      <c r="P490" s="117"/>
      <c r="Q490" s="107"/>
      <c r="R490" s="107"/>
      <c r="S490" s="35"/>
      <c r="T490" s="35"/>
      <c r="U490" s="35"/>
      <c r="V490" s="89"/>
      <c r="W490" s="35"/>
      <c r="X490" s="35"/>
      <c r="Y490" s="35"/>
      <c r="Z490" s="117"/>
      <c r="AA490" s="117"/>
      <c r="AB490" s="35"/>
      <c r="AC490" s="35"/>
      <c r="AD490" s="35"/>
      <c r="AE490" s="115"/>
      <c r="AF490" s="749">
        <f t="shared" si="1053"/>
        <v>0</v>
      </c>
      <c r="AG490" s="117"/>
      <c r="AH490" s="749" t="e">
        <f t="shared" si="1068"/>
        <v>#DIV/0!</v>
      </c>
      <c r="AI490" s="117"/>
      <c r="AJ490" s="117"/>
      <c r="AK490" s="117"/>
      <c r="AL490" s="749">
        <f t="shared" si="1073"/>
        <v>0</v>
      </c>
      <c r="AM490" s="35"/>
      <c r="AN490" s="35"/>
      <c r="AO490" s="35"/>
      <c r="AP490" s="117">
        <f>AX490-AK490</f>
        <v>0</v>
      </c>
      <c r="AQ490" s="117"/>
      <c r="AR490" s="117">
        <f t="shared" si="1088"/>
        <v>0</v>
      </c>
      <c r="AS490" s="749">
        <f t="shared" si="1054"/>
        <v>0</v>
      </c>
      <c r="AT490" s="117"/>
      <c r="AU490" s="749"/>
      <c r="AV490" s="117"/>
      <c r="AW490" s="749"/>
      <c r="AX490" s="117"/>
      <c r="AY490" s="749">
        <f t="shared" si="1074"/>
        <v>0</v>
      </c>
      <c r="AZ490" s="35"/>
      <c r="BA490" s="749"/>
      <c r="BB490" s="35"/>
      <c r="BC490" s="35"/>
      <c r="BD490" s="35"/>
      <c r="BE490" s="117"/>
      <c r="BF490" s="117"/>
      <c r="BG490" s="117"/>
      <c r="BH490" s="35"/>
      <c r="BI490" s="35"/>
      <c r="BJ490" s="117"/>
      <c r="BK490" s="117"/>
      <c r="BL490" s="35"/>
      <c r="BM490" s="35"/>
      <c r="BN490" s="115"/>
      <c r="BO490" s="115"/>
      <c r="BP490" s="115"/>
      <c r="BQ490" s="115"/>
      <c r="BR490" s="41"/>
      <c r="BS490" s="41"/>
      <c r="BT490" s="115"/>
      <c r="BU490" s="115"/>
      <c r="BV490" s="117"/>
      <c r="BW490" s="117"/>
      <c r="BX490" s="117"/>
      <c r="BY490" s="35"/>
      <c r="BZ490" s="35"/>
      <c r="CE490" s="749"/>
    </row>
    <row r="491" spans="2:83" s="37" customFormat="1" ht="32.25" hidden="1" customHeight="1" x14ac:dyDescent="0.25">
      <c r="B491" s="205"/>
      <c r="C491" s="111" t="s">
        <v>40</v>
      </c>
      <c r="D491" s="117">
        <f t="shared" si="1086"/>
        <v>13003.65336</v>
      </c>
      <c r="E491" s="117"/>
      <c r="F491" s="117"/>
      <c r="G491" s="117">
        <v>13003.65336</v>
      </c>
      <c r="H491" s="35"/>
      <c r="I491" s="35"/>
      <c r="J491" s="117">
        <f t="shared" si="1080"/>
        <v>-13003.65336</v>
      </c>
      <c r="K491" s="117">
        <f t="shared" si="1085"/>
        <v>0</v>
      </c>
      <c r="L491" s="749">
        <f t="shared" si="1052"/>
        <v>0</v>
      </c>
      <c r="M491" s="117"/>
      <c r="N491" s="117"/>
      <c r="O491" s="117"/>
      <c r="P491" s="117"/>
      <c r="Q491" s="107"/>
      <c r="R491" s="107"/>
      <c r="S491" s="35"/>
      <c r="T491" s="35"/>
      <c r="U491" s="35"/>
      <c r="V491" s="89"/>
      <c r="W491" s="35"/>
      <c r="X491" s="35"/>
      <c r="Y491" s="35"/>
      <c r="Z491" s="117"/>
      <c r="AA491" s="117"/>
      <c r="AB491" s="35"/>
      <c r="AC491" s="35"/>
      <c r="AD491" s="35"/>
      <c r="AE491" s="115"/>
      <c r="AF491" s="749">
        <f t="shared" si="1053"/>
        <v>0</v>
      </c>
      <c r="AG491" s="117"/>
      <c r="AH491" s="749" t="e">
        <f t="shared" si="1068"/>
        <v>#DIV/0!</v>
      </c>
      <c r="AI491" s="117"/>
      <c r="AJ491" s="117"/>
      <c r="AK491" s="117"/>
      <c r="AL491" s="749">
        <f t="shared" si="1073"/>
        <v>0</v>
      </c>
      <c r="AM491" s="35"/>
      <c r="AN491" s="35"/>
      <c r="AO491" s="35"/>
      <c r="AP491" s="117">
        <f>AX491-AK491</f>
        <v>0</v>
      </c>
      <c r="AQ491" s="117"/>
      <c r="AR491" s="117">
        <f t="shared" si="1088"/>
        <v>0</v>
      </c>
      <c r="AS491" s="749">
        <f t="shared" si="1054"/>
        <v>0</v>
      </c>
      <c r="AT491" s="117"/>
      <c r="AU491" s="749"/>
      <c r="AV491" s="117"/>
      <c r="AW491" s="749"/>
      <c r="AX491" s="117"/>
      <c r="AY491" s="749">
        <f t="shared" si="1074"/>
        <v>0</v>
      </c>
      <c r="AZ491" s="35"/>
      <c r="BA491" s="749"/>
      <c r="BB491" s="35"/>
      <c r="BC491" s="35"/>
      <c r="BD491" s="35"/>
      <c r="BE491" s="117"/>
      <c r="BF491" s="117"/>
      <c r="BG491" s="117"/>
      <c r="BH491" s="35"/>
      <c r="BI491" s="35"/>
      <c r="BJ491" s="117"/>
      <c r="BK491" s="117"/>
      <c r="BL491" s="35"/>
      <c r="BM491" s="35"/>
      <c r="BN491" s="115"/>
      <c r="BO491" s="115"/>
      <c r="BP491" s="115"/>
      <c r="BQ491" s="115"/>
      <c r="BR491" s="41"/>
      <c r="BS491" s="41"/>
      <c r="BT491" s="115"/>
      <c r="BU491" s="115"/>
      <c r="BV491" s="117"/>
      <c r="BW491" s="117"/>
      <c r="BX491" s="117"/>
      <c r="BY491" s="35"/>
      <c r="BZ491" s="35"/>
      <c r="CE491" s="749"/>
    </row>
    <row r="492" spans="2:83" s="37" customFormat="1" ht="89.25" customHeight="1" x14ac:dyDescent="0.25">
      <c r="B492" s="541" t="s">
        <v>14</v>
      </c>
      <c r="C492" s="125" t="s">
        <v>432</v>
      </c>
      <c r="D492" s="115">
        <f t="shared" si="1086"/>
        <v>191000</v>
      </c>
      <c r="E492" s="115"/>
      <c r="F492" s="115"/>
      <c r="G492" s="115">
        <f>G493</f>
        <v>191000</v>
      </c>
      <c r="H492" s="35"/>
      <c r="I492" s="35"/>
      <c r="J492" s="99">
        <f t="shared" si="1080"/>
        <v>-191000</v>
      </c>
      <c r="K492" s="115">
        <f>Q492</f>
        <v>0</v>
      </c>
      <c r="L492" s="749">
        <f t="shared" si="1052"/>
        <v>0</v>
      </c>
      <c r="M492" s="115"/>
      <c r="N492" s="115"/>
      <c r="O492" s="115"/>
      <c r="P492" s="115"/>
      <c r="Q492" s="115">
        <f>Q493</f>
        <v>0</v>
      </c>
      <c r="R492" s="115"/>
      <c r="S492" s="35"/>
      <c r="T492" s="35"/>
      <c r="U492" s="35"/>
      <c r="V492" s="89"/>
      <c r="W492" s="35"/>
      <c r="X492" s="35"/>
      <c r="Y492" s="35"/>
      <c r="Z492" s="117"/>
      <c r="AA492" s="117"/>
      <c r="AB492" s="35"/>
      <c r="AC492" s="35"/>
      <c r="AD492" s="35"/>
      <c r="AE492" s="115">
        <v>0</v>
      </c>
      <c r="AF492" s="749">
        <f t="shared" si="1053"/>
        <v>0</v>
      </c>
      <c r="AG492" s="117"/>
      <c r="AH492" s="749" t="e">
        <f t="shared" si="1068"/>
        <v>#DIV/0!</v>
      </c>
      <c r="AI492" s="117"/>
      <c r="AJ492" s="117"/>
      <c r="AK492" s="117"/>
      <c r="AL492" s="749">
        <f t="shared" si="1073"/>
        <v>0</v>
      </c>
      <c r="AM492" s="35"/>
      <c r="AN492" s="35"/>
      <c r="AO492" s="35"/>
      <c r="AP492" s="115">
        <f>AX492</f>
        <v>0</v>
      </c>
      <c r="AQ492" s="115"/>
      <c r="AR492" s="665">
        <f t="shared" si="1088"/>
        <v>0</v>
      </c>
      <c r="AS492" s="749">
        <f t="shared" si="1054"/>
        <v>0</v>
      </c>
      <c r="AT492" s="117"/>
      <c r="AU492" s="749"/>
      <c r="AV492" s="117"/>
      <c r="AW492" s="749"/>
      <c r="AX492" s="117"/>
      <c r="AY492" s="749">
        <f t="shared" si="1074"/>
        <v>0</v>
      </c>
      <c r="AZ492" s="35"/>
      <c r="BA492" s="749"/>
      <c r="BB492" s="35"/>
      <c r="BC492" s="35"/>
      <c r="BD492" s="35"/>
      <c r="BE492" s="117"/>
      <c r="BF492" s="117"/>
      <c r="BG492" s="117"/>
      <c r="BH492" s="35"/>
      <c r="BI492" s="35"/>
      <c r="BJ492" s="117"/>
      <c r="BK492" s="117"/>
      <c r="BL492" s="35"/>
      <c r="BM492" s="35"/>
      <c r="BN492" s="115"/>
      <c r="BO492" s="115"/>
      <c r="BP492" s="115"/>
      <c r="BQ492" s="115"/>
      <c r="BR492" s="41"/>
      <c r="BS492" s="41"/>
      <c r="BT492" s="115"/>
      <c r="BU492" s="115"/>
      <c r="BV492" s="117"/>
      <c r="BW492" s="117"/>
      <c r="BX492" s="117"/>
      <c r="BY492" s="35"/>
      <c r="BZ492" s="35"/>
      <c r="CE492" s="749"/>
    </row>
    <row r="493" spans="2:83" s="37" customFormat="1" ht="54" hidden="1" customHeight="1" x14ac:dyDescent="0.25">
      <c r="B493" s="205"/>
      <c r="C493" s="98" t="s">
        <v>31</v>
      </c>
      <c r="D493" s="117">
        <f t="shared" si="1086"/>
        <v>191000</v>
      </c>
      <c r="E493" s="117"/>
      <c r="F493" s="117"/>
      <c r="G493" s="117">
        <f>G494</f>
        <v>191000</v>
      </c>
      <c r="H493" s="35"/>
      <c r="I493" s="35"/>
      <c r="J493" s="99">
        <f t="shared" si="1080"/>
        <v>-191000</v>
      </c>
      <c r="K493" s="117">
        <f>Q493</f>
        <v>0</v>
      </c>
      <c r="L493" s="749">
        <f t="shared" si="1052"/>
        <v>0</v>
      </c>
      <c r="M493" s="117"/>
      <c r="N493" s="117"/>
      <c r="O493" s="117"/>
      <c r="P493" s="117"/>
      <c r="Q493" s="117">
        <f>Q494</f>
        <v>0</v>
      </c>
      <c r="R493" s="117"/>
      <c r="S493" s="35"/>
      <c r="T493" s="35"/>
      <c r="U493" s="35"/>
      <c r="V493" s="89"/>
      <c r="W493" s="35"/>
      <c r="X493" s="35"/>
      <c r="Y493" s="35"/>
      <c r="Z493" s="117"/>
      <c r="AA493" s="117"/>
      <c r="AB493" s="35"/>
      <c r="AC493" s="35"/>
      <c r="AD493" s="35"/>
      <c r="AE493" s="117"/>
      <c r="AF493" s="749">
        <f t="shared" si="1053"/>
        <v>0</v>
      </c>
      <c r="AG493" s="117"/>
      <c r="AH493" s="749" t="e">
        <f t="shared" si="1068"/>
        <v>#DIV/0!</v>
      </c>
      <c r="AI493" s="117"/>
      <c r="AJ493" s="117"/>
      <c r="AK493" s="117"/>
      <c r="AL493" s="749">
        <f t="shared" si="1073"/>
        <v>0</v>
      </c>
      <c r="AM493" s="35"/>
      <c r="AN493" s="35"/>
      <c r="AO493" s="35"/>
      <c r="AP493" s="115">
        <f>AR493</f>
        <v>191000</v>
      </c>
      <c r="AQ493" s="115"/>
      <c r="AR493" s="665">
        <f t="shared" si="1088"/>
        <v>191000</v>
      </c>
      <c r="AS493" s="749">
        <f t="shared" si="1054"/>
        <v>1</v>
      </c>
      <c r="AT493" s="115"/>
      <c r="AU493" s="749"/>
      <c r="AV493" s="115"/>
      <c r="AW493" s="749"/>
      <c r="AX493" s="117">
        <f>AX494</f>
        <v>191000</v>
      </c>
      <c r="AY493" s="749">
        <f t="shared" si="1074"/>
        <v>1</v>
      </c>
      <c r="AZ493" s="35"/>
      <c r="BA493" s="749"/>
      <c r="BB493" s="35"/>
      <c r="BC493" s="35"/>
      <c r="BD493" s="35"/>
      <c r="BE493" s="117"/>
      <c r="BF493" s="117"/>
      <c r="BG493" s="117"/>
      <c r="BH493" s="35"/>
      <c r="BI493" s="35"/>
      <c r="BJ493" s="117"/>
      <c r="BK493" s="117"/>
      <c r="BL493" s="35"/>
      <c r="BM493" s="35"/>
      <c r="BN493" s="117"/>
      <c r="BO493" s="117"/>
      <c r="BP493" s="117"/>
      <c r="BQ493" s="117"/>
      <c r="BR493" s="35"/>
      <c r="BS493" s="35"/>
      <c r="BT493" s="117"/>
      <c r="BU493" s="117"/>
      <c r="BV493" s="117"/>
      <c r="BW493" s="117"/>
      <c r="BX493" s="117"/>
      <c r="BY493" s="35"/>
      <c r="BZ493" s="35"/>
      <c r="CE493" s="749"/>
    </row>
    <row r="494" spans="2:83" s="37" customFormat="1" ht="32.25" hidden="1" customHeight="1" x14ac:dyDescent="0.25">
      <c r="B494" s="205"/>
      <c r="C494" s="111" t="s">
        <v>39</v>
      </c>
      <c r="D494" s="117">
        <f t="shared" si="1086"/>
        <v>191000</v>
      </c>
      <c r="E494" s="117"/>
      <c r="F494" s="117"/>
      <c r="G494" s="117">
        <v>191000</v>
      </c>
      <c r="H494" s="35"/>
      <c r="I494" s="35"/>
      <c r="J494" s="99">
        <f t="shared" si="1080"/>
        <v>-191000</v>
      </c>
      <c r="K494" s="117">
        <f>Q494</f>
        <v>0</v>
      </c>
      <c r="L494" s="749">
        <f t="shared" si="1052"/>
        <v>0</v>
      </c>
      <c r="M494" s="117"/>
      <c r="N494" s="117"/>
      <c r="O494" s="117"/>
      <c r="P494" s="117"/>
      <c r="Q494" s="117"/>
      <c r="R494" s="117"/>
      <c r="S494" s="35"/>
      <c r="T494" s="35"/>
      <c r="U494" s="35"/>
      <c r="V494" s="89"/>
      <c r="W494" s="35"/>
      <c r="X494" s="35"/>
      <c r="Y494" s="35"/>
      <c r="Z494" s="117"/>
      <c r="AA494" s="117"/>
      <c r="AB494" s="35"/>
      <c r="AC494" s="35"/>
      <c r="AD494" s="35"/>
      <c r="AE494" s="117"/>
      <c r="AF494" s="749">
        <f t="shared" si="1053"/>
        <v>0</v>
      </c>
      <c r="AG494" s="117"/>
      <c r="AH494" s="749" t="e">
        <f t="shared" si="1068"/>
        <v>#DIV/0!</v>
      </c>
      <c r="AI494" s="117"/>
      <c r="AJ494" s="117"/>
      <c r="AK494" s="117"/>
      <c r="AL494" s="749">
        <f t="shared" si="1073"/>
        <v>0</v>
      </c>
      <c r="AM494" s="35"/>
      <c r="AN494" s="35"/>
      <c r="AO494" s="35"/>
      <c r="AP494" s="117">
        <f>AX494-AK494</f>
        <v>191000</v>
      </c>
      <c r="AQ494" s="117"/>
      <c r="AR494" s="117">
        <f t="shared" si="1088"/>
        <v>191000</v>
      </c>
      <c r="AS494" s="749">
        <f t="shared" si="1054"/>
        <v>1</v>
      </c>
      <c r="AT494" s="117"/>
      <c r="AU494" s="749"/>
      <c r="AV494" s="117"/>
      <c r="AW494" s="749"/>
      <c r="AX494" s="117">
        <v>191000</v>
      </c>
      <c r="AY494" s="749">
        <f t="shared" si="1074"/>
        <v>1</v>
      </c>
      <c r="AZ494" s="35"/>
      <c r="BA494" s="749"/>
      <c r="BB494" s="35"/>
      <c r="BC494" s="35"/>
      <c r="BD494" s="35"/>
      <c r="BE494" s="117"/>
      <c r="BF494" s="117"/>
      <c r="BG494" s="117"/>
      <c r="BH494" s="35"/>
      <c r="BI494" s="35"/>
      <c r="BJ494" s="117"/>
      <c r="BK494" s="117"/>
      <c r="BL494" s="35"/>
      <c r="BM494" s="35"/>
      <c r="BN494" s="117"/>
      <c r="BO494" s="117"/>
      <c r="BP494" s="117"/>
      <c r="BQ494" s="117"/>
      <c r="BR494" s="35"/>
      <c r="BS494" s="35"/>
      <c r="BT494" s="117"/>
      <c r="BU494" s="117"/>
      <c r="BV494" s="117"/>
      <c r="BW494" s="117"/>
      <c r="BX494" s="117"/>
      <c r="BY494" s="35"/>
      <c r="BZ494" s="35"/>
      <c r="CE494" s="749"/>
    </row>
    <row r="495" spans="2:83" s="37" customFormat="1" ht="32.25" hidden="1" customHeight="1" x14ac:dyDescent="0.25">
      <c r="B495" s="205"/>
      <c r="C495" s="111" t="s">
        <v>40</v>
      </c>
      <c r="D495" s="117">
        <f t="shared" si="1086"/>
        <v>0</v>
      </c>
      <c r="E495" s="117"/>
      <c r="F495" s="117"/>
      <c r="G495" s="117"/>
      <c r="H495" s="35"/>
      <c r="I495" s="35"/>
      <c r="J495" s="99">
        <f t="shared" si="1080"/>
        <v>0</v>
      </c>
      <c r="K495" s="117">
        <f>Q495</f>
        <v>0</v>
      </c>
      <c r="L495" s="749" t="e">
        <f t="shared" si="1052"/>
        <v>#DIV/0!</v>
      </c>
      <c r="M495" s="117"/>
      <c r="N495" s="117"/>
      <c r="O495" s="117"/>
      <c r="P495" s="117"/>
      <c r="Q495" s="117"/>
      <c r="R495" s="117"/>
      <c r="S495" s="35"/>
      <c r="T495" s="35"/>
      <c r="U495" s="35"/>
      <c r="V495" s="89"/>
      <c r="W495" s="35"/>
      <c r="X495" s="35"/>
      <c r="Y495" s="35"/>
      <c r="Z495" s="117"/>
      <c r="AA495" s="117"/>
      <c r="AB495" s="35"/>
      <c r="AC495" s="35"/>
      <c r="AD495" s="35"/>
      <c r="AE495" s="117"/>
      <c r="AF495" s="749" t="e">
        <f t="shared" si="1053"/>
        <v>#DIV/0!</v>
      </c>
      <c r="AG495" s="117"/>
      <c r="AH495" s="749" t="e">
        <f t="shared" si="1068"/>
        <v>#DIV/0!</v>
      </c>
      <c r="AI495" s="117"/>
      <c r="AJ495" s="117"/>
      <c r="AK495" s="117"/>
      <c r="AL495" s="749" t="e">
        <f t="shared" si="1073"/>
        <v>#DIV/0!</v>
      </c>
      <c r="AM495" s="35"/>
      <c r="AN495" s="35"/>
      <c r="AO495" s="35"/>
      <c r="AP495" s="117">
        <f>AX495-AK495</f>
        <v>0</v>
      </c>
      <c r="AQ495" s="117"/>
      <c r="AR495" s="117">
        <f t="shared" si="1088"/>
        <v>0</v>
      </c>
      <c r="AS495" s="749" t="e">
        <f t="shared" si="1054"/>
        <v>#DIV/0!</v>
      </c>
      <c r="AT495" s="117"/>
      <c r="AU495" s="749"/>
      <c r="AV495" s="117"/>
      <c r="AW495" s="749"/>
      <c r="AX495" s="117"/>
      <c r="AY495" s="749" t="e">
        <f t="shared" si="1074"/>
        <v>#DIV/0!</v>
      </c>
      <c r="AZ495" s="35"/>
      <c r="BA495" s="749"/>
      <c r="BB495" s="35"/>
      <c r="BC495" s="35"/>
      <c r="BD495" s="35"/>
      <c r="BE495" s="117"/>
      <c r="BF495" s="117"/>
      <c r="BG495" s="117"/>
      <c r="BH495" s="35"/>
      <c r="BI495" s="35"/>
      <c r="BJ495" s="117"/>
      <c r="BK495" s="117"/>
      <c r="BL495" s="35"/>
      <c r="BM495" s="35"/>
      <c r="BN495" s="117"/>
      <c r="BO495" s="117"/>
      <c r="BP495" s="117"/>
      <c r="BQ495" s="117"/>
      <c r="BR495" s="35"/>
      <c r="BS495" s="35"/>
      <c r="BT495" s="117"/>
      <c r="BU495" s="117"/>
      <c r="BV495" s="117"/>
      <c r="BW495" s="117"/>
      <c r="BX495" s="117"/>
      <c r="BY495" s="35"/>
      <c r="BZ495" s="35"/>
      <c r="CE495" s="749"/>
    </row>
    <row r="496" spans="2:83" s="37" customFormat="1" ht="205.5" customHeight="1" x14ac:dyDescent="0.25">
      <c r="B496" s="541" t="s">
        <v>290</v>
      </c>
      <c r="C496" s="125" t="s">
        <v>452</v>
      </c>
      <c r="D496" s="99">
        <f t="shared" si="1086"/>
        <v>170000</v>
      </c>
      <c r="E496" s="115"/>
      <c r="F496" s="115"/>
      <c r="G496" s="665">
        <f>G497</f>
        <v>170000</v>
      </c>
      <c r="H496" s="115"/>
      <c r="I496" s="35"/>
      <c r="J496" s="99">
        <f>K496-G496</f>
        <v>-170000</v>
      </c>
      <c r="K496" s="115">
        <f>Q496</f>
        <v>0</v>
      </c>
      <c r="L496" s="749">
        <f t="shared" si="1052"/>
        <v>0</v>
      </c>
      <c r="M496" s="115"/>
      <c r="N496" s="115"/>
      <c r="O496" s="115"/>
      <c r="P496" s="115"/>
      <c r="Q496" s="115">
        <f>Q497</f>
        <v>0</v>
      </c>
      <c r="R496" s="115"/>
      <c r="S496" s="35"/>
      <c r="T496" s="35"/>
      <c r="U496" s="35"/>
      <c r="V496" s="89"/>
      <c r="W496" s="35"/>
      <c r="X496" s="35"/>
      <c r="Y496" s="35"/>
      <c r="Z496" s="117"/>
      <c r="AA496" s="117"/>
      <c r="AB496" s="35"/>
      <c r="AC496" s="35"/>
      <c r="AD496" s="35"/>
      <c r="AE496" s="115">
        <f>AK496</f>
        <v>0</v>
      </c>
      <c r="AF496" s="749">
        <f t="shared" si="1053"/>
        <v>0</v>
      </c>
      <c r="AG496" s="117"/>
      <c r="AH496" s="749" t="e">
        <f t="shared" si="1068"/>
        <v>#DIV/0!</v>
      </c>
      <c r="AI496" s="117"/>
      <c r="AJ496" s="117"/>
      <c r="AK496" s="115">
        <f>AK497</f>
        <v>0</v>
      </c>
      <c r="AL496" s="749">
        <f t="shared" si="1073"/>
        <v>0</v>
      </c>
      <c r="AM496" s="35"/>
      <c r="AN496" s="35"/>
      <c r="AO496" s="35"/>
      <c r="AP496" s="115">
        <f>AR496-AE496</f>
        <v>0</v>
      </c>
      <c r="AQ496" s="115"/>
      <c r="AR496" s="115">
        <f>AX496</f>
        <v>0</v>
      </c>
      <c r="AS496" s="749">
        <f t="shared" si="1054"/>
        <v>0</v>
      </c>
      <c r="AT496" s="115"/>
      <c r="AU496" s="749"/>
      <c r="AV496" s="115"/>
      <c r="AW496" s="749"/>
      <c r="AX496" s="115">
        <f>AX497</f>
        <v>0</v>
      </c>
      <c r="AY496" s="749">
        <f t="shared" si="1074"/>
        <v>0</v>
      </c>
      <c r="AZ496" s="35"/>
      <c r="BA496" s="749"/>
      <c r="BB496" s="35"/>
      <c r="BC496" s="35"/>
      <c r="BD496" s="35"/>
      <c r="BE496" s="117"/>
      <c r="BF496" s="117"/>
      <c r="BG496" s="117"/>
      <c r="BH496" s="35"/>
      <c r="BI496" s="35"/>
      <c r="BJ496" s="117"/>
      <c r="BK496" s="117"/>
      <c r="BL496" s="35"/>
      <c r="BM496" s="35"/>
      <c r="BN496" s="115"/>
      <c r="BO496" s="117"/>
      <c r="BP496" s="117"/>
      <c r="BQ496" s="115"/>
      <c r="BR496" s="35"/>
      <c r="BS496" s="35"/>
      <c r="BT496" s="115"/>
      <c r="BU496" s="115"/>
      <c r="BV496" s="115"/>
      <c r="BW496" s="115"/>
      <c r="BX496" s="115"/>
      <c r="BY496" s="35"/>
      <c r="BZ496" s="35"/>
      <c r="CE496" s="749"/>
    </row>
    <row r="497" spans="2:83" s="37" customFormat="1" ht="54" hidden="1" customHeight="1" x14ac:dyDescent="0.25">
      <c r="B497" s="205"/>
      <c r="C497" s="98" t="s">
        <v>31</v>
      </c>
      <c r="D497" s="99">
        <f t="shared" si="1086"/>
        <v>170000</v>
      </c>
      <c r="E497" s="665"/>
      <c r="F497" s="665"/>
      <c r="G497" s="115">
        <f>G498</f>
        <v>170000</v>
      </c>
      <c r="H497" s="665"/>
      <c r="I497" s="35"/>
      <c r="J497" s="99">
        <f t="shared" ref="J497:J499" si="1089">J498</f>
        <v>0</v>
      </c>
      <c r="K497" s="665">
        <f t="shared" ref="K497:K498" si="1090">Q497</f>
        <v>0</v>
      </c>
      <c r="L497" s="749">
        <f t="shared" si="1052"/>
        <v>0</v>
      </c>
      <c r="M497" s="115"/>
      <c r="N497" s="115"/>
      <c r="O497" s="115"/>
      <c r="P497" s="115"/>
      <c r="Q497" s="665">
        <f>Q498+Q499</f>
        <v>0</v>
      </c>
      <c r="R497" s="734"/>
      <c r="S497" s="35"/>
      <c r="T497" s="35"/>
      <c r="U497" s="35"/>
      <c r="V497" s="89"/>
      <c r="W497" s="35"/>
      <c r="X497" s="35"/>
      <c r="Y497" s="35"/>
      <c r="Z497" s="117"/>
      <c r="AA497" s="117"/>
      <c r="AB497" s="35"/>
      <c r="AC497" s="35"/>
      <c r="AD497" s="35"/>
      <c r="AE497" s="117">
        <f>AK497</f>
        <v>0</v>
      </c>
      <c r="AF497" s="749">
        <f t="shared" si="1053"/>
        <v>0</v>
      </c>
      <c r="AG497" s="117"/>
      <c r="AH497" s="749" t="e">
        <f t="shared" si="1068"/>
        <v>#DIV/0!</v>
      </c>
      <c r="AI497" s="117"/>
      <c r="AJ497" s="117"/>
      <c r="AK497" s="115">
        <f>AK498</f>
        <v>0</v>
      </c>
      <c r="AL497" s="749">
        <f t="shared" si="1073"/>
        <v>0</v>
      </c>
      <c r="AM497" s="35"/>
      <c r="AN497" s="35"/>
      <c r="AO497" s="35"/>
      <c r="AP497" s="115">
        <f>AR497</f>
        <v>0</v>
      </c>
      <c r="AQ497" s="115"/>
      <c r="AR497" s="665">
        <f t="shared" ref="AR497:AR498" si="1091">AX497</f>
        <v>0</v>
      </c>
      <c r="AS497" s="749">
        <f t="shared" si="1054"/>
        <v>0</v>
      </c>
      <c r="AT497" s="115"/>
      <c r="AU497" s="749"/>
      <c r="AV497" s="115"/>
      <c r="AW497" s="749"/>
      <c r="AX497" s="115">
        <f>AX498</f>
        <v>0</v>
      </c>
      <c r="AY497" s="749">
        <f t="shared" si="1074"/>
        <v>0</v>
      </c>
      <c r="AZ497" s="35"/>
      <c r="BA497" s="749"/>
      <c r="BB497" s="35"/>
      <c r="BC497" s="35"/>
      <c r="BD497" s="35"/>
      <c r="BE497" s="117"/>
      <c r="BF497" s="117"/>
      <c r="BG497" s="117"/>
      <c r="BH497" s="35"/>
      <c r="BI497" s="35"/>
      <c r="BJ497" s="117"/>
      <c r="BK497" s="117"/>
      <c r="BL497" s="35"/>
      <c r="BM497" s="35"/>
      <c r="BN497" s="117"/>
      <c r="BO497" s="117"/>
      <c r="BP497" s="117"/>
      <c r="BQ497" s="115"/>
      <c r="BR497" s="35"/>
      <c r="BS497" s="35"/>
      <c r="BT497" s="115"/>
      <c r="BU497" s="115"/>
      <c r="BV497" s="115"/>
      <c r="BW497" s="115"/>
      <c r="BX497" s="115"/>
      <c r="BY497" s="35"/>
      <c r="BZ497" s="35"/>
      <c r="CE497" s="749"/>
    </row>
    <row r="498" spans="2:83" s="37" customFormat="1" ht="32.25" hidden="1" customHeight="1" x14ac:dyDescent="0.25">
      <c r="B498" s="205"/>
      <c r="C498" s="111" t="s">
        <v>39</v>
      </c>
      <c r="D498" s="99">
        <f t="shared" si="1086"/>
        <v>170000</v>
      </c>
      <c r="E498" s="117"/>
      <c r="F498" s="117"/>
      <c r="G498" s="117">
        <v>170000</v>
      </c>
      <c r="H498" s="35"/>
      <c r="I498" s="35"/>
      <c r="J498" s="99">
        <f t="shared" si="1089"/>
        <v>0</v>
      </c>
      <c r="K498" s="117">
        <f t="shared" si="1090"/>
        <v>0</v>
      </c>
      <c r="L498" s="749">
        <f t="shared" ref="L498:L572" si="1092">K498/D498</f>
        <v>0</v>
      </c>
      <c r="M498" s="117"/>
      <c r="N498" s="117"/>
      <c r="O498" s="117"/>
      <c r="P498" s="117"/>
      <c r="Q498" s="117"/>
      <c r="R498" s="117"/>
      <c r="S498" s="35"/>
      <c r="T498" s="35"/>
      <c r="U498" s="35"/>
      <c r="V498" s="89"/>
      <c r="W498" s="35"/>
      <c r="X498" s="35"/>
      <c r="Y498" s="35"/>
      <c r="Z498" s="117"/>
      <c r="AA498" s="117"/>
      <c r="AB498" s="35"/>
      <c r="AC498" s="35"/>
      <c r="AD498" s="35"/>
      <c r="AE498" s="117">
        <f>AK498</f>
        <v>0</v>
      </c>
      <c r="AF498" s="749">
        <f t="shared" ref="AF498:AF572" si="1093">AE498/D498</f>
        <v>0</v>
      </c>
      <c r="AG498" s="117"/>
      <c r="AH498" s="749" t="e">
        <f t="shared" ref="AH498:AH572" si="1094">AG498/E498</f>
        <v>#DIV/0!</v>
      </c>
      <c r="AI498" s="117"/>
      <c r="AJ498" s="117"/>
      <c r="AK498" s="117"/>
      <c r="AL498" s="749">
        <f t="shared" si="1073"/>
        <v>0</v>
      </c>
      <c r="AM498" s="35"/>
      <c r="AN498" s="35"/>
      <c r="AO498" s="35"/>
      <c r="AP498" s="117">
        <f>AX498-AK498</f>
        <v>0</v>
      </c>
      <c r="AQ498" s="117"/>
      <c r="AR498" s="117">
        <f t="shared" si="1091"/>
        <v>0</v>
      </c>
      <c r="AS498" s="749">
        <f t="shared" ref="AS498:AS572" si="1095">AR498/D498</f>
        <v>0</v>
      </c>
      <c r="AT498" s="117"/>
      <c r="AU498" s="749"/>
      <c r="AV498" s="117"/>
      <c r="AW498" s="749"/>
      <c r="AX498" s="117"/>
      <c r="AY498" s="749">
        <f t="shared" si="1074"/>
        <v>0</v>
      </c>
      <c r="AZ498" s="35"/>
      <c r="BA498" s="749"/>
      <c r="BB498" s="35"/>
      <c r="BC498" s="35"/>
      <c r="BD498" s="35"/>
      <c r="BE498" s="117"/>
      <c r="BF498" s="117"/>
      <c r="BG498" s="117"/>
      <c r="BH498" s="35"/>
      <c r="BI498" s="35"/>
      <c r="BJ498" s="117"/>
      <c r="BK498" s="117"/>
      <c r="BL498" s="35"/>
      <c r="BM498" s="35"/>
      <c r="BN498" s="117"/>
      <c r="BO498" s="117"/>
      <c r="BP498" s="117"/>
      <c r="BQ498" s="117"/>
      <c r="BR498" s="35"/>
      <c r="BS498" s="35"/>
      <c r="BT498" s="117"/>
      <c r="BU498" s="117"/>
      <c r="BV498" s="117"/>
      <c r="BW498" s="117"/>
      <c r="BX498" s="117"/>
      <c r="BY498" s="35"/>
      <c r="BZ498" s="35"/>
      <c r="CE498" s="749"/>
    </row>
    <row r="499" spans="2:83" s="37" customFormat="1" ht="32.25" hidden="1" customHeight="1" x14ac:dyDescent="0.25">
      <c r="B499" s="205"/>
      <c r="C499" s="493"/>
      <c r="D499" s="99">
        <f t="shared" si="1086"/>
        <v>0</v>
      </c>
      <c r="E499" s="117"/>
      <c r="F499" s="117"/>
      <c r="G499" s="117"/>
      <c r="H499" s="35"/>
      <c r="I499" s="35"/>
      <c r="J499" s="99">
        <f t="shared" si="1089"/>
        <v>0</v>
      </c>
      <c r="K499" s="117"/>
      <c r="L499" s="749" t="e">
        <f t="shared" si="1092"/>
        <v>#DIV/0!</v>
      </c>
      <c r="M499" s="117"/>
      <c r="N499" s="117"/>
      <c r="O499" s="117"/>
      <c r="P499" s="117"/>
      <c r="Q499" s="117"/>
      <c r="R499" s="117"/>
      <c r="S499" s="35"/>
      <c r="T499" s="35"/>
      <c r="U499" s="35"/>
      <c r="V499" s="89"/>
      <c r="W499" s="35"/>
      <c r="X499" s="35"/>
      <c r="Y499" s="35"/>
      <c r="Z499" s="117"/>
      <c r="AA499" s="117"/>
      <c r="AB499" s="35"/>
      <c r="AC499" s="35"/>
      <c r="AD499" s="35"/>
      <c r="AE499" s="117"/>
      <c r="AF499" s="749" t="e">
        <f t="shared" si="1093"/>
        <v>#DIV/0!</v>
      </c>
      <c r="AG499" s="117"/>
      <c r="AH499" s="749" t="e">
        <f t="shared" si="1094"/>
        <v>#DIV/0!</v>
      </c>
      <c r="AI499" s="117"/>
      <c r="AJ499" s="117"/>
      <c r="AK499" s="117"/>
      <c r="AL499" s="749" t="e">
        <f t="shared" si="1073"/>
        <v>#DIV/0!</v>
      </c>
      <c r="AM499" s="35"/>
      <c r="AN499" s="35"/>
      <c r="AO499" s="35"/>
      <c r="AP499" s="117"/>
      <c r="AQ499" s="117"/>
      <c r="AR499" s="117"/>
      <c r="AS499" s="749" t="e">
        <f t="shared" si="1095"/>
        <v>#DIV/0!</v>
      </c>
      <c r="AT499" s="117"/>
      <c r="AU499" s="749"/>
      <c r="AV499" s="117"/>
      <c r="AW499" s="749"/>
      <c r="AX499" s="117"/>
      <c r="AY499" s="749" t="e">
        <f t="shared" si="1074"/>
        <v>#DIV/0!</v>
      </c>
      <c r="AZ499" s="35"/>
      <c r="BA499" s="749"/>
      <c r="BB499" s="35"/>
      <c r="BC499" s="35"/>
      <c r="BD499" s="35"/>
      <c r="BE499" s="117"/>
      <c r="BF499" s="117"/>
      <c r="BG499" s="117"/>
      <c r="BH499" s="35"/>
      <c r="BI499" s="35"/>
      <c r="BJ499" s="117"/>
      <c r="BK499" s="117"/>
      <c r="BL499" s="35"/>
      <c r="BM499" s="35"/>
      <c r="BN499" s="117"/>
      <c r="BO499" s="117"/>
      <c r="BP499" s="117"/>
      <c r="BQ499" s="117"/>
      <c r="BR499" s="35"/>
      <c r="BS499" s="35"/>
      <c r="BT499" s="117"/>
      <c r="BU499" s="117"/>
      <c r="BV499" s="117"/>
      <c r="BW499" s="117"/>
      <c r="BX499" s="117"/>
      <c r="BY499" s="35"/>
      <c r="BZ499" s="35"/>
      <c r="CE499" s="749"/>
    </row>
    <row r="500" spans="2:83" s="37" customFormat="1" ht="102.75" customHeight="1" x14ac:dyDescent="0.25">
      <c r="B500" s="573" t="s">
        <v>362</v>
      </c>
      <c r="C500" s="125" t="s">
        <v>471</v>
      </c>
      <c r="D500" s="99">
        <f t="shared" si="1086"/>
        <v>100000</v>
      </c>
      <c r="E500" s="117"/>
      <c r="F500" s="117"/>
      <c r="G500" s="665">
        <f>G501+G502</f>
        <v>100000</v>
      </c>
      <c r="H500" s="35"/>
      <c r="I500" s="35"/>
      <c r="J500" s="99">
        <f>J502</f>
        <v>0</v>
      </c>
      <c r="K500" s="115">
        <f>Q500</f>
        <v>0</v>
      </c>
      <c r="L500" s="749">
        <f t="shared" si="1092"/>
        <v>0</v>
      </c>
      <c r="M500" s="115"/>
      <c r="N500" s="115"/>
      <c r="O500" s="115"/>
      <c r="P500" s="115"/>
      <c r="Q500" s="665">
        <f>Q502</f>
        <v>0</v>
      </c>
      <c r="R500" s="734"/>
      <c r="S500" s="35"/>
      <c r="T500" s="35"/>
      <c r="U500" s="35"/>
      <c r="V500" s="89"/>
      <c r="W500" s="35"/>
      <c r="X500" s="35"/>
      <c r="Y500" s="35"/>
      <c r="Z500" s="117"/>
      <c r="AA500" s="117"/>
      <c r="AB500" s="35"/>
      <c r="AC500" s="35"/>
      <c r="AD500" s="35"/>
      <c r="AE500" s="115">
        <f>AK500</f>
        <v>0</v>
      </c>
      <c r="AF500" s="749">
        <f t="shared" si="1093"/>
        <v>0</v>
      </c>
      <c r="AG500" s="115"/>
      <c r="AH500" s="749" t="e">
        <f t="shared" si="1094"/>
        <v>#DIV/0!</v>
      </c>
      <c r="AI500" s="115"/>
      <c r="AJ500" s="115"/>
      <c r="AK500" s="115">
        <f>AK502</f>
        <v>0</v>
      </c>
      <c r="AL500" s="749">
        <f t="shared" si="1073"/>
        <v>0</v>
      </c>
      <c r="AM500" s="35"/>
      <c r="AN500" s="35"/>
      <c r="AO500" s="35"/>
      <c r="AP500" s="115">
        <v>0</v>
      </c>
      <c r="AQ500" s="115"/>
      <c r="AR500" s="115">
        <f>AX500</f>
        <v>0</v>
      </c>
      <c r="AS500" s="749">
        <f t="shared" si="1095"/>
        <v>0</v>
      </c>
      <c r="AT500" s="115"/>
      <c r="AU500" s="749"/>
      <c r="AV500" s="115"/>
      <c r="AW500" s="749"/>
      <c r="AX500" s="115">
        <f>AX502</f>
        <v>0</v>
      </c>
      <c r="AY500" s="749">
        <f t="shared" si="1074"/>
        <v>0</v>
      </c>
      <c r="AZ500" s="35"/>
      <c r="BA500" s="749"/>
      <c r="BB500" s="35"/>
      <c r="BC500" s="35"/>
      <c r="BD500" s="35"/>
      <c r="BE500" s="117"/>
      <c r="BF500" s="117"/>
      <c r="BG500" s="117"/>
      <c r="BH500" s="35"/>
      <c r="BI500" s="35"/>
      <c r="BJ500" s="117"/>
      <c r="BK500" s="117"/>
      <c r="BL500" s="35"/>
      <c r="BM500" s="35"/>
      <c r="BN500" s="115"/>
      <c r="BO500" s="115"/>
      <c r="BP500" s="115"/>
      <c r="BQ500" s="115"/>
      <c r="BR500" s="35"/>
      <c r="BS500" s="35"/>
      <c r="BT500" s="115"/>
      <c r="BU500" s="115"/>
      <c r="BV500" s="115"/>
      <c r="BW500" s="115"/>
      <c r="BX500" s="115"/>
      <c r="BY500" s="35"/>
      <c r="BZ500" s="35"/>
      <c r="CE500" s="749"/>
    </row>
    <row r="501" spans="2:83" s="37" customFormat="1" ht="56.25" hidden="1" customHeight="1" x14ac:dyDescent="0.25">
      <c r="B501" s="740"/>
      <c r="C501" s="493" t="s">
        <v>258</v>
      </c>
      <c r="D501" s="192">
        <f>G501</f>
        <v>17475.010849999999</v>
      </c>
      <c r="E501" s="117"/>
      <c r="F501" s="117"/>
      <c r="G501" s="107">
        <v>17475.010849999999</v>
      </c>
      <c r="H501" s="35"/>
      <c r="I501" s="35"/>
      <c r="J501" s="99"/>
      <c r="K501" s="115"/>
      <c r="L501" s="749"/>
      <c r="M501" s="115"/>
      <c r="N501" s="115"/>
      <c r="O501" s="115"/>
      <c r="P501" s="115"/>
      <c r="Q501" s="734"/>
      <c r="R501" s="734"/>
      <c r="S501" s="35"/>
      <c r="T501" s="35"/>
      <c r="U501" s="35"/>
      <c r="V501" s="89"/>
      <c r="W501" s="35"/>
      <c r="X501" s="35"/>
      <c r="Y501" s="35"/>
      <c r="Z501" s="117"/>
      <c r="AA501" s="117"/>
      <c r="AB501" s="35"/>
      <c r="AC501" s="35"/>
      <c r="AD501" s="35"/>
      <c r="AE501" s="115"/>
      <c r="AF501" s="749"/>
      <c r="AG501" s="115"/>
      <c r="AH501" s="749"/>
      <c r="AI501" s="115"/>
      <c r="AJ501" s="115"/>
      <c r="AK501" s="115"/>
      <c r="AL501" s="749">
        <f t="shared" si="1073"/>
        <v>0</v>
      </c>
      <c r="AM501" s="35"/>
      <c r="AN501" s="35"/>
      <c r="AO501" s="35"/>
      <c r="AP501" s="115"/>
      <c r="AQ501" s="115"/>
      <c r="AR501" s="115"/>
      <c r="AS501" s="749"/>
      <c r="AT501" s="115"/>
      <c r="AU501" s="749"/>
      <c r="AV501" s="115"/>
      <c r="AW501" s="749"/>
      <c r="AX501" s="115"/>
      <c r="AY501" s="749"/>
      <c r="AZ501" s="35"/>
      <c r="BA501" s="749"/>
      <c r="BB501" s="35"/>
      <c r="BC501" s="35"/>
      <c r="BD501" s="35"/>
      <c r="BE501" s="117"/>
      <c r="BF501" s="117"/>
      <c r="BG501" s="117"/>
      <c r="BH501" s="35"/>
      <c r="BI501" s="35"/>
      <c r="BJ501" s="117"/>
      <c r="BK501" s="117"/>
      <c r="BL501" s="35"/>
      <c r="BM501" s="35"/>
      <c r="BN501" s="115"/>
      <c r="BO501" s="115"/>
      <c r="BP501" s="115"/>
      <c r="BQ501" s="115"/>
      <c r="BR501" s="35"/>
      <c r="BS501" s="35"/>
      <c r="BT501" s="115"/>
      <c r="BU501" s="115"/>
      <c r="BV501" s="115"/>
      <c r="BW501" s="115"/>
      <c r="BX501" s="115"/>
      <c r="BY501" s="35"/>
      <c r="BZ501" s="35"/>
      <c r="CE501" s="749"/>
    </row>
    <row r="502" spans="2:83" s="37" customFormat="1" ht="32.25" hidden="1" customHeight="1" x14ac:dyDescent="0.25">
      <c r="B502" s="205"/>
      <c r="C502" s="493" t="s">
        <v>108</v>
      </c>
      <c r="D502" s="117">
        <f>G502</f>
        <v>82524.989149999994</v>
      </c>
      <c r="E502" s="117"/>
      <c r="F502" s="117"/>
      <c r="G502" s="117">
        <v>82524.989149999994</v>
      </c>
      <c r="H502" s="35"/>
      <c r="I502" s="35"/>
      <c r="J502" s="99"/>
      <c r="K502" s="115">
        <f t="shared" ref="K502:K503" si="1096">Q502</f>
        <v>0</v>
      </c>
      <c r="L502" s="749">
        <f t="shared" si="1092"/>
        <v>0</v>
      </c>
      <c r="M502" s="117"/>
      <c r="N502" s="117"/>
      <c r="O502" s="117"/>
      <c r="P502" s="117"/>
      <c r="Q502" s="117"/>
      <c r="R502" s="117"/>
      <c r="S502" s="35"/>
      <c r="T502" s="35"/>
      <c r="U502" s="35"/>
      <c r="V502" s="89"/>
      <c r="W502" s="35"/>
      <c r="X502" s="35"/>
      <c r="Y502" s="35"/>
      <c r="Z502" s="117"/>
      <c r="AA502" s="117"/>
      <c r="AB502" s="35"/>
      <c r="AC502" s="35"/>
      <c r="AD502" s="35"/>
      <c r="AE502" s="117">
        <f>AK502</f>
        <v>0</v>
      </c>
      <c r="AF502" s="749">
        <f t="shared" si="1093"/>
        <v>0</v>
      </c>
      <c r="AG502" s="117"/>
      <c r="AH502" s="749" t="e">
        <f t="shared" si="1094"/>
        <v>#DIV/0!</v>
      </c>
      <c r="AI502" s="117"/>
      <c r="AJ502" s="117"/>
      <c r="AK502" s="117"/>
      <c r="AL502" s="749">
        <f t="shared" si="1073"/>
        <v>0</v>
      </c>
      <c r="AM502" s="35"/>
      <c r="AN502" s="35"/>
      <c r="AO502" s="35"/>
      <c r="AP502" s="117"/>
      <c r="AQ502" s="117"/>
      <c r="AR502" s="117">
        <f>AX502</f>
        <v>0</v>
      </c>
      <c r="AS502" s="749">
        <f t="shared" si="1095"/>
        <v>0</v>
      </c>
      <c r="AT502" s="117"/>
      <c r="AU502" s="749"/>
      <c r="AV502" s="117"/>
      <c r="AW502" s="749"/>
      <c r="AX502" s="117">
        <f>AK502</f>
        <v>0</v>
      </c>
      <c r="AY502" s="749">
        <f t="shared" si="1074"/>
        <v>0</v>
      </c>
      <c r="AZ502" s="35"/>
      <c r="BA502" s="749"/>
      <c r="BB502" s="35"/>
      <c r="BC502" s="35"/>
      <c r="BD502" s="35"/>
      <c r="BE502" s="117"/>
      <c r="BF502" s="117"/>
      <c r="BG502" s="117"/>
      <c r="BH502" s="35"/>
      <c r="BI502" s="35"/>
      <c r="BJ502" s="117"/>
      <c r="BK502" s="117"/>
      <c r="BL502" s="35"/>
      <c r="BM502" s="35"/>
      <c r="BN502" s="117"/>
      <c r="BO502" s="117"/>
      <c r="BP502" s="117"/>
      <c r="BQ502" s="117"/>
      <c r="BR502" s="35"/>
      <c r="BS502" s="35"/>
      <c r="BT502" s="117"/>
      <c r="BU502" s="117"/>
      <c r="BV502" s="117"/>
      <c r="BW502" s="117"/>
      <c r="BX502" s="117"/>
      <c r="BY502" s="35"/>
      <c r="BZ502" s="35"/>
      <c r="CE502" s="749"/>
    </row>
    <row r="503" spans="2:83" s="37" customFormat="1" ht="112.5" customHeight="1" x14ac:dyDescent="0.25">
      <c r="B503" s="599" t="s">
        <v>453</v>
      </c>
      <c r="C503" s="600" t="s">
        <v>486</v>
      </c>
      <c r="D503" s="99">
        <f t="shared" si="1086"/>
        <v>500000</v>
      </c>
      <c r="E503" s="117"/>
      <c r="F503" s="117"/>
      <c r="G503" s="115">
        <v>500000</v>
      </c>
      <c r="H503" s="35"/>
      <c r="I503" s="35"/>
      <c r="J503" s="99">
        <f>K503-G503</f>
        <v>-500000</v>
      </c>
      <c r="K503" s="115">
        <f t="shared" si="1096"/>
        <v>0</v>
      </c>
      <c r="L503" s="749">
        <f t="shared" si="1092"/>
        <v>0</v>
      </c>
      <c r="M503" s="117"/>
      <c r="N503" s="117"/>
      <c r="O503" s="117"/>
      <c r="P503" s="117"/>
      <c r="Q503" s="665"/>
      <c r="R503" s="734"/>
      <c r="S503" s="35"/>
      <c r="T503" s="35"/>
      <c r="U503" s="35"/>
      <c r="V503" s="89"/>
      <c r="W503" s="35"/>
      <c r="X503" s="35"/>
      <c r="Y503" s="35"/>
      <c r="Z503" s="117"/>
      <c r="AA503" s="117"/>
      <c r="AB503" s="35"/>
      <c r="AC503" s="35"/>
      <c r="AD503" s="35"/>
      <c r="AE503" s="115">
        <f>AK503</f>
        <v>0</v>
      </c>
      <c r="AF503" s="749">
        <f t="shared" si="1093"/>
        <v>0</v>
      </c>
      <c r="AG503" s="117"/>
      <c r="AH503" s="749" t="e">
        <f t="shared" si="1094"/>
        <v>#DIV/0!</v>
      </c>
      <c r="AI503" s="117"/>
      <c r="AJ503" s="117"/>
      <c r="AK503" s="115"/>
      <c r="AL503" s="749">
        <f t="shared" si="1073"/>
        <v>0</v>
      </c>
      <c r="AM503" s="35"/>
      <c r="AN503" s="35"/>
      <c r="AO503" s="35"/>
      <c r="AP503" s="117">
        <v>0</v>
      </c>
      <c r="AQ503" s="117"/>
      <c r="AR503" s="115">
        <f>AX503</f>
        <v>0</v>
      </c>
      <c r="AS503" s="749">
        <f t="shared" si="1095"/>
        <v>0</v>
      </c>
      <c r="AT503" s="115"/>
      <c r="AU503" s="749"/>
      <c r="AV503" s="115"/>
      <c r="AW503" s="749"/>
      <c r="AX503" s="115">
        <f>AK503</f>
        <v>0</v>
      </c>
      <c r="AY503" s="749">
        <f t="shared" si="1074"/>
        <v>0</v>
      </c>
      <c r="AZ503" s="35"/>
      <c r="BA503" s="749"/>
      <c r="BB503" s="35"/>
      <c r="BC503" s="35"/>
      <c r="BD503" s="35"/>
      <c r="BE503" s="117"/>
      <c r="BF503" s="117"/>
      <c r="BG503" s="117"/>
      <c r="BH503" s="35"/>
      <c r="BI503" s="35"/>
      <c r="BJ503" s="117"/>
      <c r="BK503" s="117"/>
      <c r="BL503" s="35"/>
      <c r="BM503" s="35"/>
      <c r="BN503" s="115"/>
      <c r="BO503" s="117"/>
      <c r="BP503" s="117"/>
      <c r="BQ503" s="115"/>
      <c r="BR503" s="35"/>
      <c r="BS503" s="35"/>
      <c r="BT503" s="117"/>
      <c r="BU503" s="115"/>
      <c r="BV503" s="115"/>
      <c r="BW503" s="115"/>
      <c r="BX503" s="115"/>
      <c r="BY503" s="35"/>
      <c r="BZ503" s="35"/>
      <c r="CE503" s="749"/>
    </row>
    <row r="504" spans="2:83" s="37" customFormat="1" ht="93" hidden="1" customHeight="1" x14ac:dyDescent="0.25">
      <c r="B504" s="599" t="s">
        <v>457</v>
      </c>
      <c r="C504" s="600" t="s">
        <v>485</v>
      </c>
      <c r="D504" s="99">
        <f t="shared" si="1086"/>
        <v>0</v>
      </c>
      <c r="E504" s="115"/>
      <c r="F504" s="115"/>
      <c r="G504" s="115">
        <v>0</v>
      </c>
      <c r="H504" s="41"/>
      <c r="I504" s="41"/>
      <c r="J504" s="99">
        <v>0</v>
      </c>
      <c r="K504" s="115">
        <v>0</v>
      </c>
      <c r="L504" s="749" t="e">
        <f t="shared" si="1092"/>
        <v>#DIV/0!</v>
      </c>
      <c r="M504" s="115"/>
      <c r="N504" s="115"/>
      <c r="O504" s="115"/>
      <c r="P504" s="115"/>
      <c r="Q504" s="115"/>
      <c r="R504" s="115"/>
      <c r="S504" s="41"/>
      <c r="T504" s="41"/>
      <c r="U504" s="41"/>
      <c r="V504" s="89"/>
      <c r="W504" s="41"/>
      <c r="X504" s="41"/>
      <c r="Y504" s="41"/>
      <c r="Z504" s="115"/>
      <c r="AA504" s="115"/>
      <c r="AB504" s="41"/>
      <c r="AC504" s="41"/>
      <c r="AD504" s="41"/>
      <c r="AE504" s="115">
        <f>AK504</f>
        <v>0</v>
      </c>
      <c r="AF504" s="749" t="e">
        <f t="shared" si="1093"/>
        <v>#DIV/0!</v>
      </c>
      <c r="AG504" s="115"/>
      <c r="AH504" s="749" t="e">
        <f t="shared" si="1094"/>
        <v>#DIV/0!</v>
      </c>
      <c r="AI504" s="115"/>
      <c r="AJ504" s="115"/>
      <c r="AK504" s="115"/>
      <c r="AL504" s="749" t="e">
        <f t="shared" si="1073"/>
        <v>#DIV/0!</v>
      </c>
      <c r="AM504" s="41"/>
      <c r="AN504" s="41"/>
      <c r="AO504" s="41"/>
      <c r="AP504" s="115">
        <v>0</v>
      </c>
      <c r="AQ504" s="115"/>
      <c r="AR504" s="115">
        <f t="shared" ref="AR504:AR505" si="1097">AX504</f>
        <v>0</v>
      </c>
      <c r="AS504" s="749" t="e">
        <f t="shared" si="1095"/>
        <v>#DIV/0!</v>
      </c>
      <c r="AT504" s="115"/>
      <c r="AU504" s="749"/>
      <c r="AV504" s="115"/>
      <c r="AW504" s="749"/>
      <c r="AX504" s="115">
        <f t="shared" ref="AX504:AX505" si="1098">AK504</f>
        <v>0</v>
      </c>
      <c r="AY504" s="749" t="e">
        <f t="shared" si="1074"/>
        <v>#DIV/0!</v>
      </c>
      <c r="AZ504" s="41"/>
      <c r="BA504" s="749"/>
      <c r="BB504" s="41"/>
      <c r="BC504" s="41"/>
      <c r="BD504" s="41"/>
      <c r="BE504" s="115"/>
      <c r="BF504" s="115"/>
      <c r="BG504" s="115"/>
      <c r="BH504" s="41"/>
      <c r="BI504" s="41"/>
      <c r="BJ504" s="115"/>
      <c r="BK504" s="115"/>
      <c r="BL504" s="41"/>
      <c r="BM504" s="41"/>
      <c r="BN504" s="115"/>
      <c r="BO504" s="115"/>
      <c r="BP504" s="115"/>
      <c r="BQ504" s="115"/>
      <c r="BR504" s="41"/>
      <c r="BS504" s="41"/>
      <c r="BT504" s="115"/>
      <c r="BU504" s="115"/>
      <c r="BV504" s="117"/>
      <c r="BW504" s="117"/>
      <c r="BX504" s="115"/>
      <c r="BY504" s="35"/>
      <c r="BZ504" s="35"/>
      <c r="CE504" s="749"/>
    </row>
    <row r="505" spans="2:83" s="37" customFormat="1" ht="92.25" hidden="1" customHeight="1" x14ac:dyDescent="0.25">
      <c r="B505" s="577" t="s">
        <v>487</v>
      </c>
      <c r="C505" s="125" t="s">
        <v>470</v>
      </c>
      <c r="D505" s="99">
        <f t="shared" si="1086"/>
        <v>0</v>
      </c>
      <c r="E505" s="115"/>
      <c r="F505" s="115"/>
      <c r="G505" s="711">
        <v>0</v>
      </c>
      <c r="H505" s="41"/>
      <c r="I505" s="41"/>
      <c r="J505" s="99">
        <v>0</v>
      </c>
      <c r="K505" s="115">
        <f>Q505</f>
        <v>0</v>
      </c>
      <c r="L505" s="749" t="e">
        <f t="shared" si="1092"/>
        <v>#DIV/0!</v>
      </c>
      <c r="M505" s="115"/>
      <c r="N505" s="115"/>
      <c r="O505" s="115"/>
      <c r="P505" s="115"/>
      <c r="Q505" s="115">
        <f>G505</f>
        <v>0</v>
      </c>
      <c r="R505" s="115"/>
      <c r="S505" s="41"/>
      <c r="T505" s="41"/>
      <c r="U505" s="41"/>
      <c r="V505" s="89"/>
      <c r="W505" s="41"/>
      <c r="X505" s="41"/>
      <c r="Y505" s="41"/>
      <c r="Z505" s="115"/>
      <c r="AA505" s="115"/>
      <c r="AB505" s="41"/>
      <c r="AC505" s="41"/>
      <c r="AD505" s="41"/>
      <c r="AE505" s="115">
        <f>AK505</f>
        <v>0</v>
      </c>
      <c r="AF505" s="749" t="e">
        <f t="shared" si="1093"/>
        <v>#DIV/0!</v>
      </c>
      <c r="AG505" s="115"/>
      <c r="AH505" s="749" t="e">
        <f t="shared" si="1094"/>
        <v>#DIV/0!</v>
      </c>
      <c r="AI505" s="115"/>
      <c r="AJ505" s="115"/>
      <c r="AK505" s="115"/>
      <c r="AL505" s="749" t="e">
        <f t="shared" si="1073"/>
        <v>#DIV/0!</v>
      </c>
      <c r="AM505" s="41"/>
      <c r="AN505" s="41"/>
      <c r="AO505" s="41"/>
      <c r="AP505" s="115">
        <v>0</v>
      </c>
      <c r="AQ505" s="115"/>
      <c r="AR505" s="115">
        <f t="shared" si="1097"/>
        <v>0</v>
      </c>
      <c r="AS505" s="749" t="e">
        <f t="shared" si="1095"/>
        <v>#DIV/0!</v>
      </c>
      <c r="AT505" s="115"/>
      <c r="AU505" s="749"/>
      <c r="AV505" s="115"/>
      <c r="AW505" s="749"/>
      <c r="AX505" s="115">
        <f t="shared" si="1098"/>
        <v>0</v>
      </c>
      <c r="AY505" s="749" t="e">
        <f t="shared" si="1074"/>
        <v>#DIV/0!</v>
      </c>
      <c r="AZ505" s="41"/>
      <c r="BA505" s="749"/>
      <c r="BB505" s="41"/>
      <c r="BC505" s="41"/>
      <c r="BD505" s="41"/>
      <c r="BE505" s="115"/>
      <c r="BF505" s="115"/>
      <c r="BG505" s="115"/>
      <c r="BH505" s="41"/>
      <c r="BI505" s="41"/>
      <c r="BJ505" s="115"/>
      <c r="BK505" s="115"/>
      <c r="BL505" s="41"/>
      <c r="BM505" s="41"/>
      <c r="BN505" s="115"/>
      <c r="BO505" s="115"/>
      <c r="BP505" s="115"/>
      <c r="BQ505" s="115"/>
      <c r="BR505" s="41"/>
      <c r="BS505" s="41"/>
      <c r="BT505" s="115"/>
      <c r="BU505" s="115"/>
      <c r="BV505" s="117"/>
      <c r="BW505" s="117"/>
      <c r="BX505" s="115"/>
      <c r="BY505" s="35"/>
      <c r="BZ505" s="35"/>
      <c r="CE505" s="749"/>
    </row>
    <row r="506" spans="2:83" s="37" customFormat="1" ht="153.75" hidden="1" customHeight="1" x14ac:dyDescent="0.25">
      <c r="B506" s="722" t="s">
        <v>498</v>
      </c>
      <c r="C506" s="644" t="s">
        <v>519</v>
      </c>
      <c r="D506" s="99">
        <f t="shared" si="1086"/>
        <v>0</v>
      </c>
      <c r="E506" s="115"/>
      <c r="F506" s="115"/>
      <c r="G506" s="723"/>
      <c r="H506" s="41"/>
      <c r="I506" s="41"/>
      <c r="J506" s="99">
        <f>J507</f>
        <v>0</v>
      </c>
      <c r="K506" s="115">
        <f>Q506</f>
        <v>0</v>
      </c>
      <c r="L506" s="749" t="e">
        <f t="shared" si="1092"/>
        <v>#DIV/0!</v>
      </c>
      <c r="M506" s="115"/>
      <c r="N506" s="115"/>
      <c r="O506" s="115"/>
      <c r="P506" s="115"/>
      <c r="Q506" s="115">
        <f>Q507</f>
        <v>0</v>
      </c>
      <c r="R506" s="115"/>
      <c r="S506" s="41"/>
      <c r="T506" s="41"/>
      <c r="U506" s="41"/>
      <c r="V506" s="89"/>
      <c r="W506" s="41"/>
      <c r="X506" s="41"/>
      <c r="Y506" s="41"/>
      <c r="Z506" s="115"/>
      <c r="AA506" s="115"/>
      <c r="AB506" s="41"/>
      <c r="AC506" s="41"/>
      <c r="AD506" s="41"/>
      <c r="AE506" s="115"/>
      <c r="AF506" s="749" t="e">
        <f t="shared" si="1093"/>
        <v>#DIV/0!</v>
      </c>
      <c r="AG506" s="115"/>
      <c r="AH506" s="749" t="e">
        <f t="shared" si="1094"/>
        <v>#DIV/0!</v>
      </c>
      <c r="AI506" s="115"/>
      <c r="AJ506" s="115"/>
      <c r="AK506" s="115"/>
      <c r="AL506" s="749" t="e">
        <f t="shared" si="1073"/>
        <v>#DIV/0!</v>
      </c>
      <c r="AM506" s="41"/>
      <c r="AN506" s="41"/>
      <c r="AO506" s="41"/>
      <c r="AP506" s="115"/>
      <c r="AQ506" s="115"/>
      <c r="AR506" s="115"/>
      <c r="AS506" s="749" t="e">
        <f t="shared" si="1095"/>
        <v>#DIV/0!</v>
      </c>
      <c r="AT506" s="115"/>
      <c r="AU506" s="749"/>
      <c r="AV506" s="115"/>
      <c r="AW506" s="749"/>
      <c r="AX506" s="115"/>
      <c r="AY506" s="749" t="e">
        <f t="shared" si="1074"/>
        <v>#DIV/0!</v>
      </c>
      <c r="AZ506" s="41"/>
      <c r="BA506" s="749"/>
      <c r="BB506" s="41"/>
      <c r="BC506" s="41"/>
      <c r="BD506" s="41"/>
      <c r="BE506" s="115"/>
      <c r="BF506" s="115"/>
      <c r="BG506" s="115"/>
      <c r="BH506" s="41"/>
      <c r="BI506" s="41"/>
      <c r="BJ506" s="115"/>
      <c r="BK506" s="115"/>
      <c r="BL506" s="41"/>
      <c r="BM506" s="41"/>
      <c r="BN506" s="115"/>
      <c r="BO506" s="115"/>
      <c r="BP506" s="115"/>
      <c r="BQ506" s="115"/>
      <c r="BR506" s="41"/>
      <c r="BS506" s="41"/>
      <c r="BT506" s="115"/>
      <c r="BU506" s="115"/>
      <c r="BV506" s="117"/>
      <c r="BW506" s="117"/>
      <c r="BX506" s="115"/>
      <c r="BY506" s="35"/>
      <c r="BZ506" s="35"/>
      <c r="CE506" s="749"/>
    </row>
    <row r="507" spans="2:83" s="42" customFormat="1" ht="46.5" hidden="1" customHeight="1" x14ac:dyDescent="0.25">
      <c r="B507" s="722"/>
      <c r="C507" s="98" t="s">
        <v>31</v>
      </c>
      <c r="D507" s="99">
        <f>E507+G507+H507+I507</f>
        <v>0</v>
      </c>
      <c r="E507" s="115"/>
      <c r="F507" s="115"/>
      <c r="G507" s="115">
        <f>G508</f>
        <v>0</v>
      </c>
      <c r="H507" s="41"/>
      <c r="I507" s="41"/>
      <c r="J507" s="99">
        <f t="shared" ref="J507:J510" si="1099">Q507-G507</f>
        <v>0</v>
      </c>
      <c r="K507" s="99">
        <f>M507+Q507+S507+U507</f>
        <v>0</v>
      </c>
      <c r="L507" s="749" t="e">
        <f t="shared" si="1092"/>
        <v>#DIV/0!</v>
      </c>
      <c r="M507" s="115">
        <f>M508</f>
        <v>0</v>
      </c>
      <c r="N507" s="115"/>
      <c r="O507" s="115"/>
      <c r="P507" s="115"/>
      <c r="Q507" s="115">
        <f>SUM(Q508:Q510)</f>
        <v>0</v>
      </c>
      <c r="R507" s="115"/>
      <c r="S507" s="41"/>
      <c r="T507" s="41"/>
      <c r="U507" s="41"/>
      <c r="V507" s="115">
        <f t="shared" ref="V507:V508" si="1100">W507+X507+Y507</f>
        <v>0</v>
      </c>
      <c r="W507" s="41"/>
      <c r="X507" s="41"/>
      <c r="Y507" s="41"/>
      <c r="Z507" s="115">
        <f t="shared" ref="Z507:Z508" si="1101">AA507+AB507+AC507</f>
        <v>0</v>
      </c>
      <c r="AA507" s="115">
        <f t="shared" ref="AA507:AA508" si="1102">E507</f>
        <v>0</v>
      </c>
      <c r="AB507" s="41"/>
      <c r="AC507" s="41"/>
      <c r="AD507" s="41"/>
      <c r="AE507" s="99">
        <f>AG507+AK507+AM507+AO507</f>
        <v>0</v>
      </c>
      <c r="AF507" s="749" t="e">
        <f t="shared" si="1093"/>
        <v>#DIV/0!</v>
      </c>
      <c r="AG507" s="115"/>
      <c r="AH507" s="749" t="e">
        <f t="shared" si="1094"/>
        <v>#DIV/0!</v>
      </c>
      <c r="AI507" s="115"/>
      <c r="AJ507" s="115"/>
      <c r="AK507" s="115">
        <f>AK508</f>
        <v>0</v>
      </c>
      <c r="AL507" s="749" t="e">
        <f t="shared" si="1073"/>
        <v>#DIV/0!</v>
      </c>
      <c r="AM507" s="41"/>
      <c r="AN507" s="41"/>
      <c r="AO507" s="41"/>
      <c r="AP507" s="115">
        <f>AP508+AP509</f>
        <v>0</v>
      </c>
      <c r="AQ507" s="115"/>
      <c r="AR507" s="99">
        <f>AT507+AX507+AZ507+BB507</f>
        <v>0</v>
      </c>
      <c r="AS507" s="749" t="e">
        <f t="shared" si="1095"/>
        <v>#DIV/0!</v>
      </c>
      <c r="AT507" s="115">
        <f>AT508</f>
        <v>0</v>
      </c>
      <c r="AU507" s="749"/>
      <c r="AV507" s="115"/>
      <c r="AW507" s="749"/>
      <c r="AX507" s="115">
        <f>SUM(AX508:AX509)</f>
        <v>0</v>
      </c>
      <c r="AY507" s="749" t="e">
        <f t="shared" si="1074"/>
        <v>#DIV/0!</v>
      </c>
      <c r="AZ507" s="41"/>
      <c r="BA507" s="749"/>
      <c r="BB507" s="41"/>
      <c r="BC507" s="41"/>
      <c r="BD507" s="41"/>
      <c r="BE507" s="99"/>
      <c r="BF507" s="115"/>
      <c r="BG507" s="115"/>
      <c r="BH507" s="41"/>
      <c r="BI507" s="41"/>
      <c r="BJ507" s="115"/>
      <c r="BK507" s="115"/>
      <c r="BL507" s="41"/>
      <c r="BM507" s="41"/>
      <c r="BN507" s="115"/>
      <c r="BO507" s="115"/>
      <c r="BP507" s="115"/>
      <c r="BQ507" s="115"/>
      <c r="BR507" s="41"/>
      <c r="BS507" s="41"/>
      <c r="BT507" s="115"/>
      <c r="BU507" s="99"/>
      <c r="BV507" s="115"/>
      <c r="BW507" s="115"/>
      <c r="BX507" s="115"/>
      <c r="BY507" s="41"/>
      <c r="BZ507" s="41"/>
      <c r="CE507" s="749"/>
    </row>
    <row r="508" spans="2:83" s="44" customFormat="1" ht="36.75" hidden="1" customHeight="1" x14ac:dyDescent="0.25">
      <c r="B508" s="201"/>
      <c r="C508" s="111" t="s">
        <v>39</v>
      </c>
      <c r="D508" s="117">
        <f>G508</f>
        <v>0</v>
      </c>
      <c r="E508" s="117"/>
      <c r="F508" s="117"/>
      <c r="G508" s="117"/>
      <c r="H508" s="301"/>
      <c r="I508" s="301"/>
      <c r="J508" s="192">
        <f t="shared" si="1099"/>
        <v>0</v>
      </c>
      <c r="K508" s="117">
        <f>Q508</f>
        <v>0</v>
      </c>
      <c r="L508" s="749" t="e">
        <f t="shared" si="1092"/>
        <v>#DIV/0!</v>
      </c>
      <c r="M508" s="117">
        <v>0</v>
      </c>
      <c r="N508" s="117"/>
      <c r="O508" s="117"/>
      <c r="P508" s="117"/>
      <c r="Q508" s="117"/>
      <c r="R508" s="117"/>
      <c r="S508" s="301"/>
      <c r="T508" s="41"/>
      <c r="U508" s="301"/>
      <c r="V508" s="115">
        <f t="shared" si="1100"/>
        <v>0</v>
      </c>
      <c r="W508" s="301"/>
      <c r="X508" s="301"/>
      <c r="Y508" s="301"/>
      <c r="Z508" s="117">
        <f t="shared" si="1101"/>
        <v>0</v>
      </c>
      <c r="AA508" s="117">
        <f t="shared" si="1102"/>
        <v>0</v>
      </c>
      <c r="AB508" s="301"/>
      <c r="AC508" s="301"/>
      <c r="AD508" s="41"/>
      <c r="AE508" s="117">
        <f>AK508</f>
        <v>0</v>
      </c>
      <c r="AF508" s="749" t="e">
        <f t="shared" si="1093"/>
        <v>#DIV/0!</v>
      </c>
      <c r="AG508" s="117"/>
      <c r="AH508" s="749" t="e">
        <f t="shared" si="1094"/>
        <v>#DIV/0!</v>
      </c>
      <c r="AI508" s="117"/>
      <c r="AJ508" s="117"/>
      <c r="AK508" s="117"/>
      <c r="AL508" s="749" t="e">
        <f t="shared" si="1073"/>
        <v>#DIV/0!</v>
      </c>
      <c r="AM508" s="301"/>
      <c r="AN508" s="41"/>
      <c r="AO508" s="301"/>
      <c r="AP508" s="117">
        <f>AX508-AK508</f>
        <v>0</v>
      </c>
      <c r="AQ508" s="117"/>
      <c r="AR508" s="117">
        <f>AX508</f>
        <v>0</v>
      </c>
      <c r="AS508" s="749" t="e">
        <f t="shared" si="1095"/>
        <v>#DIV/0!</v>
      </c>
      <c r="AT508" s="117">
        <v>0</v>
      </c>
      <c r="AU508" s="749"/>
      <c r="AV508" s="117"/>
      <c r="AW508" s="749"/>
      <c r="AX508" s="117"/>
      <c r="AY508" s="749" t="e">
        <f t="shared" si="1074"/>
        <v>#DIV/0!</v>
      </c>
      <c r="AZ508" s="301"/>
      <c r="BA508" s="749"/>
      <c r="BB508" s="301"/>
      <c r="BC508" s="301"/>
      <c r="BD508" s="301"/>
      <c r="BE508" s="117"/>
      <c r="BF508" s="117"/>
      <c r="BG508" s="117"/>
      <c r="BH508" s="301"/>
      <c r="BI508" s="301"/>
      <c r="BJ508" s="117"/>
      <c r="BK508" s="117"/>
      <c r="BL508" s="301"/>
      <c r="BM508" s="301"/>
      <c r="BN508" s="117"/>
      <c r="BO508" s="117"/>
      <c r="BP508" s="117"/>
      <c r="BQ508" s="117"/>
      <c r="BR508" s="301"/>
      <c r="BS508" s="301"/>
      <c r="BT508" s="117"/>
      <c r="BU508" s="117"/>
      <c r="BV508" s="117"/>
      <c r="BW508" s="117"/>
      <c r="BX508" s="117"/>
      <c r="BY508" s="301"/>
      <c r="BZ508" s="301"/>
      <c r="CE508" s="749"/>
    </row>
    <row r="509" spans="2:83" s="44" customFormat="1" ht="36.75" hidden="1" customHeight="1" x14ac:dyDescent="0.25">
      <c r="B509" s="201"/>
      <c r="C509" s="111" t="s">
        <v>426</v>
      </c>
      <c r="D509" s="117"/>
      <c r="E509" s="117"/>
      <c r="F509" s="117"/>
      <c r="G509" s="117"/>
      <c r="H509" s="301"/>
      <c r="I509" s="301"/>
      <c r="J509" s="192">
        <f t="shared" si="1099"/>
        <v>0</v>
      </c>
      <c r="K509" s="117">
        <f>Q509</f>
        <v>0</v>
      </c>
      <c r="L509" s="749" t="e">
        <f t="shared" si="1092"/>
        <v>#DIV/0!</v>
      </c>
      <c r="M509" s="117"/>
      <c r="N509" s="117"/>
      <c r="O509" s="117"/>
      <c r="P509" s="117"/>
      <c r="Q509" s="117"/>
      <c r="R509" s="117"/>
      <c r="S509" s="301"/>
      <c r="T509" s="41"/>
      <c r="U509" s="301"/>
      <c r="V509" s="115"/>
      <c r="W509" s="301"/>
      <c r="X509" s="301"/>
      <c r="Y509" s="301"/>
      <c r="Z509" s="117"/>
      <c r="AA509" s="117"/>
      <c r="AB509" s="301"/>
      <c r="AC509" s="301"/>
      <c r="AD509" s="41"/>
      <c r="AE509" s="117"/>
      <c r="AF509" s="749" t="e">
        <f t="shared" si="1093"/>
        <v>#DIV/0!</v>
      </c>
      <c r="AG509" s="117"/>
      <c r="AH509" s="749" t="e">
        <f t="shared" si="1094"/>
        <v>#DIV/0!</v>
      </c>
      <c r="AI509" s="117"/>
      <c r="AJ509" s="117"/>
      <c r="AK509" s="117"/>
      <c r="AL509" s="749" t="e">
        <f t="shared" si="1073"/>
        <v>#DIV/0!</v>
      </c>
      <c r="AM509" s="301"/>
      <c r="AN509" s="41"/>
      <c r="AO509" s="301"/>
      <c r="AP509" s="117">
        <f>AX509-AK509</f>
        <v>0</v>
      </c>
      <c r="AQ509" s="117"/>
      <c r="AR509" s="117">
        <f>AX509</f>
        <v>0</v>
      </c>
      <c r="AS509" s="749" t="e">
        <f t="shared" si="1095"/>
        <v>#DIV/0!</v>
      </c>
      <c r="AT509" s="117"/>
      <c r="AU509" s="749"/>
      <c r="AV509" s="117"/>
      <c r="AW509" s="749"/>
      <c r="AX509" s="117"/>
      <c r="AY509" s="749" t="e">
        <f t="shared" si="1074"/>
        <v>#DIV/0!</v>
      </c>
      <c r="AZ509" s="301"/>
      <c r="BA509" s="749"/>
      <c r="BB509" s="301"/>
      <c r="BC509" s="301"/>
      <c r="BD509" s="301"/>
      <c r="BE509" s="117"/>
      <c r="BF509" s="117"/>
      <c r="BG509" s="117"/>
      <c r="BH509" s="301"/>
      <c r="BI509" s="301"/>
      <c r="BJ509" s="117"/>
      <c r="BK509" s="117"/>
      <c r="BL509" s="301"/>
      <c r="BM509" s="301"/>
      <c r="BN509" s="117"/>
      <c r="BO509" s="117"/>
      <c r="BP509" s="117"/>
      <c r="BQ509" s="117"/>
      <c r="BR509" s="301"/>
      <c r="BS509" s="301"/>
      <c r="BT509" s="117"/>
      <c r="BU509" s="117"/>
      <c r="BV509" s="117"/>
      <c r="BW509" s="117"/>
      <c r="BX509" s="117"/>
      <c r="BY509" s="301"/>
      <c r="BZ509" s="301"/>
      <c r="CE509" s="749"/>
    </row>
    <row r="510" spans="2:83" s="37" customFormat="1" ht="39.75" hidden="1" customHeight="1" x14ac:dyDescent="0.25">
      <c r="B510" s="722"/>
      <c r="C510" s="111" t="s">
        <v>520</v>
      </c>
      <c r="D510" s="99"/>
      <c r="E510" s="115"/>
      <c r="F510" s="115"/>
      <c r="G510" s="723"/>
      <c r="H510" s="41"/>
      <c r="I510" s="41"/>
      <c r="J510" s="192">
        <f t="shared" si="1099"/>
        <v>0</v>
      </c>
      <c r="K510" s="117">
        <f>Q510</f>
        <v>0</v>
      </c>
      <c r="L510" s="749" t="e">
        <f t="shared" si="1092"/>
        <v>#DIV/0!</v>
      </c>
      <c r="M510" s="192"/>
      <c r="N510" s="192"/>
      <c r="O510" s="117"/>
      <c r="P510" s="117"/>
      <c r="Q510" s="192"/>
      <c r="R510" s="192"/>
      <c r="S510" s="41"/>
      <c r="T510" s="41"/>
      <c r="U510" s="41"/>
      <c r="V510" s="89"/>
      <c r="W510" s="41"/>
      <c r="X510" s="41"/>
      <c r="Y510" s="41"/>
      <c r="Z510" s="115"/>
      <c r="AA510" s="115"/>
      <c r="AB510" s="41"/>
      <c r="AC510" s="41"/>
      <c r="AD510" s="41"/>
      <c r="AE510" s="115"/>
      <c r="AF510" s="749" t="e">
        <f t="shared" si="1093"/>
        <v>#DIV/0!</v>
      </c>
      <c r="AG510" s="115"/>
      <c r="AH510" s="749" t="e">
        <f t="shared" si="1094"/>
        <v>#DIV/0!</v>
      </c>
      <c r="AI510" s="115"/>
      <c r="AJ510" s="115"/>
      <c r="AK510" s="115"/>
      <c r="AL510" s="749" t="e">
        <f t="shared" si="1073"/>
        <v>#DIV/0!</v>
      </c>
      <c r="AM510" s="41"/>
      <c r="AN510" s="41"/>
      <c r="AO510" s="41"/>
      <c r="AP510" s="115"/>
      <c r="AQ510" s="115"/>
      <c r="AR510" s="115"/>
      <c r="AS510" s="749" t="e">
        <f t="shared" si="1095"/>
        <v>#DIV/0!</v>
      </c>
      <c r="AT510" s="115"/>
      <c r="AU510" s="749"/>
      <c r="AV510" s="115"/>
      <c r="AW510" s="749"/>
      <c r="AX510" s="115"/>
      <c r="AY510" s="749" t="e">
        <f t="shared" si="1074"/>
        <v>#DIV/0!</v>
      </c>
      <c r="AZ510" s="41"/>
      <c r="BA510" s="749"/>
      <c r="BB510" s="41"/>
      <c r="BC510" s="41"/>
      <c r="BD510" s="41"/>
      <c r="BE510" s="115"/>
      <c r="BF510" s="115"/>
      <c r="BG510" s="115"/>
      <c r="BH510" s="41"/>
      <c r="BI510" s="41"/>
      <c r="BJ510" s="115"/>
      <c r="BK510" s="115"/>
      <c r="BL510" s="41"/>
      <c r="BM510" s="41"/>
      <c r="BN510" s="115"/>
      <c r="BO510" s="115"/>
      <c r="BP510" s="115"/>
      <c r="BQ510" s="115"/>
      <c r="BR510" s="41"/>
      <c r="BS510" s="41"/>
      <c r="BT510" s="115"/>
      <c r="BU510" s="115"/>
      <c r="BV510" s="117"/>
      <c r="BW510" s="117"/>
      <c r="BX510" s="115"/>
      <c r="BY510" s="35"/>
      <c r="BZ510" s="35"/>
      <c r="CE510" s="749"/>
    </row>
    <row r="511" spans="2:83" s="37" customFormat="1" ht="318.75" customHeight="1" x14ac:dyDescent="0.25">
      <c r="B511" s="642" t="s">
        <v>456</v>
      </c>
      <c r="C511" s="644" t="s">
        <v>380</v>
      </c>
      <c r="D511" s="99">
        <f t="shared" si="1086"/>
        <v>240000</v>
      </c>
      <c r="E511" s="115"/>
      <c r="F511" s="115"/>
      <c r="G511" s="711">
        <v>240000</v>
      </c>
      <c r="H511" s="41"/>
      <c r="I511" s="41"/>
      <c r="J511" s="99">
        <f>K511-D511</f>
        <v>-240000</v>
      </c>
      <c r="K511" s="115">
        <f>Q511</f>
        <v>0</v>
      </c>
      <c r="L511" s="749">
        <f t="shared" si="1092"/>
        <v>0</v>
      </c>
      <c r="M511" s="115"/>
      <c r="N511" s="115"/>
      <c r="O511" s="115"/>
      <c r="P511" s="115"/>
      <c r="Q511" s="115"/>
      <c r="R511" s="115"/>
      <c r="S511" s="41"/>
      <c r="T511" s="41"/>
      <c r="U511" s="41"/>
      <c r="V511" s="89"/>
      <c r="W511" s="41"/>
      <c r="X511" s="41"/>
      <c r="Y511" s="41"/>
      <c r="Z511" s="115"/>
      <c r="AA511" s="115"/>
      <c r="AB511" s="41"/>
      <c r="AC511" s="41"/>
      <c r="AD511" s="41"/>
      <c r="AE511" s="99">
        <f t="shared" ref="AE511:AE512" si="1103">AK511</f>
        <v>0</v>
      </c>
      <c r="AF511" s="749">
        <f t="shared" si="1093"/>
        <v>0</v>
      </c>
      <c r="AG511" s="115"/>
      <c r="AH511" s="749" t="e">
        <f t="shared" si="1094"/>
        <v>#DIV/0!</v>
      </c>
      <c r="AI511" s="115"/>
      <c r="AJ511" s="115"/>
      <c r="AK511" s="115"/>
      <c r="AL511" s="749">
        <f t="shared" si="1073"/>
        <v>0</v>
      </c>
      <c r="AM511" s="41"/>
      <c r="AN511" s="41"/>
      <c r="AO511" s="41"/>
      <c r="AP511" s="99">
        <f>AR511-AE511</f>
        <v>0</v>
      </c>
      <c r="AQ511" s="99"/>
      <c r="AR511" s="115">
        <f>AX511</f>
        <v>0</v>
      </c>
      <c r="AS511" s="749">
        <f t="shared" si="1095"/>
        <v>0</v>
      </c>
      <c r="AT511" s="115"/>
      <c r="AU511" s="749"/>
      <c r="AV511" s="115"/>
      <c r="AW511" s="749"/>
      <c r="AX511" s="115"/>
      <c r="AY511" s="749">
        <f t="shared" si="1074"/>
        <v>0</v>
      </c>
      <c r="AZ511" s="41"/>
      <c r="BA511" s="749"/>
      <c r="BB511" s="41"/>
      <c r="BC511" s="41"/>
      <c r="BD511" s="41"/>
      <c r="BE511" s="115"/>
      <c r="BF511" s="115"/>
      <c r="BG511" s="115"/>
      <c r="BH511" s="41"/>
      <c r="BI511" s="41"/>
      <c r="BJ511" s="115"/>
      <c r="BK511" s="115"/>
      <c r="BL511" s="41"/>
      <c r="BM511" s="41"/>
      <c r="BN511" s="115"/>
      <c r="BO511" s="115"/>
      <c r="BP511" s="115"/>
      <c r="BQ511" s="115"/>
      <c r="BR511" s="41"/>
      <c r="BS511" s="41"/>
      <c r="BT511" s="115"/>
      <c r="BU511" s="115"/>
      <c r="BV511" s="117"/>
      <c r="BW511" s="117"/>
      <c r="BX511" s="115"/>
      <c r="BY511" s="35"/>
      <c r="BZ511" s="35"/>
      <c r="CE511" s="749"/>
    </row>
    <row r="512" spans="2:83" s="37" customFormat="1" ht="159.75" customHeight="1" x14ac:dyDescent="0.25">
      <c r="B512" s="642" t="s">
        <v>457</v>
      </c>
      <c r="C512" s="644" t="s">
        <v>535</v>
      </c>
      <c r="D512" s="99">
        <f>G512</f>
        <v>20000</v>
      </c>
      <c r="E512" s="115"/>
      <c r="F512" s="115"/>
      <c r="G512" s="665">
        <v>20000</v>
      </c>
      <c r="H512" s="35"/>
      <c r="I512" s="35"/>
      <c r="J512" s="99">
        <f>K512-G512</f>
        <v>-20000</v>
      </c>
      <c r="K512" s="115">
        <f>Q512</f>
        <v>0</v>
      </c>
      <c r="L512" s="749">
        <f t="shared" si="1092"/>
        <v>0</v>
      </c>
      <c r="M512" s="115"/>
      <c r="N512" s="115"/>
      <c r="O512" s="115"/>
      <c r="P512" s="115"/>
      <c r="Q512" s="115">
        <v>0</v>
      </c>
      <c r="R512" s="115"/>
      <c r="S512" s="35"/>
      <c r="T512" s="35"/>
      <c r="U512" s="35"/>
      <c r="V512" s="89"/>
      <c r="W512" s="35"/>
      <c r="X512" s="35"/>
      <c r="Y512" s="35"/>
      <c r="Z512" s="117"/>
      <c r="AA512" s="117"/>
      <c r="AB512" s="35"/>
      <c r="AC512" s="35"/>
      <c r="AD512" s="35"/>
      <c r="AE512" s="99">
        <f t="shared" si="1103"/>
        <v>0</v>
      </c>
      <c r="AF512" s="749">
        <f t="shared" si="1093"/>
        <v>0</v>
      </c>
      <c r="AG512" s="115"/>
      <c r="AH512" s="749" t="e">
        <f t="shared" si="1094"/>
        <v>#DIV/0!</v>
      </c>
      <c r="AI512" s="115"/>
      <c r="AJ512" s="115"/>
      <c r="AK512" s="115"/>
      <c r="AL512" s="749">
        <f t="shared" si="1073"/>
        <v>0</v>
      </c>
      <c r="AM512" s="35"/>
      <c r="AN512" s="35"/>
      <c r="AO512" s="35"/>
      <c r="AP512" s="99">
        <f>AR512-AE512</f>
        <v>0</v>
      </c>
      <c r="AQ512" s="99"/>
      <c r="AR512" s="115">
        <f>AX512</f>
        <v>0</v>
      </c>
      <c r="AS512" s="749">
        <f t="shared" si="1095"/>
        <v>0</v>
      </c>
      <c r="AT512" s="115"/>
      <c r="AU512" s="749"/>
      <c r="AV512" s="115"/>
      <c r="AW512" s="749"/>
      <c r="AX512" s="115">
        <v>0</v>
      </c>
      <c r="AY512" s="749">
        <f t="shared" si="1074"/>
        <v>0</v>
      </c>
      <c r="AZ512" s="35"/>
      <c r="BA512" s="749"/>
      <c r="BB512" s="35"/>
      <c r="BC512" s="35"/>
      <c r="BD512" s="35"/>
      <c r="BE512" s="117"/>
      <c r="BF512" s="117"/>
      <c r="BG512" s="117"/>
      <c r="BH512" s="35"/>
      <c r="BI512" s="35"/>
      <c r="BJ512" s="117"/>
      <c r="BK512" s="117"/>
      <c r="BL512" s="35"/>
      <c r="BM512" s="35"/>
      <c r="BN512" s="115"/>
      <c r="BO512" s="117"/>
      <c r="BP512" s="117"/>
      <c r="BQ512" s="115"/>
      <c r="BR512" s="35"/>
      <c r="BS512" s="35"/>
      <c r="BT512" s="115"/>
      <c r="BU512" s="115"/>
      <c r="BV512" s="117"/>
      <c r="BW512" s="117"/>
      <c r="BX512" s="115"/>
      <c r="BY512" s="35"/>
      <c r="BZ512" s="35"/>
      <c r="CE512" s="749"/>
    </row>
    <row r="513" spans="1:12295" s="37" customFormat="1" ht="159.75" hidden="1" customHeight="1" x14ac:dyDescent="0.25">
      <c r="B513" s="642"/>
      <c r="C513" s="644"/>
      <c r="D513" s="99"/>
      <c r="E513" s="115"/>
      <c r="F513" s="115"/>
      <c r="G513" s="665"/>
      <c r="H513" s="35"/>
      <c r="I513" s="35"/>
      <c r="J513" s="99"/>
      <c r="K513" s="115"/>
      <c r="L513" s="749" t="e">
        <f t="shared" si="1092"/>
        <v>#DIV/0!</v>
      </c>
      <c r="M513" s="115"/>
      <c r="N513" s="115"/>
      <c r="O513" s="115"/>
      <c r="P513" s="115"/>
      <c r="Q513" s="115"/>
      <c r="R513" s="115"/>
      <c r="S513" s="35"/>
      <c r="T513" s="35"/>
      <c r="U513" s="35"/>
      <c r="V513" s="89"/>
      <c r="W513" s="35"/>
      <c r="X513" s="35"/>
      <c r="Y513" s="35"/>
      <c r="Z513" s="117"/>
      <c r="AA513" s="117"/>
      <c r="AB513" s="35"/>
      <c r="AC513" s="35"/>
      <c r="AD513" s="35"/>
      <c r="AE513" s="99"/>
      <c r="AF513" s="749" t="e">
        <f t="shared" si="1093"/>
        <v>#DIV/0!</v>
      </c>
      <c r="AG513" s="115"/>
      <c r="AH513" s="749" t="e">
        <f t="shared" si="1094"/>
        <v>#DIV/0!</v>
      </c>
      <c r="AI513" s="115"/>
      <c r="AJ513" s="115"/>
      <c r="AK513" s="665"/>
      <c r="AL513" s="749" t="e">
        <f t="shared" si="1073"/>
        <v>#DIV/0!</v>
      </c>
      <c r="AM513" s="35"/>
      <c r="AN513" s="35"/>
      <c r="AO513" s="35"/>
      <c r="AP513" s="99"/>
      <c r="AQ513" s="99"/>
      <c r="AR513" s="115"/>
      <c r="AS513" s="749" t="e">
        <f t="shared" si="1095"/>
        <v>#DIV/0!</v>
      </c>
      <c r="AT513" s="115"/>
      <c r="AU513" s="749"/>
      <c r="AV513" s="115"/>
      <c r="AW513" s="749"/>
      <c r="AX513" s="115"/>
      <c r="AY513" s="115"/>
      <c r="AZ513" s="35"/>
      <c r="BA513" s="749"/>
      <c r="BB513" s="35"/>
      <c r="BC513" s="35"/>
      <c r="BD513" s="35"/>
      <c r="BE513" s="117"/>
      <c r="BF513" s="117"/>
      <c r="BG513" s="117"/>
      <c r="BH513" s="35"/>
      <c r="BI513" s="35"/>
      <c r="BJ513" s="117"/>
      <c r="BK513" s="117"/>
      <c r="BL513" s="35"/>
      <c r="BM513" s="35"/>
      <c r="BN513" s="115"/>
      <c r="BO513" s="117"/>
      <c r="BP513" s="117"/>
      <c r="BQ513" s="115"/>
      <c r="BR513" s="35"/>
      <c r="BS513" s="35"/>
      <c r="BT513" s="117"/>
      <c r="BU513" s="115"/>
      <c r="BV513" s="117"/>
      <c r="BW513" s="117"/>
      <c r="BX513" s="115"/>
      <c r="BY513" s="35"/>
      <c r="BZ513" s="35"/>
      <c r="CE513" s="749"/>
    </row>
    <row r="514" spans="1:12295" s="37" customFormat="1" ht="159.75" customHeight="1" x14ac:dyDescent="0.25">
      <c r="B514" s="722" t="s">
        <v>487</v>
      </c>
      <c r="C514" s="644" t="s">
        <v>241</v>
      </c>
      <c r="D514" s="99">
        <v>0</v>
      </c>
      <c r="E514" s="115"/>
      <c r="F514" s="115"/>
      <c r="G514" s="723"/>
      <c r="H514" s="35"/>
      <c r="I514" s="35"/>
      <c r="J514" s="99">
        <v>0</v>
      </c>
      <c r="K514" s="115">
        <v>0</v>
      </c>
      <c r="L514" s="749" t="e">
        <f t="shared" si="1092"/>
        <v>#DIV/0!</v>
      </c>
      <c r="M514" s="115"/>
      <c r="N514" s="115"/>
      <c r="O514" s="115"/>
      <c r="P514" s="115"/>
      <c r="Q514" s="115">
        <v>0</v>
      </c>
      <c r="R514" s="115"/>
      <c r="S514" s="35"/>
      <c r="T514" s="35"/>
      <c r="U514" s="35"/>
      <c r="V514" s="89"/>
      <c r="W514" s="35"/>
      <c r="X514" s="35"/>
      <c r="Y514" s="35"/>
      <c r="Z514" s="117"/>
      <c r="AA514" s="117"/>
      <c r="AB514" s="35"/>
      <c r="AC514" s="35"/>
      <c r="AD514" s="35"/>
      <c r="AE514" s="99">
        <v>0</v>
      </c>
      <c r="AF514" s="749" t="e">
        <f t="shared" si="1093"/>
        <v>#DIV/0!</v>
      </c>
      <c r="AG514" s="115"/>
      <c r="AH514" s="749" t="e">
        <f t="shared" si="1094"/>
        <v>#DIV/0!</v>
      </c>
      <c r="AI514" s="115"/>
      <c r="AJ514" s="115"/>
      <c r="AK514" s="723">
        <v>0</v>
      </c>
      <c r="AL514" s="749" t="e">
        <f t="shared" si="1073"/>
        <v>#DIV/0!</v>
      </c>
      <c r="AM514" s="35"/>
      <c r="AN514" s="35"/>
      <c r="AO514" s="35"/>
      <c r="AP514" s="99">
        <f>AR514-AK514</f>
        <v>0</v>
      </c>
      <c r="AQ514" s="99"/>
      <c r="AR514" s="115">
        <f t="shared" ref="AR514:AR519" si="1104">AX514</f>
        <v>0</v>
      </c>
      <c r="AS514" s="749" t="e">
        <f t="shared" si="1095"/>
        <v>#DIV/0!</v>
      </c>
      <c r="AT514" s="115"/>
      <c r="AU514" s="749"/>
      <c r="AV514" s="115"/>
      <c r="AW514" s="749"/>
      <c r="AX514" s="115"/>
      <c r="AY514" s="749" t="e">
        <f t="shared" ref="AY514:AY572" si="1105">AX514/G514</f>
        <v>#DIV/0!</v>
      </c>
      <c r="AZ514" s="35"/>
      <c r="BA514" s="749"/>
      <c r="BB514" s="35"/>
      <c r="BC514" s="35"/>
      <c r="BD514" s="35"/>
      <c r="BE514" s="117"/>
      <c r="BF514" s="117"/>
      <c r="BG514" s="117"/>
      <c r="BH514" s="35"/>
      <c r="BI514" s="35"/>
      <c r="BJ514" s="117"/>
      <c r="BK514" s="117"/>
      <c r="BL514" s="35"/>
      <c r="BM514" s="35"/>
      <c r="BN514" s="115"/>
      <c r="BO514" s="117"/>
      <c r="BP514" s="117"/>
      <c r="BQ514" s="115"/>
      <c r="BR514" s="35"/>
      <c r="BS514" s="35"/>
      <c r="BT514" s="117"/>
      <c r="BU514" s="115"/>
      <c r="BV514" s="117"/>
      <c r="BW514" s="117"/>
      <c r="BX514" s="115"/>
      <c r="BY514" s="35"/>
      <c r="BZ514" s="35"/>
      <c r="CE514" s="749"/>
    </row>
    <row r="515" spans="1:12295" s="60" customFormat="1" ht="159.75" customHeight="1" x14ac:dyDescent="0.25">
      <c r="B515" s="212" t="s">
        <v>63</v>
      </c>
      <c r="C515" s="796" t="s">
        <v>536</v>
      </c>
      <c r="D515" s="797">
        <f>G515</f>
        <v>136369.34484000001</v>
      </c>
      <c r="E515" s="112"/>
      <c r="F515" s="112"/>
      <c r="G515" s="737">
        <f>G516</f>
        <v>136369.34484000001</v>
      </c>
      <c r="H515" s="304"/>
      <c r="I515" s="304"/>
      <c r="J515" s="797"/>
      <c r="K515" s="115">
        <f t="shared" ref="K515:K516" si="1106">Q515</f>
        <v>61339.682650000002</v>
      </c>
      <c r="L515" s="749">
        <f t="shared" si="1092"/>
        <v>0.44980550960312143</v>
      </c>
      <c r="M515" s="112"/>
      <c r="N515" s="112"/>
      <c r="O515" s="112"/>
      <c r="P515" s="112"/>
      <c r="Q515" s="891">
        <f>Q516</f>
        <v>61339.682650000002</v>
      </c>
      <c r="R515" s="822">
        <f t="shared" ref="R515:R516" si="1107">Q515/G515</f>
        <v>0.44980550960312143</v>
      </c>
      <c r="S515" s="304"/>
      <c r="T515" s="304"/>
      <c r="U515" s="304"/>
      <c r="V515" s="89"/>
      <c r="W515" s="304"/>
      <c r="X515" s="304"/>
      <c r="Y515" s="304"/>
      <c r="Z515" s="128"/>
      <c r="AA515" s="128"/>
      <c r="AB515" s="304"/>
      <c r="AC515" s="304"/>
      <c r="AD515" s="304"/>
      <c r="AE515" s="797">
        <f>AK515</f>
        <v>76136.43651</v>
      </c>
      <c r="AF515" s="746">
        <f>AE515/D515</f>
        <v>0.5583104956567011</v>
      </c>
      <c r="AG515" s="112"/>
      <c r="AH515" s="746"/>
      <c r="AI515" s="112"/>
      <c r="AJ515" s="112"/>
      <c r="AK515" s="891">
        <f>AK516</f>
        <v>76136.43651</v>
      </c>
      <c r="AL515" s="749">
        <f t="shared" si="1073"/>
        <v>0.5583104956567011</v>
      </c>
      <c r="AM515" s="304"/>
      <c r="AN515" s="304"/>
      <c r="AO515" s="304"/>
      <c r="AP515" s="797"/>
      <c r="AQ515" s="797"/>
      <c r="AR515" s="112">
        <f t="shared" si="1104"/>
        <v>136369.34484000001</v>
      </c>
      <c r="AS515" s="746">
        <f>AR515/D515</f>
        <v>1</v>
      </c>
      <c r="AT515" s="112"/>
      <c r="AU515" s="746"/>
      <c r="AV515" s="112"/>
      <c r="AW515" s="746"/>
      <c r="AX515" s="112">
        <f>AX516</f>
        <v>136369.34484000001</v>
      </c>
      <c r="AY515" s="746">
        <f>AX515/D515</f>
        <v>1</v>
      </c>
      <c r="AZ515" s="304"/>
      <c r="BA515" s="746"/>
      <c r="BB515" s="304"/>
      <c r="BC515" s="304"/>
      <c r="BD515" s="304"/>
      <c r="BE515" s="128"/>
      <c r="BF515" s="128"/>
      <c r="BG515" s="128"/>
      <c r="BH515" s="304"/>
      <c r="BI515" s="304"/>
      <c r="BJ515" s="128"/>
      <c r="BK515" s="128"/>
      <c r="BL515" s="304"/>
      <c r="BM515" s="304"/>
      <c r="BN515" s="112"/>
      <c r="BO515" s="128"/>
      <c r="BP515" s="128"/>
      <c r="BQ515" s="112"/>
      <c r="BR515" s="304"/>
      <c r="BS515" s="304"/>
      <c r="BT515" s="128"/>
      <c r="BU515" s="112"/>
      <c r="BV515" s="128"/>
      <c r="BW515" s="128"/>
      <c r="BX515" s="112"/>
      <c r="BY515" s="304"/>
      <c r="BZ515" s="304"/>
      <c r="CE515" s="746"/>
    </row>
    <row r="516" spans="1:12295" s="37" customFormat="1" ht="56.25" customHeight="1" x14ac:dyDescent="0.25">
      <c r="B516" s="740"/>
      <c r="C516" s="644" t="s">
        <v>31</v>
      </c>
      <c r="D516" s="99">
        <f>G516</f>
        <v>136369.34484000001</v>
      </c>
      <c r="E516" s="115"/>
      <c r="F516" s="115"/>
      <c r="G516" s="734">
        <f>G517+G519</f>
        <v>136369.34484000001</v>
      </c>
      <c r="H516" s="35"/>
      <c r="I516" s="35"/>
      <c r="J516" s="99"/>
      <c r="K516" s="115">
        <f t="shared" si="1106"/>
        <v>61339.682650000002</v>
      </c>
      <c r="L516" s="749">
        <f t="shared" si="1092"/>
        <v>0.44980550960312143</v>
      </c>
      <c r="M516" s="115"/>
      <c r="N516" s="115"/>
      <c r="O516" s="115"/>
      <c r="P516" s="115"/>
      <c r="Q516" s="814">
        <f>Q517+Q519</f>
        <v>61339.682650000002</v>
      </c>
      <c r="R516" s="822">
        <f t="shared" si="1107"/>
        <v>0.44980550960312143</v>
      </c>
      <c r="S516" s="35"/>
      <c r="T516" s="35"/>
      <c r="U516" s="35"/>
      <c r="V516" s="89"/>
      <c r="W516" s="35"/>
      <c r="X516" s="35"/>
      <c r="Y516" s="35"/>
      <c r="Z516" s="117"/>
      <c r="AA516" s="117"/>
      <c r="AB516" s="35"/>
      <c r="AC516" s="35"/>
      <c r="AD516" s="35"/>
      <c r="AE516" s="99">
        <f>AK516</f>
        <v>76136.43651</v>
      </c>
      <c r="AF516" s="746">
        <f>AE516/D516</f>
        <v>0.5583104956567011</v>
      </c>
      <c r="AG516" s="115"/>
      <c r="AH516" s="749"/>
      <c r="AI516" s="115"/>
      <c r="AJ516" s="115"/>
      <c r="AK516" s="734">
        <f>AK517+AK519</f>
        <v>76136.43651</v>
      </c>
      <c r="AL516" s="749">
        <f t="shared" si="1073"/>
        <v>0.5583104956567011</v>
      </c>
      <c r="AM516" s="35"/>
      <c r="AN516" s="35"/>
      <c r="AO516" s="35"/>
      <c r="AP516" s="99"/>
      <c r="AQ516" s="99"/>
      <c r="AR516" s="115">
        <f t="shared" si="1104"/>
        <v>136369.34484000001</v>
      </c>
      <c r="AS516" s="749">
        <f>AR516/D516</f>
        <v>1</v>
      </c>
      <c r="AT516" s="115"/>
      <c r="AU516" s="749"/>
      <c r="AV516" s="115"/>
      <c r="AW516" s="749"/>
      <c r="AX516" s="115">
        <f>AX517+AX519</f>
        <v>136369.34484000001</v>
      </c>
      <c r="AY516" s="746">
        <f t="shared" ref="AY516:AY518" si="1108">AX516/D516</f>
        <v>1</v>
      </c>
      <c r="AZ516" s="35"/>
      <c r="BA516" s="749"/>
      <c r="BB516" s="35"/>
      <c r="BC516" s="35"/>
      <c r="BD516" s="35"/>
      <c r="BE516" s="117"/>
      <c r="BF516" s="117"/>
      <c r="BG516" s="117"/>
      <c r="BH516" s="35"/>
      <c r="BI516" s="35"/>
      <c r="BJ516" s="117"/>
      <c r="BK516" s="117"/>
      <c r="BL516" s="35"/>
      <c r="BM516" s="35"/>
      <c r="BN516" s="115"/>
      <c r="BO516" s="117"/>
      <c r="BP516" s="117"/>
      <c r="BQ516" s="115"/>
      <c r="BR516" s="35"/>
      <c r="BS516" s="35"/>
      <c r="BT516" s="117"/>
      <c r="BU516" s="115"/>
      <c r="BV516" s="117"/>
      <c r="BW516" s="117"/>
      <c r="BX516" s="115"/>
      <c r="BY516" s="35"/>
      <c r="BZ516" s="35"/>
      <c r="CE516" s="749"/>
    </row>
    <row r="517" spans="1:12295" s="37" customFormat="1" ht="138.75" customHeight="1" x14ac:dyDescent="0.25">
      <c r="B517" s="740" t="s">
        <v>34</v>
      </c>
      <c r="C517" s="644" t="s">
        <v>45</v>
      </c>
      <c r="D517" s="99">
        <f>G517</f>
        <v>547.03547000000003</v>
      </c>
      <c r="E517" s="115"/>
      <c r="F517" s="115"/>
      <c r="G517" s="734">
        <f>G518</f>
        <v>547.03547000000003</v>
      </c>
      <c r="H517" s="35"/>
      <c r="I517" s="35"/>
      <c r="J517" s="99"/>
      <c r="K517" s="115"/>
      <c r="L517" s="749"/>
      <c r="M517" s="115"/>
      <c r="N517" s="115"/>
      <c r="O517" s="115"/>
      <c r="P517" s="115"/>
      <c r="Q517" s="115"/>
      <c r="R517" s="115"/>
      <c r="S517" s="35"/>
      <c r="T517" s="35"/>
      <c r="U517" s="35"/>
      <c r="V517" s="89"/>
      <c r="W517" s="35"/>
      <c r="X517" s="35"/>
      <c r="Y517" s="35"/>
      <c r="Z517" s="117"/>
      <c r="AA517" s="117"/>
      <c r="AB517" s="35"/>
      <c r="AC517" s="35"/>
      <c r="AD517" s="35"/>
      <c r="AE517" s="99"/>
      <c r="AF517" s="749"/>
      <c r="AG517" s="115"/>
      <c r="AH517" s="749"/>
      <c r="AI517" s="115"/>
      <c r="AJ517" s="115"/>
      <c r="AK517" s="734"/>
      <c r="AL517" s="749">
        <f t="shared" si="1073"/>
        <v>0</v>
      </c>
      <c r="AM517" s="35"/>
      <c r="AN517" s="35"/>
      <c r="AO517" s="35"/>
      <c r="AP517" s="99"/>
      <c r="AQ517" s="99"/>
      <c r="AR517" s="115">
        <f t="shared" si="1104"/>
        <v>547.03547000000003</v>
      </c>
      <c r="AS517" s="749">
        <f>AR517/D517</f>
        <v>1</v>
      </c>
      <c r="AT517" s="115"/>
      <c r="AU517" s="749"/>
      <c r="AV517" s="115"/>
      <c r="AW517" s="749"/>
      <c r="AX517" s="115">
        <f>AX518</f>
        <v>547.03547000000003</v>
      </c>
      <c r="AY517" s="746">
        <f t="shared" si="1108"/>
        <v>1</v>
      </c>
      <c r="AZ517" s="35"/>
      <c r="BA517" s="749"/>
      <c r="BB517" s="35"/>
      <c r="BC517" s="35"/>
      <c r="BD517" s="35"/>
      <c r="BE517" s="117"/>
      <c r="BF517" s="117"/>
      <c r="BG517" s="117"/>
      <c r="BH517" s="35"/>
      <c r="BI517" s="35"/>
      <c r="BJ517" s="117"/>
      <c r="BK517" s="117"/>
      <c r="BL517" s="35"/>
      <c r="BM517" s="35"/>
      <c r="BN517" s="115"/>
      <c r="BO517" s="117"/>
      <c r="BP517" s="117"/>
      <c r="BQ517" s="115"/>
      <c r="BR517" s="35"/>
      <c r="BS517" s="35"/>
      <c r="BT517" s="117"/>
      <c r="BU517" s="115"/>
      <c r="BV517" s="117"/>
      <c r="BW517" s="117"/>
      <c r="BX517" s="115"/>
      <c r="BY517" s="35"/>
      <c r="BZ517" s="35"/>
      <c r="CE517" s="749"/>
    </row>
    <row r="518" spans="1:12295" s="37" customFormat="1" ht="56.25" hidden="1" customHeight="1" x14ac:dyDescent="0.25">
      <c r="B518" s="740"/>
      <c r="C518" s="798" t="s">
        <v>537</v>
      </c>
      <c r="D518" s="99">
        <f t="shared" ref="D518:D521" si="1109">G518</f>
        <v>547.03547000000003</v>
      </c>
      <c r="E518" s="115"/>
      <c r="F518" s="115"/>
      <c r="G518" s="734">
        <f>547.03547</f>
        <v>547.03547000000003</v>
      </c>
      <c r="H518" s="35"/>
      <c r="I518" s="35"/>
      <c r="J518" s="99"/>
      <c r="K518" s="115"/>
      <c r="L518" s="749"/>
      <c r="M518" s="115"/>
      <c r="N518" s="115"/>
      <c r="O518" s="115"/>
      <c r="P518" s="115"/>
      <c r="Q518" s="115"/>
      <c r="R518" s="115"/>
      <c r="S518" s="35"/>
      <c r="T518" s="35"/>
      <c r="U518" s="35"/>
      <c r="V518" s="89"/>
      <c r="W518" s="35"/>
      <c r="X518" s="35"/>
      <c r="Y518" s="35"/>
      <c r="Z518" s="117"/>
      <c r="AA518" s="117"/>
      <c r="AB518" s="35"/>
      <c r="AC518" s="35"/>
      <c r="AD518" s="35"/>
      <c r="AE518" s="99"/>
      <c r="AF518" s="749"/>
      <c r="AG518" s="115"/>
      <c r="AH518" s="749"/>
      <c r="AI518" s="115"/>
      <c r="AJ518" s="115"/>
      <c r="AK518" s="734"/>
      <c r="AL518" s="749">
        <f t="shared" si="1073"/>
        <v>0</v>
      </c>
      <c r="AM518" s="35"/>
      <c r="AN518" s="35"/>
      <c r="AO518" s="35"/>
      <c r="AP518" s="99"/>
      <c r="AQ518" s="99"/>
      <c r="AR518" s="115">
        <f t="shared" si="1104"/>
        <v>547.03547000000003</v>
      </c>
      <c r="AS518" s="749">
        <f>AR518/D518</f>
        <v>1</v>
      </c>
      <c r="AT518" s="115"/>
      <c r="AU518" s="749"/>
      <c r="AV518" s="115"/>
      <c r="AW518" s="749"/>
      <c r="AX518" s="115">
        <f>'[9]2 вариант'!$I$273</f>
        <v>547.03547000000003</v>
      </c>
      <c r="AY518" s="746">
        <f t="shared" si="1108"/>
        <v>1</v>
      </c>
      <c r="AZ518" s="35"/>
      <c r="BA518" s="749"/>
      <c r="BB518" s="35"/>
      <c r="BC518" s="35"/>
      <c r="BD518" s="35"/>
      <c r="BE518" s="117"/>
      <c r="BF518" s="117"/>
      <c r="BG518" s="117"/>
      <c r="BH518" s="35"/>
      <c r="BI518" s="35"/>
      <c r="BJ518" s="117"/>
      <c r="BK518" s="117"/>
      <c r="BL518" s="35"/>
      <c r="BM518" s="35"/>
      <c r="BN518" s="115"/>
      <c r="BO518" s="117"/>
      <c r="BP518" s="117"/>
      <c r="BQ518" s="115"/>
      <c r="BR518" s="35"/>
      <c r="BS518" s="35"/>
      <c r="BT518" s="117"/>
      <c r="BU518" s="115"/>
      <c r="BV518" s="117"/>
      <c r="BW518" s="117"/>
      <c r="BX518" s="115"/>
      <c r="BY518" s="35"/>
      <c r="BZ518" s="35"/>
      <c r="CE518" s="749"/>
    </row>
    <row r="519" spans="1:12295" s="37" customFormat="1" ht="152.25" customHeight="1" x14ac:dyDescent="0.25">
      <c r="B519" s="740" t="s">
        <v>63</v>
      </c>
      <c r="C519" s="644" t="s">
        <v>519</v>
      </c>
      <c r="D519" s="99">
        <f t="shared" si="1109"/>
        <v>135822.30937</v>
      </c>
      <c r="E519" s="115"/>
      <c r="F519" s="115"/>
      <c r="G519" s="734">
        <f>G520+G521</f>
        <v>135822.30937</v>
      </c>
      <c r="H519" s="35"/>
      <c r="I519" s="35"/>
      <c r="J519" s="99"/>
      <c r="K519" s="115">
        <f>Q519</f>
        <v>61339.682650000002</v>
      </c>
      <c r="L519" s="749">
        <f>K519/D519</f>
        <v>0.45161713811610771</v>
      </c>
      <c r="M519" s="115"/>
      <c r="N519" s="115"/>
      <c r="O519" s="115"/>
      <c r="P519" s="115"/>
      <c r="Q519" s="115">
        <f>Q520+Q521</f>
        <v>61339.682650000002</v>
      </c>
      <c r="R519" s="822">
        <f>Q519/G519</f>
        <v>0.45161713811610771</v>
      </c>
      <c r="S519" s="35"/>
      <c r="T519" s="35"/>
      <c r="U519" s="35"/>
      <c r="V519" s="89"/>
      <c r="W519" s="35"/>
      <c r="X519" s="35"/>
      <c r="Y519" s="35"/>
      <c r="Z519" s="117"/>
      <c r="AA519" s="117"/>
      <c r="AB519" s="35"/>
      <c r="AC519" s="35"/>
      <c r="AD519" s="35"/>
      <c r="AE519" s="99">
        <f>AK519</f>
        <v>76136.43651</v>
      </c>
      <c r="AF519" s="749">
        <f>AE519/D519</f>
        <v>0.56055913688371417</v>
      </c>
      <c r="AG519" s="115"/>
      <c r="AH519" s="749"/>
      <c r="AI519" s="115"/>
      <c r="AJ519" s="115"/>
      <c r="AK519" s="734">
        <f>AK520+AK521</f>
        <v>76136.43651</v>
      </c>
      <c r="AL519" s="749">
        <f t="shared" si="1073"/>
        <v>0.56055913688371417</v>
      </c>
      <c r="AM519" s="35"/>
      <c r="AN519" s="35"/>
      <c r="AO519" s="35"/>
      <c r="AP519" s="99"/>
      <c r="AQ519" s="99"/>
      <c r="AR519" s="115">
        <f t="shared" si="1104"/>
        <v>135822.30937</v>
      </c>
      <c r="AS519" s="749">
        <f>AR519/D519</f>
        <v>1</v>
      </c>
      <c r="AT519" s="115"/>
      <c r="AU519" s="749"/>
      <c r="AV519" s="115"/>
      <c r="AW519" s="749"/>
      <c r="AX519" s="115">
        <f>AX520+AX521</f>
        <v>135822.30937</v>
      </c>
      <c r="AY519" s="749">
        <f>AX519/D519</f>
        <v>1</v>
      </c>
      <c r="AZ519" s="35"/>
      <c r="BA519" s="749"/>
      <c r="BB519" s="35"/>
      <c r="BC519" s="35"/>
      <c r="BD519" s="35"/>
      <c r="BE519" s="117"/>
      <c r="BF519" s="117"/>
      <c r="BG519" s="117"/>
      <c r="BH519" s="35"/>
      <c r="BI519" s="35"/>
      <c r="BJ519" s="117"/>
      <c r="BK519" s="117"/>
      <c r="BL519" s="35"/>
      <c r="BM519" s="35"/>
      <c r="BN519" s="115"/>
      <c r="BO519" s="117"/>
      <c r="BP519" s="117"/>
      <c r="BQ519" s="115"/>
      <c r="BR519" s="35"/>
      <c r="BS519" s="35"/>
      <c r="BT519" s="117"/>
      <c r="BU519" s="115"/>
      <c r="BV519" s="117"/>
      <c r="BW519" s="117"/>
      <c r="BX519" s="115"/>
      <c r="BY519" s="35"/>
      <c r="BZ519" s="35"/>
      <c r="CE519" s="749"/>
    </row>
    <row r="520" spans="1:12295" s="37" customFormat="1" ht="58.5" hidden="1" customHeight="1" x14ac:dyDescent="0.25">
      <c r="B520" s="205"/>
      <c r="C520" s="798" t="s">
        <v>537</v>
      </c>
      <c r="D520" s="99">
        <f>G520</f>
        <v>1056.83502</v>
      </c>
      <c r="E520" s="117"/>
      <c r="F520" s="117"/>
      <c r="G520" s="107">
        <v>1056.83502</v>
      </c>
      <c r="H520" s="35"/>
      <c r="I520" s="35"/>
      <c r="J520" s="192"/>
      <c r="K520" s="117">
        <f>Q520</f>
        <v>601.50417000000004</v>
      </c>
      <c r="L520" s="799">
        <f>K520/D520</f>
        <v>0.56915616781889011</v>
      </c>
      <c r="M520" s="117"/>
      <c r="N520" s="117"/>
      <c r="O520" s="117"/>
      <c r="P520" s="117"/>
      <c r="Q520" s="117">
        <v>601.50417000000004</v>
      </c>
      <c r="R520" s="800">
        <f>Q520/G520</f>
        <v>0.56915616781889011</v>
      </c>
      <c r="S520" s="35"/>
      <c r="T520" s="35"/>
      <c r="U520" s="35"/>
      <c r="V520" s="296"/>
      <c r="W520" s="35"/>
      <c r="X520" s="35"/>
      <c r="Y520" s="35"/>
      <c r="Z520" s="117"/>
      <c r="AA520" s="117"/>
      <c r="AB520" s="35"/>
      <c r="AC520" s="35"/>
      <c r="AD520" s="35"/>
      <c r="AE520" s="192">
        <f>AK520</f>
        <v>601.50417000000004</v>
      </c>
      <c r="AF520" s="749">
        <f t="shared" ref="AF520:AF521" si="1110">AE520/D520</f>
        <v>0.56915616781889011</v>
      </c>
      <c r="AG520" s="117"/>
      <c r="AH520" s="799"/>
      <c r="AI520" s="117"/>
      <c r="AJ520" s="117"/>
      <c r="AK520" s="107">
        <f>'[5]2 вариант'!$D$269</f>
        <v>601.50417000000004</v>
      </c>
      <c r="AL520" s="749">
        <f t="shared" si="1073"/>
        <v>0.56915616781889011</v>
      </c>
      <c r="AM520" s="35"/>
      <c r="AN520" s="35"/>
      <c r="AO520" s="35"/>
      <c r="AP520" s="192"/>
      <c r="AQ520" s="192"/>
      <c r="AR520" s="115">
        <f t="shared" ref="AR520:AR521" si="1111">AX520</f>
        <v>1056.83502</v>
      </c>
      <c r="AS520" s="749">
        <f t="shared" ref="AS520:AS521" si="1112">AR520/D520</f>
        <v>1</v>
      </c>
      <c r="AT520" s="117"/>
      <c r="AU520" s="799"/>
      <c r="AV520" s="117"/>
      <c r="AW520" s="799"/>
      <c r="AX520" s="117">
        <f>'[9]2 вариант'!$I$269</f>
        <v>1056.83502</v>
      </c>
      <c r="AY520" s="749">
        <f t="shared" ref="AY520:AY521" si="1113">AX520/D520</f>
        <v>1</v>
      </c>
      <c r="AZ520" s="35"/>
      <c r="BA520" s="799"/>
      <c r="BB520" s="35"/>
      <c r="BC520" s="35"/>
      <c r="BD520" s="35"/>
      <c r="BE520" s="117"/>
      <c r="BF520" s="117"/>
      <c r="BG520" s="117"/>
      <c r="BH520" s="35"/>
      <c r="BI520" s="35"/>
      <c r="BJ520" s="117"/>
      <c r="BK520" s="117"/>
      <c r="BL520" s="35"/>
      <c r="BM520" s="35"/>
      <c r="BN520" s="117"/>
      <c r="BO520" s="117"/>
      <c r="BP520" s="117"/>
      <c r="BQ520" s="117"/>
      <c r="BR520" s="35"/>
      <c r="BS520" s="35"/>
      <c r="BT520" s="117"/>
      <c r="BU520" s="117"/>
      <c r="BV520" s="117"/>
      <c r="BW520" s="117"/>
      <c r="BX520" s="117"/>
      <c r="BY520" s="35"/>
      <c r="BZ520" s="35"/>
      <c r="CE520" s="799"/>
    </row>
    <row r="521" spans="1:12295" s="37" customFormat="1" ht="67.5" hidden="1" customHeight="1" x14ac:dyDescent="0.25">
      <c r="B521" s="205"/>
      <c r="C521" s="798" t="s">
        <v>105</v>
      </c>
      <c r="D521" s="99">
        <f t="shared" si="1109"/>
        <v>134765.47435</v>
      </c>
      <c r="E521" s="117"/>
      <c r="F521" s="117"/>
      <c r="G521" s="107">
        <v>134765.47435</v>
      </c>
      <c r="H521" s="35"/>
      <c r="I521" s="35"/>
      <c r="J521" s="192"/>
      <c r="K521" s="117">
        <f>Q521</f>
        <v>60738.178480000002</v>
      </c>
      <c r="L521" s="799">
        <f>K521/D521</f>
        <v>0.45069539340808173</v>
      </c>
      <c r="M521" s="117"/>
      <c r="N521" s="117"/>
      <c r="O521" s="117"/>
      <c r="P521" s="117"/>
      <c r="Q521" s="117">
        <v>60738.178480000002</v>
      </c>
      <c r="R521" s="800">
        <f>Q521/G521</f>
        <v>0.45069539340808173</v>
      </c>
      <c r="S521" s="35"/>
      <c r="T521" s="35"/>
      <c r="U521" s="35"/>
      <c r="V521" s="296"/>
      <c r="W521" s="35"/>
      <c r="X521" s="35"/>
      <c r="Y521" s="35"/>
      <c r="Z521" s="117"/>
      <c r="AA521" s="117"/>
      <c r="AB521" s="35"/>
      <c r="AC521" s="35"/>
      <c r="AD521" s="35"/>
      <c r="AE521" s="192">
        <f>AK521</f>
        <v>75534.932339999999</v>
      </c>
      <c r="AF521" s="749">
        <f t="shared" si="1110"/>
        <v>0.56049171870109626</v>
      </c>
      <c r="AG521" s="117"/>
      <c r="AH521" s="799"/>
      <c r="AI521" s="117"/>
      <c r="AJ521" s="117"/>
      <c r="AK521" s="107">
        <f>'[5]2 вариант'!$D$268</f>
        <v>75534.932339999999</v>
      </c>
      <c r="AL521" s="749">
        <f t="shared" si="1073"/>
        <v>0.56049171870109626</v>
      </c>
      <c r="AM521" s="35"/>
      <c r="AN521" s="35"/>
      <c r="AO521" s="35"/>
      <c r="AP521" s="192"/>
      <c r="AQ521" s="192"/>
      <c r="AR521" s="115">
        <f t="shared" si="1111"/>
        <v>134765.47435</v>
      </c>
      <c r="AS521" s="749">
        <f t="shared" si="1112"/>
        <v>1</v>
      </c>
      <c r="AT521" s="117"/>
      <c r="AU521" s="799"/>
      <c r="AV521" s="117"/>
      <c r="AW521" s="799"/>
      <c r="AX521" s="117">
        <f>'[9]2 вариант'!$I$268</f>
        <v>134765.47435</v>
      </c>
      <c r="AY521" s="749">
        <f t="shared" si="1113"/>
        <v>1</v>
      </c>
      <c r="AZ521" s="35"/>
      <c r="BA521" s="799"/>
      <c r="BB521" s="35"/>
      <c r="BC521" s="35"/>
      <c r="BD521" s="35"/>
      <c r="BE521" s="117"/>
      <c r="BF521" s="117"/>
      <c r="BG521" s="117"/>
      <c r="BH521" s="35"/>
      <c r="BI521" s="35"/>
      <c r="BJ521" s="117"/>
      <c r="BK521" s="117"/>
      <c r="BL521" s="35"/>
      <c r="BM521" s="35"/>
      <c r="BN521" s="117"/>
      <c r="BO521" s="117"/>
      <c r="BP521" s="117"/>
      <c r="BQ521" s="117"/>
      <c r="BR521" s="35"/>
      <c r="BS521" s="35"/>
      <c r="BT521" s="117"/>
      <c r="BU521" s="117"/>
      <c r="BV521" s="117"/>
      <c r="BW521" s="117"/>
      <c r="BX521" s="117"/>
      <c r="BY521" s="35"/>
      <c r="BZ521" s="35"/>
      <c r="CE521" s="799"/>
    </row>
    <row r="522" spans="1:12295" s="37" customFormat="1" ht="159.75" hidden="1" customHeight="1" x14ac:dyDescent="0.25">
      <c r="B522" s="740"/>
      <c r="C522" s="644"/>
      <c r="D522" s="99"/>
      <c r="E522" s="115"/>
      <c r="F522" s="115"/>
      <c r="G522" s="734"/>
      <c r="H522" s="35"/>
      <c r="I522" s="35"/>
      <c r="J522" s="99"/>
      <c r="K522" s="115"/>
      <c r="L522" s="749"/>
      <c r="M522" s="115"/>
      <c r="N522" s="115"/>
      <c r="O522" s="115"/>
      <c r="P522" s="115"/>
      <c r="Q522" s="115"/>
      <c r="R522" s="115"/>
      <c r="S522" s="35"/>
      <c r="T522" s="35"/>
      <c r="U522" s="35"/>
      <c r="V522" s="89"/>
      <c r="W522" s="35"/>
      <c r="X522" s="35"/>
      <c r="Y522" s="35"/>
      <c r="Z522" s="117"/>
      <c r="AA522" s="117"/>
      <c r="AB522" s="35"/>
      <c r="AC522" s="35"/>
      <c r="AD522" s="35"/>
      <c r="AE522" s="99"/>
      <c r="AF522" s="749"/>
      <c r="AG522" s="115"/>
      <c r="AH522" s="749"/>
      <c r="AI522" s="115"/>
      <c r="AJ522" s="115"/>
      <c r="AK522" s="734"/>
      <c r="AL522" s="749" t="e">
        <f t="shared" si="1073"/>
        <v>#DIV/0!</v>
      </c>
      <c r="AM522" s="35"/>
      <c r="AN522" s="35"/>
      <c r="AO522" s="35"/>
      <c r="AP522" s="99"/>
      <c r="AQ522" s="99"/>
      <c r="AR522" s="115"/>
      <c r="AS522" s="749"/>
      <c r="AT522" s="115"/>
      <c r="AU522" s="749"/>
      <c r="AV522" s="115"/>
      <c r="AW522" s="749"/>
      <c r="AX522" s="115"/>
      <c r="AY522" s="749"/>
      <c r="AZ522" s="35"/>
      <c r="BA522" s="749"/>
      <c r="BB522" s="35"/>
      <c r="BC522" s="35"/>
      <c r="BD522" s="35"/>
      <c r="BE522" s="117"/>
      <c r="BF522" s="117"/>
      <c r="BG522" s="117"/>
      <c r="BH522" s="35"/>
      <c r="BI522" s="35"/>
      <c r="BJ522" s="117"/>
      <c r="BK522" s="117"/>
      <c r="BL522" s="35"/>
      <c r="BM522" s="35"/>
      <c r="BN522" s="115"/>
      <c r="BO522" s="117"/>
      <c r="BP522" s="117"/>
      <c r="BQ522" s="115"/>
      <c r="BR522" s="35"/>
      <c r="BS522" s="35"/>
      <c r="BT522" s="117"/>
      <c r="BU522" s="115"/>
      <c r="BV522" s="117"/>
      <c r="BW522" s="117"/>
      <c r="BX522" s="115"/>
      <c r="BY522" s="35"/>
      <c r="BZ522" s="35"/>
      <c r="CE522" s="749"/>
    </row>
    <row r="523" spans="1:12295" s="254" customFormat="1" ht="54" customHeight="1" x14ac:dyDescent="0.25">
      <c r="B523" s="255" t="s">
        <v>7</v>
      </c>
      <c r="C523" s="582" t="s">
        <v>238</v>
      </c>
      <c r="D523" s="130">
        <f>E523+G523+H523+I523</f>
        <v>4064258.4028699999</v>
      </c>
      <c r="E523" s="130"/>
      <c r="F523" s="130"/>
      <c r="G523" s="130">
        <f>G524+G525</f>
        <v>4064258.4028699999</v>
      </c>
      <c r="H523" s="130"/>
      <c r="I523" s="130"/>
      <c r="J523" s="130">
        <f>J524+J525</f>
        <v>-4057120.7940099998</v>
      </c>
      <c r="K523" s="130">
        <f>M523+Q523+S523+U523</f>
        <v>7137.6088600000003</v>
      </c>
      <c r="L523" s="749">
        <f t="shared" si="1092"/>
        <v>1.7561897282317817E-3</v>
      </c>
      <c r="M523" s="130">
        <f>M524+M525</f>
        <v>0</v>
      </c>
      <c r="N523" s="734"/>
      <c r="O523" s="130"/>
      <c r="P523" s="734"/>
      <c r="Q523" s="130">
        <f>Q524+Q525</f>
        <v>7137.6088600000003</v>
      </c>
      <c r="R523" s="734"/>
      <c r="S523" s="130"/>
      <c r="T523" s="734"/>
      <c r="U523" s="130">
        <f>U524+U525</f>
        <v>0</v>
      </c>
      <c r="V523" s="130">
        <f t="shared" si="1082"/>
        <v>0</v>
      </c>
      <c r="W523" s="130">
        <f>W524+W525</f>
        <v>0</v>
      </c>
      <c r="X523" s="130"/>
      <c r="Y523" s="130"/>
      <c r="Z523" s="130">
        <f t="shared" si="1077"/>
        <v>0</v>
      </c>
      <c r="AA523" s="130">
        <f>AA524+AA525</f>
        <v>0</v>
      </c>
      <c r="AB523" s="130"/>
      <c r="AC523" s="130"/>
      <c r="AD523" s="734"/>
      <c r="AE523" s="130">
        <f>AG523+AK523+AM523+AO523</f>
        <v>87286.641910000006</v>
      </c>
      <c r="AF523" s="749">
        <f t="shared" si="1093"/>
        <v>2.1476646723141923E-2</v>
      </c>
      <c r="AG523" s="130"/>
      <c r="AH523" s="749" t="e">
        <f t="shared" si="1094"/>
        <v>#DIV/0!</v>
      </c>
      <c r="AI523" s="130"/>
      <c r="AJ523" s="734"/>
      <c r="AK523" s="130">
        <f>AK524+AK525</f>
        <v>87286.641910000006</v>
      </c>
      <c r="AL523" s="749">
        <f t="shared" si="1073"/>
        <v>2.1476646723141923E-2</v>
      </c>
      <c r="AM523" s="130"/>
      <c r="AN523" s="734"/>
      <c r="AO523" s="130"/>
      <c r="AP523" s="130">
        <f>AP524+AP525</f>
        <v>3870108.6652000002</v>
      </c>
      <c r="AQ523" s="734"/>
      <c r="AR523" s="130">
        <f>AT523+AX523+AZ523+BB523</f>
        <v>3957395.3071099999</v>
      </c>
      <c r="AS523" s="749">
        <f t="shared" si="1095"/>
        <v>0.97370661873159003</v>
      </c>
      <c r="AT523" s="130">
        <f>AT524+AT525</f>
        <v>0</v>
      </c>
      <c r="AU523" s="749"/>
      <c r="AV523" s="130"/>
      <c r="AW523" s="749"/>
      <c r="AX523" s="130">
        <f>AX524+AX525</f>
        <v>3957395.3071099999</v>
      </c>
      <c r="AY523" s="749">
        <f t="shared" si="1105"/>
        <v>0.97370661873159003</v>
      </c>
      <c r="AZ523" s="130"/>
      <c r="BA523" s="749"/>
      <c r="BB523" s="130"/>
      <c r="BC523" s="130"/>
      <c r="BD523" s="130"/>
      <c r="BE523" s="130"/>
      <c r="BF523" s="130"/>
      <c r="BG523" s="130"/>
      <c r="BH523" s="130"/>
      <c r="BI523" s="130"/>
      <c r="BJ523" s="130"/>
      <c r="BK523" s="130"/>
      <c r="BL523" s="130"/>
      <c r="BM523" s="130"/>
      <c r="BN523" s="130"/>
      <c r="BO523" s="130"/>
      <c r="BP523" s="130"/>
      <c r="BQ523" s="130"/>
      <c r="BR523" s="130"/>
      <c r="BS523" s="130"/>
      <c r="BT523" s="130"/>
      <c r="BU523" s="130"/>
      <c r="BV523" s="130"/>
      <c r="BW523" s="130"/>
      <c r="BX523" s="130"/>
      <c r="BY523" s="130"/>
      <c r="BZ523" s="130"/>
      <c r="CE523" s="749"/>
    </row>
    <row r="524" spans="1:12295" s="20" customFormat="1" ht="41.25" customHeight="1" x14ac:dyDescent="0.25">
      <c r="B524" s="201"/>
      <c r="C524" s="98" t="s">
        <v>31</v>
      </c>
      <c r="D524" s="99">
        <f>E524+G524+H524+I524</f>
        <v>359152.21286999999</v>
      </c>
      <c r="E524" s="99"/>
      <c r="F524" s="99"/>
      <c r="G524" s="99">
        <f>G528+G550</f>
        <v>359152.21286999999</v>
      </c>
      <c r="H524" s="99"/>
      <c r="I524" s="99"/>
      <c r="J524" s="99">
        <f>K524-D524</f>
        <v>-352014.60401000001</v>
      </c>
      <c r="K524" s="99">
        <f>M524+Q524+S524+U524</f>
        <v>7137.6088600000003</v>
      </c>
      <c r="L524" s="749">
        <f t="shared" si="1092"/>
        <v>1.9873492642473442E-2</v>
      </c>
      <c r="M524" s="99">
        <f>M528+M540+M550</f>
        <v>0</v>
      </c>
      <c r="N524" s="99"/>
      <c r="O524" s="99"/>
      <c r="P524" s="99"/>
      <c r="Q524" s="99">
        <f>Q528+Q550</f>
        <v>7137.6088600000003</v>
      </c>
      <c r="R524" s="99"/>
      <c r="S524" s="287"/>
      <c r="T524" s="287"/>
      <c r="U524" s="287"/>
      <c r="V524" s="99">
        <f t="shared" si="1082"/>
        <v>0</v>
      </c>
      <c r="W524" s="99">
        <f>W528+W540+W550</f>
        <v>0</v>
      </c>
      <c r="X524" s="287"/>
      <c r="Y524" s="287"/>
      <c r="Z524" s="99">
        <f t="shared" si="1077"/>
        <v>0</v>
      </c>
      <c r="AA524" s="99">
        <f>AA528+AA540+AA550</f>
        <v>0</v>
      </c>
      <c r="AB524" s="287"/>
      <c r="AC524" s="287"/>
      <c r="AD524" s="287"/>
      <c r="AE524" s="99">
        <f>AG524+AK524+AM524+AO524</f>
        <v>6817.5895600000003</v>
      </c>
      <c r="AF524" s="749">
        <f t="shared" si="1093"/>
        <v>1.8982451773080732E-2</v>
      </c>
      <c r="AG524" s="99"/>
      <c r="AH524" s="749" t="e">
        <f t="shared" si="1094"/>
        <v>#DIV/0!</v>
      </c>
      <c r="AI524" s="99"/>
      <c r="AJ524" s="99"/>
      <c r="AK524" s="99">
        <f>AK528+AK550+AK544</f>
        <v>6817.5895600000003</v>
      </c>
      <c r="AL524" s="749">
        <f t="shared" si="1073"/>
        <v>1.8982451773080732E-2</v>
      </c>
      <c r="AM524" s="287"/>
      <c r="AN524" s="287"/>
      <c r="AO524" s="287"/>
      <c r="AP524" s="99">
        <f>AR524-AE524</f>
        <v>269190.38068999996</v>
      </c>
      <c r="AQ524" s="99"/>
      <c r="AR524" s="99">
        <f>AT524+AX524+AZ524+BB524</f>
        <v>276007.97024999995</v>
      </c>
      <c r="AS524" s="749">
        <f t="shared" si="1095"/>
        <v>0.76849859296260215</v>
      </c>
      <c r="AT524" s="99">
        <f>AT528+AT540+AT550</f>
        <v>0</v>
      </c>
      <c r="AU524" s="749"/>
      <c r="AV524" s="99"/>
      <c r="AW524" s="749"/>
      <c r="AX524" s="99">
        <f>AX528+AX550</f>
        <v>276007.97024999995</v>
      </c>
      <c r="AY524" s="749">
        <f t="shared" si="1105"/>
        <v>0.76849859296260215</v>
      </c>
      <c r="AZ524" s="287"/>
      <c r="BA524" s="749"/>
      <c r="BB524" s="287"/>
      <c r="BC524" s="287"/>
      <c r="BD524" s="287"/>
      <c r="BE524" s="99"/>
      <c r="BF524" s="99"/>
      <c r="BG524" s="99"/>
      <c r="BH524" s="287"/>
      <c r="BI524" s="287"/>
      <c r="BJ524" s="99"/>
      <c r="BK524" s="99"/>
      <c r="BL524" s="287"/>
      <c r="BM524" s="287"/>
      <c r="BN524" s="99"/>
      <c r="BO524" s="99"/>
      <c r="BP524" s="99"/>
      <c r="BQ524" s="99"/>
      <c r="BR524" s="99"/>
      <c r="BS524" s="287"/>
      <c r="BT524" s="99"/>
      <c r="BU524" s="99"/>
      <c r="BV524" s="99"/>
      <c r="BW524" s="99"/>
      <c r="BX524" s="99"/>
      <c r="BY524" s="287"/>
      <c r="BZ524" s="287"/>
      <c r="CE524" s="749"/>
    </row>
    <row r="525" spans="1:12295" s="560" customFormat="1" ht="54" customHeight="1" x14ac:dyDescent="0.25">
      <c r="B525" s="431"/>
      <c r="C525" s="481" t="s">
        <v>248</v>
      </c>
      <c r="D525" s="887">
        <f>E525+G525+H525+I525</f>
        <v>3705106.19</v>
      </c>
      <c r="E525" s="887"/>
      <c r="F525" s="887"/>
      <c r="G525" s="887">
        <f>G533+G545+G553</f>
        <v>3705106.19</v>
      </c>
      <c r="H525" s="887"/>
      <c r="I525" s="887"/>
      <c r="J525" s="887">
        <f>K525-D525</f>
        <v>-3705106.19</v>
      </c>
      <c r="K525" s="887">
        <f>M525+Q525+S525+U525</f>
        <v>0</v>
      </c>
      <c r="L525" s="878">
        <f t="shared" si="1092"/>
        <v>0</v>
      </c>
      <c r="M525" s="887">
        <f>M533+M545+M553</f>
        <v>0</v>
      </c>
      <c r="N525" s="887"/>
      <c r="O525" s="887"/>
      <c r="P525" s="887"/>
      <c r="Q525" s="887">
        <f>Q533+Q545+Q553</f>
        <v>0</v>
      </c>
      <c r="R525" s="887"/>
      <c r="S525" s="887"/>
      <c r="T525" s="887"/>
      <c r="U525" s="887"/>
      <c r="V525" s="887">
        <f t="shared" si="1082"/>
        <v>0</v>
      </c>
      <c r="W525" s="887"/>
      <c r="X525" s="887"/>
      <c r="Y525" s="887"/>
      <c r="Z525" s="887">
        <f t="shared" si="1077"/>
        <v>0</v>
      </c>
      <c r="AA525" s="887">
        <f>E525</f>
        <v>0</v>
      </c>
      <c r="AB525" s="887"/>
      <c r="AC525" s="887"/>
      <c r="AD525" s="887"/>
      <c r="AE525" s="887">
        <f>AG525+AK525+AM525+AO525</f>
        <v>80469.052349999998</v>
      </c>
      <c r="AF525" s="878">
        <f t="shared" si="1093"/>
        <v>2.1718419992167618E-2</v>
      </c>
      <c r="AG525" s="887"/>
      <c r="AH525" s="878" t="e">
        <f t="shared" si="1094"/>
        <v>#DIV/0!</v>
      </c>
      <c r="AI525" s="887"/>
      <c r="AJ525" s="887"/>
      <c r="AK525" s="887">
        <f>AK533+AK545+AK553</f>
        <v>80469.052349999998</v>
      </c>
      <c r="AL525" s="878">
        <f t="shared" ref="AL525:AL558" si="1114">AK525/G525</f>
        <v>2.1718419992167618E-2</v>
      </c>
      <c r="AM525" s="887"/>
      <c r="AN525" s="887"/>
      <c r="AO525" s="887"/>
      <c r="AP525" s="887">
        <f>AR525-AE525</f>
        <v>3600918.2845100001</v>
      </c>
      <c r="AQ525" s="887"/>
      <c r="AR525" s="887">
        <f>AT525+AX525+AZ525+BB525</f>
        <v>3681387.3368600002</v>
      </c>
      <c r="AS525" s="878">
        <f t="shared" si="1095"/>
        <v>0.99359833377946993</v>
      </c>
      <c r="AT525" s="887">
        <f>AT533+AT545+AT553</f>
        <v>0</v>
      </c>
      <c r="AU525" s="878"/>
      <c r="AV525" s="887"/>
      <c r="AW525" s="878"/>
      <c r="AX525" s="887">
        <f>AX533+AX545+AX553</f>
        <v>3681387.3368600002</v>
      </c>
      <c r="AY525" s="878">
        <f t="shared" si="1105"/>
        <v>0.99359833377946993</v>
      </c>
      <c r="AZ525" s="887"/>
      <c r="BA525" s="878"/>
      <c r="BB525" s="887"/>
      <c r="BC525" s="887"/>
      <c r="BD525" s="887"/>
      <c r="BE525" s="887"/>
      <c r="BF525" s="887"/>
      <c r="BG525" s="887"/>
      <c r="BH525" s="887"/>
      <c r="BI525" s="887"/>
      <c r="BJ525" s="887"/>
      <c r="BK525" s="887"/>
      <c r="BL525" s="887"/>
      <c r="BM525" s="887"/>
      <c r="BN525" s="887"/>
      <c r="BO525" s="887"/>
      <c r="BP525" s="887"/>
      <c r="BQ525" s="887"/>
      <c r="BR525" s="887"/>
      <c r="BS525" s="887"/>
      <c r="BT525" s="887"/>
      <c r="BU525" s="887"/>
      <c r="BV525" s="887"/>
      <c r="BW525" s="887"/>
      <c r="BX525" s="887"/>
      <c r="BY525" s="887"/>
      <c r="BZ525" s="887"/>
      <c r="CE525" s="878"/>
    </row>
    <row r="526" spans="1:12295" s="25" customFormat="1" ht="24.75" customHeight="1" x14ac:dyDescent="0.25">
      <c r="B526" s="541"/>
      <c r="C526" s="125" t="s">
        <v>37</v>
      </c>
      <c r="D526" s="41"/>
      <c r="E526" s="41"/>
      <c r="F526" s="41"/>
      <c r="G526" s="41"/>
      <c r="H526" s="41"/>
      <c r="I526" s="41"/>
      <c r="J526" s="115"/>
      <c r="K526" s="41"/>
      <c r="L526" s="749"/>
      <c r="M526" s="41"/>
      <c r="N526" s="41"/>
      <c r="O526" s="41"/>
      <c r="P526" s="41"/>
      <c r="Q526" s="41"/>
      <c r="R526" s="41"/>
      <c r="S526" s="41"/>
      <c r="T526" s="41"/>
      <c r="U526" s="41"/>
      <c r="V526" s="89"/>
      <c r="W526" s="41"/>
      <c r="X526" s="41"/>
      <c r="Y526" s="41"/>
      <c r="Z526" s="280"/>
      <c r="AA526" s="280"/>
      <c r="AB526" s="41"/>
      <c r="AC526" s="41"/>
      <c r="AD526" s="41"/>
      <c r="AE526" s="41"/>
      <c r="AF526" s="749"/>
      <c r="AG526" s="41"/>
      <c r="AH526" s="749"/>
      <c r="AI526" s="41"/>
      <c r="AJ526" s="41"/>
      <c r="AK526" s="41"/>
      <c r="AL526" s="749"/>
      <c r="AM526" s="41"/>
      <c r="AN526" s="41"/>
      <c r="AO526" s="41"/>
      <c r="AP526" s="41"/>
      <c r="AQ526" s="41"/>
      <c r="AR526" s="41"/>
      <c r="AS526" s="749"/>
      <c r="AT526" s="41"/>
      <c r="AU526" s="749"/>
      <c r="AV526" s="41"/>
      <c r="AW526" s="749"/>
      <c r="AX526" s="41"/>
      <c r="AY526" s="749"/>
      <c r="AZ526" s="41"/>
      <c r="BA526" s="749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  <c r="BP526" s="41"/>
      <c r="BQ526" s="41"/>
      <c r="BR526" s="41"/>
      <c r="BS526" s="41"/>
      <c r="BT526" s="41"/>
      <c r="BU526" s="41"/>
      <c r="BV526" s="41"/>
      <c r="BW526" s="41"/>
      <c r="BX526" s="41"/>
      <c r="BY526" s="41"/>
      <c r="BZ526" s="41"/>
      <c r="CE526" s="749"/>
    </row>
    <row r="527" spans="1:12295" s="70" customFormat="1" ht="109.5" customHeight="1" x14ac:dyDescent="0.3">
      <c r="A527" s="204"/>
      <c r="B527" s="127" t="s">
        <v>34</v>
      </c>
      <c r="C527" s="100" t="s">
        <v>239</v>
      </c>
      <c r="D527" s="671">
        <f>E527+G527+H527</f>
        <v>415111.76328999997</v>
      </c>
      <c r="E527" s="671"/>
      <c r="F527" s="671"/>
      <c r="G527" s="671">
        <f>G528+G533</f>
        <v>415111.76328999997</v>
      </c>
      <c r="H527" s="671"/>
      <c r="I527" s="671"/>
      <c r="J527" s="671">
        <f>J528+J533</f>
        <v>-407974.15443</v>
      </c>
      <c r="K527" s="671">
        <f>M527+Q527+S527</f>
        <v>7137.6088600000003</v>
      </c>
      <c r="L527" s="749">
        <f t="shared" si="1092"/>
        <v>1.7194426877789097E-2</v>
      </c>
      <c r="M527" s="671">
        <f>M528+M533</f>
        <v>0</v>
      </c>
      <c r="N527" s="734"/>
      <c r="O527" s="671"/>
      <c r="P527" s="734"/>
      <c r="Q527" s="671">
        <f>Q528+Q533</f>
        <v>7137.6088600000003</v>
      </c>
      <c r="R527" s="802">
        <f>Q527/G527</f>
        <v>1.7194426877789097E-2</v>
      </c>
      <c r="S527" s="671"/>
      <c r="T527" s="734"/>
      <c r="U527" s="671"/>
      <c r="V527" s="671">
        <f t="shared" ref="V527:V528" si="1115">W527</f>
        <v>0</v>
      </c>
      <c r="W527" s="671">
        <f>W528+W533</f>
        <v>0</v>
      </c>
      <c r="X527" s="671"/>
      <c r="Y527" s="671"/>
      <c r="Z527" s="671">
        <f t="shared" ref="Z527:Z528" si="1116">AA527</f>
        <v>0</v>
      </c>
      <c r="AA527" s="671">
        <f>AA528+AA533</f>
        <v>0</v>
      </c>
      <c r="AB527" s="671"/>
      <c r="AC527" s="671"/>
      <c r="AD527" s="734"/>
      <c r="AE527" s="671">
        <f>AG527+AK527+AM527</f>
        <v>32846.02736</v>
      </c>
      <c r="AF527" s="749">
        <f t="shared" si="1093"/>
        <v>7.9125744593880706E-2</v>
      </c>
      <c r="AG527" s="671"/>
      <c r="AH527" s="749"/>
      <c r="AI527" s="671"/>
      <c r="AJ527" s="734"/>
      <c r="AK527" s="671">
        <f>AK528+AK533</f>
        <v>32846.02736</v>
      </c>
      <c r="AL527" s="749">
        <f t="shared" si="1114"/>
        <v>7.9125744593880706E-2</v>
      </c>
      <c r="AM527" s="671"/>
      <c r="AN527" s="734"/>
      <c r="AO527" s="671"/>
      <c r="AP527" s="671">
        <f>AP528</f>
        <v>269230.39738999994</v>
      </c>
      <c r="AQ527" s="734"/>
      <c r="AR527" s="671">
        <f>AT527+AX527+AZ527</f>
        <v>332071.76024999993</v>
      </c>
      <c r="AS527" s="749">
        <f t="shared" si="1095"/>
        <v>0.79995748040994996</v>
      </c>
      <c r="AT527" s="671">
        <f>AT528+AT533</f>
        <v>0</v>
      </c>
      <c r="AU527" s="749"/>
      <c r="AV527" s="671"/>
      <c r="AW527" s="749"/>
      <c r="AX527" s="671">
        <f>AX528+AX533</f>
        <v>332071.76024999993</v>
      </c>
      <c r="AY527" s="749">
        <f t="shared" si="1105"/>
        <v>0.79995748040994996</v>
      </c>
      <c r="AZ527" s="671"/>
      <c r="BA527" s="749"/>
      <c r="BB527" s="671"/>
      <c r="BC527" s="671"/>
      <c r="BD527" s="671"/>
      <c r="BE527" s="671"/>
      <c r="BF527" s="671"/>
      <c r="BG527" s="671"/>
      <c r="BH527" s="671"/>
      <c r="BI527" s="671"/>
      <c r="BJ527" s="671"/>
      <c r="BK527" s="671"/>
      <c r="BL527" s="671"/>
      <c r="BM527" s="671"/>
      <c r="BN527" s="671"/>
      <c r="BO527" s="671"/>
      <c r="BP527" s="671"/>
      <c r="BQ527" s="671"/>
      <c r="BR527" s="671"/>
      <c r="BS527" s="671"/>
      <c r="BT527" s="671"/>
      <c r="BU527" s="671"/>
      <c r="BV527" s="546"/>
      <c r="BW527" s="550"/>
      <c r="BX527" s="546"/>
      <c r="BY527" s="546"/>
      <c r="BZ527" s="227"/>
      <c r="CA527" s="546"/>
      <c r="CB527" s="546"/>
      <c r="CC527" s="546"/>
      <c r="CD527" s="546"/>
      <c r="CE527" s="749"/>
      <c r="CF527" s="546"/>
      <c r="CG527" s="546"/>
      <c r="CH527" s="546"/>
      <c r="CI527" s="546"/>
      <c r="CJ527" s="546"/>
      <c r="CK527" s="546"/>
      <c r="CL527" s="546"/>
      <c r="CM527" s="546"/>
      <c r="CN527" s="546"/>
      <c r="CO527" s="89"/>
      <c r="CP527" s="89"/>
      <c r="CQ527" s="89"/>
      <c r="CR527" s="89"/>
      <c r="CS527" s="89"/>
      <c r="CT527" s="546"/>
      <c r="CU527" s="546"/>
      <c r="CV527" s="89"/>
      <c r="CW527" s="89"/>
      <c r="CX527" s="546"/>
      <c r="CY527" s="546"/>
      <c r="CZ527" s="89"/>
      <c r="DA527" s="89"/>
      <c r="DB527" s="546"/>
      <c r="DC527" s="546"/>
      <c r="DD527" s="546"/>
      <c r="DE527" s="546"/>
      <c r="DF527" s="546"/>
      <c r="DG527" s="546"/>
      <c r="DH527" s="546"/>
      <c r="DI527" s="89"/>
      <c r="DJ527" s="89"/>
      <c r="DK527" s="546"/>
      <c r="DL527" s="546"/>
      <c r="DM527" s="89"/>
      <c r="DN527" s="89"/>
      <c r="DO527" s="546"/>
      <c r="DP527" s="546"/>
      <c r="DQ527" s="546"/>
      <c r="DR527" s="546"/>
      <c r="DS527" s="546"/>
      <c r="DT527" s="204"/>
      <c r="DU527" s="108"/>
      <c r="DV527" s="546"/>
      <c r="DW527" s="546"/>
      <c r="DX527" s="546"/>
      <c r="DY527" s="546"/>
      <c r="DZ527" s="546"/>
      <c r="EA527" s="546"/>
      <c r="EB527" s="546"/>
      <c r="EC527" s="169"/>
      <c r="ED527" s="169"/>
      <c r="EE527" s="169"/>
      <c r="EF527" s="169"/>
      <c r="EG527" s="169"/>
      <c r="EH527" s="169"/>
      <c r="EI527" s="169"/>
      <c r="EJ527" s="169"/>
      <c r="EK527" s="169"/>
      <c r="EL527" s="169"/>
      <c r="EM527" s="169"/>
      <c r="EN527" s="169"/>
      <c r="EO527" s="169"/>
      <c r="EP527" s="169"/>
      <c r="EQ527" s="169"/>
      <c r="ER527" s="169"/>
      <c r="ES527" s="169"/>
      <c r="ET527" s="169"/>
      <c r="EU527" s="169"/>
      <c r="EV527" s="169"/>
      <c r="EW527" s="169"/>
      <c r="EX527" s="169"/>
      <c r="EY527" s="169"/>
      <c r="EZ527" s="169"/>
      <c r="FA527" s="169"/>
      <c r="FB527" s="169"/>
      <c r="FC527" s="169"/>
      <c r="FD527" s="169"/>
      <c r="FE527" s="169"/>
      <c r="FF527" s="169"/>
      <c r="FG527" s="169"/>
      <c r="FH527" s="169"/>
      <c r="FI527" s="169"/>
      <c r="FJ527" s="169"/>
      <c r="FK527" s="169"/>
      <c r="FL527" s="169"/>
      <c r="FM527" s="169"/>
      <c r="FN527" s="169"/>
      <c r="FO527" s="169"/>
      <c r="FP527" s="169"/>
      <c r="FQ527" s="169"/>
      <c r="FR527" s="169"/>
      <c r="FS527" s="169"/>
      <c r="FT527" s="169"/>
      <c r="FU527" s="546"/>
      <c r="FV527" s="546"/>
      <c r="FW527" s="546"/>
      <c r="FX527" s="546"/>
      <c r="FY527" s="546"/>
      <c r="FZ527" s="546"/>
      <c r="GA527" s="546"/>
      <c r="GB527" s="546"/>
      <c r="GC527" s="546"/>
      <c r="GD527" s="546"/>
      <c r="GE527" s="546"/>
      <c r="GF527" s="546"/>
      <c r="GG527" s="546"/>
      <c r="GH527" s="546"/>
      <c r="GI527" s="546"/>
      <c r="GJ527" s="546"/>
      <c r="GK527" s="546"/>
      <c r="GL527" s="546"/>
      <c r="GM527" s="546"/>
      <c r="GN527" s="546"/>
      <c r="GO527" s="546"/>
      <c r="GP527" s="546"/>
      <c r="GQ527" s="546"/>
      <c r="GR527" s="546"/>
      <c r="GS527" s="89"/>
      <c r="GT527" s="89"/>
      <c r="GU527" s="89"/>
      <c r="GV527" s="89"/>
      <c r="GW527" s="89"/>
      <c r="GX527" s="546"/>
      <c r="GY527" s="546"/>
      <c r="GZ527" s="89"/>
      <c r="HA527" s="89"/>
      <c r="HB527" s="546"/>
      <c r="HC527" s="546"/>
      <c r="HD527" s="89"/>
      <c r="HE527" s="89"/>
      <c r="HF527" s="546"/>
      <c r="HG527" s="546"/>
      <c r="HH527" s="546"/>
      <c r="HI527" s="546"/>
      <c r="HJ527" s="546"/>
      <c r="HK527" s="546"/>
      <c r="HL527" s="546"/>
      <c r="HM527" s="89"/>
      <c r="HN527" s="89"/>
      <c r="HO527" s="546"/>
      <c r="HP527" s="546"/>
      <c r="HQ527" s="89"/>
      <c r="HR527" s="89"/>
      <c r="HS527" s="546"/>
      <c r="HT527" s="546"/>
      <c r="HU527" s="546"/>
      <c r="HV527" s="546"/>
      <c r="HW527" s="546"/>
      <c r="HX527" s="204"/>
      <c r="HY527" s="108"/>
      <c r="HZ527" s="546"/>
      <c r="IA527" s="546"/>
      <c r="IB527" s="546"/>
      <c r="IC527" s="546"/>
      <c r="ID527" s="546"/>
      <c r="IE527" s="546"/>
      <c r="IF527" s="546"/>
      <c r="IG527" s="169"/>
      <c r="IH527" s="169"/>
      <c r="II527" s="169"/>
      <c r="IJ527" s="169"/>
      <c r="IK527" s="169"/>
      <c r="IL527" s="169"/>
      <c r="IM527" s="169"/>
      <c r="IN527" s="169"/>
      <c r="IO527" s="169"/>
      <c r="IP527" s="169"/>
      <c r="IQ527" s="169"/>
      <c r="IR527" s="169"/>
      <c r="IS527" s="169"/>
      <c r="IT527" s="169"/>
      <c r="IU527" s="169"/>
      <c r="IV527" s="169"/>
      <c r="IW527" s="169"/>
      <c r="IX527" s="169"/>
      <c r="IY527" s="169"/>
      <c r="IZ527" s="169"/>
      <c r="JA527" s="169"/>
      <c r="JB527" s="169"/>
      <c r="JC527" s="169"/>
      <c r="JD527" s="169"/>
      <c r="JE527" s="169"/>
      <c r="JF527" s="169"/>
      <c r="JG527" s="169"/>
      <c r="JH527" s="169"/>
      <c r="JI527" s="169"/>
      <c r="JJ527" s="169"/>
      <c r="JK527" s="169"/>
      <c r="JL527" s="169"/>
      <c r="JM527" s="169"/>
      <c r="JN527" s="169"/>
      <c r="JO527" s="169"/>
      <c r="JP527" s="169"/>
      <c r="JQ527" s="169"/>
      <c r="JR527" s="169"/>
      <c r="JS527" s="169"/>
      <c r="JT527" s="169"/>
      <c r="JU527" s="169"/>
      <c r="JV527" s="169"/>
      <c r="JW527" s="169"/>
      <c r="JX527" s="169"/>
      <c r="JY527" s="546"/>
      <c r="JZ527" s="546"/>
      <c r="KA527" s="546"/>
      <c r="KB527" s="546"/>
      <c r="KC527" s="546"/>
      <c r="KD527" s="546"/>
      <c r="KE527" s="546"/>
      <c r="KF527" s="546"/>
      <c r="KG527" s="546"/>
      <c r="KH527" s="546"/>
      <c r="KI527" s="546"/>
      <c r="KJ527" s="546"/>
      <c r="KK527" s="546"/>
      <c r="KL527" s="546"/>
      <c r="KM527" s="546"/>
      <c r="KN527" s="546"/>
      <c r="KO527" s="546"/>
      <c r="KP527" s="546"/>
      <c r="KQ527" s="546"/>
      <c r="KR527" s="546"/>
      <c r="KS527" s="546"/>
      <c r="KT527" s="546"/>
      <c r="KU527" s="546"/>
      <c r="KV527" s="546"/>
      <c r="KW527" s="89"/>
      <c r="KX527" s="89"/>
      <c r="KY527" s="89"/>
      <c r="KZ527" s="89"/>
      <c r="LA527" s="89"/>
      <c r="LB527" s="546"/>
      <c r="LC527" s="546"/>
      <c r="LD527" s="89"/>
      <c r="LE527" s="89"/>
      <c r="LF527" s="546"/>
      <c r="LG527" s="546"/>
      <c r="LH527" s="89"/>
      <c r="LI527" s="89"/>
      <c r="LJ527" s="546"/>
      <c r="LK527" s="546"/>
      <c r="LL527" s="546"/>
      <c r="LM527" s="546"/>
      <c r="LN527" s="546"/>
      <c r="LO527" s="546"/>
      <c r="LP527" s="546"/>
      <c r="LQ527" s="89"/>
      <c r="LR527" s="89"/>
      <c r="LS527" s="546"/>
      <c r="LT527" s="546"/>
      <c r="LU527" s="89"/>
      <c r="LV527" s="89"/>
      <c r="LW527" s="546"/>
      <c r="LX527" s="546"/>
      <c r="LY527" s="546"/>
      <c r="LZ527" s="546"/>
      <c r="MA527" s="546"/>
      <c r="MB527" s="204"/>
      <c r="MC527" s="108"/>
      <c r="MD527" s="546"/>
      <c r="ME527" s="546"/>
      <c r="MF527" s="546"/>
      <c r="MG527" s="546"/>
      <c r="MH527" s="546"/>
      <c r="MI527" s="546"/>
      <c r="MJ527" s="546"/>
      <c r="MK527" s="169"/>
      <c r="ML527" s="169"/>
      <c r="MM527" s="169"/>
      <c r="MN527" s="169"/>
      <c r="MO527" s="169"/>
      <c r="MP527" s="169"/>
      <c r="MQ527" s="169"/>
      <c r="MR527" s="169"/>
      <c r="MS527" s="169"/>
      <c r="MT527" s="169"/>
      <c r="MU527" s="169"/>
      <c r="MV527" s="169"/>
      <c r="MW527" s="169"/>
      <c r="MX527" s="169"/>
      <c r="MY527" s="169"/>
      <c r="MZ527" s="169"/>
      <c r="NA527" s="169"/>
      <c r="NB527" s="169"/>
      <c r="NC527" s="169"/>
      <c r="ND527" s="169"/>
      <c r="NE527" s="169"/>
      <c r="NF527" s="169"/>
      <c r="NG527" s="169"/>
      <c r="NH527" s="169"/>
      <c r="NI527" s="169"/>
      <c r="NJ527" s="169"/>
      <c r="NK527" s="169"/>
      <c r="NL527" s="169"/>
      <c r="NM527" s="169"/>
      <c r="NN527" s="169"/>
      <c r="NO527" s="169"/>
      <c r="NP527" s="169"/>
      <c r="NQ527" s="169"/>
      <c r="NR527" s="169"/>
      <c r="NS527" s="169"/>
      <c r="NT527" s="169"/>
      <c r="NU527" s="169"/>
      <c r="NV527" s="169"/>
      <c r="NW527" s="169"/>
      <c r="NX527" s="169"/>
      <c r="NY527" s="169"/>
      <c r="NZ527" s="169"/>
      <c r="OA527" s="169"/>
      <c r="OB527" s="169"/>
      <c r="OC527" s="546"/>
      <c r="OD527" s="546"/>
      <c r="OE527" s="546"/>
      <c r="OF527" s="546"/>
      <c r="OG527" s="546"/>
      <c r="OH527" s="546"/>
      <c r="OI527" s="546"/>
      <c r="OJ527" s="546"/>
      <c r="OK527" s="546"/>
      <c r="OL527" s="546"/>
      <c r="OM527" s="546"/>
      <c r="ON527" s="546"/>
      <c r="OO527" s="546"/>
      <c r="OP527" s="546"/>
      <c r="OQ527" s="546"/>
      <c r="OR527" s="546"/>
      <c r="OS527" s="546"/>
      <c r="OT527" s="546"/>
      <c r="OU527" s="546"/>
      <c r="OV527" s="546"/>
      <c r="OW527" s="546"/>
      <c r="OX527" s="546"/>
      <c r="OY527" s="546"/>
      <c r="OZ527" s="546"/>
      <c r="PA527" s="89"/>
      <c r="PB527" s="89"/>
      <c r="PC527" s="89"/>
      <c r="PD527" s="89"/>
      <c r="PE527" s="89"/>
      <c r="PF527" s="546"/>
      <c r="PG527" s="546"/>
      <c r="PH527" s="89"/>
      <c r="PI527" s="89"/>
      <c r="PJ527" s="546"/>
      <c r="PK527" s="546"/>
      <c r="PL527" s="89"/>
      <c r="PM527" s="89"/>
      <c r="PN527" s="546"/>
      <c r="PO527" s="546"/>
      <c r="PP527" s="546"/>
      <c r="PQ527" s="546"/>
      <c r="PR527" s="546"/>
      <c r="PS527" s="546"/>
      <c r="PT527" s="546"/>
      <c r="PU527" s="89"/>
      <c r="PV527" s="89"/>
      <c r="PW527" s="546"/>
      <c r="PX527" s="546"/>
      <c r="PY527" s="89"/>
      <c r="PZ527" s="89"/>
      <c r="QA527" s="546"/>
      <c r="QB527" s="546"/>
      <c r="QC527" s="546"/>
      <c r="QD527" s="546"/>
      <c r="QE527" s="546"/>
      <c r="QF527" s="204"/>
      <c r="QG527" s="108"/>
      <c r="QH527" s="546"/>
      <c r="QI527" s="546"/>
      <c r="QJ527" s="546"/>
      <c r="QK527" s="546"/>
      <c r="QL527" s="546"/>
      <c r="QM527" s="546"/>
      <c r="QN527" s="546"/>
      <c r="QO527" s="169"/>
      <c r="QP527" s="169"/>
      <c r="QQ527" s="169"/>
      <c r="QR527" s="169"/>
      <c r="QS527" s="169"/>
      <c r="QT527" s="169"/>
      <c r="QU527" s="169"/>
      <c r="QV527" s="169"/>
      <c r="QW527" s="169"/>
      <c r="QX527" s="169"/>
      <c r="QY527" s="169"/>
      <c r="QZ527" s="169"/>
      <c r="RA527" s="169"/>
      <c r="RB527" s="169"/>
      <c r="RC527" s="169"/>
      <c r="RD527" s="169"/>
      <c r="RE527" s="169"/>
      <c r="RF527" s="169"/>
      <c r="RG527" s="169"/>
      <c r="RH527" s="169"/>
      <c r="RI527" s="169"/>
      <c r="RJ527" s="169"/>
      <c r="RK527" s="169"/>
      <c r="RL527" s="169"/>
      <c r="RM527" s="169"/>
      <c r="RN527" s="169"/>
      <c r="RO527" s="169"/>
      <c r="RP527" s="169"/>
      <c r="RQ527" s="169"/>
      <c r="RR527" s="169"/>
      <c r="RS527" s="169"/>
      <c r="RT527" s="169"/>
      <c r="RU527" s="169"/>
      <c r="RV527" s="169"/>
      <c r="RW527" s="169"/>
      <c r="RX527" s="169"/>
      <c r="RY527" s="169"/>
      <c r="RZ527" s="169"/>
      <c r="SA527" s="169"/>
      <c r="SB527" s="169"/>
      <c r="SC527" s="169"/>
      <c r="SD527" s="169"/>
      <c r="SE527" s="169"/>
      <c r="SF527" s="169"/>
      <c r="SG527" s="546"/>
      <c r="SH527" s="546"/>
      <c r="SI527" s="546"/>
      <c r="SJ527" s="546"/>
      <c r="SK527" s="546"/>
      <c r="SL527" s="546"/>
      <c r="SM527" s="546"/>
      <c r="SN527" s="546"/>
      <c r="SO527" s="546"/>
      <c r="SP527" s="546"/>
      <c r="SQ527" s="546"/>
      <c r="SR527" s="546"/>
      <c r="SS527" s="546"/>
      <c r="ST527" s="546"/>
      <c r="SU527" s="546"/>
      <c r="SV527" s="546"/>
      <c r="SW527" s="546"/>
      <c r="SX527" s="546"/>
      <c r="SY527" s="546"/>
      <c r="SZ527" s="546"/>
      <c r="TA527" s="546"/>
      <c r="TB527" s="546"/>
      <c r="TC527" s="546"/>
      <c r="TD527" s="546"/>
      <c r="TE527" s="89"/>
      <c r="TF527" s="89"/>
      <c r="TG527" s="89"/>
      <c r="TH527" s="89"/>
      <c r="TI527" s="89"/>
      <c r="TJ527" s="546"/>
      <c r="TK527" s="546"/>
      <c r="TL527" s="89"/>
      <c r="TM527" s="89"/>
      <c r="TN527" s="546"/>
      <c r="TO527" s="546"/>
      <c r="TP527" s="89"/>
      <c r="TQ527" s="89"/>
      <c r="TR527" s="546"/>
      <c r="TS527" s="546"/>
      <c r="TT527" s="546"/>
      <c r="TU527" s="546"/>
      <c r="TV527" s="546"/>
      <c r="TW527" s="546"/>
      <c r="TX527" s="546"/>
      <c r="TY527" s="89"/>
      <c r="TZ527" s="89"/>
      <c r="UA527" s="546"/>
      <c r="UB527" s="546"/>
      <c r="UC527" s="89"/>
      <c r="UD527" s="89"/>
      <c r="UE527" s="546"/>
      <c r="UF527" s="546"/>
      <c r="UG527" s="546"/>
      <c r="UH527" s="546"/>
      <c r="UI527" s="546"/>
      <c r="UJ527" s="204"/>
      <c r="UK527" s="108"/>
      <c r="UL527" s="546"/>
      <c r="UM527" s="546"/>
      <c r="UN527" s="546"/>
      <c r="UO527" s="546"/>
      <c r="UP527" s="546"/>
      <c r="UQ527" s="546"/>
      <c r="UR527" s="546"/>
      <c r="US527" s="169"/>
      <c r="UT527" s="169"/>
      <c r="UU527" s="169"/>
      <c r="UV527" s="169"/>
      <c r="UW527" s="169"/>
      <c r="UX527" s="169"/>
      <c r="UY527" s="169"/>
      <c r="UZ527" s="169"/>
      <c r="VA527" s="169"/>
      <c r="VB527" s="169"/>
      <c r="VC527" s="169"/>
      <c r="VD527" s="169"/>
      <c r="VE527" s="169"/>
      <c r="VF527" s="169"/>
      <c r="VG527" s="169"/>
      <c r="VH527" s="169"/>
      <c r="VI527" s="169"/>
      <c r="VJ527" s="169"/>
      <c r="VK527" s="169"/>
      <c r="VL527" s="169"/>
      <c r="VM527" s="169"/>
      <c r="VN527" s="169"/>
      <c r="VO527" s="169"/>
      <c r="VP527" s="169"/>
      <c r="VQ527" s="169"/>
      <c r="VR527" s="169"/>
      <c r="VS527" s="169"/>
      <c r="VT527" s="169"/>
      <c r="VU527" s="169"/>
      <c r="VV527" s="169"/>
      <c r="VW527" s="169"/>
      <c r="VX527" s="169"/>
      <c r="VY527" s="169"/>
      <c r="VZ527" s="169"/>
      <c r="WA527" s="169"/>
      <c r="WB527" s="169"/>
      <c r="WC527" s="169"/>
      <c r="WD527" s="169"/>
      <c r="WE527" s="169"/>
      <c r="WF527" s="169"/>
      <c r="WG527" s="169"/>
      <c r="WH527" s="169"/>
      <c r="WI527" s="169"/>
      <c r="WJ527" s="169"/>
      <c r="WK527" s="546"/>
      <c r="WL527" s="546"/>
      <c r="WM527" s="546"/>
      <c r="WN527" s="546"/>
      <c r="WO527" s="546"/>
      <c r="WP527" s="546"/>
      <c r="WQ527" s="546"/>
      <c r="WR527" s="546"/>
      <c r="WS527" s="546"/>
      <c r="WT527" s="546"/>
      <c r="WU527" s="546"/>
      <c r="WV527" s="546"/>
      <c r="WW527" s="546"/>
      <c r="WX527" s="546"/>
      <c r="WY527" s="546"/>
      <c r="WZ527" s="546"/>
      <c r="XA527" s="546"/>
      <c r="XB527" s="546"/>
      <c r="XC527" s="546"/>
      <c r="XD527" s="546"/>
      <c r="XE527" s="546"/>
      <c r="XF527" s="546"/>
      <c r="XG527" s="546"/>
      <c r="XH527" s="546"/>
      <c r="XI527" s="89"/>
      <c r="XJ527" s="89"/>
      <c r="XK527" s="89"/>
      <c r="XL527" s="89"/>
      <c r="XM527" s="89"/>
      <c r="XN527" s="546"/>
      <c r="XO527" s="546"/>
      <c r="XP527" s="89"/>
      <c r="XQ527" s="89"/>
      <c r="XR527" s="546"/>
      <c r="XS527" s="546"/>
      <c r="XT527" s="89"/>
      <c r="XU527" s="89"/>
      <c r="XV527" s="546"/>
      <c r="XW527" s="546"/>
      <c r="XX527" s="546"/>
      <c r="XY527" s="546"/>
      <c r="XZ527" s="546"/>
      <c r="YA527" s="546"/>
      <c r="YB527" s="546"/>
      <c r="YC527" s="89"/>
      <c r="YD527" s="89"/>
      <c r="YE527" s="546"/>
      <c r="YF527" s="546"/>
      <c r="YG527" s="89"/>
      <c r="YH527" s="89"/>
      <c r="YI527" s="546"/>
      <c r="YJ527" s="546"/>
      <c r="YK527" s="546"/>
      <c r="YL527" s="546"/>
      <c r="YM527" s="546"/>
      <c r="YN527" s="204"/>
      <c r="YO527" s="108"/>
      <c r="YP527" s="546"/>
      <c r="YQ527" s="546"/>
      <c r="YR527" s="546"/>
      <c r="YS527" s="546"/>
      <c r="YT527" s="546"/>
      <c r="YU527" s="546"/>
      <c r="YV527" s="546"/>
      <c r="YW527" s="169"/>
      <c r="YX527" s="169"/>
      <c r="YY527" s="169"/>
      <c r="YZ527" s="169"/>
      <c r="ZA527" s="169"/>
      <c r="ZB527" s="169"/>
      <c r="ZC527" s="169"/>
      <c r="ZD527" s="169"/>
      <c r="ZE527" s="169"/>
      <c r="ZF527" s="169"/>
      <c r="ZG527" s="169"/>
      <c r="ZH527" s="169"/>
      <c r="ZI527" s="169"/>
      <c r="ZJ527" s="169"/>
      <c r="ZK527" s="169"/>
      <c r="ZL527" s="169"/>
      <c r="ZM527" s="169"/>
      <c r="ZN527" s="169"/>
      <c r="ZO527" s="169"/>
      <c r="ZP527" s="169"/>
      <c r="ZQ527" s="169"/>
      <c r="ZR527" s="169"/>
      <c r="ZS527" s="169"/>
      <c r="ZT527" s="169"/>
      <c r="ZU527" s="169"/>
      <c r="ZV527" s="169"/>
      <c r="ZW527" s="169"/>
      <c r="ZX527" s="169"/>
      <c r="ZY527" s="169"/>
      <c r="ZZ527" s="169"/>
      <c r="AAA527" s="169"/>
      <c r="AAB527" s="169"/>
      <c r="AAC527" s="169"/>
      <c r="AAD527" s="169"/>
      <c r="AAE527" s="169"/>
      <c r="AAF527" s="169"/>
      <c r="AAG527" s="169"/>
      <c r="AAH527" s="169"/>
      <c r="AAI527" s="169"/>
      <c r="AAJ527" s="169"/>
      <c r="AAK527" s="169"/>
      <c r="AAL527" s="169"/>
      <c r="AAM527" s="169"/>
      <c r="AAN527" s="169"/>
      <c r="AAO527" s="546"/>
      <c r="AAP527" s="546"/>
      <c r="AAQ527" s="546"/>
      <c r="AAR527" s="546"/>
      <c r="AAS527" s="546"/>
      <c r="AAT527" s="546"/>
      <c r="AAU527" s="546"/>
      <c r="AAV527" s="546"/>
      <c r="AAW527" s="546"/>
      <c r="AAX527" s="546"/>
      <c r="AAY527" s="546"/>
      <c r="AAZ527" s="546"/>
      <c r="ABA527" s="546"/>
      <c r="ABB527" s="546"/>
      <c r="ABC527" s="546"/>
      <c r="ABD527" s="546"/>
      <c r="ABE527" s="546"/>
      <c r="ABF527" s="546"/>
      <c r="ABG527" s="546"/>
      <c r="ABH527" s="546"/>
      <c r="ABI527" s="546"/>
      <c r="ABJ527" s="546"/>
      <c r="ABK527" s="546"/>
      <c r="ABL527" s="546"/>
      <c r="ABM527" s="89"/>
      <c r="ABN527" s="89"/>
      <c r="ABO527" s="89"/>
      <c r="ABP527" s="89"/>
      <c r="ABQ527" s="89"/>
      <c r="ABR527" s="546"/>
      <c r="ABS527" s="546"/>
      <c r="ABT527" s="89"/>
      <c r="ABU527" s="89"/>
      <c r="ABV527" s="546"/>
      <c r="ABW527" s="546"/>
      <c r="ABX527" s="89"/>
      <c r="ABY527" s="89"/>
      <c r="ABZ527" s="546"/>
      <c r="ACA527" s="546"/>
      <c r="ACB527" s="546"/>
      <c r="ACC527" s="546"/>
      <c r="ACD527" s="546"/>
      <c r="ACE527" s="546"/>
      <c r="ACF527" s="546"/>
      <c r="ACG527" s="89"/>
      <c r="ACH527" s="89"/>
      <c r="ACI527" s="546"/>
      <c r="ACJ527" s="546"/>
      <c r="ACK527" s="89"/>
      <c r="ACL527" s="89"/>
      <c r="ACM527" s="546"/>
      <c r="ACN527" s="546"/>
      <c r="ACO527" s="546"/>
      <c r="ACP527" s="546"/>
      <c r="ACQ527" s="546"/>
      <c r="ACR527" s="204"/>
      <c r="ACS527" s="108"/>
      <c r="ACT527" s="546"/>
      <c r="ACU527" s="546"/>
      <c r="ACV527" s="546"/>
      <c r="ACW527" s="546"/>
      <c r="ACX527" s="546"/>
      <c r="ACY527" s="546"/>
      <c r="ACZ527" s="546"/>
      <c r="ADA527" s="169"/>
      <c r="ADB527" s="169"/>
      <c r="ADC527" s="169"/>
      <c r="ADD527" s="169"/>
      <c r="ADE527" s="169"/>
      <c r="ADF527" s="169"/>
      <c r="ADG527" s="169"/>
      <c r="ADH527" s="169"/>
      <c r="ADI527" s="169"/>
      <c r="ADJ527" s="169"/>
      <c r="ADK527" s="169"/>
      <c r="ADL527" s="169"/>
      <c r="ADM527" s="169"/>
      <c r="ADN527" s="169"/>
      <c r="ADO527" s="169"/>
      <c r="ADP527" s="169"/>
      <c r="ADQ527" s="169"/>
      <c r="ADR527" s="169"/>
      <c r="ADS527" s="169"/>
      <c r="ADT527" s="169"/>
      <c r="ADU527" s="169"/>
      <c r="ADV527" s="169"/>
      <c r="ADW527" s="169"/>
      <c r="ADX527" s="169"/>
      <c r="ADY527" s="169"/>
      <c r="ADZ527" s="169"/>
      <c r="AEA527" s="169"/>
      <c r="AEB527" s="169"/>
      <c r="AEC527" s="169"/>
      <c r="AED527" s="169"/>
      <c r="AEE527" s="169"/>
      <c r="AEF527" s="169"/>
      <c r="AEG527" s="169"/>
      <c r="AEH527" s="169"/>
      <c r="AEI527" s="169"/>
      <c r="AEJ527" s="169"/>
      <c r="AEK527" s="169"/>
      <c r="AEL527" s="169"/>
      <c r="AEM527" s="169"/>
      <c r="AEN527" s="169"/>
      <c r="AEO527" s="169"/>
      <c r="AEP527" s="169"/>
      <c r="AEQ527" s="169"/>
      <c r="AER527" s="169"/>
      <c r="AES527" s="546"/>
      <c r="AET527" s="546"/>
      <c r="AEU527" s="546"/>
      <c r="AEV527" s="546"/>
      <c r="AEW527" s="546"/>
      <c r="AEX527" s="546"/>
      <c r="AEY527" s="546"/>
      <c r="AEZ527" s="546"/>
      <c r="AFA527" s="546"/>
      <c r="AFB527" s="546"/>
      <c r="AFC527" s="546"/>
      <c r="AFD527" s="546"/>
      <c r="AFE527" s="546"/>
      <c r="AFF527" s="546"/>
      <c r="AFG527" s="546"/>
      <c r="AFH527" s="546"/>
      <c r="AFI527" s="546"/>
      <c r="AFJ527" s="546"/>
      <c r="AFK527" s="546"/>
      <c r="AFL527" s="546"/>
      <c r="AFM527" s="546"/>
      <c r="AFN527" s="546"/>
      <c r="AFO527" s="546"/>
      <c r="AFP527" s="546"/>
      <c r="AFQ527" s="89"/>
      <c r="AFR527" s="89"/>
      <c r="AFS527" s="89"/>
      <c r="AFT527" s="89"/>
      <c r="AFU527" s="89"/>
      <c r="AFV527" s="546"/>
      <c r="AFW527" s="546"/>
      <c r="AFX527" s="89"/>
      <c r="AFY527" s="89"/>
      <c r="AFZ527" s="546"/>
      <c r="AGA527" s="546"/>
      <c r="AGB527" s="89"/>
      <c r="AGC527" s="89"/>
      <c r="AGD527" s="546"/>
      <c r="AGE527" s="546"/>
      <c r="AGF527" s="546"/>
      <c r="AGG527" s="546"/>
      <c r="AGH527" s="546"/>
      <c r="AGI527" s="546"/>
      <c r="AGJ527" s="546"/>
      <c r="AGK527" s="89"/>
      <c r="AGL527" s="89"/>
      <c r="AGM527" s="546"/>
      <c r="AGN527" s="546"/>
      <c r="AGO527" s="89"/>
      <c r="AGP527" s="89"/>
      <c r="AGQ527" s="546"/>
      <c r="AGR527" s="546"/>
      <c r="AGS527" s="546"/>
      <c r="AGT527" s="546"/>
      <c r="AGU527" s="546"/>
      <c r="AGV527" s="204"/>
      <c r="AGW527" s="108"/>
      <c r="AGX527" s="546"/>
      <c r="AGY527" s="546"/>
      <c r="AGZ527" s="546"/>
      <c r="AHA527" s="546"/>
      <c r="AHB527" s="546"/>
      <c r="AHC527" s="546"/>
      <c r="AHD527" s="546"/>
      <c r="AHE527" s="169"/>
      <c r="AHF527" s="169"/>
      <c r="AHG527" s="169"/>
      <c r="AHH527" s="169"/>
      <c r="AHI527" s="169"/>
      <c r="AHJ527" s="169"/>
      <c r="AHK527" s="169"/>
      <c r="AHL527" s="169"/>
      <c r="AHM527" s="169"/>
      <c r="AHN527" s="169"/>
      <c r="AHO527" s="169"/>
      <c r="AHP527" s="169"/>
      <c r="AHQ527" s="169"/>
      <c r="AHR527" s="169"/>
      <c r="AHS527" s="169"/>
      <c r="AHT527" s="169"/>
      <c r="AHU527" s="169"/>
      <c r="AHV527" s="169"/>
      <c r="AHW527" s="169"/>
      <c r="AHX527" s="169"/>
      <c r="AHY527" s="169"/>
      <c r="AHZ527" s="169"/>
      <c r="AIA527" s="169"/>
      <c r="AIB527" s="169"/>
      <c r="AIC527" s="169"/>
      <c r="AID527" s="169"/>
      <c r="AIE527" s="169"/>
      <c r="AIF527" s="169"/>
      <c r="AIG527" s="169"/>
      <c r="AIH527" s="169"/>
      <c r="AII527" s="169"/>
      <c r="AIJ527" s="169"/>
      <c r="AIK527" s="169"/>
      <c r="AIL527" s="169"/>
      <c r="AIM527" s="169"/>
      <c r="AIN527" s="169"/>
      <c r="AIO527" s="169"/>
      <c r="AIP527" s="169"/>
      <c r="AIQ527" s="169"/>
      <c r="AIR527" s="169"/>
      <c r="AIS527" s="169"/>
      <c r="AIT527" s="169"/>
      <c r="AIU527" s="169"/>
      <c r="AIV527" s="169"/>
      <c r="AIW527" s="546"/>
      <c r="AIX527" s="546"/>
      <c r="AIY527" s="546"/>
      <c r="AIZ527" s="546"/>
      <c r="AJA527" s="546"/>
      <c r="AJB527" s="546"/>
      <c r="AJC527" s="546"/>
      <c r="AJD527" s="546"/>
      <c r="AJE527" s="546"/>
      <c r="AJF527" s="546"/>
      <c r="AJG527" s="546"/>
      <c r="AJH527" s="546"/>
      <c r="AJI527" s="546"/>
      <c r="AJJ527" s="546"/>
      <c r="AJK527" s="546"/>
      <c r="AJL527" s="546"/>
      <c r="AJM527" s="546"/>
      <c r="AJN527" s="546"/>
      <c r="AJO527" s="546"/>
      <c r="AJP527" s="546"/>
      <c r="AJQ527" s="546"/>
      <c r="AJR527" s="546"/>
      <c r="AJS527" s="546"/>
      <c r="AJT527" s="546"/>
      <c r="AJU527" s="89"/>
      <c r="AJV527" s="89"/>
      <c r="AJW527" s="89"/>
      <c r="AJX527" s="89"/>
      <c r="AJY527" s="89"/>
      <c r="AJZ527" s="546"/>
      <c r="AKA527" s="546"/>
      <c r="AKB527" s="89"/>
      <c r="AKC527" s="89"/>
      <c r="AKD527" s="546"/>
      <c r="AKE527" s="546"/>
      <c r="AKF527" s="89"/>
      <c r="AKG527" s="89"/>
      <c r="AKH527" s="546"/>
      <c r="AKI527" s="546"/>
      <c r="AKJ527" s="546"/>
      <c r="AKK527" s="546"/>
      <c r="AKL527" s="546"/>
      <c r="AKM527" s="546"/>
      <c r="AKN527" s="546"/>
      <c r="AKO527" s="89"/>
      <c r="AKP527" s="89"/>
      <c r="AKQ527" s="546"/>
      <c r="AKR527" s="546"/>
      <c r="AKS527" s="89"/>
      <c r="AKT527" s="89"/>
      <c r="AKU527" s="546"/>
      <c r="AKV527" s="546"/>
      <c r="AKW527" s="546"/>
      <c r="AKX527" s="546"/>
      <c r="AKY527" s="546"/>
      <c r="AKZ527" s="204"/>
      <c r="ALA527" s="108"/>
      <c r="ALB527" s="546"/>
      <c r="ALC527" s="546"/>
      <c r="ALD527" s="546"/>
      <c r="ALE527" s="546"/>
      <c r="ALF527" s="546"/>
      <c r="ALG527" s="546"/>
      <c r="ALH527" s="546"/>
      <c r="ALI527" s="169"/>
      <c r="ALJ527" s="169"/>
      <c r="ALK527" s="169"/>
      <c r="ALL527" s="169"/>
      <c r="ALM527" s="169"/>
      <c r="ALN527" s="169"/>
      <c r="ALO527" s="169"/>
      <c r="ALP527" s="169"/>
      <c r="ALQ527" s="169"/>
      <c r="ALR527" s="169"/>
      <c r="ALS527" s="169"/>
      <c r="ALT527" s="169"/>
      <c r="ALU527" s="169"/>
      <c r="ALV527" s="169"/>
      <c r="ALW527" s="169"/>
      <c r="ALX527" s="169"/>
      <c r="ALY527" s="169"/>
      <c r="ALZ527" s="169"/>
      <c r="AMA527" s="169"/>
      <c r="AMB527" s="169"/>
      <c r="AMC527" s="169"/>
      <c r="AMD527" s="169"/>
      <c r="AME527" s="169"/>
      <c r="AMF527" s="169"/>
      <c r="AMG527" s="169"/>
      <c r="AMH527" s="169"/>
      <c r="AMI527" s="169"/>
      <c r="AMJ527" s="169"/>
      <c r="AMK527" s="169"/>
      <c r="AML527" s="169"/>
      <c r="AMM527" s="169"/>
      <c r="AMN527" s="169"/>
      <c r="AMO527" s="169"/>
      <c r="AMP527" s="169"/>
      <c r="AMQ527" s="169"/>
      <c r="AMR527" s="169"/>
      <c r="AMS527" s="169"/>
      <c r="AMT527" s="169"/>
      <c r="AMU527" s="169"/>
      <c r="AMV527" s="169"/>
      <c r="AMW527" s="169"/>
      <c r="AMX527" s="169"/>
      <c r="AMY527" s="169"/>
      <c r="AMZ527" s="169"/>
      <c r="ANA527" s="546"/>
      <c r="ANB527" s="546"/>
      <c r="ANC527" s="546"/>
      <c r="AND527" s="546"/>
      <c r="ANE527" s="546"/>
      <c r="ANF527" s="546"/>
      <c r="ANG527" s="546"/>
      <c r="ANH527" s="546"/>
      <c r="ANI527" s="546"/>
      <c r="ANJ527" s="546"/>
      <c r="ANK527" s="546"/>
      <c r="ANL527" s="546"/>
      <c r="ANM527" s="546"/>
      <c r="ANN527" s="546"/>
      <c r="ANO527" s="546"/>
      <c r="ANP527" s="546"/>
      <c r="ANQ527" s="546"/>
      <c r="ANR527" s="546"/>
      <c r="ANS527" s="546"/>
      <c r="ANT527" s="546"/>
      <c r="ANU527" s="546"/>
      <c r="ANV527" s="546"/>
      <c r="ANW527" s="546"/>
      <c r="ANX527" s="546"/>
      <c r="ANY527" s="89"/>
      <c r="ANZ527" s="89"/>
      <c r="AOA527" s="89"/>
      <c r="AOB527" s="89"/>
      <c r="AOC527" s="89"/>
      <c r="AOD527" s="546"/>
      <c r="AOE527" s="546"/>
      <c r="AOF527" s="89"/>
      <c r="AOG527" s="89"/>
      <c r="AOH527" s="546"/>
      <c r="AOI527" s="546"/>
      <c r="AOJ527" s="89"/>
      <c r="AOK527" s="89"/>
      <c r="AOL527" s="546"/>
      <c r="AOM527" s="546"/>
      <c r="AON527" s="546"/>
      <c r="AOO527" s="546"/>
      <c r="AOP527" s="546"/>
      <c r="AOQ527" s="546"/>
      <c r="AOR527" s="546"/>
      <c r="AOS527" s="89"/>
      <c r="AOT527" s="89"/>
      <c r="AOU527" s="546"/>
      <c r="AOV527" s="546"/>
      <c r="AOW527" s="89"/>
      <c r="AOX527" s="89"/>
      <c r="AOY527" s="546"/>
      <c r="AOZ527" s="546"/>
      <c r="APA527" s="546"/>
      <c r="APB527" s="546"/>
      <c r="APC527" s="546"/>
      <c r="APD527" s="204"/>
      <c r="APE527" s="108"/>
      <c r="APF527" s="546"/>
      <c r="APG527" s="546"/>
      <c r="APH527" s="546"/>
      <c r="API527" s="546"/>
      <c r="APJ527" s="546"/>
      <c r="APK527" s="546"/>
      <c r="APL527" s="546"/>
      <c r="APM527" s="169"/>
      <c r="APN527" s="169"/>
      <c r="APO527" s="169"/>
      <c r="APP527" s="169"/>
      <c r="APQ527" s="169"/>
      <c r="APR527" s="169"/>
      <c r="APS527" s="169"/>
      <c r="APT527" s="169"/>
      <c r="APU527" s="169"/>
      <c r="APV527" s="169"/>
      <c r="APW527" s="169"/>
      <c r="APX527" s="169"/>
      <c r="APY527" s="169"/>
      <c r="APZ527" s="169"/>
      <c r="AQA527" s="169"/>
      <c r="AQB527" s="169"/>
      <c r="AQC527" s="169"/>
      <c r="AQD527" s="169"/>
      <c r="AQE527" s="169"/>
      <c r="AQF527" s="169"/>
      <c r="AQG527" s="169"/>
      <c r="AQH527" s="169"/>
      <c r="AQI527" s="169"/>
      <c r="AQJ527" s="169"/>
      <c r="AQK527" s="169"/>
      <c r="AQL527" s="169"/>
      <c r="AQM527" s="169"/>
      <c r="AQN527" s="169"/>
      <c r="AQO527" s="169"/>
      <c r="AQP527" s="169"/>
      <c r="AQQ527" s="169"/>
      <c r="AQR527" s="169"/>
      <c r="AQS527" s="169"/>
      <c r="AQT527" s="169"/>
      <c r="AQU527" s="169"/>
      <c r="AQV527" s="169"/>
      <c r="AQW527" s="169"/>
      <c r="AQX527" s="169"/>
      <c r="AQY527" s="169"/>
      <c r="AQZ527" s="169"/>
      <c r="ARA527" s="169"/>
      <c r="ARB527" s="169"/>
      <c r="ARC527" s="169"/>
      <c r="ARD527" s="169"/>
      <c r="ARE527" s="546"/>
      <c r="ARF527" s="546"/>
      <c r="ARG527" s="546"/>
      <c r="ARH527" s="546"/>
      <c r="ARI527" s="546"/>
      <c r="ARJ527" s="546"/>
      <c r="ARK527" s="546"/>
      <c r="ARL527" s="546"/>
      <c r="ARM527" s="546"/>
      <c r="ARN527" s="546"/>
      <c r="ARO527" s="546"/>
      <c r="ARP527" s="546"/>
      <c r="ARQ527" s="546"/>
      <c r="ARR527" s="546"/>
      <c r="ARS527" s="546"/>
      <c r="ART527" s="546"/>
      <c r="ARU527" s="546"/>
      <c r="ARV527" s="546"/>
      <c r="ARW527" s="546"/>
      <c r="ARX527" s="546"/>
      <c r="ARY527" s="546"/>
      <c r="ARZ527" s="546"/>
      <c r="ASA527" s="546"/>
      <c r="ASB527" s="546"/>
      <c r="ASC527" s="89"/>
      <c r="ASD527" s="89"/>
      <c r="ASE527" s="89"/>
      <c r="ASF527" s="89"/>
      <c r="ASG527" s="89"/>
      <c r="ASH527" s="546"/>
      <c r="ASI527" s="546"/>
      <c r="ASJ527" s="89"/>
      <c r="ASK527" s="89"/>
      <c r="ASL527" s="546"/>
      <c r="ASM527" s="546"/>
      <c r="ASN527" s="89"/>
      <c r="ASO527" s="89"/>
      <c r="ASP527" s="546"/>
      <c r="ASQ527" s="546"/>
      <c r="ASR527" s="546"/>
      <c r="ASS527" s="546"/>
      <c r="AST527" s="546"/>
      <c r="ASU527" s="546"/>
      <c r="ASV527" s="546"/>
      <c r="ASW527" s="89"/>
      <c r="ASX527" s="89"/>
      <c r="ASY527" s="546"/>
      <c r="ASZ527" s="546"/>
      <c r="ATA527" s="89"/>
      <c r="ATB527" s="89"/>
      <c r="ATC527" s="546"/>
      <c r="ATD527" s="546"/>
      <c r="ATE527" s="546"/>
      <c r="ATF527" s="546"/>
      <c r="ATG527" s="546"/>
      <c r="ATH527" s="204"/>
      <c r="ATI527" s="108"/>
      <c r="ATJ527" s="546"/>
      <c r="ATK527" s="546"/>
      <c r="ATL527" s="546"/>
      <c r="ATM527" s="546"/>
      <c r="ATN527" s="546"/>
      <c r="ATO527" s="546"/>
      <c r="ATP527" s="546"/>
      <c r="ATQ527" s="169"/>
      <c r="ATR527" s="169"/>
      <c r="ATS527" s="169"/>
      <c r="ATT527" s="169"/>
      <c r="ATU527" s="169"/>
      <c r="ATV527" s="169"/>
      <c r="ATW527" s="169"/>
      <c r="ATX527" s="169"/>
      <c r="ATY527" s="169"/>
      <c r="ATZ527" s="169"/>
      <c r="AUA527" s="169"/>
      <c r="AUB527" s="169"/>
      <c r="AUC527" s="169"/>
      <c r="AUD527" s="169"/>
      <c r="AUE527" s="169"/>
      <c r="AUF527" s="169"/>
      <c r="AUG527" s="169"/>
      <c r="AUH527" s="169"/>
      <c r="AUI527" s="169"/>
      <c r="AUJ527" s="169"/>
      <c r="AUK527" s="169"/>
      <c r="AUL527" s="169"/>
      <c r="AUM527" s="169"/>
      <c r="AUN527" s="169"/>
      <c r="AUO527" s="169"/>
      <c r="AUP527" s="169"/>
      <c r="AUQ527" s="169"/>
      <c r="AUR527" s="169"/>
      <c r="AUS527" s="169"/>
      <c r="AUT527" s="169"/>
      <c r="AUU527" s="169"/>
      <c r="AUV527" s="169"/>
      <c r="AUW527" s="169"/>
      <c r="AUX527" s="169"/>
      <c r="AUY527" s="169"/>
      <c r="AUZ527" s="169"/>
      <c r="AVA527" s="169"/>
      <c r="AVB527" s="169"/>
      <c r="AVC527" s="169"/>
      <c r="AVD527" s="169"/>
      <c r="AVE527" s="169"/>
      <c r="AVF527" s="169"/>
      <c r="AVG527" s="169"/>
      <c r="AVH527" s="169"/>
      <c r="AVI527" s="546"/>
      <c r="AVJ527" s="546"/>
      <c r="AVK527" s="546"/>
      <c r="AVL527" s="546"/>
      <c r="AVM527" s="546"/>
      <c r="AVN527" s="546"/>
      <c r="AVO527" s="546"/>
      <c r="AVP527" s="546"/>
      <c r="AVQ527" s="546"/>
      <c r="AVR527" s="546"/>
      <c r="AVS527" s="546"/>
      <c r="AVT527" s="546"/>
      <c r="AVU527" s="546"/>
      <c r="AVV527" s="546"/>
      <c r="AVW527" s="546"/>
      <c r="AVX527" s="546"/>
      <c r="AVY527" s="546"/>
      <c r="AVZ527" s="546"/>
      <c r="AWA527" s="546"/>
      <c r="AWB527" s="546"/>
      <c r="AWC527" s="546"/>
      <c r="AWD527" s="546"/>
      <c r="AWE527" s="546"/>
      <c r="AWF527" s="546"/>
      <c r="AWG527" s="89"/>
      <c r="AWH527" s="89"/>
      <c r="AWI527" s="89"/>
      <c r="AWJ527" s="89"/>
      <c r="AWK527" s="89"/>
      <c r="AWL527" s="546"/>
      <c r="AWM527" s="546"/>
      <c r="AWN527" s="89"/>
      <c r="AWO527" s="89"/>
      <c r="AWP527" s="546"/>
      <c r="AWQ527" s="546"/>
      <c r="AWR527" s="89"/>
      <c r="AWS527" s="89"/>
      <c r="AWT527" s="546"/>
      <c r="AWU527" s="546"/>
      <c r="AWV527" s="546"/>
      <c r="AWW527" s="546"/>
      <c r="AWX527" s="546"/>
      <c r="AWY527" s="546"/>
      <c r="AWZ527" s="546"/>
      <c r="AXA527" s="89"/>
      <c r="AXB527" s="89"/>
      <c r="AXC527" s="546"/>
      <c r="AXD527" s="546"/>
      <c r="AXE527" s="89"/>
      <c r="AXF527" s="89"/>
      <c r="AXG527" s="546"/>
      <c r="AXH527" s="546"/>
      <c r="AXI527" s="546"/>
      <c r="AXJ527" s="546"/>
      <c r="AXK527" s="546"/>
      <c r="AXL527" s="204"/>
      <c r="AXM527" s="108"/>
      <c r="AXN527" s="546"/>
      <c r="AXO527" s="546"/>
      <c r="AXP527" s="546"/>
      <c r="AXQ527" s="546"/>
      <c r="AXR527" s="546"/>
      <c r="AXS527" s="546"/>
      <c r="AXT527" s="546"/>
      <c r="AXU527" s="169"/>
      <c r="AXV527" s="169"/>
      <c r="AXW527" s="169"/>
      <c r="AXX527" s="169"/>
      <c r="AXY527" s="169"/>
      <c r="AXZ527" s="169"/>
      <c r="AYA527" s="169"/>
      <c r="AYB527" s="169"/>
      <c r="AYC527" s="169"/>
      <c r="AYD527" s="169"/>
      <c r="AYE527" s="169"/>
      <c r="AYF527" s="169"/>
      <c r="AYG527" s="169"/>
      <c r="AYH527" s="169"/>
      <c r="AYI527" s="169"/>
      <c r="AYJ527" s="169"/>
      <c r="AYK527" s="169"/>
      <c r="AYL527" s="169"/>
      <c r="AYM527" s="169"/>
      <c r="AYN527" s="169"/>
      <c r="AYO527" s="169"/>
      <c r="AYP527" s="169"/>
      <c r="AYQ527" s="169"/>
      <c r="AYR527" s="169"/>
      <c r="AYS527" s="169"/>
      <c r="AYT527" s="169"/>
      <c r="AYU527" s="169"/>
      <c r="AYV527" s="169"/>
      <c r="AYW527" s="169"/>
      <c r="AYX527" s="169"/>
      <c r="AYY527" s="169"/>
      <c r="AYZ527" s="169"/>
      <c r="AZA527" s="169"/>
      <c r="AZB527" s="169"/>
      <c r="AZC527" s="169"/>
      <c r="AZD527" s="169"/>
      <c r="AZE527" s="169"/>
      <c r="AZF527" s="169"/>
      <c r="AZG527" s="169"/>
      <c r="AZH527" s="169"/>
      <c r="AZI527" s="169"/>
      <c r="AZJ527" s="169"/>
      <c r="AZK527" s="169"/>
      <c r="AZL527" s="169"/>
      <c r="AZM527" s="546"/>
      <c r="AZN527" s="546"/>
      <c r="AZO527" s="546"/>
      <c r="AZP527" s="546"/>
      <c r="AZQ527" s="546"/>
      <c r="AZR527" s="546"/>
      <c r="AZS527" s="546"/>
      <c r="AZT527" s="546"/>
      <c r="AZU527" s="546"/>
      <c r="AZV527" s="546"/>
      <c r="AZW527" s="546"/>
      <c r="AZX527" s="546"/>
      <c r="AZY527" s="546"/>
      <c r="AZZ527" s="546"/>
      <c r="BAA527" s="546"/>
      <c r="BAB527" s="546"/>
      <c r="BAC527" s="546"/>
      <c r="BAD527" s="546"/>
      <c r="BAE527" s="546"/>
      <c r="BAF527" s="546"/>
      <c r="BAG527" s="546"/>
      <c r="BAH527" s="546"/>
      <c r="BAI527" s="546"/>
      <c r="BAJ527" s="546"/>
      <c r="BAK527" s="89"/>
      <c r="BAL527" s="89"/>
      <c r="BAM527" s="89"/>
      <c r="BAN527" s="89"/>
      <c r="BAO527" s="89"/>
      <c r="BAP527" s="546"/>
      <c r="BAQ527" s="546"/>
      <c r="BAR527" s="89"/>
      <c r="BAS527" s="89"/>
      <c r="BAT527" s="546"/>
      <c r="BAU527" s="546"/>
      <c r="BAV527" s="89"/>
      <c r="BAW527" s="89"/>
      <c r="BAX527" s="546"/>
      <c r="BAY527" s="546"/>
      <c r="BAZ527" s="546"/>
      <c r="BBA527" s="546"/>
      <c r="BBB527" s="546"/>
      <c r="BBC527" s="546"/>
      <c r="BBD527" s="546"/>
      <c r="BBE527" s="89"/>
      <c r="BBF527" s="89"/>
      <c r="BBG527" s="546"/>
      <c r="BBH527" s="546"/>
      <c r="BBI527" s="89"/>
      <c r="BBJ527" s="89"/>
      <c r="BBK527" s="546"/>
      <c r="BBL527" s="546"/>
      <c r="BBM527" s="546"/>
      <c r="BBN527" s="546"/>
      <c r="BBO527" s="546"/>
      <c r="BBP527" s="204"/>
      <c r="BBQ527" s="108"/>
      <c r="BBR527" s="546"/>
      <c r="BBS527" s="546"/>
      <c r="BBT527" s="546"/>
      <c r="BBU527" s="546"/>
      <c r="BBV527" s="546"/>
      <c r="BBW527" s="546"/>
      <c r="BBX527" s="546"/>
      <c r="BBY527" s="169"/>
      <c r="BBZ527" s="169"/>
      <c r="BCA527" s="169"/>
      <c r="BCB527" s="169"/>
      <c r="BCC527" s="169"/>
      <c r="BCD527" s="169"/>
      <c r="BCE527" s="169"/>
      <c r="BCF527" s="169"/>
      <c r="BCG527" s="169"/>
      <c r="BCH527" s="169"/>
      <c r="BCI527" s="169"/>
      <c r="BCJ527" s="169"/>
      <c r="BCK527" s="169"/>
      <c r="BCL527" s="169"/>
      <c r="BCM527" s="169"/>
      <c r="BCN527" s="169"/>
      <c r="BCO527" s="169"/>
      <c r="BCP527" s="169"/>
      <c r="BCQ527" s="169"/>
      <c r="BCR527" s="169"/>
      <c r="BCS527" s="169"/>
      <c r="BCT527" s="169"/>
      <c r="BCU527" s="169"/>
      <c r="BCV527" s="169"/>
      <c r="BCW527" s="169"/>
      <c r="BCX527" s="169"/>
      <c r="BCY527" s="169"/>
      <c r="BCZ527" s="169"/>
      <c r="BDA527" s="169"/>
      <c r="BDB527" s="169"/>
      <c r="BDC527" s="169"/>
      <c r="BDD527" s="169"/>
      <c r="BDE527" s="169"/>
      <c r="BDF527" s="169"/>
      <c r="BDG527" s="169"/>
      <c r="BDH527" s="169"/>
      <c r="BDI527" s="169"/>
      <c r="BDJ527" s="169"/>
      <c r="BDK527" s="169"/>
      <c r="BDL527" s="169"/>
      <c r="BDM527" s="169"/>
      <c r="BDN527" s="169"/>
      <c r="BDO527" s="169"/>
      <c r="BDP527" s="169"/>
      <c r="BDQ527" s="546"/>
      <c r="BDR527" s="546"/>
      <c r="BDS527" s="546"/>
      <c r="BDT527" s="546"/>
      <c r="BDU527" s="546"/>
      <c r="BDV527" s="546"/>
      <c r="BDW527" s="546"/>
      <c r="BDX527" s="546"/>
      <c r="BDY527" s="546"/>
      <c r="BDZ527" s="546"/>
      <c r="BEA527" s="546"/>
      <c r="BEB527" s="546"/>
      <c r="BEC527" s="546"/>
      <c r="BED527" s="546"/>
      <c r="BEE527" s="546"/>
      <c r="BEF527" s="546"/>
      <c r="BEG527" s="546"/>
      <c r="BEH527" s="546"/>
      <c r="BEI527" s="546"/>
      <c r="BEJ527" s="546"/>
      <c r="BEK527" s="546"/>
      <c r="BEL527" s="546"/>
      <c r="BEM527" s="546"/>
      <c r="BEN527" s="546"/>
      <c r="BEO527" s="89"/>
      <c r="BEP527" s="89"/>
      <c r="BEQ527" s="89"/>
      <c r="BER527" s="89"/>
      <c r="BES527" s="89"/>
      <c r="BET527" s="546"/>
      <c r="BEU527" s="546"/>
      <c r="BEV527" s="89"/>
      <c r="BEW527" s="89"/>
      <c r="BEX527" s="546"/>
      <c r="BEY527" s="546"/>
      <c r="BEZ527" s="89"/>
      <c r="BFA527" s="89"/>
      <c r="BFB527" s="546"/>
      <c r="BFC527" s="546"/>
      <c r="BFD527" s="546"/>
      <c r="BFE527" s="546"/>
      <c r="BFF527" s="546"/>
      <c r="BFG527" s="546"/>
      <c r="BFH527" s="546"/>
      <c r="BFI527" s="89"/>
      <c r="BFJ527" s="89"/>
      <c r="BFK527" s="546"/>
      <c r="BFL527" s="546"/>
      <c r="BFM527" s="89"/>
      <c r="BFN527" s="89"/>
      <c r="BFO527" s="546"/>
      <c r="BFP527" s="546"/>
      <c r="BFQ527" s="546"/>
      <c r="BFR527" s="546"/>
      <c r="BFS527" s="546"/>
      <c r="BFT527" s="204"/>
      <c r="BFU527" s="108"/>
      <c r="BFV527" s="546"/>
      <c r="BFW527" s="546"/>
      <c r="BFX527" s="546"/>
      <c r="BFY527" s="546"/>
      <c r="BFZ527" s="546"/>
      <c r="BGA527" s="546"/>
      <c r="BGB527" s="546"/>
      <c r="BGC527" s="169"/>
      <c r="BGD527" s="169"/>
      <c r="BGE527" s="169"/>
      <c r="BGF527" s="169"/>
      <c r="BGG527" s="169"/>
      <c r="BGH527" s="169"/>
      <c r="BGI527" s="169"/>
      <c r="BGJ527" s="169"/>
      <c r="BGK527" s="169"/>
      <c r="BGL527" s="169"/>
      <c r="BGM527" s="169"/>
      <c r="BGN527" s="169"/>
      <c r="BGO527" s="169"/>
      <c r="BGP527" s="169"/>
      <c r="BGQ527" s="169"/>
      <c r="BGR527" s="169"/>
      <c r="BGS527" s="169"/>
      <c r="BGT527" s="169"/>
      <c r="BGU527" s="169"/>
      <c r="BGV527" s="169"/>
      <c r="BGW527" s="169"/>
      <c r="BGX527" s="169"/>
      <c r="BGY527" s="169"/>
      <c r="BGZ527" s="169"/>
      <c r="BHA527" s="169"/>
      <c r="BHB527" s="169"/>
      <c r="BHC527" s="169"/>
      <c r="BHD527" s="169"/>
      <c r="BHE527" s="169"/>
      <c r="BHF527" s="169"/>
      <c r="BHG527" s="169"/>
      <c r="BHH527" s="169"/>
      <c r="BHI527" s="169"/>
      <c r="BHJ527" s="169"/>
      <c r="BHK527" s="169"/>
      <c r="BHL527" s="169"/>
      <c r="BHM527" s="169"/>
      <c r="BHN527" s="169"/>
      <c r="BHO527" s="169"/>
      <c r="BHP527" s="169"/>
      <c r="BHQ527" s="169"/>
      <c r="BHR527" s="169"/>
      <c r="BHS527" s="169"/>
      <c r="BHT527" s="169"/>
      <c r="BHU527" s="546"/>
      <c r="BHV527" s="546"/>
      <c r="BHW527" s="546"/>
      <c r="BHX527" s="546"/>
      <c r="BHY527" s="546"/>
      <c r="BHZ527" s="546"/>
      <c r="BIA527" s="546"/>
      <c r="BIB527" s="546"/>
      <c r="BIC527" s="546"/>
      <c r="BID527" s="546"/>
      <c r="BIE527" s="546"/>
      <c r="BIF527" s="546"/>
      <c r="BIG527" s="546"/>
      <c r="BIH527" s="546"/>
      <c r="BII527" s="546"/>
      <c r="BIJ527" s="546"/>
      <c r="BIK527" s="546"/>
      <c r="BIL527" s="546"/>
      <c r="BIM527" s="546"/>
      <c r="BIN527" s="546"/>
      <c r="BIO527" s="546"/>
      <c r="BIP527" s="546"/>
      <c r="BIQ527" s="546"/>
      <c r="BIR527" s="546"/>
      <c r="BIS527" s="89"/>
      <c r="BIT527" s="89"/>
      <c r="BIU527" s="89"/>
      <c r="BIV527" s="89"/>
      <c r="BIW527" s="89"/>
      <c r="BIX527" s="546"/>
      <c r="BIY527" s="546"/>
      <c r="BIZ527" s="89"/>
      <c r="BJA527" s="89"/>
      <c r="BJB527" s="546"/>
      <c r="BJC527" s="546"/>
      <c r="BJD527" s="89"/>
      <c r="BJE527" s="89"/>
      <c r="BJF527" s="546"/>
      <c r="BJG527" s="546"/>
      <c r="BJH527" s="546"/>
      <c r="BJI527" s="546"/>
      <c r="BJJ527" s="546"/>
      <c r="BJK527" s="546"/>
      <c r="BJL527" s="546"/>
      <c r="BJM527" s="89"/>
      <c r="BJN527" s="89"/>
      <c r="BJO527" s="546"/>
      <c r="BJP527" s="546"/>
      <c r="BJQ527" s="89"/>
      <c r="BJR527" s="89"/>
      <c r="BJS527" s="546"/>
      <c r="BJT527" s="546"/>
      <c r="BJU527" s="546"/>
      <c r="BJV527" s="546"/>
      <c r="BJW527" s="546"/>
      <c r="BJX527" s="204"/>
      <c r="BJY527" s="108"/>
      <c r="BJZ527" s="546"/>
      <c r="BKA527" s="546"/>
      <c r="BKB527" s="546"/>
      <c r="BKC527" s="546"/>
      <c r="BKD527" s="546"/>
      <c r="BKE527" s="546"/>
      <c r="BKF527" s="546"/>
      <c r="BKG527" s="169"/>
      <c r="BKH527" s="169"/>
      <c r="BKI527" s="169"/>
      <c r="BKJ527" s="169"/>
      <c r="BKK527" s="169"/>
      <c r="BKL527" s="169"/>
      <c r="BKM527" s="169"/>
      <c r="BKN527" s="169"/>
      <c r="BKO527" s="169"/>
      <c r="BKP527" s="169"/>
      <c r="BKQ527" s="169"/>
      <c r="BKR527" s="169"/>
      <c r="BKS527" s="169"/>
      <c r="BKT527" s="169"/>
      <c r="BKU527" s="169"/>
      <c r="BKV527" s="169"/>
      <c r="BKW527" s="169"/>
      <c r="BKX527" s="169"/>
      <c r="BKY527" s="169"/>
      <c r="BKZ527" s="169"/>
      <c r="BLA527" s="169"/>
      <c r="BLB527" s="169"/>
      <c r="BLC527" s="169"/>
      <c r="BLD527" s="169"/>
      <c r="BLE527" s="169"/>
      <c r="BLF527" s="169"/>
      <c r="BLG527" s="169"/>
      <c r="BLH527" s="169"/>
      <c r="BLI527" s="169"/>
      <c r="BLJ527" s="169"/>
      <c r="BLK527" s="169"/>
      <c r="BLL527" s="169"/>
      <c r="BLM527" s="169"/>
      <c r="BLN527" s="169"/>
      <c r="BLO527" s="169"/>
      <c r="BLP527" s="169"/>
      <c r="BLQ527" s="169"/>
      <c r="BLR527" s="169"/>
      <c r="BLS527" s="169"/>
      <c r="BLT527" s="169"/>
      <c r="BLU527" s="169"/>
      <c r="BLV527" s="169"/>
      <c r="BLW527" s="169"/>
      <c r="BLX527" s="169"/>
      <c r="BLY527" s="546"/>
      <c r="BLZ527" s="546"/>
      <c r="BMA527" s="546"/>
      <c r="BMB527" s="546"/>
      <c r="BMC527" s="546"/>
      <c r="BMD527" s="546"/>
      <c r="BME527" s="546"/>
      <c r="BMF527" s="546"/>
      <c r="BMG527" s="546"/>
      <c r="BMH527" s="546"/>
      <c r="BMI527" s="546"/>
      <c r="BMJ527" s="546"/>
      <c r="BMK527" s="546"/>
      <c r="BML527" s="546"/>
      <c r="BMM527" s="546"/>
      <c r="BMN527" s="546"/>
      <c r="BMO527" s="546"/>
      <c r="BMP527" s="546"/>
      <c r="BMQ527" s="546"/>
      <c r="BMR527" s="546"/>
      <c r="BMS527" s="546"/>
      <c r="BMT527" s="546"/>
      <c r="BMU527" s="546"/>
      <c r="BMV527" s="546"/>
      <c r="BMW527" s="89"/>
      <c r="BMX527" s="89"/>
      <c r="BMY527" s="89"/>
      <c r="BMZ527" s="89"/>
      <c r="BNA527" s="89"/>
      <c r="BNB527" s="546"/>
      <c r="BNC527" s="546"/>
      <c r="BND527" s="89"/>
      <c r="BNE527" s="89"/>
      <c r="BNF527" s="546"/>
      <c r="BNG527" s="546"/>
      <c r="BNH527" s="89"/>
      <c r="BNI527" s="89"/>
      <c r="BNJ527" s="546"/>
      <c r="BNK527" s="546"/>
      <c r="BNL527" s="546"/>
      <c r="BNM527" s="546"/>
      <c r="BNN527" s="546"/>
      <c r="BNO527" s="546"/>
      <c r="BNP527" s="546"/>
      <c r="BNQ527" s="89"/>
      <c r="BNR527" s="89"/>
      <c r="BNS527" s="546"/>
      <c r="BNT527" s="546"/>
      <c r="BNU527" s="89"/>
      <c r="BNV527" s="89"/>
      <c r="BNW527" s="546"/>
      <c r="BNX527" s="546"/>
      <c r="BNY527" s="546"/>
      <c r="BNZ527" s="546"/>
      <c r="BOA527" s="546"/>
      <c r="BOB527" s="204"/>
      <c r="BOC527" s="108"/>
      <c r="BOD527" s="546"/>
      <c r="BOE527" s="546"/>
      <c r="BOF527" s="546"/>
      <c r="BOG527" s="546"/>
      <c r="BOH527" s="546"/>
      <c r="BOI527" s="546"/>
      <c r="BOJ527" s="546"/>
      <c r="BOK527" s="169"/>
      <c r="BOL527" s="169"/>
      <c r="BOM527" s="169"/>
      <c r="BON527" s="169"/>
      <c r="BOO527" s="169"/>
      <c r="BOP527" s="169"/>
      <c r="BOQ527" s="169"/>
      <c r="BOR527" s="169"/>
      <c r="BOS527" s="169"/>
      <c r="BOT527" s="169"/>
      <c r="BOU527" s="169"/>
      <c r="BOV527" s="169"/>
      <c r="BOW527" s="169"/>
      <c r="BOX527" s="169"/>
      <c r="BOY527" s="169"/>
      <c r="BOZ527" s="169"/>
      <c r="BPA527" s="169"/>
      <c r="BPB527" s="169"/>
      <c r="BPC527" s="169"/>
      <c r="BPD527" s="169"/>
      <c r="BPE527" s="169"/>
      <c r="BPF527" s="169"/>
      <c r="BPG527" s="169"/>
      <c r="BPH527" s="169"/>
      <c r="BPI527" s="169"/>
      <c r="BPJ527" s="169"/>
      <c r="BPK527" s="169"/>
      <c r="BPL527" s="169"/>
      <c r="BPM527" s="169"/>
      <c r="BPN527" s="169"/>
      <c r="BPO527" s="169"/>
      <c r="BPP527" s="169"/>
      <c r="BPQ527" s="169"/>
      <c r="BPR527" s="169"/>
      <c r="BPS527" s="169"/>
      <c r="BPT527" s="169"/>
      <c r="BPU527" s="169"/>
      <c r="BPV527" s="169"/>
      <c r="BPW527" s="169"/>
      <c r="BPX527" s="169"/>
      <c r="BPY527" s="169"/>
      <c r="BPZ527" s="169"/>
      <c r="BQA527" s="169"/>
      <c r="BQB527" s="169"/>
      <c r="BQC527" s="546"/>
      <c r="BQD527" s="546"/>
      <c r="BQE527" s="546"/>
      <c r="BQF527" s="546"/>
      <c r="BQG527" s="546"/>
      <c r="BQH527" s="546"/>
      <c r="BQI527" s="546"/>
      <c r="BQJ527" s="546"/>
      <c r="BQK527" s="546"/>
      <c r="BQL527" s="546"/>
      <c r="BQM527" s="546"/>
      <c r="BQN527" s="546"/>
      <c r="BQO527" s="546"/>
      <c r="BQP527" s="546"/>
      <c r="BQQ527" s="546"/>
      <c r="BQR527" s="546"/>
      <c r="BQS527" s="546"/>
      <c r="BQT527" s="546"/>
      <c r="BQU527" s="546"/>
      <c r="BQV527" s="546"/>
      <c r="BQW527" s="546"/>
      <c r="BQX527" s="546"/>
      <c r="BQY527" s="546"/>
      <c r="BQZ527" s="546"/>
      <c r="BRA527" s="89"/>
      <c r="BRB527" s="89"/>
      <c r="BRC527" s="89"/>
      <c r="BRD527" s="89"/>
      <c r="BRE527" s="89"/>
      <c r="BRF527" s="546"/>
      <c r="BRG527" s="546"/>
      <c r="BRH527" s="89"/>
      <c r="BRI527" s="89"/>
      <c r="BRJ527" s="546"/>
      <c r="BRK527" s="546"/>
      <c r="BRL527" s="89"/>
      <c r="BRM527" s="89"/>
      <c r="BRN527" s="546"/>
      <c r="BRO527" s="546"/>
      <c r="BRP527" s="546"/>
      <c r="BRQ527" s="546"/>
      <c r="BRR527" s="546"/>
      <c r="BRS527" s="546"/>
      <c r="BRT527" s="546"/>
      <c r="BRU527" s="89"/>
      <c r="BRV527" s="89"/>
      <c r="BRW527" s="546"/>
      <c r="BRX527" s="546"/>
      <c r="BRY527" s="89"/>
      <c r="BRZ527" s="89"/>
      <c r="BSA527" s="546"/>
      <c r="BSB527" s="546"/>
      <c r="BSC527" s="546"/>
      <c r="BSD527" s="546"/>
      <c r="BSE527" s="546"/>
      <c r="BSF527" s="204"/>
      <c r="BSG527" s="108"/>
      <c r="BSH527" s="546"/>
      <c r="BSI527" s="546"/>
      <c r="BSJ527" s="546"/>
      <c r="BSK527" s="546"/>
      <c r="BSL527" s="546"/>
      <c r="BSM527" s="546"/>
      <c r="BSN527" s="546"/>
      <c r="BSO527" s="169"/>
      <c r="BSP527" s="169"/>
      <c r="BSQ527" s="169"/>
      <c r="BSR527" s="169"/>
      <c r="BSS527" s="169"/>
      <c r="BST527" s="169"/>
      <c r="BSU527" s="169"/>
      <c r="BSV527" s="169"/>
      <c r="BSW527" s="169"/>
      <c r="BSX527" s="169"/>
      <c r="BSY527" s="169"/>
      <c r="BSZ527" s="169"/>
      <c r="BTA527" s="169"/>
      <c r="BTB527" s="169"/>
      <c r="BTC527" s="169"/>
      <c r="BTD527" s="169"/>
      <c r="BTE527" s="169"/>
      <c r="BTF527" s="169"/>
      <c r="BTG527" s="169"/>
      <c r="BTH527" s="169"/>
      <c r="BTI527" s="169"/>
      <c r="BTJ527" s="169"/>
      <c r="BTK527" s="169"/>
      <c r="BTL527" s="169"/>
      <c r="BTM527" s="169"/>
      <c r="BTN527" s="169"/>
      <c r="BTO527" s="169"/>
      <c r="BTP527" s="169"/>
      <c r="BTQ527" s="169"/>
      <c r="BTR527" s="169"/>
      <c r="BTS527" s="169"/>
      <c r="BTT527" s="169"/>
      <c r="BTU527" s="169"/>
      <c r="BTV527" s="169"/>
      <c r="BTW527" s="169"/>
      <c r="BTX527" s="169"/>
      <c r="BTY527" s="169"/>
      <c r="BTZ527" s="169"/>
      <c r="BUA527" s="169"/>
      <c r="BUB527" s="169"/>
      <c r="BUC527" s="169"/>
      <c r="BUD527" s="169"/>
      <c r="BUE527" s="169"/>
      <c r="BUF527" s="169"/>
      <c r="BUG527" s="546"/>
      <c r="BUH527" s="546"/>
      <c r="BUI527" s="546"/>
      <c r="BUJ527" s="546"/>
      <c r="BUK527" s="546"/>
      <c r="BUL527" s="546"/>
      <c r="BUM527" s="546"/>
      <c r="BUN527" s="546"/>
      <c r="BUO527" s="546"/>
      <c r="BUP527" s="546"/>
      <c r="BUQ527" s="546"/>
      <c r="BUR527" s="546"/>
      <c r="BUS527" s="546"/>
      <c r="BUT527" s="546"/>
      <c r="BUU527" s="546"/>
      <c r="BUV527" s="546"/>
      <c r="BUW527" s="546"/>
      <c r="BUX527" s="546"/>
      <c r="BUY527" s="546"/>
      <c r="BUZ527" s="546"/>
      <c r="BVA527" s="546"/>
      <c r="BVB527" s="546"/>
      <c r="BVC527" s="546"/>
      <c r="BVD527" s="546"/>
      <c r="BVE527" s="89"/>
      <c r="BVF527" s="89"/>
      <c r="BVG527" s="89"/>
      <c r="BVH527" s="89"/>
      <c r="BVI527" s="89"/>
      <c r="BVJ527" s="546"/>
      <c r="BVK527" s="546"/>
      <c r="BVL527" s="89"/>
      <c r="BVM527" s="89"/>
      <c r="BVN527" s="546"/>
      <c r="BVO527" s="546"/>
      <c r="BVP527" s="89"/>
      <c r="BVQ527" s="89"/>
      <c r="BVR527" s="546"/>
      <c r="BVS527" s="546"/>
      <c r="BVT527" s="546"/>
      <c r="BVU527" s="546"/>
      <c r="BVV527" s="546"/>
      <c r="BVW527" s="546"/>
      <c r="BVX527" s="546"/>
      <c r="BVY527" s="89"/>
      <c r="BVZ527" s="89"/>
      <c r="BWA527" s="546"/>
      <c r="BWB527" s="546"/>
      <c r="BWC527" s="89"/>
      <c r="BWD527" s="89"/>
      <c r="BWE527" s="546"/>
      <c r="BWF527" s="546"/>
      <c r="BWG527" s="546"/>
      <c r="BWH527" s="546"/>
      <c r="BWI527" s="546"/>
      <c r="BWJ527" s="204"/>
      <c r="BWK527" s="108"/>
      <c r="BWL527" s="546"/>
      <c r="BWM527" s="546"/>
      <c r="BWN527" s="546"/>
      <c r="BWO527" s="546"/>
      <c r="BWP527" s="546"/>
      <c r="BWQ527" s="546"/>
      <c r="BWR527" s="546"/>
      <c r="BWS527" s="169"/>
      <c r="BWT527" s="169"/>
      <c r="BWU527" s="169"/>
      <c r="BWV527" s="169"/>
      <c r="BWW527" s="169"/>
      <c r="BWX527" s="169"/>
      <c r="BWY527" s="169"/>
      <c r="BWZ527" s="169"/>
      <c r="BXA527" s="169"/>
      <c r="BXB527" s="169"/>
      <c r="BXC527" s="169"/>
      <c r="BXD527" s="169"/>
      <c r="BXE527" s="169"/>
      <c r="BXF527" s="169"/>
      <c r="BXG527" s="169"/>
      <c r="BXH527" s="169"/>
      <c r="BXI527" s="169"/>
      <c r="BXJ527" s="169"/>
      <c r="BXK527" s="169"/>
      <c r="BXL527" s="169"/>
      <c r="BXM527" s="169"/>
      <c r="BXN527" s="169"/>
      <c r="BXO527" s="169"/>
      <c r="BXP527" s="169"/>
      <c r="BXQ527" s="169"/>
      <c r="BXR527" s="169"/>
      <c r="BXS527" s="169"/>
      <c r="BXT527" s="169"/>
      <c r="BXU527" s="169"/>
      <c r="BXV527" s="169"/>
      <c r="BXW527" s="169"/>
      <c r="BXX527" s="169"/>
      <c r="BXY527" s="169"/>
      <c r="BXZ527" s="169"/>
      <c r="BYA527" s="169"/>
      <c r="BYB527" s="169"/>
      <c r="BYC527" s="169"/>
      <c r="BYD527" s="169"/>
      <c r="BYE527" s="169"/>
      <c r="BYF527" s="169"/>
      <c r="BYG527" s="169"/>
      <c r="BYH527" s="169"/>
      <c r="BYI527" s="169"/>
      <c r="BYJ527" s="169"/>
      <c r="BYK527" s="546"/>
      <c r="BYL527" s="546"/>
      <c r="BYM527" s="546"/>
      <c r="BYN527" s="546"/>
      <c r="BYO527" s="546"/>
      <c r="BYP527" s="546"/>
      <c r="BYQ527" s="546"/>
      <c r="BYR527" s="546"/>
      <c r="BYS527" s="546"/>
      <c r="BYT527" s="546"/>
      <c r="BYU527" s="546"/>
      <c r="BYV527" s="546"/>
      <c r="BYW527" s="546"/>
      <c r="BYX527" s="546"/>
      <c r="BYY527" s="546"/>
      <c r="BYZ527" s="546"/>
      <c r="BZA527" s="546"/>
      <c r="BZB527" s="546"/>
      <c r="BZC527" s="546"/>
      <c r="BZD527" s="546"/>
      <c r="BZE527" s="546"/>
      <c r="BZF527" s="546"/>
      <c r="BZG527" s="546"/>
      <c r="BZH527" s="546"/>
      <c r="BZI527" s="89"/>
      <c r="BZJ527" s="89"/>
      <c r="BZK527" s="89"/>
      <c r="BZL527" s="89"/>
      <c r="BZM527" s="89"/>
      <c r="BZN527" s="546"/>
      <c r="BZO527" s="546"/>
      <c r="BZP527" s="89"/>
      <c r="BZQ527" s="89"/>
      <c r="BZR527" s="546"/>
      <c r="BZS527" s="546"/>
      <c r="BZT527" s="89"/>
      <c r="BZU527" s="89"/>
      <c r="BZV527" s="546"/>
      <c r="BZW527" s="546"/>
      <c r="BZX527" s="546"/>
      <c r="BZY527" s="546"/>
      <c r="BZZ527" s="546"/>
      <c r="CAA527" s="546"/>
      <c r="CAB527" s="546"/>
      <c r="CAC527" s="89"/>
      <c r="CAD527" s="89"/>
      <c r="CAE527" s="546"/>
      <c r="CAF527" s="546"/>
      <c r="CAG527" s="89"/>
      <c r="CAH527" s="89"/>
      <c r="CAI527" s="546"/>
      <c r="CAJ527" s="546"/>
      <c r="CAK527" s="546"/>
      <c r="CAL527" s="546"/>
      <c r="CAM527" s="546"/>
      <c r="CAN527" s="204"/>
      <c r="CAO527" s="108"/>
      <c r="CAP527" s="546"/>
      <c r="CAQ527" s="546"/>
      <c r="CAR527" s="546"/>
      <c r="CAS527" s="546"/>
      <c r="CAT527" s="546"/>
      <c r="CAU527" s="546"/>
      <c r="CAV527" s="546"/>
      <c r="CAW527" s="169"/>
      <c r="CAX527" s="169"/>
      <c r="CAY527" s="169"/>
      <c r="CAZ527" s="169"/>
      <c r="CBA527" s="169"/>
      <c r="CBB527" s="169"/>
      <c r="CBC527" s="169"/>
      <c r="CBD527" s="169"/>
      <c r="CBE527" s="169"/>
      <c r="CBF527" s="169"/>
      <c r="CBG527" s="169"/>
      <c r="CBH527" s="169"/>
      <c r="CBI527" s="169"/>
      <c r="CBJ527" s="169"/>
      <c r="CBK527" s="169"/>
      <c r="CBL527" s="169"/>
      <c r="CBM527" s="169"/>
      <c r="CBN527" s="169"/>
      <c r="CBO527" s="169"/>
      <c r="CBP527" s="169"/>
      <c r="CBQ527" s="169"/>
      <c r="CBR527" s="169"/>
      <c r="CBS527" s="169"/>
      <c r="CBT527" s="169"/>
      <c r="CBU527" s="169"/>
      <c r="CBV527" s="169"/>
      <c r="CBW527" s="169"/>
      <c r="CBX527" s="169"/>
      <c r="CBY527" s="169"/>
      <c r="CBZ527" s="169"/>
      <c r="CCA527" s="169"/>
      <c r="CCB527" s="169"/>
      <c r="CCC527" s="169"/>
      <c r="CCD527" s="169"/>
      <c r="CCE527" s="169"/>
      <c r="CCF527" s="169"/>
      <c r="CCG527" s="169"/>
      <c r="CCH527" s="169"/>
      <c r="CCI527" s="169"/>
      <c r="CCJ527" s="169"/>
      <c r="CCK527" s="169"/>
      <c r="CCL527" s="169"/>
      <c r="CCM527" s="169"/>
      <c r="CCN527" s="169"/>
      <c r="CCO527" s="546"/>
      <c r="CCP527" s="546"/>
      <c r="CCQ527" s="546"/>
      <c r="CCR527" s="546"/>
      <c r="CCS527" s="546"/>
      <c r="CCT527" s="546"/>
      <c r="CCU527" s="546"/>
      <c r="CCV527" s="546"/>
      <c r="CCW527" s="546"/>
      <c r="CCX527" s="546"/>
      <c r="CCY527" s="546"/>
      <c r="CCZ527" s="546"/>
      <c r="CDA527" s="546"/>
      <c r="CDB527" s="546"/>
      <c r="CDC527" s="546"/>
      <c r="CDD527" s="546"/>
      <c r="CDE527" s="546"/>
      <c r="CDF527" s="546"/>
      <c r="CDG527" s="546"/>
      <c r="CDH527" s="546"/>
      <c r="CDI527" s="546"/>
      <c r="CDJ527" s="546"/>
      <c r="CDK527" s="546"/>
      <c r="CDL527" s="546"/>
      <c r="CDM527" s="89"/>
      <c r="CDN527" s="89"/>
      <c r="CDO527" s="89"/>
      <c r="CDP527" s="89"/>
      <c r="CDQ527" s="89"/>
      <c r="CDR527" s="546"/>
      <c r="CDS527" s="546"/>
      <c r="CDT527" s="89"/>
      <c r="CDU527" s="89"/>
      <c r="CDV527" s="546"/>
      <c r="CDW527" s="546"/>
      <c r="CDX527" s="89"/>
      <c r="CDY527" s="89"/>
      <c r="CDZ527" s="546"/>
      <c r="CEA527" s="546"/>
      <c r="CEB527" s="546"/>
      <c r="CEC527" s="546"/>
      <c r="CED527" s="546"/>
      <c r="CEE527" s="546"/>
      <c r="CEF527" s="546"/>
      <c r="CEG527" s="89"/>
      <c r="CEH527" s="89"/>
      <c r="CEI527" s="546"/>
      <c r="CEJ527" s="546"/>
      <c r="CEK527" s="89"/>
      <c r="CEL527" s="89"/>
      <c r="CEM527" s="546"/>
      <c r="CEN527" s="546"/>
      <c r="CEO527" s="546"/>
      <c r="CEP527" s="546"/>
      <c r="CEQ527" s="546"/>
      <c r="CER527" s="204"/>
      <c r="CES527" s="108"/>
      <c r="CET527" s="546"/>
      <c r="CEU527" s="546"/>
      <c r="CEV527" s="546"/>
      <c r="CEW527" s="546"/>
      <c r="CEX527" s="546"/>
      <c r="CEY527" s="546"/>
      <c r="CEZ527" s="546"/>
      <c r="CFA527" s="169"/>
      <c r="CFB527" s="169"/>
      <c r="CFC527" s="169"/>
      <c r="CFD527" s="169"/>
      <c r="CFE527" s="169"/>
      <c r="CFF527" s="169"/>
      <c r="CFG527" s="169"/>
      <c r="CFH527" s="169"/>
      <c r="CFI527" s="169"/>
      <c r="CFJ527" s="169"/>
      <c r="CFK527" s="169"/>
      <c r="CFL527" s="169"/>
      <c r="CFM527" s="169"/>
      <c r="CFN527" s="169"/>
      <c r="CFO527" s="169"/>
      <c r="CFP527" s="169"/>
      <c r="CFQ527" s="169"/>
      <c r="CFR527" s="169"/>
      <c r="CFS527" s="169"/>
      <c r="CFT527" s="169"/>
      <c r="CFU527" s="169"/>
      <c r="CFV527" s="169"/>
      <c r="CFW527" s="169"/>
      <c r="CFX527" s="169"/>
      <c r="CFY527" s="169"/>
      <c r="CFZ527" s="169"/>
      <c r="CGA527" s="169"/>
      <c r="CGB527" s="169"/>
      <c r="CGC527" s="169"/>
      <c r="CGD527" s="169"/>
      <c r="CGE527" s="169"/>
      <c r="CGF527" s="169"/>
      <c r="CGG527" s="169"/>
      <c r="CGH527" s="169"/>
      <c r="CGI527" s="169"/>
      <c r="CGJ527" s="169"/>
      <c r="CGK527" s="169"/>
      <c r="CGL527" s="169"/>
      <c r="CGM527" s="169"/>
      <c r="CGN527" s="169"/>
      <c r="CGO527" s="169"/>
      <c r="CGP527" s="169"/>
      <c r="CGQ527" s="169"/>
      <c r="CGR527" s="169"/>
      <c r="CGS527" s="546"/>
      <c r="CGT527" s="546"/>
      <c r="CGU527" s="546"/>
      <c r="CGV527" s="546"/>
      <c r="CGW527" s="546"/>
      <c r="CGX527" s="546"/>
      <c r="CGY527" s="546"/>
      <c r="CGZ527" s="546"/>
      <c r="CHA527" s="546"/>
      <c r="CHB527" s="546"/>
      <c r="CHC527" s="546"/>
      <c r="CHD527" s="546"/>
      <c r="CHE527" s="546"/>
      <c r="CHF527" s="546"/>
      <c r="CHG527" s="546"/>
      <c r="CHH527" s="546"/>
      <c r="CHI527" s="546"/>
      <c r="CHJ527" s="546"/>
      <c r="CHK527" s="546"/>
      <c r="CHL527" s="546"/>
      <c r="CHM527" s="546"/>
      <c r="CHN527" s="546"/>
      <c r="CHO527" s="546"/>
      <c r="CHP527" s="546"/>
      <c r="CHQ527" s="89"/>
      <c r="CHR527" s="89"/>
      <c r="CHS527" s="89"/>
      <c r="CHT527" s="89"/>
      <c r="CHU527" s="89"/>
      <c r="CHV527" s="546"/>
      <c r="CHW527" s="546"/>
      <c r="CHX527" s="89"/>
      <c r="CHY527" s="89"/>
      <c r="CHZ527" s="546"/>
      <c r="CIA527" s="546"/>
      <c r="CIB527" s="89"/>
      <c r="CIC527" s="89"/>
      <c r="CID527" s="546"/>
      <c r="CIE527" s="546"/>
      <c r="CIF527" s="546"/>
      <c r="CIG527" s="546"/>
      <c r="CIH527" s="546"/>
      <c r="CII527" s="546"/>
      <c r="CIJ527" s="546"/>
      <c r="CIK527" s="89"/>
      <c r="CIL527" s="89"/>
      <c r="CIM527" s="546"/>
      <c r="CIN527" s="546"/>
      <c r="CIO527" s="89"/>
      <c r="CIP527" s="89"/>
      <c r="CIQ527" s="546"/>
      <c r="CIR527" s="546"/>
      <c r="CIS527" s="546"/>
      <c r="CIT527" s="546"/>
      <c r="CIU527" s="546"/>
      <c r="CIV527" s="204"/>
      <c r="CIW527" s="108"/>
      <c r="CIX527" s="546"/>
      <c r="CIY527" s="546"/>
      <c r="CIZ527" s="546"/>
      <c r="CJA527" s="546"/>
      <c r="CJB527" s="546"/>
      <c r="CJC527" s="546"/>
      <c r="CJD527" s="546"/>
      <c r="CJE527" s="169"/>
      <c r="CJF527" s="169"/>
      <c r="CJG527" s="169"/>
      <c r="CJH527" s="169"/>
      <c r="CJI527" s="169"/>
      <c r="CJJ527" s="169"/>
      <c r="CJK527" s="169"/>
      <c r="CJL527" s="169"/>
      <c r="CJM527" s="169"/>
      <c r="CJN527" s="169"/>
      <c r="CJO527" s="169"/>
      <c r="CJP527" s="169"/>
      <c r="CJQ527" s="169"/>
      <c r="CJR527" s="169"/>
      <c r="CJS527" s="169"/>
      <c r="CJT527" s="169"/>
      <c r="CJU527" s="169"/>
      <c r="CJV527" s="169"/>
      <c r="CJW527" s="169"/>
      <c r="CJX527" s="169"/>
      <c r="CJY527" s="169"/>
      <c r="CJZ527" s="169"/>
      <c r="CKA527" s="169"/>
      <c r="CKB527" s="169"/>
      <c r="CKC527" s="169"/>
      <c r="CKD527" s="169"/>
      <c r="CKE527" s="169"/>
      <c r="CKF527" s="169"/>
      <c r="CKG527" s="169"/>
      <c r="CKH527" s="169"/>
      <c r="CKI527" s="169"/>
      <c r="CKJ527" s="169"/>
      <c r="CKK527" s="169"/>
      <c r="CKL527" s="169"/>
      <c r="CKM527" s="169"/>
      <c r="CKN527" s="169"/>
      <c r="CKO527" s="169"/>
      <c r="CKP527" s="169"/>
      <c r="CKQ527" s="169"/>
      <c r="CKR527" s="169"/>
      <c r="CKS527" s="169"/>
      <c r="CKT527" s="169"/>
      <c r="CKU527" s="169"/>
      <c r="CKV527" s="169"/>
      <c r="CKW527" s="546"/>
      <c r="CKX527" s="546"/>
      <c r="CKY527" s="546"/>
      <c r="CKZ527" s="546"/>
      <c r="CLA527" s="546"/>
      <c r="CLB527" s="546"/>
      <c r="CLC527" s="546"/>
      <c r="CLD527" s="546"/>
      <c r="CLE527" s="546"/>
      <c r="CLF527" s="546"/>
      <c r="CLG527" s="546"/>
      <c r="CLH527" s="546"/>
      <c r="CLI527" s="546"/>
      <c r="CLJ527" s="546"/>
      <c r="CLK527" s="546"/>
      <c r="CLL527" s="546"/>
      <c r="CLM527" s="546"/>
      <c r="CLN527" s="546"/>
      <c r="CLO527" s="546"/>
      <c r="CLP527" s="546"/>
      <c r="CLQ527" s="546"/>
      <c r="CLR527" s="546"/>
      <c r="CLS527" s="546"/>
      <c r="CLT527" s="546"/>
      <c r="CLU527" s="89"/>
      <c r="CLV527" s="89"/>
      <c r="CLW527" s="89"/>
      <c r="CLX527" s="89"/>
      <c r="CLY527" s="89"/>
      <c r="CLZ527" s="546"/>
      <c r="CMA527" s="546"/>
      <c r="CMB527" s="89"/>
      <c r="CMC527" s="89"/>
      <c r="CMD527" s="546"/>
      <c r="CME527" s="546"/>
      <c r="CMF527" s="89"/>
      <c r="CMG527" s="89"/>
      <c r="CMH527" s="546"/>
      <c r="CMI527" s="546"/>
      <c r="CMJ527" s="546"/>
      <c r="CMK527" s="546"/>
      <c r="CML527" s="546"/>
      <c r="CMM527" s="546"/>
      <c r="CMN527" s="546"/>
      <c r="CMO527" s="89"/>
      <c r="CMP527" s="89"/>
      <c r="CMQ527" s="546"/>
      <c r="CMR527" s="546"/>
      <c r="CMS527" s="89"/>
      <c r="CMT527" s="89"/>
      <c r="CMU527" s="546"/>
      <c r="CMV527" s="546"/>
      <c r="CMW527" s="546"/>
      <c r="CMX527" s="546"/>
      <c r="CMY527" s="546"/>
      <c r="CMZ527" s="204"/>
      <c r="CNA527" s="108"/>
      <c r="CNB527" s="546"/>
      <c r="CNC527" s="546"/>
      <c r="CND527" s="546"/>
      <c r="CNE527" s="546"/>
      <c r="CNF527" s="546"/>
      <c r="CNG527" s="546"/>
      <c r="CNH527" s="546"/>
      <c r="CNI527" s="169"/>
      <c r="CNJ527" s="169"/>
      <c r="CNK527" s="169"/>
      <c r="CNL527" s="169"/>
      <c r="CNM527" s="169"/>
      <c r="CNN527" s="169"/>
      <c r="CNO527" s="169"/>
      <c r="CNP527" s="169"/>
      <c r="CNQ527" s="169"/>
      <c r="CNR527" s="169"/>
      <c r="CNS527" s="169"/>
      <c r="CNT527" s="169"/>
      <c r="CNU527" s="169"/>
      <c r="CNV527" s="169"/>
      <c r="CNW527" s="169"/>
      <c r="CNX527" s="169"/>
      <c r="CNY527" s="169"/>
      <c r="CNZ527" s="169"/>
      <c r="COA527" s="169"/>
      <c r="COB527" s="169"/>
      <c r="COC527" s="169"/>
      <c r="COD527" s="169"/>
      <c r="COE527" s="169"/>
      <c r="COF527" s="169"/>
      <c r="COG527" s="169"/>
      <c r="COH527" s="169"/>
      <c r="COI527" s="169"/>
      <c r="COJ527" s="169"/>
      <c r="COK527" s="169"/>
      <c r="COL527" s="169"/>
      <c r="COM527" s="169"/>
      <c r="CON527" s="169"/>
      <c r="COO527" s="169"/>
      <c r="COP527" s="169"/>
      <c r="COQ527" s="169"/>
      <c r="COR527" s="169"/>
      <c r="COS527" s="169"/>
      <c r="COT527" s="169"/>
      <c r="COU527" s="169"/>
      <c r="COV527" s="169"/>
      <c r="COW527" s="169"/>
      <c r="COX527" s="169"/>
      <c r="COY527" s="169"/>
      <c r="COZ527" s="169"/>
      <c r="CPA527" s="546"/>
      <c r="CPB527" s="546"/>
      <c r="CPC527" s="546"/>
      <c r="CPD527" s="546"/>
      <c r="CPE527" s="546"/>
      <c r="CPF527" s="546"/>
      <c r="CPG527" s="546"/>
      <c r="CPH527" s="546"/>
      <c r="CPI527" s="546"/>
      <c r="CPJ527" s="546"/>
      <c r="CPK527" s="546"/>
      <c r="CPL527" s="546"/>
      <c r="CPM527" s="546"/>
      <c r="CPN527" s="546"/>
      <c r="CPO527" s="546"/>
      <c r="CPP527" s="546"/>
      <c r="CPQ527" s="546"/>
      <c r="CPR527" s="546"/>
      <c r="CPS527" s="546"/>
      <c r="CPT527" s="546"/>
      <c r="CPU527" s="546"/>
      <c r="CPV527" s="546"/>
      <c r="CPW527" s="546"/>
      <c r="CPX527" s="546"/>
      <c r="CPY527" s="89"/>
      <c r="CPZ527" s="89"/>
      <c r="CQA527" s="89"/>
      <c r="CQB527" s="89"/>
      <c r="CQC527" s="89"/>
      <c r="CQD527" s="546"/>
      <c r="CQE527" s="546"/>
      <c r="CQF527" s="89"/>
      <c r="CQG527" s="89"/>
      <c r="CQH527" s="546"/>
      <c r="CQI527" s="546"/>
      <c r="CQJ527" s="89"/>
      <c r="CQK527" s="89"/>
      <c r="CQL527" s="546"/>
      <c r="CQM527" s="546"/>
      <c r="CQN527" s="546"/>
      <c r="CQO527" s="546"/>
      <c r="CQP527" s="546"/>
      <c r="CQQ527" s="546"/>
      <c r="CQR527" s="546"/>
      <c r="CQS527" s="89"/>
      <c r="CQT527" s="89"/>
      <c r="CQU527" s="546"/>
      <c r="CQV527" s="546"/>
      <c r="CQW527" s="89"/>
      <c r="CQX527" s="89"/>
      <c r="CQY527" s="546"/>
      <c r="CQZ527" s="546"/>
      <c r="CRA527" s="546"/>
      <c r="CRB527" s="546"/>
      <c r="CRC527" s="546"/>
      <c r="CRD527" s="204"/>
      <c r="CRE527" s="108"/>
      <c r="CRF527" s="546"/>
      <c r="CRG527" s="546"/>
      <c r="CRH527" s="546"/>
      <c r="CRI527" s="546"/>
      <c r="CRJ527" s="546"/>
      <c r="CRK527" s="546"/>
      <c r="CRL527" s="546"/>
      <c r="CRM527" s="169"/>
      <c r="CRN527" s="169"/>
      <c r="CRO527" s="169"/>
      <c r="CRP527" s="169"/>
      <c r="CRQ527" s="169"/>
      <c r="CRR527" s="169"/>
      <c r="CRS527" s="169"/>
      <c r="CRT527" s="169"/>
      <c r="CRU527" s="169"/>
      <c r="CRV527" s="169"/>
      <c r="CRW527" s="169"/>
      <c r="CRX527" s="169"/>
      <c r="CRY527" s="169"/>
      <c r="CRZ527" s="169"/>
      <c r="CSA527" s="169"/>
      <c r="CSB527" s="169"/>
      <c r="CSC527" s="169"/>
      <c r="CSD527" s="169"/>
      <c r="CSE527" s="169"/>
      <c r="CSF527" s="169"/>
      <c r="CSG527" s="169"/>
      <c r="CSH527" s="169"/>
      <c r="CSI527" s="169"/>
      <c r="CSJ527" s="169"/>
      <c r="CSK527" s="169"/>
      <c r="CSL527" s="169"/>
      <c r="CSM527" s="169"/>
      <c r="CSN527" s="169"/>
      <c r="CSO527" s="169"/>
      <c r="CSP527" s="169"/>
      <c r="CSQ527" s="169"/>
      <c r="CSR527" s="169"/>
      <c r="CSS527" s="169"/>
      <c r="CST527" s="169"/>
      <c r="CSU527" s="169"/>
      <c r="CSV527" s="169"/>
      <c r="CSW527" s="169"/>
      <c r="CSX527" s="169"/>
      <c r="CSY527" s="169"/>
      <c r="CSZ527" s="169"/>
      <c r="CTA527" s="169"/>
      <c r="CTB527" s="169"/>
      <c r="CTC527" s="169"/>
      <c r="CTD527" s="169"/>
      <c r="CTE527" s="546"/>
      <c r="CTF527" s="546"/>
      <c r="CTG527" s="546"/>
      <c r="CTH527" s="546"/>
      <c r="CTI527" s="546"/>
      <c r="CTJ527" s="546"/>
      <c r="CTK527" s="546"/>
      <c r="CTL527" s="546"/>
      <c r="CTM527" s="546"/>
      <c r="CTN527" s="546"/>
      <c r="CTO527" s="546"/>
      <c r="CTP527" s="546"/>
      <c r="CTQ527" s="546"/>
      <c r="CTR527" s="546"/>
      <c r="CTS527" s="546"/>
      <c r="CTT527" s="546"/>
      <c r="CTU527" s="546"/>
      <c r="CTV527" s="546"/>
      <c r="CTW527" s="546"/>
      <c r="CTX527" s="546"/>
      <c r="CTY527" s="546"/>
      <c r="CTZ527" s="546"/>
      <c r="CUA527" s="546"/>
      <c r="CUB527" s="546"/>
      <c r="CUC527" s="89"/>
      <c r="CUD527" s="89"/>
      <c r="CUE527" s="89"/>
      <c r="CUF527" s="89"/>
      <c r="CUG527" s="89"/>
      <c r="CUH527" s="546"/>
      <c r="CUI527" s="546"/>
      <c r="CUJ527" s="89"/>
      <c r="CUK527" s="89"/>
      <c r="CUL527" s="546"/>
      <c r="CUM527" s="546"/>
      <c r="CUN527" s="89"/>
      <c r="CUO527" s="89"/>
      <c r="CUP527" s="546"/>
      <c r="CUQ527" s="546"/>
      <c r="CUR527" s="546"/>
      <c r="CUS527" s="546"/>
      <c r="CUT527" s="546"/>
      <c r="CUU527" s="546"/>
      <c r="CUV527" s="546"/>
      <c r="CUW527" s="89"/>
      <c r="CUX527" s="89"/>
      <c r="CUY527" s="546"/>
      <c r="CUZ527" s="546"/>
      <c r="CVA527" s="89"/>
      <c r="CVB527" s="89"/>
      <c r="CVC527" s="546"/>
      <c r="CVD527" s="546"/>
      <c r="CVE527" s="546"/>
      <c r="CVF527" s="546"/>
      <c r="CVG527" s="546"/>
      <c r="CVH527" s="204"/>
      <c r="CVI527" s="108"/>
      <c r="CVJ527" s="546"/>
      <c r="CVK527" s="546"/>
      <c r="CVL527" s="546"/>
      <c r="CVM527" s="546"/>
      <c r="CVN527" s="546"/>
      <c r="CVO527" s="546"/>
      <c r="CVP527" s="546"/>
      <c r="CVQ527" s="169"/>
      <c r="CVR527" s="169"/>
      <c r="CVS527" s="169"/>
      <c r="CVT527" s="169"/>
      <c r="CVU527" s="169"/>
      <c r="CVV527" s="169"/>
      <c r="CVW527" s="169"/>
      <c r="CVX527" s="169"/>
      <c r="CVY527" s="169"/>
      <c r="CVZ527" s="169"/>
      <c r="CWA527" s="169"/>
      <c r="CWB527" s="169"/>
      <c r="CWC527" s="169"/>
      <c r="CWD527" s="169"/>
      <c r="CWE527" s="169"/>
      <c r="CWF527" s="169"/>
      <c r="CWG527" s="169"/>
      <c r="CWH527" s="169"/>
      <c r="CWI527" s="169"/>
      <c r="CWJ527" s="169"/>
      <c r="CWK527" s="169"/>
      <c r="CWL527" s="169"/>
      <c r="CWM527" s="169"/>
      <c r="CWN527" s="169"/>
      <c r="CWO527" s="169"/>
      <c r="CWP527" s="169"/>
      <c r="CWQ527" s="169"/>
      <c r="CWR527" s="169"/>
      <c r="CWS527" s="169"/>
      <c r="CWT527" s="169"/>
      <c r="CWU527" s="169"/>
      <c r="CWV527" s="169"/>
      <c r="CWW527" s="169"/>
      <c r="CWX527" s="169"/>
      <c r="CWY527" s="169"/>
      <c r="CWZ527" s="169"/>
      <c r="CXA527" s="169"/>
      <c r="CXB527" s="169"/>
      <c r="CXC527" s="169"/>
      <c r="CXD527" s="169"/>
      <c r="CXE527" s="169"/>
      <c r="CXF527" s="169"/>
      <c r="CXG527" s="169"/>
      <c r="CXH527" s="169"/>
      <c r="CXI527" s="546"/>
      <c r="CXJ527" s="546"/>
      <c r="CXK527" s="546"/>
      <c r="CXL527" s="546"/>
      <c r="CXM527" s="546"/>
      <c r="CXN527" s="546"/>
      <c r="CXO527" s="546"/>
      <c r="CXP527" s="546"/>
      <c r="CXQ527" s="546"/>
      <c r="CXR527" s="546"/>
      <c r="CXS527" s="546"/>
      <c r="CXT527" s="546"/>
      <c r="CXU527" s="546"/>
      <c r="CXV527" s="546"/>
      <c r="CXW527" s="546"/>
      <c r="CXX527" s="546"/>
      <c r="CXY527" s="546"/>
      <c r="CXZ527" s="546"/>
      <c r="CYA527" s="546"/>
      <c r="CYB527" s="546"/>
      <c r="CYC527" s="546"/>
      <c r="CYD527" s="546"/>
      <c r="CYE527" s="546"/>
      <c r="CYF527" s="546"/>
      <c r="CYG527" s="89"/>
      <c r="CYH527" s="89"/>
      <c r="CYI527" s="89"/>
      <c r="CYJ527" s="89"/>
      <c r="CYK527" s="89"/>
      <c r="CYL527" s="546"/>
      <c r="CYM527" s="546"/>
      <c r="CYN527" s="89"/>
      <c r="CYO527" s="89"/>
      <c r="CYP527" s="546"/>
      <c r="CYQ527" s="546"/>
      <c r="CYR527" s="89"/>
      <c r="CYS527" s="89"/>
      <c r="CYT527" s="546"/>
      <c r="CYU527" s="546"/>
      <c r="CYV527" s="546"/>
      <c r="CYW527" s="546"/>
      <c r="CYX527" s="546"/>
      <c r="CYY527" s="546"/>
      <c r="CYZ527" s="546"/>
      <c r="CZA527" s="89"/>
      <c r="CZB527" s="89"/>
      <c r="CZC527" s="546"/>
      <c r="CZD527" s="546"/>
      <c r="CZE527" s="89"/>
      <c r="CZF527" s="89"/>
      <c r="CZG527" s="546"/>
      <c r="CZH527" s="546"/>
      <c r="CZI527" s="546"/>
      <c r="CZJ527" s="546"/>
      <c r="CZK527" s="546"/>
      <c r="CZL527" s="204"/>
      <c r="CZM527" s="108"/>
      <c r="CZN527" s="546"/>
      <c r="CZO527" s="546"/>
      <c r="CZP527" s="546"/>
      <c r="CZQ527" s="546"/>
      <c r="CZR527" s="546"/>
      <c r="CZS527" s="546"/>
      <c r="CZT527" s="546"/>
      <c r="CZU527" s="169"/>
      <c r="CZV527" s="169"/>
      <c r="CZW527" s="169"/>
      <c r="CZX527" s="169"/>
      <c r="CZY527" s="169"/>
      <c r="CZZ527" s="169"/>
      <c r="DAA527" s="169"/>
      <c r="DAB527" s="169"/>
      <c r="DAC527" s="169"/>
      <c r="DAD527" s="169"/>
      <c r="DAE527" s="169"/>
      <c r="DAF527" s="169"/>
      <c r="DAG527" s="169"/>
      <c r="DAH527" s="169"/>
      <c r="DAI527" s="169"/>
      <c r="DAJ527" s="169"/>
      <c r="DAK527" s="169"/>
      <c r="DAL527" s="169"/>
      <c r="DAM527" s="169"/>
      <c r="DAN527" s="169"/>
      <c r="DAO527" s="169"/>
      <c r="DAP527" s="169"/>
      <c r="DAQ527" s="169"/>
      <c r="DAR527" s="169"/>
      <c r="DAS527" s="169"/>
      <c r="DAT527" s="169"/>
      <c r="DAU527" s="169"/>
      <c r="DAV527" s="169"/>
      <c r="DAW527" s="169"/>
      <c r="DAX527" s="169"/>
      <c r="DAY527" s="169"/>
      <c r="DAZ527" s="169"/>
      <c r="DBA527" s="169"/>
      <c r="DBB527" s="169"/>
      <c r="DBC527" s="169"/>
      <c r="DBD527" s="169"/>
      <c r="DBE527" s="169"/>
      <c r="DBF527" s="169"/>
      <c r="DBG527" s="169"/>
      <c r="DBH527" s="169"/>
      <c r="DBI527" s="169"/>
      <c r="DBJ527" s="169"/>
      <c r="DBK527" s="169"/>
      <c r="DBL527" s="169"/>
      <c r="DBM527" s="546"/>
      <c r="DBN527" s="546"/>
      <c r="DBO527" s="546"/>
      <c r="DBP527" s="546"/>
      <c r="DBQ527" s="546"/>
      <c r="DBR527" s="546"/>
      <c r="DBS527" s="546"/>
      <c r="DBT527" s="546"/>
      <c r="DBU527" s="546"/>
      <c r="DBV527" s="546"/>
      <c r="DBW527" s="546"/>
      <c r="DBX527" s="546"/>
      <c r="DBY527" s="546"/>
      <c r="DBZ527" s="546"/>
      <c r="DCA527" s="546"/>
      <c r="DCB527" s="546"/>
      <c r="DCC527" s="546"/>
      <c r="DCD527" s="546"/>
      <c r="DCE527" s="546"/>
      <c r="DCF527" s="546"/>
      <c r="DCG527" s="546"/>
      <c r="DCH527" s="546"/>
      <c r="DCI527" s="546"/>
      <c r="DCJ527" s="546"/>
      <c r="DCK527" s="89"/>
      <c r="DCL527" s="89"/>
      <c r="DCM527" s="89"/>
      <c r="DCN527" s="89"/>
      <c r="DCO527" s="89"/>
      <c r="DCP527" s="546"/>
      <c r="DCQ527" s="546"/>
      <c r="DCR527" s="89"/>
      <c r="DCS527" s="89"/>
      <c r="DCT527" s="546"/>
      <c r="DCU527" s="546"/>
      <c r="DCV527" s="89"/>
      <c r="DCW527" s="89"/>
      <c r="DCX527" s="546"/>
      <c r="DCY527" s="546"/>
      <c r="DCZ527" s="546"/>
      <c r="DDA527" s="546"/>
      <c r="DDB527" s="546"/>
      <c r="DDC527" s="546"/>
      <c r="DDD527" s="546"/>
      <c r="DDE527" s="89"/>
      <c r="DDF527" s="89"/>
      <c r="DDG527" s="546"/>
      <c r="DDH527" s="546"/>
      <c r="DDI527" s="89"/>
      <c r="DDJ527" s="89"/>
      <c r="DDK527" s="546"/>
      <c r="DDL527" s="546"/>
      <c r="DDM527" s="546"/>
      <c r="DDN527" s="546"/>
      <c r="DDO527" s="546"/>
      <c r="DDP527" s="204"/>
      <c r="DDQ527" s="108"/>
      <c r="DDR527" s="546"/>
      <c r="DDS527" s="546"/>
      <c r="DDT527" s="546"/>
      <c r="DDU527" s="546"/>
      <c r="DDV527" s="546"/>
      <c r="DDW527" s="546"/>
      <c r="DDX527" s="546"/>
      <c r="DDY527" s="169"/>
      <c r="DDZ527" s="169"/>
      <c r="DEA527" s="169"/>
      <c r="DEB527" s="169"/>
      <c r="DEC527" s="169"/>
      <c r="DED527" s="169"/>
      <c r="DEE527" s="169"/>
      <c r="DEF527" s="169"/>
      <c r="DEG527" s="169"/>
      <c r="DEH527" s="169"/>
      <c r="DEI527" s="169"/>
      <c r="DEJ527" s="169"/>
      <c r="DEK527" s="169"/>
      <c r="DEL527" s="169"/>
      <c r="DEM527" s="169"/>
      <c r="DEN527" s="169"/>
      <c r="DEO527" s="169"/>
      <c r="DEP527" s="169"/>
      <c r="DEQ527" s="169"/>
      <c r="DER527" s="169"/>
      <c r="DES527" s="169"/>
      <c r="DET527" s="169"/>
      <c r="DEU527" s="169"/>
      <c r="DEV527" s="169"/>
      <c r="DEW527" s="169"/>
      <c r="DEX527" s="169"/>
      <c r="DEY527" s="169"/>
      <c r="DEZ527" s="169"/>
      <c r="DFA527" s="169"/>
      <c r="DFB527" s="169"/>
      <c r="DFC527" s="169"/>
      <c r="DFD527" s="169"/>
      <c r="DFE527" s="169"/>
      <c r="DFF527" s="169"/>
      <c r="DFG527" s="169"/>
      <c r="DFH527" s="169"/>
      <c r="DFI527" s="169"/>
      <c r="DFJ527" s="169"/>
      <c r="DFK527" s="169"/>
      <c r="DFL527" s="169"/>
      <c r="DFM527" s="169"/>
      <c r="DFN527" s="169"/>
      <c r="DFO527" s="169"/>
      <c r="DFP527" s="169"/>
      <c r="DFQ527" s="546"/>
      <c r="DFR527" s="546"/>
      <c r="DFS527" s="546"/>
      <c r="DFT527" s="546"/>
      <c r="DFU527" s="546"/>
      <c r="DFV527" s="546"/>
      <c r="DFW527" s="546"/>
      <c r="DFX527" s="546"/>
      <c r="DFY527" s="546"/>
      <c r="DFZ527" s="546"/>
      <c r="DGA527" s="546"/>
      <c r="DGB527" s="546"/>
      <c r="DGC527" s="546"/>
      <c r="DGD527" s="546"/>
      <c r="DGE527" s="546"/>
      <c r="DGF527" s="546"/>
      <c r="DGG527" s="546"/>
      <c r="DGH527" s="546"/>
      <c r="DGI527" s="546"/>
      <c r="DGJ527" s="546"/>
      <c r="DGK527" s="546"/>
      <c r="DGL527" s="546"/>
      <c r="DGM527" s="546"/>
      <c r="DGN527" s="546"/>
      <c r="DGO527" s="89"/>
      <c r="DGP527" s="89"/>
      <c r="DGQ527" s="89"/>
      <c r="DGR527" s="89"/>
      <c r="DGS527" s="89"/>
      <c r="DGT527" s="546"/>
      <c r="DGU527" s="546"/>
      <c r="DGV527" s="89"/>
      <c r="DGW527" s="89"/>
      <c r="DGX527" s="546"/>
      <c r="DGY527" s="546"/>
      <c r="DGZ527" s="89"/>
      <c r="DHA527" s="89"/>
      <c r="DHB527" s="546"/>
      <c r="DHC527" s="546"/>
      <c r="DHD527" s="546"/>
      <c r="DHE527" s="546"/>
      <c r="DHF527" s="546"/>
      <c r="DHG527" s="546"/>
      <c r="DHH527" s="546"/>
      <c r="DHI527" s="89"/>
      <c r="DHJ527" s="89"/>
      <c r="DHK527" s="546"/>
      <c r="DHL527" s="546"/>
      <c r="DHM527" s="89"/>
      <c r="DHN527" s="89"/>
      <c r="DHO527" s="546"/>
      <c r="DHP527" s="546"/>
      <c r="DHQ527" s="546"/>
      <c r="DHR527" s="546"/>
      <c r="DHS527" s="546"/>
      <c r="DHT527" s="204"/>
      <c r="DHU527" s="108"/>
      <c r="DHV527" s="546"/>
      <c r="DHW527" s="546"/>
      <c r="DHX527" s="546"/>
      <c r="DHY527" s="546"/>
      <c r="DHZ527" s="546"/>
      <c r="DIA527" s="546"/>
      <c r="DIB527" s="546"/>
      <c r="DIC527" s="169"/>
      <c r="DID527" s="169"/>
      <c r="DIE527" s="169"/>
      <c r="DIF527" s="169"/>
      <c r="DIG527" s="169"/>
      <c r="DIH527" s="169"/>
      <c r="DII527" s="169"/>
      <c r="DIJ527" s="169"/>
      <c r="DIK527" s="169"/>
      <c r="DIL527" s="169"/>
      <c r="DIM527" s="169"/>
      <c r="DIN527" s="169"/>
      <c r="DIO527" s="169"/>
      <c r="DIP527" s="169"/>
      <c r="DIQ527" s="169"/>
      <c r="DIR527" s="169"/>
      <c r="DIS527" s="169"/>
      <c r="DIT527" s="169"/>
      <c r="DIU527" s="169"/>
      <c r="DIV527" s="169"/>
      <c r="DIW527" s="169"/>
      <c r="DIX527" s="169"/>
      <c r="DIY527" s="169"/>
      <c r="DIZ527" s="169"/>
      <c r="DJA527" s="169"/>
      <c r="DJB527" s="169"/>
      <c r="DJC527" s="169"/>
      <c r="DJD527" s="169"/>
      <c r="DJE527" s="169"/>
      <c r="DJF527" s="169"/>
      <c r="DJG527" s="169"/>
      <c r="DJH527" s="169"/>
      <c r="DJI527" s="169"/>
      <c r="DJJ527" s="169"/>
      <c r="DJK527" s="169"/>
      <c r="DJL527" s="169"/>
      <c r="DJM527" s="169"/>
      <c r="DJN527" s="169"/>
      <c r="DJO527" s="169"/>
      <c r="DJP527" s="169"/>
      <c r="DJQ527" s="169"/>
      <c r="DJR527" s="169"/>
      <c r="DJS527" s="169"/>
      <c r="DJT527" s="169"/>
      <c r="DJU527" s="546"/>
      <c r="DJV527" s="546"/>
      <c r="DJW527" s="546"/>
      <c r="DJX527" s="546"/>
      <c r="DJY527" s="546"/>
      <c r="DJZ527" s="546"/>
      <c r="DKA527" s="546"/>
      <c r="DKB527" s="546"/>
      <c r="DKC527" s="546"/>
      <c r="DKD527" s="546"/>
      <c r="DKE527" s="546"/>
      <c r="DKF527" s="546"/>
      <c r="DKG527" s="546"/>
      <c r="DKH527" s="546"/>
      <c r="DKI527" s="546"/>
      <c r="DKJ527" s="546"/>
      <c r="DKK527" s="546"/>
      <c r="DKL527" s="546"/>
      <c r="DKM527" s="546"/>
      <c r="DKN527" s="546"/>
      <c r="DKO527" s="546"/>
      <c r="DKP527" s="546"/>
      <c r="DKQ527" s="546"/>
      <c r="DKR527" s="546"/>
      <c r="DKS527" s="89"/>
      <c r="DKT527" s="89"/>
      <c r="DKU527" s="89"/>
      <c r="DKV527" s="89"/>
      <c r="DKW527" s="89"/>
      <c r="DKX527" s="546"/>
      <c r="DKY527" s="546"/>
      <c r="DKZ527" s="89"/>
      <c r="DLA527" s="89"/>
      <c r="DLB527" s="546"/>
      <c r="DLC527" s="546"/>
      <c r="DLD527" s="89"/>
      <c r="DLE527" s="89"/>
      <c r="DLF527" s="546"/>
      <c r="DLG527" s="546"/>
      <c r="DLH527" s="546"/>
      <c r="DLI527" s="546"/>
      <c r="DLJ527" s="546"/>
      <c r="DLK527" s="546"/>
      <c r="DLL527" s="546"/>
      <c r="DLM527" s="89"/>
      <c r="DLN527" s="89"/>
      <c r="DLO527" s="546"/>
      <c r="DLP527" s="546"/>
      <c r="DLQ527" s="89"/>
      <c r="DLR527" s="89"/>
      <c r="DLS527" s="546"/>
      <c r="DLT527" s="546"/>
      <c r="DLU527" s="546"/>
      <c r="DLV527" s="546"/>
      <c r="DLW527" s="546"/>
      <c r="DLX527" s="204"/>
      <c r="DLY527" s="108"/>
      <c r="DLZ527" s="546"/>
      <c r="DMA527" s="546"/>
      <c r="DMB527" s="546"/>
      <c r="DMC527" s="546"/>
      <c r="DMD527" s="546"/>
      <c r="DME527" s="546"/>
      <c r="DMF527" s="546"/>
      <c r="DMG527" s="169"/>
      <c r="DMH527" s="169"/>
      <c r="DMI527" s="169"/>
      <c r="DMJ527" s="169"/>
      <c r="DMK527" s="169"/>
      <c r="DML527" s="169"/>
      <c r="DMM527" s="169"/>
      <c r="DMN527" s="169"/>
      <c r="DMO527" s="169"/>
      <c r="DMP527" s="169"/>
      <c r="DMQ527" s="169"/>
      <c r="DMR527" s="169"/>
      <c r="DMS527" s="169"/>
      <c r="DMT527" s="169"/>
      <c r="DMU527" s="169"/>
      <c r="DMV527" s="169"/>
      <c r="DMW527" s="169"/>
      <c r="DMX527" s="169"/>
      <c r="DMY527" s="169"/>
      <c r="DMZ527" s="169"/>
      <c r="DNA527" s="169"/>
      <c r="DNB527" s="169"/>
      <c r="DNC527" s="169"/>
      <c r="DND527" s="169"/>
      <c r="DNE527" s="169"/>
      <c r="DNF527" s="169"/>
      <c r="DNG527" s="169"/>
      <c r="DNH527" s="169"/>
      <c r="DNI527" s="169"/>
      <c r="DNJ527" s="169"/>
      <c r="DNK527" s="169"/>
      <c r="DNL527" s="169"/>
      <c r="DNM527" s="169"/>
      <c r="DNN527" s="169"/>
      <c r="DNO527" s="169"/>
      <c r="DNP527" s="169"/>
      <c r="DNQ527" s="169"/>
      <c r="DNR527" s="169"/>
      <c r="DNS527" s="169"/>
      <c r="DNT527" s="169"/>
      <c r="DNU527" s="169"/>
      <c r="DNV527" s="169"/>
      <c r="DNW527" s="169"/>
      <c r="DNX527" s="169"/>
      <c r="DNY527" s="546"/>
      <c r="DNZ527" s="546"/>
      <c r="DOA527" s="546"/>
      <c r="DOB527" s="546"/>
      <c r="DOC527" s="546"/>
      <c r="DOD527" s="546"/>
      <c r="DOE527" s="546"/>
      <c r="DOF527" s="546"/>
      <c r="DOG527" s="546"/>
      <c r="DOH527" s="546"/>
      <c r="DOI527" s="546"/>
      <c r="DOJ527" s="546"/>
      <c r="DOK527" s="546"/>
      <c r="DOL527" s="546"/>
      <c r="DOM527" s="546"/>
      <c r="DON527" s="546"/>
      <c r="DOO527" s="546"/>
      <c r="DOP527" s="546"/>
      <c r="DOQ527" s="546"/>
      <c r="DOR527" s="546"/>
      <c r="DOS527" s="546"/>
      <c r="DOT527" s="546"/>
      <c r="DOU527" s="546"/>
      <c r="DOV527" s="546"/>
      <c r="DOW527" s="89"/>
      <c r="DOX527" s="89"/>
      <c r="DOY527" s="89"/>
      <c r="DOZ527" s="89"/>
      <c r="DPA527" s="89"/>
      <c r="DPB527" s="546"/>
      <c r="DPC527" s="546"/>
      <c r="DPD527" s="89"/>
      <c r="DPE527" s="89"/>
      <c r="DPF527" s="546"/>
      <c r="DPG527" s="546"/>
      <c r="DPH527" s="89"/>
      <c r="DPI527" s="89"/>
      <c r="DPJ527" s="546"/>
      <c r="DPK527" s="546"/>
      <c r="DPL527" s="546"/>
      <c r="DPM527" s="546"/>
      <c r="DPN527" s="546"/>
      <c r="DPO527" s="546"/>
      <c r="DPP527" s="546"/>
      <c r="DPQ527" s="89"/>
      <c r="DPR527" s="89"/>
      <c r="DPS527" s="546"/>
      <c r="DPT527" s="546"/>
      <c r="DPU527" s="89"/>
      <c r="DPV527" s="89"/>
      <c r="DPW527" s="546"/>
      <c r="DPX527" s="546"/>
      <c r="DPY527" s="546"/>
      <c r="DPZ527" s="546"/>
      <c r="DQA527" s="546"/>
      <c r="DQB527" s="204"/>
      <c r="DQC527" s="108"/>
      <c r="DQD527" s="546"/>
      <c r="DQE527" s="546"/>
      <c r="DQF527" s="546"/>
      <c r="DQG527" s="546"/>
      <c r="DQH527" s="546"/>
      <c r="DQI527" s="546"/>
      <c r="DQJ527" s="546"/>
      <c r="DQK527" s="169"/>
      <c r="DQL527" s="169"/>
      <c r="DQM527" s="169"/>
      <c r="DQN527" s="169"/>
      <c r="DQO527" s="169"/>
      <c r="DQP527" s="169"/>
      <c r="DQQ527" s="169"/>
      <c r="DQR527" s="169"/>
      <c r="DQS527" s="169"/>
      <c r="DQT527" s="169"/>
      <c r="DQU527" s="169"/>
      <c r="DQV527" s="169"/>
      <c r="DQW527" s="169"/>
      <c r="DQX527" s="169"/>
      <c r="DQY527" s="169"/>
      <c r="DQZ527" s="169"/>
      <c r="DRA527" s="169"/>
      <c r="DRB527" s="169"/>
      <c r="DRC527" s="169"/>
      <c r="DRD527" s="169"/>
      <c r="DRE527" s="169"/>
      <c r="DRF527" s="169"/>
      <c r="DRG527" s="169"/>
      <c r="DRH527" s="169"/>
      <c r="DRI527" s="169"/>
      <c r="DRJ527" s="169"/>
      <c r="DRK527" s="169"/>
      <c r="DRL527" s="169"/>
      <c r="DRM527" s="169"/>
      <c r="DRN527" s="169"/>
      <c r="DRO527" s="169"/>
      <c r="DRP527" s="169"/>
      <c r="DRQ527" s="169"/>
      <c r="DRR527" s="169"/>
      <c r="DRS527" s="169"/>
      <c r="DRT527" s="169"/>
      <c r="DRU527" s="169"/>
      <c r="DRV527" s="169"/>
      <c r="DRW527" s="169"/>
      <c r="DRX527" s="169"/>
      <c r="DRY527" s="169"/>
      <c r="DRZ527" s="169"/>
      <c r="DSA527" s="169"/>
      <c r="DSB527" s="169"/>
      <c r="DSC527" s="546"/>
      <c r="DSD527" s="546"/>
      <c r="DSE527" s="546"/>
      <c r="DSF527" s="546"/>
      <c r="DSG527" s="546"/>
      <c r="DSH527" s="546"/>
      <c r="DSI527" s="546"/>
      <c r="DSJ527" s="546"/>
      <c r="DSK527" s="546"/>
      <c r="DSL527" s="546"/>
      <c r="DSM527" s="546"/>
      <c r="DSN527" s="546"/>
      <c r="DSO527" s="546"/>
      <c r="DSP527" s="546"/>
      <c r="DSQ527" s="546"/>
      <c r="DSR527" s="546"/>
      <c r="DSS527" s="546"/>
      <c r="DST527" s="546"/>
      <c r="DSU527" s="546"/>
      <c r="DSV527" s="546"/>
      <c r="DSW527" s="546"/>
      <c r="DSX527" s="546"/>
      <c r="DSY527" s="546"/>
      <c r="DSZ527" s="546"/>
      <c r="DTA527" s="89"/>
      <c r="DTB527" s="89"/>
      <c r="DTC527" s="89"/>
      <c r="DTD527" s="89"/>
      <c r="DTE527" s="89"/>
      <c r="DTF527" s="546"/>
      <c r="DTG527" s="546"/>
      <c r="DTH527" s="89"/>
      <c r="DTI527" s="89"/>
      <c r="DTJ527" s="546"/>
      <c r="DTK527" s="546"/>
      <c r="DTL527" s="89"/>
      <c r="DTM527" s="89"/>
      <c r="DTN527" s="546"/>
      <c r="DTO527" s="546"/>
      <c r="DTP527" s="546"/>
      <c r="DTQ527" s="546"/>
      <c r="DTR527" s="546"/>
      <c r="DTS527" s="546"/>
      <c r="DTT527" s="546"/>
      <c r="DTU527" s="89"/>
      <c r="DTV527" s="89"/>
      <c r="DTW527" s="546"/>
      <c r="DTX527" s="546"/>
      <c r="DTY527" s="89"/>
      <c r="DTZ527" s="89"/>
      <c r="DUA527" s="546"/>
      <c r="DUB527" s="546"/>
      <c r="DUC527" s="546"/>
      <c r="DUD527" s="546"/>
      <c r="DUE527" s="546"/>
      <c r="DUF527" s="204"/>
      <c r="DUG527" s="108"/>
      <c r="DUH527" s="546"/>
      <c r="DUI527" s="546"/>
      <c r="DUJ527" s="546"/>
      <c r="DUK527" s="546"/>
      <c r="DUL527" s="546"/>
      <c r="DUM527" s="546"/>
      <c r="DUN527" s="546"/>
      <c r="DUO527" s="169"/>
      <c r="DUP527" s="169"/>
      <c r="DUQ527" s="169"/>
      <c r="DUR527" s="169"/>
      <c r="DUS527" s="169"/>
      <c r="DUT527" s="169"/>
      <c r="DUU527" s="169"/>
      <c r="DUV527" s="169"/>
      <c r="DUW527" s="169"/>
      <c r="DUX527" s="169"/>
      <c r="DUY527" s="169"/>
      <c r="DUZ527" s="169"/>
      <c r="DVA527" s="169"/>
      <c r="DVB527" s="169"/>
      <c r="DVC527" s="169"/>
      <c r="DVD527" s="169"/>
      <c r="DVE527" s="169"/>
      <c r="DVF527" s="169"/>
      <c r="DVG527" s="169"/>
      <c r="DVH527" s="169"/>
      <c r="DVI527" s="169"/>
      <c r="DVJ527" s="169"/>
      <c r="DVK527" s="169"/>
      <c r="DVL527" s="169"/>
      <c r="DVM527" s="169"/>
      <c r="DVN527" s="169"/>
      <c r="DVO527" s="169"/>
      <c r="DVP527" s="169"/>
      <c r="DVQ527" s="169"/>
      <c r="DVR527" s="169"/>
      <c r="DVS527" s="169"/>
      <c r="DVT527" s="169"/>
      <c r="DVU527" s="169"/>
      <c r="DVV527" s="169"/>
      <c r="DVW527" s="169"/>
      <c r="DVX527" s="169"/>
      <c r="DVY527" s="169"/>
      <c r="DVZ527" s="169"/>
      <c r="DWA527" s="169"/>
      <c r="DWB527" s="169"/>
      <c r="DWC527" s="169"/>
      <c r="DWD527" s="169"/>
      <c r="DWE527" s="169"/>
      <c r="DWF527" s="169"/>
      <c r="DWG527" s="546"/>
      <c r="DWH527" s="546"/>
      <c r="DWI527" s="546"/>
      <c r="DWJ527" s="546"/>
      <c r="DWK527" s="546"/>
      <c r="DWL527" s="546"/>
      <c r="DWM527" s="546"/>
      <c r="DWN527" s="546"/>
      <c r="DWO527" s="546"/>
      <c r="DWP527" s="546"/>
      <c r="DWQ527" s="546"/>
      <c r="DWR527" s="546"/>
      <c r="DWS527" s="546"/>
      <c r="DWT527" s="546"/>
      <c r="DWU527" s="546"/>
      <c r="DWV527" s="546"/>
      <c r="DWW527" s="546"/>
      <c r="DWX527" s="546"/>
      <c r="DWY527" s="546"/>
      <c r="DWZ527" s="546"/>
      <c r="DXA527" s="546"/>
      <c r="DXB527" s="546"/>
      <c r="DXC527" s="546"/>
      <c r="DXD527" s="546"/>
      <c r="DXE527" s="89"/>
      <c r="DXF527" s="89"/>
      <c r="DXG527" s="89"/>
      <c r="DXH527" s="89"/>
      <c r="DXI527" s="89"/>
      <c r="DXJ527" s="546"/>
      <c r="DXK527" s="546"/>
      <c r="DXL527" s="89"/>
      <c r="DXM527" s="89"/>
      <c r="DXN527" s="546"/>
      <c r="DXO527" s="546"/>
      <c r="DXP527" s="89"/>
      <c r="DXQ527" s="89"/>
      <c r="DXR527" s="546"/>
      <c r="DXS527" s="546"/>
      <c r="DXT527" s="546"/>
      <c r="DXU527" s="546"/>
      <c r="DXV527" s="546"/>
      <c r="DXW527" s="546"/>
      <c r="DXX527" s="546"/>
      <c r="DXY527" s="89"/>
      <c r="DXZ527" s="89"/>
      <c r="DYA527" s="546"/>
      <c r="DYB527" s="546"/>
      <c r="DYC527" s="89"/>
      <c r="DYD527" s="89"/>
      <c r="DYE527" s="546"/>
      <c r="DYF527" s="546"/>
      <c r="DYG527" s="546"/>
      <c r="DYH527" s="546"/>
      <c r="DYI527" s="546"/>
      <c r="DYJ527" s="204"/>
      <c r="DYK527" s="108"/>
      <c r="DYL527" s="546"/>
      <c r="DYM527" s="546"/>
      <c r="DYN527" s="546"/>
      <c r="DYO527" s="546"/>
      <c r="DYP527" s="546"/>
      <c r="DYQ527" s="546"/>
      <c r="DYR527" s="546"/>
      <c r="DYS527" s="169"/>
      <c r="DYT527" s="169"/>
      <c r="DYU527" s="169"/>
      <c r="DYV527" s="169"/>
      <c r="DYW527" s="169"/>
      <c r="DYX527" s="169"/>
      <c r="DYY527" s="169"/>
      <c r="DYZ527" s="169"/>
      <c r="DZA527" s="169"/>
      <c r="DZB527" s="169"/>
      <c r="DZC527" s="169"/>
      <c r="DZD527" s="169"/>
      <c r="DZE527" s="169"/>
      <c r="DZF527" s="169"/>
      <c r="DZG527" s="169"/>
      <c r="DZH527" s="169"/>
      <c r="DZI527" s="169"/>
      <c r="DZJ527" s="169"/>
      <c r="DZK527" s="169"/>
      <c r="DZL527" s="169"/>
      <c r="DZM527" s="169"/>
      <c r="DZN527" s="169"/>
      <c r="DZO527" s="169"/>
      <c r="DZP527" s="169"/>
      <c r="DZQ527" s="169"/>
      <c r="DZR527" s="169"/>
      <c r="DZS527" s="169"/>
      <c r="DZT527" s="169"/>
      <c r="DZU527" s="169"/>
      <c r="DZV527" s="169"/>
      <c r="DZW527" s="169"/>
      <c r="DZX527" s="169"/>
      <c r="DZY527" s="169"/>
      <c r="DZZ527" s="169"/>
      <c r="EAA527" s="169"/>
      <c r="EAB527" s="169"/>
      <c r="EAC527" s="169"/>
      <c r="EAD527" s="169"/>
      <c r="EAE527" s="169"/>
      <c r="EAF527" s="169"/>
      <c r="EAG527" s="169"/>
      <c r="EAH527" s="169"/>
      <c r="EAI527" s="169"/>
      <c r="EAJ527" s="169"/>
      <c r="EAK527" s="546"/>
      <c r="EAL527" s="546"/>
      <c r="EAM527" s="546"/>
      <c r="EAN527" s="546"/>
      <c r="EAO527" s="546"/>
      <c r="EAP527" s="546"/>
      <c r="EAQ527" s="546"/>
      <c r="EAR527" s="546"/>
      <c r="EAS527" s="546"/>
      <c r="EAT527" s="546"/>
      <c r="EAU527" s="546"/>
      <c r="EAV527" s="546"/>
      <c r="EAW527" s="546"/>
      <c r="EAX527" s="546"/>
      <c r="EAY527" s="546"/>
      <c r="EAZ527" s="546"/>
      <c r="EBA527" s="546"/>
      <c r="EBB527" s="546"/>
      <c r="EBC527" s="546"/>
      <c r="EBD527" s="546"/>
      <c r="EBE527" s="546"/>
      <c r="EBF527" s="546"/>
      <c r="EBG527" s="546"/>
      <c r="EBH527" s="546"/>
      <c r="EBI527" s="89"/>
      <c r="EBJ527" s="89"/>
      <c r="EBK527" s="89"/>
      <c r="EBL527" s="89"/>
      <c r="EBM527" s="89"/>
      <c r="EBN527" s="546"/>
      <c r="EBO527" s="546"/>
      <c r="EBP527" s="89"/>
      <c r="EBQ527" s="89"/>
      <c r="EBR527" s="546"/>
      <c r="EBS527" s="546"/>
      <c r="EBT527" s="89"/>
      <c r="EBU527" s="89"/>
      <c r="EBV527" s="546"/>
      <c r="EBW527" s="546"/>
      <c r="EBX527" s="546"/>
      <c r="EBY527" s="546"/>
      <c r="EBZ527" s="546"/>
      <c r="ECA527" s="546"/>
      <c r="ECB527" s="546"/>
      <c r="ECC527" s="89"/>
      <c r="ECD527" s="89"/>
      <c r="ECE527" s="546"/>
      <c r="ECF527" s="546"/>
      <c r="ECG527" s="89"/>
      <c r="ECH527" s="89"/>
      <c r="ECI527" s="546"/>
      <c r="ECJ527" s="546"/>
      <c r="ECK527" s="546"/>
      <c r="ECL527" s="546"/>
      <c r="ECM527" s="546"/>
      <c r="ECN527" s="204"/>
      <c r="ECO527" s="108"/>
      <c r="ECP527" s="546"/>
      <c r="ECQ527" s="546"/>
      <c r="ECR527" s="546"/>
      <c r="ECS527" s="546"/>
      <c r="ECT527" s="546"/>
      <c r="ECU527" s="546"/>
      <c r="ECV527" s="546"/>
      <c r="ECW527" s="169"/>
      <c r="ECX527" s="169"/>
      <c r="ECY527" s="169"/>
      <c r="ECZ527" s="169"/>
      <c r="EDA527" s="169"/>
      <c r="EDB527" s="169"/>
      <c r="EDC527" s="169"/>
      <c r="EDD527" s="169"/>
      <c r="EDE527" s="169"/>
      <c r="EDF527" s="169"/>
      <c r="EDG527" s="169"/>
      <c r="EDH527" s="169"/>
      <c r="EDI527" s="169"/>
      <c r="EDJ527" s="169"/>
      <c r="EDK527" s="169"/>
      <c r="EDL527" s="169"/>
      <c r="EDM527" s="169"/>
      <c r="EDN527" s="169"/>
      <c r="EDO527" s="169"/>
      <c r="EDP527" s="169"/>
      <c r="EDQ527" s="169"/>
      <c r="EDR527" s="169"/>
      <c r="EDS527" s="169"/>
      <c r="EDT527" s="169"/>
      <c r="EDU527" s="169"/>
      <c r="EDV527" s="169"/>
      <c r="EDW527" s="169"/>
      <c r="EDX527" s="169"/>
      <c r="EDY527" s="169"/>
      <c r="EDZ527" s="169"/>
      <c r="EEA527" s="169"/>
      <c r="EEB527" s="169"/>
      <c r="EEC527" s="169"/>
      <c r="EED527" s="169"/>
      <c r="EEE527" s="169"/>
      <c r="EEF527" s="169"/>
      <c r="EEG527" s="169"/>
      <c r="EEH527" s="169"/>
      <c r="EEI527" s="169"/>
      <c r="EEJ527" s="169"/>
      <c r="EEK527" s="169"/>
      <c r="EEL527" s="169"/>
      <c r="EEM527" s="169"/>
      <c r="EEN527" s="169"/>
      <c r="EEO527" s="546"/>
      <c r="EEP527" s="546"/>
      <c r="EEQ527" s="546"/>
      <c r="EER527" s="546"/>
      <c r="EES527" s="546"/>
      <c r="EET527" s="546"/>
      <c r="EEU527" s="546"/>
      <c r="EEV527" s="546"/>
      <c r="EEW527" s="546"/>
      <c r="EEX527" s="546"/>
      <c r="EEY527" s="546"/>
      <c r="EEZ527" s="546"/>
      <c r="EFA527" s="546"/>
      <c r="EFB527" s="546"/>
      <c r="EFC527" s="546"/>
      <c r="EFD527" s="546"/>
      <c r="EFE527" s="546"/>
      <c r="EFF527" s="546"/>
      <c r="EFG527" s="546"/>
      <c r="EFH527" s="546"/>
      <c r="EFI527" s="546"/>
      <c r="EFJ527" s="546"/>
      <c r="EFK527" s="546"/>
      <c r="EFL527" s="546"/>
      <c r="EFM527" s="89"/>
      <c r="EFN527" s="89"/>
      <c r="EFO527" s="89"/>
      <c r="EFP527" s="89"/>
      <c r="EFQ527" s="89"/>
      <c r="EFR527" s="546"/>
      <c r="EFS527" s="546"/>
      <c r="EFT527" s="89"/>
      <c r="EFU527" s="89"/>
      <c r="EFV527" s="546"/>
      <c r="EFW527" s="546"/>
      <c r="EFX527" s="89"/>
      <c r="EFY527" s="89"/>
      <c r="EFZ527" s="546"/>
      <c r="EGA527" s="546"/>
      <c r="EGB527" s="546"/>
      <c r="EGC527" s="546"/>
      <c r="EGD527" s="546"/>
      <c r="EGE527" s="546"/>
      <c r="EGF527" s="546"/>
      <c r="EGG527" s="89"/>
      <c r="EGH527" s="89"/>
      <c r="EGI527" s="546"/>
      <c r="EGJ527" s="546"/>
      <c r="EGK527" s="89"/>
      <c r="EGL527" s="89"/>
      <c r="EGM527" s="546"/>
      <c r="EGN527" s="546"/>
      <c r="EGO527" s="546"/>
      <c r="EGP527" s="546"/>
      <c r="EGQ527" s="546"/>
      <c r="EGR527" s="204"/>
      <c r="EGS527" s="108"/>
      <c r="EGT527" s="546"/>
      <c r="EGU527" s="546"/>
      <c r="EGV527" s="546"/>
      <c r="EGW527" s="546"/>
      <c r="EGX527" s="546"/>
      <c r="EGY527" s="546"/>
      <c r="EGZ527" s="546"/>
      <c r="EHA527" s="169"/>
      <c r="EHB527" s="169"/>
      <c r="EHC527" s="169"/>
      <c r="EHD527" s="169"/>
      <c r="EHE527" s="169"/>
      <c r="EHF527" s="169"/>
      <c r="EHG527" s="169"/>
      <c r="EHH527" s="169"/>
      <c r="EHI527" s="169"/>
      <c r="EHJ527" s="169"/>
      <c r="EHK527" s="169"/>
      <c r="EHL527" s="169"/>
      <c r="EHM527" s="169"/>
      <c r="EHN527" s="169"/>
      <c r="EHO527" s="169"/>
      <c r="EHP527" s="169"/>
      <c r="EHQ527" s="169"/>
      <c r="EHR527" s="169"/>
      <c r="EHS527" s="169"/>
      <c r="EHT527" s="169"/>
      <c r="EHU527" s="169"/>
      <c r="EHV527" s="169"/>
      <c r="EHW527" s="169"/>
      <c r="EHX527" s="169"/>
      <c r="EHY527" s="169"/>
      <c r="EHZ527" s="169"/>
      <c r="EIA527" s="169"/>
      <c r="EIB527" s="169"/>
      <c r="EIC527" s="169"/>
      <c r="EID527" s="169"/>
      <c r="EIE527" s="169"/>
      <c r="EIF527" s="169"/>
      <c r="EIG527" s="169"/>
      <c r="EIH527" s="169"/>
      <c r="EII527" s="169"/>
      <c r="EIJ527" s="169"/>
      <c r="EIK527" s="169"/>
      <c r="EIL527" s="169"/>
      <c r="EIM527" s="169"/>
      <c r="EIN527" s="169"/>
      <c r="EIO527" s="169"/>
      <c r="EIP527" s="169"/>
      <c r="EIQ527" s="169"/>
      <c r="EIR527" s="169"/>
      <c r="EIS527" s="546"/>
      <c r="EIT527" s="546"/>
      <c r="EIU527" s="546"/>
      <c r="EIV527" s="546"/>
      <c r="EIW527" s="546"/>
      <c r="EIX527" s="546"/>
      <c r="EIY527" s="546"/>
      <c r="EIZ527" s="546"/>
      <c r="EJA527" s="546"/>
      <c r="EJB527" s="546"/>
      <c r="EJC527" s="546"/>
      <c r="EJD527" s="546"/>
      <c r="EJE527" s="546"/>
      <c r="EJF527" s="546"/>
      <c r="EJG527" s="546"/>
      <c r="EJH527" s="546"/>
      <c r="EJI527" s="546"/>
      <c r="EJJ527" s="546"/>
      <c r="EJK527" s="546"/>
      <c r="EJL527" s="546"/>
      <c r="EJM527" s="546"/>
      <c r="EJN527" s="546"/>
      <c r="EJO527" s="546"/>
      <c r="EJP527" s="546"/>
      <c r="EJQ527" s="89"/>
      <c r="EJR527" s="89"/>
      <c r="EJS527" s="89"/>
      <c r="EJT527" s="89"/>
      <c r="EJU527" s="89"/>
      <c r="EJV527" s="546"/>
      <c r="EJW527" s="546"/>
      <c r="EJX527" s="89"/>
      <c r="EJY527" s="89"/>
      <c r="EJZ527" s="546"/>
      <c r="EKA527" s="546"/>
      <c r="EKB527" s="89"/>
      <c r="EKC527" s="89"/>
      <c r="EKD527" s="546"/>
      <c r="EKE527" s="546"/>
      <c r="EKF527" s="546"/>
      <c r="EKG527" s="546"/>
      <c r="EKH527" s="546"/>
      <c r="EKI527" s="546"/>
      <c r="EKJ527" s="546"/>
      <c r="EKK527" s="89"/>
      <c r="EKL527" s="89"/>
      <c r="EKM527" s="546"/>
      <c r="EKN527" s="546"/>
      <c r="EKO527" s="89"/>
      <c r="EKP527" s="89"/>
      <c r="EKQ527" s="546"/>
      <c r="EKR527" s="546"/>
      <c r="EKS527" s="546"/>
      <c r="EKT527" s="546"/>
      <c r="EKU527" s="546"/>
      <c r="EKV527" s="204"/>
      <c r="EKW527" s="108"/>
      <c r="EKX527" s="546"/>
      <c r="EKY527" s="546"/>
      <c r="EKZ527" s="546"/>
      <c r="ELA527" s="546"/>
      <c r="ELB527" s="546"/>
      <c r="ELC527" s="546"/>
      <c r="ELD527" s="546"/>
      <c r="ELE527" s="169"/>
      <c r="ELF527" s="169"/>
      <c r="ELG527" s="169"/>
      <c r="ELH527" s="169"/>
      <c r="ELI527" s="169"/>
      <c r="ELJ527" s="169"/>
      <c r="ELK527" s="169"/>
      <c r="ELL527" s="169"/>
      <c r="ELM527" s="169"/>
      <c r="ELN527" s="169"/>
      <c r="ELO527" s="169"/>
      <c r="ELP527" s="169"/>
      <c r="ELQ527" s="169"/>
      <c r="ELR527" s="169"/>
      <c r="ELS527" s="169"/>
      <c r="ELT527" s="169"/>
      <c r="ELU527" s="169"/>
      <c r="ELV527" s="169"/>
      <c r="ELW527" s="169"/>
      <c r="ELX527" s="169"/>
      <c r="ELY527" s="169"/>
      <c r="ELZ527" s="169"/>
      <c r="EMA527" s="169"/>
      <c r="EMB527" s="169"/>
      <c r="EMC527" s="169"/>
      <c r="EMD527" s="169"/>
      <c r="EME527" s="169"/>
      <c r="EMF527" s="169"/>
      <c r="EMG527" s="169"/>
      <c r="EMH527" s="169"/>
      <c r="EMI527" s="169"/>
      <c r="EMJ527" s="169"/>
      <c r="EMK527" s="169"/>
      <c r="EML527" s="169"/>
      <c r="EMM527" s="169"/>
      <c r="EMN527" s="169"/>
      <c r="EMO527" s="169"/>
      <c r="EMP527" s="169"/>
      <c r="EMQ527" s="169"/>
      <c r="EMR527" s="169"/>
      <c r="EMS527" s="169"/>
      <c r="EMT527" s="169"/>
      <c r="EMU527" s="169"/>
      <c r="EMV527" s="169"/>
      <c r="EMW527" s="546"/>
      <c r="EMX527" s="546"/>
      <c r="EMY527" s="546"/>
      <c r="EMZ527" s="546"/>
      <c r="ENA527" s="546"/>
      <c r="ENB527" s="546"/>
      <c r="ENC527" s="546"/>
      <c r="END527" s="546"/>
      <c r="ENE527" s="546"/>
      <c r="ENF527" s="546"/>
      <c r="ENG527" s="546"/>
      <c r="ENH527" s="546"/>
      <c r="ENI527" s="546"/>
      <c r="ENJ527" s="546"/>
      <c r="ENK527" s="546"/>
      <c r="ENL527" s="546"/>
      <c r="ENM527" s="546"/>
      <c r="ENN527" s="546"/>
      <c r="ENO527" s="546"/>
      <c r="ENP527" s="546"/>
      <c r="ENQ527" s="546"/>
      <c r="ENR527" s="546"/>
      <c r="ENS527" s="546"/>
      <c r="ENT527" s="546"/>
      <c r="ENU527" s="89"/>
      <c r="ENV527" s="89"/>
      <c r="ENW527" s="89"/>
      <c r="ENX527" s="89"/>
      <c r="ENY527" s="89"/>
      <c r="ENZ527" s="546"/>
      <c r="EOA527" s="546"/>
      <c r="EOB527" s="89"/>
      <c r="EOC527" s="89"/>
      <c r="EOD527" s="546"/>
      <c r="EOE527" s="546"/>
      <c r="EOF527" s="89"/>
      <c r="EOG527" s="89"/>
      <c r="EOH527" s="546"/>
      <c r="EOI527" s="546"/>
      <c r="EOJ527" s="546"/>
      <c r="EOK527" s="546"/>
      <c r="EOL527" s="546"/>
      <c r="EOM527" s="546"/>
      <c r="EON527" s="546"/>
      <c r="EOO527" s="89"/>
      <c r="EOP527" s="89"/>
      <c r="EOQ527" s="546"/>
      <c r="EOR527" s="546"/>
      <c r="EOS527" s="89"/>
      <c r="EOT527" s="89"/>
      <c r="EOU527" s="546"/>
      <c r="EOV527" s="546"/>
      <c r="EOW527" s="546"/>
      <c r="EOX527" s="546"/>
      <c r="EOY527" s="546"/>
      <c r="EOZ527" s="204"/>
      <c r="EPA527" s="108"/>
      <c r="EPB527" s="546"/>
      <c r="EPC527" s="546"/>
      <c r="EPD527" s="546"/>
      <c r="EPE527" s="546"/>
      <c r="EPF527" s="546"/>
      <c r="EPG527" s="546"/>
      <c r="EPH527" s="546"/>
      <c r="EPI527" s="169"/>
      <c r="EPJ527" s="169"/>
      <c r="EPK527" s="169"/>
      <c r="EPL527" s="169"/>
      <c r="EPM527" s="169"/>
      <c r="EPN527" s="169"/>
      <c r="EPO527" s="169"/>
      <c r="EPP527" s="169"/>
      <c r="EPQ527" s="169"/>
      <c r="EPR527" s="169"/>
      <c r="EPS527" s="169"/>
      <c r="EPT527" s="169"/>
      <c r="EPU527" s="169"/>
      <c r="EPV527" s="169"/>
      <c r="EPW527" s="169"/>
      <c r="EPX527" s="169"/>
      <c r="EPY527" s="169"/>
      <c r="EPZ527" s="169"/>
      <c r="EQA527" s="169"/>
      <c r="EQB527" s="169"/>
      <c r="EQC527" s="169"/>
      <c r="EQD527" s="169"/>
      <c r="EQE527" s="169"/>
      <c r="EQF527" s="169"/>
      <c r="EQG527" s="169"/>
      <c r="EQH527" s="169"/>
      <c r="EQI527" s="169"/>
      <c r="EQJ527" s="169"/>
      <c r="EQK527" s="169"/>
      <c r="EQL527" s="169"/>
      <c r="EQM527" s="169"/>
      <c r="EQN527" s="169"/>
      <c r="EQO527" s="169"/>
      <c r="EQP527" s="169"/>
      <c r="EQQ527" s="169"/>
      <c r="EQR527" s="169"/>
      <c r="EQS527" s="169"/>
      <c r="EQT527" s="169"/>
      <c r="EQU527" s="169"/>
      <c r="EQV527" s="169"/>
      <c r="EQW527" s="169"/>
      <c r="EQX527" s="169"/>
      <c r="EQY527" s="169"/>
      <c r="EQZ527" s="169"/>
      <c r="ERA527" s="546"/>
      <c r="ERB527" s="546"/>
      <c r="ERC527" s="546"/>
      <c r="ERD527" s="546"/>
      <c r="ERE527" s="546"/>
      <c r="ERF527" s="546"/>
      <c r="ERG527" s="546"/>
      <c r="ERH527" s="546"/>
      <c r="ERI527" s="546"/>
      <c r="ERJ527" s="546"/>
      <c r="ERK527" s="546"/>
      <c r="ERL527" s="546"/>
      <c r="ERM527" s="546"/>
      <c r="ERN527" s="546"/>
      <c r="ERO527" s="546"/>
      <c r="ERP527" s="546"/>
      <c r="ERQ527" s="546"/>
      <c r="ERR527" s="546"/>
      <c r="ERS527" s="546"/>
      <c r="ERT527" s="546"/>
      <c r="ERU527" s="546"/>
      <c r="ERV527" s="546"/>
      <c r="ERW527" s="546"/>
      <c r="ERX527" s="546"/>
      <c r="ERY527" s="89"/>
      <c r="ERZ527" s="89"/>
      <c r="ESA527" s="89"/>
      <c r="ESB527" s="89"/>
      <c r="ESC527" s="89"/>
      <c r="ESD527" s="546"/>
      <c r="ESE527" s="546"/>
      <c r="ESF527" s="89"/>
      <c r="ESG527" s="89"/>
      <c r="ESH527" s="546"/>
      <c r="ESI527" s="546"/>
      <c r="ESJ527" s="89"/>
      <c r="ESK527" s="89"/>
      <c r="ESL527" s="546"/>
      <c r="ESM527" s="546"/>
      <c r="ESN527" s="546"/>
      <c r="ESO527" s="546"/>
      <c r="ESP527" s="546"/>
      <c r="ESQ527" s="546"/>
      <c r="ESR527" s="546"/>
      <c r="ESS527" s="89"/>
      <c r="EST527" s="89"/>
      <c r="ESU527" s="546"/>
      <c r="ESV527" s="546"/>
      <c r="ESW527" s="89"/>
      <c r="ESX527" s="89"/>
      <c r="ESY527" s="546"/>
      <c r="ESZ527" s="546"/>
      <c r="ETA527" s="546"/>
      <c r="ETB527" s="546"/>
      <c r="ETC527" s="546"/>
      <c r="ETD527" s="204"/>
      <c r="ETE527" s="108"/>
      <c r="ETF527" s="546"/>
      <c r="ETG527" s="546"/>
      <c r="ETH527" s="546"/>
      <c r="ETI527" s="546"/>
      <c r="ETJ527" s="546"/>
      <c r="ETK527" s="546"/>
      <c r="ETL527" s="546"/>
      <c r="ETM527" s="169"/>
      <c r="ETN527" s="169"/>
      <c r="ETO527" s="169"/>
      <c r="ETP527" s="169"/>
      <c r="ETQ527" s="169"/>
      <c r="ETR527" s="169"/>
      <c r="ETS527" s="169"/>
      <c r="ETT527" s="169"/>
      <c r="ETU527" s="169"/>
      <c r="ETV527" s="169"/>
      <c r="ETW527" s="169"/>
      <c r="ETX527" s="169"/>
      <c r="ETY527" s="169"/>
      <c r="ETZ527" s="169"/>
      <c r="EUA527" s="169"/>
      <c r="EUB527" s="169"/>
      <c r="EUC527" s="169"/>
      <c r="EUD527" s="169"/>
      <c r="EUE527" s="169"/>
      <c r="EUF527" s="169"/>
      <c r="EUG527" s="169"/>
      <c r="EUH527" s="169"/>
      <c r="EUI527" s="169"/>
      <c r="EUJ527" s="169"/>
      <c r="EUK527" s="169"/>
      <c r="EUL527" s="169"/>
      <c r="EUM527" s="169"/>
      <c r="EUN527" s="169"/>
      <c r="EUO527" s="169"/>
      <c r="EUP527" s="169"/>
      <c r="EUQ527" s="169"/>
      <c r="EUR527" s="169"/>
      <c r="EUS527" s="169"/>
      <c r="EUT527" s="169"/>
      <c r="EUU527" s="169"/>
      <c r="EUV527" s="169"/>
      <c r="EUW527" s="169"/>
      <c r="EUX527" s="169"/>
      <c r="EUY527" s="169"/>
      <c r="EUZ527" s="169"/>
      <c r="EVA527" s="169"/>
      <c r="EVB527" s="169"/>
      <c r="EVC527" s="169"/>
      <c r="EVD527" s="169"/>
      <c r="EVE527" s="546"/>
      <c r="EVF527" s="546"/>
      <c r="EVG527" s="546"/>
      <c r="EVH527" s="546"/>
      <c r="EVI527" s="546"/>
      <c r="EVJ527" s="546"/>
      <c r="EVK527" s="546"/>
      <c r="EVL527" s="546"/>
      <c r="EVM527" s="546"/>
      <c r="EVN527" s="546"/>
      <c r="EVO527" s="546"/>
      <c r="EVP527" s="546"/>
      <c r="EVQ527" s="546"/>
      <c r="EVR527" s="546"/>
      <c r="EVS527" s="546"/>
      <c r="EVT527" s="546"/>
      <c r="EVU527" s="546"/>
      <c r="EVV527" s="546"/>
      <c r="EVW527" s="546"/>
      <c r="EVX527" s="546"/>
      <c r="EVY527" s="546"/>
      <c r="EVZ527" s="546"/>
      <c r="EWA527" s="546"/>
      <c r="EWB527" s="546"/>
      <c r="EWC527" s="89"/>
      <c r="EWD527" s="89"/>
      <c r="EWE527" s="89"/>
      <c r="EWF527" s="89"/>
      <c r="EWG527" s="89"/>
      <c r="EWH527" s="546"/>
      <c r="EWI527" s="546"/>
      <c r="EWJ527" s="89"/>
      <c r="EWK527" s="89"/>
      <c r="EWL527" s="546"/>
      <c r="EWM527" s="546"/>
      <c r="EWN527" s="89"/>
      <c r="EWO527" s="89"/>
      <c r="EWP527" s="546"/>
      <c r="EWQ527" s="546"/>
      <c r="EWR527" s="546"/>
      <c r="EWS527" s="546"/>
      <c r="EWT527" s="546"/>
      <c r="EWU527" s="546"/>
      <c r="EWV527" s="546"/>
      <c r="EWW527" s="89"/>
      <c r="EWX527" s="89"/>
      <c r="EWY527" s="546"/>
      <c r="EWZ527" s="546"/>
      <c r="EXA527" s="89"/>
      <c r="EXB527" s="89"/>
      <c r="EXC527" s="546"/>
      <c r="EXD527" s="546"/>
      <c r="EXE527" s="546"/>
      <c r="EXF527" s="546"/>
      <c r="EXG527" s="546"/>
      <c r="EXH527" s="204"/>
      <c r="EXI527" s="108"/>
      <c r="EXJ527" s="546"/>
      <c r="EXK527" s="546"/>
      <c r="EXL527" s="546"/>
      <c r="EXM527" s="546"/>
      <c r="EXN527" s="546"/>
      <c r="EXO527" s="546"/>
      <c r="EXP527" s="546"/>
      <c r="EXQ527" s="169"/>
      <c r="EXR527" s="169"/>
      <c r="EXS527" s="169"/>
      <c r="EXT527" s="169"/>
      <c r="EXU527" s="169"/>
      <c r="EXV527" s="169"/>
      <c r="EXW527" s="169"/>
      <c r="EXX527" s="169"/>
      <c r="EXY527" s="169"/>
      <c r="EXZ527" s="169"/>
      <c r="EYA527" s="169"/>
      <c r="EYB527" s="169"/>
      <c r="EYC527" s="169"/>
      <c r="EYD527" s="169"/>
      <c r="EYE527" s="169"/>
      <c r="EYF527" s="169"/>
      <c r="EYG527" s="169"/>
      <c r="EYH527" s="169"/>
      <c r="EYI527" s="169"/>
      <c r="EYJ527" s="169"/>
      <c r="EYK527" s="169"/>
      <c r="EYL527" s="169"/>
      <c r="EYM527" s="169"/>
      <c r="EYN527" s="169"/>
      <c r="EYO527" s="169"/>
      <c r="EYP527" s="169"/>
      <c r="EYQ527" s="169"/>
      <c r="EYR527" s="169"/>
      <c r="EYS527" s="169"/>
      <c r="EYT527" s="169"/>
      <c r="EYU527" s="169"/>
      <c r="EYV527" s="169"/>
      <c r="EYW527" s="169"/>
      <c r="EYX527" s="169"/>
      <c r="EYY527" s="169"/>
      <c r="EYZ527" s="169"/>
      <c r="EZA527" s="169"/>
      <c r="EZB527" s="169"/>
      <c r="EZC527" s="169"/>
      <c r="EZD527" s="169"/>
      <c r="EZE527" s="169"/>
      <c r="EZF527" s="169"/>
      <c r="EZG527" s="169"/>
      <c r="EZH527" s="169"/>
      <c r="EZI527" s="546"/>
      <c r="EZJ527" s="546"/>
      <c r="EZK527" s="546"/>
      <c r="EZL527" s="546"/>
      <c r="EZM527" s="546"/>
      <c r="EZN527" s="546"/>
      <c r="EZO527" s="546"/>
      <c r="EZP527" s="546"/>
      <c r="EZQ527" s="546"/>
      <c r="EZR527" s="546"/>
      <c r="EZS527" s="546"/>
      <c r="EZT527" s="546"/>
      <c r="EZU527" s="546"/>
      <c r="EZV527" s="546"/>
      <c r="EZW527" s="546"/>
      <c r="EZX527" s="546"/>
      <c r="EZY527" s="546"/>
      <c r="EZZ527" s="546"/>
      <c r="FAA527" s="546"/>
      <c r="FAB527" s="546"/>
      <c r="FAC527" s="546"/>
      <c r="FAD527" s="546"/>
      <c r="FAE527" s="546"/>
      <c r="FAF527" s="546"/>
      <c r="FAG527" s="89"/>
      <c r="FAH527" s="89"/>
      <c r="FAI527" s="89"/>
      <c r="FAJ527" s="89"/>
      <c r="FAK527" s="89"/>
      <c r="FAL527" s="546"/>
      <c r="FAM527" s="546"/>
      <c r="FAN527" s="89"/>
      <c r="FAO527" s="89"/>
      <c r="FAP527" s="546"/>
      <c r="FAQ527" s="546"/>
      <c r="FAR527" s="89"/>
      <c r="FAS527" s="89"/>
      <c r="FAT527" s="546"/>
      <c r="FAU527" s="546"/>
      <c r="FAV527" s="546"/>
      <c r="FAW527" s="546"/>
      <c r="FAX527" s="546"/>
      <c r="FAY527" s="546"/>
      <c r="FAZ527" s="546"/>
      <c r="FBA527" s="89"/>
      <c r="FBB527" s="89"/>
      <c r="FBC527" s="546"/>
      <c r="FBD527" s="546"/>
      <c r="FBE527" s="89"/>
      <c r="FBF527" s="89"/>
      <c r="FBG527" s="546"/>
      <c r="FBH527" s="546"/>
      <c r="FBI527" s="546"/>
      <c r="FBJ527" s="546"/>
      <c r="FBK527" s="546"/>
      <c r="FBL527" s="204"/>
      <c r="FBM527" s="108"/>
      <c r="FBN527" s="546"/>
      <c r="FBO527" s="546"/>
      <c r="FBP527" s="546"/>
      <c r="FBQ527" s="546"/>
      <c r="FBR527" s="546"/>
      <c r="FBS527" s="546"/>
      <c r="FBT527" s="546"/>
      <c r="FBU527" s="169"/>
      <c r="FBV527" s="169"/>
      <c r="FBW527" s="169"/>
      <c r="FBX527" s="169"/>
      <c r="FBY527" s="169"/>
      <c r="FBZ527" s="169"/>
      <c r="FCA527" s="169"/>
      <c r="FCB527" s="169"/>
      <c r="FCC527" s="169"/>
      <c r="FCD527" s="169"/>
      <c r="FCE527" s="169"/>
      <c r="FCF527" s="169"/>
      <c r="FCG527" s="169"/>
      <c r="FCH527" s="169"/>
      <c r="FCI527" s="169"/>
      <c r="FCJ527" s="169"/>
      <c r="FCK527" s="169"/>
      <c r="FCL527" s="169"/>
      <c r="FCM527" s="169"/>
      <c r="FCN527" s="169"/>
      <c r="FCO527" s="169"/>
      <c r="FCP527" s="169"/>
      <c r="FCQ527" s="169"/>
      <c r="FCR527" s="169"/>
      <c r="FCS527" s="169"/>
      <c r="FCT527" s="169"/>
      <c r="FCU527" s="169"/>
      <c r="FCV527" s="169"/>
      <c r="FCW527" s="169"/>
      <c r="FCX527" s="169"/>
      <c r="FCY527" s="169"/>
      <c r="FCZ527" s="169"/>
      <c r="FDA527" s="169"/>
      <c r="FDB527" s="169"/>
      <c r="FDC527" s="169"/>
      <c r="FDD527" s="169"/>
      <c r="FDE527" s="169"/>
      <c r="FDF527" s="169"/>
      <c r="FDG527" s="169"/>
      <c r="FDH527" s="169"/>
      <c r="FDI527" s="169"/>
      <c r="FDJ527" s="169"/>
      <c r="FDK527" s="169"/>
      <c r="FDL527" s="169"/>
      <c r="FDM527" s="546"/>
      <c r="FDN527" s="546"/>
      <c r="FDO527" s="546"/>
      <c r="FDP527" s="546"/>
      <c r="FDQ527" s="546"/>
      <c r="FDR527" s="546"/>
      <c r="FDS527" s="546"/>
      <c r="FDT527" s="546"/>
      <c r="FDU527" s="546"/>
      <c r="FDV527" s="546"/>
      <c r="FDW527" s="546"/>
      <c r="FDX527" s="546"/>
      <c r="FDY527" s="546"/>
      <c r="FDZ527" s="546"/>
      <c r="FEA527" s="546"/>
      <c r="FEB527" s="546"/>
      <c r="FEC527" s="546"/>
      <c r="FED527" s="546"/>
      <c r="FEE527" s="546"/>
      <c r="FEF527" s="546"/>
      <c r="FEG527" s="546"/>
      <c r="FEH527" s="546"/>
      <c r="FEI527" s="546"/>
      <c r="FEJ527" s="546"/>
      <c r="FEK527" s="89"/>
      <c r="FEL527" s="89"/>
      <c r="FEM527" s="89"/>
      <c r="FEN527" s="89"/>
      <c r="FEO527" s="89"/>
      <c r="FEP527" s="546"/>
      <c r="FEQ527" s="546"/>
      <c r="FER527" s="89"/>
      <c r="FES527" s="89"/>
      <c r="FET527" s="546"/>
      <c r="FEU527" s="546"/>
      <c r="FEV527" s="89"/>
      <c r="FEW527" s="89"/>
      <c r="FEX527" s="546"/>
      <c r="FEY527" s="546"/>
      <c r="FEZ527" s="546"/>
      <c r="FFA527" s="546"/>
      <c r="FFB527" s="546"/>
      <c r="FFC527" s="546"/>
      <c r="FFD527" s="546"/>
      <c r="FFE527" s="89"/>
      <c r="FFF527" s="89"/>
      <c r="FFG527" s="546"/>
      <c r="FFH527" s="546"/>
      <c r="FFI527" s="89"/>
      <c r="FFJ527" s="89"/>
      <c r="FFK527" s="546"/>
      <c r="FFL527" s="546"/>
      <c r="FFM527" s="546"/>
      <c r="FFN527" s="546"/>
      <c r="FFO527" s="546"/>
      <c r="FFP527" s="204"/>
      <c r="FFQ527" s="108"/>
      <c r="FFR527" s="546"/>
      <c r="FFS527" s="546"/>
      <c r="FFT527" s="546"/>
      <c r="FFU527" s="546"/>
      <c r="FFV527" s="546"/>
      <c r="FFW527" s="546"/>
      <c r="FFX527" s="546"/>
      <c r="FFY527" s="169"/>
      <c r="FFZ527" s="169"/>
      <c r="FGA527" s="169"/>
      <c r="FGB527" s="169"/>
      <c r="FGC527" s="169"/>
      <c r="FGD527" s="169"/>
      <c r="FGE527" s="169"/>
      <c r="FGF527" s="169"/>
      <c r="FGG527" s="169"/>
      <c r="FGH527" s="169"/>
      <c r="FGI527" s="169"/>
      <c r="FGJ527" s="169"/>
      <c r="FGK527" s="169"/>
      <c r="FGL527" s="169"/>
      <c r="FGM527" s="169"/>
      <c r="FGN527" s="169"/>
      <c r="FGO527" s="169"/>
      <c r="FGP527" s="169"/>
      <c r="FGQ527" s="169"/>
      <c r="FGR527" s="169"/>
      <c r="FGS527" s="169"/>
      <c r="FGT527" s="169"/>
      <c r="FGU527" s="169"/>
      <c r="FGV527" s="169"/>
      <c r="FGW527" s="169"/>
      <c r="FGX527" s="169"/>
      <c r="FGY527" s="169"/>
      <c r="FGZ527" s="169"/>
      <c r="FHA527" s="169"/>
      <c r="FHB527" s="169"/>
      <c r="FHC527" s="169"/>
      <c r="FHD527" s="169"/>
      <c r="FHE527" s="169"/>
      <c r="FHF527" s="169"/>
      <c r="FHG527" s="169"/>
      <c r="FHH527" s="169"/>
      <c r="FHI527" s="169"/>
      <c r="FHJ527" s="169"/>
      <c r="FHK527" s="169"/>
      <c r="FHL527" s="169"/>
      <c r="FHM527" s="169"/>
      <c r="FHN527" s="169"/>
      <c r="FHO527" s="169"/>
      <c r="FHP527" s="169"/>
      <c r="FHQ527" s="546"/>
      <c r="FHR527" s="546"/>
      <c r="FHS527" s="546"/>
      <c r="FHT527" s="546"/>
      <c r="FHU527" s="546"/>
      <c r="FHV527" s="546"/>
      <c r="FHW527" s="546"/>
      <c r="FHX527" s="546"/>
      <c r="FHY527" s="546"/>
      <c r="FHZ527" s="546"/>
      <c r="FIA527" s="546"/>
      <c r="FIB527" s="546"/>
      <c r="FIC527" s="546"/>
      <c r="FID527" s="546"/>
      <c r="FIE527" s="546"/>
      <c r="FIF527" s="546"/>
      <c r="FIG527" s="546"/>
      <c r="FIH527" s="546"/>
      <c r="FII527" s="546"/>
      <c r="FIJ527" s="546"/>
      <c r="FIK527" s="546"/>
      <c r="FIL527" s="546"/>
      <c r="FIM527" s="546"/>
      <c r="FIN527" s="546"/>
      <c r="FIO527" s="89"/>
      <c r="FIP527" s="89"/>
      <c r="FIQ527" s="89"/>
      <c r="FIR527" s="89"/>
      <c r="FIS527" s="89"/>
      <c r="FIT527" s="546"/>
      <c r="FIU527" s="546"/>
      <c r="FIV527" s="89"/>
      <c r="FIW527" s="89"/>
      <c r="FIX527" s="546"/>
      <c r="FIY527" s="546"/>
      <c r="FIZ527" s="89"/>
      <c r="FJA527" s="89"/>
      <c r="FJB527" s="546"/>
      <c r="FJC527" s="546"/>
      <c r="FJD527" s="546"/>
      <c r="FJE527" s="546"/>
      <c r="FJF527" s="546"/>
      <c r="FJG527" s="546"/>
      <c r="FJH527" s="546"/>
      <c r="FJI527" s="89"/>
      <c r="FJJ527" s="89"/>
      <c r="FJK527" s="546"/>
      <c r="FJL527" s="546"/>
      <c r="FJM527" s="89"/>
      <c r="FJN527" s="89"/>
      <c r="FJO527" s="546"/>
      <c r="FJP527" s="546"/>
      <c r="FJQ527" s="546"/>
      <c r="FJR527" s="546"/>
      <c r="FJS527" s="546"/>
      <c r="FJT527" s="204"/>
      <c r="FJU527" s="108"/>
      <c r="FJV527" s="546"/>
      <c r="FJW527" s="546"/>
      <c r="FJX527" s="546"/>
      <c r="FJY527" s="546"/>
      <c r="FJZ527" s="546"/>
      <c r="FKA527" s="546"/>
      <c r="FKB527" s="546"/>
      <c r="FKC527" s="169"/>
      <c r="FKD527" s="169"/>
      <c r="FKE527" s="169"/>
      <c r="FKF527" s="169"/>
      <c r="FKG527" s="169"/>
      <c r="FKH527" s="169"/>
      <c r="FKI527" s="169"/>
      <c r="FKJ527" s="169"/>
      <c r="FKK527" s="169"/>
      <c r="FKL527" s="169"/>
      <c r="FKM527" s="169"/>
      <c r="FKN527" s="169"/>
      <c r="FKO527" s="169"/>
      <c r="FKP527" s="169"/>
      <c r="FKQ527" s="169"/>
      <c r="FKR527" s="169"/>
      <c r="FKS527" s="169"/>
      <c r="FKT527" s="169"/>
      <c r="FKU527" s="169"/>
      <c r="FKV527" s="169"/>
      <c r="FKW527" s="169"/>
      <c r="FKX527" s="169"/>
      <c r="FKY527" s="169"/>
      <c r="FKZ527" s="169"/>
      <c r="FLA527" s="169"/>
      <c r="FLB527" s="169"/>
      <c r="FLC527" s="169"/>
      <c r="FLD527" s="169"/>
      <c r="FLE527" s="169"/>
      <c r="FLF527" s="169"/>
      <c r="FLG527" s="169"/>
      <c r="FLH527" s="169"/>
      <c r="FLI527" s="169"/>
      <c r="FLJ527" s="169"/>
      <c r="FLK527" s="169"/>
      <c r="FLL527" s="169"/>
      <c r="FLM527" s="169"/>
      <c r="FLN527" s="169"/>
      <c r="FLO527" s="169"/>
      <c r="FLP527" s="169"/>
      <c r="FLQ527" s="169"/>
      <c r="FLR527" s="169"/>
      <c r="FLS527" s="169"/>
      <c r="FLT527" s="169"/>
      <c r="FLU527" s="546"/>
      <c r="FLV527" s="546"/>
      <c r="FLW527" s="546"/>
      <c r="FLX527" s="546"/>
      <c r="FLY527" s="546"/>
      <c r="FLZ527" s="546"/>
      <c r="FMA527" s="546"/>
      <c r="FMB527" s="546"/>
      <c r="FMC527" s="546"/>
      <c r="FMD527" s="546"/>
      <c r="FME527" s="546"/>
      <c r="FMF527" s="546"/>
      <c r="FMG527" s="546"/>
      <c r="FMH527" s="546"/>
      <c r="FMI527" s="546"/>
      <c r="FMJ527" s="546"/>
      <c r="FMK527" s="546"/>
      <c r="FML527" s="546"/>
      <c r="FMM527" s="546"/>
      <c r="FMN527" s="546"/>
      <c r="FMO527" s="546"/>
      <c r="FMP527" s="546"/>
      <c r="FMQ527" s="546"/>
      <c r="FMR527" s="546"/>
      <c r="FMS527" s="89"/>
      <c r="FMT527" s="89"/>
      <c r="FMU527" s="89"/>
      <c r="FMV527" s="89"/>
      <c r="FMW527" s="89"/>
      <c r="FMX527" s="546"/>
      <c r="FMY527" s="546"/>
      <c r="FMZ527" s="89"/>
      <c r="FNA527" s="89"/>
      <c r="FNB527" s="546"/>
      <c r="FNC527" s="546"/>
      <c r="FND527" s="89"/>
      <c r="FNE527" s="89"/>
      <c r="FNF527" s="546"/>
      <c r="FNG527" s="546"/>
      <c r="FNH527" s="546"/>
      <c r="FNI527" s="546"/>
      <c r="FNJ527" s="546"/>
      <c r="FNK527" s="546"/>
      <c r="FNL527" s="546"/>
      <c r="FNM527" s="89"/>
      <c r="FNN527" s="89"/>
      <c r="FNO527" s="546"/>
      <c r="FNP527" s="546"/>
      <c r="FNQ527" s="89"/>
      <c r="FNR527" s="89"/>
      <c r="FNS527" s="546"/>
      <c r="FNT527" s="546"/>
      <c r="FNU527" s="546"/>
      <c r="FNV527" s="546"/>
      <c r="FNW527" s="546"/>
      <c r="FNX527" s="204"/>
      <c r="FNY527" s="108"/>
      <c r="FNZ527" s="546"/>
      <c r="FOA527" s="546"/>
      <c r="FOB527" s="546"/>
      <c r="FOC527" s="546"/>
      <c r="FOD527" s="546"/>
      <c r="FOE527" s="546"/>
      <c r="FOF527" s="546"/>
      <c r="FOG527" s="169"/>
      <c r="FOH527" s="169"/>
      <c r="FOI527" s="169"/>
      <c r="FOJ527" s="169"/>
      <c r="FOK527" s="169"/>
      <c r="FOL527" s="169"/>
      <c r="FOM527" s="169"/>
      <c r="FON527" s="169"/>
      <c r="FOO527" s="169"/>
      <c r="FOP527" s="169"/>
      <c r="FOQ527" s="169"/>
      <c r="FOR527" s="169"/>
      <c r="FOS527" s="169"/>
      <c r="FOT527" s="169"/>
      <c r="FOU527" s="169"/>
      <c r="FOV527" s="169"/>
      <c r="FOW527" s="169"/>
      <c r="FOX527" s="169"/>
      <c r="FOY527" s="169"/>
      <c r="FOZ527" s="169"/>
      <c r="FPA527" s="169"/>
      <c r="FPB527" s="169"/>
      <c r="FPC527" s="169"/>
      <c r="FPD527" s="169"/>
      <c r="FPE527" s="169"/>
      <c r="FPF527" s="169"/>
      <c r="FPG527" s="169"/>
      <c r="FPH527" s="169"/>
      <c r="FPI527" s="169"/>
      <c r="FPJ527" s="169"/>
      <c r="FPK527" s="169"/>
      <c r="FPL527" s="169"/>
      <c r="FPM527" s="169"/>
      <c r="FPN527" s="169"/>
      <c r="FPO527" s="169"/>
      <c r="FPP527" s="169"/>
      <c r="FPQ527" s="169"/>
      <c r="FPR527" s="169"/>
      <c r="FPS527" s="169"/>
      <c r="FPT527" s="169"/>
      <c r="FPU527" s="169"/>
      <c r="FPV527" s="169"/>
      <c r="FPW527" s="169"/>
      <c r="FPX527" s="169"/>
      <c r="FPY527" s="546"/>
      <c r="FPZ527" s="546"/>
      <c r="FQA527" s="546"/>
      <c r="FQB527" s="546"/>
      <c r="FQC527" s="546"/>
      <c r="FQD527" s="546"/>
      <c r="FQE527" s="546"/>
      <c r="FQF527" s="546"/>
      <c r="FQG527" s="546"/>
      <c r="FQH527" s="546"/>
      <c r="FQI527" s="546"/>
      <c r="FQJ527" s="546"/>
      <c r="FQK527" s="546"/>
      <c r="FQL527" s="546"/>
      <c r="FQM527" s="546"/>
      <c r="FQN527" s="546"/>
      <c r="FQO527" s="546"/>
      <c r="FQP527" s="546"/>
      <c r="FQQ527" s="546"/>
      <c r="FQR527" s="546"/>
      <c r="FQS527" s="546"/>
      <c r="FQT527" s="546"/>
      <c r="FQU527" s="546"/>
      <c r="FQV527" s="546"/>
      <c r="FQW527" s="89"/>
      <c r="FQX527" s="89"/>
      <c r="FQY527" s="89"/>
      <c r="FQZ527" s="89"/>
      <c r="FRA527" s="89"/>
      <c r="FRB527" s="546"/>
      <c r="FRC527" s="546"/>
      <c r="FRD527" s="89"/>
      <c r="FRE527" s="89"/>
      <c r="FRF527" s="546"/>
      <c r="FRG527" s="546"/>
      <c r="FRH527" s="89"/>
      <c r="FRI527" s="89"/>
      <c r="FRJ527" s="546"/>
      <c r="FRK527" s="546"/>
      <c r="FRL527" s="546"/>
      <c r="FRM527" s="546"/>
      <c r="FRN527" s="546"/>
      <c r="FRO527" s="546"/>
      <c r="FRP527" s="546"/>
      <c r="FRQ527" s="89"/>
      <c r="FRR527" s="89"/>
      <c r="FRS527" s="546"/>
      <c r="FRT527" s="546"/>
      <c r="FRU527" s="89"/>
      <c r="FRV527" s="89"/>
      <c r="FRW527" s="546"/>
      <c r="FRX527" s="546"/>
      <c r="FRY527" s="546"/>
      <c r="FRZ527" s="546"/>
      <c r="FSA527" s="546"/>
      <c r="FSB527" s="204"/>
      <c r="FSC527" s="108"/>
      <c r="FSD527" s="546"/>
      <c r="FSE527" s="546"/>
      <c r="FSF527" s="546"/>
      <c r="FSG527" s="546"/>
      <c r="FSH527" s="546"/>
      <c r="FSI527" s="546"/>
      <c r="FSJ527" s="546"/>
      <c r="FSK527" s="169"/>
      <c r="FSL527" s="169"/>
      <c r="FSM527" s="169"/>
      <c r="FSN527" s="169"/>
      <c r="FSO527" s="169"/>
      <c r="FSP527" s="169"/>
      <c r="FSQ527" s="169"/>
      <c r="FSR527" s="169"/>
      <c r="FSS527" s="169"/>
      <c r="FST527" s="169"/>
      <c r="FSU527" s="169"/>
      <c r="FSV527" s="169"/>
      <c r="FSW527" s="169"/>
      <c r="FSX527" s="169"/>
      <c r="FSY527" s="169"/>
      <c r="FSZ527" s="169"/>
      <c r="FTA527" s="169"/>
      <c r="FTB527" s="169"/>
      <c r="FTC527" s="169"/>
      <c r="FTD527" s="169"/>
      <c r="FTE527" s="169"/>
      <c r="FTF527" s="169"/>
      <c r="FTG527" s="169"/>
      <c r="FTH527" s="169"/>
      <c r="FTI527" s="169"/>
      <c r="FTJ527" s="169"/>
      <c r="FTK527" s="169"/>
      <c r="FTL527" s="169"/>
      <c r="FTM527" s="169"/>
      <c r="FTN527" s="169"/>
      <c r="FTO527" s="169"/>
      <c r="FTP527" s="169"/>
      <c r="FTQ527" s="169"/>
      <c r="FTR527" s="169"/>
      <c r="FTS527" s="169"/>
      <c r="FTT527" s="169"/>
      <c r="FTU527" s="169"/>
      <c r="FTV527" s="169"/>
      <c r="FTW527" s="169"/>
      <c r="FTX527" s="169"/>
      <c r="FTY527" s="169"/>
      <c r="FTZ527" s="169"/>
      <c r="FUA527" s="169"/>
      <c r="FUB527" s="169"/>
      <c r="FUC527" s="546"/>
      <c r="FUD527" s="546"/>
      <c r="FUE527" s="546"/>
      <c r="FUF527" s="546"/>
      <c r="FUG527" s="546"/>
      <c r="FUH527" s="546"/>
      <c r="FUI527" s="546"/>
      <c r="FUJ527" s="546"/>
      <c r="FUK527" s="546"/>
      <c r="FUL527" s="546"/>
      <c r="FUM527" s="546"/>
      <c r="FUN527" s="546"/>
      <c r="FUO527" s="546"/>
      <c r="FUP527" s="546"/>
      <c r="FUQ527" s="546"/>
      <c r="FUR527" s="546"/>
      <c r="FUS527" s="546"/>
      <c r="FUT527" s="546"/>
      <c r="FUU527" s="546"/>
      <c r="FUV527" s="546"/>
      <c r="FUW527" s="546"/>
      <c r="FUX527" s="546"/>
      <c r="FUY527" s="546"/>
      <c r="FUZ527" s="546"/>
      <c r="FVA527" s="89"/>
      <c r="FVB527" s="89"/>
      <c r="FVC527" s="89"/>
      <c r="FVD527" s="89"/>
      <c r="FVE527" s="89"/>
      <c r="FVF527" s="546"/>
      <c r="FVG527" s="546"/>
      <c r="FVH527" s="89"/>
      <c r="FVI527" s="89"/>
      <c r="FVJ527" s="546"/>
      <c r="FVK527" s="546"/>
      <c r="FVL527" s="89"/>
      <c r="FVM527" s="89"/>
      <c r="FVN527" s="546"/>
      <c r="FVO527" s="546"/>
      <c r="FVP527" s="546"/>
      <c r="FVQ527" s="546"/>
      <c r="FVR527" s="546"/>
      <c r="FVS527" s="546"/>
      <c r="FVT527" s="546"/>
      <c r="FVU527" s="89"/>
      <c r="FVV527" s="89"/>
      <c r="FVW527" s="546"/>
      <c r="FVX527" s="546"/>
      <c r="FVY527" s="89"/>
      <c r="FVZ527" s="89"/>
      <c r="FWA527" s="546"/>
      <c r="FWB527" s="546"/>
      <c r="FWC527" s="546"/>
      <c r="FWD527" s="546"/>
      <c r="FWE527" s="546"/>
      <c r="FWF527" s="204"/>
      <c r="FWG527" s="108"/>
      <c r="FWH527" s="546"/>
      <c r="FWI527" s="546"/>
      <c r="FWJ527" s="546"/>
      <c r="FWK527" s="546"/>
      <c r="FWL527" s="546"/>
      <c r="FWM527" s="546"/>
      <c r="FWN527" s="546"/>
      <c r="FWO527" s="169"/>
      <c r="FWP527" s="169"/>
      <c r="FWQ527" s="169"/>
      <c r="FWR527" s="169"/>
      <c r="FWS527" s="169"/>
      <c r="FWT527" s="169"/>
      <c r="FWU527" s="169"/>
      <c r="FWV527" s="169"/>
      <c r="FWW527" s="169"/>
      <c r="FWX527" s="169"/>
      <c r="FWY527" s="169"/>
      <c r="FWZ527" s="169"/>
      <c r="FXA527" s="169"/>
      <c r="FXB527" s="169"/>
      <c r="FXC527" s="169"/>
      <c r="FXD527" s="169"/>
      <c r="FXE527" s="169"/>
      <c r="FXF527" s="169"/>
      <c r="FXG527" s="169"/>
      <c r="FXH527" s="169"/>
      <c r="FXI527" s="169"/>
      <c r="FXJ527" s="169"/>
      <c r="FXK527" s="169"/>
      <c r="FXL527" s="169"/>
      <c r="FXM527" s="169"/>
      <c r="FXN527" s="169"/>
      <c r="FXO527" s="169"/>
      <c r="FXP527" s="169"/>
      <c r="FXQ527" s="169"/>
      <c r="FXR527" s="169"/>
      <c r="FXS527" s="169"/>
      <c r="FXT527" s="169"/>
      <c r="FXU527" s="169"/>
      <c r="FXV527" s="169"/>
      <c r="FXW527" s="169"/>
      <c r="FXX527" s="169"/>
      <c r="FXY527" s="169"/>
      <c r="FXZ527" s="169"/>
      <c r="FYA527" s="169"/>
      <c r="FYB527" s="169"/>
      <c r="FYC527" s="169"/>
      <c r="FYD527" s="169"/>
      <c r="FYE527" s="169"/>
      <c r="FYF527" s="169"/>
      <c r="FYG527" s="546"/>
      <c r="FYH527" s="546"/>
      <c r="FYI527" s="546"/>
      <c r="FYJ527" s="546"/>
      <c r="FYK527" s="546"/>
      <c r="FYL527" s="546"/>
      <c r="FYM527" s="546"/>
      <c r="FYN527" s="546"/>
      <c r="FYO527" s="546"/>
      <c r="FYP527" s="546"/>
      <c r="FYQ527" s="546"/>
      <c r="FYR527" s="546"/>
      <c r="FYS527" s="546"/>
      <c r="FYT527" s="546"/>
      <c r="FYU527" s="546"/>
      <c r="FYV527" s="546"/>
      <c r="FYW527" s="546"/>
      <c r="FYX527" s="546"/>
      <c r="FYY527" s="546"/>
      <c r="FYZ527" s="546"/>
      <c r="FZA527" s="546"/>
      <c r="FZB527" s="546"/>
      <c r="FZC527" s="546"/>
      <c r="FZD527" s="546"/>
      <c r="FZE527" s="89"/>
      <c r="FZF527" s="89"/>
      <c r="FZG527" s="89"/>
      <c r="FZH527" s="89"/>
      <c r="FZI527" s="89"/>
      <c r="FZJ527" s="546"/>
      <c r="FZK527" s="546"/>
      <c r="FZL527" s="89"/>
      <c r="FZM527" s="89"/>
      <c r="FZN527" s="546"/>
      <c r="FZO527" s="546"/>
      <c r="FZP527" s="89"/>
      <c r="FZQ527" s="89"/>
      <c r="FZR527" s="546"/>
      <c r="FZS527" s="546"/>
      <c r="FZT527" s="546"/>
      <c r="FZU527" s="546"/>
      <c r="FZV527" s="546"/>
      <c r="FZW527" s="546"/>
      <c r="FZX527" s="546"/>
      <c r="FZY527" s="89"/>
      <c r="FZZ527" s="89"/>
      <c r="GAA527" s="546"/>
      <c r="GAB527" s="546"/>
      <c r="GAC527" s="89"/>
      <c r="GAD527" s="89"/>
      <c r="GAE527" s="546"/>
      <c r="GAF527" s="546"/>
      <c r="GAG527" s="546"/>
      <c r="GAH527" s="546"/>
      <c r="GAI527" s="546"/>
      <c r="GAJ527" s="204"/>
      <c r="GAK527" s="108"/>
      <c r="GAL527" s="546"/>
      <c r="GAM527" s="546"/>
      <c r="GAN527" s="546"/>
      <c r="GAO527" s="546"/>
      <c r="GAP527" s="546"/>
      <c r="GAQ527" s="546"/>
      <c r="GAR527" s="546"/>
      <c r="GAS527" s="169"/>
      <c r="GAT527" s="169"/>
      <c r="GAU527" s="169"/>
      <c r="GAV527" s="169"/>
      <c r="GAW527" s="169"/>
      <c r="GAX527" s="169"/>
      <c r="GAY527" s="169"/>
      <c r="GAZ527" s="169"/>
      <c r="GBA527" s="169"/>
      <c r="GBB527" s="169"/>
      <c r="GBC527" s="169"/>
      <c r="GBD527" s="169"/>
      <c r="GBE527" s="169"/>
      <c r="GBF527" s="169"/>
      <c r="GBG527" s="169"/>
      <c r="GBH527" s="169"/>
      <c r="GBI527" s="169"/>
      <c r="GBJ527" s="169"/>
      <c r="GBK527" s="169"/>
      <c r="GBL527" s="169"/>
      <c r="GBM527" s="169"/>
      <c r="GBN527" s="169"/>
      <c r="GBO527" s="169"/>
      <c r="GBP527" s="169"/>
      <c r="GBQ527" s="169"/>
      <c r="GBR527" s="169"/>
      <c r="GBS527" s="169"/>
      <c r="GBT527" s="169"/>
      <c r="GBU527" s="169"/>
      <c r="GBV527" s="169"/>
      <c r="GBW527" s="169"/>
      <c r="GBX527" s="169"/>
      <c r="GBY527" s="169"/>
      <c r="GBZ527" s="169"/>
      <c r="GCA527" s="169"/>
      <c r="GCB527" s="169"/>
      <c r="GCC527" s="169"/>
      <c r="GCD527" s="169"/>
      <c r="GCE527" s="169"/>
      <c r="GCF527" s="169"/>
      <c r="GCG527" s="169"/>
      <c r="GCH527" s="169"/>
      <c r="GCI527" s="169"/>
      <c r="GCJ527" s="169"/>
      <c r="GCK527" s="546"/>
      <c r="GCL527" s="546"/>
      <c r="GCM527" s="546"/>
      <c r="GCN527" s="546"/>
      <c r="GCO527" s="546"/>
      <c r="GCP527" s="546"/>
      <c r="GCQ527" s="546"/>
      <c r="GCR527" s="546"/>
      <c r="GCS527" s="546"/>
      <c r="GCT527" s="546"/>
      <c r="GCU527" s="546"/>
      <c r="GCV527" s="546"/>
      <c r="GCW527" s="546"/>
      <c r="GCX527" s="546"/>
      <c r="GCY527" s="546"/>
      <c r="GCZ527" s="546"/>
      <c r="GDA527" s="546"/>
      <c r="GDB527" s="546"/>
      <c r="GDC527" s="546"/>
      <c r="GDD527" s="546"/>
      <c r="GDE527" s="546"/>
      <c r="GDF527" s="546"/>
      <c r="GDG527" s="546"/>
      <c r="GDH527" s="546"/>
      <c r="GDI527" s="89"/>
      <c r="GDJ527" s="89"/>
      <c r="GDK527" s="89"/>
      <c r="GDL527" s="89"/>
      <c r="GDM527" s="89"/>
      <c r="GDN527" s="546"/>
      <c r="GDO527" s="546"/>
      <c r="GDP527" s="89"/>
      <c r="GDQ527" s="89"/>
      <c r="GDR527" s="546"/>
      <c r="GDS527" s="546"/>
      <c r="GDT527" s="89"/>
      <c r="GDU527" s="89"/>
      <c r="GDV527" s="546"/>
      <c r="GDW527" s="546"/>
      <c r="GDX527" s="546"/>
      <c r="GDY527" s="546"/>
      <c r="GDZ527" s="546"/>
      <c r="GEA527" s="546"/>
      <c r="GEB527" s="546"/>
      <c r="GEC527" s="89"/>
      <c r="GED527" s="89"/>
      <c r="GEE527" s="546"/>
      <c r="GEF527" s="546"/>
      <c r="GEG527" s="89"/>
      <c r="GEH527" s="89"/>
      <c r="GEI527" s="546"/>
      <c r="GEJ527" s="546"/>
      <c r="GEK527" s="546"/>
      <c r="GEL527" s="546"/>
      <c r="GEM527" s="546"/>
      <c r="GEN527" s="204"/>
      <c r="GEO527" s="108"/>
      <c r="GEP527" s="546"/>
      <c r="GEQ527" s="546"/>
      <c r="GER527" s="546"/>
      <c r="GES527" s="546"/>
      <c r="GET527" s="546"/>
      <c r="GEU527" s="546"/>
      <c r="GEV527" s="546"/>
      <c r="GEW527" s="169"/>
      <c r="GEX527" s="169"/>
      <c r="GEY527" s="169"/>
      <c r="GEZ527" s="169"/>
      <c r="GFA527" s="169"/>
      <c r="GFB527" s="169"/>
      <c r="GFC527" s="169"/>
      <c r="GFD527" s="169"/>
      <c r="GFE527" s="169"/>
      <c r="GFF527" s="169"/>
      <c r="GFG527" s="169"/>
      <c r="GFH527" s="169"/>
      <c r="GFI527" s="169"/>
      <c r="GFJ527" s="169"/>
      <c r="GFK527" s="169"/>
      <c r="GFL527" s="169"/>
      <c r="GFM527" s="169"/>
      <c r="GFN527" s="169"/>
      <c r="GFO527" s="169"/>
      <c r="GFP527" s="169"/>
      <c r="GFQ527" s="169"/>
      <c r="GFR527" s="169"/>
      <c r="GFS527" s="169"/>
      <c r="GFT527" s="169"/>
      <c r="GFU527" s="169"/>
      <c r="GFV527" s="169"/>
      <c r="GFW527" s="169"/>
      <c r="GFX527" s="169"/>
      <c r="GFY527" s="169"/>
      <c r="GFZ527" s="169"/>
      <c r="GGA527" s="169"/>
      <c r="GGB527" s="169"/>
      <c r="GGC527" s="169"/>
      <c r="GGD527" s="169"/>
      <c r="GGE527" s="169"/>
      <c r="GGF527" s="169"/>
      <c r="GGG527" s="169"/>
      <c r="GGH527" s="169"/>
      <c r="GGI527" s="169"/>
      <c r="GGJ527" s="169"/>
      <c r="GGK527" s="169"/>
      <c r="GGL527" s="169"/>
      <c r="GGM527" s="169"/>
      <c r="GGN527" s="169"/>
      <c r="GGO527" s="546"/>
      <c r="GGP527" s="546"/>
      <c r="GGQ527" s="546"/>
      <c r="GGR527" s="546"/>
      <c r="GGS527" s="546"/>
      <c r="GGT527" s="546"/>
      <c r="GGU527" s="546"/>
      <c r="GGV527" s="546"/>
      <c r="GGW527" s="546"/>
      <c r="GGX527" s="546"/>
      <c r="GGY527" s="546"/>
      <c r="GGZ527" s="546"/>
      <c r="GHA527" s="546"/>
      <c r="GHB527" s="546"/>
      <c r="GHC527" s="546"/>
      <c r="GHD527" s="546"/>
      <c r="GHE527" s="546"/>
      <c r="GHF527" s="546"/>
      <c r="GHG527" s="546"/>
      <c r="GHH527" s="546"/>
      <c r="GHI527" s="546"/>
      <c r="GHJ527" s="546"/>
      <c r="GHK527" s="546"/>
      <c r="GHL527" s="546"/>
      <c r="GHM527" s="89"/>
      <c r="GHN527" s="89"/>
      <c r="GHO527" s="89"/>
      <c r="GHP527" s="89"/>
      <c r="GHQ527" s="89"/>
      <c r="GHR527" s="546"/>
      <c r="GHS527" s="546"/>
      <c r="GHT527" s="89"/>
      <c r="GHU527" s="89"/>
      <c r="GHV527" s="546"/>
      <c r="GHW527" s="546"/>
      <c r="GHX527" s="89"/>
      <c r="GHY527" s="89"/>
      <c r="GHZ527" s="546"/>
      <c r="GIA527" s="546"/>
      <c r="GIB527" s="546"/>
      <c r="GIC527" s="546"/>
      <c r="GID527" s="546"/>
      <c r="GIE527" s="546"/>
      <c r="GIF527" s="546"/>
      <c r="GIG527" s="89"/>
      <c r="GIH527" s="89"/>
      <c r="GII527" s="546"/>
      <c r="GIJ527" s="546"/>
      <c r="GIK527" s="89"/>
      <c r="GIL527" s="89"/>
      <c r="GIM527" s="546"/>
      <c r="GIN527" s="546"/>
      <c r="GIO527" s="546"/>
      <c r="GIP527" s="546"/>
      <c r="GIQ527" s="546"/>
      <c r="GIR527" s="204"/>
      <c r="GIS527" s="108"/>
      <c r="GIT527" s="546"/>
      <c r="GIU527" s="546"/>
      <c r="GIV527" s="546"/>
      <c r="GIW527" s="546"/>
      <c r="GIX527" s="546"/>
      <c r="GIY527" s="546"/>
      <c r="GIZ527" s="546"/>
      <c r="GJA527" s="169"/>
      <c r="GJB527" s="169"/>
      <c r="GJC527" s="169"/>
      <c r="GJD527" s="169"/>
      <c r="GJE527" s="169"/>
      <c r="GJF527" s="169"/>
      <c r="GJG527" s="169"/>
      <c r="GJH527" s="169"/>
      <c r="GJI527" s="169"/>
      <c r="GJJ527" s="169"/>
      <c r="GJK527" s="169"/>
      <c r="GJL527" s="169"/>
      <c r="GJM527" s="169"/>
      <c r="GJN527" s="169"/>
      <c r="GJO527" s="169"/>
      <c r="GJP527" s="169"/>
      <c r="GJQ527" s="169"/>
      <c r="GJR527" s="169"/>
      <c r="GJS527" s="169"/>
      <c r="GJT527" s="169"/>
      <c r="GJU527" s="169"/>
      <c r="GJV527" s="169"/>
      <c r="GJW527" s="169"/>
      <c r="GJX527" s="169"/>
      <c r="GJY527" s="169"/>
      <c r="GJZ527" s="169"/>
      <c r="GKA527" s="169"/>
      <c r="GKB527" s="169"/>
      <c r="GKC527" s="169"/>
      <c r="GKD527" s="169"/>
      <c r="GKE527" s="169"/>
      <c r="GKF527" s="169"/>
      <c r="GKG527" s="169"/>
      <c r="GKH527" s="169"/>
      <c r="GKI527" s="169"/>
      <c r="GKJ527" s="169"/>
      <c r="GKK527" s="169"/>
      <c r="GKL527" s="169"/>
      <c r="GKM527" s="169"/>
      <c r="GKN527" s="169"/>
      <c r="GKO527" s="169"/>
      <c r="GKP527" s="169"/>
      <c r="GKQ527" s="169"/>
      <c r="GKR527" s="169"/>
      <c r="GKS527" s="546"/>
      <c r="GKT527" s="546"/>
      <c r="GKU527" s="546"/>
      <c r="GKV527" s="546"/>
      <c r="GKW527" s="546"/>
      <c r="GKX527" s="546"/>
      <c r="GKY527" s="546"/>
      <c r="GKZ527" s="546"/>
      <c r="GLA527" s="546"/>
      <c r="GLB527" s="546"/>
      <c r="GLC527" s="546"/>
      <c r="GLD527" s="546"/>
      <c r="GLE527" s="546"/>
      <c r="GLF527" s="546"/>
      <c r="GLG527" s="546"/>
      <c r="GLH527" s="546"/>
      <c r="GLI527" s="546"/>
      <c r="GLJ527" s="546"/>
      <c r="GLK527" s="546"/>
      <c r="GLL527" s="546"/>
      <c r="GLM527" s="546"/>
      <c r="GLN527" s="546"/>
      <c r="GLO527" s="546"/>
      <c r="GLP527" s="546"/>
      <c r="GLQ527" s="89"/>
      <c r="GLR527" s="89"/>
      <c r="GLS527" s="89"/>
      <c r="GLT527" s="89"/>
      <c r="GLU527" s="89"/>
      <c r="GLV527" s="546"/>
      <c r="GLW527" s="546"/>
      <c r="GLX527" s="89"/>
      <c r="GLY527" s="89"/>
      <c r="GLZ527" s="546"/>
      <c r="GMA527" s="546"/>
      <c r="GMB527" s="89"/>
      <c r="GMC527" s="89"/>
      <c r="GMD527" s="546"/>
      <c r="GME527" s="546"/>
      <c r="GMF527" s="546"/>
      <c r="GMG527" s="546"/>
      <c r="GMH527" s="546"/>
      <c r="GMI527" s="546"/>
      <c r="GMJ527" s="546"/>
      <c r="GMK527" s="89"/>
      <c r="GML527" s="89"/>
      <c r="GMM527" s="546"/>
      <c r="GMN527" s="546"/>
      <c r="GMO527" s="89"/>
      <c r="GMP527" s="89"/>
      <c r="GMQ527" s="546"/>
      <c r="GMR527" s="546"/>
      <c r="GMS527" s="546"/>
      <c r="GMT527" s="546"/>
      <c r="GMU527" s="546"/>
      <c r="GMV527" s="204"/>
      <c r="GMW527" s="108"/>
      <c r="GMX527" s="546"/>
      <c r="GMY527" s="546"/>
      <c r="GMZ527" s="546"/>
      <c r="GNA527" s="546"/>
      <c r="GNB527" s="546"/>
      <c r="GNC527" s="546"/>
      <c r="GND527" s="546"/>
      <c r="GNE527" s="169"/>
      <c r="GNF527" s="169"/>
      <c r="GNG527" s="169"/>
      <c r="GNH527" s="169"/>
      <c r="GNI527" s="169"/>
      <c r="GNJ527" s="169"/>
      <c r="GNK527" s="169"/>
      <c r="GNL527" s="169"/>
      <c r="GNM527" s="169"/>
      <c r="GNN527" s="169"/>
      <c r="GNO527" s="169"/>
      <c r="GNP527" s="169"/>
      <c r="GNQ527" s="169"/>
      <c r="GNR527" s="169"/>
      <c r="GNS527" s="169"/>
      <c r="GNT527" s="169"/>
      <c r="GNU527" s="169"/>
      <c r="GNV527" s="169"/>
      <c r="GNW527" s="169"/>
      <c r="GNX527" s="169"/>
      <c r="GNY527" s="169"/>
      <c r="GNZ527" s="169"/>
      <c r="GOA527" s="169"/>
      <c r="GOB527" s="169"/>
      <c r="GOC527" s="169"/>
      <c r="GOD527" s="169"/>
      <c r="GOE527" s="169"/>
      <c r="GOF527" s="169"/>
      <c r="GOG527" s="169"/>
      <c r="GOH527" s="169"/>
      <c r="GOI527" s="169"/>
      <c r="GOJ527" s="169"/>
      <c r="GOK527" s="169"/>
      <c r="GOL527" s="169"/>
      <c r="GOM527" s="169"/>
      <c r="GON527" s="169"/>
      <c r="GOO527" s="169"/>
      <c r="GOP527" s="169"/>
      <c r="GOQ527" s="169"/>
      <c r="GOR527" s="169"/>
      <c r="GOS527" s="169"/>
      <c r="GOT527" s="169"/>
      <c r="GOU527" s="169"/>
      <c r="GOV527" s="169"/>
      <c r="GOW527" s="546"/>
      <c r="GOX527" s="546"/>
      <c r="GOY527" s="546"/>
      <c r="GOZ527" s="546"/>
      <c r="GPA527" s="546"/>
      <c r="GPB527" s="546"/>
      <c r="GPC527" s="546"/>
      <c r="GPD527" s="546"/>
      <c r="GPE527" s="546"/>
      <c r="GPF527" s="546"/>
      <c r="GPG527" s="546"/>
      <c r="GPH527" s="546"/>
      <c r="GPI527" s="546"/>
      <c r="GPJ527" s="546"/>
      <c r="GPK527" s="546"/>
      <c r="GPL527" s="546"/>
      <c r="GPM527" s="546"/>
      <c r="GPN527" s="546"/>
      <c r="GPO527" s="546"/>
      <c r="GPP527" s="546"/>
      <c r="GPQ527" s="546"/>
      <c r="GPR527" s="546"/>
      <c r="GPS527" s="546"/>
      <c r="GPT527" s="546"/>
      <c r="GPU527" s="89"/>
      <c r="GPV527" s="89"/>
      <c r="GPW527" s="89"/>
      <c r="GPX527" s="89"/>
      <c r="GPY527" s="89"/>
      <c r="GPZ527" s="546"/>
      <c r="GQA527" s="546"/>
      <c r="GQB527" s="89"/>
      <c r="GQC527" s="89"/>
      <c r="GQD527" s="546"/>
      <c r="GQE527" s="546"/>
      <c r="GQF527" s="89"/>
      <c r="GQG527" s="89"/>
      <c r="GQH527" s="546"/>
      <c r="GQI527" s="546"/>
      <c r="GQJ527" s="546"/>
      <c r="GQK527" s="546"/>
      <c r="GQL527" s="546"/>
      <c r="GQM527" s="546"/>
      <c r="GQN527" s="546"/>
      <c r="GQO527" s="89"/>
      <c r="GQP527" s="89"/>
      <c r="GQQ527" s="546"/>
      <c r="GQR527" s="546"/>
      <c r="GQS527" s="89"/>
      <c r="GQT527" s="89"/>
      <c r="GQU527" s="546"/>
      <c r="GQV527" s="546"/>
      <c r="GQW527" s="546"/>
      <c r="GQX527" s="546"/>
      <c r="GQY527" s="546"/>
      <c r="GQZ527" s="204"/>
      <c r="GRA527" s="108"/>
      <c r="GRB527" s="546"/>
      <c r="GRC527" s="546"/>
      <c r="GRD527" s="546"/>
      <c r="GRE527" s="546"/>
      <c r="GRF527" s="546"/>
      <c r="GRG527" s="546"/>
      <c r="GRH527" s="546"/>
      <c r="GRI527" s="169"/>
      <c r="GRJ527" s="169"/>
      <c r="GRK527" s="169"/>
      <c r="GRL527" s="169"/>
      <c r="GRM527" s="169"/>
      <c r="GRN527" s="169"/>
      <c r="GRO527" s="169"/>
      <c r="GRP527" s="169"/>
      <c r="GRQ527" s="169"/>
      <c r="GRR527" s="169"/>
      <c r="GRS527" s="169"/>
      <c r="GRT527" s="169"/>
      <c r="GRU527" s="169"/>
      <c r="GRV527" s="169"/>
      <c r="GRW527" s="169"/>
      <c r="GRX527" s="169"/>
      <c r="GRY527" s="169"/>
      <c r="GRZ527" s="169"/>
      <c r="GSA527" s="169"/>
      <c r="GSB527" s="169"/>
      <c r="GSC527" s="169"/>
      <c r="GSD527" s="169"/>
      <c r="GSE527" s="169"/>
      <c r="GSF527" s="169"/>
      <c r="GSG527" s="169"/>
      <c r="GSH527" s="169"/>
      <c r="GSI527" s="169"/>
      <c r="GSJ527" s="169"/>
      <c r="GSK527" s="169"/>
      <c r="GSL527" s="169"/>
      <c r="GSM527" s="169"/>
      <c r="GSN527" s="169"/>
      <c r="GSO527" s="169"/>
      <c r="GSP527" s="169"/>
      <c r="GSQ527" s="169"/>
      <c r="GSR527" s="169"/>
      <c r="GSS527" s="169"/>
      <c r="GST527" s="169"/>
      <c r="GSU527" s="169"/>
      <c r="GSV527" s="169"/>
      <c r="GSW527" s="169"/>
      <c r="GSX527" s="169"/>
      <c r="GSY527" s="169"/>
      <c r="GSZ527" s="169"/>
      <c r="GTA527" s="546"/>
      <c r="GTB527" s="546"/>
      <c r="GTC527" s="546"/>
      <c r="GTD527" s="546"/>
      <c r="GTE527" s="546"/>
      <c r="GTF527" s="546"/>
      <c r="GTG527" s="546"/>
      <c r="GTH527" s="546"/>
      <c r="GTI527" s="546"/>
      <c r="GTJ527" s="546"/>
      <c r="GTK527" s="546"/>
      <c r="GTL527" s="546"/>
      <c r="GTM527" s="546"/>
      <c r="GTN527" s="546"/>
      <c r="GTO527" s="546"/>
      <c r="GTP527" s="546"/>
      <c r="GTQ527" s="546"/>
      <c r="GTR527" s="546"/>
      <c r="GTS527" s="546"/>
      <c r="GTT527" s="546"/>
      <c r="GTU527" s="546"/>
      <c r="GTV527" s="546"/>
      <c r="GTW527" s="546"/>
      <c r="GTX527" s="546"/>
      <c r="GTY527" s="89"/>
      <c r="GTZ527" s="89"/>
      <c r="GUA527" s="89"/>
      <c r="GUB527" s="89"/>
      <c r="GUC527" s="89"/>
      <c r="GUD527" s="546"/>
      <c r="GUE527" s="546"/>
      <c r="GUF527" s="89"/>
      <c r="GUG527" s="89"/>
      <c r="GUH527" s="546"/>
      <c r="GUI527" s="546"/>
      <c r="GUJ527" s="89"/>
      <c r="GUK527" s="89"/>
      <c r="GUL527" s="546"/>
      <c r="GUM527" s="546"/>
      <c r="GUN527" s="546"/>
      <c r="GUO527" s="546"/>
      <c r="GUP527" s="546"/>
      <c r="GUQ527" s="546"/>
      <c r="GUR527" s="546"/>
      <c r="GUS527" s="89"/>
      <c r="GUT527" s="89"/>
      <c r="GUU527" s="546"/>
      <c r="GUV527" s="546"/>
      <c r="GUW527" s="89"/>
      <c r="GUX527" s="89"/>
      <c r="GUY527" s="546"/>
      <c r="GUZ527" s="546"/>
      <c r="GVA527" s="546"/>
      <c r="GVB527" s="546"/>
      <c r="GVC527" s="546"/>
      <c r="GVD527" s="204"/>
      <c r="GVE527" s="108"/>
      <c r="GVF527" s="546"/>
      <c r="GVG527" s="546"/>
      <c r="GVH527" s="546"/>
      <c r="GVI527" s="546"/>
      <c r="GVJ527" s="546"/>
      <c r="GVK527" s="546"/>
      <c r="GVL527" s="546"/>
      <c r="GVM527" s="169"/>
      <c r="GVN527" s="169"/>
      <c r="GVO527" s="169"/>
      <c r="GVP527" s="169"/>
      <c r="GVQ527" s="169"/>
      <c r="GVR527" s="169"/>
      <c r="GVS527" s="169"/>
      <c r="GVT527" s="169"/>
      <c r="GVU527" s="169"/>
      <c r="GVV527" s="169"/>
      <c r="GVW527" s="169"/>
      <c r="GVX527" s="169"/>
      <c r="GVY527" s="169"/>
      <c r="GVZ527" s="169"/>
      <c r="GWA527" s="169"/>
      <c r="GWB527" s="169"/>
      <c r="GWC527" s="169"/>
      <c r="GWD527" s="169"/>
      <c r="GWE527" s="169"/>
      <c r="GWF527" s="169"/>
      <c r="GWG527" s="169"/>
      <c r="GWH527" s="169"/>
      <c r="GWI527" s="169"/>
      <c r="GWJ527" s="169"/>
      <c r="GWK527" s="169"/>
      <c r="GWL527" s="169"/>
      <c r="GWM527" s="169"/>
      <c r="GWN527" s="169"/>
      <c r="GWO527" s="169"/>
      <c r="GWP527" s="169"/>
      <c r="GWQ527" s="169"/>
      <c r="GWR527" s="169"/>
      <c r="GWS527" s="169"/>
      <c r="GWT527" s="169"/>
      <c r="GWU527" s="169"/>
      <c r="GWV527" s="169"/>
      <c r="GWW527" s="169"/>
      <c r="GWX527" s="169"/>
      <c r="GWY527" s="169"/>
      <c r="GWZ527" s="169"/>
      <c r="GXA527" s="169"/>
      <c r="GXB527" s="169"/>
      <c r="GXC527" s="169"/>
      <c r="GXD527" s="169"/>
      <c r="GXE527" s="546"/>
      <c r="GXF527" s="546"/>
      <c r="GXG527" s="546"/>
      <c r="GXH527" s="546"/>
      <c r="GXI527" s="546"/>
      <c r="GXJ527" s="546"/>
      <c r="GXK527" s="546"/>
      <c r="GXL527" s="546"/>
      <c r="GXM527" s="546"/>
      <c r="GXN527" s="546"/>
      <c r="GXO527" s="546"/>
      <c r="GXP527" s="546"/>
      <c r="GXQ527" s="546"/>
      <c r="GXR527" s="546"/>
      <c r="GXS527" s="546"/>
      <c r="GXT527" s="546"/>
      <c r="GXU527" s="546"/>
      <c r="GXV527" s="546"/>
      <c r="GXW527" s="546"/>
      <c r="GXX527" s="546"/>
      <c r="GXY527" s="546"/>
      <c r="GXZ527" s="546"/>
      <c r="GYA527" s="546"/>
      <c r="GYB527" s="546"/>
      <c r="GYC527" s="89"/>
      <c r="GYD527" s="89"/>
      <c r="GYE527" s="89"/>
      <c r="GYF527" s="89"/>
      <c r="GYG527" s="89"/>
      <c r="GYH527" s="546"/>
      <c r="GYI527" s="546"/>
      <c r="GYJ527" s="89"/>
      <c r="GYK527" s="89"/>
      <c r="GYL527" s="546"/>
      <c r="GYM527" s="546"/>
      <c r="GYN527" s="89"/>
      <c r="GYO527" s="89"/>
      <c r="GYP527" s="546"/>
      <c r="GYQ527" s="546"/>
      <c r="GYR527" s="546"/>
      <c r="GYS527" s="546"/>
      <c r="GYT527" s="546"/>
      <c r="GYU527" s="546"/>
      <c r="GYV527" s="546"/>
      <c r="GYW527" s="89"/>
      <c r="GYX527" s="89"/>
      <c r="GYY527" s="546"/>
      <c r="GYZ527" s="546"/>
      <c r="GZA527" s="89"/>
      <c r="GZB527" s="89"/>
      <c r="GZC527" s="546"/>
      <c r="GZD527" s="546"/>
      <c r="GZE527" s="546"/>
      <c r="GZF527" s="546"/>
      <c r="GZG527" s="546"/>
      <c r="GZH527" s="204"/>
      <c r="GZI527" s="108"/>
      <c r="GZJ527" s="546"/>
      <c r="GZK527" s="546"/>
      <c r="GZL527" s="546"/>
      <c r="GZM527" s="546"/>
      <c r="GZN527" s="546"/>
      <c r="GZO527" s="546"/>
      <c r="GZP527" s="546"/>
      <c r="GZQ527" s="169"/>
      <c r="GZR527" s="169"/>
      <c r="GZS527" s="169"/>
      <c r="GZT527" s="169"/>
      <c r="GZU527" s="169"/>
      <c r="GZV527" s="169"/>
      <c r="GZW527" s="169"/>
      <c r="GZX527" s="169"/>
      <c r="GZY527" s="169"/>
      <c r="GZZ527" s="169"/>
      <c r="HAA527" s="169"/>
      <c r="HAB527" s="169"/>
      <c r="HAC527" s="169"/>
      <c r="HAD527" s="169"/>
      <c r="HAE527" s="169"/>
      <c r="HAF527" s="169"/>
      <c r="HAG527" s="169"/>
      <c r="HAH527" s="169"/>
      <c r="HAI527" s="169"/>
      <c r="HAJ527" s="169"/>
      <c r="HAK527" s="169"/>
      <c r="HAL527" s="169"/>
      <c r="HAM527" s="169"/>
      <c r="HAN527" s="169"/>
      <c r="HAO527" s="169"/>
      <c r="HAP527" s="169"/>
      <c r="HAQ527" s="169"/>
      <c r="HAR527" s="169"/>
      <c r="HAS527" s="169"/>
      <c r="HAT527" s="169"/>
      <c r="HAU527" s="169"/>
      <c r="HAV527" s="169"/>
      <c r="HAW527" s="169"/>
      <c r="HAX527" s="169"/>
      <c r="HAY527" s="169"/>
      <c r="HAZ527" s="169"/>
      <c r="HBA527" s="169"/>
      <c r="HBB527" s="169"/>
      <c r="HBC527" s="169"/>
      <c r="HBD527" s="169"/>
      <c r="HBE527" s="169"/>
      <c r="HBF527" s="169"/>
      <c r="HBG527" s="169"/>
      <c r="HBH527" s="169"/>
      <c r="HBI527" s="546"/>
      <c r="HBJ527" s="546"/>
      <c r="HBK527" s="546"/>
      <c r="HBL527" s="546"/>
      <c r="HBM527" s="546"/>
      <c r="HBN527" s="546"/>
      <c r="HBO527" s="546"/>
      <c r="HBP527" s="546"/>
      <c r="HBQ527" s="546"/>
      <c r="HBR527" s="546"/>
      <c r="HBS527" s="546"/>
      <c r="HBT527" s="546"/>
      <c r="HBU527" s="546"/>
      <c r="HBV527" s="546"/>
      <c r="HBW527" s="546"/>
      <c r="HBX527" s="546"/>
      <c r="HBY527" s="546"/>
      <c r="HBZ527" s="546"/>
      <c r="HCA527" s="546"/>
      <c r="HCB527" s="546"/>
      <c r="HCC527" s="546"/>
      <c r="HCD527" s="546"/>
      <c r="HCE527" s="546"/>
      <c r="HCF527" s="546"/>
      <c r="HCG527" s="89"/>
      <c r="HCH527" s="89"/>
      <c r="HCI527" s="89"/>
      <c r="HCJ527" s="89"/>
      <c r="HCK527" s="89"/>
      <c r="HCL527" s="546"/>
      <c r="HCM527" s="546"/>
      <c r="HCN527" s="89"/>
      <c r="HCO527" s="89"/>
      <c r="HCP527" s="546"/>
      <c r="HCQ527" s="546"/>
      <c r="HCR527" s="89"/>
      <c r="HCS527" s="89"/>
      <c r="HCT527" s="546"/>
      <c r="HCU527" s="546"/>
      <c r="HCV527" s="546"/>
      <c r="HCW527" s="546"/>
      <c r="HCX527" s="546"/>
      <c r="HCY527" s="546"/>
      <c r="HCZ527" s="546"/>
      <c r="HDA527" s="89"/>
      <c r="HDB527" s="89"/>
      <c r="HDC527" s="546"/>
      <c r="HDD527" s="546"/>
      <c r="HDE527" s="89"/>
      <c r="HDF527" s="89"/>
      <c r="HDG527" s="546"/>
      <c r="HDH527" s="546"/>
      <c r="HDI527" s="546"/>
      <c r="HDJ527" s="546"/>
      <c r="HDK527" s="546"/>
      <c r="HDL527" s="204"/>
      <c r="HDM527" s="108"/>
      <c r="HDN527" s="546"/>
      <c r="HDO527" s="546"/>
      <c r="HDP527" s="546"/>
      <c r="HDQ527" s="546"/>
      <c r="HDR527" s="546"/>
      <c r="HDS527" s="546"/>
      <c r="HDT527" s="546"/>
      <c r="HDU527" s="169"/>
      <c r="HDV527" s="169"/>
      <c r="HDW527" s="169"/>
      <c r="HDX527" s="169"/>
      <c r="HDY527" s="169"/>
      <c r="HDZ527" s="169"/>
      <c r="HEA527" s="169"/>
      <c r="HEB527" s="169"/>
      <c r="HEC527" s="169"/>
      <c r="HED527" s="169"/>
      <c r="HEE527" s="169"/>
      <c r="HEF527" s="169"/>
      <c r="HEG527" s="169"/>
      <c r="HEH527" s="169"/>
      <c r="HEI527" s="169"/>
      <c r="HEJ527" s="169"/>
      <c r="HEK527" s="169"/>
      <c r="HEL527" s="169"/>
      <c r="HEM527" s="169"/>
      <c r="HEN527" s="169"/>
      <c r="HEO527" s="169"/>
      <c r="HEP527" s="169"/>
      <c r="HEQ527" s="169"/>
      <c r="HER527" s="169"/>
      <c r="HES527" s="169"/>
      <c r="HET527" s="169"/>
      <c r="HEU527" s="169"/>
      <c r="HEV527" s="169"/>
      <c r="HEW527" s="169"/>
      <c r="HEX527" s="169"/>
      <c r="HEY527" s="169"/>
      <c r="HEZ527" s="169"/>
      <c r="HFA527" s="169"/>
      <c r="HFB527" s="169"/>
      <c r="HFC527" s="169"/>
      <c r="HFD527" s="169"/>
      <c r="HFE527" s="169"/>
      <c r="HFF527" s="169"/>
      <c r="HFG527" s="169"/>
      <c r="HFH527" s="169"/>
      <c r="HFI527" s="169"/>
      <c r="HFJ527" s="169"/>
      <c r="HFK527" s="169"/>
      <c r="HFL527" s="169"/>
      <c r="HFM527" s="546"/>
      <c r="HFN527" s="546"/>
      <c r="HFO527" s="546"/>
      <c r="HFP527" s="546"/>
      <c r="HFQ527" s="546"/>
      <c r="HFR527" s="546"/>
      <c r="HFS527" s="546"/>
      <c r="HFT527" s="546"/>
      <c r="HFU527" s="546"/>
      <c r="HFV527" s="546"/>
      <c r="HFW527" s="546"/>
      <c r="HFX527" s="546"/>
      <c r="HFY527" s="546"/>
      <c r="HFZ527" s="546"/>
      <c r="HGA527" s="546"/>
      <c r="HGB527" s="546"/>
      <c r="HGC527" s="546"/>
      <c r="HGD527" s="546"/>
      <c r="HGE527" s="546"/>
      <c r="HGF527" s="546"/>
      <c r="HGG527" s="546"/>
      <c r="HGH527" s="546"/>
      <c r="HGI527" s="546"/>
      <c r="HGJ527" s="546"/>
      <c r="HGK527" s="89"/>
      <c r="HGL527" s="89"/>
      <c r="HGM527" s="89"/>
      <c r="HGN527" s="89"/>
      <c r="HGO527" s="89"/>
      <c r="HGP527" s="546"/>
      <c r="HGQ527" s="546"/>
      <c r="HGR527" s="89"/>
      <c r="HGS527" s="89"/>
      <c r="HGT527" s="546"/>
      <c r="HGU527" s="546"/>
      <c r="HGV527" s="89"/>
      <c r="HGW527" s="89"/>
      <c r="HGX527" s="546"/>
      <c r="HGY527" s="546"/>
      <c r="HGZ527" s="546"/>
      <c r="HHA527" s="546"/>
      <c r="HHB527" s="546"/>
      <c r="HHC527" s="546"/>
      <c r="HHD527" s="546"/>
      <c r="HHE527" s="89"/>
      <c r="HHF527" s="89"/>
      <c r="HHG527" s="546"/>
      <c r="HHH527" s="546"/>
      <c r="HHI527" s="89"/>
      <c r="HHJ527" s="89"/>
      <c r="HHK527" s="546"/>
      <c r="HHL527" s="546"/>
      <c r="HHM527" s="546"/>
      <c r="HHN527" s="546"/>
      <c r="HHO527" s="546"/>
      <c r="HHP527" s="204"/>
      <c r="HHQ527" s="108"/>
      <c r="HHR527" s="546"/>
      <c r="HHS527" s="546"/>
      <c r="HHT527" s="546"/>
      <c r="HHU527" s="546"/>
      <c r="HHV527" s="546"/>
      <c r="HHW527" s="546"/>
      <c r="HHX527" s="546"/>
      <c r="HHY527" s="169"/>
      <c r="HHZ527" s="169"/>
      <c r="HIA527" s="169"/>
      <c r="HIB527" s="169"/>
      <c r="HIC527" s="169"/>
      <c r="HID527" s="169"/>
      <c r="HIE527" s="169"/>
      <c r="HIF527" s="169"/>
      <c r="HIG527" s="169"/>
      <c r="HIH527" s="169"/>
      <c r="HII527" s="169"/>
      <c r="HIJ527" s="169"/>
      <c r="HIK527" s="169"/>
      <c r="HIL527" s="169"/>
      <c r="HIM527" s="169"/>
      <c r="HIN527" s="169"/>
      <c r="HIO527" s="169"/>
      <c r="HIP527" s="169"/>
      <c r="HIQ527" s="169"/>
      <c r="HIR527" s="169"/>
      <c r="HIS527" s="169"/>
      <c r="HIT527" s="169"/>
      <c r="HIU527" s="169"/>
      <c r="HIV527" s="169"/>
      <c r="HIW527" s="169"/>
      <c r="HIX527" s="169"/>
      <c r="HIY527" s="169"/>
      <c r="HIZ527" s="169"/>
      <c r="HJA527" s="169"/>
      <c r="HJB527" s="169"/>
      <c r="HJC527" s="169"/>
      <c r="HJD527" s="169"/>
      <c r="HJE527" s="169"/>
      <c r="HJF527" s="169"/>
      <c r="HJG527" s="169"/>
      <c r="HJH527" s="169"/>
      <c r="HJI527" s="169"/>
      <c r="HJJ527" s="169"/>
      <c r="HJK527" s="169"/>
      <c r="HJL527" s="169"/>
      <c r="HJM527" s="169"/>
      <c r="HJN527" s="169"/>
      <c r="HJO527" s="169"/>
      <c r="HJP527" s="169"/>
      <c r="HJQ527" s="546"/>
      <c r="HJR527" s="546"/>
      <c r="HJS527" s="546"/>
      <c r="HJT527" s="546"/>
      <c r="HJU527" s="546"/>
      <c r="HJV527" s="546"/>
      <c r="HJW527" s="546"/>
      <c r="HJX527" s="546"/>
      <c r="HJY527" s="546"/>
      <c r="HJZ527" s="546"/>
      <c r="HKA527" s="546"/>
      <c r="HKB527" s="546"/>
      <c r="HKC527" s="546"/>
      <c r="HKD527" s="546"/>
      <c r="HKE527" s="546"/>
      <c r="HKF527" s="546"/>
      <c r="HKG527" s="546"/>
      <c r="HKH527" s="546"/>
      <c r="HKI527" s="546"/>
      <c r="HKJ527" s="546"/>
      <c r="HKK527" s="546"/>
      <c r="HKL527" s="546"/>
      <c r="HKM527" s="546"/>
      <c r="HKN527" s="546"/>
      <c r="HKO527" s="89"/>
      <c r="HKP527" s="89"/>
      <c r="HKQ527" s="89"/>
      <c r="HKR527" s="89"/>
      <c r="HKS527" s="89"/>
      <c r="HKT527" s="546"/>
      <c r="HKU527" s="546"/>
      <c r="HKV527" s="89"/>
      <c r="HKW527" s="89"/>
      <c r="HKX527" s="546"/>
      <c r="HKY527" s="546"/>
      <c r="HKZ527" s="89"/>
      <c r="HLA527" s="89"/>
      <c r="HLB527" s="546"/>
      <c r="HLC527" s="546"/>
      <c r="HLD527" s="546"/>
      <c r="HLE527" s="546"/>
      <c r="HLF527" s="546"/>
      <c r="HLG527" s="546"/>
      <c r="HLH527" s="546"/>
      <c r="HLI527" s="89"/>
      <c r="HLJ527" s="89"/>
      <c r="HLK527" s="546"/>
      <c r="HLL527" s="546"/>
      <c r="HLM527" s="89"/>
      <c r="HLN527" s="89"/>
      <c r="HLO527" s="546"/>
      <c r="HLP527" s="546"/>
      <c r="HLQ527" s="546"/>
      <c r="HLR527" s="546"/>
      <c r="HLS527" s="546"/>
      <c r="HLT527" s="204"/>
      <c r="HLU527" s="108"/>
      <c r="HLV527" s="546"/>
      <c r="HLW527" s="546"/>
      <c r="HLX527" s="546"/>
      <c r="HLY527" s="546"/>
      <c r="HLZ527" s="546"/>
      <c r="HMA527" s="546"/>
      <c r="HMB527" s="546"/>
      <c r="HMC527" s="169"/>
      <c r="HMD527" s="169"/>
      <c r="HME527" s="169"/>
      <c r="HMF527" s="169"/>
      <c r="HMG527" s="169"/>
      <c r="HMH527" s="169"/>
      <c r="HMI527" s="169"/>
      <c r="HMJ527" s="169"/>
      <c r="HMK527" s="169"/>
      <c r="HML527" s="169"/>
      <c r="HMM527" s="169"/>
      <c r="HMN527" s="169"/>
      <c r="HMO527" s="169"/>
      <c r="HMP527" s="169"/>
      <c r="HMQ527" s="169"/>
      <c r="HMR527" s="169"/>
      <c r="HMS527" s="169"/>
      <c r="HMT527" s="169"/>
      <c r="HMU527" s="169"/>
      <c r="HMV527" s="169"/>
      <c r="HMW527" s="169"/>
      <c r="HMX527" s="169"/>
      <c r="HMY527" s="169"/>
      <c r="HMZ527" s="169"/>
      <c r="HNA527" s="169"/>
      <c r="HNB527" s="169"/>
      <c r="HNC527" s="169"/>
      <c r="HND527" s="169"/>
      <c r="HNE527" s="169"/>
      <c r="HNF527" s="169"/>
      <c r="HNG527" s="169"/>
      <c r="HNH527" s="169"/>
      <c r="HNI527" s="169"/>
      <c r="HNJ527" s="169"/>
      <c r="HNK527" s="169"/>
      <c r="HNL527" s="169"/>
      <c r="HNM527" s="169"/>
      <c r="HNN527" s="169"/>
      <c r="HNO527" s="169"/>
      <c r="HNP527" s="169"/>
      <c r="HNQ527" s="169"/>
      <c r="HNR527" s="169"/>
      <c r="HNS527" s="169"/>
      <c r="HNT527" s="169"/>
      <c r="HNU527" s="546"/>
      <c r="HNV527" s="546"/>
      <c r="HNW527" s="546"/>
      <c r="HNX527" s="546"/>
      <c r="HNY527" s="546"/>
      <c r="HNZ527" s="546"/>
      <c r="HOA527" s="546"/>
      <c r="HOB527" s="546"/>
      <c r="HOC527" s="546"/>
      <c r="HOD527" s="546"/>
      <c r="HOE527" s="546"/>
      <c r="HOF527" s="546"/>
      <c r="HOG527" s="546"/>
      <c r="HOH527" s="546"/>
      <c r="HOI527" s="546"/>
      <c r="HOJ527" s="546"/>
      <c r="HOK527" s="546"/>
      <c r="HOL527" s="546"/>
      <c r="HOM527" s="546"/>
      <c r="HON527" s="546"/>
      <c r="HOO527" s="546"/>
      <c r="HOP527" s="546"/>
      <c r="HOQ527" s="546"/>
      <c r="HOR527" s="546"/>
      <c r="HOS527" s="89"/>
      <c r="HOT527" s="89"/>
      <c r="HOU527" s="89"/>
      <c r="HOV527" s="89"/>
      <c r="HOW527" s="89"/>
      <c r="HOX527" s="546"/>
      <c r="HOY527" s="546"/>
      <c r="HOZ527" s="89"/>
      <c r="HPA527" s="89"/>
      <c r="HPB527" s="546"/>
      <c r="HPC527" s="546"/>
      <c r="HPD527" s="89"/>
      <c r="HPE527" s="89"/>
      <c r="HPF527" s="546"/>
      <c r="HPG527" s="546"/>
      <c r="HPH527" s="546"/>
      <c r="HPI527" s="546"/>
      <c r="HPJ527" s="546"/>
      <c r="HPK527" s="546"/>
      <c r="HPL527" s="546"/>
      <c r="HPM527" s="89"/>
      <c r="HPN527" s="89"/>
      <c r="HPO527" s="546"/>
      <c r="HPP527" s="546"/>
      <c r="HPQ527" s="89"/>
      <c r="HPR527" s="89"/>
      <c r="HPS527" s="546"/>
      <c r="HPT527" s="546"/>
      <c r="HPU527" s="546"/>
      <c r="HPV527" s="546"/>
      <c r="HPW527" s="546"/>
      <c r="HPX527" s="204"/>
      <c r="HPY527" s="108"/>
      <c r="HPZ527" s="546"/>
      <c r="HQA527" s="546"/>
      <c r="HQB527" s="546"/>
      <c r="HQC527" s="546"/>
      <c r="HQD527" s="546"/>
      <c r="HQE527" s="546"/>
      <c r="HQF527" s="546"/>
      <c r="HQG527" s="169"/>
      <c r="HQH527" s="169"/>
      <c r="HQI527" s="169"/>
      <c r="HQJ527" s="169"/>
      <c r="HQK527" s="169"/>
      <c r="HQL527" s="169"/>
      <c r="HQM527" s="169"/>
      <c r="HQN527" s="169"/>
      <c r="HQO527" s="169"/>
      <c r="HQP527" s="169"/>
      <c r="HQQ527" s="169"/>
      <c r="HQR527" s="169"/>
      <c r="HQS527" s="169"/>
      <c r="HQT527" s="169"/>
      <c r="HQU527" s="169"/>
      <c r="HQV527" s="169"/>
      <c r="HQW527" s="169"/>
      <c r="HQX527" s="169"/>
      <c r="HQY527" s="169"/>
      <c r="HQZ527" s="169"/>
      <c r="HRA527" s="169"/>
      <c r="HRB527" s="169"/>
      <c r="HRC527" s="169"/>
      <c r="HRD527" s="169"/>
      <c r="HRE527" s="169"/>
      <c r="HRF527" s="169"/>
      <c r="HRG527" s="169"/>
      <c r="HRH527" s="169"/>
      <c r="HRI527" s="169"/>
      <c r="HRJ527" s="169"/>
      <c r="HRK527" s="169"/>
      <c r="HRL527" s="169"/>
      <c r="HRM527" s="169"/>
      <c r="HRN527" s="169"/>
      <c r="HRO527" s="169"/>
      <c r="HRP527" s="169"/>
      <c r="HRQ527" s="169"/>
      <c r="HRR527" s="169"/>
      <c r="HRS527" s="169"/>
      <c r="HRT527" s="169"/>
      <c r="HRU527" s="169"/>
      <c r="HRV527" s="169"/>
      <c r="HRW527" s="169"/>
      <c r="HRX527" s="169"/>
      <c r="HRY527" s="546"/>
      <c r="HRZ527" s="546"/>
      <c r="HSA527" s="546"/>
      <c r="HSB527" s="546"/>
      <c r="HSC527" s="546"/>
      <c r="HSD527" s="546"/>
      <c r="HSE527" s="546"/>
      <c r="HSF527" s="546"/>
      <c r="HSG527" s="546"/>
      <c r="HSH527" s="546"/>
      <c r="HSI527" s="546"/>
      <c r="HSJ527" s="546"/>
      <c r="HSK527" s="546"/>
      <c r="HSL527" s="546"/>
      <c r="HSM527" s="546"/>
      <c r="HSN527" s="546"/>
      <c r="HSO527" s="546"/>
      <c r="HSP527" s="546"/>
      <c r="HSQ527" s="546"/>
      <c r="HSR527" s="546"/>
      <c r="HSS527" s="546"/>
      <c r="HST527" s="546"/>
      <c r="HSU527" s="546"/>
      <c r="HSV527" s="546"/>
      <c r="HSW527" s="89"/>
      <c r="HSX527" s="89"/>
      <c r="HSY527" s="89"/>
      <c r="HSZ527" s="89"/>
      <c r="HTA527" s="89"/>
      <c r="HTB527" s="546"/>
      <c r="HTC527" s="546"/>
      <c r="HTD527" s="89"/>
      <c r="HTE527" s="89"/>
      <c r="HTF527" s="546"/>
      <c r="HTG527" s="546"/>
      <c r="HTH527" s="89"/>
      <c r="HTI527" s="89"/>
      <c r="HTJ527" s="546"/>
      <c r="HTK527" s="546"/>
      <c r="HTL527" s="546"/>
      <c r="HTM527" s="546"/>
      <c r="HTN527" s="546"/>
      <c r="HTO527" s="546"/>
      <c r="HTP527" s="546"/>
      <c r="HTQ527" s="89"/>
      <c r="HTR527" s="89"/>
      <c r="HTS527" s="546"/>
      <c r="HTT527" s="546"/>
      <c r="HTU527" s="89"/>
      <c r="HTV527" s="89"/>
      <c r="HTW527" s="546"/>
      <c r="HTX527" s="546"/>
      <c r="HTY527" s="546"/>
      <c r="HTZ527" s="546"/>
      <c r="HUA527" s="546"/>
      <c r="HUB527" s="204"/>
      <c r="HUC527" s="108"/>
      <c r="HUD527" s="546"/>
      <c r="HUE527" s="546"/>
      <c r="HUF527" s="546"/>
      <c r="HUG527" s="546"/>
      <c r="HUH527" s="546"/>
      <c r="HUI527" s="546"/>
      <c r="HUJ527" s="546"/>
      <c r="HUK527" s="169"/>
      <c r="HUL527" s="169"/>
      <c r="HUM527" s="169"/>
      <c r="HUN527" s="169"/>
      <c r="HUO527" s="169"/>
      <c r="HUP527" s="169"/>
      <c r="HUQ527" s="169"/>
      <c r="HUR527" s="169"/>
      <c r="HUS527" s="169"/>
      <c r="HUT527" s="169"/>
      <c r="HUU527" s="169"/>
      <c r="HUV527" s="169"/>
      <c r="HUW527" s="169"/>
      <c r="HUX527" s="169"/>
      <c r="HUY527" s="169"/>
      <c r="HUZ527" s="169"/>
      <c r="HVA527" s="169"/>
      <c r="HVB527" s="169"/>
      <c r="HVC527" s="169"/>
      <c r="HVD527" s="169"/>
      <c r="HVE527" s="169"/>
      <c r="HVF527" s="169"/>
      <c r="HVG527" s="169"/>
      <c r="HVH527" s="169"/>
      <c r="HVI527" s="169"/>
      <c r="HVJ527" s="169"/>
      <c r="HVK527" s="169"/>
      <c r="HVL527" s="169"/>
      <c r="HVM527" s="169"/>
      <c r="HVN527" s="169"/>
      <c r="HVO527" s="169"/>
      <c r="HVP527" s="169"/>
      <c r="HVQ527" s="169"/>
      <c r="HVR527" s="169"/>
      <c r="HVS527" s="169"/>
      <c r="HVT527" s="169"/>
      <c r="HVU527" s="169"/>
      <c r="HVV527" s="169"/>
      <c r="HVW527" s="169"/>
      <c r="HVX527" s="169"/>
      <c r="HVY527" s="169"/>
      <c r="HVZ527" s="169"/>
      <c r="HWA527" s="169"/>
      <c r="HWB527" s="169"/>
      <c r="HWC527" s="546"/>
      <c r="HWD527" s="546"/>
      <c r="HWE527" s="546"/>
      <c r="HWF527" s="546"/>
      <c r="HWG527" s="546"/>
      <c r="HWH527" s="546"/>
      <c r="HWI527" s="546"/>
      <c r="HWJ527" s="546"/>
      <c r="HWK527" s="546"/>
      <c r="HWL527" s="546"/>
      <c r="HWM527" s="546"/>
      <c r="HWN527" s="546"/>
      <c r="HWO527" s="546"/>
      <c r="HWP527" s="546"/>
      <c r="HWQ527" s="546"/>
      <c r="HWR527" s="546"/>
      <c r="HWS527" s="546"/>
      <c r="HWT527" s="546"/>
      <c r="HWU527" s="546"/>
      <c r="HWV527" s="546"/>
      <c r="HWW527" s="546"/>
      <c r="HWX527" s="546"/>
      <c r="HWY527" s="546"/>
      <c r="HWZ527" s="546"/>
      <c r="HXA527" s="89"/>
      <c r="HXB527" s="89"/>
      <c r="HXC527" s="89"/>
      <c r="HXD527" s="89"/>
      <c r="HXE527" s="89"/>
      <c r="HXF527" s="546"/>
      <c r="HXG527" s="546"/>
      <c r="HXH527" s="89"/>
      <c r="HXI527" s="89"/>
      <c r="HXJ527" s="546"/>
      <c r="HXK527" s="546"/>
      <c r="HXL527" s="89"/>
      <c r="HXM527" s="89"/>
      <c r="HXN527" s="546"/>
      <c r="HXO527" s="546"/>
      <c r="HXP527" s="546"/>
      <c r="HXQ527" s="546"/>
      <c r="HXR527" s="546"/>
      <c r="HXS527" s="546"/>
      <c r="HXT527" s="546"/>
      <c r="HXU527" s="89"/>
      <c r="HXV527" s="89"/>
      <c r="HXW527" s="546"/>
      <c r="HXX527" s="546"/>
      <c r="HXY527" s="89"/>
      <c r="HXZ527" s="89"/>
      <c r="HYA527" s="546"/>
      <c r="HYB527" s="546"/>
      <c r="HYC527" s="546"/>
      <c r="HYD527" s="546"/>
      <c r="HYE527" s="546"/>
      <c r="HYF527" s="204"/>
      <c r="HYG527" s="108"/>
      <c r="HYH527" s="546"/>
      <c r="HYI527" s="546"/>
      <c r="HYJ527" s="546"/>
      <c r="HYK527" s="546"/>
      <c r="HYL527" s="546"/>
      <c r="HYM527" s="546"/>
      <c r="HYN527" s="546"/>
      <c r="HYO527" s="169"/>
      <c r="HYP527" s="169"/>
      <c r="HYQ527" s="169"/>
      <c r="HYR527" s="169"/>
      <c r="HYS527" s="169"/>
      <c r="HYT527" s="169"/>
      <c r="HYU527" s="169"/>
      <c r="HYV527" s="169"/>
      <c r="HYW527" s="169"/>
      <c r="HYX527" s="169"/>
      <c r="HYY527" s="169"/>
      <c r="HYZ527" s="169"/>
      <c r="HZA527" s="169"/>
      <c r="HZB527" s="169"/>
      <c r="HZC527" s="169"/>
      <c r="HZD527" s="169"/>
      <c r="HZE527" s="169"/>
      <c r="HZF527" s="169"/>
      <c r="HZG527" s="169"/>
      <c r="HZH527" s="169"/>
      <c r="HZI527" s="169"/>
      <c r="HZJ527" s="169"/>
      <c r="HZK527" s="169"/>
      <c r="HZL527" s="169"/>
      <c r="HZM527" s="169"/>
      <c r="HZN527" s="169"/>
      <c r="HZO527" s="169"/>
      <c r="HZP527" s="169"/>
      <c r="HZQ527" s="169"/>
      <c r="HZR527" s="169"/>
      <c r="HZS527" s="169"/>
      <c r="HZT527" s="169"/>
      <c r="HZU527" s="169"/>
      <c r="HZV527" s="169"/>
      <c r="HZW527" s="169"/>
      <c r="HZX527" s="169"/>
      <c r="HZY527" s="169"/>
      <c r="HZZ527" s="169"/>
      <c r="IAA527" s="169"/>
      <c r="IAB527" s="169"/>
      <c r="IAC527" s="169"/>
      <c r="IAD527" s="169"/>
      <c r="IAE527" s="169"/>
      <c r="IAF527" s="169"/>
      <c r="IAG527" s="546"/>
      <c r="IAH527" s="546"/>
      <c r="IAI527" s="546"/>
      <c r="IAJ527" s="546"/>
      <c r="IAK527" s="546"/>
      <c r="IAL527" s="546"/>
      <c r="IAM527" s="546"/>
      <c r="IAN527" s="546"/>
      <c r="IAO527" s="546"/>
      <c r="IAP527" s="546"/>
      <c r="IAQ527" s="546"/>
      <c r="IAR527" s="546"/>
      <c r="IAS527" s="546"/>
      <c r="IAT527" s="546"/>
      <c r="IAU527" s="546"/>
      <c r="IAV527" s="546"/>
      <c r="IAW527" s="546"/>
      <c r="IAX527" s="546"/>
      <c r="IAY527" s="546"/>
      <c r="IAZ527" s="546"/>
      <c r="IBA527" s="546"/>
      <c r="IBB527" s="546"/>
      <c r="IBC527" s="546"/>
      <c r="IBD527" s="546"/>
      <c r="IBE527" s="89"/>
      <c r="IBF527" s="89"/>
      <c r="IBG527" s="89"/>
      <c r="IBH527" s="89"/>
      <c r="IBI527" s="89"/>
      <c r="IBJ527" s="546"/>
      <c r="IBK527" s="546"/>
      <c r="IBL527" s="89"/>
      <c r="IBM527" s="89"/>
      <c r="IBN527" s="546"/>
      <c r="IBO527" s="546"/>
      <c r="IBP527" s="89"/>
      <c r="IBQ527" s="89"/>
      <c r="IBR527" s="546"/>
      <c r="IBS527" s="546"/>
      <c r="IBT527" s="546"/>
      <c r="IBU527" s="546"/>
      <c r="IBV527" s="546"/>
      <c r="IBW527" s="546"/>
      <c r="IBX527" s="546"/>
      <c r="IBY527" s="89"/>
      <c r="IBZ527" s="89"/>
      <c r="ICA527" s="546"/>
      <c r="ICB527" s="546"/>
      <c r="ICC527" s="89"/>
      <c r="ICD527" s="89"/>
      <c r="ICE527" s="546"/>
      <c r="ICF527" s="546"/>
      <c r="ICG527" s="546"/>
      <c r="ICH527" s="546"/>
      <c r="ICI527" s="546"/>
      <c r="ICJ527" s="204"/>
      <c r="ICK527" s="108"/>
      <c r="ICL527" s="546"/>
      <c r="ICM527" s="546"/>
      <c r="ICN527" s="546"/>
      <c r="ICO527" s="546"/>
      <c r="ICP527" s="546"/>
      <c r="ICQ527" s="546"/>
      <c r="ICR527" s="546"/>
      <c r="ICS527" s="169"/>
      <c r="ICT527" s="169"/>
      <c r="ICU527" s="169"/>
      <c r="ICV527" s="169"/>
      <c r="ICW527" s="169"/>
      <c r="ICX527" s="169"/>
      <c r="ICY527" s="169"/>
      <c r="ICZ527" s="169"/>
      <c r="IDA527" s="169"/>
      <c r="IDB527" s="169"/>
      <c r="IDC527" s="169"/>
      <c r="IDD527" s="169"/>
      <c r="IDE527" s="169"/>
      <c r="IDF527" s="169"/>
      <c r="IDG527" s="169"/>
      <c r="IDH527" s="169"/>
      <c r="IDI527" s="169"/>
      <c r="IDJ527" s="169"/>
      <c r="IDK527" s="169"/>
      <c r="IDL527" s="169"/>
      <c r="IDM527" s="169"/>
      <c r="IDN527" s="169"/>
      <c r="IDO527" s="169"/>
      <c r="IDP527" s="169"/>
      <c r="IDQ527" s="169"/>
      <c r="IDR527" s="169"/>
      <c r="IDS527" s="169"/>
      <c r="IDT527" s="169"/>
      <c r="IDU527" s="169"/>
      <c r="IDV527" s="169"/>
      <c r="IDW527" s="169"/>
      <c r="IDX527" s="169"/>
      <c r="IDY527" s="169"/>
      <c r="IDZ527" s="169"/>
      <c r="IEA527" s="169"/>
      <c r="IEB527" s="169"/>
      <c r="IEC527" s="169"/>
      <c r="IED527" s="169"/>
      <c r="IEE527" s="169"/>
      <c r="IEF527" s="169"/>
      <c r="IEG527" s="169"/>
      <c r="IEH527" s="169"/>
      <c r="IEI527" s="169"/>
      <c r="IEJ527" s="169"/>
      <c r="IEK527" s="546"/>
      <c r="IEL527" s="546"/>
      <c r="IEM527" s="546"/>
      <c r="IEN527" s="546"/>
      <c r="IEO527" s="546"/>
      <c r="IEP527" s="546"/>
      <c r="IEQ527" s="546"/>
      <c r="IER527" s="546"/>
      <c r="IES527" s="546"/>
      <c r="IET527" s="546"/>
      <c r="IEU527" s="546"/>
      <c r="IEV527" s="546"/>
      <c r="IEW527" s="546"/>
      <c r="IEX527" s="546"/>
      <c r="IEY527" s="546"/>
      <c r="IEZ527" s="546"/>
      <c r="IFA527" s="546"/>
      <c r="IFB527" s="546"/>
      <c r="IFC527" s="546"/>
      <c r="IFD527" s="546"/>
      <c r="IFE527" s="546"/>
      <c r="IFF527" s="546"/>
      <c r="IFG527" s="546"/>
      <c r="IFH527" s="546"/>
      <c r="IFI527" s="89"/>
      <c r="IFJ527" s="89"/>
      <c r="IFK527" s="89"/>
      <c r="IFL527" s="89"/>
      <c r="IFM527" s="89"/>
      <c r="IFN527" s="546"/>
      <c r="IFO527" s="546"/>
      <c r="IFP527" s="89"/>
      <c r="IFQ527" s="89"/>
      <c r="IFR527" s="546"/>
      <c r="IFS527" s="546"/>
      <c r="IFT527" s="89"/>
      <c r="IFU527" s="89"/>
      <c r="IFV527" s="546"/>
      <c r="IFW527" s="546"/>
      <c r="IFX527" s="546"/>
      <c r="IFY527" s="546"/>
      <c r="IFZ527" s="546"/>
      <c r="IGA527" s="546"/>
      <c r="IGB527" s="546"/>
      <c r="IGC527" s="89"/>
      <c r="IGD527" s="89"/>
      <c r="IGE527" s="546"/>
      <c r="IGF527" s="546"/>
      <c r="IGG527" s="89"/>
      <c r="IGH527" s="89"/>
      <c r="IGI527" s="546"/>
      <c r="IGJ527" s="546"/>
      <c r="IGK527" s="546"/>
      <c r="IGL527" s="546"/>
      <c r="IGM527" s="546"/>
      <c r="IGN527" s="204"/>
      <c r="IGO527" s="108"/>
      <c r="IGP527" s="546"/>
      <c r="IGQ527" s="546"/>
      <c r="IGR527" s="546"/>
      <c r="IGS527" s="546"/>
      <c r="IGT527" s="546"/>
      <c r="IGU527" s="546"/>
      <c r="IGV527" s="546"/>
      <c r="IGW527" s="169"/>
      <c r="IGX527" s="169"/>
      <c r="IGY527" s="169"/>
      <c r="IGZ527" s="169"/>
      <c r="IHA527" s="169"/>
      <c r="IHB527" s="169"/>
      <c r="IHC527" s="169"/>
      <c r="IHD527" s="169"/>
      <c r="IHE527" s="169"/>
      <c r="IHF527" s="169"/>
      <c r="IHG527" s="169"/>
      <c r="IHH527" s="169"/>
      <c r="IHI527" s="169"/>
      <c r="IHJ527" s="169"/>
      <c r="IHK527" s="169"/>
      <c r="IHL527" s="169"/>
      <c r="IHM527" s="169"/>
      <c r="IHN527" s="169"/>
      <c r="IHO527" s="169"/>
      <c r="IHP527" s="169"/>
      <c r="IHQ527" s="169"/>
      <c r="IHR527" s="169"/>
      <c r="IHS527" s="169"/>
      <c r="IHT527" s="169"/>
      <c r="IHU527" s="169"/>
      <c r="IHV527" s="169"/>
      <c r="IHW527" s="169"/>
      <c r="IHX527" s="169"/>
      <c r="IHY527" s="169"/>
      <c r="IHZ527" s="169"/>
      <c r="IIA527" s="169"/>
      <c r="IIB527" s="169"/>
      <c r="IIC527" s="169"/>
      <c r="IID527" s="169"/>
      <c r="IIE527" s="169"/>
      <c r="IIF527" s="169"/>
      <c r="IIG527" s="169"/>
      <c r="IIH527" s="169"/>
      <c r="III527" s="169"/>
      <c r="IIJ527" s="169"/>
      <c r="IIK527" s="169"/>
      <c r="IIL527" s="169"/>
      <c r="IIM527" s="169"/>
      <c r="IIN527" s="169"/>
      <c r="IIO527" s="546"/>
      <c r="IIP527" s="546"/>
      <c r="IIQ527" s="546"/>
      <c r="IIR527" s="546"/>
      <c r="IIS527" s="546"/>
      <c r="IIT527" s="546"/>
      <c r="IIU527" s="546"/>
      <c r="IIV527" s="546"/>
      <c r="IIW527" s="546"/>
      <c r="IIX527" s="546"/>
      <c r="IIY527" s="546"/>
      <c r="IIZ527" s="546"/>
      <c r="IJA527" s="546"/>
      <c r="IJB527" s="546"/>
      <c r="IJC527" s="546"/>
      <c r="IJD527" s="546"/>
      <c r="IJE527" s="546"/>
      <c r="IJF527" s="546"/>
      <c r="IJG527" s="546"/>
      <c r="IJH527" s="546"/>
      <c r="IJI527" s="546"/>
      <c r="IJJ527" s="546"/>
      <c r="IJK527" s="546"/>
      <c r="IJL527" s="546"/>
      <c r="IJM527" s="89"/>
      <c r="IJN527" s="89"/>
      <c r="IJO527" s="89"/>
      <c r="IJP527" s="89"/>
      <c r="IJQ527" s="89"/>
      <c r="IJR527" s="546"/>
      <c r="IJS527" s="546"/>
      <c r="IJT527" s="89"/>
      <c r="IJU527" s="89"/>
      <c r="IJV527" s="546"/>
      <c r="IJW527" s="546"/>
      <c r="IJX527" s="89"/>
      <c r="IJY527" s="89"/>
      <c r="IJZ527" s="546"/>
      <c r="IKA527" s="546"/>
      <c r="IKB527" s="546"/>
      <c r="IKC527" s="546"/>
      <c r="IKD527" s="546"/>
      <c r="IKE527" s="546"/>
      <c r="IKF527" s="546"/>
      <c r="IKG527" s="89"/>
      <c r="IKH527" s="89"/>
      <c r="IKI527" s="546"/>
      <c r="IKJ527" s="546"/>
      <c r="IKK527" s="89"/>
      <c r="IKL527" s="89"/>
      <c r="IKM527" s="546"/>
      <c r="IKN527" s="546"/>
      <c r="IKO527" s="546"/>
      <c r="IKP527" s="546"/>
      <c r="IKQ527" s="546"/>
      <c r="IKR527" s="204"/>
      <c r="IKS527" s="108"/>
      <c r="IKT527" s="546"/>
      <c r="IKU527" s="546"/>
      <c r="IKV527" s="546"/>
      <c r="IKW527" s="546"/>
      <c r="IKX527" s="546"/>
      <c r="IKY527" s="546"/>
      <c r="IKZ527" s="546"/>
      <c r="ILA527" s="169"/>
      <c r="ILB527" s="169"/>
      <c r="ILC527" s="169"/>
      <c r="ILD527" s="169"/>
      <c r="ILE527" s="169"/>
      <c r="ILF527" s="169"/>
      <c r="ILG527" s="169"/>
      <c r="ILH527" s="169"/>
      <c r="ILI527" s="169"/>
      <c r="ILJ527" s="169"/>
      <c r="ILK527" s="169"/>
      <c r="ILL527" s="169"/>
      <c r="ILM527" s="169"/>
      <c r="ILN527" s="169"/>
      <c r="ILO527" s="169"/>
      <c r="ILP527" s="169"/>
      <c r="ILQ527" s="169"/>
      <c r="ILR527" s="169"/>
      <c r="ILS527" s="169"/>
      <c r="ILT527" s="169"/>
      <c r="ILU527" s="169"/>
      <c r="ILV527" s="169"/>
      <c r="ILW527" s="169"/>
      <c r="ILX527" s="169"/>
      <c r="ILY527" s="169"/>
      <c r="ILZ527" s="169"/>
      <c r="IMA527" s="169"/>
      <c r="IMB527" s="169"/>
      <c r="IMC527" s="169"/>
      <c r="IMD527" s="169"/>
      <c r="IME527" s="169"/>
      <c r="IMF527" s="169"/>
      <c r="IMG527" s="169"/>
      <c r="IMH527" s="169"/>
      <c r="IMI527" s="169"/>
      <c r="IMJ527" s="169"/>
      <c r="IMK527" s="169"/>
      <c r="IML527" s="169"/>
      <c r="IMM527" s="169"/>
      <c r="IMN527" s="169"/>
      <c r="IMO527" s="169"/>
      <c r="IMP527" s="169"/>
      <c r="IMQ527" s="169"/>
      <c r="IMR527" s="169"/>
      <c r="IMS527" s="546"/>
      <c r="IMT527" s="546"/>
      <c r="IMU527" s="546"/>
      <c r="IMV527" s="546"/>
      <c r="IMW527" s="546"/>
      <c r="IMX527" s="546"/>
      <c r="IMY527" s="546"/>
      <c r="IMZ527" s="546"/>
      <c r="INA527" s="546"/>
      <c r="INB527" s="546"/>
      <c r="INC527" s="546"/>
      <c r="IND527" s="546"/>
      <c r="INE527" s="546"/>
      <c r="INF527" s="546"/>
      <c r="ING527" s="546"/>
      <c r="INH527" s="546"/>
      <c r="INI527" s="546"/>
      <c r="INJ527" s="546"/>
      <c r="INK527" s="546"/>
      <c r="INL527" s="546"/>
      <c r="INM527" s="546"/>
      <c r="INN527" s="546"/>
      <c r="INO527" s="546"/>
      <c r="INP527" s="546"/>
      <c r="INQ527" s="89"/>
      <c r="INR527" s="89"/>
      <c r="INS527" s="89"/>
      <c r="INT527" s="89"/>
      <c r="INU527" s="89"/>
      <c r="INV527" s="546"/>
      <c r="INW527" s="546"/>
      <c r="INX527" s="89"/>
      <c r="INY527" s="89"/>
      <c r="INZ527" s="546"/>
      <c r="IOA527" s="546"/>
      <c r="IOB527" s="89"/>
      <c r="IOC527" s="89"/>
      <c r="IOD527" s="546"/>
      <c r="IOE527" s="546"/>
      <c r="IOF527" s="546"/>
      <c r="IOG527" s="546"/>
      <c r="IOH527" s="546"/>
      <c r="IOI527" s="546"/>
      <c r="IOJ527" s="546"/>
      <c r="IOK527" s="89"/>
      <c r="IOL527" s="89"/>
      <c r="IOM527" s="546"/>
      <c r="ION527" s="546"/>
      <c r="IOO527" s="89"/>
      <c r="IOP527" s="89"/>
      <c r="IOQ527" s="546"/>
      <c r="IOR527" s="546"/>
      <c r="IOS527" s="546"/>
      <c r="IOT527" s="546"/>
      <c r="IOU527" s="546"/>
      <c r="IOV527" s="204"/>
      <c r="IOW527" s="108"/>
      <c r="IOX527" s="546"/>
      <c r="IOY527" s="546"/>
      <c r="IOZ527" s="546"/>
      <c r="IPA527" s="546"/>
      <c r="IPB527" s="546"/>
      <c r="IPC527" s="546"/>
      <c r="IPD527" s="546"/>
      <c r="IPE527" s="169"/>
      <c r="IPF527" s="169"/>
      <c r="IPG527" s="169"/>
      <c r="IPH527" s="169"/>
      <c r="IPI527" s="169"/>
      <c r="IPJ527" s="169"/>
      <c r="IPK527" s="169"/>
      <c r="IPL527" s="169"/>
      <c r="IPM527" s="169"/>
      <c r="IPN527" s="169"/>
      <c r="IPO527" s="169"/>
      <c r="IPP527" s="169"/>
      <c r="IPQ527" s="169"/>
      <c r="IPR527" s="169"/>
      <c r="IPS527" s="169"/>
      <c r="IPT527" s="169"/>
      <c r="IPU527" s="169"/>
      <c r="IPV527" s="169"/>
      <c r="IPW527" s="169"/>
      <c r="IPX527" s="169"/>
      <c r="IPY527" s="169"/>
      <c r="IPZ527" s="169"/>
      <c r="IQA527" s="169"/>
      <c r="IQB527" s="169"/>
      <c r="IQC527" s="169"/>
      <c r="IQD527" s="169"/>
      <c r="IQE527" s="169"/>
      <c r="IQF527" s="169"/>
      <c r="IQG527" s="169"/>
      <c r="IQH527" s="169"/>
      <c r="IQI527" s="169"/>
      <c r="IQJ527" s="169"/>
      <c r="IQK527" s="169"/>
      <c r="IQL527" s="169"/>
      <c r="IQM527" s="169"/>
      <c r="IQN527" s="169"/>
      <c r="IQO527" s="169"/>
      <c r="IQP527" s="169"/>
      <c r="IQQ527" s="169"/>
      <c r="IQR527" s="169"/>
      <c r="IQS527" s="169"/>
      <c r="IQT527" s="169"/>
      <c r="IQU527" s="169"/>
      <c r="IQV527" s="169"/>
      <c r="IQW527" s="546"/>
      <c r="IQX527" s="546"/>
      <c r="IQY527" s="546"/>
      <c r="IQZ527" s="546"/>
      <c r="IRA527" s="546"/>
      <c r="IRB527" s="546"/>
      <c r="IRC527" s="546"/>
      <c r="IRD527" s="546"/>
      <c r="IRE527" s="546"/>
      <c r="IRF527" s="546"/>
      <c r="IRG527" s="546"/>
      <c r="IRH527" s="546"/>
      <c r="IRI527" s="546"/>
      <c r="IRJ527" s="546"/>
      <c r="IRK527" s="546"/>
      <c r="IRL527" s="546"/>
      <c r="IRM527" s="546"/>
      <c r="IRN527" s="546"/>
      <c r="IRO527" s="546"/>
      <c r="IRP527" s="546"/>
      <c r="IRQ527" s="546"/>
      <c r="IRR527" s="546"/>
      <c r="IRS527" s="546"/>
      <c r="IRT527" s="546"/>
      <c r="IRU527" s="89"/>
      <c r="IRV527" s="89"/>
      <c r="IRW527" s="89"/>
      <c r="IRX527" s="89"/>
      <c r="IRY527" s="89"/>
      <c r="IRZ527" s="546"/>
      <c r="ISA527" s="546"/>
      <c r="ISB527" s="89"/>
      <c r="ISC527" s="89"/>
      <c r="ISD527" s="546"/>
      <c r="ISE527" s="546"/>
      <c r="ISF527" s="89"/>
      <c r="ISG527" s="89"/>
      <c r="ISH527" s="546"/>
      <c r="ISI527" s="546"/>
      <c r="ISJ527" s="546"/>
      <c r="ISK527" s="546"/>
      <c r="ISL527" s="546"/>
      <c r="ISM527" s="546"/>
      <c r="ISN527" s="546"/>
      <c r="ISO527" s="89"/>
      <c r="ISP527" s="89"/>
      <c r="ISQ527" s="546"/>
      <c r="ISR527" s="546"/>
      <c r="ISS527" s="89"/>
      <c r="IST527" s="89"/>
      <c r="ISU527" s="546"/>
      <c r="ISV527" s="546"/>
      <c r="ISW527" s="546"/>
      <c r="ISX527" s="546"/>
      <c r="ISY527" s="546"/>
      <c r="ISZ527" s="204"/>
      <c r="ITA527" s="108"/>
      <c r="ITB527" s="546"/>
      <c r="ITC527" s="546"/>
      <c r="ITD527" s="546"/>
      <c r="ITE527" s="546"/>
      <c r="ITF527" s="546"/>
      <c r="ITG527" s="546"/>
      <c r="ITH527" s="546"/>
      <c r="ITI527" s="169"/>
      <c r="ITJ527" s="169"/>
      <c r="ITK527" s="169"/>
      <c r="ITL527" s="169"/>
      <c r="ITM527" s="169"/>
      <c r="ITN527" s="169"/>
      <c r="ITO527" s="169"/>
      <c r="ITP527" s="169"/>
      <c r="ITQ527" s="169"/>
      <c r="ITR527" s="169"/>
      <c r="ITS527" s="169"/>
      <c r="ITT527" s="169"/>
      <c r="ITU527" s="169"/>
      <c r="ITV527" s="169"/>
      <c r="ITW527" s="169"/>
      <c r="ITX527" s="169"/>
      <c r="ITY527" s="169"/>
      <c r="ITZ527" s="169"/>
      <c r="IUA527" s="169"/>
      <c r="IUB527" s="169"/>
      <c r="IUC527" s="169"/>
      <c r="IUD527" s="169"/>
      <c r="IUE527" s="169"/>
      <c r="IUF527" s="169"/>
      <c r="IUG527" s="169"/>
      <c r="IUH527" s="169"/>
      <c r="IUI527" s="169"/>
      <c r="IUJ527" s="169"/>
      <c r="IUK527" s="169"/>
      <c r="IUL527" s="169"/>
      <c r="IUM527" s="169"/>
      <c r="IUN527" s="169"/>
      <c r="IUO527" s="169"/>
      <c r="IUP527" s="169"/>
      <c r="IUQ527" s="169"/>
      <c r="IUR527" s="169"/>
      <c r="IUS527" s="169"/>
      <c r="IUT527" s="169"/>
      <c r="IUU527" s="169"/>
      <c r="IUV527" s="169"/>
      <c r="IUW527" s="169"/>
      <c r="IUX527" s="169"/>
      <c r="IUY527" s="169"/>
      <c r="IUZ527" s="169"/>
      <c r="IVA527" s="546"/>
      <c r="IVB527" s="546"/>
      <c r="IVC527" s="546"/>
      <c r="IVD527" s="546"/>
      <c r="IVE527" s="546"/>
      <c r="IVF527" s="546"/>
      <c r="IVG527" s="546"/>
      <c r="IVH527" s="546"/>
      <c r="IVI527" s="546"/>
      <c r="IVJ527" s="546"/>
      <c r="IVK527" s="546"/>
      <c r="IVL527" s="546"/>
      <c r="IVM527" s="546"/>
      <c r="IVN527" s="546"/>
      <c r="IVO527" s="546"/>
      <c r="IVP527" s="546"/>
      <c r="IVQ527" s="546"/>
      <c r="IVR527" s="546"/>
      <c r="IVS527" s="546"/>
      <c r="IVT527" s="546"/>
      <c r="IVU527" s="546"/>
      <c r="IVV527" s="546"/>
      <c r="IVW527" s="546"/>
      <c r="IVX527" s="546"/>
      <c r="IVY527" s="89"/>
      <c r="IVZ527" s="89"/>
      <c r="IWA527" s="89"/>
      <c r="IWB527" s="89"/>
      <c r="IWC527" s="89"/>
      <c r="IWD527" s="546"/>
      <c r="IWE527" s="546"/>
      <c r="IWF527" s="89"/>
      <c r="IWG527" s="89"/>
      <c r="IWH527" s="546"/>
      <c r="IWI527" s="546"/>
      <c r="IWJ527" s="89"/>
      <c r="IWK527" s="89"/>
      <c r="IWL527" s="546"/>
      <c r="IWM527" s="546"/>
      <c r="IWN527" s="546"/>
      <c r="IWO527" s="546"/>
      <c r="IWP527" s="546"/>
      <c r="IWQ527" s="546"/>
      <c r="IWR527" s="546"/>
      <c r="IWS527" s="89"/>
      <c r="IWT527" s="89"/>
      <c r="IWU527" s="546"/>
      <c r="IWV527" s="546"/>
      <c r="IWW527" s="89"/>
      <c r="IWX527" s="89"/>
      <c r="IWY527" s="546"/>
      <c r="IWZ527" s="546"/>
      <c r="IXA527" s="546"/>
      <c r="IXB527" s="546"/>
      <c r="IXC527" s="546"/>
      <c r="IXD527" s="204"/>
      <c r="IXE527" s="108"/>
      <c r="IXF527" s="546"/>
      <c r="IXG527" s="546"/>
      <c r="IXH527" s="546"/>
      <c r="IXI527" s="546"/>
      <c r="IXJ527" s="546"/>
      <c r="IXK527" s="546"/>
      <c r="IXL527" s="546"/>
      <c r="IXM527" s="169"/>
      <c r="IXN527" s="169"/>
      <c r="IXO527" s="169"/>
      <c r="IXP527" s="169"/>
      <c r="IXQ527" s="169"/>
      <c r="IXR527" s="169"/>
      <c r="IXS527" s="169"/>
      <c r="IXT527" s="169"/>
      <c r="IXU527" s="169"/>
      <c r="IXV527" s="169"/>
      <c r="IXW527" s="169"/>
      <c r="IXX527" s="169"/>
      <c r="IXY527" s="169"/>
      <c r="IXZ527" s="169"/>
      <c r="IYA527" s="169"/>
      <c r="IYB527" s="169"/>
      <c r="IYC527" s="169"/>
      <c r="IYD527" s="169"/>
      <c r="IYE527" s="169"/>
      <c r="IYF527" s="169"/>
      <c r="IYG527" s="169"/>
      <c r="IYH527" s="169"/>
      <c r="IYI527" s="169"/>
      <c r="IYJ527" s="169"/>
      <c r="IYK527" s="169"/>
      <c r="IYL527" s="169"/>
      <c r="IYM527" s="169"/>
      <c r="IYN527" s="169"/>
      <c r="IYO527" s="169"/>
      <c r="IYP527" s="169"/>
      <c r="IYQ527" s="169"/>
      <c r="IYR527" s="169"/>
      <c r="IYS527" s="169"/>
      <c r="IYT527" s="169"/>
      <c r="IYU527" s="169"/>
      <c r="IYV527" s="169"/>
      <c r="IYW527" s="169"/>
      <c r="IYX527" s="169"/>
      <c r="IYY527" s="169"/>
      <c r="IYZ527" s="169"/>
      <c r="IZA527" s="169"/>
      <c r="IZB527" s="169"/>
      <c r="IZC527" s="169"/>
      <c r="IZD527" s="169"/>
      <c r="IZE527" s="546"/>
      <c r="IZF527" s="546"/>
      <c r="IZG527" s="546"/>
      <c r="IZH527" s="546"/>
      <c r="IZI527" s="546"/>
      <c r="IZJ527" s="546"/>
      <c r="IZK527" s="546"/>
      <c r="IZL527" s="546"/>
      <c r="IZM527" s="546"/>
      <c r="IZN527" s="546"/>
      <c r="IZO527" s="546"/>
      <c r="IZP527" s="546"/>
      <c r="IZQ527" s="546"/>
      <c r="IZR527" s="546"/>
      <c r="IZS527" s="546"/>
      <c r="IZT527" s="546"/>
      <c r="IZU527" s="546"/>
      <c r="IZV527" s="546"/>
      <c r="IZW527" s="546"/>
      <c r="IZX527" s="546"/>
      <c r="IZY527" s="546"/>
      <c r="IZZ527" s="546"/>
      <c r="JAA527" s="546"/>
      <c r="JAB527" s="546"/>
      <c r="JAC527" s="89"/>
      <c r="JAD527" s="89"/>
      <c r="JAE527" s="89"/>
      <c r="JAF527" s="89"/>
      <c r="JAG527" s="89"/>
      <c r="JAH527" s="546"/>
      <c r="JAI527" s="546"/>
      <c r="JAJ527" s="89"/>
      <c r="JAK527" s="89"/>
      <c r="JAL527" s="546"/>
      <c r="JAM527" s="546"/>
      <c r="JAN527" s="89"/>
      <c r="JAO527" s="89"/>
      <c r="JAP527" s="546"/>
      <c r="JAQ527" s="546"/>
      <c r="JAR527" s="546"/>
      <c r="JAS527" s="546"/>
      <c r="JAT527" s="546"/>
      <c r="JAU527" s="546"/>
      <c r="JAV527" s="546"/>
      <c r="JAW527" s="89"/>
      <c r="JAX527" s="89"/>
      <c r="JAY527" s="546"/>
      <c r="JAZ527" s="546"/>
      <c r="JBA527" s="89"/>
      <c r="JBB527" s="89"/>
      <c r="JBC527" s="546"/>
      <c r="JBD527" s="546"/>
      <c r="JBE527" s="546"/>
      <c r="JBF527" s="546"/>
      <c r="JBG527" s="546"/>
      <c r="JBH527" s="204"/>
      <c r="JBI527" s="108"/>
      <c r="JBJ527" s="546"/>
      <c r="JBK527" s="546"/>
      <c r="JBL527" s="546"/>
      <c r="JBM527" s="546"/>
      <c r="JBN527" s="546"/>
      <c r="JBO527" s="546"/>
      <c r="JBP527" s="546"/>
      <c r="JBQ527" s="169"/>
      <c r="JBR527" s="169"/>
      <c r="JBS527" s="169"/>
      <c r="JBT527" s="169"/>
      <c r="JBU527" s="169"/>
      <c r="JBV527" s="169"/>
      <c r="JBW527" s="169"/>
      <c r="JBX527" s="169"/>
      <c r="JBY527" s="169"/>
      <c r="JBZ527" s="169"/>
      <c r="JCA527" s="169"/>
      <c r="JCB527" s="169"/>
      <c r="JCC527" s="169"/>
      <c r="JCD527" s="169"/>
      <c r="JCE527" s="169"/>
      <c r="JCF527" s="169"/>
      <c r="JCG527" s="169"/>
      <c r="JCH527" s="169"/>
      <c r="JCI527" s="169"/>
      <c r="JCJ527" s="169"/>
      <c r="JCK527" s="169"/>
      <c r="JCL527" s="169"/>
      <c r="JCM527" s="169"/>
      <c r="JCN527" s="169"/>
      <c r="JCO527" s="169"/>
      <c r="JCP527" s="169"/>
      <c r="JCQ527" s="169"/>
      <c r="JCR527" s="169"/>
      <c r="JCS527" s="169"/>
      <c r="JCT527" s="169"/>
      <c r="JCU527" s="169"/>
      <c r="JCV527" s="169"/>
      <c r="JCW527" s="169"/>
      <c r="JCX527" s="169"/>
      <c r="JCY527" s="169"/>
      <c r="JCZ527" s="169"/>
      <c r="JDA527" s="169"/>
      <c r="JDB527" s="169"/>
      <c r="JDC527" s="169"/>
      <c r="JDD527" s="169"/>
      <c r="JDE527" s="169"/>
      <c r="JDF527" s="169"/>
      <c r="JDG527" s="169"/>
      <c r="JDH527" s="169"/>
      <c r="JDI527" s="546"/>
      <c r="JDJ527" s="546"/>
      <c r="JDK527" s="546"/>
      <c r="JDL527" s="546"/>
      <c r="JDM527" s="546"/>
      <c r="JDN527" s="546"/>
      <c r="JDO527" s="546"/>
      <c r="JDP527" s="546"/>
      <c r="JDQ527" s="546"/>
      <c r="JDR527" s="546"/>
      <c r="JDS527" s="546"/>
      <c r="JDT527" s="546"/>
      <c r="JDU527" s="546"/>
      <c r="JDV527" s="546"/>
      <c r="JDW527" s="546"/>
      <c r="JDX527" s="546"/>
      <c r="JDY527" s="546"/>
      <c r="JDZ527" s="546"/>
      <c r="JEA527" s="546"/>
      <c r="JEB527" s="546"/>
      <c r="JEC527" s="546"/>
      <c r="JED527" s="546"/>
      <c r="JEE527" s="546"/>
      <c r="JEF527" s="546"/>
      <c r="JEG527" s="89"/>
      <c r="JEH527" s="89"/>
      <c r="JEI527" s="89"/>
      <c r="JEJ527" s="89"/>
      <c r="JEK527" s="89"/>
      <c r="JEL527" s="546"/>
      <c r="JEM527" s="546"/>
      <c r="JEN527" s="89"/>
      <c r="JEO527" s="89"/>
      <c r="JEP527" s="546"/>
      <c r="JEQ527" s="546"/>
      <c r="JER527" s="89"/>
      <c r="JES527" s="89"/>
      <c r="JET527" s="546"/>
      <c r="JEU527" s="546"/>
      <c r="JEV527" s="546"/>
      <c r="JEW527" s="546"/>
      <c r="JEX527" s="546"/>
      <c r="JEY527" s="546"/>
      <c r="JEZ527" s="546"/>
      <c r="JFA527" s="89"/>
      <c r="JFB527" s="89"/>
      <c r="JFC527" s="546"/>
      <c r="JFD527" s="546"/>
      <c r="JFE527" s="89"/>
      <c r="JFF527" s="89"/>
      <c r="JFG527" s="546"/>
      <c r="JFH527" s="546"/>
      <c r="JFI527" s="546"/>
      <c r="JFJ527" s="546"/>
      <c r="JFK527" s="546"/>
      <c r="JFL527" s="204"/>
      <c r="JFM527" s="108"/>
      <c r="JFN527" s="546"/>
      <c r="JFO527" s="546"/>
      <c r="JFP527" s="546"/>
      <c r="JFQ527" s="546"/>
      <c r="JFR527" s="546"/>
      <c r="JFS527" s="546"/>
      <c r="JFT527" s="546"/>
      <c r="JFU527" s="169"/>
      <c r="JFV527" s="169"/>
      <c r="JFW527" s="169"/>
      <c r="JFX527" s="169"/>
      <c r="JFY527" s="169"/>
      <c r="JFZ527" s="169"/>
      <c r="JGA527" s="169"/>
      <c r="JGB527" s="169"/>
      <c r="JGC527" s="169"/>
      <c r="JGD527" s="169"/>
      <c r="JGE527" s="169"/>
      <c r="JGF527" s="169"/>
      <c r="JGG527" s="169"/>
      <c r="JGH527" s="169"/>
      <c r="JGI527" s="169"/>
      <c r="JGJ527" s="169"/>
      <c r="JGK527" s="169"/>
      <c r="JGL527" s="169"/>
      <c r="JGM527" s="169"/>
      <c r="JGN527" s="169"/>
      <c r="JGO527" s="169"/>
      <c r="JGP527" s="169"/>
      <c r="JGQ527" s="169"/>
      <c r="JGR527" s="169"/>
      <c r="JGS527" s="169"/>
      <c r="JGT527" s="169"/>
      <c r="JGU527" s="169"/>
      <c r="JGV527" s="169"/>
      <c r="JGW527" s="169"/>
      <c r="JGX527" s="169"/>
      <c r="JGY527" s="169"/>
      <c r="JGZ527" s="169"/>
      <c r="JHA527" s="169"/>
      <c r="JHB527" s="169"/>
      <c r="JHC527" s="169"/>
      <c r="JHD527" s="169"/>
      <c r="JHE527" s="169"/>
      <c r="JHF527" s="169"/>
      <c r="JHG527" s="169"/>
      <c r="JHH527" s="169"/>
      <c r="JHI527" s="169"/>
      <c r="JHJ527" s="169"/>
      <c r="JHK527" s="169"/>
      <c r="JHL527" s="169"/>
      <c r="JHM527" s="546"/>
      <c r="JHN527" s="546"/>
      <c r="JHO527" s="546"/>
      <c r="JHP527" s="546"/>
      <c r="JHQ527" s="546"/>
      <c r="JHR527" s="546"/>
      <c r="JHS527" s="546"/>
      <c r="JHT527" s="546"/>
      <c r="JHU527" s="546"/>
      <c r="JHV527" s="546"/>
      <c r="JHW527" s="546"/>
      <c r="JHX527" s="546"/>
      <c r="JHY527" s="546"/>
      <c r="JHZ527" s="546"/>
      <c r="JIA527" s="546"/>
      <c r="JIB527" s="546"/>
      <c r="JIC527" s="546"/>
      <c r="JID527" s="546"/>
      <c r="JIE527" s="546"/>
      <c r="JIF527" s="546"/>
      <c r="JIG527" s="546"/>
      <c r="JIH527" s="546"/>
      <c r="JII527" s="546"/>
      <c r="JIJ527" s="546"/>
      <c r="JIK527" s="89"/>
      <c r="JIL527" s="89"/>
      <c r="JIM527" s="89"/>
      <c r="JIN527" s="89"/>
      <c r="JIO527" s="89"/>
      <c r="JIP527" s="546"/>
      <c r="JIQ527" s="546"/>
      <c r="JIR527" s="89"/>
      <c r="JIS527" s="89"/>
      <c r="JIT527" s="546"/>
      <c r="JIU527" s="546"/>
      <c r="JIV527" s="89"/>
      <c r="JIW527" s="89"/>
      <c r="JIX527" s="546"/>
      <c r="JIY527" s="546"/>
      <c r="JIZ527" s="546"/>
      <c r="JJA527" s="546"/>
      <c r="JJB527" s="546"/>
      <c r="JJC527" s="546"/>
      <c r="JJD527" s="546"/>
      <c r="JJE527" s="89"/>
      <c r="JJF527" s="89"/>
      <c r="JJG527" s="546"/>
      <c r="JJH527" s="546"/>
      <c r="JJI527" s="89"/>
      <c r="JJJ527" s="89"/>
      <c r="JJK527" s="546"/>
      <c r="JJL527" s="546"/>
      <c r="JJM527" s="546"/>
      <c r="JJN527" s="546"/>
      <c r="JJO527" s="546"/>
      <c r="JJP527" s="204"/>
      <c r="JJQ527" s="108"/>
      <c r="JJR527" s="546"/>
      <c r="JJS527" s="546"/>
      <c r="JJT527" s="546"/>
      <c r="JJU527" s="546"/>
      <c r="JJV527" s="546"/>
      <c r="JJW527" s="546"/>
      <c r="JJX527" s="546"/>
      <c r="JJY527" s="169"/>
      <c r="JJZ527" s="169"/>
      <c r="JKA527" s="169"/>
      <c r="JKB527" s="169"/>
      <c r="JKC527" s="169"/>
      <c r="JKD527" s="169"/>
      <c r="JKE527" s="169"/>
      <c r="JKF527" s="169"/>
      <c r="JKG527" s="169"/>
      <c r="JKH527" s="169"/>
      <c r="JKI527" s="169"/>
      <c r="JKJ527" s="169"/>
      <c r="JKK527" s="169"/>
      <c r="JKL527" s="169"/>
      <c r="JKM527" s="169"/>
      <c r="JKN527" s="169"/>
      <c r="JKO527" s="169"/>
      <c r="JKP527" s="169"/>
      <c r="JKQ527" s="169"/>
      <c r="JKR527" s="169"/>
      <c r="JKS527" s="169"/>
      <c r="JKT527" s="169"/>
      <c r="JKU527" s="169"/>
      <c r="JKV527" s="169"/>
      <c r="JKW527" s="169"/>
      <c r="JKX527" s="169"/>
      <c r="JKY527" s="169"/>
      <c r="JKZ527" s="169"/>
      <c r="JLA527" s="169"/>
      <c r="JLB527" s="169"/>
      <c r="JLC527" s="169"/>
      <c r="JLD527" s="169"/>
      <c r="JLE527" s="169"/>
      <c r="JLF527" s="169"/>
      <c r="JLG527" s="169"/>
      <c r="JLH527" s="169"/>
      <c r="JLI527" s="169"/>
      <c r="JLJ527" s="169"/>
      <c r="JLK527" s="169"/>
      <c r="JLL527" s="169"/>
      <c r="JLM527" s="169"/>
      <c r="JLN527" s="169"/>
      <c r="JLO527" s="169"/>
      <c r="JLP527" s="169"/>
      <c r="JLQ527" s="546"/>
      <c r="JLR527" s="546"/>
      <c r="JLS527" s="546"/>
      <c r="JLT527" s="546"/>
      <c r="JLU527" s="546"/>
      <c r="JLV527" s="546"/>
      <c r="JLW527" s="546"/>
      <c r="JLX527" s="546"/>
      <c r="JLY527" s="546"/>
      <c r="JLZ527" s="546"/>
      <c r="JMA527" s="546"/>
      <c r="JMB527" s="546"/>
      <c r="JMC527" s="546"/>
      <c r="JMD527" s="546"/>
      <c r="JME527" s="546"/>
      <c r="JMF527" s="546"/>
      <c r="JMG527" s="546"/>
      <c r="JMH527" s="546"/>
      <c r="JMI527" s="546"/>
      <c r="JMJ527" s="546"/>
      <c r="JMK527" s="546"/>
      <c r="JML527" s="546"/>
      <c r="JMM527" s="546"/>
      <c r="JMN527" s="546"/>
      <c r="JMO527" s="89"/>
      <c r="JMP527" s="89"/>
      <c r="JMQ527" s="89"/>
      <c r="JMR527" s="89"/>
      <c r="JMS527" s="89"/>
      <c r="JMT527" s="546"/>
      <c r="JMU527" s="546"/>
      <c r="JMV527" s="89"/>
      <c r="JMW527" s="89"/>
      <c r="JMX527" s="546"/>
      <c r="JMY527" s="546"/>
      <c r="JMZ527" s="89"/>
      <c r="JNA527" s="89"/>
      <c r="JNB527" s="546"/>
      <c r="JNC527" s="546"/>
      <c r="JND527" s="546"/>
      <c r="JNE527" s="546"/>
      <c r="JNF527" s="546"/>
      <c r="JNG527" s="546"/>
      <c r="JNH527" s="546"/>
      <c r="JNI527" s="89"/>
      <c r="JNJ527" s="89"/>
      <c r="JNK527" s="546"/>
      <c r="JNL527" s="546"/>
      <c r="JNM527" s="89"/>
      <c r="JNN527" s="89"/>
      <c r="JNO527" s="546"/>
      <c r="JNP527" s="546"/>
      <c r="JNQ527" s="546"/>
      <c r="JNR527" s="546"/>
      <c r="JNS527" s="546"/>
      <c r="JNT527" s="204"/>
      <c r="JNU527" s="108"/>
      <c r="JNV527" s="546"/>
      <c r="JNW527" s="546"/>
      <c r="JNX527" s="546"/>
      <c r="JNY527" s="546"/>
      <c r="JNZ527" s="546"/>
      <c r="JOA527" s="546"/>
      <c r="JOB527" s="546"/>
      <c r="JOC527" s="169"/>
      <c r="JOD527" s="169"/>
      <c r="JOE527" s="169"/>
      <c r="JOF527" s="169"/>
      <c r="JOG527" s="169"/>
      <c r="JOH527" s="169"/>
      <c r="JOI527" s="169"/>
      <c r="JOJ527" s="169"/>
      <c r="JOK527" s="169"/>
      <c r="JOL527" s="169"/>
      <c r="JOM527" s="169"/>
      <c r="JON527" s="169"/>
      <c r="JOO527" s="169"/>
      <c r="JOP527" s="169"/>
      <c r="JOQ527" s="169"/>
      <c r="JOR527" s="169"/>
      <c r="JOS527" s="169"/>
      <c r="JOT527" s="169"/>
      <c r="JOU527" s="169"/>
      <c r="JOV527" s="169"/>
      <c r="JOW527" s="169"/>
      <c r="JOX527" s="169"/>
      <c r="JOY527" s="169"/>
      <c r="JOZ527" s="169"/>
      <c r="JPA527" s="169"/>
      <c r="JPB527" s="169"/>
      <c r="JPC527" s="169"/>
      <c r="JPD527" s="169"/>
      <c r="JPE527" s="169"/>
      <c r="JPF527" s="169"/>
      <c r="JPG527" s="169"/>
      <c r="JPH527" s="169"/>
      <c r="JPI527" s="169"/>
      <c r="JPJ527" s="169"/>
      <c r="JPK527" s="169"/>
      <c r="JPL527" s="169"/>
      <c r="JPM527" s="169"/>
      <c r="JPN527" s="169"/>
      <c r="JPO527" s="169"/>
      <c r="JPP527" s="169"/>
      <c r="JPQ527" s="169"/>
      <c r="JPR527" s="169"/>
      <c r="JPS527" s="169"/>
      <c r="JPT527" s="169"/>
      <c r="JPU527" s="546"/>
      <c r="JPV527" s="546"/>
      <c r="JPW527" s="546"/>
      <c r="JPX527" s="546"/>
      <c r="JPY527" s="546"/>
      <c r="JPZ527" s="546"/>
      <c r="JQA527" s="546"/>
      <c r="JQB527" s="546"/>
      <c r="JQC527" s="546"/>
      <c r="JQD527" s="546"/>
      <c r="JQE527" s="546"/>
      <c r="JQF527" s="546"/>
      <c r="JQG527" s="546"/>
      <c r="JQH527" s="546"/>
      <c r="JQI527" s="546"/>
      <c r="JQJ527" s="546"/>
      <c r="JQK527" s="546"/>
      <c r="JQL527" s="546"/>
      <c r="JQM527" s="546"/>
      <c r="JQN527" s="546"/>
      <c r="JQO527" s="546"/>
      <c r="JQP527" s="546"/>
      <c r="JQQ527" s="546"/>
      <c r="JQR527" s="546"/>
      <c r="JQS527" s="89"/>
      <c r="JQT527" s="89"/>
      <c r="JQU527" s="89"/>
      <c r="JQV527" s="89"/>
      <c r="JQW527" s="89"/>
      <c r="JQX527" s="546"/>
      <c r="JQY527" s="546"/>
      <c r="JQZ527" s="89"/>
      <c r="JRA527" s="89"/>
      <c r="JRB527" s="546"/>
      <c r="JRC527" s="546"/>
      <c r="JRD527" s="89"/>
      <c r="JRE527" s="89"/>
      <c r="JRF527" s="546"/>
      <c r="JRG527" s="546"/>
      <c r="JRH527" s="546"/>
      <c r="JRI527" s="546"/>
      <c r="JRJ527" s="546"/>
      <c r="JRK527" s="546"/>
      <c r="JRL527" s="546"/>
      <c r="JRM527" s="89"/>
      <c r="JRN527" s="89"/>
      <c r="JRO527" s="546"/>
      <c r="JRP527" s="546"/>
      <c r="JRQ527" s="89"/>
      <c r="JRR527" s="89"/>
      <c r="JRS527" s="546"/>
      <c r="JRT527" s="546"/>
      <c r="JRU527" s="546"/>
      <c r="JRV527" s="546"/>
      <c r="JRW527" s="546"/>
      <c r="JRX527" s="204"/>
      <c r="JRY527" s="108"/>
      <c r="JRZ527" s="546"/>
      <c r="JSA527" s="546"/>
      <c r="JSB527" s="546"/>
      <c r="JSC527" s="546"/>
      <c r="JSD527" s="546"/>
      <c r="JSE527" s="546"/>
      <c r="JSF527" s="546"/>
      <c r="JSG527" s="169"/>
      <c r="JSH527" s="169"/>
      <c r="JSI527" s="169"/>
      <c r="JSJ527" s="169"/>
      <c r="JSK527" s="169"/>
      <c r="JSL527" s="169"/>
      <c r="JSM527" s="169"/>
      <c r="JSN527" s="169"/>
      <c r="JSO527" s="169"/>
      <c r="JSP527" s="169"/>
      <c r="JSQ527" s="169"/>
      <c r="JSR527" s="169"/>
      <c r="JSS527" s="169"/>
      <c r="JST527" s="169"/>
      <c r="JSU527" s="169"/>
      <c r="JSV527" s="169"/>
      <c r="JSW527" s="169"/>
      <c r="JSX527" s="169"/>
      <c r="JSY527" s="169"/>
      <c r="JSZ527" s="169"/>
      <c r="JTA527" s="169"/>
      <c r="JTB527" s="169"/>
      <c r="JTC527" s="169"/>
      <c r="JTD527" s="169"/>
      <c r="JTE527" s="169"/>
      <c r="JTF527" s="169"/>
      <c r="JTG527" s="169"/>
      <c r="JTH527" s="169"/>
      <c r="JTI527" s="169"/>
      <c r="JTJ527" s="169"/>
      <c r="JTK527" s="169"/>
      <c r="JTL527" s="169"/>
      <c r="JTM527" s="169"/>
      <c r="JTN527" s="169"/>
      <c r="JTO527" s="169"/>
      <c r="JTP527" s="169"/>
      <c r="JTQ527" s="169"/>
      <c r="JTR527" s="169"/>
      <c r="JTS527" s="169"/>
      <c r="JTT527" s="169"/>
      <c r="JTU527" s="169"/>
      <c r="JTV527" s="169"/>
      <c r="JTW527" s="169"/>
      <c r="JTX527" s="169"/>
      <c r="JTY527" s="546"/>
      <c r="JTZ527" s="546"/>
      <c r="JUA527" s="546"/>
      <c r="JUB527" s="546"/>
      <c r="JUC527" s="546"/>
      <c r="JUD527" s="546"/>
      <c r="JUE527" s="546"/>
      <c r="JUF527" s="546"/>
      <c r="JUG527" s="546"/>
      <c r="JUH527" s="546"/>
      <c r="JUI527" s="546"/>
      <c r="JUJ527" s="546"/>
      <c r="JUK527" s="546"/>
      <c r="JUL527" s="546"/>
      <c r="JUM527" s="546"/>
      <c r="JUN527" s="546"/>
      <c r="JUO527" s="546"/>
      <c r="JUP527" s="546"/>
      <c r="JUQ527" s="546"/>
      <c r="JUR527" s="546"/>
      <c r="JUS527" s="546"/>
      <c r="JUT527" s="546"/>
      <c r="JUU527" s="546"/>
      <c r="JUV527" s="546"/>
      <c r="JUW527" s="89"/>
      <c r="JUX527" s="89"/>
      <c r="JUY527" s="89"/>
      <c r="JUZ527" s="89"/>
      <c r="JVA527" s="89"/>
      <c r="JVB527" s="546"/>
      <c r="JVC527" s="546"/>
      <c r="JVD527" s="89"/>
      <c r="JVE527" s="89"/>
      <c r="JVF527" s="546"/>
      <c r="JVG527" s="546"/>
      <c r="JVH527" s="89"/>
      <c r="JVI527" s="89"/>
      <c r="JVJ527" s="546"/>
      <c r="JVK527" s="546"/>
      <c r="JVL527" s="546"/>
      <c r="JVM527" s="546"/>
      <c r="JVN527" s="546"/>
      <c r="JVO527" s="546"/>
      <c r="JVP527" s="546"/>
      <c r="JVQ527" s="89"/>
      <c r="JVR527" s="89"/>
      <c r="JVS527" s="546"/>
      <c r="JVT527" s="546"/>
      <c r="JVU527" s="89"/>
      <c r="JVV527" s="89"/>
      <c r="JVW527" s="546"/>
      <c r="JVX527" s="546"/>
      <c r="JVY527" s="546"/>
      <c r="JVZ527" s="546"/>
      <c r="JWA527" s="546"/>
      <c r="JWB527" s="204"/>
      <c r="JWC527" s="108"/>
      <c r="JWD527" s="546"/>
      <c r="JWE527" s="546"/>
      <c r="JWF527" s="546"/>
      <c r="JWG527" s="546"/>
      <c r="JWH527" s="546"/>
      <c r="JWI527" s="546"/>
      <c r="JWJ527" s="546"/>
      <c r="JWK527" s="169"/>
      <c r="JWL527" s="169"/>
      <c r="JWM527" s="169"/>
      <c r="JWN527" s="169"/>
      <c r="JWO527" s="169"/>
      <c r="JWP527" s="169"/>
      <c r="JWQ527" s="169"/>
      <c r="JWR527" s="169"/>
      <c r="JWS527" s="169"/>
      <c r="JWT527" s="169"/>
      <c r="JWU527" s="169"/>
      <c r="JWV527" s="169"/>
      <c r="JWW527" s="169"/>
      <c r="JWX527" s="169"/>
      <c r="JWY527" s="169"/>
      <c r="JWZ527" s="169"/>
      <c r="JXA527" s="169"/>
      <c r="JXB527" s="169"/>
      <c r="JXC527" s="169"/>
      <c r="JXD527" s="169"/>
      <c r="JXE527" s="169"/>
      <c r="JXF527" s="169"/>
      <c r="JXG527" s="169"/>
      <c r="JXH527" s="169"/>
      <c r="JXI527" s="169"/>
      <c r="JXJ527" s="169"/>
      <c r="JXK527" s="169"/>
      <c r="JXL527" s="169"/>
      <c r="JXM527" s="169"/>
      <c r="JXN527" s="169"/>
      <c r="JXO527" s="169"/>
      <c r="JXP527" s="169"/>
      <c r="JXQ527" s="169"/>
      <c r="JXR527" s="169"/>
      <c r="JXS527" s="169"/>
      <c r="JXT527" s="169"/>
      <c r="JXU527" s="169"/>
      <c r="JXV527" s="169"/>
      <c r="JXW527" s="169"/>
      <c r="JXX527" s="169"/>
      <c r="JXY527" s="169"/>
      <c r="JXZ527" s="169"/>
      <c r="JYA527" s="169"/>
      <c r="JYB527" s="169"/>
      <c r="JYC527" s="546"/>
      <c r="JYD527" s="546"/>
      <c r="JYE527" s="546"/>
      <c r="JYF527" s="546"/>
      <c r="JYG527" s="546"/>
      <c r="JYH527" s="546"/>
      <c r="JYI527" s="546"/>
      <c r="JYJ527" s="546"/>
      <c r="JYK527" s="546"/>
      <c r="JYL527" s="546"/>
      <c r="JYM527" s="546"/>
      <c r="JYN527" s="546"/>
      <c r="JYO527" s="546"/>
      <c r="JYP527" s="546"/>
      <c r="JYQ527" s="546"/>
      <c r="JYR527" s="546"/>
      <c r="JYS527" s="546"/>
      <c r="JYT527" s="546"/>
      <c r="JYU527" s="546"/>
      <c r="JYV527" s="546"/>
      <c r="JYW527" s="546"/>
      <c r="JYX527" s="546"/>
      <c r="JYY527" s="546"/>
      <c r="JYZ527" s="546"/>
      <c r="JZA527" s="89"/>
      <c r="JZB527" s="89"/>
      <c r="JZC527" s="89"/>
      <c r="JZD527" s="89"/>
      <c r="JZE527" s="89"/>
      <c r="JZF527" s="546"/>
      <c r="JZG527" s="546"/>
      <c r="JZH527" s="89"/>
      <c r="JZI527" s="89"/>
      <c r="JZJ527" s="546"/>
      <c r="JZK527" s="546"/>
      <c r="JZL527" s="89"/>
      <c r="JZM527" s="89"/>
      <c r="JZN527" s="546"/>
      <c r="JZO527" s="546"/>
      <c r="JZP527" s="546"/>
      <c r="JZQ527" s="546"/>
      <c r="JZR527" s="546"/>
      <c r="JZS527" s="546"/>
      <c r="JZT527" s="546"/>
      <c r="JZU527" s="89"/>
      <c r="JZV527" s="89"/>
      <c r="JZW527" s="546"/>
      <c r="JZX527" s="546"/>
      <c r="JZY527" s="89"/>
      <c r="JZZ527" s="89"/>
      <c r="KAA527" s="546"/>
      <c r="KAB527" s="546"/>
      <c r="KAC527" s="546"/>
      <c r="KAD527" s="546"/>
      <c r="KAE527" s="546"/>
      <c r="KAF527" s="204"/>
      <c r="KAG527" s="108"/>
      <c r="KAH527" s="546"/>
      <c r="KAI527" s="546"/>
      <c r="KAJ527" s="546"/>
      <c r="KAK527" s="546"/>
      <c r="KAL527" s="546"/>
      <c r="KAM527" s="546"/>
      <c r="KAN527" s="546"/>
      <c r="KAO527" s="169"/>
      <c r="KAP527" s="169"/>
      <c r="KAQ527" s="169"/>
      <c r="KAR527" s="169"/>
      <c r="KAS527" s="169"/>
      <c r="KAT527" s="169"/>
      <c r="KAU527" s="169"/>
      <c r="KAV527" s="169"/>
      <c r="KAW527" s="169"/>
      <c r="KAX527" s="169"/>
      <c r="KAY527" s="169"/>
      <c r="KAZ527" s="169"/>
      <c r="KBA527" s="169"/>
      <c r="KBB527" s="169"/>
      <c r="KBC527" s="169"/>
      <c r="KBD527" s="169"/>
      <c r="KBE527" s="169"/>
      <c r="KBF527" s="169"/>
      <c r="KBG527" s="169"/>
      <c r="KBH527" s="169"/>
      <c r="KBI527" s="169"/>
      <c r="KBJ527" s="169"/>
      <c r="KBK527" s="169"/>
      <c r="KBL527" s="169"/>
      <c r="KBM527" s="169"/>
      <c r="KBN527" s="169"/>
      <c r="KBO527" s="169"/>
      <c r="KBP527" s="169"/>
      <c r="KBQ527" s="169"/>
      <c r="KBR527" s="169"/>
      <c r="KBS527" s="169"/>
      <c r="KBT527" s="169"/>
      <c r="KBU527" s="169"/>
      <c r="KBV527" s="169"/>
      <c r="KBW527" s="169"/>
      <c r="KBX527" s="169"/>
      <c r="KBY527" s="169"/>
      <c r="KBZ527" s="169"/>
      <c r="KCA527" s="169"/>
      <c r="KCB527" s="169"/>
      <c r="KCC527" s="169"/>
      <c r="KCD527" s="169"/>
      <c r="KCE527" s="169"/>
      <c r="KCF527" s="169"/>
      <c r="KCG527" s="546"/>
      <c r="KCH527" s="546"/>
      <c r="KCI527" s="546"/>
      <c r="KCJ527" s="546"/>
      <c r="KCK527" s="546"/>
      <c r="KCL527" s="546"/>
      <c r="KCM527" s="546"/>
      <c r="KCN527" s="546"/>
      <c r="KCO527" s="546"/>
      <c r="KCP527" s="546"/>
      <c r="KCQ527" s="546"/>
      <c r="KCR527" s="546"/>
      <c r="KCS527" s="546"/>
      <c r="KCT527" s="546"/>
      <c r="KCU527" s="546"/>
      <c r="KCV527" s="546"/>
      <c r="KCW527" s="546"/>
      <c r="KCX527" s="546"/>
      <c r="KCY527" s="546"/>
      <c r="KCZ527" s="546"/>
      <c r="KDA527" s="546"/>
      <c r="KDB527" s="546"/>
      <c r="KDC527" s="546"/>
      <c r="KDD527" s="546"/>
      <c r="KDE527" s="89"/>
      <c r="KDF527" s="89"/>
      <c r="KDG527" s="89"/>
      <c r="KDH527" s="89"/>
      <c r="KDI527" s="89"/>
      <c r="KDJ527" s="546"/>
      <c r="KDK527" s="546"/>
      <c r="KDL527" s="89"/>
      <c r="KDM527" s="89"/>
      <c r="KDN527" s="546"/>
      <c r="KDO527" s="546"/>
      <c r="KDP527" s="89"/>
      <c r="KDQ527" s="89"/>
      <c r="KDR527" s="546"/>
      <c r="KDS527" s="546"/>
      <c r="KDT527" s="546"/>
      <c r="KDU527" s="546"/>
      <c r="KDV527" s="546"/>
      <c r="KDW527" s="546"/>
      <c r="KDX527" s="546"/>
      <c r="KDY527" s="89"/>
      <c r="KDZ527" s="89"/>
      <c r="KEA527" s="546"/>
      <c r="KEB527" s="546"/>
      <c r="KEC527" s="89"/>
      <c r="KED527" s="89"/>
      <c r="KEE527" s="546"/>
      <c r="KEF527" s="546"/>
      <c r="KEG527" s="546"/>
      <c r="KEH527" s="546"/>
      <c r="KEI527" s="546"/>
      <c r="KEJ527" s="204"/>
      <c r="KEK527" s="108"/>
      <c r="KEL527" s="546"/>
      <c r="KEM527" s="546"/>
      <c r="KEN527" s="546"/>
      <c r="KEO527" s="546"/>
      <c r="KEP527" s="546"/>
      <c r="KEQ527" s="546"/>
      <c r="KER527" s="546"/>
      <c r="KES527" s="169"/>
      <c r="KET527" s="169"/>
      <c r="KEU527" s="169"/>
      <c r="KEV527" s="169"/>
      <c r="KEW527" s="169"/>
      <c r="KEX527" s="169"/>
      <c r="KEY527" s="169"/>
      <c r="KEZ527" s="169"/>
      <c r="KFA527" s="169"/>
      <c r="KFB527" s="169"/>
      <c r="KFC527" s="169"/>
      <c r="KFD527" s="169"/>
      <c r="KFE527" s="169"/>
      <c r="KFF527" s="169"/>
      <c r="KFG527" s="169"/>
      <c r="KFH527" s="169"/>
      <c r="KFI527" s="169"/>
      <c r="KFJ527" s="169"/>
      <c r="KFK527" s="169"/>
      <c r="KFL527" s="169"/>
      <c r="KFM527" s="169"/>
      <c r="KFN527" s="169"/>
      <c r="KFO527" s="169"/>
      <c r="KFP527" s="169"/>
      <c r="KFQ527" s="169"/>
      <c r="KFR527" s="169"/>
      <c r="KFS527" s="169"/>
      <c r="KFT527" s="169"/>
      <c r="KFU527" s="169"/>
      <c r="KFV527" s="169"/>
      <c r="KFW527" s="169"/>
      <c r="KFX527" s="169"/>
      <c r="KFY527" s="169"/>
      <c r="KFZ527" s="169"/>
      <c r="KGA527" s="169"/>
      <c r="KGB527" s="169"/>
      <c r="KGC527" s="169"/>
      <c r="KGD527" s="169"/>
      <c r="KGE527" s="169"/>
      <c r="KGF527" s="169"/>
      <c r="KGG527" s="169"/>
      <c r="KGH527" s="169"/>
      <c r="KGI527" s="169"/>
      <c r="KGJ527" s="169"/>
      <c r="KGK527" s="546"/>
      <c r="KGL527" s="546"/>
      <c r="KGM527" s="546"/>
      <c r="KGN527" s="546"/>
      <c r="KGO527" s="546"/>
      <c r="KGP527" s="546"/>
      <c r="KGQ527" s="546"/>
      <c r="KGR527" s="546"/>
      <c r="KGS527" s="546"/>
      <c r="KGT527" s="546"/>
      <c r="KGU527" s="546"/>
      <c r="KGV527" s="546"/>
      <c r="KGW527" s="546"/>
      <c r="KGX527" s="546"/>
      <c r="KGY527" s="546"/>
      <c r="KGZ527" s="546"/>
      <c r="KHA527" s="546"/>
      <c r="KHB527" s="546"/>
      <c r="KHC527" s="546"/>
      <c r="KHD527" s="546"/>
      <c r="KHE527" s="546"/>
      <c r="KHF527" s="546"/>
      <c r="KHG527" s="546"/>
      <c r="KHH527" s="546"/>
      <c r="KHI527" s="89"/>
      <c r="KHJ527" s="89"/>
      <c r="KHK527" s="89"/>
      <c r="KHL527" s="89"/>
      <c r="KHM527" s="89"/>
      <c r="KHN527" s="546"/>
      <c r="KHO527" s="546"/>
      <c r="KHP527" s="89"/>
      <c r="KHQ527" s="89"/>
      <c r="KHR527" s="546"/>
      <c r="KHS527" s="546"/>
      <c r="KHT527" s="89"/>
      <c r="KHU527" s="89"/>
      <c r="KHV527" s="546"/>
      <c r="KHW527" s="546"/>
      <c r="KHX527" s="546"/>
      <c r="KHY527" s="546"/>
      <c r="KHZ527" s="546"/>
      <c r="KIA527" s="546"/>
      <c r="KIB527" s="546"/>
      <c r="KIC527" s="89"/>
      <c r="KID527" s="89"/>
      <c r="KIE527" s="546"/>
      <c r="KIF527" s="546"/>
      <c r="KIG527" s="89"/>
      <c r="KIH527" s="89"/>
      <c r="KII527" s="546"/>
      <c r="KIJ527" s="546"/>
      <c r="KIK527" s="546"/>
      <c r="KIL527" s="546"/>
      <c r="KIM527" s="546"/>
      <c r="KIN527" s="204"/>
      <c r="KIO527" s="108"/>
      <c r="KIP527" s="546"/>
      <c r="KIQ527" s="546"/>
      <c r="KIR527" s="546"/>
      <c r="KIS527" s="546"/>
      <c r="KIT527" s="546"/>
      <c r="KIU527" s="546"/>
      <c r="KIV527" s="546"/>
      <c r="KIW527" s="169"/>
      <c r="KIX527" s="169"/>
      <c r="KIY527" s="169"/>
      <c r="KIZ527" s="169"/>
      <c r="KJA527" s="169"/>
      <c r="KJB527" s="169"/>
      <c r="KJC527" s="169"/>
      <c r="KJD527" s="169"/>
      <c r="KJE527" s="169"/>
      <c r="KJF527" s="169"/>
      <c r="KJG527" s="169"/>
      <c r="KJH527" s="169"/>
      <c r="KJI527" s="169"/>
      <c r="KJJ527" s="169"/>
      <c r="KJK527" s="169"/>
      <c r="KJL527" s="169"/>
      <c r="KJM527" s="169"/>
      <c r="KJN527" s="169"/>
      <c r="KJO527" s="169"/>
      <c r="KJP527" s="169"/>
      <c r="KJQ527" s="169"/>
      <c r="KJR527" s="169"/>
      <c r="KJS527" s="169"/>
      <c r="KJT527" s="169"/>
      <c r="KJU527" s="169"/>
      <c r="KJV527" s="169"/>
      <c r="KJW527" s="169"/>
      <c r="KJX527" s="169"/>
      <c r="KJY527" s="169"/>
      <c r="KJZ527" s="169"/>
      <c r="KKA527" s="169"/>
      <c r="KKB527" s="169"/>
      <c r="KKC527" s="169"/>
      <c r="KKD527" s="169"/>
      <c r="KKE527" s="169"/>
      <c r="KKF527" s="169"/>
      <c r="KKG527" s="169"/>
      <c r="KKH527" s="169"/>
      <c r="KKI527" s="169"/>
      <c r="KKJ527" s="169"/>
      <c r="KKK527" s="169"/>
      <c r="KKL527" s="169"/>
      <c r="KKM527" s="169"/>
      <c r="KKN527" s="169"/>
      <c r="KKO527" s="546"/>
      <c r="KKP527" s="546"/>
      <c r="KKQ527" s="546"/>
      <c r="KKR527" s="546"/>
      <c r="KKS527" s="546"/>
      <c r="KKT527" s="546"/>
      <c r="KKU527" s="546"/>
      <c r="KKV527" s="546"/>
      <c r="KKW527" s="546"/>
      <c r="KKX527" s="546"/>
      <c r="KKY527" s="546"/>
      <c r="KKZ527" s="546"/>
      <c r="KLA527" s="546"/>
      <c r="KLB527" s="546"/>
      <c r="KLC527" s="546"/>
      <c r="KLD527" s="546"/>
      <c r="KLE527" s="546"/>
      <c r="KLF527" s="546"/>
      <c r="KLG527" s="546"/>
      <c r="KLH527" s="546"/>
      <c r="KLI527" s="546"/>
      <c r="KLJ527" s="546"/>
      <c r="KLK527" s="546"/>
      <c r="KLL527" s="546"/>
      <c r="KLM527" s="89"/>
      <c r="KLN527" s="89"/>
      <c r="KLO527" s="89"/>
      <c r="KLP527" s="89"/>
      <c r="KLQ527" s="89"/>
      <c r="KLR527" s="546"/>
      <c r="KLS527" s="546"/>
      <c r="KLT527" s="89"/>
      <c r="KLU527" s="89"/>
      <c r="KLV527" s="546"/>
      <c r="KLW527" s="546"/>
      <c r="KLX527" s="89"/>
      <c r="KLY527" s="89"/>
      <c r="KLZ527" s="546"/>
      <c r="KMA527" s="546"/>
      <c r="KMB527" s="546"/>
      <c r="KMC527" s="546"/>
      <c r="KMD527" s="546"/>
      <c r="KME527" s="546"/>
      <c r="KMF527" s="546"/>
      <c r="KMG527" s="89"/>
      <c r="KMH527" s="89"/>
      <c r="KMI527" s="546"/>
      <c r="KMJ527" s="546"/>
      <c r="KMK527" s="89"/>
      <c r="KML527" s="89"/>
      <c r="KMM527" s="546"/>
      <c r="KMN527" s="546"/>
      <c r="KMO527" s="546"/>
      <c r="KMP527" s="546"/>
      <c r="KMQ527" s="546"/>
      <c r="KMR527" s="204"/>
      <c r="KMS527" s="108"/>
      <c r="KMT527" s="546"/>
      <c r="KMU527" s="546"/>
      <c r="KMV527" s="546"/>
      <c r="KMW527" s="546"/>
      <c r="KMX527" s="546"/>
      <c r="KMY527" s="546"/>
      <c r="KMZ527" s="546"/>
      <c r="KNA527" s="169"/>
      <c r="KNB527" s="169"/>
      <c r="KNC527" s="169"/>
      <c r="KND527" s="169"/>
      <c r="KNE527" s="169"/>
      <c r="KNF527" s="169"/>
      <c r="KNG527" s="169"/>
      <c r="KNH527" s="169"/>
      <c r="KNI527" s="169"/>
      <c r="KNJ527" s="169"/>
      <c r="KNK527" s="169"/>
      <c r="KNL527" s="169"/>
      <c r="KNM527" s="169"/>
      <c r="KNN527" s="169"/>
      <c r="KNO527" s="169"/>
      <c r="KNP527" s="169"/>
      <c r="KNQ527" s="169"/>
      <c r="KNR527" s="169"/>
      <c r="KNS527" s="169"/>
      <c r="KNT527" s="169"/>
      <c r="KNU527" s="169"/>
      <c r="KNV527" s="169"/>
      <c r="KNW527" s="169"/>
      <c r="KNX527" s="169"/>
      <c r="KNY527" s="169"/>
      <c r="KNZ527" s="169"/>
      <c r="KOA527" s="169"/>
      <c r="KOB527" s="169"/>
      <c r="KOC527" s="169"/>
      <c r="KOD527" s="169"/>
      <c r="KOE527" s="169"/>
      <c r="KOF527" s="169"/>
      <c r="KOG527" s="169"/>
      <c r="KOH527" s="169"/>
      <c r="KOI527" s="169"/>
      <c r="KOJ527" s="169"/>
      <c r="KOK527" s="169"/>
      <c r="KOL527" s="169"/>
      <c r="KOM527" s="169"/>
      <c r="KON527" s="169"/>
      <c r="KOO527" s="169"/>
      <c r="KOP527" s="169"/>
      <c r="KOQ527" s="169"/>
      <c r="KOR527" s="169"/>
      <c r="KOS527" s="546"/>
      <c r="KOT527" s="546"/>
      <c r="KOU527" s="546"/>
      <c r="KOV527" s="546"/>
      <c r="KOW527" s="546"/>
      <c r="KOX527" s="546"/>
      <c r="KOY527" s="546"/>
      <c r="KOZ527" s="546"/>
      <c r="KPA527" s="546"/>
      <c r="KPB527" s="546"/>
      <c r="KPC527" s="546"/>
      <c r="KPD527" s="546"/>
      <c r="KPE527" s="546"/>
      <c r="KPF527" s="546"/>
      <c r="KPG527" s="546"/>
      <c r="KPH527" s="546"/>
      <c r="KPI527" s="546"/>
      <c r="KPJ527" s="546"/>
      <c r="KPK527" s="546"/>
      <c r="KPL527" s="546"/>
      <c r="KPM527" s="546"/>
      <c r="KPN527" s="546"/>
      <c r="KPO527" s="546"/>
      <c r="KPP527" s="546"/>
      <c r="KPQ527" s="89"/>
      <c r="KPR527" s="89"/>
      <c r="KPS527" s="89"/>
      <c r="KPT527" s="89"/>
      <c r="KPU527" s="89"/>
      <c r="KPV527" s="546"/>
      <c r="KPW527" s="546"/>
      <c r="KPX527" s="89"/>
      <c r="KPY527" s="89"/>
      <c r="KPZ527" s="546"/>
      <c r="KQA527" s="546"/>
      <c r="KQB527" s="89"/>
      <c r="KQC527" s="89"/>
      <c r="KQD527" s="546"/>
      <c r="KQE527" s="546"/>
      <c r="KQF527" s="546"/>
      <c r="KQG527" s="546"/>
      <c r="KQH527" s="546"/>
      <c r="KQI527" s="546"/>
      <c r="KQJ527" s="546"/>
      <c r="KQK527" s="89"/>
      <c r="KQL527" s="89"/>
      <c r="KQM527" s="546"/>
      <c r="KQN527" s="546"/>
      <c r="KQO527" s="89"/>
      <c r="KQP527" s="89"/>
      <c r="KQQ527" s="546"/>
      <c r="KQR527" s="546"/>
      <c r="KQS527" s="546"/>
      <c r="KQT527" s="546"/>
      <c r="KQU527" s="546"/>
      <c r="KQV527" s="204"/>
      <c r="KQW527" s="108"/>
      <c r="KQX527" s="546"/>
      <c r="KQY527" s="546"/>
      <c r="KQZ527" s="546"/>
      <c r="KRA527" s="546"/>
      <c r="KRB527" s="546"/>
      <c r="KRC527" s="546"/>
      <c r="KRD527" s="546"/>
      <c r="KRE527" s="169"/>
      <c r="KRF527" s="169"/>
      <c r="KRG527" s="169"/>
      <c r="KRH527" s="169"/>
      <c r="KRI527" s="169"/>
      <c r="KRJ527" s="169"/>
      <c r="KRK527" s="169"/>
      <c r="KRL527" s="169"/>
      <c r="KRM527" s="169"/>
      <c r="KRN527" s="169"/>
      <c r="KRO527" s="169"/>
      <c r="KRP527" s="169"/>
      <c r="KRQ527" s="169"/>
      <c r="KRR527" s="169"/>
      <c r="KRS527" s="169"/>
      <c r="KRT527" s="169"/>
      <c r="KRU527" s="169"/>
      <c r="KRV527" s="169"/>
      <c r="KRW527" s="169"/>
      <c r="KRX527" s="169"/>
      <c r="KRY527" s="169"/>
      <c r="KRZ527" s="169"/>
      <c r="KSA527" s="169"/>
      <c r="KSB527" s="169"/>
      <c r="KSC527" s="169"/>
      <c r="KSD527" s="169"/>
      <c r="KSE527" s="169"/>
      <c r="KSF527" s="169"/>
      <c r="KSG527" s="169"/>
      <c r="KSH527" s="169"/>
      <c r="KSI527" s="169"/>
      <c r="KSJ527" s="169"/>
      <c r="KSK527" s="169"/>
      <c r="KSL527" s="169"/>
      <c r="KSM527" s="169"/>
      <c r="KSN527" s="169"/>
      <c r="KSO527" s="169"/>
      <c r="KSP527" s="169"/>
      <c r="KSQ527" s="169"/>
      <c r="KSR527" s="169"/>
      <c r="KSS527" s="169"/>
      <c r="KST527" s="169"/>
      <c r="KSU527" s="169"/>
      <c r="KSV527" s="169"/>
      <c r="KSW527" s="546"/>
      <c r="KSX527" s="546"/>
      <c r="KSY527" s="546"/>
      <c r="KSZ527" s="546"/>
      <c r="KTA527" s="546"/>
      <c r="KTB527" s="546"/>
      <c r="KTC527" s="546"/>
      <c r="KTD527" s="546"/>
      <c r="KTE527" s="546"/>
      <c r="KTF527" s="546"/>
      <c r="KTG527" s="546"/>
      <c r="KTH527" s="546"/>
      <c r="KTI527" s="546"/>
      <c r="KTJ527" s="546"/>
      <c r="KTK527" s="546"/>
      <c r="KTL527" s="546"/>
      <c r="KTM527" s="546"/>
      <c r="KTN527" s="546"/>
      <c r="KTO527" s="546"/>
      <c r="KTP527" s="546"/>
      <c r="KTQ527" s="546"/>
      <c r="KTR527" s="546"/>
      <c r="KTS527" s="546"/>
      <c r="KTT527" s="546"/>
      <c r="KTU527" s="89"/>
      <c r="KTV527" s="89"/>
      <c r="KTW527" s="89"/>
      <c r="KTX527" s="89"/>
      <c r="KTY527" s="89"/>
      <c r="KTZ527" s="546"/>
      <c r="KUA527" s="546"/>
      <c r="KUB527" s="89"/>
      <c r="KUC527" s="89"/>
      <c r="KUD527" s="546"/>
      <c r="KUE527" s="546"/>
      <c r="KUF527" s="89"/>
      <c r="KUG527" s="89"/>
      <c r="KUH527" s="546"/>
      <c r="KUI527" s="546"/>
      <c r="KUJ527" s="546"/>
      <c r="KUK527" s="546"/>
      <c r="KUL527" s="546"/>
      <c r="KUM527" s="546"/>
      <c r="KUN527" s="546"/>
      <c r="KUO527" s="89"/>
      <c r="KUP527" s="89"/>
      <c r="KUQ527" s="546"/>
      <c r="KUR527" s="546"/>
      <c r="KUS527" s="89"/>
      <c r="KUT527" s="89"/>
      <c r="KUU527" s="546"/>
      <c r="KUV527" s="546"/>
      <c r="KUW527" s="546"/>
      <c r="KUX527" s="546"/>
      <c r="KUY527" s="546"/>
      <c r="KUZ527" s="204"/>
      <c r="KVA527" s="108"/>
      <c r="KVB527" s="546"/>
      <c r="KVC527" s="546"/>
      <c r="KVD527" s="546"/>
      <c r="KVE527" s="546"/>
      <c r="KVF527" s="546"/>
      <c r="KVG527" s="546"/>
      <c r="KVH527" s="546"/>
      <c r="KVI527" s="169"/>
      <c r="KVJ527" s="169"/>
      <c r="KVK527" s="169"/>
      <c r="KVL527" s="169"/>
      <c r="KVM527" s="169"/>
      <c r="KVN527" s="169"/>
      <c r="KVO527" s="169"/>
      <c r="KVP527" s="169"/>
      <c r="KVQ527" s="169"/>
      <c r="KVR527" s="169"/>
      <c r="KVS527" s="169"/>
      <c r="KVT527" s="169"/>
      <c r="KVU527" s="169"/>
      <c r="KVV527" s="169"/>
      <c r="KVW527" s="169"/>
      <c r="KVX527" s="169"/>
      <c r="KVY527" s="169"/>
      <c r="KVZ527" s="169"/>
      <c r="KWA527" s="169"/>
      <c r="KWB527" s="169"/>
      <c r="KWC527" s="169"/>
      <c r="KWD527" s="169"/>
      <c r="KWE527" s="169"/>
      <c r="KWF527" s="169"/>
      <c r="KWG527" s="169"/>
      <c r="KWH527" s="169"/>
      <c r="KWI527" s="169"/>
      <c r="KWJ527" s="169"/>
      <c r="KWK527" s="169"/>
      <c r="KWL527" s="169"/>
      <c r="KWM527" s="169"/>
      <c r="KWN527" s="169"/>
      <c r="KWO527" s="169"/>
      <c r="KWP527" s="169"/>
      <c r="KWQ527" s="169"/>
      <c r="KWR527" s="169"/>
      <c r="KWS527" s="169"/>
      <c r="KWT527" s="169"/>
      <c r="KWU527" s="169"/>
      <c r="KWV527" s="169"/>
      <c r="KWW527" s="169"/>
      <c r="KWX527" s="169"/>
      <c r="KWY527" s="169"/>
      <c r="KWZ527" s="169"/>
      <c r="KXA527" s="546"/>
      <c r="KXB527" s="546"/>
      <c r="KXC527" s="546"/>
      <c r="KXD527" s="546"/>
      <c r="KXE527" s="546"/>
      <c r="KXF527" s="546"/>
      <c r="KXG527" s="546"/>
      <c r="KXH527" s="546"/>
      <c r="KXI527" s="546"/>
      <c r="KXJ527" s="546"/>
      <c r="KXK527" s="546"/>
      <c r="KXL527" s="546"/>
      <c r="KXM527" s="546"/>
      <c r="KXN527" s="546"/>
      <c r="KXO527" s="546"/>
      <c r="KXP527" s="546"/>
      <c r="KXQ527" s="546"/>
      <c r="KXR527" s="546"/>
      <c r="KXS527" s="546"/>
      <c r="KXT527" s="546"/>
      <c r="KXU527" s="546"/>
      <c r="KXV527" s="546"/>
      <c r="KXW527" s="546"/>
      <c r="KXX527" s="546"/>
      <c r="KXY527" s="89"/>
      <c r="KXZ527" s="89"/>
      <c r="KYA527" s="89"/>
      <c r="KYB527" s="89"/>
      <c r="KYC527" s="89"/>
      <c r="KYD527" s="546"/>
      <c r="KYE527" s="546"/>
      <c r="KYF527" s="89"/>
      <c r="KYG527" s="89"/>
      <c r="KYH527" s="546"/>
      <c r="KYI527" s="546"/>
      <c r="KYJ527" s="89"/>
      <c r="KYK527" s="89"/>
      <c r="KYL527" s="546"/>
      <c r="KYM527" s="546"/>
      <c r="KYN527" s="546"/>
      <c r="KYO527" s="546"/>
      <c r="KYP527" s="546"/>
      <c r="KYQ527" s="546"/>
      <c r="KYR527" s="546"/>
      <c r="KYS527" s="89"/>
      <c r="KYT527" s="89"/>
      <c r="KYU527" s="546"/>
      <c r="KYV527" s="546"/>
      <c r="KYW527" s="89"/>
      <c r="KYX527" s="89"/>
      <c r="KYY527" s="546"/>
      <c r="KYZ527" s="546"/>
      <c r="KZA527" s="546"/>
      <c r="KZB527" s="546"/>
      <c r="KZC527" s="546"/>
      <c r="KZD527" s="204"/>
      <c r="KZE527" s="108"/>
      <c r="KZF527" s="546"/>
      <c r="KZG527" s="546"/>
      <c r="KZH527" s="546"/>
      <c r="KZI527" s="546"/>
      <c r="KZJ527" s="546"/>
      <c r="KZK527" s="546"/>
      <c r="KZL527" s="546"/>
      <c r="KZM527" s="169"/>
      <c r="KZN527" s="169"/>
      <c r="KZO527" s="169"/>
      <c r="KZP527" s="169"/>
      <c r="KZQ527" s="169"/>
      <c r="KZR527" s="169"/>
      <c r="KZS527" s="169"/>
      <c r="KZT527" s="169"/>
      <c r="KZU527" s="169"/>
      <c r="KZV527" s="169"/>
      <c r="KZW527" s="169"/>
      <c r="KZX527" s="169"/>
      <c r="KZY527" s="169"/>
      <c r="KZZ527" s="169"/>
      <c r="LAA527" s="169"/>
      <c r="LAB527" s="169"/>
      <c r="LAC527" s="169"/>
      <c r="LAD527" s="169"/>
      <c r="LAE527" s="169"/>
      <c r="LAF527" s="169"/>
      <c r="LAG527" s="169"/>
      <c r="LAH527" s="169"/>
      <c r="LAI527" s="169"/>
      <c r="LAJ527" s="169"/>
      <c r="LAK527" s="169"/>
      <c r="LAL527" s="169"/>
      <c r="LAM527" s="169"/>
      <c r="LAN527" s="169"/>
      <c r="LAO527" s="169"/>
      <c r="LAP527" s="169"/>
      <c r="LAQ527" s="169"/>
      <c r="LAR527" s="169"/>
      <c r="LAS527" s="169"/>
      <c r="LAT527" s="169"/>
      <c r="LAU527" s="169"/>
      <c r="LAV527" s="169"/>
      <c r="LAW527" s="169"/>
      <c r="LAX527" s="169"/>
      <c r="LAY527" s="169"/>
      <c r="LAZ527" s="169"/>
      <c r="LBA527" s="169"/>
      <c r="LBB527" s="169"/>
      <c r="LBC527" s="169"/>
      <c r="LBD527" s="169"/>
      <c r="LBE527" s="546"/>
      <c r="LBF527" s="546"/>
      <c r="LBG527" s="546"/>
      <c r="LBH527" s="546"/>
      <c r="LBI527" s="546"/>
      <c r="LBJ527" s="546"/>
      <c r="LBK527" s="546"/>
      <c r="LBL527" s="546"/>
      <c r="LBM527" s="546"/>
      <c r="LBN527" s="546"/>
      <c r="LBO527" s="546"/>
      <c r="LBP527" s="546"/>
      <c r="LBQ527" s="546"/>
      <c r="LBR527" s="546"/>
      <c r="LBS527" s="546"/>
      <c r="LBT527" s="546"/>
      <c r="LBU527" s="546"/>
      <c r="LBV527" s="546"/>
      <c r="LBW527" s="546"/>
      <c r="LBX527" s="546"/>
      <c r="LBY527" s="546"/>
      <c r="LBZ527" s="546"/>
      <c r="LCA527" s="546"/>
      <c r="LCB527" s="546"/>
      <c r="LCC527" s="89"/>
      <c r="LCD527" s="89"/>
      <c r="LCE527" s="89"/>
      <c r="LCF527" s="89"/>
      <c r="LCG527" s="89"/>
      <c r="LCH527" s="546"/>
      <c r="LCI527" s="546"/>
      <c r="LCJ527" s="89"/>
      <c r="LCK527" s="89"/>
      <c r="LCL527" s="546"/>
      <c r="LCM527" s="546"/>
      <c r="LCN527" s="89"/>
      <c r="LCO527" s="89"/>
      <c r="LCP527" s="546"/>
      <c r="LCQ527" s="546"/>
      <c r="LCR527" s="546"/>
      <c r="LCS527" s="546"/>
      <c r="LCT527" s="546"/>
      <c r="LCU527" s="546"/>
      <c r="LCV527" s="546"/>
      <c r="LCW527" s="89"/>
      <c r="LCX527" s="89"/>
      <c r="LCY527" s="546"/>
      <c r="LCZ527" s="546"/>
      <c r="LDA527" s="89"/>
      <c r="LDB527" s="89"/>
      <c r="LDC527" s="546"/>
      <c r="LDD527" s="546"/>
      <c r="LDE527" s="546"/>
      <c r="LDF527" s="546"/>
      <c r="LDG527" s="546"/>
      <c r="LDH527" s="204"/>
      <c r="LDI527" s="108"/>
      <c r="LDJ527" s="546"/>
      <c r="LDK527" s="546"/>
      <c r="LDL527" s="546"/>
      <c r="LDM527" s="546"/>
      <c r="LDN527" s="546"/>
      <c r="LDO527" s="546"/>
      <c r="LDP527" s="546"/>
      <c r="LDQ527" s="169"/>
      <c r="LDR527" s="169"/>
      <c r="LDS527" s="169"/>
      <c r="LDT527" s="169"/>
      <c r="LDU527" s="169"/>
      <c r="LDV527" s="169"/>
      <c r="LDW527" s="169"/>
      <c r="LDX527" s="169"/>
      <c r="LDY527" s="169"/>
      <c r="LDZ527" s="169"/>
      <c r="LEA527" s="169"/>
      <c r="LEB527" s="169"/>
      <c r="LEC527" s="169"/>
      <c r="LED527" s="169"/>
      <c r="LEE527" s="169"/>
      <c r="LEF527" s="169"/>
      <c r="LEG527" s="169"/>
      <c r="LEH527" s="169"/>
      <c r="LEI527" s="169"/>
      <c r="LEJ527" s="169"/>
      <c r="LEK527" s="169"/>
      <c r="LEL527" s="169"/>
      <c r="LEM527" s="169"/>
      <c r="LEN527" s="169"/>
      <c r="LEO527" s="169"/>
      <c r="LEP527" s="169"/>
      <c r="LEQ527" s="169"/>
      <c r="LER527" s="169"/>
      <c r="LES527" s="169"/>
      <c r="LET527" s="169"/>
      <c r="LEU527" s="169"/>
      <c r="LEV527" s="169"/>
      <c r="LEW527" s="169"/>
      <c r="LEX527" s="169"/>
      <c r="LEY527" s="169"/>
      <c r="LEZ527" s="169"/>
      <c r="LFA527" s="169"/>
      <c r="LFB527" s="169"/>
      <c r="LFC527" s="169"/>
      <c r="LFD527" s="169"/>
      <c r="LFE527" s="169"/>
      <c r="LFF527" s="169"/>
      <c r="LFG527" s="169"/>
      <c r="LFH527" s="169"/>
      <c r="LFI527" s="546"/>
      <c r="LFJ527" s="546"/>
      <c r="LFK527" s="546"/>
      <c r="LFL527" s="546"/>
      <c r="LFM527" s="546"/>
      <c r="LFN527" s="546"/>
      <c r="LFO527" s="546"/>
      <c r="LFP527" s="546"/>
      <c r="LFQ527" s="546"/>
      <c r="LFR527" s="546"/>
      <c r="LFS527" s="546"/>
      <c r="LFT527" s="546"/>
      <c r="LFU527" s="546"/>
      <c r="LFV527" s="546"/>
      <c r="LFW527" s="546"/>
      <c r="LFX527" s="546"/>
      <c r="LFY527" s="546"/>
      <c r="LFZ527" s="546"/>
      <c r="LGA527" s="546"/>
      <c r="LGB527" s="546"/>
      <c r="LGC527" s="546"/>
      <c r="LGD527" s="546"/>
      <c r="LGE527" s="546"/>
      <c r="LGF527" s="546"/>
      <c r="LGG527" s="89"/>
      <c r="LGH527" s="89"/>
      <c r="LGI527" s="89"/>
      <c r="LGJ527" s="89"/>
      <c r="LGK527" s="89"/>
      <c r="LGL527" s="546"/>
      <c r="LGM527" s="546"/>
      <c r="LGN527" s="89"/>
      <c r="LGO527" s="89"/>
      <c r="LGP527" s="546"/>
      <c r="LGQ527" s="546"/>
      <c r="LGR527" s="89"/>
      <c r="LGS527" s="89"/>
      <c r="LGT527" s="546"/>
      <c r="LGU527" s="546"/>
      <c r="LGV527" s="546"/>
      <c r="LGW527" s="546"/>
      <c r="LGX527" s="546"/>
      <c r="LGY527" s="546"/>
      <c r="LGZ527" s="546"/>
      <c r="LHA527" s="89"/>
      <c r="LHB527" s="89"/>
      <c r="LHC527" s="546"/>
      <c r="LHD527" s="546"/>
      <c r="LHE527" s="89"/>
      <c r="LHF527" s="89"/>
      <c r="LHG527" s="546"/>
      <c r="LHH527" s="546"/>
      <c r="LHI527" s="546"/>
      <c r="LHJ527" s="546"/>
      <c r="LHK527" s="546"/>
      <c r="LHL527" s="204"/>
      <c r="LHM527" s="108"/>
      <c r="LHN527" s="546"/>
      <c r="LHO527" s="546"/>
      <c r="LHP527" s="546"/>
      <c r="LHQ527" s="546"/>
      <c r="LHR527" s="546"/>
      <c r="LHS527" s="546"/>
      <c r="LHT527" s="546"/>
      <c r="LHU527" s="169"/>
      <c r="LHV527" s="169"/>
      <c r="LHW527" s="169"/>
      <c r="LHX527" s="169"/>
      <c r="LHY527" s="169"/>
      <c r="LHZ527" s="169"/>
      <c r="LIA527" s="169"/>
      <c r="LIB527" s="169"/>
      <c r="LIC527" s="169"/>
      <c r="LID527" s="169"/>
      <c r="LIE527" s="169"/>
      <c r="LIF527" s="169"/>
      <c r="LIG527" s="169"/>
      <c r="LIH527" s="169"/>
      <c r="LII527" s="169"/>
      <c r="LIJ527" s="169"/>
      <c r="LIK527" s="169"/>
      <c r="LIL527" s="169"/>
      <c r="LIM527" s="169"/>
      <c r="LIN527" s="169"/>
      <c r="LIO527" s="169"/>
      <c r="LIP527" s="169"/>
      <c r="LIQ527" s="169"/>
      <c r="LIR527" s="169"/>
      <c r="LIS527" s="169"/>
      <c r="LIT527" s="169"/>
      <c r="LIU527" s="169"/>
      <c r="LIV527" s="169"/>
      <c r="LIW527" s="169"/>
      <c r="LIX527" s="169"/>
      <c r="LIY527" s="169"/>
      <c r="LIZ527" s="169"/>
      <c r="LJA527" s="169"/>
      <c r="LJB527" s="169"/>
      <c r="LJC527" s="169"/>
      <c r="LJD527" s="169"/>
      <c r="LJE527" s="169"/>
      <c r="LJF527" s="169"/>
      <c r="LJG527" s="169"/>
      <c r="LJH527" s="169"/>
      <c r="LJI527" s="169"/>
      <c r="LJJ527" s="169"/>
      <c r="LJK527" s="169"/>
      <c r="LJL527" s="169"/>
      <c r="LJM527" s="546"/>
      <c r="LJN527" s="546"/>
      <c r="LJO527" s="546"/>
      <c r="LJP527" s="546"/>
      <c r="LJQ527" s="546"/>
      <c r="LJR527" s="546"/>
      <c r="LJS527" s="546"/>
      <c r="LJT527" s="546"/>
      <c r="LJU527" s="546"/>
      <c r="LJV527" s="546"/>
      <c r="LJW527" s="546"/>
      <c r="LJX527" s="546"/>
      <c r="LJY527" s="546"/>
      <c r="LJZ527" s="546"/>
      <c r="LKA527" s="546"/>
      <c r="LKB527" s="546"/>
      <c r="LKC527" s="546"/>
      <c r="LKD527" s="546"/>
      <c r="LKE527" s="546"/>
      <c r="LKF527" s="546"/>
      <c r="LKG527" s="546"/>
      <c r="LKH527" s="546"/>
      <c r="LKI527" s="546"/>
      <c r="LKJ527" s="546"/>
      <c r="LKK527" s="89"/>
      <c r="LKL527" s="89"/>
      <c r="LKM527" s="89"/>
      <c r="LKN527" s="89"/>
      <c r="LKO527" s="89"/>
      <c r="LKP527" s="546"/>
      <c r="LKQ527" s="546"/>
      <c r="LKR527" s="89"/>
      <c r="LKS527" s="89"/>
      <c r="LKT527" s="546"/>
      <c r="LKU527" s="546"/>
      <c r="LKV527" s="89"/>
      <c r="LKW527" s="89"/>
      <c r="LKX527" s="546"/>
      <c r="LKY527" s="546"/>
      <c r="LKZ527" s="546"/>
      <c r="LLA527" s="546"/>
      <c r="LLB527" s="546"/>
      <c r="LLC527" s="546"/>
      <c r="LLD527" s="546"/>
      <c r="LLE527" s="89"/>
      <c r="LLF527" s="89"/>
      <c r="LLG527" s="546"/>
      <c r="LLH527" s="546"/>
      <c r="LLI527" s="89"/>
      <c r="LLJ527" s="89"/>
      <c r="LLK527" s="546"/>
      <c r="LLL527" s="546"/>
      <c r="LLM527" s="546"/>
      <c r="LLN527" s="546"/>
      <c r="LLO527" s="546"/>
      <c r="LLP527" s="204"/>
      <c r="LLQ527" s="108"/>
      <c r="LLR527" s="546"/>
      <c r="LLS527" s="546"/>
      <c r="LLT527" s="546"/>
      <c r="LLU527" s="546"/>
      <c r="LLV527" s="546"/>
      <c r="LLW527" s="546"/>
      <c r="LLX527" s="546"/>
      <c r="LLY527" s="169"/>
      <c r="LLZ527" s="169"/>
      <c r="LMA527" s="169"/>
      <c r="LMB527" s="169"/>
      <c r="LMC527" s="169"/>
      <c r="LMD527" s="169"/>
      <c r="LME527" s="169"/>
      <c r="LMF527" s="169"/>
      <c r="LMG527" s="169"/>
      <c r="LMH527" s="169"/>
      <c r="LMI527" s="169"/>
      <c r="LMJ527" s="169"/>
      <c r="LMK527" s="169"/>
      <c r="LML527" s="169"/>
      <c r="LMM527" s="169"/>
      <c r="LMN527" s="169"/>
      <c r="LMO527" s="169"/>
      <c r="LMP527" s="169"/>
      <c r="LMQ527" s="169"/>
      <c r="LMR527" s="169"/>
      <c r="LMS527" s="169"/>
      <c r="LMT527" s="169"/>
      <c r="LMU527" s="169"/>
      <c r="LMV527" s="169"/>
      <c r="LMW527" s="169"/>
      <c r="LMX527" s="169"/>
      <c r="LMY527" s="169"/>
      <c r="LMZ527" s="169"/>
      <c r="LNA527" s="169"/>
      <c r="LNB527" s="169"/>
      <c r="LNC527" s="169"/>
      <c r="LND527" s="169"/>
      <c r="LNE527" s="169"/>
      <c r="LNF527" s="169"/>
      <c r="LNG527" s="169"/>
      <c r="LNH527" s="169"/>
      <c r="LNI527" s="169"/>
      <c r="LNJ527" s="169"/>
      <c r="LNK527" s="169"/>
      <c r="LNL527" s="169"/>
      <c r="LNM527" s="169"/>
      <c r="LNN527" s="169"/>
      <c r="LNO527" s="169"/>
      <c r="LNP527" s="169"/>
      <c r="LNQ527" s="546"/>
      <c r="LNR527" s="546"/>
      <c r="LNS527" s="546"/>
      <c r="LNT527" s="546"/>
      <c r="LNU527" s="546"/>
      <c r="LNV527" s="546"/>
      <c r="LNW527" s="546"/>
      <c r="LNX527" s="546"/>
      <c r="LNY527" s="546"/>
      <c r="LNZ527" s="546"/>
      <c r="LOA527" s="546"/>
      <c r="LOB527" s="546"/>
      <c r="LOC527" s="546"/>
      <c r="LOD527" s="546"/>
      <c r="LOE527" s="546"/>
      <c r="LOF527" s="546"/>
      <c r="LOG527" s="546"/>
      <c r="LOH527" s="546"/>
      <c r="LOI527" s="546"/>
      <c r="LOJ527" s="546"/>
      <c r="LOK527" s="546"/>
      <c r="LOL527" s="546"/>
      <c r="LOM527" s="546"/>
      <c r="LON527" s="546"/>
      <c r="LOO527" s="89"/>
      <c r="LOP527" s="89"/>
      <c r="LOQ527" s="89"/>
      <c r="LOR527" s="89"/>
      <c r="LOS527" s="89"/>
      <c r="LOT527" s="546"/>
      <c r="LOU527" s="546"/>
      <c r="LOV527" s="89"/>
      <c r="LOW527" s="89"/>
      <c r="LOX527" s="546"/>
      <c r="LOY527" s="546"/>
      <c r="LOZ527" s="89"/>
      <c r="LPA527" s="89"/>
      <c r="LPB527" s="546"/>
      <c r="LPC527" s="546"/>
      <c r="LPD527" s="546"/>
      <c r="LPE527" s="546"/>
      <c r="LPF527" s="546"/>
      <c r="LPG527" s="546"/>
      <c r="LPH527" s="546"/>
      <c r="LPI527" s="89"/>
      <c r="LPJ527" s="89"/>
      <c r="LPK527" s="546"/>
      <c r="LPL527" s="546"/>
      <c r="LPM527" s="89"/>
      <c r="LPN527" s="89"/>
      <c r="LPO527" s="546"/>
      <c r="LPP527" s="546"/>
      <c r="LPQ527" s="546"/>
      <c r="LPR527" s="546"/>
      <c r="LPS527" s="546"/>
      <c r="LPT527" s="204"/>
      <c r="LPU527" s="108"/>
      <c r="LPV527" s="546"/>
      <c r="LPW527" s="546"/>
      <c r="LPX527" s="546"/>
      <c r="LPY527" s="546"/>
      <c r="LPZ527" s="546"/>
      <c r="LQA527" s="546"/>
      <c r="LQB527" s="546"/>
      <c r="LQC527" s="169"/>
      <c r="LQD527" s="169"/>
      <c r="LQE527" s="169"/>
      <c r="LQF527" s="169"/>
      <c r="LQG527" s="169"/>
      <c r="LQH527" s="169"/>
      <c r="LQI527" s="169"/>
      <c r="LQJ527" s="169"/>
      <c r="LQK527" s="169"/>
      <c r="LQL527" s="169"/>
      <c r="LQM527" s="169"/>
      <c r="LQN527" s="169"/>
      <c r="LQO527" s="169"/>
      <c r="LQP527" s="169"/>
      <c r="LQQ527" s="169"/>
      <c r="LQR527" s="169"/>
      <c r="LQS527" s="169"/>
      <c r="LQT527" s="169"/>
      <c r="LQU527" s="169"/>
      <c r="LQV527" s="169"/>
      <c r="LQW527" s="169"/>
      <c r="LQX527" s="169"/>
      <c r="LQY527" s="169"/>
      <c r="LQZ527" s="169"/>
      <c r="LRA527" s="169"/>
      <c r="LRB527" s="169"/>
      <c r="LRC527" s="169"/>
      <c r="LRD527" s="169"/>
      <c r="LRE527" s="169"/>
      <c r="LRF527" s="169"/>
      <c r="LRG527" s="169"/>
      <c r="LRH527" s="169"/>
      <c r="LRI527" s="169"/>
      <c r="LRJ527" s="169"/>
      <c r="LRK527" s="169"/>
      <c r="LRL527" s="169"/>
      <c r="LRM527" s="169"/>
      <c r="LRN527" s="169"/>
      <c r="LRO527" s="169"/>
      <c r="LRP527" s="169"/>
      <c r="LRQ527" s="169"/>
      <c r="LRR527" s="169"/>
      <c r="LRS527" s="169"/>
      <c r="LRT527" s="169"/>
      <c r="LRU527" s="546"/>
      <c r="LRV527" s="546"/>
      <c r="LRW527" s="546"/>
      <c r="LRX527" s="546"/>
      <c r="LRY527" s="546"/>
      <c r="LRZ527" s="546"/>
      <c r="LSA527" s="546"/>
      <c r="LSB527" s="546"/>
      <c r="LSC527" s="546"/>
      <c r="LSD527" s="546"/>
      <c r="LSE527" s="546"/>
      <c r="LSF527" s="546"/>
      <c r="LSG527" s="546"/>
      <c r="LSH527" s="546"/>
      <c r="LSI527" s="546"/>
      <c r="LSJ527" s="546"/>
      <c r="LSK527" s="546"/>
      <c r="LSL527" s="546"/>
      <c r="LSM527" s="546"/>
      <c r="LSN527" s="546"/>
      <c r="LSO527" s="546"/>
      <c r="LSP527" s="546"/>
      <c r="LSQ527" s="546"/>
      <c r="LSR527" s="546"/>
      <c r="LSS527" s="89"/>
      <c r="LST527" s="89"/>
      <c r="LSU527" s="89"/>
      <c r="LSV527" s="89"/>
      <c r="LSW527" s="89"/>
      <c r="LSX527" s="546"/>
      <c r="LSY527" s="546"/>
      <c r="LSZ527" s="89"/>
      <c r="LTA527" s="89"/>
      <c r="LTB527" s="546"/>
      <c r="LTC527" s="546"/>
      <c r="LTD527" s="89"/>
      <c r="LTE527" s="89"/>
      <c r="LTF527" s="546"/>
      <c r="LTG527" s="546"/>
      <c r="LTH527" s="546"/>
      <c r="LTI527" s="546"/>
      <c r="LTJ527" s="546"/>
      <c r="LTK527" s="546"/>
      <c r="LTL527" s="546"/>
      <c r="LTM527" s="89"/>
      <c r="LTN527" s="89"/>
      <c r="LTO527" s="546"/>
      <c r="LTP527" s="546"/>
      <c r="LTQ527" s="89"/>
      <c r="LTR527" s="89"/>
      <c r="LTS527" s="546"/>
      <c r="LTT527" s="546"/>
      <c r="LTU527" s="546"/>
      <c r="LTV527" s="546"/>
      <c r="LTW527" s="546"/>
      <c r="LTX527" s="204"/>
      <c r="LTY527" s="108"/>
      <c r="LTZ527" s="546"/>
      <c r="LUA527" s="546"/>
      <c r="LUB527" s="546"/>
      <c r="LUC527" s="546"/>
      <c r="LUD527" s="546"/>
      <c r="LUE527" s="546"/>
      <c r="LUF527" s="546"/>
      <c r="LUG527" s="169"/>
      <c r="LUH527" s="169"/>
      <c r="LUI527" s="169"/>
      <c r="LUJ527" s="169"/>
      <c r="LUK527" s="169"/>
      <c r="LUL527" s="169"/>
      <c r="LUM527" s="169"/>
      <c r="LUN527" s="169"/>
      <c r="LUO527" s="169"/>
      <c r="LUP527" s="169"/>
      <c r="LUQ527" s="169"/>
      <c r="LUR527" s="169"/>
      <c r="LUS527" s="169"/>
      <c r="LUT527" s="169"/>
      <c r="LUU527" s="169"/>
      <c r="LUV527" s="169"/>
      <c r="LUW527" s="169"/>
      <c r="LUX527" s="169"/>
      <c r="LUY527" s="169"/>
      <c r="LUZ527" s="169"/>
      <c r="LVA527" s="169"/>
      <c r="LVB527" s="169"/>
      <c r="LVC527" s="169"/>
      <c r="LVD527" s="169"/>
      <c r="LVE527" s="169"/>
      <c r="LVF527" s="169"/>
      <c r="LVG527" s="169"/>
      <c r="LVH527" s="169"/>
      <c r="LVI527" s="169"/>
      <c r="LVJ527" s="169"/>
      <c r="LVK527" s="169"/>
      <c r="LVL527" s="169"/>
      <c r="LVM527" s="169"/>
      <c r="LVN527" s="169"/>
      <c r="LVO527" s="169"/>
      <c r="LVP527" s="169"/>
      <c r="LVQ527" s="169"/>
      <c r="LVR527" s="169"/>
      <c r="LVS527" s="169"/>
      <c r="LVT527" s="169"/>
      <c r="LVU527" s="169"/>
      <c r="LVV527" s="169"/>
      <c r="LVW527" s="169"/>
      <c r="LVX527" s="169"/>
      <c r="LVY527" s="546"/>
      <c r="LVZ527" s="546"/>
      <c r="LWA527" s="546"/>
      <c r="LWB527" s="546"/>
      <c r="LWC527" s="546"/>
      <c r="LWD527" s="546"/>
      <c r="LWE527" s="546"/>
      <c r="LWF527" s="546"/>
      <c r="LWG527" s="546"/>
      <c r="LWH527" s="546"/>
      <c r="LWI527" s="546"/>
      <c r="LWJ527" s="546"/>
      <c r="LWK527" s="546"/>
      <c r="LWL527" s="546"/>
      <c r="LWM527" s="546"/>
      <c r="LWN527" s="546"/>
      <c r="LWO527" s="546"/>
      <c r="LWP527" s="546"/>
      <c r="LWQ527" s="546"/>
      <c r="LWR527" s="546"/>
      <c r="LWS527" s="546"/>
      <c r="LWT527" s="546"/>
      <c r="LWU527" s="546"/>
      <c r="LWV527" s="546"/>
      <c r="LWW527" s="89"/>
      <c r="LWX527" s="89"/>
      <c r="LWY527" s="89"/>
      <c r="LWZ527" s="89"/>
      <c r="LXA527" s="89"/>
      <c r="LXB527" s="546"/>
      <c r="LXC527" s="546"/>
      <c r="LXD527" s="89"/>
      <c r="LXE527" s="89"/>
      <c r="LXF527" s="546"/>
      <c r="LXG527" s="546"/>
      <c r="LXH527" s="89"/>
      <c r="LXI527" s="89"/>
      <c r="LXJ527" s="546"/>
      <c r="LXK527" s="546"/>
      <c r="LXL527" s="546"/>
      <c r="LXM527" s="546"/>
      <c r="LXN527" s="546"/>
      <c r="LXO527" s="546"/>
      <c r="LXP527" s="546"/>
      <c r="LXQ527" s="89"/>
      <c r="LXR527" s="89"/>
      <c r="LXS527" s="546"/>
      <c r="LXT527" s="546"/>
      <c r="LXU527" s="89"/>
      <c r="LXV527" s="89"/>
      <c r="LXW527" s="546"/>
      <c r="LXX527" s="546"/>
      <c r="LXY527" s="546"/>
      <c r="LXZ527" s="546"/>
      <c r="LYA527" s="546"/>
      <c r="LYB527" s="204"/>
      <c r="LYC527" s="108"/>
      <c r="LYD527" s="546"/>
      <c r="LYE527" s="546"/>
      <c r="LYF527" s="546"/>
      <c r="LYG527" s="546"/>
      <c r="LYH527" s="546"/>
      <c r="LYI527" s="546"/>
      <c r="LYJ527" s="546"/>
      <c r="LYK527" s="169"/>
      <c r="LYL527" s="169"/>
      <c r="LYM527" s="169"/>
      <c r="LYN527" s="169"/>
      <c r="LYO527" s="169"/>
      <c r="LYP527" s="169"/>
      <c r="LYQ527" s="169"/>
      <c r="LYR527" s="169"/>
      <c r="LYS527" s="169"/>
      <c r="LYT527" s="169"/>
      <c r="LYU527" s="169"/>
      <c r="LYV527" s="169"/>
      <c r="LYW527" s="169"/>
      <c r="LYX527" s="169"/>
      <c r="LYY527" s="169"/>
      <c r="LYZ527" s="169"/>
      <c r="LZA527" s="169"/>
      <c r="LZB527" s="169"/>
      <c r="LZC527" s="169"/>
      <c r="LZD527" s="169"/>
      <c r="LZE527" s="169"/>
      <c r="LZF527" s="169"/>
      <c r="LZG527" s="169"/>
      <c r="LZH527" s="169"/>
      <c r="LZI527" s="169"/>
      <c r="LZJ527" s="169"/>
      <c r="LZK527" s="169"/>
      <c r="LZL527" s="169"/>
      <c r="LZM527" s="169"/>
      <c r="LZN527" s="169"/>
      <c r="LZO527" s="169"/>
      <c r="LZP527" s="169"/>
      <c r="LZQ527" s="169"/>
      <c r="LZR527" s="169"/>
      <c r="LZS527" s="169"/>
      <c r="LZT527" s="169"/>
      <c r="LZU527" s="169"/>
      <c r="LZV527" s="169"/>
      <c r="LZW527" s="169"/>
      <c r="LZX527" s="169"/>
      <c r="LZY527" s="169"/>
      <c r="LZZ527" s="169"/>
      <c r="MAA527" s="169"/>
      <c r="MAB527" s="169"/>
      <c r="MAC527" s="546"/>
      <c r="MAD527" s="546"/>
      <c r="MAE527" s="546"/>
      <c r="MAF527" s="546"/>
      <c r="MAG527" s="546"/>
      <c r="MAH527" s="546"/>
      <c r="MAI527" s="546"/>
      <c r="MAJ527" s="546"/>
      <c r="MAK527" s="546"/>
      <c r="MAL527" s="546"/>
      <c r="MAM527" s="546"/>
      <c r="MAN527" s="546"/>
      <c r="MAO527" s="546"/>
      <c r="MAP527" s="546"/>
      <c r="MAQ527" s="546"/>
      <c r="MAR527" s="546"/>
      <c r="MAS527" s="546"/>
      <c r="MAT527" s="546"/>
      <c r="MAU527" s="546"/>
      <c r="MAV527" s="546"/>
      <c r="MAW527" s="546"/>
      <c r="MAX527" s="546"/>
      <c r="MAY527" s="546"/>
      <c r="MAZ527" s="546"/>
      <c r="MBA527" s="89"/>
      <c r="MBB527" s="89"/>
      <c r="MBC527" s="89"/>
      <c r="MBD527" s="89"/>
      <c r="MBE527" s="89"/>
      <c r="MBF527" s="546"/>
      <c r="MBG527" s="546"/>
      <c r="MBH527" s="89"/>
      <c r="MBI527" s="89"/>
      <c r="MBJ527" s="546"/>
      <c r="MBK527" s="546"/>
      <c r="MBL527" s="89"/>
      <c r="MBM527" s="89"/>
      <c r="MBN527" s="546"/>
      <c r="MBO527" s="546"/>
      <c r="MBP527" s="546"/>
      <c r="MBQ527" s="546"/>
      <c r="MBR527" s="546"/>
      <c r="MBS527" s="546"/>
      <c r="MBT527" s="546"/>
      <c r="MBU527" s="89"/>
      <c r="MBV527" s="89"/>
      <c r="MBW527" s="546"/>
      <c r="MBX527" s="546"/>
      <c r="MBY527" s="89"/>
      <c r="MBZ527" s="89"/>
      <c r="MCA527" s="546"/>
      <c r="MCB527" s="546"/>
      <c r="MCC527" s="546"/>
      <c r="MCD527" s="546"/>
      <c r="MCE527" s="546"/>
      <c r="MCF527" s="204"/>
      <c r="MCG527" s="108"/>
      <c r="MCH527" s="546"/>
      <c r="MCI527" s="546"/>
      <c r="MCJ527" s="546"/>
      <c r="MCK527" s="546"/>
      <c r="MCL527" s="546"/>
      <c r="MCM527" s="546"/>
      <c r="MCN527" s="546"/>
      <c r="MCO527" s="169"/>
      <c r="MCP527" s="169"/>
      <c r="MCQ527" s="169"/>
      <c r="MCR527" s="169"/>
      <c r="MCS527" s="169"/>
      <c r="MCT527" s="169"/>
      <c r="MCU527" s="169"/>
      <c r="MCV527" s="169"/>
      <c r="MCW527" s="169"/>
      <c r="MCX527" s="169"/>
      <c r="MCY527" s="169"/>
      <c r="MCZ527" s="169"/>
      <c r="MDA527" s="169"/>
      <c r="MDB527" s="169"/>
      <c r="MDC527" s="169"/>
      <c r="MDD527" s="169"/>
      <c r="MDE527" s="169"/>
      <c r="MDF527" s="169"/>
      <c r="MDG527" s="169"/>
      <c r="MDH527" s="169"/>
      <c r="MDI527" s="169"/>
      <c r="MDJ527" s="169"/>
      <c r="MDK527" s="169"/>
      <c r="MDL527" s="169"/>
      <c r="MDM527" s="169"/>
      <c r="MDN527" s="169"/>
      <c r="MDO527" s="169"/>
      <c r="MDP527" s="169"/>
      <c r="MDQ527" s="169"/>
      <c r="MDR527" s="169"/>
      <c r="MDS527" s="169"/>
      <c r="MDT527" s="169"/>
      <c r="MDU527" s="169"/>
      <c r="MDV527" s="169"/>
      <c r="MDW527" s="169"/>
      <c r="MDX527" s="169"/>
      <c r="MDY527" s="169"/>
      <c r="MDZ527" s="169"/>
      <c r="MEA527" s="169"/>
      <c r="MEB527" s="169"/>
      <c r="MEC527" s="169"/>
      <c r="MED527" s="169"/>
      <c r="MEE527" s="169"/>
      <c r="MEF527" s="169"/>
      <c r="MEG527" s="546"/>
      <c r="MEH527" s="546"/>
      <c r="MEI527" s="546"/>
      <c r="MEJ527" s="546"/>
      <c r="MEK527" s="546"/>
      <c r="MEL527" s="546"/>
      <c r="MEM527" s="546"/>
      <c r="MEN527" s="546"/>
      <c r="MEO527" s="546"/>
      <c r="MEP527" s="546"/>
      <c r="MEQ527" s="546"/>
      <c r="MER527" s="546"/>
      <c r="MES527" s="546"/>
      <c r="MET527" s="546"/>
      <c r="MEU527" s="546"/>
      <c r="MEV527" s="546"/>
      <c r="MEW527" s="546"/>
      <c r="MEX527" s="546"/>
      <c r="MEY527" s="546"/>
      <c r="MEZ527" s="546"/>
      <c r="MFA527" s="546"/>
      <c r="MFB527" s="546"/>
      <c r="MFC527" s="546"/>
      <c r="MFD527" s="546"/>
      <c r="MFE527" s="89"/>
      <c r="MFF527" s="89"/>
      <c r="MFG527" s="89"/>
      <c r="MFH527" s="89"/>
      <c r="MFI527" s="89"/>
      <c r="MFJ527" s="546"/>
      <c r="MFK527" s="546"/>
      <c r="MFL527" s="89"/>
      <c r="MFM527" s="89"/>
      <c r="MFN527" s="546"/>
      <c r="MFO527" s="546"/>
      <c r="MFP527" s="89"/>
      <c r="MFQ527" s="89"/>
      <c r="MFR527" s="546"/>
      <c r="MFS527" s="546"/>
      <c r="MFT527" s="546"/>
      <c r="MFU527" s="546"/>
      <c r="MFV527" s="546"/>
      <c r="MFW527" s="546"/>
      <c r="MFX527" s="546"/>
      <c r="MFY527" s="89"/>
      <c r="MFZ527" s="89"/>
      <c r="MGA527" s="546"/>
      <c r="MGB527" s="546"/>
      <c r="MGC527" s="89"/>
      <c r="MGD527" s="89"/>
      <c r="MGE527" s="546"/>
      <c r="MGF527" s="546"/>
      <c r="MGG527" s="546"/>
      <c r="MGH527" s="546"/>
      <c r="MGI527" s="546"/>
      <c r="MGJ527" s="204"/>
      <c r="MGK527" s="108"/>
      <c r="MGL527" s="546"/>
      <c r="MGM527" s="546"/>
      <c r="MGN527" s="546"/>
      <c r="MGO527" s="546"/>
      <c r="MGP527" s="546"/>
      <c r="MGQ527" s="546"/>
      <c r="MGR527" s="546"/>
      <c r="MGS527" s="169"/>
      <c r="MGT527" s="169"/>
      <c r="MGU527" s="169"/>
      <c r="MGV527" s="169"/>
      <c r="MGW527" s="169"/>
      <c r="MGX527" s="169"/>
      <c r="MGY527" s="169"/>
      <c r="MGZ527" s="169"/>
      <c r="MHA527" s="169"/>
      <c r="MHB527" s="169"/>
      <c r="MHC527" s="169"/>
      <c r="MHD527" s="169"/>
      <c r="MHE527" s="169"/>
      <c r="MHF527" s="169"/>
      <c r="MHG527" s="169"/>
      <c r="MHH527" s="169"/>
      <c r="MHI527" s="169"/>
      <c r="MHJ527" s="169"/>
      <c r="MHK527" s="169"/>
      <c r="MHL527" s="169"/>
      <c r="MHM527" s="169"/>
      <c r="MHN527" s="169"/>
      <c r="MHO527" s="169"/>
      <c r="MHP527" s="169"/>
      <c r="MHQ527" s="169"/>
      <c r="MHR527" s="169"/>
      <c r="MHS527" s="169"/>
      <c r="MHT527" s="169"/>
      <c r="MHU527" s="169"/>
      <c r="MHV527" s="169"/>
      <c r="MHW527" s="169"/>
      <c r="MHX527" s="169"/>
      <c r="MHY527" s="169"/>
      <c r="MHZ527" s="169"/>
      <c r="MIA527" s="169"/>
      <c r="MIB527" s="169"/>
      <c r="MIC527" s="169"/>
      <c r="MID527" s="169"/>
      <c r="MIE527" s="169"/>
      <c r="MIF527" s="169"/>
      <c r="MIG527" s="169"/>
      <c r="MIH527" s="169"/>
      <c r="MII527" s="169"/>
      <c r="MIJ527" s="169"/>
      <c r="MIK527" s="546"/>
      <c r="MIL527" s="546"/>
      <c r="MIM527" s="546"/>
      <c r="MIN527" s="546"/>
      <c r="MIO527" s="546"/>
      <c r="MIP527" s="546"/>
      <c r="MIQ527" s="546"/>
      <c r="MIR527" s="546"/>
      <c r="MIS527" s="546"/>
      <c r="MIT527" s="546"/>
      <c r="MIU527" s="546"/>
      <c r="MIV527" s="546"/>
      <c r="MIW527" s="546"/>
      <c r="MIX527" s="546"/>
      <c r="MIY527" s="546"/>
      <c r="MIZ527" s="546"/>
      <c r="MJA527" s="546"/>
      <c r="MJB527" s="546"/>
      <c r="MJC527" s="546"/>
      <c r="MJD527" s="546"/>
      <c r="MJE527" s="546"/>
      <c r="MJF527" s="546"/>
      <c r="MJG527" s="546"/>
      <c r="MJH527" s="546"/>
      <c r="MJI527" s="89"/>
      <c r="MJJ527" s="89"/>
      <c r="MJK527" s="89"/>
      <c r="MJL527" s="89"/>
      <c r="MJM527" s="89"/>
      <c r="MJN527" s="546"/>
      <c r="MJO527" s="546"/>
      <c r="MJP527" s="89"/>
      <c r="MJQ527" s="89"/>
      <c r="MJR527" s="546"/>
      <c r="MJS527" s="546"/>
      <c r="MJT527" s="89"/>
      <c r="MJU527" s="89"/>
      <c r="MJV527" s="546"/>
      <c r="MJW527" s="546"/>
      <c r="MJX527" s="546"/>
      <c r="MJY527" s="546"/>
      <c r="MJZ527" s="546"/>
      <c r="MKA527" s="546"/>
      <c r="MKB527" s="546"/>
      <c r="MKC527" s="89"/>
      <c r="MKD527" s="89"/>
      <c r="MKE527" s="546"/>
      <c r="MKF527" s="546"/>
      <c r="MKG527" s="89"/>
      <c r="MKH527" s="89"/>
      <c r="MKI527" s="546"/>
      <c r="MKJ527" s="546"/>
      <c r="MKK527" s="546"/>
      <c r="MKL527" s="546"/>
      <c r="MKM527" s="546"/>
      <c r="MKN527" s="204"/>
      <c r="MKO527" s="108"/>
      <c r="MKP527" s="546"/>
      <c r="MKQ527" s="546"/>
      <c r="MKR527" s="546"/>
      <c r="MKS527" s="546"/>
      <c r="MKT527" s="546"/>
      <c r="MKU527" s="546"/>
      <c r="MKV527" s="546"/>
      <c r="MKW527" s="169"/>
      <c r="MKX527" s="169"/>
      <c r="MKY527" s="169"/>
      <c r="MKZ527" s="169"/>
      <c r="MLA527" s="169"/>
      <c r="MLB527" s="169"/>
      <c r="MLC527" s="169"/>
      <c r="MLD527" s="169"/>
      <c r="MLE527" s="169"/>
      <c r="MLF527" s="169"/>
      <c r="MLG527" s="169"/>
      <c r="MLH527" s="169"/>
      <c r="MLI527" s="169"/>
      <c r="MLJ527" s="169"/>
      <c r="MLK527" s="169"/>
      <c r="MLL527" s="169"/>
      <c r="MLM527" s="169"/>
      <c r="MLN527" s="169"/>
      <c r="MLO527" s="169"/>
      <c r="MLP527" s="169"/>
      <c r="MLQ527" s="169"/>
      <c r="MLR527" s="169"/>
      <c r="MLS527" s="169"/>
      <c r="MLT527" s="169"/>
      <c r="MLU527" s="169"/>
      <c r="MLV527" s="169"/>
      <c r="MLW527" s="169"/>
      <c r="MLX527" s="169"/>
      <c r="MLY527" s="169"/>
      <c r="MLZ527" s="169"/>
      <c r="MMA527" s="169"/>
      <c r="MMB527" s="169"/>
      <c r="MMC527" s="169"/>
      <c r="MMD527" s="169"/>
      <c r="MME527" s="169"/>
      <c r="MMF527" s="169"/>
      <c r="MMG527" s="169"/>
      <c r="MMH527" s="169"/>
      <c r="MMI527" s="169"/>
      <c r="MMJ527" s="169"/>
      <c r="MMK527" s="169"/>
      <c r="MML527" s="169"/>
      <c r="MMM527" s="169"/>
      <c r="MMN527" s="169"/>
      <c r="MMO527" s="546"/>
      <c r="MMP527" s="546"/>
      <c r="MMQ527" s="546"/>
      <c r="MMR527" s="546"/>
      <c r="MMS527" s="546"/>
      <c r="MMT527" s="546"/>
      <c r="MMU527" s="546"/>
      <c r="MMV527" s="546"/>
      <c r="MMW527" s="546"/>
      <c r="MMX527" s="546"/>
      <c r="MMY527" s="546"/>
      <c r="MMZ527" s="546"/>
      <c r="MNA527" s="546"/>
      <c r="MNB527" s="546"/>
      <c r="MNC527" s="546"/>
      <c r="MND527" s="546"/>
      <c r="MNE527" s="546"/>
      <c r="MNF527" s="546"/>
      <c r="MNG527" s="546"/>
      <c r="MNH527" s="546"/>
      <c r="MNI527" s="546"/>
      <c r="MNJ527" s="546"/>
      <c r="MNK527" s="546"/>
      <c r="MNL527" s="546"/>
      <c r="MNM527" s="89"/>
      <c r="MNN527" s="89"/>
      <c r="MNO527" s="89"/>
      <c r="MNP527" s="89"/>
      <c r="MNQ527" s="89"/>
      <c r="MNR527" s="546"/>
      <c r="MNS527" s="546"/>
      <c r="MNT527" s="89"/>
      <c r="MNU527" s="89"/>
      <c r="MNV527" s="546"/>
      <c r="MNW527" s="546"/>
      <c r="MNX527" s="89"/>
      <c r="MNY527" s="89"/>
      <c r="MNZ527" s="546"/>
      <c r="MOA527" s="546"/>
      <c r="MOB527" s="546"/>
      <c r="MOC527" s="546"/>
      <c r="MOD527" s="546"/>
      <c r="MOE527" s="546"/>
      <c r="MOF527" s="546"/>
      <c r="MOG527" s="89"/>
      <c r="MOH527" s="89"/>
      <c r="MOI527" s="546"/>
      <c r="MOJ527" s="546"/>
      <c r="MOK527" s="89"/>
      <c r="MOL527" s="89"/>
      <c r="MOM527" s="546"/>
      <c r="MON527" s="546"/>
      <c r="MOO527" s="546"/>
      <c r="MOP527" s="546"/>
      <c r="MOQ527" s="546"/>
      <c r="MOR527" s="204"/>
      <c r="MOS527" s="108"/>
      <c r="MOT527" s="546"/>
      <c r="MOU527" s="546"/>
      <c r="MOV527" s="546"/>
      <c r="MOW527" s="546"/>
      <c r="MOX527" s="546"/>
      <c r="MOY527" s="546"/>
      <c r="MOZ527" s="546"/>
      <c r="MPA527" s="169"/>
      <c r="MPB527" s="169"/>
      <c r="MPC527" s="169"/>
      <c r="MPD527" s="169"/>
      <c r="MPE527" s="169"/>
      <c r="MPF527" s="169"/>
      <c r="MPG527" s="169"/>
      <c r="MPH527" s="169"/>
      <c r="MPI527" s="169"/>
      <c r="MPJ527" s="169"/>
      <c r="MPK527" s="169"/>
      <c r="MPL527" s="169"/>
      <c r="MPM527" s="169"/>
      <c r="MPN527" s="169"/>
      <c r="MPO527" s="169"/>
      <c r="MPP527" s="169"/>
      <c r="MPQ527" s="169"/>
      <c r="MPR527" s="169"/>
      <c r="MPS527" s="169"/>
      <c r="MPT527" s="169"/>
      <c r="MPU527" s="169"/>
      <c r="MPV527" s="169"/>
      <c r="MPW527" s="169"/>
      <c r="MPX527" s="169"/>
      <c r="MPY527" s="169"/>
      <c r="MPZ527" s="169"/>
      <c r="MQA527" s="169"/>
      <c r="MQB527" s="169"/>
      <c r="MQC527" s="169"/>
      <c r="MQD527" s="169"/>
      <c r="MQE527" s="169"/>
      <c r="MQF527" s="169"/>
      <c r="MQG527" s="169"/>
      <c r="MQH527" s="169"/>
      <c r="MQI527" s="169"/>
      <c r="MQJ527" s="169"/>
      <c r="MQK527" s="169"/>
      <c r="MQL527" s="169"/>
      <c r="MQM527" s="169"/>
      <c r="MQN527" s="169"/>
      <c r="MQO527" s="169"/>
      <c r="MQP527" s="169"/>
      <c r="MQQ527" s="169"/>
      <c r="MQR527" s="169"/>
      <c r="MQS527" s="546"/>
      <c r="MQT527" s="546"/>
      <c r="MQU527" s="546"/>
      <c r="MQV527" s="546"/>
      <c r="MQW527" s="546"/>
      <c r="MQX527" s="546"/>
      <c r="MQY527" s="546"/>
      <c r="MQZ527" s="546"/>
      <c r="MRA527" s="546"/>
      <c r="MRB527" s="546"/>
      <c r="MRC527" s="546"/>
      <c r="MRD527" s="546"/>
      <c r="MRE527" s="546"/>
      <c r="MRF527" s="546"/>
      <c r="MRG527" s="546"/>
      <c r="MRH527" s="546"/>
      <c r="MRI527" s="546"/>
      <c r="MRJ527" s="546"/>
      <c r="MRK527" s="546"/>
      <c r="MRL527" s="546"/>
      <c r="MRM527" s="546"/>
      <c r="MRN527" s="546"/>
      <c r="MRO527" s="546"/>
      <c r="MRP527" s="546"/>
      <c r="MRQ527" s="89"/>
      <c r="MRR527" s="89"/>
      <c r="MRS527" s="89"/>
      <c r="MRT527" s="89"/>
      <c r="MRU527" s="89"/>
      <c r="MRV527" s="546"/>
      <c r="MRW527" s="546"/>
      <c r="MRX527" s="89"/>
      <c r="MRY527" s="89"/>
      <c r="MRZ527" s="546"/>
      <c r="MSA527" s="546"/>
      <c r="MSB527" s="89"/>
      <c r="MSC527" s="89"/>
      <c r="MSD527" s="546"/>
      <c r="MSE527" s="546"/>
      <c r="MSF527" s="546"/>
      <c r="MSG527" s="546"/>
      <c r="MSH527" s="546"/>
      <c r="MSI527" s="546"/>
      <c r="MSJ527" s="546"/>
      <c r="MSK527" s="89"/>
      <c r="MSL527" s="89"/>
      <c r="MSM527" s="546"/>
      <c r="MSN527" s="546"/>
      <c r="MSO527" s="89"/>
      <c r="MSP527" s="89"/>
      <c r="MSQ527" s="546"/>
      <c r="MSR527" s="546"/>
      <c r="MSS527" s="546"/>
      <c r="MST527" s="546"/>
      <c r="MSU527" s="546"/>
      <c r="MSV527" s="204"/>
      <c r="MSW527" s="108"/>
      <c r="MSX527" s="546"/>
      <c r="MSY527" s="546"/>
      <c r="MSZ527" s="546"/>
      <c r="MTA527" s="546"/>
      <c r="MTB527" s="546"/>
      <c r="MTC527" s="546"/>
      <c r="MTD527" s="546"/>
      <c r="MTE527" s="169"/>
      <c r="MTF527" s="169"/>
      <c r="MTG527" s="169"/>
      <c r="MTH527" s="169"/>
      <c r="MTI527" s="169"/>
      <c r="MTJ527" s="169"/>
      <c r="MTK527" s="169"/>
      <c r="MTL527" s="169"/>
      <c r="MTM527" s="169"/>
      <c r="MTN527" s="169"/>
      <c r="MTO527" s="169"/>
      <c r="MTP527" s="169"/>
      <c r="MTQ527" s="169"/>
      <c r="MTR527" s="169"/>
      <c r="MTS527" s="169"/>
      <c r="MTT527" s="169"/>
      <c r="MTU527" s="169"/>
      <c r="MTV527" s="169"/>
      <c r="MTW527" s="169"/>
      <c r="MTX527" s="169"/>
      <c r="MTY527" s="169"/>
      <c r="MTZ527" s="169"/>
      <c r="MUA527" s="169"/>
      <c r="MUB527" s="169"/>
      <c r="MUC527" s="169"/>
      <c r="MUD527" s="169"/>
      <c r="MUE527" s="169"/>
      <c r="MUF527" s="169"/>
      <c r="MUG527" s="169"/>
      <c r="MUH527" s="169"/>
      <c r="MUI527" s="169"/>
      <c r="MUJ527" s="169"/>
      <c r="MUK527" s="169"/>
      <c r="MUL527" s="169"/>
      <c r="MUM527" s="169"/>
      <c r="MUN527" s="169"/>
      <c r="MUO527" s="169"/>
      <c r="MUP527" s="169"/>
      <c r="MUQ527" s="169"/>
      <c r="MUR527" s="169"/>
      <c r="MUS527" s="169"/>
      <c r="MUT527" s="169"/>
      <c r="MUU527" s="169"/>
      <c r="MUV527" s="169"/>
      <c r="MUW527" s="546"/>
      <c r="MUX527" s="546"/>
      <c r="MUY527" s="546"/>
      <c r="MUZ527" s="546"/>
      <c r="MVA527" s="546"/>
      <c r="MVB527" s="546"/>
      <c r="MVC527" s="546"/>
      <c r="MVD527" s="546"/>
      <c r="MVE527" s="546"/>
      <c r="MVF527" s="546"/>
      <c r="MVG527" s="546"/>
      <c r="MVH527" s="546"/>
      <c r="MVI527" s="546"/>
      <c r="MVJ527" s="546"/>
      <c r="MVK527" s="546"/>
      <c r="MVL527" s="546"/>
      <c r="MVM527" s="546"/>
      <c r="MVN527" s="546"/>
      <c r="MVO527" s="546"/>
      <c r="MVP527" s="546"/>
      <c r="MVQ527" s="546"/>
      <c r="MVR527" s="546"/>
      <c r="MVS527" s="546"/>
      <c r="MVT527" s="546"/>
      <c r="MVU527" s="89"/>
      <c r="MVV527" s="89"/>
      <c r="MVW527" s="89"/>
      <c r="MVX527" s="89"/>
      <c r="MVY527" s="89"/>
      <c r="MVZ527" s="546"/>
      <c r="MWA527" s="546"/>
      <c r="MWB527" s="89"/>
      <c r="MWC527" s="89"/>
      <c r="MWD527" s="546"/>
      <c r="MWE527" s="546"/>
      <c r="MWF527" s="89"/>
      <c r="MWG527" s="89"/>
      <c r="MWH527" s="546"/>
      <c r="MWI527" s="546"/>
      <c r="MWJ527" s="546"/>
      <c r="MWK527" s="546"/>
      <c r="MWL527" s="546"/>
      <c r="MWM527" s="546"/>
      <c r="MWN527" s="546"/>
      <c r="MWO527" s="89"/>
      <c r="MWP527" s="89"/>
      <c r="MWQ527" s="546"/>
      <c r="MWR527" s="546"/>
      <c r="MWS527" s="89"/>
      <c r="MWT527" s="89"/>
      <c r="MWU527" s="546"/>
      <c r="MWV527" s="546"/>
      <c r="MWW527" s="546"/>
      <c r="MWX527" s="546"/>
      <c r="MWY527" s="546"/>
      <c r="MWZ527" s="204"/>
      <c r="MXA527" s="108"/>
      <c r="MXB527" s="546"/>
      <c r="MXC527" s="546"/>
      <c r="MXD527" s="546"/>
      <c r="MXE527" s="546"/>
      <c r="MXF527" s="546"/>
      <c r="MXG527" s="546"/>
      <c r="MXH527" s="546"/>
      <c r="MXI527" s="169"/>
      <c r="MXJ527" s="169"/>
      <c r="MXK527" s="169"/>
      <c r="MXL527" s="169"/>
      <c r="MXM527" s="169"/>
      <c r="MXN527" s="169"/>
      <c r="MXO527" s="169"/>
      <c r="MXP527" s="169"/>
      <c r="MXQ527" s="169"/>
      <c r="MXR527" s="169"/>
      <c r="MXS527" s="169"/>
      <c r="MXT527" s="169"/>
      <c r="MXU527" s="169"/>
      <c r="MXV527" s="169"/>
      <c r="MXW527" s="169"/>
      <c r="MXX527" s="169"/>
      <c r="MXY527" s="169"/>
      <c r="MXZ527" s="169"/>
      <c r="MYA527" s="169"/>
      <c r="MYB527" s="169"/>
      <c r="MYC527" s="169"/>
      <c r="MYD527" s="169"/>
      <c r="MYE527" s="169"/>
      <c r="MYF527" s="169"/>
      <c r="MYG527" s="169"/>
      <c r="MYH527" s="169"/>
      <c r="MYI527" s="169"/>
      <c r="MYJ527" s="169"/>
      <c r="MYK527" s="169"/>
      <c r="MYL527" s="169"/>
      <c r="MYM527" s="169"/>
      <c r="MYN527" s="169"/>
      <c r="MYO527" s="169"/>
      <c r="MYP527" s="169"/>
      <c r="MYQ527" s="169"/>
      <c r="MYR527" s="169"/>
      <c r="MYS527" s="169"/>
      <c r="MYT527" s="169"/>
      <c r="MYU527" s="169"/>
      <c r="MYV527" s="169"/>
      <c r="MYW527" s="169"/>
      <c r="MYX527" s="169"/>
      <c r="MYY527" s="169"/>
      <c r="MYZ527" s="169"/>
      <c r="MZA527" s="546"/>
      <c r="MZB527" s="546"/>
      <c r="MZC527" s="546"/>
      <c r="MZD527" s="546"/>
      <c r="MZE527" s="546"/>
      <c r="MZF527" s="546"/>
      <c r="MZG527" s="546"/>
      <c r="MZH527" s="546"/>
      <c r="MZI527" s="546"/>
      <c r="MZJ527" s="546"/>
      <c r="MZK527" s="546"/>
      <c r="MZL527" s="546"/>
      <c r="MZM527" s="546"/>
      <c r="MZN527" s="546"/>
      <c r="MZO527" s="546"/>
      <c r="MZP527" s="546"/>
      <c r="MZQ527" s="546"/>
      <c r="MZR527" s="546"/>
      <c r="MZS527" s="546"/>
      <c r="MZT527" s="546"/>
      <c r="MZU527" s="546"/>
      <c r="MZV527" s="546"/>
      <c r="MZW527" s="546"/>
      <c r="MZX527" s="546"/>
      <c r="MZY527" s="89"/>
      <c r="MZZ527" s="89"/>
      <c r="NAA527" s="89"/>
      <c r="NAB527" s="89"/>
      <c r="NAC527" s="89"/>
      <c r="NAD527" s="546"/>
      <c r="NAE527" s="546"/>
      <c r="NAF527" s="89"/>
      <c r="NAG527" s="89"/>
      <c r="NAH527" s="546"/>
      <c r="NAI527" s="546"/>
      <c r="NAJ527" s="89"/>
      <c r="NAK527" s="89"/>
      <c r="NAL527" s="546"/>
      <c r="NAM527" s="546"/>
      <c r="NAN527" s="546"/>
      <c r="NAO527" s="546"/>
      <c r="NAP527" s="546"/>
      <c r="NAQ527" s="546"/>
      <c r="NAR527" s="546"/>
      <c r="NAS527" s="89"/>
      <c r="NAT527" s="89"/>
      <c r="NAU527" s="546"/>
      <c r="NAV527" s="546"/>
      <c r="NAW527" s="89"/>
      <c r="NAX527" s="89"/>
      <c r="NAY527" s="546"/>
      <c r="NAZ527" s="546"/>
      <c r="NBA527" s="546"/>
      <c r="NBB527" s="546"/>
      <c r="NBC527" s="546"/>
      <c r="NBD527" s="204"/>
      <c r="NBE527" s="108"/>
      <c r="NBF527" s="546"/>
      <c r="NBG527" s="546"/>
      <c r="NBH527" s="546"/>
      <c r="NBI527" s="546"/>
      <c r="NBJ527" s="546"/>
      <c r="NBK527" s="546"/>
      <c r="NBL527" s="546"/>
      <c r="NBM527" s="169"/>
      <c r="NBN527" s="169"/>
      <c r="NBO527" s="169"/>
      <c r="NBP527" s="169"/>
      <c r="NBQ527" s="169"/>
      <c r="NBR527" s="169"/>
      <c r="NBS527" s="169"/>
      <c r="NBT527" s="169"/>
      <c r="NBU527" s="169"/>
      <c r="NBV527" s="169"/>
      <c r="NBW527" s="169"/>
      <c r="NBX527" s="169"/>
      <c r="NBY527" s="169"/>
      <c r="NBZ527" s="169"/>
      <c r="NCA527" s="169"/>
      <c r="NCB527" s="169"/>
      <c r="NCC527" s="169"/>
      <c r="NCD527" s="169"/>
      <c r="NCE527" s="169"/>
      <c r="NCF527" s="169"/>
      <c r="NCG527" s="169"/>
      <c r="NCH527" s="169"/>
      <c r="NCI527" s="169"/>
      <c r="NCJ527" s="169"/>
      <c r="NCK527" s="169"/>
      <c r="NCL527" s="169"/>
      <c r="NCM527" s="169"/>
      <c r="NCN527" s="169"/>
      <c r="NCO527" s="169"/>
      <c r="NCP527" s="169"/>
      <c r="NCQ527" s="169"/>
      <c r="NCR527" s="169"/>
      <c r="NCS527" s="169"/>
      <c r="NCT527" s="169"/>
      <c r="NCU527" s="169"/>
      <c r="NCV527" s="169"/>
      <c r="NCW527" s="169"/>
      <c r="NCX527" s="169"/>
      <c r="NCY527" s="169"/>
      <c r="NCZ527" s="169"/>
      <c r="NDA527" s="169"/>
      <c r="NDB527" s="169"/>
      <c r="NDC527" s="169"/>
      <c r="NDD527" s="169"/>
      <c r="NDE527" s="546"/>
      <c r="NDF527" s="546"/>
      <c r="NDG527" s="546"/>
      <c r="NDH527" s="546"/>
      <c r="NDI527" s="546"/>
      <c r="NDJ527" s="546"/>
      <c r="NDK527" s="546"/>
      <c r="NDL527" s="546"/>
      <c r="NDM527" s="546"/>
      <c r="NDN527" s="546"/>
      <c r="NDO527" s="546"/>
      <c r="NDP527" s="546"/>
      <c r="NDQ527" s="546"/>
      <c r="NDR527" s="546"/>
      <c r="NDS527" s="546"/>
      <c r="NDT527" s="546"/>
      <c r="NDU527" s="546"/>
      <c r="NDV527" s="546"/>
      <c r="NDW527" s="546"/>
      <c r="NDX527" s="546"/>
      <c r="NDY527" s="546"/>
      <c r="NDZ527" s="546"/>
      <c r="NEA527" s="546"/>
      <c r="NEB527" s="546"/>
      <c r="NEC527" s="89"/>
      <c r="NED527" s="89"/>
      <c r="NEE527" s="89"/>
      <c r="NEF527" s="89"/>
      <c r="NEG527" s="89"/>
      <c r="NEH527" s="546"/>
      <c r="NEI527" s="546"/>
      <c r="NEJ527" s="89"/>
      <c r="NEK527" s="89"/>
      <c r="NEL527" s="546"/>
      <c r="NEM527" s="546"/>
      <c r="NEN527" s="89"/>
      <c r="NEO527" s="89"/>
      <c r="NEP527" s="546"/>
      <c r="NEQ527" s="546"/>
      <c r="NER527" s="546"/>
      <c r="NES527" s="546"/>
      <c r="NET527" s="546"/>
      <c r="NEU527" s="546"/>
      <c r="NEV527" s="546"/>
      <c r="NEW527" s="89"/>
      <c r="NEX527" s="89"/>
      <c r="NEY527" s="546"/>
      <c r="NEZ527" s="546"/>
      <c r="NFA527" s="89"/>
      <c r="NFB527" s="89"/>
      <c r="NFC527" s="546"/>
      <c r="NFD527" s="546"/>
      <c r="NFE527" s="546"/>
      <c r="NFF527" s="546"/>
      <c r="NFG527" s="546"/>
      <c r="NFH527" s="204"/>
      <c r="NFI527" s="108"/>
      <c r="NFJ527" s="546"/>
      <c r="NFK527" s="546"/>
      <c r="NFL527" s="546"/>
      <c r="NFM527" s="546"/>
      <c r="NFN527" s="546"/>
      <c r="NFO527" s="546"/>
      <c r="NFP527" s="546"/>
      <c r="NFQ527" s="169"/>
      <c r="NFR527" s="169"/>
      <c r="NFS527" s="169"/>
      <c r="NFT527" s="169"/>
      <c r="NFU527" s="169"/>
      <c r="NFV527" s="169"/>
      <c r="NFW527" s="169"/>
      <c r="NFX527" s="169"/>
      <c r="NFY527" s="169"/>
      <c r="NFZ527" s="169"/>
      <c r="NGA527" s="169"/>
      <c r="NGB527" s="169"/>
      <c r="NGC527" s="169"/>
      <c r="NGD527" s="169"/>
      <c r="NGE527" s="169"/>
      <c r="NGF527" s="169"/>
      <c r="NGG527" s="169"/>
      <c r="NGH527" s="169"/>
      <c r="NGI527" s="169"/>
      <c r="NGJ527" s="169"/>
      <c r="NGK527" s="169"/>
      <c r="NGL527" s="169"/>
      <c r="NGM527" s="169"/>
      <c r="NGN527" s="169"/>
      <c r="NGO527" s="169"/>
      <c r="NGP527" s="169"/>
      <c r="NGQ527" s="169"/>
      <c r="NGR527" s="169"/>
      <c r="NGS527" s="169"/>
      <c r="NGT527" s="169"/>
      <c r="NGU527" s="169"/>
      <c r="NGV527" s="169"/>
      <c r="NGW527" s="169"/>
      <c r="NGX527" s="169"/>
      <c r="NGY527" s="169"/>
      <c r="NGZ527" s="169"/>
      <c r="NHA527" s="169"/>
      <c r="NHB527" s="169"/>
      <c r="NHC527" s="169"/>
      <c r="NHD527" s="169"/>
      <c r="NHE527" s="169"/>
      <c r="NHF527" s="169"/>
      <c r="NHG527" s="169"/>
      <c r="NHH527" s="169"/>
      <c r="NHI527" s="546"/>
      <c r="NHJ527" s="546"/>
      <c r="NHK527" s="546"/>
      <c r="NHL527" s="546"/>
      <c r="NHM527" s="546"/>
      <c r="NHN527" s="546"/>
      <c r="NHO527" s="546"/>
      <c r="NHP527" s="546"/>
      <c r="NHQ527" s="546"/>
      <c r="NHR527" s="546"/>
      <c r="NHS527" s="546"/>
      <c r="NHT527" s="546"/>
      <c r="NHU527" s="546"/>
      <c r="NHV527" s="546"/>
      <c r="NHW527" s="546"/>
      <c r="NHX527" s="546"/>
      <c r="NHY527" s="546"/>
      <c r="NHZ527" s="546"/>
      <c r="NIA527" s="546"/>
      <c r="NIB527" s="546"/>
      <c r="NIC527" s="546"/>
      <c r="NID527" s="546"/>
      <c r="NIE527" s="546"/>
      <c r="NIF527" s="546"/>
      <c r="NIG527" s="89"/>
      <c r="NIH527" s="89"/>
      <c r="NII527" s="89"/>
      <c r="NIJ527" s="89"/>
      <c r="NIK527" s="89"/>
      <c r="NIL527" s="546"/>
      <c r="NIM527" s="546"/>
      <c r="NIN527" s="89"/>
      <c r="NIO527" s="89"/>
      <c r="NIP527" s="546"/>
      <c r="NIQ527" s="546"/>
      <c r="NIR527" s="89"/>
      <c r="NIS527" s="89"/>
      <c r="NIT527" s="546"/>
      <c r="NIU527" s="546"/>
      <c r="NIV527" s="546"/>
      <c r="NIW527" s="546"/>
      <c r="NIX527" s="546"/>
      <c r="NIY527" s="546"/>
      <c r="NIZ527" s="546"/>
      <c r="NJA527" s="89"/>
      <c r="NJB527" s="89"/>
      <c r="NJC527" s="546"/>
      <c r="NJD527" s="546"/>
      <c r="NJE527" s="89"/>
      <c r="NJF527" s="89"/>
      <c r="NJG527" s="546"/>
      <c r="NJH527" s="546"/>
      <c r="NJI527" s="546"/>
      <c r="NJJ527" s="546"/>
      <c r="NJK527" s="546"/>
      <c r="NJL527" s="204"/>
      <c r="NJM527" s="108"/>
      <c r="NJN527" s="546"/>
      <c r="NJO527" s="546"/>
      <c r="NJP527" s="546"/>
      <c r="NJQ527" s="546"/>
      <c r="NJR527" s="546"/>
      <c r="NJS527" s="546"/>
      <c r="NJT527" s="546"/>
      <c r="NJU527" s="169"/>
      <c r="NJV527" s="169"/>
      <c r="NJW527" s="169"/>
      <c r="NJX527" s="169"/>
      <c r="NJY527" s="169"/>
      <c r="NJZ527" s="169"/>
      <c r="NKA527" s="169"/>
      <c r="NKB527" s="169"/>
      <c r="NKC527" s="169"/>
      <c r="NKD527" s="169"/>
      <c r="NKE527" s="169"/>
      <c r="NKF527" s="169"/>
      <c r="NKG527" s="169"/>
      <c r="NKH527" s="169"/>
      <c r="NKI527" s="169"/>
      <c r="NKJ527" s="169"/>
      <c r="NKK527" s="169"/>
      <c r="NKL527" s="169"/>
      <c r="NKM527" s="169"/>
      <c r="NKN527" s="169"/>
      <c r="NKO527" s="169"/>
      <c r="NKP527" s="169"/>
      <c r="NKQ527" s="169"/>
      <c r="NKR527" s="169"/>
      <c r="NKS527" s="169"/>
      <c r="NKT527" s="169"/>
      <c r="NKU527" s="169"/>
      <c r="NKV527" s="169"/>
      <c r="NKW527" s="169"/>
      <c r="NKX527" s="169"/>
      <c r="NKY527" s="169"/>
      <c r="NKZ527" s="169"/>
      <c r="NLA527" s="169"/>
      <c r="NLB527" s="169"/>
      <c r="NLC527" s="169"/>
      <c r="NLD527" s="169"/>
      <c r="NLE527" s="169"/>
      <c r="NLF527" s="169"/>
      <c r="NLG527" s="169"/>
      <c r="NLH527" s="169"/>
      <c r="NLI527" s="169"/>
      <c r="NLJ527" s="169"/>
      <c r="NLK527" s="169"/>
      <c r="NLL527" s="169"/>
      <c r="NLM527" s="546"/>
      <c r="NLN527" s="546"/>
      <c r="NLO527" s="546"/>
      <c r="NLP527" s="546"/>
      <c r="NLQ527" s="546"/>
      <c r="NLR527" s="546"/>
      <c r="NLS527" s="546"/>
      <c r="NLT527" s="546"/>
      <c r="NLU527" s="546"/>
      <c r="NLV527" s="546"/>
      <c r="NLW527" s="546"/>
      <c r="NLX527" s="546"/>
      <c r="NLY527" s="546"/>
      <c r="NLZ527" s="546"/>
      <c r="NMA527" s="546"/>
      <c r="NMB527" s="546"/>
      <c r="NMC527" s="546"/>
      <c r="NMD527" s="546"/>
      <c r="NME527" s="546"/>
      <c r="NMF527" s="546"/>
      <c r="NMG527" s="546"/>
      <c r="NMH527" s="546"/>
      <c r="NMI527" s="546"/>
      <c r="NMJ527" s="546"/>
      <c r="NMK527" s="89"/>
      <c r="NML527" s="89"/>
      <c r="NMM527" s="89"/>
      <c r="NMN527" s="89"/>
      <c r="NMO527" s="89"/>
      <c r="NMP527" s="546"/>
      <c r="NMQ527" s="546"/>
      <c r="NMR527" s="89"/>
      <c r="NMS527" s="89"/>
      <c r="NMT527" s="546"/>
      <c r="NMU527" s="546"/>
      <c r="NMV527" s="89"/>
      <c r="NMW527" s="89"/>
      <c r="NMX527" s="546"/>
      <c r="NMY527" s="546"/>
      <c r="NMZ527" s="546"/>
      <c r="NNA527" s="546"/>
      <c r="NNB527" s="546"/>
      <c r="NNC527" s="546"/>
      <c r="NND527" s="546"/>
      <c r="NNE527" s="89"/>
      <c r="NNF527" s="89"/>
      <c r="NNG527" s="546"/>
      <c r="NNH527" s="546"/>
      <c r="NNI527" s="89"/>
      <c r="NNJ527" s="89"/>
      <c r="NNK527" s="546"/>
      <c r="NNL527" s="546"/>
      <c r="NNM527" s="546"/>
      <c r="NNN527" s="546"/>
      <c r="NNO527" s="546"/>
      <c r="NNP527" s="204"/>
      <c r="NNQ527" s="108"/>
      <c r="NNR527" s="546"/>
      <c r="NNS527" s="546"/>
      <c r="NNT527" s="546"/>
      <c r="NNU527" s="546"/>
      <c r="NNV527" s="546"/>
      <c r="NNW527" s="546"/>
      <c r="NNX527" s="546"/>
      <c r="NNY527" s="169"/>
      <c r="NNZ527" s="169"/>
      <c r="NOA527" s="169"/>
      <c r="NOB527" s="169"/>
      <c r="NOC527" s="169"/>
      <c r="NOD527" s="169"/>
      <c r="NOE527" s="169"/>
      <c r="NOF527" s="169"/>
      <c r="NOG527" s="169"/>
      <c r="NOH527" s="169"/>
      <c r="NOI527" s="169"/>
      <c r="NOJ527" s="169"/>
      <c r="NOK527" s="169"/>
      <c r="NOL527" s="169"/>
      <c r="NOM527" s="169"/>
      <c r="NON527" s="169"/>
      <c r="NOO527" s="169"/>
      <c r="NOP527" s="169"/>
      <c r="NOQ527" s="169"/>
      <c r="NOR527" s="169"/>
      <c r="NOS527" s="169"/>
      <c r="NOT527" s="169"/>
      <c r="NOU527" s="169"/>
      <c r="NOV527" s="169"/>
      <c r="NOW527" s="169"/>
      <c r="NOX527" s="169"/>
      <c r="NOY527" s="169"/>
      <c r="NOZ527" s="169"/>
      <c r="NPA527" s="169"/>
      <c r="NPB527" s="169"/>
      <c r="NPC527" s="169"/>
      <c r="NPD527" s="169"/>
      <c r="NPE527" s="169"/>
      <c r="NPF527" s="169"/>
      <c r="NPG527" s="169"/>
      <c r="NPH527" s="169"/>
      <c r="NPI527" s="169"/>
      <c r="NPJ527" s="169"/>
      <c r="NPK527" s="169"/>
      <c r="NPL527" s="169"/>
      <c r="NPM527" s="169"/>
      <c r="NPN527" s="169"/>
      <c r="NPO527" s="169"/>
      <c r="NPP527" s="169"/>
      <c r="NPQ527" s="546"/>
      <c r="NPR527" s="546"/>
      <c r="NPS527" s="546"/>
      <c r="NPT527" s="546"/>
      <c r="NPU527" s="546"/>
      <c r="NPV527" s="546"/>
      <c r="NPW527" s="546"/>
      <c r="NPX527" s="546"/>
      <c r="NPY527" s="546"/>
      <c r="NPZ527" s="546"/>
      <c r="NQA527" s="546"/>
      <c r="NQB527" s="546"/>
      <c r="NQC527" s="546"/>
      <c r="NQD527" s="546"/>
      <c r="NQE527" s="546"/>
      <c r="NQF527" s="546"/>
      <c r="NQG527" s="546"/>
      <c r="NQH527" s="546"/>
      <c r="NQI527" s="546"/>
      <c r="NQJ527" s="546"/>
      <c r="NQK527" s="546"/>
      <c r="NQL527" s="546"/>
      <c r="NQM527" s="546"/>
      <c r="NQN527" s="546"/>
      <c r="NQO527" s="89"/>
      <c r="NQP527" s="89"/>
      <c r="NQQ527" s="89"/>
      <c r="NQR527" s="89"/>
      <c r="NQS527" s="89"/>
      <c r="NQT527" s="546"/>
      <c r="NQU527" s="546"/>
      <c r="NQV527" s="89"/>
      <c r="NQW527" s="89"/>
      <c r="NQX527" s="546"/>
      <c r="NQY527" s="546"/>
      <c r="NQZ527" s="89"/>
      <c r="NRA527" s="89"/>
      <c r="NRB527" s="546"/>
      <c r="NRC527" s="546"/>
      <c r="NRD527" s="546"/>
      <c r="NRE527" s="546"/>
      <c r="NRF527" s="546"/>
      <c r="NRG527" s="546"/>
      <c r="NRH527" s="546"/>
      <c r="NRI527" s="89"/>
      <c r="NRJ527" s="89"/>
      <c r="NRK527" s="546"/>
      <c r="NRL527" s="546"/>
      <c r="NRM527" s="89"/>
      <c r="NRN527" s="89"/>
      <c r="NRO527" s="546"/>
      <c r="NRP527" s="546"/>
      <c r="NRQ527" s="546"/>
      <c r="NRR527" s="546"/>
      <c r="NRS527" s="546"/>
      <c r="NRT527" s="204"/>
      <c r="NRU527" s="108"/>
      <c r="NRV527" s="546"/>
      <c r="NRW527" s="546"/>
      <c r="NRX527" s="546"/>
      <c r="NRY527" s="546"/>
      <c r="NRZ527" s="546"/>
      <c r="NSA527" s="546"/>
      <c r="NSB527" s="546"/>
      <c r="NSC527" s="169"/>
      <c r="NSD527" s="169"/>
      <c r="NSE527" s="169"/>
      <c r="NSF527" s="169"/>
      <c r="NSG527" s="169"/>
      <c r="NSH527" s="169"/>
      <c r="NSI527" s="169"/>
      <c r="NSJ527" s="169"/>
      <c r="NSK527" s="169"/>
      <c r="NSL527" s="169"/>
      <c r="NSM527" s="169"/>
      <c r="NSN527" s="169"/>
      <c r="NSO527" s="169"/>
      <c r="NSP527" s="169"/>
      <c r="NSQ527" s="169"/>
      <c r="NSR527" s="169"/>
      <c r="NSS527" s="169"/>
      <c r="NST527" s="169"/>
      <c r="NSU527" s="169"/>
      <c r="NSV527" s="169"/>
      <c r="NSW527" s="169"/>
      <c r="NSX527" s="169"/>
      <c r="NSY527" s="169"/>
      <c r="NSZ527" s="169"/>
      <c r="NTA527" s="169"/>
      <c r="NTB527" s="169"/>
      <c r="NTC527" s="169"/>
      <c r="NTD527" s="169"/>
      <c r="NTE527" s="169"/>
      <c r="NTF527" s="169"/>
      <c r="NTG527" s="169"/>
      <c r="NTH527" s="169"/>
      <c r="NTI527" s="169"/>
      <c r="NTJ527" s="169"/>
      <c r="NTK527" s="169"/>
      <c r="NTL527" s="169"/>
      <c r="NTM527" s="169"/>
      <c r="NTN527" s="169"/>
      <c r="NTO527" s="169"/>
      <c r="NTP527" s="169"/>
      <c r="NTQ527" s="169"/>
      <c r="NTR527" s="169"/>
      <c r="NTS527" s="169"/>
      <c r="NTT527" s="169"/>
      <c r="NTU527" s="546"/>
      <c r="NTV527" s="546"/>
      <c r="NTW527" s="546"/>
      <c r="NTX527" s="546"/>
      <c r="NTY527" s="546"/>
      <c r="NTZ527" s="546"/>
      <c r="NUA527" s="546"/>
      <c r="NUB527" s="546"/>
      <c r="NUC527" s="546"/>
      <c r="NUD527" s="546"/>
      <c r="NUE527" s="546"/>
      <c r="NUF527" s="546"/>
      <c r="NUG527" s="546"/>
      <c r="NUH527" s="546"/>
      <c r="NUI527" s="546"/>
      <c r="NUJ527" s="546"/>
      <c r="NUK527" s="546"/>
      <c r="NUL527" s="546"/>
      <c r="NUM527" s="546"/>
      <c r="NUN527" s="546"/>
      <c r="NUO527" s="546"/>
      <c r="NUP527" s="546"/>
      <c r="NUQ527" s="546"/>
      <c r="NUR527" s="546"/>
      <c r="NUS527" s="89"/>
      <c r="NUT527" s="89"/>
      <c r="NUU527" s="89"/>
      <c r="NUV527" s="89"/>
      <c r="NUW527" s="89"/>
      <c r="NUX527" s="546"/>
      <c r="NUY527" s="546"/>
      <c r="NUZ527" s="89"/>
      <c r="NVA527" s="89"/>
      <c r="NVB527" s="546"/>
      <c r="NVC527" s="546"/>
      <c r="NVD527" s="89"/>
      <c r="NVE527" s="89"/>
      <c r="NVF527" s="546"/>
      <c r="NVG527" s="546"/>
      <c r="NVH527" s="546"/>
      <c r="NVI527" s="546"/>
      <c r="NVJ527" s="546"/>
      <c r="NVK527" s="546"/>
      <c r="NVL527" s="546"/>
      <c r="NVM527" s="89"/>
      <c r="NVN527" s="89"/>
      <c r="NVO527" s="546"/>
      <c r="NVP527" s="546"/>
      <c r="NVQ527" s="89"/>
      <c r="NVR527" s="89"/>
      <c r="NVS527" s="546"/>
      <c r="NVT527" s="546"/>
      <c r="NVU527" s="546"/>
      <c r="NVV527" s="546"/>
      <c r="NVW527" s="546"/>
      <c r="NVX527" s="204"/>
      <c r="NVY527" s="108"/>
      <c r="NVZ527" s="546"/>
      <c r="NWA527" s="546"/>
      <c r="NWB527" s="546"/>
      <c r="NWC527" s="546"/>
      <c r="NWD527" s="546"/>
      <c r="NWE527" s="546"/>
      <c r="NWF527" s="546"/>
      <c r="NWG527" s="169"/>
      <c r="NWH527" s="169"/>
      <c r="NWI527" s="169"/>
      <c r="NWJ527" s="169"/>
      <c r="NWK527" s="169"/>
      <c r="NWL527" s="169"/>
      <c r="NWM527" s="169"/>
      <c r="NWN527" s="169"/>
      <c r="NWO527" s="169"/>
      <c r="NWP527" s="169"/>
      <c r="NWQ527" s="169"/>
      <c r="NWR527" s="169"/>
      <c r="NWS527" s="169"/>
      <c r="NWT527" s="169"/>
      <c r="NWU527" s="169"/>
      <c r="NWV527" s="169"/>
      <c r="NWW527" s="169"/>
      <c r="NWX527" s="169"/>
      <c r="NWY527" s="169"/>
      <c r="NWZ527" s="169"/>
      <c r="NXA527" s="169"/>
      <c r="NXB527" s="169"/>
      <c r="NXC527" s="169"/>
      <c r="NXD527" s="169"/>
      <c r="NXE527" s="169"/>
      <c r="NXF527" s="169"/>
      <c r="NXG527" s="169"/>
      <c r="NXH527" s="169"/>
      <c r="NXI527" s="169"/>
      <c r="NXJ527" s="169"/>
      <c r="NXK527" s="169"/>
      <c r="NXL527" s="169"/>
      <c r="NXM527" s="169"/>
      <c r="NXN527" s="169"/>
      <c r="NXO527" s="169"/>
      <c r="NXP527" s="169"/>
      <c r="NXQ527" s="169"/>
      <c r="NXR527" s="169"/>
      <c r="NXS527" s="169"/>
      <c r="NXT527" s="169"/>
      <c r="NXU527" s="169"/>
      <c r="NXV527" s="169"/>
      <c r="NXW527" s="169"/>
      <c r="NXX527" s="169"/>
      <c r="NXY527" s="546"/>
      <c r="NXZ527" s="546"/>
      <c r="NYA527" s="546"/>
      <c r="NYB527" s="546"/>
      <c r="NYC527" s="546"/>
      <c r="NYD527" s="546"/>
      <c r="NYE527" s="546"/>
      <c r="NYF527" s="546"/>
      <c r="NYG527" s="546"/>
      <c r="NYH527" s="546"/>
      <c r="NYI527" s="546"/>
      <c r="NYJ527" s="546"/>
      <c r="NYK527" s="546"/>
      <c r="NYL527" s="546"/>
      <c r="NYM527" s="546"/>
      <c r="NYN527" s="546"/>
      <c r="NYO527" s="546"/>
      <c r="NYP527" s="546"/>
      <c r="NYQ527" s="546"/>
      <c r="NYR527" s="546"/>
      <c r="NYS527" s="546"/>
      <c r="NYT527" s="546"/>
      <c r="NYU527" s="546"/>
      <c r="NYV527" s="546"/>
      <c r="NYW527" s="89"/>
      <c r="NYX527" s="89"/>
      <c r="NYY527" s="89"/>
      <c r="NYZ527" s="89"/>
      <c r="NZA527" s="89"/>
      <c r="NZB527" s="546"/>
      <c r="NZC527" s="546"/>
      <c r="NZD527" s="89"/>
      <c r="NZE527" s="89"/>
      <c r="NZF527" s="546"/>
      <c r="NZG527" s="546"/>
      <c r="NZH527" s="89"/>
      <c r="NZI527" s="89"/>
      <c r="NZJ527" s="546"/>
      <c r="NZK527" s="546"/>
      <c r="NZL527" s="546"/>
      <c r="NZM527" s="546"/>
      <c r="NZN527" s="546"/>
      <c r="NZO527" s="546"/>
      <c r="NZP527" s="546"/>
      <c r="NZQ527" s="89"/>
      <c r="NZR527" s="89"/>
      <c r="NZS527" s="546"/>
      <c r="NZT527" s="546"/>
      <c r="NZU527" s="89"/>
      <c r="NZV527" s="89"/>
      <c r="NZW527" s="546"/>
      <c r="NZX527" s="546"/>
      <c r="NZY527" s="546"/>
      <c r="NZZ527" s="546"/>
      <c r="OAA527" s="546"/>
      <c r="OAB527" s="204"/>
      <c r="OAC527" s="108"/>
      <c r="OAD527" s="546"/>
      <c r="OAE527" s="546"/>
      <c r="OAF527" s="546"/>
      <c r="OAG527" s="546"/>
      <c r="OAH527" s="546"/>
      <c r="OAI527" s="546"/>
      <c r="OAJ527" s="546"/>
      <c r="OAK527" s="169"/>
      <c r="OAL527" s="169"/>
      <c r="OAM527" s="169"/>
      <c r="OAN527" s="169"/>
      <c r="OAO527" s="169"/>
      <c r="OAP527" s="169"/>
      <c r="OAQ527" s="169"/>
      <c r="OAR527" s="169"/>
      <c r="OAS527" s="169"/>
      <c r="OAT527" s="169"/>
      <c r="OAU527" s="169"/>
      <c r="OAV527" s="169"/>
      <c r="OAW527" s="169"/>
      <c r="OAX527" s="169"/>
      <c r="OAY527" s="169"/>
      <c r="OAZ527" s="169"/>
      <c r="OBA527" s="169"/>
      <c r="OBB527" s="169"/>
      <c r="OBC527" s="169"/>
      <c r="OBD527" s="169"/>
      <c r="OBE527" s="169"/>
      <c r="OBF527" s="169"/>
      <c r="OBG527" s="169"/>
      <c r="OBH527" s="169"/>
      <c r="OBI527" s="169"/>
      <c r="OBJ527" s="169"/>
      <c r="OBK527" s="169"/>
      <c r="OBL527" s="169"/>
      <c r="OBM527" s="169"/>
      <c r="OBN527" s="169"/>
      <c r="OBO527" s="169"/>
      <c r="OBP527" s="169"/>
      <c r="OBQ527" s="169"/>
      <c r="OBR527" s="169"/>
      <c r="OBS527" s="169"/>
      <c r="OBT527" s="169"/>
      <c r="OBU527" s="169"/>
      <c r="OBV527" s="169"/>
      <c r="OBW527" s="169"/>
      <c r="OBX527" s="169"/>
      <c r="OBY527" s="169"/>
      <c r="OBZ527" s="169"/>
      <c r="OCA527" s="169"/>
      <c r="OCB527" s="169"/>
      <c r="OCC527" s="546"/>
      <c r="OCD527" s="546"/>
      <c r="OCE527" s="546"/>
      <c r="OCF527" s="546"/>
      <c r="OCG527" s="546"/>
      <c r="OCH527" s="546"/>
      <c r="OCI527" s="546"/>
      <c r="OCJ527" s="546"/>
      <c r="OCK527" s="546"/>
      <c r="OCL527" s="546"/>
      <c r="OCM527" s="546"/>
      <c r="OCN527" s="546"/>
      <c r="OCO527" s="546"/>
      <c r="OCP527" s="546"/>
      <c r="OCQ527" s="546"/>
      <c r="OCR527" s="546"/>
      <c r="OCS527" s="546"/>
      <c r="OCT527" s="546"/>
      <c r="OCU527" s="546"/>
      <c r="OCV527" s="546"/>
      <c r="OCW527" s="546"/>
      <c r="OCX527" s="546"/>
      <c r="OCY527" s="546"/>
      <c r="OCZ527" s="546"/>
      <c r="ODA527" s="89"/>
      <c r="ODB527" s="89"/>
      <c r="ODC527" s="89"/>
      <c r="ODD527" s="89"/>
      <c r="ODE527" s="89"/>
      <c r="ODF527" s="546"/>
      <c r="ODG527" s="546"/>
      <c r="ODH527" s="89"/>
      <c r="ODI527" s="89"/>
      <c r="ODJ527" s="546"/>
      <c r="ODK527" s="546"/>
      <c r="ODL527" s="89"/>
      <c r="ODM527" s="89"/>
      <c r="ODN527" s="546"/>
      <c r="ODO527" s="546"/>
      <c r="ODP527" s="546"/>
      <c r="ODQ527" s="546"/>
      <c r="ODR527" s="546"/>
      <c r="ODS527" s="546"/>
      <c r="ODT527" s="546"/>
      <c r="ODU527" s="89"/>
      <c r="ODV527" s="89"/>
      <c r="ODW527" s="546"/>
      <c r="ODX527" s="546"/>
      <c r="ODY527" s="89"/>
      <c r="ODZ527" s="89"/>
      <c r="OEA527" s="546"/>
      <c r="OEB527" s="546"/>
      <c r="OEC527" s="546"/>
      <c r="OED527" s="546"/>
      <c r="OEE527" s="546"/>
      <c r="OEF527" s="204"/>
      <c r="OEG527" s="108"/>
      <c r="OEH527" s="546"/>
      <c r="OEI527" s="546"/>
      <c r="OEJ527" s="546"/>
      <c r="OEK527" s="546"/>
      <c r="OEL527" s="546"/>
      <c r="OEM527" s="546"/>
      <c r="OEN527" s="546"/>
      <c r="OEO527" s="169"/>
      <c r="OEP527" s="169"/>
      <c r="OEQ527" s="169"/>
      <c r="OER527" s="169"/>
      <c r="OES527" s="169"/>
      <c r="OET527" s="169"/>
      <c r="OEU527" s="169"/>
      <c r="OEV527" s="169"/>
      <c r="OEW527" s="169"/>
      <c r="OEX527" s="169"/>
      <c r="OEY527" s="169"/>
      <c r="OEZ527" s="169"/>
      <c r="OFA527" s="169"/>
      <c r="OFB527" s="169"/>
      <c r="OFC527" s="169"/>
      <c r="OFD527" s="169"/>
      <c r="OFE527" s="169"/>
      <c r="OFF527" s="169"/>
      <c r="OFG527" s="169"/>
      <c r="OFH527" s="169"/>
      <c r="OFI527" s="169"/>
      <c r="OFJ527" s="169"/>
      <c r="OFK527" s="169"/>
      <c r="OFL527" s="169"/>
      <c r="OFM527" s="169"/>
      <c r="OFN527" s="169"/>
      <c r="OFO527" s="169"/>
      <c r="OFP527" s="169"/>
      <c r="OFQ527" s="169"/>
      <c r="OFR527" s="169"/>
      <c r="OFS527" s="169"/>
      <c r="OFT527" s="169"/>
      <c r="OFU527" s="169"/>
      <c r="OFV527" s="169"/>
      <c r="OFW527" s="169"/>
      <c r="OFX527" s="169"/>
      <c r="OFY527" s="169"/>
      <c r="OFZ527" s="169"/>
      <c r="OGA527" s="169"/>
      <c r="OGB527" s="169"/>
      <c r="OGC527" s="169"/>
      <c r="OGD527" s="169"/>
      <c r="OGE527" s="169"/>
      <c r="OGF527" s="169"/>
      <c r="OGG527" s="546"/>
      <c r="OGH527" s="546"/>
      <c r="OGI527" s="546"/>
      <c r="OGJ527" s="546"/>
      <c r="OGK527" s="546"/>
      <c r="OGL527" s="546"/>
      <c r="OGM527" s="546"/>
      <c r="OGN527" s="546"/>
      <c r="OGO527" s="546"/>
      <c r="OGP527" s="546"/>
      <c r="OGQ527" s="546"/>
      <c r="OGR527" s="546"/>
      <c r="OGS527" s="546"/>
      <c r="OGT527" s="546"/>
      <c r="OGU527" s="546"/>
      <c r="OGV527" s="546"/>
      <c r="OGW527" s="546"/>
      <c r="OGX527" s="546"/>
      <c r="OGY527" s="546"/>
      <c r="OGZ527" s="546"/>
      <c r="OHA527" s="546"/>
      <c r="OHB527" s="546"/>
      <c r="OHC527" s="546"/>
      <c r="OHD527" s="546"/>
      <c r="OHE527" s="89"/>
      <c r="OHF527" s="89"/>
      <c r="OHG527" s="89"/>
      <c r="OHH527" s="89"/>
      <c r="OHI527" s="89"/>
      <c r="OHJ527" s="546"/>
      <c r="OHK527" s="546"/>
      <c r="OHL527" s="89"/>
      <c r="OHM527" s="89"/>
      <c r="OHN527" s="546"/>
      <c r="OHO527" s="546"/>
      <c r="OHP527" s="89"/>
      <c r="OHQ527" s="89"/>
      <c r="OHR527" s="546"/>
      <c r="OHS527" s="546"/>
      <c r="OHT527" s="546"/>
      <c r="OHU527" s="546"/>
      <c r="OHV527" s="546"/>
      <c r="OHW527" s="546"/>
      <c r="OHX527" s="546"/>
      <c r="OHY527" s="89"/>
      <c r="OHZ527" s="89"/>
      <c r="OIA527" s="546"/>
      <c r="OIB527" s="546"/>
      <c r="OIC527" s="89"/>
      <c r="OID527" s="89"/>
      <c r="OIE527" s="546"/>
      <c r="OIF527" s="546"/>
      <c r="OIG527" s="546"/>
      <c r="OIH527" s="546"/>
      <c r="OII527" s="546"/>
      <c r="OIJ527" s="204"/>
      <c r="OIK527" s="108"/>
      <c r="OIL527" s="546"/>
      <c r="OIM527" s="546"/>
      <c r="OIN527" s="546"/>
      <c r="OIO527" s="546"/>
      <c r="OIP527" s="546"/>
      <c r="OIQ527" s="546"/>
      <c r="OIR527" s="546"/>
      <c r="OIS527" s="169"/>
      <c r="OIT527" s="169"/>
      <c r="OIU527" s="169"/>
      <c r="OIV527" s="169"/>
      <c r="OIW527" s="169"/>
      <c r="OIX527" s="169"/>
      <c r="OIY527" s="169"/>
      <c r="OIZ527" s="169"/>
      <c r="OJA527" s="169"/>
      <c r="OJB527" s="169"/>
      <c r="OJC527" s="169"/>
      <c r="OJD527" s="169"/>
      <c r="OJE527" s="169"/>
      <c r="OJF527" s="169"/>
      <c r="OJG527" s="169"/>
      <c r="OJH527" s="169"/>
      <c r="OJI527" s="169"/>
      <c r="OJJ527" s="169"/>
      <c r="OJK527" s="169"/>
      <c r="OJL527" s="169"/>
      <c r="OJM527" s="169"/>
      <c r="OJN527" s="169"/>
      <c r="OJO527" s="169"/>
      <c r="OJP527" s="169"/>
      <c r="OJQ527" s="169"/>
      <c r="OJR527" s="169"/>
      <c r="OJS527" s="169"/>
      <c r="OJT527" s="169"/>
      <c r="OJU527" s="169"/>
      <c r="OJV527" s="169"/>
      <c r="OJW527" s="169"/>
      <c r="OJX527" s="169"/>
      <c r="OJY527" s="169"/>
      <c r="OJZ527" s="169"/>
      <c r="OKA527" s="169"/>
      <c r="OKB527" s="169"/>
      <c r="OKC527" s="169"/>
      <c r="OKD527" s="169"/>
      <c r="OKE527" s="169"/>
      <c r="OKF527" s="169"/>
      <c r="OKG527" s="169"/>
      <c r="OKH527" s="169"/>
      <c r="OKI527" s="169"/>
      <c r="OKJ527" s="169"/>
      <c r="OKK527" s="546"/>
      <c r="OKL527" s="546"/>
      <c r="OKM527" s="546"/>
      <c r="OKN527" s="546"/>
      <c r="OKO527" s="546"/>
      <c r="OKP527" s="546"/>
      <c r="OKQ527" s="546"/>
      <c r="OKR527" s="546"/>
      <c r="OKS527" s="546"/>
      <c r="OKT527" s="546"/>
      <c r="OKU527" s="546"/>
      <c r="OKV527" s="546"/>
      <c r="OKW527" s="546"/>
      <c r="OKX527" s="546"/>
      <c r="OKY527" s="546"/>
      <c r="OKZ527" s="546"/>
      <c r="OLA527" s="546"/>
      <c r="OLB527" s="546"/>
      <c r="OLC527" s="546"/>
      <c r="OLD527" s="546"/>
      <c r="OLE527" s="546"/>
      <c r="OLF527" s="546"/>
      <c r="OLG527" s="546"/>
      <c r="OLH527" s="546"/>
      <c r="OLI527" s="89"/>
      <c r="OLJ527" s="89"/>
      <c r="OLK527" s="89"/>
      <c r="OLL527" s="89"/>
      <c r="OLM527" s="89"/>
      <c r="OLN527" s="546"/>
      <c r="OLO527" s="546"/>
      <c r="OLP527" s="89"/>
      <c r="OLQ527" s="89"/>
      <c r="OLR527" s="546"/>
      <c r="OLS527" s="546"/>
      <c r="OLT527" s="89"/>
      <c r="OLU527" s="89"/>
      <c r="OLV527" s="546"/>
      <c r="OLW527" s="546"/>
      <c r="OLX527" s="546"/>
      <c r="OLY527" s="546"/>
      <c r="OLZ527" s="546"/>
      <c r="OMA527" s="546"/>
      <c r="OMB527" s="546"/>
      <c r="OMC527" s="89"/>
      <c r="OMD527" s="89"/>
      <c r="OME527" s="546"/>
      <c r="OMF527" s="546"/>
      <c r="OMG527" s="89"/>
      <c r="OMH527" s="89"/>
      <c r="OMI527" s="546"/>
      <c r="OMJ527" s="546"/>
      <c r="OMK527" s="546"/>
      <c r="OML527" s="546"/>
      <c r="OMM527" s="546"/>
      <c r="OMN527" s="204"/>
      <c r="OMO527" s="108"/>
      <c r="OMP527" s="546"/>
      <c r="OMQ527" s="546"/>
      <c r="OMR527" s="546"/>
      <c r="OMS527" s="546"/>
      <c r="OMT527" s="546"/>
      <c r="OMU527" s="546"/>
      <c r="OMV527" s="546"/>
      <c r="OMW527" s="169"/>
      <c r="OMX527" s="169"/>
      <c r="OMY527" s="169"/>
      <c r="OMZ527" s="169"/>
      <c r="ONA527" s="169"/>
      <c r="ONB527" s="169"/>
      <c r="ONC527" s="169"/>
      <c r="OND527" s="169"/>
      <c r="ONE527" s="169"/>
      <c r="ONF527" s="169"/>
      <c r="ONG527" s="169"/>
      <c r="ONH527" s="169"/>
      <c r="ONI527" s="169"/>
      <c r="ONJ527" s="169"/>
      <c r="ONK527" s="169"/>
      <c r="ONL527" s="169"/>
      <c r="ONM527" s="169"/>
      <c r="ONN527" s="169"/>
      <c r="ONO527" s="169"/>
      <c r="ONP527" s="169"/>
      <c r="ONQ527" s="169"/>
      <c r="ONR527" s="169"/>
      <c r="ONS527" s="169"/>
      <c r="ONT527" s="169"/>
      <c r="ONU527" s="169"/>
      <c r="ONV527" s="169"/>
      <c r="ONW527" s="169"/>
      <c r="ONX527" s="169"/>
      <c r="ONY527" s="169"/>
      <c r="ONZ527" s="169"/>
      <c r="OOA527" s="169"/>
      <c r="OOB527" s="169"/>
      <c r="OOC527" s="169"/>
      <c r="OOD527" s="169"/>
      <c r="OOE527" s="169"/>
      <c r="OOF527" s="169"/>
      <c r="OOG527" s="169"/>
      <c r="OOH527" s="169"/>
      <c r="OOI527" s="169"/>
      <c r="OOJ527" s="169"/>
      <c r="OOK527" s="169"/>
      <c r="OOL527" s="169"/>
      <c r="OOM527" s="169"/>
      <c r="OON527" s="169"/>
      <c r="OOO527" s="546"/>
      <c r="OOP527" s="546"/>
      <c r="OOQ527" s="546"/>
      <c r="OOR527" s="546"/>
      <c r="OOS527" s="546"/>
      <c r="OOT527" s="546"/>
      <c r="OOU527" s="546"/>
      <c r="OOV527" s="546"/>
      <c r="OOW527" s="546"/>
      <c r="OOX527" s="546"/>
      <c r="OOY527" s="546"/>
      <c r="OOZ527" s="546"/>
      <c r="OPA527" s="546"/>
      <c r="OPB527" s="546"/>
      <c r="OPC527" s="546"/>
      <c r="OPD527" s="546"/>
      <c r="OPE527" s="546"/>
      <c r="OPF527" s="546"/>
      <c r="OPG527" s="546"/>
      <c r="OPH527" s="546"/>
      <c r="OPI527" s="546"/>
      <c r="OPJ527" s="546"/>
      <c r="OPK527" s="546"/>
      <c r="OPL527" s="546"/>
      <c r="OPM527" s="89"/>
      <c r="OPN527" s="89"/>
      <c r="OPO527" s="89"/>
      <c r="OPP527" s="89"/>
      <c r="OPQ527" s="89"/>
      <c r="OPR527" s="546"/>
      <c r="OPS527" s="546"/>
      <c r="OPT527" s="89"/>
      <c r="OPU527" s="89"/>
      <c r="OPV527" s="546"/>
      <c r="OPW527" s="546"/>
      <c r="OPX527" s="89"/>
      <c r="OPY527" s="89"/>
      <c r="OPZ527" s="546"/>
      <c r="OQA527" s="546"/>
      <c r="OQB527" s="546"/>
      <c r="OQC527" s="546"/>
      <c r="OQD527" s="546"/>
      <c r="OQE527" s="546"/>
      <c r="OQF527" s="546"/>
      <c r="OQG527" s="89"/>
      <c r="OQH527" s="89"/>
      <c r="OQI527" s="546"/>
      <c r="OQJ527" s="546"/>
      <c r="OQK527" s="89"/>
      <c r="OQL527" s="89"/>
      <c r="OQM527" s="546"/>
      <c r="OQN527" s="546"/>
      <c r="OQO527" s="546"/>
      <c r="OQP527" s="546"/>
      <c r="OQQ527" s="546"/>
      <c r="OQR527" s="204"/>
      <c r="OQS527" s="108"/>
      <c r="OQT527" s="546"/>
      <c r="OQU527" s="546"/>
      <c r="OQV527" s="546"/>
      <c r="OQW527" s="546"/>
      <c r="OQX527" s="546"/>
      <c r="OQY527" s="546"/>
      <c r="OQZ527" s="546"/>
      <c r="ORA527" s="169"/>
      <c r="ORB527" s="169"/>
      <c r="ORC527" s="169"/>
      <c r="ORD527" s="169"/>
      <c r="ORE527" s="169"/>
      <c r="ORF527" s="169"/>
      <c r="ORG527" s="169"/>
      <c r="ORH527" s="169"/>
      <c r="ORI527" s="169"/>
      <c r="ORJ527" s="169"/>
      <c r="ORK527" s="169"/>
      <c r="ORL527" s="169"/>
      <c r="ORM527" s="169"/>
      <c r="ORN527" s="169"/>
      <c r="ORO527" s="169"/>
      <c r="ORP527" s="169"/>
      <c r="ORQ527" s="169"/>
      <c r="ORR527" s="169"/>
      <c r="ORS527" s="169"/>
      <c r="ORT527" s="169"/>
      <c r="ORU527" s="169"/>
      <c r="ORV527" s="169"/>
      <c r="ORW527" s="169"/>
      <c r="ORX527" s="169"/>
      <c r="ORY527" s="169"/>
      <c r="ORZ527" s="169"/>
      <c r="OSA527" s="169"/>
      <c r="OSB527" s="169"/>
      <c r="OSC527" s="169"/>
      <c r="OSD527" s="169"/>
      <c r="OSE527" s="169"/>
      <c r="OSF527" s="169"/>
      <c r="OSG527" s="169"/>
      <c r="OSH527" s="169"/>
      <c r="OSI527" s="169"/>
      <c r="OSJ527" s="169"/>
      <c r="OSK527" s="169"/>
      <c r="OSL527" s="169"/>
      <c r="OSM527" s="169"/>
      <c r="OSN527" s="169"/>
      <c r="OSO527" s="169"/>
      <c r="OSP527" s="169"/>
      <c r="OSQ527" s="169"/>
      <c r="OSR527" s="169"/>
      <c r="OSS527" s="546"/>
      <c r="OST527" s="546"/>
      <c r="OSU527" s="546"/>
      <c r="OSV527" s="546"/>
      <c r="OSW527" s="546"/>
      <c r="OSX527" s="546"/>
      <c r="OSY527" s="546"/>
      <c r="OSZ527" s="546"/>
      <c r="OTA527" s="546"/>
      <c r="OTB527" s="546"/>
      <c r="OTC527" s="546"/>
      <c r="OTD527" s="546"/>
      <c r="OTE527" s="546"/>
      <c r="OTF527" s="546"/>
      <c r="OTG527" s="546"/>
      <c r="OTH527" s="546"/>
      <c r="OTI527" s="546"/>
      <c r="OTJ527" s="546"/>
      <c r="OTK527" s="546"/>
      <c r="OTL527" s="546"/>
      <c r="OTM527" s="546"/>
      <c r="OTN527" s="546"/>
      <c r="OTO527" s="546"/>
      <c r="OTP527" s="546"/>
      <c r="OTQ527" s="89"/>
      <c r="OTR527" s="89"/>
      <c r="OTS527" s="89"/>
      <c r="OTT527" s="89"/>
      <c r="OTU527" s="89"/>
      <c r="OTV527" s="546"/>
      <c r="OTW527" s="546"/>
      <c r="OTX527" s="89"/>
      <c r="OTY527" s="89"/>
      <c r="OTZ527" s="546"/>
      <c r="OUA527" s="546"/>
      <c r="OUB527" s="89"/>
      <c r="OUC527" s="89"/>
      <c r="OUD527" s="546"/>
      <c r="OUE527" s="546"/>
      <c r="OUF527" s="546"/>
      <c r="OUG527" s="546"/>
      <c r="OUH527" s="546"/>
      <c r="OUI527" s="546"/>
      <c r="OUJ527" s="546"/>
      <c r="OUK527" s="89"/>
      <c r="OUL527" s="89"/>
      <c r="OUM527" s="546"/>
      <c r="OUN527" s="546"/>
      <c r="OUO527" s="89"/>
      <c r="OUP527" s="89"/>
      <c r="OUQ527" s="546"/>
      <c r="OUR527" s="546"/>
      <c r="OUS527" s="546"/>
      <c r="OUT527" s="546"/>
      <c r="OUU527" s="546"/>
      <c r="OUV527" s="204"/>
      <c r="OUW527" s="108"/>
      <c r="OUX527" s="546"/>
      <c r="OUY527" s="546"/>
      <c r="OUZ527" s="546"/>
      <c r="OVA527" s="546"/>
      <c r="OVB527" s="546"/>
      <c r="OVC527" s="546"/>
      <c r="OVD527" s="546"/>
      <c r="OVE527" s="169"/>
      <c r="OVF527" s="169"/>
      <c r="OVG527" s="169"/>
      <c r="OVH527" s="169"/>
      <c r="OVI527" s="169"/>
      <c r="OVJ527" s="169"/>
      <c r="OVK527" s="169"/>
      <c r="OVL527" s="169"/>
      <c r="OVM527" s="169"/>
      <c r="OVN527" s="169"/>
      <c r="OVO527" s="169"/>
      <c r="OVP527" s="169"/>
      <c r="OVQ527" s="169"/>
      <c r="OVR527" s="169"/>
      <c r="OVS527" s="169"/>
      <c r="OVT527" s="169"/>
      <c r="OVU527" s="169"/>
      <c r="OVV527" s="169"/>
      <c r="OVW527" s="169"/>
      <c r="OVX527" s="169"/>
      <c r="OVY527" s="169"/>
      <c r="OVZ527" s="169"/>
      <c r="OWA527" s="169"/>
      <c r="OWB527" s="169"/>
      <c r="OWC527" s="169"/>
      <c r="OWD527" s="169"/>
      <c r="OWE527" s="169"/>
      <c r="OWF527" s="169"/>
      <c r="OWG527" s="169"/>
      <c r="OWH527" s="169"/>
      <c r="OWI527" s="169"/>
      <c r="OWJ527" s="169"/>
      <c r="OWK527" s="169"/>
      <c r="OWL527" s="169"/>
      <c r="OWM527" s="169"/>
      <c r="OWN527" s="169"/>
      <c r="OWO527" s="169"/>
      <c r="OWP527" s="169"/>
      <c r="OWQ527" s="169"/>
      <c r="OWR527" s="169"/>
      <c r="OWS527" s="169"/>
      <c r="OWT527" s="169"/>
      <c r="OWU527" s="169"/>
      <c r="OWV527" s="169"/>
      <c r="OWW527" s="546"/>
      <c r="OWX527" s="546"/>
      <c r="OWY527" s="546"/>
      <c r="OWZ527" s="546"/>
      <c r="OXA527" s="546"/>
      <c r="OXB527" s="546"/>
      <c r="OXC527" s="546"/>
      <c r="OXD527" s="546"/>
      <c r="OXE527" s="546"/>
      <c r="OXF527" s="546"/>
      <c r="OXG527" s="546"/>
      <c r="OXH527" s="546"/>
      <c r="OXI527" s="546"/>
      <c r="OXJ527" s="546"/>
      <c r="OXK527" s="546"/>
      <c r="OXL527" s="546"/>
      <c r="OXM527" s="546"/>
      <c r="OXN527" s="546"/>
      <c r="OXO527" s="546"/>
      <c r="OXP527" s="546"/>
      <c r="OXQ527" s="546"/>
      <c r="OXR527" s="546"/>
      <c r="OXS527" s="546"/>
      <c r="OXT527" s="546"/>
      <c r="OXU527" s="89"/>
      <c r="OXV527" s="89"/>
      <c r="OXW527" s="89"/>
      <c r="OXX527" s="89"/>
      <c r="OXY527" s="89"/>
      <c r="OXZ527" s="546"/>
      <c r="OYA527" s="546"/>
      <c r="OYB527" s="89"/>
      <c r="OYC527" s="89"/>
      <c r="OYD527" s="546"/>
      <c r="OYE527" s="546"/>
      <c r="OYF527" s="89"/>
      <c r="OYG527" s="89"/>
      <c r="OYH527" s="546"/>
      <c r="OYI527" s="546"/>
      <c r="OYJ527" s="546"/>
      <c r="OYK527" s="546"/>
      <c r="OYL527" s="546"/>
      <c r="OYM527" s="546"/>
      <c r="OYN527" s="546"/>
      <c r="OYO527" s="89"/>
      <c r="OYP527" s="89"/>
      <c r="OYQ527" s="546"/>
      <c r="OYR527" s="546"/>
      <c r="OYS527" s="89"/>
      <c r="OYT527" s="89"/>
      <c r="OYU527" s="546"/>
      <c r="OYV527" s="546"/>
      <c r="OYW527" s="546"/>
      <c r="OYX527" s="546"/>
      <c r="OYY527" s="546"/>
      <c r="OYZ527" s="204"/>
      <c r="OZA527" s="108"/>
      <c r="OZB527" s="546"/>
      <c r="OZC527" s="546"/>
      <c r="OZD527" s="546"/>
      <c r="OZE527" s="546"/>
      <c r="OZF527" s="546"/>
      <c r="OZG527" s="546"/>
      <c r="OZH527" s="546"/>
      <c r="OZI527" s="169"/>
      <c r="OZJ527" s="169"/>
      <c r="OZK527" s="169"/>
      <c r="OZL527" s="169"/>
      <c r="OZM527" s="169"/>
      <c r="OZN527" s="169"/>
      <c r="OZO527" s="169"/>
      <c r="OZP527" s="169"/>
      <c r="OZQ527" s="169"/>
      <c r="OZR527" s="169"/>
      <c r="OZS527" s="169"/>
      <c r="OZT527" s="169"/>
      <c r="OZU527" s="169"/>
      <c r="OZV527" s="169"/>
      <c r="OZW527" s="169"/>
      <c r="OZX527" s="169"/>
      <c r="OZY527" s="169"/>
      <c r="OZZ527" s="169"/>
      <c r="PAA527" s="169"/>
      <c r="PAB527" s="169"/>
      <c r="PAC527" s="169"/>
      <c r="PAD527" s="169"/>
      <c r="PAE527" s="169"/>
      <c r="PAF527" s="169"/>
      <c r="PAG527" s="169"/>
      <c r="PAH527" s="169"/>
      <c r="PAI527" s="169"/>
      <c r="PAJ527" s="169"/>
      <c r="PAK527" s="169"/>
      <c r="PAL527" s="169"/>
      <c r="PAM527" s="169"/>
      <c r="PAN527" s="169"/>
      <c r="PAO527" s="169"/>
      <c r="PAP527" s="169"/>
      <c r="PAQ527" s="169"/>
      <c r="PAR527" s="169"/>
      <c r="PAS527" s="169"/>
      <c r="PAT527" s="169"/>
      <c r="PAU527" s="169"/>
      <c r="PAV527" s="169"/>
      <c r="PAW527" s="169"/>
      <c r="PAX527" s="169"/>
      <c r="PAY527" s="169"/>
      <c r="PAZ527" s="169"/>
      <c r="PBA527" s="546"/>
      <c r="PBB527" s="546"/>
      <c r="PBC527" s="546"/>
      <c r="PBD527" s="546"/>
      <c r="PBE527" s="546"/>
      <c r="PBF527" s="546"/>
      <c r="PBG527" s="546"/>
      <c r="PBH527" s="546"/>
      <c r="PBI527" s="546"/>
      <c r="PBJ527" s="546"/>
      <c r="PBK527" s="546"/>
      <c r="PBL527" s="546"/>
      <c r="PBM527" s="546"/>
      <c r="PBN527" s="546"/>
      <c r="PBO527" s="546"/>
      <c r="PBP527" s="546"/>
      <c r="PBQ527" s="546"/>
      <c r="PBR527" s="546"/>
      <c r="PBS527" s="546"/>
      <c r="PBT527" s="546"/>
      <c r="PBU527" s="546"/>
      <c r="PBV527" s="546"/>
      <c r="PBW527" s="546"/>
      <c r="PBX527" s="546"/>
      <c r="PBY527" s="89"/>
      <c r="PBZ527" s="89"/>
      <c r="PCA527" s="89"/>
      <c r="PCB527" s="89"/>
      <c r="PCC527" s="89"/>
      <c r="PCD527" s="546"/>
      <c r="PCE527" s="546"/>
      <c r="PCF527" s="89"/>
      <c r="PCG527" s="89"/>
      <c r="PCH527" s="546"/>
      <c r="PCI527" s="546"/>
      <c r="PCJ527" s="89"/>
      <c r="PCK527" s="89"/>
      <c r="PCL527" s="546"/>
      <c r="PCM527" s="546"/>
      <c r="PCN527" s="546"/>
      <c r="PCO527" s="546"/>
      <c r="PCP527" s="546"/>
      <c r="PCQ527" s="546"/>
      <c r="PCR527" s="546"/>
      <c r="PCS527" s="89"/>
      <c r="PCT527" s="89"/>
      <c r="PCU527" s="546"/>
      <c r="PCV527" s="546"/>
      <c r="PCW527" s="89"/>
      <c r="PCX527" s="89"/>
      <c r="PCY527" s="546"/>
      <c r="PCZ527" s="546"/>
      <c r="PDA527" s="546"/>
      <c r="PDB527" s="546"/>
      <c r="PDC527" s="546"/>
      <c r="PDD527" s="204"/>
      <c r="PDE527" s="108"/>
      <c r="PDF527" s="546"/>
      <c r="PDG527" s="546"/>
      <c r="PDH527" s="546"/>
      <c r="PDI527" s="546"/>
      <c r="PDJ527" s="546"/>
      <c r="PDK527" s="546"/>
      <c r="PDL527" s="546"/>
      <c r="PDM527" s="169"/>
      <c r="PDN527" s="169"/>
      <c r="PDO527" s="169"/>
      <c r="PDP527" s="169"/>
      <c r="PDQ527" s="169"/>
      <c r="PDR527" s="169"/>
      <c r="PDS527" s="169"/>
      <c r="PDT527" s="169"/>
      <c r="PDU527" s="169"/>
      <c r="PDV527" s="169"/>
      <c r="PDW527" s="169"/>
      <c r="PDX527" s="169"/>
      <c r="PDY527" s="169"/>
      <c r="PDZ527" s="169"/>
      <c r="PEA527" s="169"/>
      <c r="PEB527" s="169"/>
      <c r="PEC527" s="169"/>
      <c r="PED527" s="169"/>
      <c r="PEE527" s="169"/>
      <c r="PEF527" s="169"/>
      <c r="PEG527" s="169"/>
      <c r="PEH527" s="169"/>
      <c r="PEI527" s="169"/>
      <c r="PEJ527" s="169"/>
      <c r="PEK527" s="169"/>
      <c r="PEL527" s="169"/>
      <c r="PEM527" s="169"/>
      <c r="PEN527" s="169"/>
      <c r="PEO527" s="169"/>
      <c r="PEP527" s="169"/>
      <c r="PEQ527" s="169"/>
      <c r="PER527" s="169"/>
      <c r="PES527" s="169"/>
      <c r="PET527" s="169"/>
      <c r="PEU527" s="169"/>
      <c r="PEV527" s="169"/>
      <c r="PEW527" s="169"/>
      <c r="PEX527" s="169"/>
      <c r="PEY527" s="169"/>
      <c r="PEZ527" s="169"/>
      <c r="PFA527" s="169"/>
      <c r="PFB527" s="169"/>
      <c r="PFC527" s="169"/>
      <c r="PFD527" s="169"/>
      <c r="PFE527" s="546"/>
      <c r="PFF527" s="546"/>
      <c r="PFG527" s="546"/>
      <c r="PFH527" s="546"/>
      <c r="PFI527" s="546"/>
      <c r="PFJ527" s="546"/>
      <c r="PFK527" s="546"/>
      <c r="PFL527" s="546"/>
      <c r="PFM527" s="546"/>
      <c r="PFN527" s="546"/>
      <c r="PFO527" s="546"/>
      <c r="PFP527" s="546"/>
      <c r="PFQ527" s="546"/>
      <c r="PFR527" s="546"/>
      <c r="PFS527" s="546"/>
      <c r="PFT527" s="546"/>
      <c r="PFU527" s="546"/>
      <c r="PFV527" s="546"/>
      <c r="PFW527" s="546"/>
      <c r="PFX527" s="546"/>
      <c r="PFY527" s="546"/>
      <c r="PFZ527" s="546"/>
      <c r="PGA527" s="546"/>
      <c r="PGB527" s="546"/>
      <c r="PGC527" s="89"/>
      <c r="PGD527" s="89"/>
      <c r="PGE527" s="89"/>
      <c r="PGF527" s="89"/>
      <c r="PGG527" s="89"/>
      <c r="PGH527" s="546"/>
      <c r="PGI527" s="546"/>
      <c r="PGJ527" s="89"/>
      <c r="PGK527" s="89"/>
      <c r="PGL527" s="546"/>
      <c r="PGM527" s="546"/>
      <c r="PGN527" s="89"/>
      <c r="PGO527" s="89"/>
      <c r="PGP527" s="546"/>
      <c r="PGQ527" s="546"/>
      <c r="PGR527" s="546"/>
      <c r="PGS527" s="546"/>
      <c r="PGT527" s="546"/>
      <c r="PGU527" s="546"/>
      <c r="PGV527" s="546"/>
      <c r="PGW527" s="89"/>
      <c r="PGX527" s="89"/>
      <c r="PGY527" s="546"/>
      <c r="PGZ527" s="546"/>
      <c r="PHA527" s="89"/>
      <c r="PHB527" s="89"/>
      <c r="PHC527" s="546"/>
      <c r="PHD527" s="546"/>
      <c r="PHE527" s="546"/>
      <c r="PHF527" s="546"/>
      <c r="PHG527" s="546"/>
      <c r="PHH527" s="204"/>
      <c r="PHI527" s="108"/>
      <c r="PHJ527" s="546"/>
      <c r="PHK527" s="546"/>
      <c r="PHL527" s="546"/>
      <c r="PHM527" s="546"/>
      <c r="PHN527" s="546"/>
      <c r="PHO527" s="546"/>
      <c r="PHP527" s="546"/>
      <c r="PHQ527" s="169"/>
      <c r="PHR527" s="169"/>
      <c r="PHS527" s="169"/>
      <c r="PHT527" s="169"/>
      <c r="PHU527" s="169"/>
      <c r="PHV527" s="169"/>
      <c r="PHW527" s="169"/>
      <c r="PHX527" s="169"/>
      <c r="PHY527" s="169"/>
      <c r="PHZ527" s="169"/>
      <c r="PIA527" s="169"/>
      <c r="PIB527" s="169"/>
      <c r="PIC527" s="169"/>
      <c r="PID527" s="169"/>
      <c r="PIE527" s="169"/>
      <c r="PIF527" s="169"/>
      <c r="PIG527" s="169"/>
      <c r="PIH527" s="169"/>
      <c r="PII527" s="169"/>
      <c r="PIJ527" s="169"/>
      <c r="PIK527" s="169"/>
      <c r="PIL527" s="169"/>
      <c r="PIM527" s="169"/>
      <c r="PIN527" s="169"/>
      <c r="PIO527" s="169"/>
      <c r="PIP527" s="169"/>
      <c r="PIQ527" s="169"/>
      <c r="PIR527" s="169"/>
      <c r="PIS527" s="169"/>
      <c r="PIT527" s="169"/>
      <c r="PIU527" s="169"/>
      <c r="PIV527" s="169"/>
      <c r="PIW527" s="169"/>
      <c r="PIX527" s="169"/>
      <c r="PIY527" s="169"/>
      <c r="PIZ527" s="169"/>
      <c r="PJA527" s="169"/>
      <c r="PJB527" s="169"/>
      <c r="PJC527" s="169"/>
      <c r="PJD527" s="169"/>
      <c r="PJE527" s="169"/>
      <c r="PJF527" s="169"/>
      <c r="PJG527" s="169"/>
      <c r="PJH527" s="169"/>
      <c r="PJI527" s="546"/>
      <c r="PJJ527" s="546"/>
      <c r="PJK527" s="546"/>
      <c r="PJL527" s="546"/>
      <c r="PJM527" s="546"/>
      <c r="PJN527" s="546"/>
      <c r="PJO527" s="546"/>
      <c r="PJP527" s="546"/>
      <c r="PJQ527" s="546"/>
      <c r="PJR527" s="546"/>
      <c r="PJS527" s="546"/>
      <c r="PJT527" s="546"/>
      <c r="PJU527" s="546"/>
      <c r="PJV527" s="546"/>
      <c r="PJW527" s="546"/>
      <c r="PJX527" s="546"/>
      <c r="PJY527" s="546"/>
      <c r="PJZ527" s="546"/>
      <c r="PKA527" s="546"/>
      <c r="PKB527" s="546"/>
      <c r="PKC527" s="546"/>
      <c r="PKD527" s="546"/>
      <c r="PKE527" s="546"/>
      <c r="PKF527" s="546"/>
      <c r="PKG527" s="89"/>
      <c r="PKH527" s="89"/>
      <c r="PKI527" s="89"/>
      <c r="PKJ527" s="89"/>
      <c r="PKK527" s="89"/>
      <c r="PKL527" s="546"/>
      <c r="PKM527" s="546"/>
      <c r="PKN527" s="89"/>
      <c r="PKO527" s="89"/>
      <c r="PKP527" s="546"/>
      <c r="PKQ527" s="546"/>
      <c r="PKR527" s="89"/>
      <c r="PKS527" s="89"/>
      <c r="PKT527" s="546"/>
      <c r="PKU527" s="546"/>
      <c r="PKV527" s="546"/>
      <c r="PKW527" s="546"/>
      <c r="PKX527" s="546"/>
      <c r="PKY527" s="546"/>
      <c r="PKZ527" s="546"/>
      <c r="PLA527" s="89"/>
      <c r="PLB527" s="89"/>
      <c r="PLC527" s="546"/>
      <c r="PLD527" s="546"/>
      <c r="PLE527" s="89"/>
      <c r="PLF527" s="89"/>
      <c r="PLG527" s="546"/>
      <c r="PLH527" s="546"/>
      <c r="PLI527" s="546"/>
      <c r="PLJ527" s="546"/>
      <c r="PLK527" s="546"/>
      <c r="PLL527" s="204"/>
      <c r="PLM527" s="108"/>
      <c r="PLN527" s="546"/>
      <c r="PLO527" s="546"/>
      <c r="PLP527" s="546"/>
      <c r="PLQ527" s="546"/>
      <c r="PLR527" s="546"/>
      <c r="PLS527" s="546"/>
      <c r="PLT527" s="546"/>
      <c r="PLU527" s="169"/>
      <c r="PLV527" s="169"/>
      <c r="PLW527" s="169"/>
      <c r="PLX527" s="169"/>
      <c r="PLY527" s="169"/>
      <c r="PLZ527" s="169"/>
      <c r="PMA527" s="169"/>
      <c r="PMB527" s="169"/>
      <c r="PMC527" s="169"/>
      <c r="PMD527" s="169"/>
      <c r="PME527" s="169"/>
      <c r="PMF527" s="169"/>
      <c r="PMG527" s="169"/>
      <c r="PMH527" s="169"/>
      <c r="PMI527" s="169"/>
      <c r="PMJ527" s="169"/>
      <c r="PMK527" s="169"/>
      <c r="PML527" s="169"/>
      <c r="PMM527" s="169"/>
      <c r="PMN527" s="169"/>
      <c r="PMO527" s="169"/>
      <c r="PMP527" s="169"/>
      <c r="PMQ527" s="169"/>
      <c r="PMR527" s="169"/>
      <c r="PMS527" s="169"/>
      <c r="PMT527" s="169"/>
      <c r="PMU527" s="169"/>
      <c r="PMV527" s="169"/>
      <c r="PMW527" s="169"/>
      <c r="PMX527" s="169"/>
      <c r="PMY527" s="169"/>
      <c r="PMZ527" s="169"/>
      <c r="PNA527" s="169"/>
      <c r="PNB527" s="169"/>
      <c r="PNC527" s="169"/>
      <c r="PND527" s="169"/>
      <c r="PNE527" s="169"/>
      <c r="PNF527" s="169"/>
      <c r="PNG527" s="169"/>
      <c r="PNH527" s="169"/>
      <c r="PNI527" s="169"/>
      <c r="PNJ527" s="169"/>
      <c r="PNK527" s="169"/>
      <c r="PNL527" s="169"/>
      <c r="PNM527" s="546"/>
      <c r="PNN527" s="546"/>
      <c r="PNO527" s="546"/>
      <c r="PNP527" s="546"/>
      <c r="PNQ527" s="546"/>
      <c r="PNR527" s="546"/>
      <c r="PNS527" s="546"/>
      <c r="PNT527" s="546"/>
      <c r="PNU527" s="546"/>
      <c r="PNV527" s="546"/>
      <c r="PNW527" s="546"/>
      <c r="PNX527" s="546"/>
      <c r="PNY527" s="546"/>
      <c r="PNZ527" s="546"/>
      <c r="POA527" s="546"/>
      <c r="POB527" s="546"/>
      <c r="POC527" s="546"/>
      <c r="POD527" s="546"/>
      <c r="POE527" s="546"/>
      <c r="POF527" s="546"/>
      <c r="POG527" s="546"/>
      <c r="POH527" s="546"/>
      <c r="POI527" s="546"/>
      <c r="POJ527" s="546"/>
      <c r="POK527" s="89"/>
      <c r="POL527" s="89"/>
      <c r="POM527" s="89"/>
      <c r="PON527" s="89"/>
      <c r="POO527" s="89"/>
      <c r="POP527" s="546"/>
      <c r="POQ527" s="546"/>
      <c r="POR527" s="89"/>
      <c r="POS527" s="89"/>
      <c r="POT527" s="546"/>
      <c r="POU527" s="546"/>
      <c r="POV527" s="89"/>
      <c r="POW527" s="89"/>
      <c r="POX527" s="546"/>
      <c r="POY527" s="546"/>
      <c r="POZ527" s="546"/>
      <c r="PPA527" s="546"/>
      <c r="PPB527" s="546"/>
      <c r="PPC527" s="546"/>
      <c r="PPD527" s="546"/>
      <c r="PPE527" s="89"/>
      <c r="PPF527" s="89"/>
      <c r="PPG527" s="546"/>
      <c r="PPH527" s="546"/>
      <c r="PPI527" s="89"/>
      <c r="PPJ527" s="89"/>
      <c r="PPK527" s="546"/>
      <c r="PPL527" s="546"/>
      <c r="PPM527" s="546"/>
      <c r="PPN527" s="546"/>
      <c r="PPO527" s="546"/>
      <c r="PPP527" s="204"/>
      <c r="PPQ527" s="108"/>
      <c r="PPR527" s="546"/>
      <c r="PPS527" s="546"/>
      <c r="PPT527" s="546"/>
      <c r="PPU527" s="546"/>
      <c r="PPV527" s="546"/>
      <c r="PPW527" s="546"/>
      <c r="PPX527" s="546"/>
      <c r="PPY527" s="169"/>
      <c r="PPZ527" s="169"/>
      <c r="PQA527" s="169"/>
      <c r="PQB527" s="169"/>
      <c r="PQC527" s="169"/>
      <c r="PQD527" s="169"/>
      <c r="PQE527" s="169"/>
      <c r="PQF527" s="169"/>
      <c r="PQG527" s="169"/>
      <c r="PQH527" s="169"/>
      <c r="PQI527" s="169"/>
      <c r="PQJ527" s="169"/>
      <c r="PQK527" s="169"/>
      <c r="PQL527" s="169"/>
      <c r="PQM527" s="169"/>
      <c r="PQN527" s="169"/>
      <c r="PQO527" s="169"/>
      <c r="PQP527" s="169"/>
      <c r="PQQ527" s="169"/>
      <c r="PQR527" s="169"/>
      <c r="PQS527" s="169"/>
      <c r="PQT527" s="169"/>
      <c r="PQU527" s="169"/>
      <c r="PQV527" s="169"/>
      <c r="PQW527" s="169"/>
      <c r="PQX527" s="169"/>
      <c r="PQY527" s="169"/>
      <c r="PQZ527" s="169"/>
      <c r="PRA527" s="169"/>
      <c r="PRB527" s="169"/>
      <c r="PRC527" s="169"/>
      <c r="PRD527" s="169"/>
      <c r="PRE527" s="169"/>
      <c r="PRF527" s="169"/>
      <c r="PRG527" s="169"/>
      <c r="PRH527" s="169"/>
      <c r="PRI527" s="169"/>
      <c r="PRJ527" s="169"/>
      <c r="PRK527" s="169"/>
      <c r="PRL527" s="169"/>
      <c r="PRM527" s="169"/>
      <c r="PRN527" s="169"/>
      <c r="PRO527" s="169"/>
      <c r="PRP527" s="169"/>
      <c r="PRQ527" s="546"/>
      <c r="PRR527" s="546"/>
      <c r="PRS527" s="546"/>
      <c r="PRT527" s="546"/>
      <c r="PRU527" s="546"/>
      <c r="PRV527" s="546"/>
      <c r="PRW527" s="546"/>
      <c r="PRX527" s="546"/>
      <c r="PRY527" s="546"/>
      <c r="PRZ527" s="546"/>
      <c r="PSA527" s="546"/>
      <c r="PSB527" s="546"/>
      <c r="PSC527" s="546"/>
      <c r="PSD527" s="546"/>
      <c r="PSE527" s="546"/>
      <c r="PSF527" s="546"/>
      <c r="PSG527" s="546"/>
      <c r="PSH527" s="546"/>
      <c r="PSI527" s="546"/>
      <c r="PSJ527" s="546"/>
      <c r="PSK527" s="546"/>
      <c r="PSL527" s="546"/>
      <c r="PSM527" s="546"/>
      <c r="PSN527" s="546"/>
      <c r="PSO527" s="89"/>
      <c r="PSP527" s="89"/>
      <c r="PSQ527" s="89"/>
      <c r="PSR527" s="89"/>
      <c r="PSS527" s="89"/>
      <c r="PST527" s="546"/>
      <c r="PSU527" s="546"/>
      <c r="PSV527" s="89"/>
      <c r="PSW527" s="89"/>
      <c r="PSX527" s="546"/>
      <c r="PSY527" s="546"/>
      <c r="PSZ527" s="89"/>
      <c r="PTA527" s="89"/>
      <c r="PTB527" s="546"/>
      <c r="PTC527" s="546"/>
      <c r="PTD527" s="546"/>
      <c r="PTE527" s="546"/>
      <c r="PTF527" s="546"/>
      <c r="PTG527" s="546"/>
      <c r="PTH527" s="546"/>
      <c r="PTI527" s="89"/>
      <c r="PTJ527" s="89"/>
      <c r="PTK527" s="546"/>
      <c r="PTL527" s="546"/>
      <c r="PTM527" s="89"/>
      <c r="PTN527" s="89"/>
      <c r="PTO527" s="546"/>
      <c r="PTP527" s="546"/>
      <c r="PTQ527" s="546"/>
      <c r="PTR527" s="546"/>
      <c r="PTS527" s="546"/>
      <c r="PTT527" s="204"/>
      <c r="PTU527" s="108"/>
      <c r="PTV527" s="546"/>
      <c r="PTW527" s="546"/>
      <c r="PTX527" s="546"/>
      <c r="PTY527" s="546"/>
      <c r="PTZ527" s="546"/>
      <c r="PUA527" s="546"/>
      <c r="PUB527" s="546"/>
      <c r="PUC527" s="169"/>
      <c r="PUD527" s="169"/>
      <c r="PUE527" s="169"/>
      <c r="PUF527" s="169"/>
      <c r="PUG527" s="169"/>
      <c r="PUH527" s="169"/>
      <c r="PUI527" s="169"/>
      <c r="PUJ527" s="169"/>
      <c r="PUK527" s="169"/>
      <c r="PUL527" s="169"/>
      <c r="PUM527" s="169"/>
      <c r="PUN527" s="169"/>
      <c r="PUO527" s="169"/>
      <c r="PUP527" s="169"/>
      <c r="PUQ527" s="169"/>
      <c r="PUR527" s="169"/>
      <c r="PUS527" s="169"/>
      <c r="PUT527" s="169"/>
      <c r="PUU527" s="169"/>
      <c r="PUV527" s="169"/>
      <c r="PUW527" s="169"/>
      <c r="PUX527" s="169"/>
      <c r="PUY527" s="169"/>
      <c r="PUZ527" s="169"/>
      <c r="PVA527" s="169"/>
      <c r="PVB527" s="169"/>
      <c r="PVC527" s="169"/>
      <c r="PVD527" s="169"/>
      <c r="PVE527" s="169"/>
      <c r="PVF527" s="169"/>
      <c r="PVG527" s="169"/>
      <c r="PVH527" s="169"/>
      <c r="PVI527" s="169"/>
      <c r="PVJ527" s="169"/>
      <c r="PVK527" s="169"/>
      <c r="PVL527" s="169"/>
      <c r="PVM527" s="169"/>
      <c r="PVN527" s="169"/>
      <c r="PVO527" s="169"/>
      <c r="PVP527" s="169"/>
      <c r="PVQ527" s="169"/>
      <c r="PVR527" s="169"/>
      <c r="PVS527" s="169"/>
      <c r="PVT527" s="169"/>
      <c r="PVU527" s="546"/>
      <c r="PVV527" s="546"/>
      <c r="PVW527" s="546"/>
      <c r="PVX527" s="546"/>
      <c r="PVY527" s="546"/>
      <c r="PVZ527" s="546"/>
      <c r="PWA527" s="546"/>
      <c r="PWB527" s="546"/>
      <c r="PWC527" s="546"/>
      <c r="PWD527" s="546"/>
      <c r="PWE527" s="546"/>
      <c r="PWF527" s="546"/>
      <c r="PWG527" s="546"/>
      <c r="PWH527" s="546"/>
      <c r="PWI527" s="546"/>
      <c r="PWJ527" s="546"/>
      <c r="PWK527" s="546"/>
      <c r="PWL527" s="546"/>
      <c r="PWM527" s="546"/>
      <c r="PWN527" s="546"/>
      <c r="PWO527" s="546"/>
      <c r="PWP527" s="546"/>
      <c r="PWQ527" s="546"/>
      <c r="PWR527" s="546"/>
      <c r="PWS527" s="89"/>
      <c r="PWT527" s="89"/>
      <c r="PWU527" s="89"/>
      <c r="PWV527" s="89"/>
      <c r="PWW527" s="89"/>
      <c r="PWX527" s="546"/>
      <c r="PWY527" s="546"/>
      <c r="PWZ527" s="89"/>
      <c r="PXA527" s="89"/>
      <c r="PXB527" s="546"/>
      <c r="PXC527" s="546"/>
      <c r="PXD527" s="89"/>
      <c r="PXE527" s="89"/>
      <c r="PXF527" s="546"/>
      <c r="PXG527" s="546"/>
      <c r="PXH527" s="546"/>
      <c r="PXI527" s="546"/>
      <c r="PXJ527" s="546"/>
      <c r="PXK527" s="546"/>
      <c r="PXL527" s="546"/>
      <c r="PXM527" s="89"/>
      <c r="PXN527" s="89"/>
      <c r="PXO527" s="546"/>
      <c r="PXP527" s="546"/>
      <c r="PXQ527" s="89"/>
      <c r="PXR527" s="89"/>
      <c r="PXS527" s="546"/>
      <c r="PXT527" s="546"/>
      <c r="PXU527" s="546"/>
      <c r="PXV527" s="546"/>
      <c r="PXW527" s="546"/>
      <c r="PXX527" s="204"/>
      <c r="PXY527" s="108"/>
      <c r="PXZ527" s="546"/>
      <c r="PYA527" s="546"/>
      <c r="PYB527" s="546"/>
      <c r="PYC527" s="546"/>
      <c r="PYD527" s="546"/>
      <c r="PYE527" s="546"/>
      <c r="PYF527" s="546"/>
      <c r="PYG527" s="169"/>
      <c r="PYH527" s="169"/>
      <c r="PYI527" s="169"/>
      <c r="PYJ527" s="169"/>
      <c r="PYK527" s="169"/>
      <c r="PYL527" s="169"/>
      <c r="PYM527" s="169"/>
      <c r="PYN527" s="169"/>
      <c r="PYO527" s="169"/>
      <c r="PYP527" s="169"/>
      <c r="PYQ527" s="169"/>
      <c r="PYR527" s="169"/>
      <c r="PYS527" s="169"/>
      <c r="PYT527" s="169"/>
      <c r="PYU527" s="169"/>
      <c r="PYV527" s="169"/>
      <c r="PYW527" s="169"/>
      <c r="PYX527" s="169"/>
      <c r="PYY527" s="169"/>
      <c r="PYZ527" s="169"/>
      <c r="PZA527" s="169"/>
      <c r="PZB527" s="169"/>
      <c r="PZC527" s="169"/>
      <c r="PZD527" s="169"/>
      <c r="PZE527" s="169"/>
      <c r="PZF527" s="169"/>
      <c r="PZG527" s="169"/>
      <c r="PZH527" s="169"/>
      <c r="PZI527" s="169"/>
      <c r="PZJ527" s="169"/>
      <c r="PZK527" s="169"/>
      <c r="PZL527" s="169"/>
      <c r="PZM527" s="169"/>
      <c r="PZN527" s="169"/>
      <c r="PZO527" s="169"/>
      <c r="PZP527" s="169"/>
      <c r="PZQ527" s="169"/>
      <c r="PZR527" s="169"/>
      <c r="PZS527" s="169"/>
      <c r="PZT527" s="169"/>
      <c r="PZU527" s="169"/>
      <c r="PZV527" s="169"/>
      <c r="PZW527" s="169"/>
      <c r="PZX527" s="169"/>
      <c r="PZY527" s="546"/>
      <c r="PZZ527" s="546"/>
      <c r="QAA527" s="546"/>
      <c r="QAB527" s="546"/>
      <c r="QAC527" s="546"/>
      <c r="QAD527" s="546"/>
      <c r="QAE527" s="546"/>
      <c r="QAF527" s="546"/>
      <c r="QAG527" s="546"/>
      <c r="QAH527" s="546"/>
      <c r="QAI527" s="546"/>
      <c r="QAJ527" s="546"/>
      <c r="QAK527" s="546"/>
      <c r="QAL527" s="546"/>
      <c r="QAM527" s="546"/>
      <c r="QAN527" s="546"/>
      <c r="QAO527" s="546"/>
      <c r="QAP527" s="546"/>
      <c r="QAQ527" s="546"/>
      <c r="QAR527" s="546"/>
      <c r="QAS527" s="546"/>
      <c r="QAT527" s="546"/>
      <c r="QAU527" s="546"/>
      <c r="QAV527" s="546"/>
      <c r="QAW527" s="89"/>
      <c r="QAX527" s="89"/>
      <c r="QAY527" s="89"/>
      <c r="QAZ527" s="89"/>
      <c r="QBA527" s="89"/>
      <c r="QBB527" s="546"/>
      <c r="QBC527" s="546"/>
      <c r="QBD527" s="89"/>
      <c r="QBE527" s="89"/>
      <c r="QBF527" s="546"/>
      <c r="QBG527" s="546"/>
      <c r="QBH527" s="89"/>
      <c r="QBI527" s="89"/>
      <c r="QBJ527" s="546"/>
      <c r="QBK527" s="546"/>
      <c r="QBL527" s="546"/>
      <c r="QBM527" s="546"/>
      <c r="QBN527" s="546"/>
      <c r="QBO527" s="546"/>
      <c r="QBP527" s="546"/>
      <c r="QBQ527" s="89"/>
      <c r="QBR527" s="89"/>
      <c r="QBS527" s="546"/>
      <c r="QBT527" s="546"/>
      <c r="QBU527" s="89"/>
      <c r="QBV527" s="89"/>
      <c r="QBW527" s="546"/>
      <c r="QBX527" s="546"/>
      <c r="QBY527" s="546"/>
      <c r="QBZ527" s="546"/>
      <c r="QCA527" s="546"/>
      <c r="QCB527" s="204"/>
      <c r="QCC527" s="108"/>
      <c r="QCD527" s="546"/>
      <c r="QCE527" s="546"/>
      <c r="QCF527" s="546"/>
      <c r="QCG527" s="546"/>
      <c r="QCH527" s="546"/>
      <c r="QCI527" s="546"/>
      <c r="QCJ527" s="546"/>
      <c r="QCK527" s="169"/>
      <c r="QCL527" s="169"/>
      <c r="QCM527" s="169"/>
      <c r="QCN527" s="169"/>
      <c r="QCO527" s="169"/>
      <c r="QCP527" s="169"/>
      <c r="QCQ527" s="169"/>
      <c r="QCR527" s="169"/>
      <c r="QCS527" s="169"/>
      <c r="QCT527" s="169"/>
      <c r="QCU527" s="169"/>
      <c r="QCV527" s="169"/>
      <c r="QCW527" s="169"/>
      <c r="QCX527" s="169"/>
      <c r="QCY527" s="169"/>
      <c r="QCZ527" s="169"/>
      <c r="QDA527" s="169"/>
      <c r="QDB527" s="169"/>
      <c r="QDC527" s="169"/>
      <c r="QDD527" s="169"/>
      <c r="QDE527" s="169"/>
      <c r="QDF527" s="169"/>
      <c r="QDG527" s="169"/>
      <c r="QDH527" s="169"/>
      <c r="QDI527" s="169"/>
      <c r="QDJ527" s="169"/>
      <c r="QDK527" s="169"/>
      <c r="QDL527" s="169"/>
      <c r="QDM527" s="169"/>
      <c r="QDN527" s="169"/>
      <c r="QDO527" s="169"/>
      <c r="QDP527" s="169"/>
      <c r="QDQ527" s="169"/>
      <c r="QDR527" s="169"/>
      <c r="QDS527" s="169"/>
      <c r="QDT527" s="169"/>
      <c r="QDU527" s="169"/>
      <c r="QDV527" s="169"/>
      <c r="QDW527" s="169"/>
      <c r="QDX527" s="169"/>
      <c r="QDY527" s="169"/>
      <c r="QDZ527" s="169"/>
      <c r="QEA527" s="169"/>
      <c r="QEB527" s="169"/>
      <c r="QEC527" s="546"/>
      <c r="QED527" s="546"/>
      <c r="QEE527" s="546"/>
      <c r="QEF527" s="546"/>
      <c r="QEG527" s="546"/>
      <c r="QEH527" s="546"/>
      <c r="QEI527" s="546"/>
      <c r="QEJ527" s="546"/>
      <c r="QEK527" s="546"/>
      <c r="QEL527" s="546"/>
      <c r="QEM527" s="546"/>
      <c r="QEN527" s="546"/>
      <c r="QEO527" s="546"/>
      <c r="QEP527" s="546"/>
      <c r="QEQ527" s="546"/>
      <c r="QER527" s="546"/>
      <c r="QES527" s="546"/>
      <c r="QET527" s="546"/>
      <c r="QEU527" s="546"/>
      <c r="QEV527" s="546"/>
      <c r="QEW527" s="546"/>
      <c r="QEX527" s="546"/>
      <c r="QEY527" s="546"/>
      <c r="QEZ527" s="546"/>
      <c r="QFA527" s="89"/>
      <c r="QFB527" s="89"/>
      <c r="QFC527" s="89"/>
      <c r="QFD527" s="89"/>
      <c r="QFE527" s="89"/>
      <c r="QFF527" s="546"/>
      <c r="QFG527" s="546"/>
      <c r="QFH527" s="89"/>
      <c r="QFI527" s="89"/>
      <c r="QFJ527" s="546"/>
      <c r="QFK527" s="546"/>
      <c r="QFL527" s="89"/>
      <c r="QFM527" s="89"/>
      <c r="QFN527" s="546"/>
      <c r="QFO527" s="546"/>
      <c r="QFP527" s="546"/>
      <c r="QFQ527" s="546"/>
      <c r="QFR527" s="546"/>
      <c r="QFS527" s="546"/>
      <c r="QFT527" s="546"/>
      <c r="QFU527" s="89"/>
      <c r="QFV527" s="89"/>
      <c r="QFW527" s="546"/>
      <c r="QFX527" s="546"/>
      <c r="QFY527" s="89"/>
      <c r="QFZ527" s="89"/>
      <c r="QGA527" s="546"/>
      <c r="QGB527" s="546"/>
      <c r="QGC527" s="546"/>
      <c r="QGD527" s="546"/>
      <c r="QGE527" s="546"/>
      <c r="QGF527" s="204"/>
      <c r="QGG527" s="108"/>
      <c r="QGH527" s="546"/>
      <c r="QGI527" s="546"/>
      <c r="QGJ527" s="546"/>
      <c r="QGK527" s="546"/>
      <c r="QGL527" s="546"/>
      <c r="QGM527" s="546"/>
      <c r="QGN527" s="546"/>
      <c r="QGO527" s="169"/>
      <c r="QGP527" s="169"/>
      <c r="QGQ527" s="169"/>
      <c r="QGR527" s="169"/>
      <c r="QGS527" s="169"/>
      <c r="QGT527" s="169"/>
      <c r="QGU527" s="169"/>
      <c r="QGV527" s="169"/>
      <c r="QGW527" s="169"/>
      <c r="QGX527" s="169"/>
      <c r="QGY527" s="169"/>
      <c r="QGZ527" s="169"/>
      <c r="QHA527" s="169"/>
      <c r="QHB527" s="169"/>
      <c r="QHC527" s="169"/>
      <c r="QHD527" s="169"/>
      <c r="QHE527" s="169"/>
      <c r="QHF527" s="169"/>
      <c r="QHG527" s="169"/>
      <c r="QHH527" s="169"/>
      <c r="QHI527" s="169"/>
      <c r="QHJ527" s="169"/>
      <c r="QHK527" s="169"/>
      <c r="QHL527" s="169"/>
      <c r="QHM527" s="169"/>
      <c r="QHN527" s="169"/>
      <c r="QHO527" s="169"/>
      <c r="QHP527" s="169"/>
      <c r="QHQ527" s="169"/>
      <c r="QHR527" s="169"/>
      <c r="QHS527" s="169"/>
      <c r="QHT527" s="169"/>
      <c r="QHU527" s="169"/>
      <c r="QHV527" s="169"/>
      <c r="QHW527" s="169"/>
      <c r="QHX527" s="169"/>
      <c r="QHY527" s="169"/>
      <c r="QHZ527" s="169"/>
      <c r="QIA527" s="169"/>
      <c r="QIB527" s="169"/>
      <c r="QIC527" s="169"/>
      <c r="QID527" s="169"/>
      <c r="QIE527" s="169"/>
      <c r="QIF527" s="169"/>
      <c r="QIG527" s="546"/>
      <c r="QIH527" s="546"/>
      <c r="QII527" s="546"/>
      <c r="QIJ527" s="546"/>
      <c r="QIK527" s="546"/>
      <c r="QIL527" s="546"/>
      <c r="QIM527" s="546"/>
      <c r="QIN527" s="546"/>
      <c r="QIO527" s="546"/>
      <c r="QIP527" s="546"/>
      <c r="QIQ527" s="546"/>
      <c r="QIR527" s="546"/>
      <c r="QIS527" s="546"/>
      <c r="QIT527" s="546"/>
      <c r="QIU527" s="546"/>
      <c r="QIV527" s="546"/>
      <c r="QIW527" s="546"/>
      <c r="QIX527" s="546"/>
      <c r="QIY527" s="546"/>
      <c r="QIZ527" s="546"/>
      <c r="QJA527" s="546"/>
      <c r="QJB527" s="546"/>
      <c r="QJC527" s="546"/>
      <c r="QJD527" s="546"/>
      <c r="QJE527" s="89"/>
      <c r="QJF527" s="89"/>
      <c r="QJG527" s="89"/>
      <c r="QJH527" s="89"/>
      <c r="QJI527" s="89"/>
      <c r="QJJ527" s="546"/>
      <c r="QJK527" s="546"/>
      <c r="QJL527" s="89"/>
      <c r="QJM527" s="89"/>
      <c r="QJN527" s="546"/>
      <c r="QJO527" s="546"/>
      <c r="QJP527" s="89"/>
      <c r="QJQ527" s="89"/>
      <c r="QJR527" s="546"/>
      <c r="QJS527" s="546"/>
      <c r="QJT527" s="546"/>
      <c r="QJU527" s="546"/>
      <c r="QJV527" s="546"/>
      <c r="QJW527" s="546"/>
      <c r="QJX527" s="546"/>
      <c r="QJY527" s="89"/>
      <c r="QJZ527" s="89"/>
      <c r="QKA527" s="546"/>
      <c r="QKB527" s="546"/>
      <c r="QKC527" s="89"/>
      <c r="QKD527" s="89"/>
      <c r="QKE527" s="546"/>
      <c r="QKF527" s="546"/>
      <c r="QKG527" s="546"/>
      <c r="QKH527" s="546"/>
      <c r="QKI527" s="546"/>
      <c r="QKJ527" s="204"/>
      <c r="QKK527" s="108"/>
      <c r="QKL527" s="546"/>
      <c r="QKM527" s="546"/>
      <c r="QKN527" s="546"/>
      <c r="QKO527" s="546"/>
      <c r="QKP527" s="546"/>
      <c r="QKQ527" s="546"/>
      <c r="QKR527" s="546"/>
      <c r="QKS527" s="169"/>
      <c r="QKT527" s="169"/>
      <c r="QKU527" s="169"/>
      <c r="QKV527" s="169"/>
      <c r="QKW527" s="169"/>
      <c r="QKX527" s="169"/>
      <c r="QKY527" s="169"/>
      <c r="QKZ527" s="169"/>
      <c r="QLA527" s="169"/>
      <c r="QLB527" s="169"/>
      <c r="QLC527" s="169"/>
      <c r="QLD527" s="169"/>
      <c r="QLE527" s="169"/>
      <c r="QLF527" s="169"/>
      <c r="QLG527" s="169"/>
      <c r="QLH527" s="169"/>
      <c r="QLI527" s="169"/>
      <c r="QLJ527" s="169"/>
      <c r="QLK527" s="169"/>
      <c r="QLL527" s="169"/>
      <c r="QLM527" s="169"/>
      <c r="QLN527" s="169"/>
      <c r="QLO527" s="169"/>
      <c r="QLP527" s="169"/>
      <c r="QLQ527" s="169"/>
      <c r="QLR527" s="169"/>
      <c r="QLS527" s="169"/>
      <c r="QLT527" s="169"/>
      <c r="QLU527" s="169"/>
      <c r="QLV527" s="169"/>
      <c r="QLW527" s="169"/>
      <c r="QLX527" s="169"/>
      <c r="QLY527" s="169"/>
      <c r="QLZ527" s="169"/>
      <c r="QMA527" s="169"/>
      <c r="QMB527" s="169"/>
      <c r="QMC527" s="169"/>
      <c r="QMD527" s="169"/>
      <c r="QME527" s="169"/>
      <c r="QMF527" s="169"/>
      <c r="QMG527" s="169"/>
      <c r="QMH527" s="169"/>
      <c r="QMI527" s="169"/>
      <c r="QMJ527" s="169"/>
      <c r="QMK527" s="546"/>
      <c r="QML527" s="546"/>
      <c r="QMM527" s="546"/>
      <c r="QMN527" s="546"/>
      <c r="QMO527" s="546"/>
      <c r="QMP527" s="546"/>
      <c r="QMQ527" s="546"/>
      <c r="QMR527" s="546"/>
      <c r="QMS527" s="546"/>
      <c r="QMT527" s="546"/>
      <c r="QMU527" s="546"/>
      <c r="QMV527" s="546"/>
      <c r="QMW527" s="546"/>
      <c r="QMX527" s="546"/>
      <c r="QMY527" s="546"/>
      <c r="QMZ527" s="546"/>
      <c r="QNA527" s="546"/>
      <c r="QNB527" s="546"/>
      <c r="QNC527" s="546"/>
      <c r="QND527" s="546"/>
      <c r="QNE527" s="546"/>
      <c r="QNF527" s="546"/>
      <c r="QNG527" s="546"/>
      <c r="QNH527" s="546"/>
      <c r="QNI527" s="89"/>
      <c r="QNJ527" s="89"/>
      <c r="QNK527" s="89"/>
      <c r="QNL527" s="89"/>
      <c r="QNM527" s="89"/>
      <c r="QNN527" s="546"/>
      <c r="QNO527" s="546"/>
      <c r="QNP527" s="89"/>
      <c r="QNQ527" s="89"/>
      <c r="QNR527" s="546"/>
      <c r="QNS527" s="546"/>
      <c r="QNT527" s="89"/>
      <c r="QNU527" s="89"/>
      <c r="QNV527" s="546"/>
      <c r="QNW527" s="546"/>
      <c r="QNX527" s="546"/>
      <c r="QNY527" s="546"/>
      <c r="QNZ527" s="546"/>
      <c r="QOA527" s="546"/>
      <c r="QOB527" s="546"/>
      <c r="QOC527" s="89"/>
      <c r="QOD527" s="89"/>
      <c r="QOE527" s="546"/>
      <c r="QOF527" s="546"/>
      <c r="QOG527" s="89"/>
      <c r="QOH527" s="89"/>
      <c r="QOI527" s="546"/>
      <c r="QOJ527" s="546"/>
      <c r="QOK527" s="546"/>
      <c r="QOL527" s="546"/>
      <c r="QOM527" s="546"/>
      <c r="QON527" s="204"/>
      <c r="QOO527" s="108"/>
      <c r="QOP527" s="546"/>
      <c r="QOQ527" s="546"/>
      <c r="QOR527" s="546"/>
      <c r="QOS527" s="546"/>
      <c r="QOT527" s="546"/>
      <c r="QOU527" s="546"/>
      <c r="QOV527" s="546"/>
      <c r="QOW527" s="169"/>
      <c r="QOX527" s="169"/>
      <c r="QOY527" s="169"/>
      <c r="QOZ527" s="169"/>
      <c r="QPA527" s="169"/>
      <c r="QPB527" s="169"/>
      <c r="QPC527" s="169"/>
      <c r="QPD527" s="169"/>
      <c r="QPE527" s="169"/>
      <c r="QPF527" s="169"/>
      <c r="QPG527" s="169"/>
      <c r="QPH527" s="169"/>
      <c r="QPI527" s="169"/>
      <c r="QPJ527" s="169"/>
      <c r="QPK527" s="169"/>
      <c r="QPL527" s="169"/>
      <c r="QPM527" s="169"/>
      <c r="QPN527" s="169"/>
      <c r="QPO527" s="169"/>
      <c r="QPP527" s="169"/>
      <c r="QPQ527" s="169"/>
      <c r="QPR527" s="169"/>
      <c r="QPS527" s="169"/>
      <c r="QPT527" s="169"/>
      <c r="QPU527" s="169"/>
      <c r="QPV527" s="169"/>
      <c r="QPW527" s="169"/>
      <c r="QPX527" s="169"/>
      <c r="QPY527" s="169"/>
      <c r="QPZ527" s="169"/>
      <c r="QQA527" s="169"/>
      <c r="QQB527" s="169"/>
      <c r="QQC527" s="169"/>
      <c r="QQD527" s="169"/>
      <c r="QQE527" s="169"/>
      <c r="QQF527" s="169"/>
      <c r="QQG527" s="169"/>
      <c r="QQH527" s="169"/>
      <c r="QQI527" s="169"/>
      <c r="QQJ527" s="169"/>
      <c r="QQK527" s="169"/>
      <c r="QQL527" s="169"/>
      <c r="QQM527" s="169"/>
      <c r="QQN527" s="169"/>
      <c r="QQO527" s="546"/>
      <c r="QQP527" s="546"/>
      <c r="QQQ527" s="546"/>
      <c r="QQR527" s="546"/>
      <c r="QQS527" s="546"/>
      <c r="QQT527" s="546"/>
      <c r="QQU527" s="546"/>
      <c r="QQV527" s="546"/>
      <c r="QQW527" s="546"/>
      <c r="QQX527" s="546"/>
      <c r="QQY527" s="546"/>
      <c r="QQZ527" s="546"/>
      <c r="QRA527" s="546"/>
      <c r="QRB527" s="546"/>
      <c r="QRC527" s="546"/>
      <c r="QRD527" s="546"/>
      <c r="QRE527" s="546"/>
      <c r="QRF527" s="546"/>
      <c r="QRG527" s="546"/>
      <c r="QRH527" s="546"/>
      <c r="QRI527" s="546"/>
      <c r="QRJ527" s="546"/>
      <c r="QRK527" s="546"/>
      <c r="QRL527" s="546"/>
      <c r="QRM527" s="89"/>
      <c r="QRN527" s="89"/>
      <c r="QRO527" s="89"/>
      <c r="QRP527" s="89"/>
      <c r="QRQ527" s="89"/>
      <c r="QRR527" s="546"/>
      <c r="QRS527" s="546"/>
      <c r="QRT527" s="89"/>
      <c r="QRU527" s="89"/>
      <c r="QRV527" s="546"/>
      <c r="QRW527" s="546"/>
      <c r="QRX527" s="89"/>
      <c r="QRY527" s="89"/>
      <c r="QRZ527" s="546"/>
      <c r="QSA527" s="546"/>
      <c r="QSB527" s="546"/>
      <c r="QSC527" s="546"/>
      <c r="QSD527" s="546"/>
      <c r="QSE527" s="546"/>
      <c r="QSF527" s="546"/>
      <c r="QSG527" s="89"/>
      <c r="QSH527" s="89"/>
      <c r="QSI527" s="546"/>
      <c r="QSJ527" s="546"/>
      <c r="QSK527" s="89"/>
      <c r="QSL527" s="89"/>
      <c r="QSM527" s="546"/>
      <c r="QSN527" s="546"/>
      <c r="QSO527" s="546"/>
      <c r="QSP527" s="546"/>
      <c r="QSQ527" s="546"/>
      <c r="QSR527" s="204"/>
      <c r="QSS527" s="108"/>
      <c r="QST527" s="546"/>
      <c r="QSU527" s="546"/>
      <c r="QSV527" s="546"/>
      <c r="QSW527" s="546"/>
      <c r="QSX527" s="546"/>
      <c r="QSY527" s="546"/>
      <c r="QSZ527" s="546"/>
      <c r="QTA527" s="169"/>
      <c r="QTB527" s="169"/>
      <c r="QTC527" s="169"/>
      <c r="QTD527" s="169"/>
      <c r="QTE527" s="169"/>
      <c r="QTF527" s="169"/>
      <c r="QTG527" s="169"/>
      <c r="QTH527" s="169"/>
      <c r="QTI527" s="169"/>
      <c r="QTJ527" s="169"/>
      <c r="QTK527" s="169"/>
      <c r="QTL527" s="169"/>
      <c r="QTM527" s="169"/>
      <c r="QTN527" s="169"/>
      <c r="QTO527" s="169"/>
      <c r="QTP527" s="169"/>
      <c r="QTQ527" s="169"/>
      <c r="QTR527" s="169"/>
      <c r="QTS527" s="169"/>
      <c r="QTT527" s="169"/>
      <c r="QTU527" s="169"/>
      <c r="QTV527" s="169"/>
      <c r="QTW527" s="169"/>
      <c r="QTX527" s="169"/>
      <c r="QTY527" s="169"/>
      <c r="QTZ527" s="169"/>
      <c r="QUA527" s="169"/>
      <c r="QUB527" s="169"/>
      <c r="QUC527" s="169"/>
      <c r="QUD527" s="169"/>
      <c r="QUE527" s="169"/>
      <c r="QUF527" s="169"/>
      <c r="QUG527" s="169"/>
      <c r="QUH527" s="169"/>
      <c r="QUI527" s="169"/>
      <c r="QUJ527" s="169"/>
      <c r="QUK527" s="169"/>
      <c r="QUL527" s="169"/>
      <c r="QUM527" s="169"/>
      <c r="QUN527" s="169"/>
      <c r="QUO527" s="169"/>
      <c r="QUP527" s="169"/>
      <c r="QUQ527" s="169"/>
      <c r="QUR527" s="169"/>
      <c r="QUS527" s="546"/>
      <c r="QUT527" s="546"/>
      <c r="QUU527" s="546"/>
      <c r="QUV527" s="546"/>
      <c r="QUW527" s="546"/>
      <c r="QUX527" s="546"/>
      <c r="QUY527" s="546"/>
      <c r="QUZ527" s="546"/>
      <c r="QVA527" s="546"/>
      <c r="QVB527" s="546"/>
      <c r="QVC527" s="546"/>
      <c r="QVD527" s="546"/>
      <c r="QVE527" s="546"/>
      <c r="QVF527" s="546"/>
      <c r="QVG527" s="546"/>
      <c r="QVH527" s="546"/>
      <c r="QVI527" s="546"/>
      <c r="QVJ527" s="546"/>
      <c r="QVK527" s="546"/>
      <c r="QVL527" s="546"/>
      <c r="QVM527" s="546"/>
      <c r="QVN527" s="546"/>
      <c r="QVO527" s="546"/>
      <c r="QVP527" s="546"/>
      <c r="QVQ527" s="89"/>
      <c r="QVR527" s="89"/>
      <c r="QVS527" s="89"/>
      <c r="QVT527" s="89"/>
      <c r="QVU527" s="89"/>
      <c r="QVV527" s="546"/>
      <c r="QVW527" s="546"/>
      <c r="QVX527" s="89"/>
      <c r="QVY527" s="89"/>
      <c r="QVZ527" s="546"/>
      <c r="QWA527" s="546"/>
      <c r="QWB527" s="89"/>
      <c r="QWC527" s="89"/>
      <c r="QWD527" s="546"/>
      <c r="QWE527" s="546"/>
      <c r="QWF527" s="546"/>
      <c r="QWG527" s="546"/>
      <c r="QWH527" s="546"/>
      <c r="QWI527" s="546"/>
      <c r="QWJ527" s="546"/>
      <c r="QWK527" s="89"/>
      <c r="QWL527" s="89"/>
      <c r="QWM527" s="546"/>
      <c r="QWN527" s="546"/>
      <c r="QWO527" s="89"/>
      <c r="QWP527" s="89"/>
      <c r="QWQ527" s="546"/>
      <c r="QWR527" s="546"/>
      <c r="QWS527" s="546"/>
      <c r="QWT527" s="546"/>
      <c r="QWU527" s="546"/>
      <c r="QWV527" s="204"/>
      <c r="QWW527" s="108"/>
      <c r="QWX527" s="546"/>
      <c r="QWY527" s="546"/>
      <c r="QWZ527" s="546"/>
      <c r="QXA527" s="546"/>
      <c r="QXB527" s="546"/>
      <c r="QXC527" s="546"/>
      <c r="QXD527" s="546"/>
      <c r="QXE527" s="169"/>
      <c r="QXF527" s="169"/>
      <c r="QXG527" s="169"/>
      <c r="QXH527" s="169"/>
      <c r="QXI527" s="169"/>
      <c r="QXJ527" s="169"/>
      <c r="QXK527" s="169"/>
      <c r="QXL527" s="169"/>
      <c r="QXM527" s="169"/>
      <c r="QXN527" s="169"/>
      <c r="QXO527" s="169"/>
      <c r="QXP527" s="169"/>
      <c r="QXQ527" s="169"/>
      <c r="QXR527" s="169"/>
      <c r="QXS527" s="169"/>
      <c r="QXT527" s="169"/>
      <c r="QXU527" s="169"/>
      <c r="QXV527" s="169"/>
      <c r="QXW527" s="169"/>
      <c r="QXX527" s="169"/>
      <c r="QXY527" s="169"/>
      <c r="QXZ527" s="169"/>
      <c r="QYA527" s="169"/>
      <c r="QYB527" s="169"/>
      <c r="QYC527" s="169"/>
      <c r="QYD527" s="169"/>
      <c r="QYE527" s="169"/>
      <c r="QYF527" s="169"/>
      <c r="QYG527" s="169"/>
      <c r="QYH527" s="169"/>
      <c r="QYI527" s="169"/>
      <c r="QYJ527" s="169"/>
      <c r="QYK527" s="169"/>
      <c r="QYL527" s="169"/>
      <c r="QYM527" s="169"/>
      <c r="QYN527" s="169"/>
      <c r="QYO527" s="169"/>
      <c r="QYP527" s="169"/>
      <c r="QYQ527" s="169"/>
      <c r="QYR527" s="169"/>
      <c r="QYS527" s="169"/>
      <c r="QYT527" s="169"/>
      <c r="QYU527" s="169"/>
      <c r="QYV527" s="169"/>
      <c r="QYW527" s="546"/>
      <c r="QYX527" s="546"/>
      <c r="QYY527" s="546"/>
      <c r="QYZ527" s="546"/>
      <c r="QZA527" s="546"/>
      <c r="QZB527" s="546"/>
      <c r="QZC527" s="546"/>
      <c r="QZD527" s="546"/>
      <c r="QZE527" s="546"/>
      <c r="QZF527" s="546"/>
      <c r="QZG527" s="546"/>
      <c r="QZH527" s="546"/>
      <c r="QZI527" s="546"/>
      <c r="QZJ527" s="546"/>
      <c r="QZK527" s="546"/>
      <c r="QZL527" s="546"/>
      <c r="QZM527" s="546"/>
      <c r="QZN527" s="546"/>
      <c r="QZO527" s="546"/>
      <c r="QZP527" s="546"/>
      <c r="QZQ527" s="546"/>
      <c r="QZR527" s="546"/>
      <c r="QZS527" s="546"/>
      <c r="QZT527" s="546"/>
      <c r="QZU527" s="89"/>
      <c r="QZV527" s="89"/>
      <c r="QZW527" s="89"/>
      <c r="QZX527" s="89"/>
      <c r="QZY527" s="89"/>
      <c r="QZZ527" s="546"/>
      <c r="RAA527" s="546"/>
      <c r="RAB527" s="89"/>
      <c r="RAC527" s="89"/>
      <c r="RAD527" s="546"/>
      <c r="RAE527" s="546"/>
      <c r="RAF527" s="89"/>
      <c r="RAG527" s="89"/>
      <c r="RAH527" s="546"/>
      <c r="RAI527" s="546"/>
      <c r="RAJ527" s="546"/>
      <c r="RAK527" s="546"/>
      <c r="RAL527" s="546"/>
      <c r="RAM527" s="546"/>
      <c r="RAN527" s="546"/>
      <c r="RAO527" s="89"/>
      <c r="RAP527" s="89"/>
      <c r="RAQ527" s="546"/>
      <c r="RAR527" s="546"/>
      <c r="RAS527" s="89"/>
      <c r="RAT527" s="89"/>
      <c r="RAU527" s="546"/>
      <c r="RAV527" s="546"/>
      <c r="RAW527" s="546"/>
      <c r="RAX527" s="546"/>
      <c r="RAY527" s="546"/>
      <c r="RAZ527" s="204"/>
      <c r="RBA527" s="108"/>
      <c r="RBB527" s="546"/>
      <c r="RBC527" s="546"/>
      <c r="RBD527" s="546"/>
      <c r="RBE527" s="546"/>
      <c r="RBF527" s="546"/>
      <c r="RBG527" s="546"/>
      <c r="RBH527" s="546"/>
      <c r="RBI527" s="169"/>
      <c r="RBJ527" s="169"/>
      <c r="RBK527" s="169"/>
      <c r="RBL527" s="169"/>
      <c r="RBM527" s="169"/>
      <c r="RBN527" s="169"/>
      <c r="RBO527" s="169"/>
      <c r="RBP527" s="169"/>
      <c r="RBQ527" s="169"/>
      <c r="RBR527" s="169"/>
      <c r="RBS527" s="169"/>
      <c r="RBT527" s="169"/>
      <c r="RBU527" s="169"/>
      <c r="RBV527" s="169"/>
      <c r="RBW527" s="169"/>
      <c r="RBX527" s="169"/>
      <c r="RBY527" s="169"/>
      <c r="RBZ527" s="169"/>
      <c r="RCA527" s="169"/>
      <c r="RCB527" s="169"/>
      <c r="RCC527" s="169"/>
      <c r="RCD527" s="169"/>
      <c r="RCE527" s="169"/>
      <c r="RCF527" s="169"/>
      <c r="RCG527" s="169"/>
      <c r="RCH527" s="169"/>
      <c r="RCI527" s="169"/>
      <c r="RCJ527" s="169"/>
      <c r="RCK527" s="169"/>
      <c r="RCL527" s="169"/>
      <c r="RCM527" s="169"/>
      <c r="RCN527" s="169"/>
      <c r="RCO527" s="169"/>
      <c r="RCP527" s="169"/>
      <c r="RCQ527" s="169"/>
      <c r="RCR527" s="169"/>
      <c r="RCS527" s="169"/>
      <c r="RCT527" s="169"/>
      <c r="RCU527" s="169"/>
      <c r="RCV527" s="169"/>
      <c r="RCW527" s="169"/>
      <c r="RCX527" s="169"/>
      <c r="RCY527" s="169"/>
      <c r="RCZ527" s="169"/>
      <c r="RDA527" s="546"/>
      <c r="RDB527" s="546"/>
      <c r="RDC527" s="546"/>
      <c r="RDD527" s="546"/>
      <c r="RDE527" s="546"/>
      <c r="RDF527" s="546"/>
      <c r="RDG527" s="546"/>
      <c r="RDH527" s="546"/>
      <c r="RDI527" s="546"/>
      <c r="RDJ527" s="546"/>
      <c r="RDK527" s="546"/>
      <c r="RDL527" s="546"/>
      <c r="RDM527" s="546"/>
      <c r="RDN527" s="546"/>
      <c r="RDO527" s="546"/>
      <c r="RDP527" s="546"/>
      <c r="RDQ527" s="546"/>
      <c r="RDR527" s="546"/>
      <c r="RDS527" s="546"/>
      <c r="RDT527" s="546"/>
      <c r="RDU527" s="546"/>
      <c r="RDV527" s="546"/>
      <c r="RDW527" s="546"/>
    </row>
    <row r="528" spans="1:12295" s="51" customFormat="1" ht="50.25" customHeight="1" x14ac:dyDescent="0.25">
      <c r="B528" s="541"/>
      <c r="C528" s="98" t="s">
        <v>31</v>
      </c>
      <c r="D528" s="99">
        <f>E528+G528+H528+I528</f>
        <v>359047.97328999999</v>
      </c>
      <c r="E528" s="99"/>
      <c r="F528" s="99"/>
      <c r="G528" s="99">
        <f>SUM(G529:G532)</f>
        <v>359047.97328999999</v>
      </c>
      <c r="H528" s="287"/>
      <c r="I528" s="287"/>
      <c r="J528" s="99">
        <f>Q528-G528</f>
        <v>-351910.36443000002</v>
      </c>
      <c r="K528" s="99">
        <f>M528+Q528+S528+U528</f>
        <v>7137.6088600000003</v>
      </c>
      <c r="L528" s="749">
        <f t="shared" si="1092"/>
        <v>1.9879262357609839E-2</v>
      </c>
      <c r="M528" s="99">
        <f>SUM(M529:M532)</f>
        <v>0</v>
      </c>
      <c r="N528" s="99"/>
      <c r="O528" s="99"/>
      <c r="P528" s="99"/>
      <c r="Q528" s="186">
        <f>SUM(Q529:Q532)</f>
        <v>7137.6088600000003</v>
      </c>
      <c r="R528" s="823">
        <f t="shared" ref="R528:R532" si="1117">Q528/G528</f>
        <v>1.9879262357609839E-2</v>
      </c>
      <c r="S528" s="287"/>
      <c r="T528" s="287"/>
      <c r="U528" s="287"/>
      <c r="V528" s="99">
        <f t="shared" si="1115"/>
        <v>0</v>
      </c>
      <c r="W528" s="99">
        <f>SUM(W529:W532)</f>
        <v>0</v>
      </c>
      <c r="X528" s="287"/>
      <c r="Y528" s="287"/>
      <c r="Z528" s="99">
        <f t="shared" si="1116"/>
        <v>0</v>
      </c>
      <c r="AA528" s="99">
        <f>SUM(AA529:AA532)</f>
        <v>0</v>
      </c>
      <c r="AB528" s="287"/>
      <c r="AC528" s="287"/>
      <c r="AD528" s="287"/>
      <c r="AE528" s="99">
        <f>AG528+AK528</f>
        <v>6777.5728600000002</v>
      </c>
      <c r="AF528" s="749">
        <f t="shared" si="1093"/>
        <v>1.887651056179563E-2</v>
      </c>
      <c r="AG528" s="99"/>
      <c r="AH528" s="749"/>
      <c r="AI528" s="99"/>
      <c r="AJ528" s="99"/>
      <c r="AK528" s="99">
        <f>SUM(AK529:AK532)</f>
        <v>6777.5728600000002</v>
      </c>
      <c r="AL528" s="749">
        <f t="shared" si="1114"/>
        <v>1.887651056179563E-2</v>
      </c>
      <c r="AM528" s="287"/>
      <c r="AN528" s="287"/>
      <c r="AO528" s="287"/>
      <c r="AP528" s="99">
        <f>AX528-AE528</f>
        <v>269230.39738999994</v>
      </c>
      <c r="AQ528" s="99"/>
      <c r="AR528" s="99">
        <f>AT528+AX528</f>
        <v>276007.97024999995</v>
      </c>
      <c r="AS528" s="749">
        <f t="shared" si="1095"/>
        <v>0.76872170512732751</v>
      </c>
      <c r="AT528" s="99">
        <f>SUM(AT529:AT532)</f>
        <v>0</v>
      </c>
      <c r="AU528" s="749"/>
      <c r="AV528" s="99"/>
      <c r="AW528" s="749"/>
      <c r="AX528" s="99">
        <f>AX529+AX530+AX531+AX532</f>
        <v>276007.97024999995</v>
      </c>
      <c r="AY528" s="749">
        <f t="shared" si="1105"/>
        <v>0.76872170512732751</v>
      </c>
      <c r="AZ528" s="287"/>
      <c r="BA528" s="749"/>
      <c r="BB528" s="287"/>
      <c r="BC528" s="287"/>
      <c r="BD528" s="287"/>
      <c r="BE528" s="99"/>
      <c r="BF528" s="99"/>
      <c r="BG528" s="99"/>
      <c r="BH528" s="287"/>
      <c r="BI528" s="287"/>
      <c r="BJ528" s="99"/>
      <c r="BK528" s="99"/>
      <c r="BL528" s="287"/>
      <c r="BM528" s="287"/>
      <c r="BN528" s="99"/>
      <c r="BO528" s="99"/>
      <c r="BP528" s="99"/>
      <c r="BQ528" s="99"/>
      <c r="BR528" s="99"/>
      <c r="BS528" s="287"/>
      <c r="BT528" s="99"/>
      <c r="BU528" s="99"/>
      <c r="BV528" s="99"/>
      <c r="BW528" s="99"/>
      <c r="BX528" s="99"/>
      <c r="BY528" s="287"/>
      <c r="BZ528" s="287"/>
      <c r="CE528" s="749"/>
    </row>
    <row r="529" spans="1:12295" s="191" customFormat="1" ht="50.25" hidden="1" customHeight="1" x14ac:dyDescent="0.25">
      <c r="B529" s="205"/>
      <c r="C529" s="124" t="s">
        <v>245</v>
      </c>
      <c r="D529" s="192">
        <f>G529</f>
        <v>31150.062129999998</v>
      </c>
      <c r="E529" s="192"/>
      <c r="F529" s="192"/>
      <c r="G529" s="192">
        <v>31150.062129999998</v>
      </c>
      <c r="H529" s="302"/>
      <c r="I529" s="302"/>
      <c r="J529" s="192">
        <f t="shared" ref="J529" si="1118">Q529-G529</f>
        <v>-26965.536269999997</v>
      </c>
      <c r="K529" s="192">
        <f>Q529</f>
        <v>4184.5258599999997</v>
      </c>
      <c r="L529" s="749">
        <f t="shared" si="1092"/>
        <v>0.13433443061964126</v>
      </c>
      <c r="M529" s="192"/>
      <c r="N529" s="192"/>
      <c r="O529" s="192"/>
      <c r="P529" s="192"/>
      <c r="Q529" s="192">
        <v>4184.5258599999997</v>
      </c>
      <c r="R529" s="823">
        <f t="shared" si="1117"/>
        <v>0.13433443061964126</v>
      </c>
      <c r="S529" s="302"/>
      <c r="T529" s="302"/>
      <c r="U529" s="302"/>
      <c r="V529" s="89">
        <f t="shared" si="1082"/>
        <v>0</v>
      </c>
      <c r="W529" s="302"/>
      <c r="X529" s="302"/>
      <c r="Y529" s="302"/>
      <c r="Z529" s="192">
        <f t="shared" si="1077"/>
        <v>0</v>
      </c>
      <c r="AA529" s="192">
        <f t="shared" ref="AA529:AA558" si="1119">E529</f>
        <v>0</v>
      </c>
      <c r="AB529" s="302"/>
      <c r="AC529" s="302"/>
      <c r="AD529" s="302"/>
      <c r="AE529" s="192">
        <f>AG529+AK529</f>
        <v>3824.4898600000001</v>
      </c>
      <c r="AF529" s="749">
        <f t="shared" si="1093"/>
        <v>0.12277631563105972</v>
      </c>
      <c r="AG529" s="192"/>
      <c r="AH529" s="749"/>
      <c r="AI529" s="192"/>
      <c r="AJ529" s="192"/>
      <c r="AK529" s="192">
        <f>'[5]2 вариант'!$D$331-AK530-AK532</f>
        <v>3824.4898600000001</v>
      </c>
      <c r="AL529" s="749">
        <f t="shared" si="1114"/>
        <v>0.12277631563105972</v>
      </c>
      <c r="AM529" s="302"/>
      <c r="AN529" s="302"/>
      <c r="AO529" s="302"/>
      <c r="AP529" s="192">
        <f>AR529-AE529</f>
        <v>27072.541589999997</v>
      </c>
      <c r="AQ529" s="192"/>
      <c r="AR529" s="192">
        <f>AT529+AX529</f>
        <v>30897.031449999999</v>
      </c>
      <c r="AS529" s="749">
        <f t="shared" si="1095"/>
        <v>0.99187704092068851</v>
      </c>
      <c r="AT529" s="192">
        <v>0</v>
      </c>
      <c r="AU529" s="749"/>
      <c r="AV529" s="192"/>
      <c r="AW529" s="749"/>
      <c r="AX529" s="192">
        <f>'[9]2 вариант'!$I$331-AX530-AX532</f>
        <v>30897.031449999999</v>
      </c>
      <c r="AY529" s="749">
        <f t="shared" si="1105"/>
        <v>0.99187704092068851</v>
      </c>
      <c r="AZ529" s="302"/>
      <c r="BA529" s="749"/>
      <c r="BB529" s="302"/>
      <c r="BC529" s="302"/>
      <c r="BD529" s="302"/>
      <c r="BE529" s="192"/>
      <c r="BF529" s="192"/>
      <c r="BG529" s="192"/>
      <c r="BH529" s="302"/>
      <c r="BI529" s="302"/>
      <c r="BJ529" s="192"/>
      <c r="BK529" s="192"/>
      <c r="BL529" s="302"/>
      <c r="BM529" s="302"/>
      <c r="BN529" s="192"/>
      <c r="BO529" s="192"/>
      <c r="BP529" s="192"/>
      <c r="BQ529" s="192"/>
      <c r="BR529" s="130"/>
      <c r="BS529" s="302"/>
      <c r="BT529" s="192"/>
      <c r="BU529" s="192"/>
      <c r="BV529" s="192"/>
      <c r="BW529" s="192"/>
      <c r="BX529" s="245"/>
      <c r="BY529" s="302"/>
      <c r="BZ529" s="302"/>
      <c r="CE529" s="749"/>
    </row>
    <row r="530" spans="1:12295" s="191" customFormat="1" ht="50.25" hidden="1" customHeight="1" x14ac:dyDescent="0.25">
      <c r="B530" s="205"/>
      <c r="C530" s="124" t="s">
        <v>534</v>
      </c>
      <c r="D530" s="192">
        <f>G530</f>
        <v>664.40800000000002</v>
      </c>
      <c r="E530" s="192"/>
      <c r="F530" s="192"/>
      <c r="G530" s="192">
        <v>664.40800000000002</v>
      </c>
      <c r="H530" s="302"/>
      <c r="I530" s="302"/>
      <c r="J530" s="192">
        <f>Q530-G530</f>
        <v>-505.18400000000003</v>
      </c>
      <c r="K530" s="192">
        <f>Q530</f>
        <v>159.22399999999999</v>
      </c>
      <c r="L530" s="749">
        <f t="shared" si="1092"/>
        <v>0.23964792717727659</v>
      </c>
      <c r="M530" s="192"/>
      <c r="N530" s="192"/>
      <c r="O530" s="192"/>
      <c r="P530" s="192"/>
      <c r="Q530" s="192">
        <v>159.22399999999999</v>
      </c>
      <c r="R530" s="823">
        <f t="shared" si="1117"/>
        <v>0.23964792717727659</v>
      </c>
      <c r="S530" s="302"/>
      <c r="T530" s="302"/>
      <c r="U530" s="302"/>
      <c r="V530" s="89">
        <f t="shared" si="1082"/>
        <v>0</v>
      </c>
      <c r="W530" s="302"/>
      <c r="X530" s="302"/>
      <c r="Y530" s="302"/>
      <c r="Z530" s="192">
        <f t="shared" si="1077"/>
        <v>0</v>
      </c>
      <c r="AA530" s="192">
        <f t="shared" si="1119"/>
        <v>0</v>
      </c>
      <c r="AB530" s="302"/>
      <c r="AC530" s="302"/>
      <c r="AD530" s="302"/>
      <c r="AE530" s="192">
        <f t="shared" ref="AE530:AE532" si="1120">AG530+AK530</f>
        <v>159.22400000000002</v>
      </c>
      <c r="AF530" s="749">
        <f t="shared" si="1093"/>
        <v>0.23964792717727665</v>
      </c>
      <c r="AG530" s="192"/>
      <c r="AH530" s="749"/>
      <c r="AI530" s="192"/>
      <c r="AJ530" s="192"/>
      <c r="AK530" s="192">
        <f>'[5]2 вариант'!$D$337</f>
        <v>159.22400000000002</v>
      </c>
      <c r="AL530" s="749">
        <f t="shared" si="1114"/>
        <v>0.23964792717727665</v>
      </c>
      <c r="AM530" s="302"/>
      <c r="AN530" s="302"/>
      <c r="AO530" s="302"/>
      <c r="AP530" s="192">
        <f>AR530-AE530</f>
        <v>0</v>
      </c>
      <c r="AQ530" s="192"/>
      <c r="AR530" s="192">
        <f t="shared" ref="AR530:AR531" si="1121">AT530+AX530</f>
        <v>159.22400000000002</v>
      </c>
      <c r="AS530" s="749">
        <f t="shared" si="1095"/>
        <v>0.23964792717727665</v>
      </c>
      <c r="AT530" s="192">
        <v>0</v>
      </c>
      <c r="AU530" s="749"/>
      <c r="AV530" s="192"/>
      <c r="AW530" s="749"/>
      <c r="AX530" s="192">
        <f>'[9]2 вариант'!$I$337</f>
        <v>159.22400000000002</v>
      </c>
      <c r="AY530" s="749">
        <f t="shared" si="1105"/>
        <v>0.23964792717727665</v>
      </c>
      <c r="AZ530" s="302"/>
      <c r="BA530" s="749"/>
      <c r="BB530" s="302"/>
      <c r="BC530" s="302"/>
      <c r="BD530" s="302"/>
      <c r="BE530" s="192"/>
      <c r="BF530" s="192"/>
      <c r="BG530" s="192"/>
      <c r="BH530" s="302"/>
      <c r="BI530" s="302"/>
      <c r="BJ530" s="192"/>
      <c r="BK530" s="192"/>
      <c r="BL530" s="302"/>
      <c r="BM530" s="302"/>
      <c r="BN530" s="192"/>
      <c r="BO530" s="192"/>
      <c r="BP530" s="192"/>
      <c r="BQ530" s="192"/>
      <c r="BR530" s="99"/>
      <c r="BS530" s="302"/>
      <c r="BT530" s="192"/>
      <c r="BU530" s="192"/>
      <c r="BV530" s="192"/>
      <c r="BW530" s="192"/>
      <c r="BX530" s="245"/>
      <c r="BY530" s="302"/>
      <c r="BZ530" s="302"/>
      <c r="CE530" s="749"/>
    </row>
    <row r="531" spans="1:12295" s="191" customFormat="1" ht="50.25" hidden="1" customHeight="1" x14ac:dyDescent="0.25">
      <c r="B531" s="205"/>
      <c r="C531" s="124" t="s">
        <v>246</v>
      </c>
      <c r="D531" s="192">
        <f t="shared" ref="D531:D532" si="1122">G531</f>
        <v>242157.85616</v>
      </c>
      <c r="E531" s="192"/>
      <c r="F531" s="192"/>
      <c r="G531" s="192">
        <v>242157.85616</v>
      </c>
      <c r="H531" s="302"/>
      <c r="I531" s="302"/>
      <c r="J531" s="192"/>
      <c r="K531" s="192">
        <f t="shared" ref="K531:K532" si="1123">Q531</f>
        <v>0</v>
      </c>
      <c r="L531" s="749">
        <f t="shared" si="1092"/>
        <v>0</v>
      </c>
      <c r="M531" s="192"/>
      <c r="N531" s="192"/>
      <c r="O531" s="192"/>
      <c r="P531" s="192"/>
      <c r="Q531" s="192"/>
      <c r="R531" s="823">
        <f t="shared" si="1117"/>
        <v>0</v>
      </c>
      <c r="S531" s="302"/>
      <c r="T531" s="302"/>
      <c r="U531" s="302"/>
      <c r="V531" s="89"/>
      <c r="W531" s="302"/>
      <c r="X531" s="302"/>
      <c r="Y531" s="302"/>
      <c r="Z531" s="192"/>
      <c r="AA531" s="192"/>
      <c r="AB531" s="302"/>
      <c r="AC531" s="302"/>
      <c r="AD531" s="302"/>
      <c r="AE531" s="192">
        <f t="shared" si="1120"/>
        <v>0</v>
      </c>
      <c r="AF531" s="749">
        <f t="shared" si="1093"/>
        <v>0</v>
      </c>
      <c r="AG531" s="192"/>
      <c r="AH531" s="749"/>
      <c r="AI531" s="192"/>
      <c r="AJ531" s="192"/>
      <c r="AK531" s="192"/>
      <c r="AL531" s="749">
        <f t="shared" si="1114"/>
        <v>0</v>
      </c>
      <c r="AM531" s="302"/>
      <c r="AN531" s="302"/>
      <c r="AO531" s="302"/>
      <c r="AP531" s="192"/>
      <c r="AQ531" s="192"/>
      <c r="AR531" s="192">
        <f t="shared" si="1121"/>
        <v>242157.85579999999</v>
      </c>
      <c r="AS531" s="749">
        <f t="shared" si="1095"/>
        <v>0.99999999851336641</v>
      </c>
      <c r="AT531" s="192"/>
      <c r="AU531" s="749"/>
      <c r="AV531" s="192"/>
      <c r="AW531" s="749"/>
      <c r="AX531" s="192">
        <f>'[9]2 вариант'!$I$330</f>
        <v>242157.85579999999</v>
      </c>
      <c r="AY531" s="749">
        <f t="shared" si="1105"/>
        <v>0.99999999851336641</v>
      </c>
      <c r="AZ531" s="302"/>
      <c r="BA531" s="749"/>
      <c r="BB531" s="302"/>
      <c r="BC531" s="302"/>
      <c r="BD531" s="302"/>
      <c r="BE531" s="192"/>
      <c r="BF531" s="192"/>
      <c r="BG531" s="192"/>
      <c r="BH531" s="302"/>
      <c r="BI531" s="302"/>
      <c r="BJ531" s="192"/>
      <c r="BK531" s="192"/>
      <c r="BL531" s="302"/>
      <c r="BM531" s="302"/>
      <c r="BN531" s="192"/>
      <c r="BO531" s="192"/>
      <c r="BP531" s="192"/>
      <c r="BQ531" s="192"/>
      <c r="BR531" s="99"/>
      <c r="BS531" s="302"/>
      <c r="BT531" s="192"/>
      <c r="BU531" s="192"/>
      <c r="BV531" s="192"/>
      <c r="BW531" s="192"/>
      <c r="BX531" s="245"/>
      <c r="BY531" s="302"/>
      <c r="BZ531" s="302"/>
      <c r="CE531" s="749"/>
    </row>
    <row r="532" spans="1:12295" s="191" customFormat="1" ht="50.25" hidden="1" customHeight="1" x14ac:dyDescent="0.25">
      <c r="B532" s="205"/>
      <c r="C532" s="124" t="s">
        <v>247</v>
      </c>
      <c r="D532" s="192">
        <f t="shared" si="1122"/>
        <v>85075.646999999997</v>
      </c>
      <c r="E532" s="192"/>
      <c r="F532" s="192"/>
      <c r="G532" s="192">
        <v>85075.646999999997</v>
      </c>
      <c r="H532" s="302"/>
      <c r="I532" s="302"/>
      <c r="J532" s="192">
        <f t="shared" ref="J532" si="1124">Q532-G532</f>
        <v>-82281.788</v>
      </c>
      <c r="K532" s="192">
        <f t="shared" si="1123"/>
        <v>2793.8589999999999</v>
      </c>
      <c r="L532" s="749">
        <f t="shared" si="1092"/>
        <v>3.2839703234933966E-2</v>
      </c>
      <c r="M532" s="192"/>
      <c r="N532" s="192"/>
      <c r="O532" s="192"/>
      <c r="P532" s="192"/>
      <c r="Q532" s="192">
        <v>2793.8589999999999</v>
      </c>
      <c r="R532" s="823">
        <f t="shared" si="1117"/>
        <v>3.2839703234933966E-2</v>
      </c>
      <c r="S532" s="302"/>
      <c r="T532" s="302"/>
      <c r="U532" s="302"/>
      <c r="V532" s="192">
        <f t="shared" si="1082"/>
        <v>0</v>
      </c>
      <c r="W532" s="192">
        <f>AA532-E532</f>
        <v>0</v>
      </c>
      <c r="X532" s="302"/>
      <c r="Y532" s="302"/>
      <c r="Z532" s="192">
        <f t="shared" si="1077"/>
        <v>0</v>
      </c>
      <c r="AA532" s="192">
        <f t="shared" si="1119"/>
        <v>0</v>
      </c>
      <c r="AB532" s="302"/>
      <c r="AC532" s="302"/>
      <c r="AD532" s="302"/>
      <c r="AE532" s="192">
        <f t="shared" si="1120"/>
        <v>2793.8589999999999</v>
      </c>
      <c r="AF532" s="749">
        <f t="shared" si="1093"/>
        <v>3.2839703234933966E-2</v>
      </c>
      <c r="AG532" s="192"/>
      <c r="AH532" s="749"/>
      <c r="AI532" s="192"/>
      <c r="AJ532" s="192"/>
      <c r="AK532" s="192">
        <f>'[5]2 вариант'!$D$336</f>
        <v>2793.8589999999999</v>
      </c>
      <c r="AL532" s="749">
        <f t="shared" si="1114"/>
        <v>3.2839703234933966E-2</v>
      </c>
      <c r="AM532" s="302"/>
      <c r="AN532" s="302"/>
      <c r="AO532" s="302"/>
      <c r="AP532" s="192">
        <f t="shared" ref="AP532:AP597" si="1125">AR532+AT532+AX532</f>
        <v>2793.8589999999999</v>
      </c>
      <c r="AQ532" s="192"/>
      <c r="AR532" s="192">
        <f t="shared" ref="AR532" si="1126">AT532</f>
        <v>0</v>
      </c>
      <c r="AS532" s="749">
        <f t="shared" si="1095"/>
        <v>0</v>
      </c>
      <c r="AT532" s="192"/>
      <c r="AU532" s="749"/>
      <c r="AV532" s="192"/>
      <c r="AW532" s="749"/>
      <c r="AX532" s="192">
        <f>'[9]2 вариант'!$I$336</f>
        <v>2793.8589999999999</v>
      </c>
      <c r="AY532" s="749">
        <f t="shared" si="1105"/>
        <v>3.2839703234933966E-2</v>
      </c>
      <c r="AZ532" s="302"/>
      <c r="BA532" s="749"/>
      <c r="BB532" s="302"/>
      <c r="BC532" s="302"/>
      <c r="BD532" s="302"/>
      <c r="BE532" s="192"/>
      <c r="BF532" s="192"/>
      <c r="BG532" s="192"/>
      <c r="BH532" s="302"/>
      <c r="BI532" s="302"/>
      <c r="BJ532" s="192"/>
      <c r="BK532" s="192"/>
      <c r="BL532" s="302"/>
      <c r="BM532" s="302"/>
      <c r="BN532" s="192"/>
      <c r="BO532" s="192"/>
      <c r="BP532" s="192"/>
      <c r="BQ532" s="668"/>
      <c r="BR532" s="668"/>
      <c r="BS532" s="302"/>
      <c r="BT532" s="192"/>
      <c r="BU532" s="192"/>
      <c r="BV532" s="192"/>
      <c r="BW532" s="192"/>
      <c r="BX532" s="192"/>
      <c r="BY532" s="302"/>
      <c r="BZ532" s="302"/>
      <c r="CE532" s="749"/>
    </row>
    <row r="533" spans="1:12295" s="560" customFormat="1" ht="36.75" customHeight="1" x14ac:dyDescent="0.25">
      <c r="B533" s="431"/>
      <c r="C533" s="481" t="s">
        <v>248</v>
      </c>
      <c r="D533" s="887">
        <f>G533</f>
        <v>56063.79</v>
      </c>
      <c r="E533" s="887"/>
      <c r="F533" s="887"/>
      <c r="G533" s="887">
        <f>SUM(G534:G538)</f>
        <v>56063.79</v>
      </c>
      <c r="H533" s="887"/>
      <c r="I533" s="887"/>
      <c r="J533" s="887">
        <f>J537</f>
        <v>-56063.79</v>
      </c>
      <c r="K533" s="887">
        <f>M533+Q533+S533+U533</f>
        <v>0</v>
      </c>
      <c r="L533" s="878">
        <f t="shared" si="1092"/>
        <v>0</v>
      </c>
      <c r="M533" s="887">
        <f>SUM(M534:M538)</f>
        <v>0</v>
      </c>
      <c r="N533" s="887"/>
      <c r="O533" s="887"/>
      <c r="P533" s="887"/>
      <c r="Q533" s="887">
        <v>0</v>
      </c>
      <c r="R533" s="887"/>
      <c r="S533" s="887"/>
      <c r="T533" s="887"/>
      <c r="U533" s="887"/>
      <c r="V533" s="887">
        <f t="shared" si="1082"/>
        <v>0</v>
      </c>
      <c r="W533" s="887"/>
      <c r="X533" s="887"/>
      <c r="Y533" s="887"/>
      <c r="Z533" s="887">
        <f t="shared" si="1077"/>
        <v>0</v>
      </c>
      <c r="AA533" s="887">
        <f t="shared" si="1119"/>
        <v>0</v>
      </c>
      <c r="AB533" s="887"/>
      <c r="AC533" s="887"/>
      <c r="AD533" s="887"/>
      <c r="AE533" s="887">
        <f>AK533</f>
        <v>26068.4545</v>
      </c>
      <c r="AF533" s="878">
        <f t="shared" si="1093"/>
        <v>0.46497845579116215</v>
      </c>
      <c r="AG533" s="887"/>
      <c r="AH533" s="878"/>
      <c r="AI533" s="887"/>
      <c r="AJ533" s="887"/>
      <c r="AK533" s="887">
        <f>AK534+AK535+AK536+AK537+AK538</f>
        <v>26068.4545</v>
      </c>
      <c r="AL533" s="878">
        <f t="shared" si="1114"/>
        <v>0.46497845579116215</v>
      </c>
      <c r="AM533" s="887"/>
      <c r="AN533" s="887"/>
      <c r="AO533" s="887"/>
      <c r="AP533" s="887">
        <f>AX533-AE533</f>
        <v>29995.335500000001</v>
      </c>
      <c r="AQ533" s="887"/>
      <c r="AR533" s="887">
        <f>AX533</f>
        <v>56063.79</v>
      </c>
      <c r="AS533" s="878">
        <f t="shared" si="1095"/>
        <v>1</v>
      </c>
      <c r="AT533" s="887">
        <f>AT537+AT538</f>
        <v>0</v>
      </c>
      <c r="AU533" s="878"/>
      <c r="AV533" s="887"/>
      <c r="AW533" s="878"/>
      <c r="AX533" s="887">
        <f>AX537</f>
        <v>56063.79</v>
      </c>
      <c r="AY533" s="878">
        <f t="shared" si="1105"/>
        <v>1</v>
      </c>
      <c r="AZ533" s="887"/>
      <c r="BA533" s="878"/>
      <c r="BB533" s="887"/>
      <c r="BC533" s="887"/>
      <c r="BD533" s="887"/>
      <c r="BE533" s="887"/>
      <c r="BF533" s="887"/>
      <c r="BG533" s="887"/>
      <c r="BH533" s="887"/>
      <c r="BI533" s="887"/>
      <c r="BJ533" s="887"/>
      <c r="BK533" s="887"/>
      <c r="BL533" s="887"/>
      <c r="BM533" s="887"/>
      <c r="BN533" s="887"/>
      <c r="BO533" s="887"/>
      <c r="BP533" s="887"/>
      <c r="BQ533" s="906"/>
      <c r="BR533" s="887"/>
      <c r="BS533" s="887"/>
      <c r="BT533" s="887"/>
      <c r="BU533" s="887"/>
      <c r="BV533" s="887"/>
      <c r="BW533" s="887"/>
      <c r="BX533" s="887"/>
      <c r="BY533" s="887"/>
      <c r="BZ533" s="887"/>
      <c r="CE533" s="878"/>
    </row>
    <row r="534" spans="1:12295" s="197" customFormat="1" ht="46.5" hidden="1" customHeight="1" x14ac:dyDescent="0.25">
      <c r="B534" s="203"/>
      <c r="C534" s="124" t="s">
        <v>556</v>
      </c>
      <c r="D534" s="192">
        <f>G534</f>
        <v>0</v>
      </c>
      <c r="E534" s="192"/>
      <c r="F534" s="192"/>
      <c r="G534" s="192"/>
      <c r="H534" s="303"/>
      <c r="I534" s="303"/>
      <c r="J534" s="196"/>
      <c r="K534" s="192"/>
      <c r="L534" s="749"/>
      <c r="M534" s="192"/>
      <c r="N534" s="192"/>
      <c r="O534" s="192"/>
      <c r="P534" s="192"/>
      <c r="Q534" s="192"/>
      <c r="R534" s="192"/>
      <c r="S534" s="303"/>
      <c r="T534" s="287"/>
      <c r="U534" s="303"/>
      <c r="V534" s="99">
        <f t="shared" si="1082"/>
        <v>0</v>
      </c>
      <c r="W534" s="303"/>
      <c r="X534" s="303"/>
      <c r="Y534" s="303"/>
      <c r="Z534" s="280">
        <f t="shared" si="1077"/>
        <v>0</v>
      </c>
      <c r="AA534" s="280">
        <f t="shared" si="1119"/>
        <v>0</v>
      </c>
      <c r="AB534" s="303"/>
      <c r="AC534" s="303"/>
      <c r="AD534" s="287"/>
      <c r="AE534" s="192">
        <f>AK534</f>
        <v>336.48338000000001</v>
      </c>
      <c r="AF534" s="749" t="e">
        <f t="shared" si="1093"/>
        <v>#DIV/0!</v>
      </c>
      <c r="AG534" s="196"/>
      <c r="AH534" s="749"/>
      <c r="AI534" s="196"/>
      <c r="AJ534" s="99"/>
      <c r="AK534" s="192">
        <f>'[5]2 вариант'!$D$342</f>
        <v>336.48338000000001</v>
      </c>
      <c r="AL534" s="749" t="e">
        <f t="shared" si="1114"/>
        <v>#DIV/0!</v>
      </c>
      <c r="AM534" s="303"/>
      <c r="AN534" s="287"/>
      <c r="AO534" s="303"/>
      <c r="AP534" s="196">
        <f t="shared" si="1125"/>
        <v>0</v>
      </c>
      <c r="AQ534" s="99"/>
      <c r="AR534" s="196"/>
      <c r="AS534" s="749" t="e">
        <f t="shared" si="1095"/>
        <v>#DIV/0!</v>
      </c>
      <c r="AT534" s="196"/>
      <c r="AU534" s="749"/>
      <c r="AV534" s="196"/>
      <c r="AW534" s="749"/>
      <c r="AX534" s="99">
        <f>D534</f>
        <v>0</v>
      </c>
      <c r="AY534" s="749"/>
      <c r="AZ534" s="303"/>
      <c r="BA534" s="749"/>
      <c r="BB534" s="303"/>
      <c r="BC534" s="303"/>
      <c r="BD534" s="303"/>
      <c r="BE534" s="196"/>
      <c r="BF534" s="196"/>
      <c r="BG534" s="196"/>
      <c r="BH534" s="303"/>
      <c r="BI534" s="303"/>
      <c r="BJ534" s="196"/>
      <c r="BK534" s="196"/>
      <c r="BL534" s="303"/>
      <c r="BM534" s="303"/>
      <c r="BN534" s="196"/>
      <c r="BO534" s="196"/>
      <c r="BP534" s="196"/>
      <c r="BQ534" s="196"/>
      <c r="BR534" s="303"/>
      <c r="BS534" s="303"/>
      <c r="BT534" s="196"/>
      <c r="BU534" s="196"/>
      <c r="BV534" s="196"/>
      <c r="BW534" s="196"/>
      <c r="BX534" s="196"/>
      <c r="BY534" s="303"/>
      <c r="BZ534" s="303"/>
      <c r="CE534" s="749"/>
    </row>
    <row r="535" spans="1:12295" s="197" customFormat="1" ht="46.5" hidden="1" customHeight="1" x14ac:dyDescent="0.25">
      <c r="B535" s="203"/>
      <c r="C535" s="124" t="s">
        <v>433</v>
      </c>
      <c r="D535" s="192">
        <f t="shared" ref="D535:D538" si="1127">G535</f>
        <v>0</v>
      </c>
      <c r="E535" s="192"/>
      <c r="F535" s="192"/>
      <c r="G535" s="192"/>
      <c r="H535" s="303"/>
      <c r="I535" s="303"/>
      <c r="J535" s="196"/>
      <c r="K535" s="192"/>
      <c r="L535" s="749"/>
      <c r="M535" s="192"/>
      <c r="N535" s="192"/>
      <c r="O535" s="192"/>
      <c r="P535" s="192"/>
      <c r="Q535" s="192"/>
      <c r="R535" s="192"/>
      <c r="S535" s="303"/>
      <c r="T535" s="287"/>
      <c r="U535" s="303"/>
      <c r="V535" s="99"/>
      <c r="W535" s="303"/>
      <c r="X535" s="303"/>
      <c r="Y535" s="303"/>
      <c r="Z535" s="280"/>
      <c r="AA535" s="280"/>
      <c r="AB535" s="303"/>
      <c r="AC535" s="303"/>
      <c r="AD535" s="287"/>
      <c r="AE535" s="196">
        <f t="shared" ref="AE535:AE537" si="1128">AK535</f>
        <v>0</v>
      </c>
      <c r="AF535" s="749" t="e">
        <f t="shared" si="1093"/>
        <v>#DIV/0!</v>
      </c>
      <c r="AG535" s="196"/>
      <c r="AH535" s="749"/>
      <c r="AI535" s="196"/>
      <c r="AJ535" s="99"/>
      <c r="AK535" s="196"/>
      <c r="AL535" s="749" t="e">
        <f t="shared" si="1114"/>
        <v>#DIV/0!</v>
      </c>
      <c r="AM535" s="303"/>
      <c r="AN535" s="287"/>
      <c r="AO535" s="303"/>
      <c r="AP535" s="196"/>
      <c r="AQ535" s="99"/>
      <c r="AR535" s="196"/>
      <c r="AS535" s="749" t="e">
        <f t="shared" si="1095"/>
        <v>#DIV/0!</v>
      </c>
      <c r="AT535" s="196"/>
      <c r="AU535" s="749"/>
      <c r="AV535" s="196"/>
      <c r="AW535" s="749"/>
      <c r="AX535" s="99">
        <f t="shared" ref="AX535:AX538" si="1129">D535</f>
        <v>0</v>
      </c>
      <c r="AY535" s="749"/>
      <c r="AZ535" s="303"/>
      <c r="BA535" s="749"/>
      <c r="BB535" s="303"/>
      <c r="BC535" s="303"/>
      <c r="BD535" s="303"/>
      <c r="BE535" s="196"/>
      <c r="BF535" s="196"/>
      <c r="BG535" s="196"/>
      <c r="BH535" s="303"/>
      <c r="BI535" s="303"/>
      <c r="BJ535" s="196"/>
      <c r="BK535" s="196"/>
      <c r="BL535" s="303"/>
      <c r="BM535" s="303"/>
      <c r="BN535" s="196"/>
      <c r="BO535" s="196"/>
      <c r="BP535" s="196"/>
      <c r="BQ535" s="196"/>
      <c r="BR535" s="303"/>
      <c r="BS535" s="303"/>
      <c r="BT535" s="196"/>
      <c r="BU535" s="196"/>
      <c r="BV535" s="196"/>
      <c r="BW535" s="196"/>
      <c r="BX535" s="196"/>
      <c r="BY535" s="303"/>
      <c r="BZ535" s="303"/>
      <c r="CE535" s="749"/>
    </row>
    <row r="536" spans="1:12295" s="197" customFormat="1" ht="46.5" hidden="1" customHeight="1" x14ac:dyDescent="0.25">
      <c r="B536" s="203"/>
      <c r="C536" s="124" t="s">
        <v>434</v>
      </c>
      <c r="D536" s="192">
        <f t="shared" si="1127"/>
        <v>0</v>
      </c>
      <c r="E536" s="192"/>
      <c r="F536" s="192"/>
      <c r="G536" s="192"/>
      <c r="H536" s="303"/>
      <c r="I536" s="303"/>
      <c r="J536" s="196"/>
      <c r="K536" s="192"/>
      <c r="L536" s="749"/>
      <c r="M536" s="192"/>
      <c r="N536" s="192"/>
      <c r="O536" s="192"/>
      <c r="P536" s="192"/>
      <c r="Q536" s="192"/>
      <c r="R536" s="192"/>
      <c r="S536" s="303"/>
      <c r="T536" s="287"/>
      <c r="U536" s="303"/>
      <c r="V536" s="99"/>
      <c r="W536" s="303"/>
      <c r="X536" s="303"/>
      <c r="Y536" s="303"/>
      <c r="Z536" s="280"/>
      <c r="AA536" s="280"/>
      <c r="AB536" s="303"/>
      <c r="AC536" s="303"/>
      <c r="AD536" s="287"/>
      <c r="AE536" s="196">
        <f t="shared" si="1128"/>
        <v>0</v>
      </c>
      <c r="AF536" s="749" t="e">
        <f t="shared" si="1093"/>
        <v>#DIV/0!</v>
      </c>
      <c r="AG536" s="196"/>
      <c r="AH536" s="749"/>
      <c r="AI536" s="196"/>
      <c r="AJ536" s="99"/>
      <c r="AK536" s="196"/>
      <c r="AL536" s="749" t="e">
        <f t="shared" si="1114"/>
        <v>#DIV/0!</v>
      </c>
      <c r="AM536" s="303"/>
      <c r="AN536" s="287"/>
      <c r="AO536" s="303"/>
      <c r="AP536" s="196"/>
      <c r="AQ536" s="99"/>
      <c r="AR536" s="196"/>
      <c r="AS536" s="749" t="e">
        <f t="shared" si="1095"/>
        <v>#DIV/0!</v>
      </c>
      <c r="AT536" s="196"/>
      <c r="AU536" s="749"/>
      <c r="AV536" s="196"/>
      <c r="AW536" s="749"/>
      <c r="AX536" s="99">
        <f t="shared" si="1129"/>
        <v>0</v>
      </c>
      <c r="AY536" s="749"/>
      <c r="AZ536" s="303"/>
      <c r="BA536" s="749"/>
      <c r="BB536" s="303"/>
      <c r="BC536" s="303"/>
      <c r="BD536" s="303"/>
      <c r="BE536" s="196"/>
      <c r="BF536" s="196"/>
      <c r="BG536" s="196"/>
      <c r="BH536" s="303"/>
      <c r="BI536" s="303"/>
      <c r="BJ536" s="196"/>
      <c r="BK536" s="196"/>
      <c r="BL536" s="303"/>
      <c r="BM536" s="303"/>
      <c r="BN536" s="196"/>
      <c r="BO536" s="196"/>
      <c r="BP536" s="196"/>
      <c r="BQ536" s="196"/>
      <c r="BR536" s="303"/>
      <c r="BS536" s="303"/>
      <c r="BT536" s="196"/>
      <c r="BU536" s="196"/>
      <c r="BV536" s="196"/>
      <c r="BW536" s="196"/>
      <c r="BX536" s="196"/>
      <c r="BY536" s="303"/>
      <c r="BZ536" s="303"/>
      <c r="CE536" s="749"/>
    </row>
    <row r="537" spans="1:12295" s="191" customFormat="1" ht="50.25" hidden="1" customHeight="1" x14ac:dyDescent="0.25">
      <c r="B537" s="205"/>
      <c r="C537" s="124" t="s">
        <v>246</v>
      </c>
      <c r="D537" s="192">
        <f t="shared" si="1127"/>
        <v>56063.79</v>
      </c>
      <c r="E537" s="192"/>
      <c r="F537" s="192"/>
      <c r="G537" s="192">
        <v>56063.79</v>
      </c>
      <c r="H537" s="302"/>
      <c r="I537" s="302"/>
      <c r="J537" s="192">
        <f>Q537-G537</f>
        <v>-56063.79</v>
      </c>
      <c r="K537" s="192"/>
      <c r="L537" s="749"/>
      <c r="M537" s="192"/>
      <c r="N537" s="192"/>
      <c r="O537" s="192"/>
      <c r="P537" s="192"/>
      <c r="Q537" s="192"/>
      <c r="R537" s="192"/>
      <c r="S537" s="302"/>
      <c r="T537" s="302"/>
      <c r="U537" s="302"/>
      <c r="V537" s="99">
        <f t="shared" si="1082"/>
        <v>0</v>
      </c>
      <c r="W537" s="302"/>
      <c r="X537" s="302"/>
      <c r="Y537" s="302"/>
      <c r="Z537" s="280">
        <f t="shared" si="1077"/>
        <v>0</v>
      </c>
      <c r="AA537" s="280">
        <f t="shared" si="1119"/>
        <v>0</v>
      </c>
      <c r="AB537" s="302"/>
      <c r="AC537" s="302"/>
      <c r="AD537" s="302"/>
      <c r="AE537" s="192">
        <f t="shared" si="1128"/>
        <v>25731.971119999998</v>
      </c>
      <c r="AF537" s="749">
        <f t="shared" si="1093"/>
        <v>0.45897666069311399</v>
      </c>
      <c r="AG537" s="192"/>
      <c r="AH537" s="749"/>
      <c r="AI537" s="192"/>
      <c r="AJ537" s="192"/>
      <c r="AK537" s="192">
        <f>'[5]2 вариант'!$D$341</f>
        <v>25731.971119999998</v>
      </c>
      <c r="AL537" s="749">
        <f t="shared" si="1114"/>
        <v>0.45897666069311399</v>
      </c>
      <c r="AM537" s="302"/>
      <c r="AN537" s="302"/>
      <c r="AO537" s="302"/>
      <c r="AP537" s="192">
        <f t="shared" si="1125"/>
        <v>112127.58</v>
      </c>
      <c r="AQ537" s="192"/>
      <c r="AR537" s="192">
        <f>AX537</f>
        <v>56063.79</v>
      </c>
      <c r="AS537" s="749">
        <f t="shared" si="1095"/>
        <v>1</v>
      </c>
      <c r="AT537" s="192"/>
      <c r="AU537" s="749"/>
      <c r="AV537" s="192"/>
      <c r="AW537" s="749"/>
      <c r="AX537" s="192">
        <f t="shared" si="1129"/>
        <v>56063.79</v>
      </c>
      <c r="AY537" s="749">
        <f t="shared" si="1105"/>
        <v>1</v>
      </c>
      <c r="AZ537" s="302"/>
      <c r="BA537" s="749"/>
      <c r="BB537" s="302"/>
      <c r="BC537" s="302"/>
      <c r="BD537" s="302"/>
      <c r="BE537" s="192"/>
      <c r="BF537" s="192"/>
      <c r="BG537" s="192"/>
      <c r="BH537" s="302"/>
      <c r="BI537" s="302"/>
      <c r="BJ537" s="192"/>
      <c r="BK537" s="192"/>
      <c r="BL537" s="302"/>
      <c r="BM537" s="302"/>
      <c r="BN537" s="192"/>
      <c r="BO537" s="192"/>
      <c r="BP537" s="192"/>
      <c r="BQ537" s="192"/>
      <c r="BR537" s="302"/>
      <c r="BS537" s="302"/>
      <c r="BT537" s="192"/>
      <c r="BU537" s="192"/>
      <c r="BV537" s="192"/>
      <c r="BW537" s="192"/>
      <c r="BX537" s="192"/>
      <c r="BY537" s="302"/>
      <c r="BZ537" s="302"/>
      <c r="CE537" s="749"/>
    </row>
    <row r="538" spans="1:12295" s="191" customFormat="1" ht="50.25" hidden="1" customHeight="1" x14ac:dyDescent="0.25">
      <c r="B538" s="205"/>
      <c r="C538" s="124" t="s">
        <v>247</v>
      </c>
      <c r="D538" s="192">
        <f t="shared" si="1127"/>
        <v>0</v>
      </c>
      <c r="E538" s="192"/>
      <c r="F538" s="192"/>
      <c r="G538" s="192"/>
      <c r="H538" s="302"/>
      <c r="I538" s="302"/>
      <c r="J538" s="192"/>
      <c r="K538" s="192"/>
      <c r="L538" s="749"/>
      <c r="M538" s="192"/>
      <c r="N538" s="192"/>
      <c r="O538" s="192"/>
      <c r="P538" s="192"/>
      <c r="Q538" s="192"/>
      <c r="R538" s="192"/>
      <c r="S538" s="302"/>
      <c r="T538" s="302"/>
      <c r="U538" s="302"/>
      <c r="V538" s="99">
        <f t="shared" si="1082"/>
        <v>0</v>
      </c>
      <c r="W538" s="302"/>
      <c r="X538" s="302"/>
      <c r="Y538" s="302"/>
      <c r="Z538" s="280">
        <f t="shared" si="1077"/>
        <v>0</v>
      </c>
      <c r="AA538" s="280">
        <f t="shared" si="1119"/>
        <v>0</v>
      </c>
      <c r="AB538" s="302"/>
      <c r="AC538" s="302"/>
      <c r="AD538" s="302"/>
      <c r="AE538" s="192">
        <f t="shared" ref="AE538" si="1130">AG538</f>
        <v>0</v>
      </c>
      <c r="AF538" s="749" t="e">
        <f t="shared" si="1093"/>
        <v>#DIV/0!</v>
      </c>
      <c r="AG538" s="192"/>
      <c r="AH538" s="749"/>
      <c r="AI538" s="192"/>
      <c r="AJ538" s="192"/>
      <c r="AK538" s="192"/>
      <c r="AL538" s="749" t="e">
        <f t="shared" si="1114"/>
        <v>#DIV/0!</v>
      </c>
      <c r="AM538" s="302"/>
      <c r="AN538" s="302"/>
      <c r="AO538" s="302"/>
      <c r="AP538" s="192">
        <f t="shared" si="1125"/>
        <v>0</v>
      </c>
      <c r="AQ538" s="192"/>
      <c r="AR538" s="192">
        <f t="shared" ref="AR538" si="1131">AT538</f>
        <v>0</v>
      </c>
      <c r="AS538" s="749" t="e">
        <f t="shared" si="1095"/>
        <v>#DIV/0!</v>
      </c>
      <c r="AT538" s="192"/>
      <c r="AU538" s="749"/>
      <c r="AV538" s="192"/>
      <c r="AW538" s="749"/>
      <c r="AX538" s="99">
        <f t="shared" si="1129"/>
        <v>0</v>
      </c>
      <c r="AY538" s="749"/>
      <c r="AZ538" s="302"/>
      <c r="BA538" s="749"/>
      <c r="BB538" s="302"/>
      <c r="BC538" s="302"/>
      <c r="BD538" s="302"/>
      <c r="BE538" s="192"/>
      <c r="BF538" s="192"/>
      <c r="BG538" s="192"/>
      <c r="BH538" s="302"/>
      <c r="BI538" s="302"/>
      <c r="BJ538" s="192"/>
      <c r="BK538" s="192"/>
      <c r="BL538" s="302"/>
      <c r="BM538" s="302"/>
      <c r="BN538" s="192"/>
      <c r="BO538" s="192"/>
      <c r="BP538" s="192"/>
      <c r="BQ538" s="192"/>
      <c r="BR538" s="302"/>
      <c r="BS538" s="302"/>
      <c r="BT538" s="192"/>
      <c r="BU538" s="192"/>
      <c r="BV538" s="192"/>
      <c r="BW538" s="192"/>
      <c r="BX538" s="192"/>
      <c r="BY538" s="302"/>
      <c r="BZ538" s="302"/>
      <c r="CE538" s="749"/>
    </row>
    <row r="539" spans="1:12295" s="70" customFormat="1" ht="189.75" customHeight="1" x14ac:dyDescent="0.3">
      <c r="A539" s="204"/>
      <c r="B539" s="127" t="s">
        <v>63</v>
      </c>
      <c r="C539" s="100" t="s">
        <v>240</v>
      </c>
      <c r="D539" s="671">
        <f>E539+G539+H539+I539</f>
        <v>3125606</v>
      </c>
      <c r="E539" s="671"/>
      <c r="F539" s="671"/>
      <c r="G539" s="671">
        <f>G540+G545</f>
        <v>3125606</v>
      </c>
      <c r="H539" s="671"/>
      <c r="I539" s="671"/>
      <c r="J539" s="671">
        <v>0</v>
      </c>
      <c r="K539" s="671">
        <f>M539+Q539+S539+U539</f>
        <v>0</v>
      </c>
      <c r="L539" s="749">
        <f t="shared" si="1092"/>
        <v>0</v>
      </c>
      <c r="M539" s="671">
        <f>M540+M545</f>
        <v>0</v>
      </c>
      <c r="N539" s="734"/>
      <c r="O539" s="671"/>
      <c r="P539" s="734"/>
      <c r="Q539" s="671">
        <f>Q540+Q545</f>
        <v>0</v>
      </c>
      <c r="R539" s="734"/>
      <c r="S539" s="671"/>
      <c r="T539" s="734"/>
      <c r="U539" s="671"/>
      <c r="V539" s="671">
        <f t="shared" si="1082"/>
        <v>0</v>
      </c>
      <c r="W539" s="671"/>
      <c r="X539" s="671"/>
      <c r="Y539" s="671"/>
      <c r="Z539" s="671">
        <f t="shared" si="1077"/>
        <v>0</v>
      </c>
      <c r="AA539" s="671">
        <f t="shared" si="1119"/>
        <v>0</v>
      </c>
      <c r="AB539" s="671"/>
      <c r="AC539" s="671"/>
      <c r="AD539" s="734"/>
      <c r="AE539" s="671">
        <f>AG539+AK539+AM539+AO539</f>
        <v>30112.852200000001</v>
      </c>
      <c r="AF539" s="749">
        <f t="shared" si="1093"/>
        <v>9.6342444313198793E-3</v>
      </c>
      <c r="AG539" s="671"/>
      <c r="AH539" s="749"/>
      <c r="AI539" s="671"/>
      <c r="AJ539" s="734"/>
      <c r="AK539" s="671">
        <f>AK544+AK545</f>
        <v>30112.852200000001</v>
      </c>
      <c r="AL539" s="749">
        <f t="shared" si="1114"/>
        <v>9.6342444313198793E-3</v>
      </c>
      <c r="AM539" s="671"/>
      <c r="AN539" s="734"/>
      <c r="AO539" s="671"/>
      <c r="AP539" s="671">
        <f>AR539-AE539</f>
        <v>3089774.2946600001</v>
      </c>
      <c r="AQ539" s="734"/>
      <c r="AR539" s="671">
        <f>AT539+AX539+AZ539+BB539</f>
        <v>3119887.1468600002</v>
      </c>
      <c r="AS539" s="749">
        <f t="shared" si="1095"/>
        <v>0.99817032180639542</v>
      </c>
      <c r="AT539" s="671">
        <f>AT540+AT545</f>
        <v>0</v>
      </c>
      <c r="AU539" s="749"/>
      <c r="AV539" s="671"/>
      <c r="AW539" s="749"/>
      <c r="AX539" s="671">
        <f>AX540+AX545</f>
        <v>3119887.1468600002</v>
      </c>
      <c r="AY539" s="749">
        <f t="shared" si="1105"/>
        <v>0.99817032180639542</v>
      </c>
      <c r="AZ539" s="671"/>
      <c r="BA539" s="749"/>
      <c r="BB539" s="671"/>
      <c r="BC539" s="671"/>
      <c r="BD539" s="671"/>
      <c r="BE539" s="671"/>
      <c r="BF539" s="671"/>
      <c r="BG539" s="671"/>
      <c r="BH539" s="671"/>
      <c r="BI539" s="671"/>
      <c r="BJ539" s="671"/>
      <c r="BK539" s="671"/>
      <c r="BL539" s="671"/>
      <c r="BM539" s="671"/>
      <c r="BN539" s="671"/>
      <c r="BO539" s="671"/>
      <c r="BP539" s="671"/>
      <c r="BQ539" s="671"/>
      <c r="BR539" s="671"/>
      <c r="BS539" s="671"/>
      <c r="BT539" s="671"/>
      <c r="BU539" s="671"/>
      <c r="BV539" s="546"/>
      <c r="BW539" s="550"/>
      <c r="BX539" s="546"/>
      <c r="BY539" s="546"/>
      <c r="BZ539" s="227"/>
      <c r="CA539" s="546"/>
      <c r="CB539" s="546"/>
      <c r="CC539" s="546"/>
      <c r="CD539" s="546"/>
      <c r="CE539" s="749"/>
      <c r="CF539" s="546"/>
      <c r="CG539" s="546"/>
      <c r="CH539" s="546"/>
      <c r="CI539" s="546"/>
      <c r="CJ539" s="546"/>
      <c r="CK539" s="546"/>
      <c r="CL539" s="546"/>
      <c r="CM539" s="546"/>
      <c r="CN539" s="546"/>
      <c r="CO539" s="89"/>
      <c r="CP539" s="89"/>
      <c r="CQ539" s="89"/>
      <c r="CR539" s="89"/>
      <c r="CS539" s="89"/>
      <c r="CT539" s="546"/>
      <c r="CU539" s="546"/>
      <c r="CV539" s="89"/>
      <c r="CW539" s="89"/>
      <c r="CX539" s="546"/>
      <c r="CY539" s="546"/>
      <c r="CZ539" s="89"/>
      <c r="DA539" s="89"/>
      <c r="DB539" s="546"/>
      <c r="DC539" s="546"/>
      <c r="DD539" s="546"/>
      <c r="DE539" s="546"/>
      <c r="DF539" s="546"/>
      <c r="DG539" s="546"/>
      <c r="DH539" s="546"/>
      <c r="DI539" s="89"/>
      <c r="DJ539" s="89"/>
      <c r="DK539" s="546"/>
      <c r="DL539" s="546"/>
      <c r="DM539" s="89"/>
      <c r="DN539" s="89"/>
      <c r="DO539" s="546"/>
      <c r="DP539" s="546"/>
      <c r="DQ539" s="546"/>
      <c r="DR539" s="546"/>
      <c r="DS539" s="546"/>
      <c r="DT539" s="204"/>
      <c r="DU539" s="108"/>
      <c r="DV539" s="546"/>
      <c r="DW539" s="546"/>
      <c r="DX539" s="546"/>
      <c r="DY539" s="546"/>
      <c r="DZ539" s="546"/>
      <c r="EA539" s="546"/>
      <c r="EB539" s="546"/>
      <c r="EC539" s="169"/>
      <c r="ED539" s="169"/>
      <c r="EE539" s="169"/>
      <c r="EF539" s="169"/>
      <c r="EG539" s="169"/>
      <c r="EH539" s="169"/>
      <c r="EI539" s="169"/>
      <c r="EJ539" s="169"/>
      <c r="EK539" s="169"/>
      <c r="EL539" s="169"/>
      <c r="EM539" s="169"/>
      <c r="EN539" s="169"/>
      <c r="EO539" s="169"/>
      <c r="EP539" s="169"/>
      <c r="EQ539" s="169"/>
      <c r="ER539" s="169"/>
      <c r="ES539" s="169"/>
      <c r="ET539" s="169"/>
      <c r="EU539" s="169"/>
      <c r="EV539" s="169"/>
      <c r="EW539" s="169"/>
      <c r="EX539" s="169"/>
      <c r="EY539" s="169"/>
      <c r="EZ539" s="169"/>
      <c r="FA539" s="169"/>
      <c r="FB539" s="169"/>
      <c r="FC539" s="169"/>
      <c r="FD539" s="169"/>
      <c r="FE539" s="169"/>
      <c r="FF539" s="169"/>
      <c r="FG539" s="169"/>
      <c r="FH539" s="169"/>
      <c r="FI539" s="169"/>
      <c r="FJ539" s="169"/>
      <c r="FK539" s="169"/>
      <c r="FL539" s="169"/>
      <c r="FM539" s="169"/>
      <c r="FN539" s="169"/>
      <c r="FO539" s="169"/>
      <c r="FP539" s="169"/>
      <c r="FQ539" s="169"/>
      <c r="FR539" s="169"/>
      <c r="FS539" s="169"/>
      <c r="FT539" s="169"/>
      <c r="FU539" s="546"/>
      <c r="FV539" s="546"/>
      <c r="FW539" s="546"/>
      <c r="FX539" s="546"/>
      <c r="FY539" s="546"/>
      <c r="FZ539" s="546"/>
      <c r="GA539" s="546"/>
      <c r="GB539" s="546"/>
      <c r="GC539" s="546"/>
      <c r="GD539" s="546"/>
      <c r="GE539" s="546"/>
      <c r="GF539" s="546"/>
      <c r="GG539" s="546"/>
      <c r="GH539" s="546"/>
      <c r="GI539" s="546"/>
      <c r="GJ539" s="546"/>
      <c r="GK539" s="546"/>
      <c r="GL539" s="546"/>
      <c r="GM539" s="546"/>
      <c r="GN539" s="546"/>
      <c r="GO539" s="546"/>
      <c r="GP539" s="546"/>
      <c r="GQ539" s="546"/>
      <c r="GR539" s="546"/>
      <c r="GS539" s="89"/>
      <c r="GT539" s="89"/>
      <c r="GU539" s="89"/>
      <c r="GV539" s="89"/>
      <c r="GW539" s="89"/>
      <c r="GX539" s="546"/>
      <c r="GY539" s="546"/>
      <c r="GZ539" s="89"/>
      <c r="HA539" s="89"/>
      <c r="HB539" s="546"/>
      <c r="HC539" s="546"/>
      <c r="HD539" s="89"/>
      <c r="HE539" s="89"/>
      <c r="HF539" s="546"/>
      <c r="HG539" s="546"/>
      <c r="HH539" s="546"/>
      <c r="HI539" s="546"/>
      <c r="HJ539" s="546"/>
      <c r="HK539" s="546"/>
      <c r="HL539" s="546"/>
      <c r="HM539" s="89"/>
      <c r="HN539" s="89"/>
      <c r="HO539" s="546"/>
      <c r="HP539" s="546"/>
      <c r="HQ539" s="89"/>
      <c r="HR539" s="89"/>
      <c r="HS539" s="546"/>
      <c r="HT539" s="546"/>
      <c r="HU539" s="546"/>
      <c r="HV539" s="546"/>
      <c r="HW539" s="546"/>
      <c r="HX539" s="204"/>
      <c r="HY539" s="108"/>
      <c r="HZ539" s="546"/>
      <c r="IA539" s="546"/>
      <c r="IB539" s="546"/>
      <c r="IC539" s="546"/>
      <c r="ID539" s="546"/>
      <c r="IE539" s="546"/>
      <c r="IF539" s="546"/>
      <c r="IG539" s="169"/>
      <c r="IH539" s="169"/>
      <c r="II539" s="169"/>
      <c r="IJ539" s="169"/>
      <c r="IK539" s="169"/>
      <c r="IL539" s="169"/>
      <c r="IM539" s="169"/>
      <c r="IN539" s="169"/>
      <c r="IO539" s="169"/>
      <c r="IP539" s="169"/>
      <c r="IQ539" s="169"/>
      <c r="IR539" s="169"/>
      <c r="IS539" s="169"/>
      <c r="IT539" s="169"/>
      <c r="IU539" s="169"/>
      <c r="IV539" s="169"/>
      <c r="IW539" s="169"/>
      <c r="IX539" s="169"/>
      <c r="IY539" s="169"/>
      <c r="IZ539" s="169"/>
      <c r="JA539" s="169"/>
      <c r="JB539" s="169"/>
      <c r="JC539" s="169"/>
      <c r="JD539" s="169"/>
      <c r="JE539" s="169"/>
      <c r="JF539" s="169"/>
      <c r="JG539" s="169"/>
      <c r="JH539" s="169"/>
      <c r="JI539" s="169"/>
      <c r="JJ539" s="169"/>
      <c r="JK539" s="169"/>
      <c r="JL539" s="169"/>
      <c r="JM539" s="169"/>
      <c r="JN539" s="169"/>
      <c r="JO539" s="169"/>
      <c r="JP539" s="169"/>
      <c r="JQ539" s="169"/>
      <c r="JR539" s="169"/>
      <c r="JS539" s="169"/>
      <c r="JT539" s="169"/>
      <c r="JU539" s="169"/>
      <c r="JV539" s="169"/>
      <c r="JW539" s="169"/>
      <c r="JX539" s="169"/>
      <c r="JY539" s="546"/>
      <c r="JZ539" s="546"/>
      <c r="KA539" s="546"/>
      <c r="KB539" s="546"/>
      <c r="KC539" s="546"/>
      <c r="KD539" s="546"/>
      <c r="KE539" s="546"/>
      <c r="KF539" s="546"/>
      <c r="KG539" s="546"/>
      <c r="KH539" s="546"/>
      <c r="KI539" s="546"/>
      <c r="KJ539" s="546"/>
      <c r="KK539" s="546"/>
      <c r="KL539" s="546"/>
      <c r="KM539" s="546"/>
      <c r="KN539" s="546"/>
      <c r="KO539" s="546"/>
      <c r="KP539" s="546"/>
      <c r="KQ539" s="546"/>
      <c r="KR539" s="546"/>
      <c r="KS539" s="546"/>
      <c r="KT539" s="546"/>
      <c r="KU539" s="546"/>
      <c r="KV539" s="546"/>
      <c r="KW539" s="89"/>
      <c r="KX539" s="89"/>
      <c r="KY539" s="89"/>
      <c r="KZ539" s="89"/>
      <c r="LA539" s="89"/>
      <c r="LB539" s="546"/>
      <c r="LC539" s="546"/>
      <c r="LD539" s="89"/>
      <c r="LE539" s="89"/>
      <c r="LF539" s="546"/>
      <c r="LG539" s="546"/>
      <c r="LH539" s="89"/>
      <c r="LI539" s="89"/>
      <c r="LJ539" s="546"/>
      <c r="LK539" s="546"/>
      <c r="LL539" s="546"/>
      <c r="LM539" s="546"/>
      <c r="LN539" s="546"/>
      <c r="LO539" s="546"/>
      <c r="LP539" s="546"/>
      <c r="LQ539" s="89"/>
      <c r="LR539" s="89"/>
      <c r="LS539" s="546"/>
      <c r="LT539" s="546"/>
      <c r="LU539" s="89"/>
      <c r="LV539" s="89"/>
      <c r="LW539" s="546"/>
      <c r="LX539" s="546"/>
      <c r="LY539" s="546"/>
      <c r="LZ539" s="546"/>
      <c r="MA539" s="546"/>
      <c r="MB539" s="204"/>
      <c r="MC539" s="108"/>
      <c r="MD539" s="546"/>
      <c r="ME539" s="546"/>
      <c r="MF539" s="546"/>
      <c r="MG539" s="546"/>
      <c r="MH539" s="546"/>
      <c r="MI539" s="546"/>
      <c r="MJ539" s="546"/>
      <c r="MK539" s="169"/>
      <c r="ML539" s="169"/>
      <c r="MM539" s="169"/>
      <c r="MN539" s="169"/>
      <c r="MO539" s="169"/>
      <c r="MP539" s="169"/>
      <c r="MQ539" s="169"/>
      <c r="MR539" s="169"/>
      <c r="MS539" s="169"/>
      <c r="MT539" s="169"/>
      <c r="MU539" s="169"/>
      <c r="MV539" s="169"/>
      <c r="MW539" s="169"/>
      <c r="MX539" s="169"/>
      <c r="MY539" s="169"/>
      <c r="MZ539" s="169"/>
      <c r="NA539" s="169"/>
      <c r="NB539" s="169"/>
      <c r="NC539" s="169"/>
      <c r="ND539" s="169"/>
      <c r="NE539" s="169"/>
      <c r="NF539" s="169"/>
      <c r="NG539" s="169"/>
      <c r="NH539" s="169"/>
      <c r="NI539" s="169"/>
      <c r="NJ539" s="169"/>
      <c r="NK539" s="169"/>
      <c r="NL539" s="169"/>
      <c r="NM539" s="169"/>
      <c r="NN539" s="169"/>
      <c r="NO539" s="169"/>
      <c r="NP539" s="169"/>
      <c r="NQ539" s="169"/>
      <c r="NR539" s="169"/>
      <c r="NS539" s="169"/>
      <c r="NT539" s="169"/>
      <c r="NU539" s="169"/>
      <c r="NV539" s="169"/>
      <c r="NW539" s="169"/>
      <c r="NX539" s="169"/>
      <c r="NY539" s="169"/>
      <c r="NZ539" s="169"/>
      <c r="OA539" s="169"/>
      <c r="OB539" s="169"/>
      <c r="OC539" s="546"/>
      <c r="OD539" s="546"/>
      <c r="OE539" s="546"/>
      <c r="OF539" s="546"/>
      <c r="OG539" s="546"/>
      <c r="OH539" s="546"/>
      <c r="OI539" s="546"/>
      <c r="OJ539" s="546"/>
      <c r="OK539" s="546"/>
      <c r="OL539" s="546"/>
      <c r="OM539" s="546"/>
      <c r="ON539" s="546"/>
      <c r="OO539" s="546"/>
      <c r="OP539" s="546"/>
      <c r="OQ539" s="546"/>
      <c r="OR539" s="546"/>
      <c r="OS539" s="546"/>
      <c r="OT539" s="546"/>
      <c r="OU539" s="546"/>
      <c r="OV539" s="546"/>
      <c r="OW539" s="546"/>
      <c r="OX539" s="546"/>
      <c r="OY539" s="546"/>
      <c r="OZ539" s="546"/>
      <c r="PA539" s="89"/>
      <c r="PB539" s="89"/>
      <c r="PC539" s="89"/>
      <c r="PD539" s="89"/>
      <c r="PE539" s="89"/>
      <c r="PF539" s="546"/>
      <c r="PG539" s="546"/>
      <c r="PH539" s="89"/>
      <c r="PI539" s="89"/>
      <c r="PJ539" s="546"/>
      <c r="PK539" s="546"/>
      <c r="PL539" s="89"/>
      <c r="PM539" s="89"/>
      <c r="PN539" s="546"/>
      <c r="PO539" s="546"/>
      <c r="PP539" s="546"/>
      <c r="PQ539" s="546"/>
      <c r="PR539" s="546"/>
      <c r="PS539" s="546"/>
      <c r="PT539" s="546"/>
      <c r="PU539" s="89"/>
      <c r="PV539" s="89"/>
      <c r="PW539" s="546"/>
      <c r="PX539" s="546"/>
      <c r="PY539" s="89"/>
      <c r="PZ539" s="89"/>
      <c r="QA539" s="546"/>
      <c r="QB539" s="546"/>
      <c r="QC539" s="546"/>
      <c r="QD539" s="546"/>
      <c r="QE539" s="546"/>
      <c r="QF539" s="204"/>
      <c r="QG539" s="108"/>
      <c r="QH539" s="546"/>
      <c r="QI539" s="546"/>
      <c r="QJ539" s="546"/>
      <c r="QK539" s="546"/>
      <c r="QL539" s="546"/>
      <c r="QM539" s="546"/>
      <c r="QN539" s="546"/>
      <c r="QO539" s="169"/>
      <c r="QP539" s="169"/>
      <c r="QQ539" s="169"/>
      <c r="QR539" s="169"/>
      <c r="QS539" s="169"/>
      <c r="QT539" s="169"/>
      <c r="QU539" s="169"/>
      <c r="QV539" s="169"/>
      <c r="QW539" s="169"/>
      <c r="QX539" s="169"/>
      <c r="QY539" s="169"/>
      <c r="QZ539" s="169"/>
      <c r="RA539" s="169"/>
      <c r="RB539" s="169"/>
      <c r="RC539" s="169"/>
      <c r="RD539" s="169"/>
      <c r="RE539" s="169"/>
      <c r="RF539" s="169"/>
      <c r="RG539" s="169"/>
      <c r="RH539" s="169"/>
      <c r="RI539" s="169"/>
      <c r="RJ539" s="169"/>
      <c r="RK539" s="169"/>
      <c r="RL539" s="169"/>
      <c r="RM539" s="169"/>
      <c r="RN539" s="169"/>
      <c r="RO539" s="169"/>
      <c r="RP539" s="169"/>
      <c r="RQ539" s="169"/>
      <c r="RR539" s="169"/>
      <c r="RS539" s="169"/>
      <c r="RT539" s="169"/>
      <c r="RU539" s="169"/>
      <c r="RV539" s="169"/>
      <c r="RW539" s="169"/>
      <c r="RX539" s="169"/>
      <c r="RY539" s="169"/>
      <c r="RZ539" s="169"/>
      <c r="SA539" s="169"/>
      <c r="SB539" s="169"/>
      <c r="SC539" s="169"/>
      <c r="SD539" s="169"/>
      <c r="SE539" s="169"/>
      <c r="SF539" s="169"/>
      <c r="SG539" s="546"/>
      <c r="SH539" s="546"/>
      <c r="SI539" s="546"/>
      <c r="SJ539" s="546"/>
      <c r="SK539" s="546"/>
      <c r="SL539" s="546"/>
      <c r="SM539" s="546"/>
      <c r="SN539" s="546"/>
      <c r="SO539" s="546"/>
      <c r="SP539" s="546"/>
      <c r="SQ539" s="546"/>
      <c r="SR539" s="546"/>
      <c r="SS539" s="546"/>
      <c r="ST539" s="546"/>
      <c r="SU539" s="546"/>
      <c r="SV539" s="546"/>
      <c r="SW539" s="546"/>
      <c r="SX539" s="546"/>
      <c r="SY539" s="546"/>
      <c r="SZ539" s="546"/>
      <c r="TA539" s="546"/>
      <c r="TB539" s="546"/>
      <c r="TC539" s="546"/>
      <c r="TD539" s="546"/>
      <c r="TE539" s="89"/>
      <c r="TF539" s="89"/>
      <c r="TG539" s="89"/>
      <c r="TH539" s="89"/>
      <c r="TI539" s="89"/>
      <c r="TJ539" s="546"/>
      <c r="TK539" s="546"/>
      <c r="TL539" s="89"/>
      <c r="TM539" s="89"/>
      <c r="TN539" s="546"/>
      <c r="TO539" s="546"/>
      <c r="TP539" s="89"/>
      <c r="TQ539" s="89"/>
      <c r="TR539" s="546"/>
      <c r="TS539" s="546"/>
      <c r="TT539" s="546"/>
      <c r="TU539" s="546"/>
      <c r="TV539" s="546"/>
      <c r="TW539" s="546"/>
      <c r="TX539" s="546"/>
      <c r="TY539" s="89"/>
      <c r="TZ539" s="89"/>
      <c r="UA539" s="546"/>
      <c r="UB539" s="546"/>
      <c r="UC539" s="89"/>
      <c r="UD539" s="89"/>
      <c r="UE539" s="546"/>
      <c r="UF539" s="546"/>
      <c r="UG539" s="546"/>
      <c r="UH539" s="546"/>
      <c r="UI539" s="546"/>
      <c r="UJ539" s="204"/>
      <c r="UK539" s="108"/>
      <c r="UL539" s="546"/>
      <c r="UM539" s="546"/>
      <c r="UN539" s="546"/>
      <c r="UO539" s="546"/>
      <c r="UP539" s="546"/>
      <c r="UQ539" s="546"/>
      <c r="UR539" s="546"/>
      <c r="US539" s="169"/>
      <c r="UT539" s="169"/>
      <c r="UU539" s="169"/>
      <c r="UV539" s="169"/>
      <c r="UW539" s="169"/>
      <c r="UX539" s="169"/>
      <c r="UY539" s="169"/>
      <c r="UZ539" s="169"/>
      <c r="VA539" s="169"/>
      <c r="VB539" s="169"/>
      <c r="VC539" s="169"/>
      <c r="VD539" s="169"/>
      <c r="VE539" s="169"/>
      <c r="VF539" s="169"/>
      <c r="VG539" s="169"/>
      <c r="VH539" s="169"/>
      <c r="VI539" s="169"/>
      <c r="VJ539" s="169"/>
      <c r="VK539" s="169"/>
      <c r="VL539" s="169"/>
      <c r="VM539" s="169"/>
      <c r="VN539" s="169"/>
      <c r="VO539" s="169"/>
      <c r="VP539" s="169"/>
      <c r="VQ539" s="169"/>
      <c r="VR539" s="169"/>
      <c r="VS539" s="169"/>
      <c r="VT539" s="169"/>
      <c r="VU539" s="169"/>
      <c r="VV539" s="169"/>
      <c r="VW539" s="169"/>
      <c r="VX539" s="169"/>
      <c r="VY539" s="169"/>
      <c r="VZ539" s="169"/>
      <c r="WA539" s="169"/>
      <c r="WB539" s="169"/>
      <c r="WC539" s="169"/>
      <c r="WD539" s="169"/>
      <c r="WE539" s="169"/>
      <c r="WF539" s="169"/>
      <c r="WG539" s="169"/>
      <c r="WH539" s="169"/>
      <c r="WI539" s="169"/>
      <c r="WJ539" s="169"/>
      <c r="WK539" s="546"/>
      <c r="WL539" s="546"/>
      <c r="WM539" s="546"/>
      <c r="WN539" s="546"/>
      <c r="WO539" s="546"/>
      <c r="WP539" s="546"/>
      <c r="WQ539" s="546"/>
      <c r="WR539" s="546"/>
      <c r="WS539" s="546"/>
      <c r="WT539" s="546"/>
      <c r="WU539" s="546"/>
      <c r="WV539" s="546"/>
      <c r="WW539" s="546"/>
      <c r="WX539" s="546"/>
      <c r="WY539" s="546"/>
      <c r="WZ539" s="546"/>
      <c r="XA539" s="546"/>
      <c r="XB539" s="546"/>
      <c r="XC539" s="546"/>
      <c r="XD539" s="546"/>
      <c r="XE539" s="546"/>
      <c r="XF539" s="546"/>
      <c r="XG539" s="546"/>
      <c r="XH539" s="546"/>
      <c r="XI539" s="89"/>
      <c r="XJ539" s="89"/>
      <c r="XK539" s="89"/>
      <c r="XL539" s="89"/>
      <c r="XM539" s="89"/>
      <c r="XN539" s="546"/>
      <c r="XO539" s="546"/>
      <c r="XP539" s="89"/>
      <c r="XQ539" s="89"/>
      <c r="XR539" s="546"/>
      <c r="XS539" s="546"/>
      <c r="XT539" s="89"/>
      <c r="XU539" s="89"/>
      <c r="XV539" s="546"/>
      <c r="XW539" s="546"/>
      <c r="XX539" s="546"/>
      <c r="XY539" s="546"/>
      <c r="XZ539" s="546"/>
      <c r="YA539" s="546"/>
      <c r="YB539" s="546"/>
      <c r="YC539" s="89"/>
      <c r="YD539" s="89"/>
      <c r="YE539" s="546"/>
      <c r="YF539" s="546"/>
      <c r="YG539" s="89"/>
      <c r="YH539" s="89"/>
      <c r="YI539" s="546"/>
      <c r="YJ539" s="546"/>
      <c r="YK539" s="546"/>
      <c r="YL539" s="546"/>
      <c r="YM539" s="546"/>
      <c r="YN539" s="204"/>
      <c r="YO539" s="108"/>
      <c r="YP539" s="546"/>
      <c r="YQ539" s="546"/>
      <c r="YR539" s="546"/>
      <c r="YS539" s="546"/>
      <c r="YT539" s="546"/>
      <c r="YU539" s="546"/>
      <c r="YV539" s="546"/>
      <c r="YW539" s="169"/>
      <c r="YX539" s="169"/>
      <c r="YY539" s="169"/>
      <c r="YZ539" s="169"/>
      <c r="ZA539" s="169"/>
      <c r="ZB539" s="169"/>
      <c r="ZC539" s="169"/>
      <c r="ZD539" s="169"/>
      <c r="ZE539" s="169"/>
      <c r="ZF539" s="169"/>
      <c r="ZG539" s="169"/>
      <c r="ZH539" s="169"/>
      <c r="ZI539" s="169"/>
      <c r="ZJ539" s="169"/>
      <c r="ZK539" s="169"/>
      <c r="ZL539" s="169"/>
      <c r="ZM539" s="169"/>
      <c r="ZN539" s="169"/>
      <c r="ZO539" s="169"/>
      <c r="ZP539" s="169"/>
      <c r="ZQ539" s="169"/>
      <c r="ZR539" s="169"/>
      <c r="ZS539" s="169"/>
      <c r="ZT539" s="169"/>
      <c r="ZU539" s="169"/>
      <c r="ZV539" s="169"/>
      <c r="ZW539" s="169"/>
      <c r="ZX539" s="169"/>
      <c r="ZY539" s="169"/>
      <c r="ZZ539" s="169"/>
      <c r="AAA539" s="169"/>
      <c r="AAB539" s="169"/>
      <c r="AAC539" s="169"/>
      <c r="AAD539" s="169"/>
      <c r="AAE539" s="169"/>
      <c r="AAF539" s="169"/>
      <c r="AAG539" s="169"/>
      <c r="AAH539" s="169"/>
      <c r="AAI539" s="169"/>
      <c r="AAJ539" s="169"/>
      <c r="AAK539" s="169"/>
      <c r="AAL539" s="169"/>
      <c r="AAM539" s="169"/>
      <c r="AAN539" s="169"/>
      <c r="AAO539" s="546"/>
      <c r="AAP539" s="546"/>
      <c r="AAQ539" s="546"/>
      <c r="AAR539" s="546"/>
      <c r="AAS539" s="546"/>
      <c r="AAT539" s="546"/>
      <c r="AAU539" s="546"/>
      <c r="AAV539" s="546"/>
      <c r="AAW539" s="546"/>
      <c r="AAX539" s="546"/>
      <c r="AAY539" s="546"/>
      <c r="AAZ539" s="546"/>
      <c r="ABA539" s="546"/>
      <c r="ABB539" s="546"/>
      <c r="ABC539" s="546"/>
      <c r="ABD539" s="546"/>
      <c r="ABE539" s="546"/>
      <c r="ABF539" s="546"/>
      <c r="ABG539" s="546"/>
      <c r="ABH539" s="546"/>
      <c r="ABI539" s="546"/>
      <c r="ABJ539" s="546"/>
      <c r="ABK539" s="546"/>
      <c r="ABL539" s="546"/>
      <c r="ABM539" s="89"/>
      <c r="ABN539" s="89"/>
      <c r="ABO539" s="89"/>
      <c r="ABP539" s="89"/>
      <c r="ABQ539" s="89"/>
      <c r="ABR539" s="546"/>
      <c r="ABS539" s="546"/>
      <c r="ABT539" s="89"/>
      <c r="ABU539" s="89"/>
      <c r="ABV539" s="546"/>
      <c r="ABW539" s="546"/>
      <c r="ABX539" s="89"/>
      <c r="ABY539" s="89"/>
      <c r="ABZ539" s="546"/>
      <c r="ACA539" s="546"/>
      <c r="ACB539" s="546"/>
      <c r="ACC539" s="546"/>
      <c r="ACD539" s="546"/>
      <c r="ACE539" s="546"/>
      <c r="ACF539" s="546"/>
      <c r="ACG539" s="89"/>
      <c r="ACH539" s="89"/>
      <c r="ACI539" s="546"/>
      <c r="ACJ539" s="546"/>
      <c r="ACK539" s="89"/>
      <c r="ACL539" s="89"/>
      <c r="ACM539" s="546"/>
      <c r="ACN539" s="546"/>
      <c r="ACO539" s="546"/>
      <c r="ACP539" s="546"/>
      <c r="ACQ539" s="546"/>
      <c r="ACR539" s="204"/>
      <c r="ACS539" s="108"/>
      <c r="ACT539" s="546"/>
      <c r="ACU539" s="546"/>
      <c r="ACV539" s="546"/>
      <c r="ACW539" s="546"/>
      <c r="ACX539" s="546"/>
      <c r="ACY539" s="546"/>
      <c r="ACZ539" s="546"/>
      <c r="ADA539" s="169"/>
      <c r="ADB539" s="169"/>
      <c r="ADC539" s="169"/>
      <c r="ADD539" s="169"/>
      <c r="ADE539" s="169"/>
      <c r="ADF539" s="169"/>
      <c r="ADG539" s="169"/>
      <c r="ADH539" s="169"/>
      <c r="ADI539" s="169"/>
      <c r="ADJ539" s="169"/>
      <c r="ADK539" s="169"/>
      <c r="ADL539" s="169"/>
      <c r="ADM539" s="169"/>
      <c r="ADN539" s="169"/>
      <c r="ADO539" s="169"/>
      <c r="ADP539" s="169"/>
      <c r="ADQ539" s="169"/>
      <c r="ADR539" s="169"/>
      <c r="ADS539" s="169"/>
      <c r="ADT539" s="169"/>
      <c r="ADU539" s="169"/>
      <c r="ADV539" s="169"/>
      <c r="ADW539" s="169"/>
      <c r="ADX539" s="169"/>
      <c r="ADY539" s="169"/>
      <c r="ADZ539" s="169"/>
      <c r="AEA539" s="169"/>
      <c r="AEB539" s="169"/>
      <c r="AEC539" s="169"/>
      <c r="AED539" s="169"/>
      <c r="AEE539" s="169"/>
      <c r="AEF539" s="169"/>
      <c r="AEG539" s="169"/>
      <c r="AEH539" s="169"/>
      <c r="AEI539" s="169"/>
      <c r="AEJ539" s="169"/>
      <c r="AEK539" s="169"/>
      <c r="AEL539" s="169"/>
      <c r="AEM539" s="169"/>
      <c r="AEN539" s="169"/>
      <c r="AEO539" s="169"/>
      <c r="AEP539" s="169"/>
      <c r="AEQ539" s="169"/>
      <c r="AER539" s="169"/>
      <c r="AES539" s="546"/>
      <c r="AET539" s="546"/>
      <c r="AEU539" s="546"/>
      <c r="AEV539" s="546"/>
      <c r="AEW539" s="546"/>
      <c r="AEX539" s="546"/>
      <c r="AEY539" s="546"/>
      <c r="AEZ539" s="546"/>
      <c r="AFA539" s="546"/>
      <c r="AFB539" s="546"/>
      <c r="AFC539" s="546"/>
      <c r="AFD539" s="546"/>
      <c r="AFE539" s="546"/>
      <c r="AFF539" s="546"/>
      <c r="AFG539" s="546"/>
      <c r="AFH539" s="546"/>
      <c r="AFI539" s="546"/>
      <c r="AFJ539" s="546"/>
      <c r="AFK539" s="546"/>
      <c r="AFL539" s="546"/>
      <c r="AFM539" s="546"/>
      <c r="AFN539" s="546"/>
      <c r="AFO539" s="546"/>
      <c r="AFP539" s="546"/>
      <c r="AFQ539" s="89"/>
      <c r="AFR539" s="89"/>
      <c r="AFS539" s="89"/>
      <c r="AFT539" s="89"/>
      <c r="AFU539" s="89"/>
      <c r="AFV539" s="546"/>
      <c r="AFW539" s="546"/>
      <c r="AFX539" s="89"/>
      <c r="AFY539" s="89"/>
      <c r="AFZ539" s="546"/>
      <c r="AGA539" s="546"/>
      <c r="AGB539" s="89"/>
      <c r="AGC539" s="89"/>
      <c r="AGD539" s="546"/>
      <c r="AGE539" s="546"/>
      <c r="AGF539" s="546"/>
      <c r="AGG539" s="546"/>
      <c r="AGH539" s="546"/>
      <c r="AGI539" s="546"/>
      <c r="AGJ539" s="546"/>
      <c r="AGK539" s="89"/>
      <c r="AGL539" s="89"/>
      <c r="AGM539" s="546"/>
      <c r="AGN539" s="546"/>
      <c r="AGO539" s="89"/>
      <c r="AGP539" s="89"/>
      <c r="AGQ539" s="546"/>
      <c r="AGR539" s="546"/>
      <c r="AGS539" s="546"/>
      <c r="AGT539" s="546"/>
      <c r="AGU539" s="546"/>
      <c r="AGV539" s="204"/>
      <c r="AGW539" s="108"/>
      <c r="AGX539" s="546"/>
      <c r="AGY539" s="546"/>
      <c r="AGZ539" s="546"/>
      <c r="AHA539" s="546"/>
      <c r="AHB539" s="546"/>
      <c r="AHC539" s="546"/>
      <c r="AHD539" s="546"/>
      <c r="AHE539" s="169"/>
      <c r="AHF539" s="169"/>
      <c r="AHG539" s="169"/>
      <c r="AHH539" s="169"/>
      <c r="AHI539" s="169"/>
      <c r="AHJ539" s="169"/>
      <c r="AHK539" s="169"/>
      <c r="AHL539" s="169"/>
      <c r="AHM539" s="169"/>
      <c r="AHN539" s="169"/>
      <c r="AHO539" s="169"/>
      <c r="AHP539" s="169"/>
      <c r="AHQ539" s="169"/>
      <c r="AHR539" s="169"/>
      <c r="AHS539" s="169"/>
      <c r="AHT539" s="169"/>
      <c r="AHU539" s="169"/>
      <c r="AHV539" s="169"/>
      <c r="AHW539" s="169"/>
      <c r="AHX539" s="169"/>
      <c r="AHY539" s="169"/>
      <c r="AHZ539" s="169"/>
      <c r="AIA539" s="169"/>
      <c r="AIB539" s="169"/>
      <c r="AIC539" s="169"/>
      <c r="AID539" s="169"/>
      <c r="AIE539" s="169"/>
      <c r="AIF539" s="169"/>
      <c r="AIG539" s="169"/>
      <c r="AIH539" s="169"/>
      <c r="AII539" s="169"/>
      <c r="AIJ539" s="169"/>
      <c r="AIK539" s="169"/>
      <c r="AIL539" s="169"/>
      <c r="AIM539" s="169"/>
      <c r="AIN539" s="169"/>
      <c r="AIO539" s="169"/>
      <c r="AIP539" s="169"/>
      <c r="AIQ539" s="169"/>
      <c r="AIR539" s="169"/>
      <c r="AIS539" s="169"/>
      <c r="AIT539" s="169"/>
      <c r="AIU539" s="169"/>
      <c r="AIV539" s="169"/>
      <c r="AIW539" s="546"/>
      <c r="AIX539" s="546"/>
      <c r="AIY539" s="546"/>
      <c r="AIZ539" s="546"/>
      <c r="AJA539" s="546"/>
      <c r="AJB539" s="546"/>
      <c r="AJC539" s="546"/>
      <c r="AJD539" s="546"/>
      <c r="AJE539" s="546"/>
      <c r="AJF539" s="546"/>
      <c r="AJG539" s="546"/>
      <c r="AJH539" s="546"/>
      <c r="AJI539" s="546"/>
      <c r="AJJ539" s="546"/>
      <c r="AJK539" s="546"/>
      <c r="AJL539" s="546"/>
      <c r="AJM539" s="546"/>
      <c r="AJN539" s="546"/>
      <c r="AJO539" s="546"/>
      <c r="AJP539" s="546"/>
      <c r="AJQ539" s="546"/>
      <c r="AJR539" s="546"/>
      <c r="AJS539" s="546"/>
      <c r="AJT539" s="546"/>
      <c r="AJU539" s="89"/>
      <c r="AJV539" s="89"/>
      <c r="AJW539" s="89"/>
      <c r="AJX539" s="89"/>
      <c r="AJY539" s="89"/>
      <c r="AJZ539" s="546"/>
      <c r="AKA539" s="546"/>
      <c r="AKB539" s="89"/>
      <c r="AKC539" s="89"/>
      <c r="AKD539" s="546"/>
      <c r="AKE539" s="546"/>
      <c r="AKF539" s="89"/>
      <c r="AKG539" s="89"/>
      <c r="AKH539" s="546"/>
      <c r="AKI539" s="546"/>
      <c r="AKJ539" s="546"/>
      <c r="AKK539" s="546"/>
      <c r="AKL539" s="546"/>
      <c r="AKM539" s="546"/>
      <c r="AKN539" s="546"/>
      <c r="AKO539" s="89"/>
      <c r="AKP539" s="89"/>
      <c r="AKQ539" s="546"/>
      <c r="AKR539" s="546"/>
      <c r="AKS539" s="89"/>
      <c r="AKT539" s="89"/>
      <c r="AKU539" s="546"/>
      <c r="AKV539" s="546"/>
      <c r="AKW539" s="546"/>
      <c r="AKX539" s="546"/>
      <c r="AKY539" s="546"/>
      <c r="AKZ539" s="204"/>
      <c r="ALA539" s="108"/>
      <c r="ALB539" s="546"/>
      <c r="ALC539" s="546"/>
      <c r="ALD539" s="546"/>
      <c r="ALE539" s="546"/>
      <c r="ALF539" s="546"/>
      <c r="ALG539" s="546"/>
      <c r="ALH539" s="546"/>
      <c r="ALI539" s="169"/>
      <c r="ALJ539" s="169"/>
      <c r="ALK539" s="169"/>
      <c r="ALL539" s="169"/>
      <c r="ALM539" s="169"/>
      <c r="ALN539" s="169"/>
      <c r="ALO539" s="169"/>
      <c r="ALP539" s="169"/>
      <c r="ALQ539" s="169"/>
      <c r="ALR539" s="169"/>
      <c r="ALS539" s="169"/>
      <c r="ALT539" s="169"/>
      <c r="ALU539" s="169"/>
      <c r="ALV539" s="169"/>
      <c r="ALW539" s="169"/>
      <c r="ALX539" s="169"/>
      <c r="ALY539" s="169"/>
      <c r="ALZ539" s="169"/>
      <c r="AMA539" s="169"/>
      <c r="AMB539" s="169"/>
      <c r="AMC539" s="169"/>
      <c r="AMD539" s="169"/>
      <c r="AME539" s="169"/>
      <c r="AMF539" s="169"/>
      <c r="AMG539" s="169"/>
      <c r="AMH539" s="169"/>
      <c r="AMI539" s="169"/>
      <c r="AMJ539" s="169"/>
      <c r="AMK539" s="169"/>
      <c r="AML539" s="169"/>
      <c r="AMM539" s="169"/>
      <c r="AMN539" s="169"/>
      <c r="AMO539" s="169"/>
      <c r="AMP539" s="169"/>
      <c r="AMQ539" s="169"/>
      <c r="AMR539" s="169"/>
      <c r="AMS539" s="169"/>
      <c r="AMT539" s="169"/>
      <c r="AMU539" s="169"/>
      <c r="AMV539" s="169"/>
      <c r="AMW539" s="169"/>
      <c r="AMX539" s="169"/>
      <c r="AMY539" s="169"/>
      <c r="AMZ539" s="169"/>
      <c r="ANA539" s="546"/>
      <c r="ANB539" s="546"/>
      <c r="ANC539" s="546"/>
      <c r="AND539" s="546"/>
      <c r="ANE539" s="546"/>
      <c r="ANF539" s="546"/>
      <c r="ANG539" s="546"/>
      <c r="ANH539" s="546"/>
      <c r="ANI539" s="546"/>
      <c r="ANJ539" s="546"/>
      <c r="ANK539" s="546"/>
      <c r="ANL539" s="546"/>
      <c r="ANM539" s="546"/>
      <c r="ANN539" s="546"/>
      <c r="ANO539" s="546"/>
      <c r="ANP539" s="546"/>
      <c r="ANQ539" s="546"/>
      <c r="ANR539" s="546"/>
      <c r="ANS539" s="546"/>
      <c r="ANT539" s="546"/>
      <c r="ANU539" s="546"/>
      <c r="ANV539" s="546"/>
      <c r="ANW539" s="546"/>
      <c r="ANX539" s="546"/>
      <c r="ANY539" s="89"/>
      <c r="ANZ539" s="89"/>
      <c r="AOA539" s="89"/>
      <c r="AOB539" s="89"/>
      <c r="AOC539" s="89"/>
      <c r="AOD539" s="546"/>
      <c r="AOE539" s="546"/>
      <c r="AOF539" s="89"/>
      <c r="AOG539" s="89"/>
      <c r="AOH539" s="546"/>
      <c r="AOI539" s="546"/>
      <c r="AOJ539" s="89"/>
      <c r="AOK539" s="89"/>
      <c r="AOL539" s="546"/>
      <c r="AOM539" s="546"/>
      <c r="AON539" s="546"/>
      <c r="AOO539" s="546"/>
      <c r="AOP539" s="546"/>
      <c r="AOQ539" s="546"/>
      <c r="AOR539" s="546"/>
      <c r="AOS539" s="89"/>
      <c r="AOT539" s="89"/>
      <c r="AOU539" s="546"/>
      <c r="AOV539" s="546"/>
      <c r="AOW539" s="89"/>
      <c r="AOX539" s="89"/>
      <c r="AOY539" s="546"/>
      <c r="AOZ539" s="546"/>
      <c r="APA539" s="546"/>
      <c r="APB539" s="546"/>
      <c r="APC539" s="546"/>
      <c r="APD539" s="204"/>
      <c r="APE539" s="108"/>
      <c r="APF539" s="546"/>
      <c r="APG539" s="546"/>
      <c r="APH539" s="546"/>
      <c r="API539" s="546"/>
      <c r="APJ539" s="546"/>
      <c r="APK539" s="546"/>
      <c r="APL539" s="546"/>
      <c r="APM539" s="169"/>
      <c r="APN539" s="169"/>
      <c r="APO539" s="169"/>
      <c r="APP539" s="169"/>
      <c r="APQ539" s="169"/>
      <c r="APR539" s="169"/>
      <c r="APS539" s="169"/>
      <c r="APT539" s="169"/>
      <c r="APU539" s="169"/>
      <c r="APV539" s="169"/>
      <c r="APW539" s="169"/>
      <c r="APX539" s="169"/>
      <c r="APY539" s="169"/>
      <c r="APZ539" s="169"/>
      <c r="AQA539" s="169"/>
      <c r="AQB539" s="169"/>
      <c r="AQC539" s="169"/>
      <c r="AQD539" s="169"/>
      <c r="AQE539" s="169"/>
      <c r="AQF539" s="169"/>
      <c r="AQG539" s="169"/>
      <c r="AQH539" s="169"/>
      <c r="AQI539" s="169"/>
      <c r="AQJ539" s="169"/>
      <c r="AQK539" s="169"/>
      <c r="AQL539" s="169"/>
      <c r="AQM539" s="169"/>
      <c r="AQN539" s="169"/>
      <c r="AQO539" s="169"/>
      <c r="AQP539" s="169"/>
      <c r="AQQ539" s="169"/>
      <c r="AQR539" s="169"/>
      <c r="AQS539" s="169"/>
      <c r="AQT539" s="169"/>
      <c r="AQU539" s="169"/>
      <c r="AQV539" s="169"/>
      <c r="AQW539" s="169"/>
      <c r="AQX539" s="169"/>
      <c r="AQY539" s="169"/>
      <c r="AQZ539" s="169"/>
      <c r="ARA539" s="169"/>
      <c r="ARB539" s="169"/>
      <c r="ARC539" s="169"/>
      <c r="ARD539" s="169"/>
      <c r="ARE539" s="546"/>
      <c r="ARF539" s="546"/>
      <c r="ARG539" s="546"/>
      <c r="ARH539" s="546"/>
      <c r="ARI539" s="546"/>
      <c r="ARJ539" s="546"/>
      <c r="ARK539" s="546"/>
      <c r="ARL539" s="546"/>
      <c r="ARM539" s="546"/>
      <c r="ARN539" s="546"/>
      <c r="ARO539" s="546"/>
      <c r="ARP539" s="546"/>
      <c r="ARQ539" s="546"/>
      <c r="ARR539" s="546"/>
      <c r="ARS539" s="546"/>
      <c r="ART539" s="546"/>
      <c r="ARU539" s="546"/>
      <c r="ARV539" s="546"/>
      <c r="ARW539" s="546"/>
      <c r="ARX539" s="546"/>
      <c r="ARY539" s="546"/>
      <c r="ARZ539" s="546"/>
      <c r="ASA539" s="546"/>
      <c r="ASB539" s="546"/>
      <c r="ASC539" s="89"/>
      <c r="ASD539" s="89"/>
      <c r="ASE539" s="89"/>
      <c r="ASF539" s="89"/>
      <c r="ASG539" s="89"/>
      <c r="ASH539" s="546"/>
      <c r="ASI539" s="546"/>
      <c r="ASJ539" s="89"/>
      <c r="ASK539" s="89"/>
      <c r="ASL539" s="546"/>
      <c r="ASM539" s="546"/>
      <c r="ASN539" s="89"/>
      <c r="ASO539" s="89"/>
      <c r="ASP539" s="546"/>
      <c r="ASQ539" s="546"/>
      <c r="ASR539" s="546"/>
      <c r="ASS539" s="546"/>
      <c r="AST539" s="546"/>
      <c r="ASU539" s="546"/>
      <c r="ASV539" s="546"/>
      <c r="ASW539" s="89"/>
      <c r="ASX539" s="89"/>
      <c r="ASY539" s="546"/>
      <c r="ASZ539" s="546"/>
      <c r="ATA539" s="89"/>
      <c r="ATB539" s="89"/>
      <c r="ATC539" s="546"/>
      <c r="ATD539" s="546"/>
      <c r="ATE539" s="546"/>
      <c r="ATF539" s="546"/>
      <c r="ATG539" s="546"/>
      <c r="ATH539" s="204"/>
      <c r="ATI539" s="108"/>
      <c r="ATJ539" s="546"/>
      <c r="ATK539" s="546"/>
      <c r="ATL539" s="546"/>
      <c r="ATM539" s="546"/>
      <c r="ATN539" s="546"/>
      <c r="ATO539" s="546"/>
      <c r="ATP539" s="546"/>
      <c r="ATQ539" s="169"/>
      <c r="ATR539" s="169"/>
      <c r="ATS539" s="169"/>
      <c r="ATT539" s="169"/>
      <c r="ATU539" s="169"/>
      <c r="ATV539" s="169"/>
      <c r="ATW539" s="169"/>
      <c r="ATX539" s="169"/>
      <c r="ATY539" s="169"/>
      <c r="ATZ539" s="169"/>
      <c r="AUA539" s="169"/>
      <c r="AUB539" s="169"/>
      <c r="AUC539" s="169"/>
      <c r="AUD539" s="169"/>
      <c r="AUE539" s="169"/>
      <c r="AUF539" s="169"/>
      <c r="AUG539" s="169"/>
      <c r="AUH539" s="169"/>
      <c r="AUI539" s="169"/>
      <c r="AUJ539" s="169"/>
      <c r="AUK539" s="169"/>
      <c r="AUL539" s="169"/>
      <c r="AUM539" s="169"/>
      <c r="AUN539" s="169"/>
      <c r="AUO539" s="169"/>
      <c r="AUP539" s="169"/>
      <c r="AUQ539" s="169"/>
      <c r="AUR539" s="169"/>
      <c r="AUS539" s="169"/>
      <c r="AUT539" s="169"/>
      <c r="AUU539" s="169"/>
      <c r="AUV539" s="169"/>
      <c r="AUW539" s="169"/>
      <c r="AUX539" s="169"/>
      <c r="AUY539" s="169"/>
      <c r="AUZ539" s="169"/>
      <c r="AVA539" s="169"/>
      <c r="AVB539" s="169"/>
      <c r="AVC539" s="169"/>
      <c r="AVD539" s="169"/>
      <c r="AVE539" s="169"/>
      <c r="AVF539" s="169"/>
      <c r="AVG539" s="169"/>
      <c r="AVH539" s="169"/>
      <c r="AVI539" s="546"/>
      <c r="AVJ539" s="546"/>
      <c r="AVK539" s="546"/>
      <c r="AVL539" s="546"/>
      <c r="AVM539" s="546"/>
      <c r="AVN539" s="546"/>
      <c r="AVO539" s="546"/>
      <c r="AVP539" s="546"/>
      <c r="AVQ539" s="546"/>
      <c r="AVR539" s="546"/>
      <c r="AVS539" s="546"/>
      <c r="AVT539" s="546"/>
      <c r="AVU539" s="546"/>
      <c r="AVV539" s="546"/>
      <c r="AVW539" s="546"/>
      <c r="AVX539" s="546"/>
      <c r="AVY539" s="546"/>
      <c r="AVZ539" s="546"/>
      <c r="AWA539" s="546"/>
      <c r="AWB539" s="546"/>
      <c r="AWC539" s="546"/>
      <c r="AWD539" s="546"/>
      <c r="AWE539" s="546"/>
      <c r="AWF539" s="546"/>
      <c r="AWG539" s="89"/>
      <c r="AWH539" s="89"/>
      <c r="AWI539" s="89"/>
      <c r="AWJ539" s="89"/>
      <c r="AWK539" s="89"/>
      <c r="AWL539" s="546"/>
      <c r="AWM539" s="546"/>
      <c r="AWN539" s="89"/>
      <c r="AWO539" s="89"/>
      <c r="AWP539" s="546"/>
      <c r="AWQ539" s="546"/>
      <c r="AWR539" s="89"/>
      <c r="AWS539" s="89"/>
      <c r="AWT539" s="546"/>
      <c r="AWU539" s="546"/>
      <c r="AWV539" s="546"/>
      <c r="AWW539" s="546"/>
      <c r="AWX539" s="546"/>
      <c r="AWY539" s="546"/>
      <c r="AWZ539" s="546"/>
      <c r="AXA539" s="89"/>
      <c r="AXB539" s="89"/>
      <c r="AXC539" s="546"/>
      <c r="AXD539" s="546"/>
      <c r="AXE539" s="89"/>
      <c r="AXF539" s="89"/>
      <c r="AXG539" s="546"/>
      <c r="AXH539" s="546"/>
      <c r="AXI539" s="546"/>
      <c r="AXJ539" s="546"/>
      <c r="AXK539" s="546"/>
      <c r="AXL539" s="204"/>
      <c r="AXM539" s="108"/>
      <c r="AXN539" s="546"/>
      <c r="AXO539" s="546"/>
      <c r="AXP539" s="546"/>
      <c r="AXQ539" s="546"/>
      <c r="AXR539" s="546"/>
      <c r="AXS539" s="546"/>
      <c r="AXT539" s="546"/>
      <c r="AXU539" s="169"/>
      <c r="AXV539" s="169"/>
      <c r="AXW539" s="169"/>
      <c r="AXX539" s="169"/>
      <c r="AXY539" s="169"/>
      <c r="AXZ539" s="169"/>
      <c r="AYA539" s="169"/>
      <c r="AYB539" s="169"/>
      <c r="AYC539" s="169"/>
      <c r="AYD539" s="169"/>
      <c r="AYE539" s="169"/>
      <c r="AYF539" s="169"/>
      <c r="AYG539" s="169"/>
      <c r="AYH539" s="169"/>
      <c r="AYI539" s="169"/>
      <c r="AYJ539" s="169"/>
      <c r="AYK539" s="169"/>
      <c r="AYL539" s="169"/>
      <c r="AYM539" s="169"/>
      <c r="AYN539" s="169"/>
      <c r="AYO539" s="169"/>
      <c r="AYP539" s="169"/>
      <c r="AYQ539" s="169"/>
      <c r="AYR539" s="169"/>
      <c r="AYS539" s="169"/>
      <c r="AYT539" s="169"/>
      <c r="AYU539" s="169"/>
      <c r="AYV539" s="169"/>
      <c r="AYW539" s="169"/>
      <c r="AYX539" s="169"/>
      <c r="AYY539" s="169"/>
      <c r="AYZ539" s="169"/>
      <c r="AZA539" s="169"/>
      <c r="AZB539" s="169"/>
      <c r="AZC539" s="169"/>
      <c r="AZD539" s="169"/>
      <c r="AZE539" s="169"/>
      <c r="AZF539" s="169"/>
      <c r="AZG539" s="169"/>
      <c r="AZH539" s="169"/>
      <c r="AZI539" s="169"/>
      <c r="AZJ539" s="169"/>
      <c r="AZK539" s="169"/>
      <c r="AZL539" s="169"/>
      <c r="AZM539" s="546"/>
      <c r="AZN539" s="546"/>
      <c r="AZO539" s="546"/>
      <c r="AZP539" s="546"/>
      <c r="AZQ539" s="546"/>
      <c r="AZR539" s="546"/>
      <c r="AZS539" s="546"/>
      <c r="AZT539" s="546"/>
      <c r="AZU539" s="546"/>
      <c r="AZV539" s="546"/>
      <c r="AZW539" s="546"/>
      <c r="AZX539" s="546"/>
      <c r="AZY539" s="546"/>
      <c r="AZZ539" s="546"/>
      <c r="BAA539" s="546"/>
      <c r="BAB539" s="546"/>
      <c r="BAC539" s="546"/>
      <c r="BAD539" s="546"/>
      <c r="BAE539" s="546"/>
      <c r="BAF539" s="546"/>
      <c r="BAG539" s="546"/>
      <c r="BAH539" s="546"/>
      <c r="BAI539" s="546"/>
      <c r="BAJ539" s="546"/>
      <c r="BAK539" s="89"/>
      <c r="BAL539" s="89"/>
      <c r="BAM539" s="89"/>
      <c r="BAN539" s="89"/>
      <c r="BAO539" s="89"/>
      <c r="BAP539" s="546"/>
      <c r="BAQ539" s="546"/>
      <c r="BAR539" s="89"/>
      <c r="BAS539" s="89"/>
      <c r="BAT539" s="546"/>
      <c r="BAU539" s="546"/>
      <c r="BAV539" s="89"/>
      <c r="BAW539" s="89"/>
      <c r="BAX539" s="546"/>
      <c r="BAY539" s="546"/>
      <c r="BAZ539" s="546"/>
      <c r="BBA539" s="546"/>
      <c r="BBB539" s="546"/>
      <c r="BBC539" s="546"/>
      <c r="BBD539" s="546"/>
      <c r="BBE539" s="89"/>
      <c r="BBF539" s="89"/>
      <c r="BBG539" s="546"/>
      <c r="BBH539" s="546"/>
      <c r="BBI539" s="89"/>
      <c r="BBJ539" s="89"/>
      <c r="BBK539" s="546"/>
      <c r="BBL539" s="546"/>
      <c r="BBM539" s="546"/>
      <c r="BBN539" s="546"/>
      <c r="BBO539" s="546"/>
      <c r="BBP539" s="204"/>
      <c r="BBQ539" s="108"/>
      <c r="BBR539" s="546"/>
      <c r="BBS539" s="546"/>
      <c r="BBT539" s="546"/>
      <c r="BBU539" s="546"/>
      <c r="BBV539" s="546"/>
      <c r="BBW539" s="546"/>
      <c r="BBX539" s="546"/>
      <c r="BBY539" s="169"/>
      <c r="BBZ539" s="169"/>
      <c r="BCA539" s="169"/>
      <c r="BCB539" s="169"/>
      <c r="BCC539" s="169"/>
      <c r="BCD539" s="169"/>
      <c r="BCE539" s="169"/>
      <c r="BCF539" s="169"/>
      <c r="BCG539" s="169"/>
      <c r="BCH539" s="169"/>
      <c r="BCI539" s="169"/>
      <c r="BCJ539" s="169"/>
      <c r="BCK539" s="169"/>
      <c r="BCL539" s="169"/>
      <c r="BCM539" s="169"/>
      <c r="BCN539" s="169"/>
      <c r="BCO539" s="169"/>
      <c r="BCP539" s="169"/>
      <c r="BCQ539" s="169"/>
      <c r="BCR539" s="169"/>
      <c r="BCS539" s="169"/>
      <c r="BCT539" s="169"/>
      <c r="BCU539" s="169"/>
      <c r="BCV539" s="169"/>
      <c r="BCW539" s="169"/>
      <c r="BCX539" s="169"/>
      <c r="BCY539" s="169"/>
      <c r="BCZ539" s="169"/>
      <c r="BDA539" s="169"/>
      <c r="BDB539" s="169"/>
      <c r="BDC539" s="169"/>
      <c r="BDD539" s="169"/>
      <c r="BDE539" s="169"/>
      <c r="BDF539" s="169"/>
      <c r="BDG539" s="169"/>
      <c r="BDH539" s="169"/>
      <c r="BDI539" s="169"/>
      <c r="BDJ539" s="169"/>
      <c r="BDK539" s="169"/>
      <c r="BDL539" s="169"/>
      <c r="BDM539" s="169"/>
      <c r="BDN539" s="169"/>
      <c r="BDO539" s="169"/>
      <c r="BDP539" s="169"/>
      <c r="BDQ539" s="546"/>
      <c r="BDR539" s="546"/>
      <c r="BDS539" s="546"/>
      <c r="BDT539" s="546"/>
      <c r="BDU539" s="546"/>
      <c r="BDV539" s="546"/>
      <c r="BDW539" s="546"/>
      <c r="BDX539" s="546"/>
      <c r="BDY539" s="546"/>
      <c r="BDZ539" s="546"/>
      <c r="BEA539" s="546"/>
      <c r="BEB539" s="546"/>
      <c r="BEC539" s="546"/>
      <c r="BED539" s="546"/>
      <c r="BEE539" s="546"/>
      <c r="BEF539" s="546"/>
      <c r="BEG539" s="546"/>
      <c r="BEH539" s="546"/>
      <c r="BEI539" s="546"/>
      <c r="BEJ539" s="546"/>
      <c r="BEK539" s="546"/>
      <c r="BEL539" s="546"/>
      <c r="BEM539" s="546"/>
      <c r="BEN539" s="546"/>
      <c r="BEO539" s="89"/>
      <c r="BEP539" s="89"/>
      <c r="BEQ539" s="89"/>
      <c r="BER539" s="89"/>
      <c r="BES539" s="89"/>
      <c r="BET539" s="546"/>
      <c r="BEU539" s="546"/>
      <c r="BEV539" s="89"/>
      <c r="BEW539" s="89"/>
      <c r="BEX539" s="546"/>
      <c r="BEY539" s="546"/>
      <c r="BEZ539" s="89"/>
      <c r="BFA539" s="89"/>
      <c r="BFB539" s="546"/>
      <c r="BFC539" s="546"/>
      <c r="BFD539" s="546"/>
      <c r="BFE539" s="546"/>
      <c r="BFF539" s="546"/>
      <c r="BFG539" s="546"/>
      <c r="BFH539" s="546"/>
      <c r="BFI539" s="89"/>
      <c r="BFJ539" s="89"/>
      <c r="BFK539" s="546"/>
      <c r="BFL539" s="546"/>
      <c r="BFM539" s="89"/>
      <c r="BFN539" s="89"/>
      <c r="BFO539" s="546"/>
      <c r="BFP539" s="546"/>
      <c r="BFQ539" s="546"/>
      <c r="BFR539" s="546"/>
      <c r="BFS539" s="546"/>
      <c r="BFT539" s="204"/>
      <c r="BFU539" s="108"/>
      <c r="BFV539" s="546"/>
      <c r="BFW539" s="546"/>
      <c r="BFX539" s="546"/>
      <c r="BFY539" s="546"/>
      <c r="BFZ539" s="546"/>
      <c r="BGA539" s="546"/>
      <c r="BGB539" s="546"/>
      <c r="BGC539" s="169"/>
      <c r="BGD539" s="169"/>
      <c r="BGE539" s="169"/>
      <c r="BGF539" s="169"/>
      <c r="BGG539" s="169"/>
      <c r="BGH539" s="169"/>
      <c r="BGI539" s="169"/>
      <c r="BGJ539" s="169"/>
      <c r="BGK539" s="169"/>
      <c r="BGL539" s="169"/>
      <c r="BGM539" s="169"/>
      <c r="BGN539" s="169"/>
      <c r="BGO539" s="169"/>
      <c r="BGP539" s="169"/>
      <c r="BGQ539" s="169"/>
      <c r="BGR539" s="169"/>
      <c r="BGS539" s="169"/>
      <c r="BGT539" s="169"/>
      <c r="BGU539" s="169"/>
      <c r="BGV539" s="169"/>
      <c r="BGW539" s="169"/>
      <c r="BGX539" s="169"/>
      <c r="BGY539" s="169"/>
      <c r="BGZ539" s="169"/>
      <c r="BHA539" s="169"/>
      <c r="BHB539" s="169"/>
      <c r="BHC539" s="169"/>
      <c r="BHD539" s="169"/>
      <c r="BHE539" s="169"/>
      <c r="BHF539" s="169"/>
      <c r="BHG539" s="169"/>
      <c r="BHH539" s="169"/>
      <c r="BHI539" s="169"/>
      <c r="BHJ539" s="169"/>
      <c r="BHK539" s="169"/>
      <c r="BHL539" s="169"/>
      <c r="BHM539" s="169"/>
      <c r="BHN539" s="169"/>
      <c r="BHO539" s="169"/>
      <c r="BHP539" s="169"/>
      <c r="BHQ539" s="169"/>
      <c r="BHR539" s="169"/>
      <c r="BHS539" s="169"/>
      <c r="BHT539" s="169"/>
      <c r="BHU539" s="546"/>
      <c r="BHV539" s="546"/>
      <c r="BHW539" s="546"/>
      <c r="BHX539" s="546"/>
      <c r="BHY539" s="546"/>
      <c r="BHZ539" s="546"/>
      <c r="BIA539" s="546"/>
      <c r="BIB539" s="546"/>
      <c r="BIC539" s="546"/>
      <c r="BID539" s="546"/>
      <c r="BIE539" s="546"/>
      <c r="BIF539" s="546"/>
      <c r="BIG539" s="546"/>
      <c r="BIH539" s="546"/>
      <c r="BII539" s="546"/>
      <c r="BIJ539" s="546"/>
      <c r="BIK539" s="546"/>
      <c r="BIL539" s="546"/>
      <c r="BIM539" s="546"/>
      <c r="BIN539" s="546"/>
      <c r="BIO539" s="546"/>
      <c r="BIP539" s="546"/>
      <c r="BIQ539" s="546"/>
      <c r="BIR539" s="546"/>
      <c r="BIS539" s="89"/>
      <c r="BIT539" s="89"/>
      <c r="BIU539" s="89"/>
      <c r="BIV539" s="89"/>
      <c r="BIW539" s="89"/>
      <c r="BIX539" s="546"/>
      <c r="BIY539" s="546"/>
      <c r="BIZ539" s="89"/>
      <c r="BJA539" s="89"/>
      <c r="BJB539" s="546"/>
      <c r="BJC539" s="546"/>
      <c r="BJD539" s="89"/>
      <c r="BJE539" s="89"/>
      <c r="BJF539" s="546"/>
      <c r="BJG539" s="546"/>
      <c r="BJH539" s="546"/>
      <c r="BJI539" s="546"/>
      <c r="BJJ539" s="546"/>
      <c r="BJK539" s="546"/>
      <c r="BJL539" s="546"/>
      <c r="BJM539" s="89"/>
      <c r="BJN539" s="89"/>
      <c r="BJO539" s="546"/>
      <c r="BJP539" s="546"/>
      <c r="BJQ539" s="89"/>
      <c r="BJR539" s="89"/>
      <c r="BJS539" s="546"/>
      <c r="BJT539" s="546"/>
      <c r="BJU539" s="546"/>
      <c r="BJV539" s="546"/>
      <c r="BJW539" s="546"/>
      <c r="BJX539" s="204"/>
      <c r="BJY539" s="108"/>
      <c r="BJZ539" s="546"/>
      <c r="BKA539" s="546"/>
      <c r="BKB539" s="546"/>
      <c r="BKC539" s="546"/>
      <c r="BKD539" s="546"/>
      <c r="BKE539" s="546"/>
      <c r="BKF539" s="546"/>
      <c r="BKG539" s="169"/>
      <c r="BKH539" s="169"/>
      <c r="BKI539" s="169"/>
      <c r="BKJ539" s="169"/>
      <c r="BKK539" s="169"/>
      <c r="BKL539" s="169"/>
      <c r="BKM539" s="169"/>
      <c r="BKN539" s="169"/>
      <c r="BKO539" s="169"/>
      <c r="BKP539" s="169"/>
      <c r="BKQ539" s="169"/>
      <c r="BKR539" s="169"/>
      <c r="BKS539" s="169"/>
      <c r="BKT539" s="169"/>
      <c r="BKU539" s="169"/>
      <c r="BKV539" s="169"/>
      <c r="BKW539" s="169"/>
      <c r="BKX539" s="169"/>
      <c r="BKY539" s="169"/>
      <c r="BKZ539" s="169"/>
      <c r="BLA539" s="169"/>
      <c r="BLB539" s="169"/>
      <c r="BLC539" s="169"/>
      <c r="BLD539" s="169"/>
      <c r="BLE539" s="169"/>
      <c r="BLF539" s="169"/>
      <c r="BLG539" s="169"/>
      <c r="BLH539" s="169"/>
      <c r="BLI539" s="169"/>
      <c r="BLJ539" s="169"/>
      <c r="BLK539" s="169"/>
      <c r="BLL539" s="169"/>
      <c r="BLM539" s="169"/>
      <c r="BLN539" s="169"/>
      <c r="BLO539" s="169"/>
      <c r="BLP539" s="169"/>
      <c r="BLQ539" s="169"/>
      <c r="BLR539" s="169"/>
      <c r="BLS539" s="169"/>
      <c r="BLT539" s="169"/>
      <c r="BLU539" s="169"/>
      <c r="BLV539" s="169"/>
      <c r="BLW539" s="169"/>
      <c r="BLX539" s="169"/>
      <c r="BLY539" s="546"/>
      <c r="BLZ539" s="546"/>
      <c r="BMA539" s="546"/>
      <c r="BMB539" s="546"/>
      <c r="BMC539" s="546"/>
      <c r="BMD539" s="546"/>
      <c r="BME539" s="546"/>
      <c r="BMF539" s="546"/>
      <c r="BMG539" s="546"/>
      <c r="BMH539" s="546"/>
      <c r="BMI539" s="546"/>
      <c r="BMJ539" s="546"/>
      <c r="BMK539" s="546"/>
      <c r="BML539" s="546"/>
      <c r="BMM539" s="546"/>
      <c r="BMN539" s="546"/>
      <c r="BMO539" s="546"/>
      <c r="BMP539" s="546"/>
      <c r="BMQ539" s="546"/>
      <c r="BMR539" s="546"/>
      <c r="BMS539" s="546"/>
      <c r="BMT539" s="546"/>
      <c r="BMU539" s="546"/>
      <c r="BMV539" s="546"/>
      <c r="BMW539" s="89"/>
      <c r="BMX539" s="89"/>
      <c r="BMY539" s="89"/>
      <c r="BMZ539" s="89"/>
      <c r="BNA539" s="89"/>
      <c r="BNB539" s="546"/>
      <c r="BNC539" s="546"/>
      <c r="BND539" s="89"/>
      <c r="BNE539" s="89"/>
      <c r="BNF539" s="546"/>
      <c r="BNG539" s="546"/>
      <c r="BNH539" s="89"/>
      <c r="BNI539" s="89"/>
      <c r="BNJ539" s="546"/>
      <c r="BNK539" s="546"/>
      <c r="BNL539" s="546"/>
      <c r="BNM539" s="546"/>
      <c r="BNN539" s="546"/>
      <c r="BNO539" s="546"/>
      <c r="BNP539" s="546"/>
      <c r="BNQ539" s="89"/>
      <c r="BNR539" s="89"/>
      <c r="BNS539" s="546"/>
      <c r="BNT539" s="546"/>
      <c r="BNU539" s="89"/>
      <c r="BNV539" s="89"/>
      <c r="BNW539" s="546"/>
      <c r="BNX539" s="546"/>
      <c r="BNY539" s="546"/>
      <c r="BNZ539" s="546"/>
      <c r="BOA539" s="546"/>
      <c r="BOB539" s="204"/>
      <c r="BOC539" s="108"/>
      <c r="BOD539" s="546"/>
      <c r="BOE539" s="546"/>
      <c r="BOF539" s="546"/>
      <c r="BOG539" s="546"/>
      <c r="BOH539" s="546"/>
      <c r="BOI539" s="546"/>
      <c r="BOJ539" s="546"/>
      <c r="BOK539" s="169"/>
      <c r="BOL539" s="169"/>
      <c r="BOM539" s="169"/>
      <c r="BON539" s="169"/>
      <c r="BOO539" s="169"/>
      <c r="BOP539" s="169"/>
      <c r="BOQ539" s="169"/>
      <c r="BOR539" s="169"/>
      <c r="BOS539" s="169"/>
      <c r="BOT539" s="169"/>
      <c r="BOU539" s="169"/>
      <c r="BOV539" s="169"/>
      <c r="BOW539" s="169"/>
      <c r="BOX539" s="169"/>
      <c r="BOY539" s="169"/>
      <c r="BOZ539" s="169"/>
      <c r="BPA539" s="169"/>
      <c r="BPB539" s="169"/>
      <c r="BPC539" s="169"/>
      <c r="BPD539" s="169"/>
      <c r="BPE539" s="169"/>
      <c r="BPF539" s="169"/>
      <c r="BPG539" s="169"/>
      <c r="BPH539" s="169"/>
      <c r="BPI539" s="169"/>
      <c r="BPJ539" s="169"/>
      <c r="BPK539" s="169"/>
      <c r="BPL539" s="169"/>
      <c r="BPM539" s="169"/>
      <c r="BPN539" s="169"/>
      <c r="BPO539" s="169"/>
      <c r="BPP539" s="169"/>
      <c r="BPQ539" s="169"/>
      <c r="BPR539" s="169"/>
      <c r="BPS539" s="169"/>
      <c r="BPT539" s="169"/>
      <c r="BPU539" s="169"/>
      <c r="BPV539" s="169"/>
      <c r="BPW539" s="169"/>
      <c r="BPX539" s="169"/>
      <c r="BPY539" s="169"/>
      <c r="BPZ539" s="169"/>
      <c r="BQA539" s="169"/>
      <c r="BQB539" s="169"/>
      <c r="BQC539" s="546"/>
      <c r="BQD539" s="546"/>
      <c r="BQE539" s="546"/>
      <c r="BQF539" s="546"/>
      <c r="BQG539" s="546"/>
      <c r="BQH539" s="546"/>
      <c r="BQI539" s="546"/>
      <c r="BQJ539" s="546"/>
      <c r="BQK539" s="546"/>
      <c r="BQL539" s="546"/>
      <c r="BQM539" s="546"/>
      <c r="BQN539" s="546"/>
      <c r="BQO539" s="546"/>
      <c r="BQP539" s="546"/>
      <c r="BQQ539" s="546"/>
      <c r="BQR539" s="546"/>
      <c r="BQS539" s="546"/>
      <c r="BQT539" s="546"/>
      <c r="BQU539" s="546"/>
      <c r="BQV539" s="546"/>
      <c r="BQW539" s="546"/>
      <c r="BQX539" s="546"/>
      <c r="BQY539" s="546"/>
      <c r="BQZ539" s="546"/>
      <c r="BRA539" s="89"/>
      <c r="BRB539" s="89"/>
      <c r="BRC539" s="89"/>
      <c r="BRD539" s="89"/>
      <c r="BRE539" s="89"/>
      <c r="BRF539" s="546"/>
      <c r="BRG539" s="546"/>
      <c r="BRH539" s="89"/>
      <c r="BRI539" s="89"/>
      <c r="BRJ539" s="546"/>
      <c r="BRK539" s="546"/>
      <c r="BRL539" s="89"/>
      <c r="BRM539" s="89"/>
      <c r="BRN539" s="546"/>
      <c r="BRO539" s="546"/>
      <c r="BRP539" s="546"/>
      <c r="BRQ539" s="546"/>
      <c r="BRR539" s="546"/>
      <c r="BRS539" s="546"/>
      <c r="BRT539" s="546"/>
      <c r="BRU539" s="89"/>
      <c r="BRV539" s="89"/>
      <c r="BRW539" s="546"/>
      <c r="BRX539" s="546"/>
      <c r="BRY539" s="89"/>
      <c r="BRZ539" s="89"/>
      <c r="BSA539" s="546"/>
      <c r="BSB539" s="546"/>
      <c r="BSC539" s="546"/>
      <c r="BSD539" s="546"/>
      <c r="BSE539" s="546"/>
      <c r="BSF539" s="204"/>
      <c r="BSG539" s="108"/>
      <c r="BSH539" s="546"/>
      <c r="BSI539" s="546"/>
      <c r="BSJ539" s="546"/>
      <c r="BSK539" s="546"/>
      <c r="BSL539" s="546"/>
      <c r="BSM539" s="546"/>
      <c r="BSN539" s="546"/>
      <c r="BSO539" s="169"/>
      <c r="BSP539" s="169"/>
      <c r="BSQ539" s="169"/>
      <c r="BSR539" s="169"/>
      <c r="BSS539" s="169"/>
      <c r="BST539" s="169"/>
      <c r="BSU539" s="169"/>
      <c r="BSV539" s="169"/>
      <c r="BSW539" s="169"/>
      <c r="BSX539" s="169"/>
      <c r="BSY539" s="169"/>
      <c r="BSZ539" s="169"/>
      <c r="BTA539" s="169"/>
      <c r="BTB539" s="169"/>
      <c r="BTC539" s="169"/>
      <c r="BTD539" s="169"/>
      <c r="BTE539" s="169"/>
      <c r="BTF539" s="169"/>
      <c r="BTG539" s="169"/>
      <c r="BTH539" s="169"/>
      <c r="BTI539" s="169"/>
      <c r="BTJ539" s="169"/>
      <c r="BTK539" s="169"/>
      <c r="BTL539" s="169"/>
      <c r="BTM539" s="169"/>
      <c r="BTN539" s="169"/>
      <c r="BTO539" s="169"/>
      <c r="BTP539" s="169"/>
      <c r="BTQ539" s="169"/>
      <c r="BTR539" s="169"/>
      <c r="BTS539" s="169"/>
      <c r="BTT539" s="169"/>
      <c r="BTU539" s="169"/>
      <c r="BTV539" s="169"/>
      <c r="BTW539" s="169"/>
      <c r="BTX539" s="169"/>
      <c r="BTY539" s="169"/>
      <c r="BTZ539" s="169"/>
      <c r="BUA539" s="169"/>
      <c r="BUB539" s="169"/>
      <c r="BUC539" s="169"/>
      <c r="BUD539" s="169"/>
      <c r="BUE539" s="169"/>
      <c r="BUF539" s="169"/>
      <c r="BUG539" s="546"/>
      <c r="BUH539" s="546"/>
      <c r="BUI539" s="546"/>
      <c r="BUJ539" s="546"/>
      <c r="BUK539" s="546"/>
      <c r="BUL539" s="546"/>
      <c r="BUM539" s="546"/>
      <c r="BUN539" s="546"/>
      <c r="BUO539" s="546"/>
      <c r="BUP539" s="546"/>
      <c r="BUQ539" s="546"/>
      <c r="BUR539" s="546"/>
      <c r="BUS539" s="546"/>
      <c r="BUT539" s="546"/>
      <c r="BUU539" s="546"/>
      <c r="BUV539" s="546"/>
      <c r="BUW539" s="546"/>
      <c r="BUX539" s="546"/>
      <c r="BUY539" s="546"/>
      <c r="BUZ539" s="546"/>
      <c r="BVA539" s="546"/>
      <c r="BVB539" s="546"/>
      <c r="BVC539" s="546"/>
      <c r="BVD539" s="546"/>
      <c r="BVE539" s="89"/>
      <c r="BVF539" s="89"/>
      <c r="BVG539" s="89"/>
      <c r="BVH539" s="89"/>
      <c r="BVI539" s="89"/>
      <c r="BVJ539" s="546"/>
      <c r="BVK539" s="546"/>
      <c r="BVL539" s="89"/>
      <c r="BVM539" s="89"/>
      <c r="BVN539" s="546"/>
      <c r="BVO539" s="546"/>
      <c r="BVP539" s="89"/>
      <c r="BVQ539" s="89"/>
      <c r="BVR539" s="546"/>
      <c r="BVS539" s="546"/>
      <c r="BVT539" s="546"/>
      <c r="BVU539" s="546"/>
      <c r="BVV539" s="546"/>
      <c r="BVW539" s="546"/>
      <c r="BVX539" s="546"/>
      <c r="BVY539" s="89"/>
      <c r="BVZ539" s="89"/>
      <c r="BWA539" s="546"/>
      <c r="BWB539" s="546"/>
      <c r="BWC539" s="89"/>
      <c r="BWD539" s="89"/>
      <c r="BWE539" s="546"/>
      <c r="BWF539" s="546"/>
      <c r="BWG539" s="546"/>
      <c r="BWH539" s="546"/>
      <c r="BWI539" s="546"/>
      <c r="BWJ539" s="204"/>
      <c r="BWK539" s="108"/>
      <c r="BWL539" s="546"/>
      <c r="BWM539" s="546"/>
      <c r="BWN539" s="546"/>
      <c r="BWO539" s="546"/>
      <c r="BWP539" s="546"/>
      <c r="BWQ539" s="546"/>
      <c r="BWR539" s="546"/>
      <c r="BWS539" s="169"/>
      <c r="BWT539" s="169"/>
      <c r="BWU539" s="169"/>
      <c r="BWV539" s="169"/>
      <c r="BWW539" s="169"/>
      <c r="BWX539" s="169"/>
      <c r="BWY539" s="169"/>
      <c r="BWZ539" s="169"/>
      <c r="BXA539" s="169"/>
      <c r="BXB539" s="169"/>
      <c r="BXC539" s="169"/>
      <c r="BXD539" s="169"/>
      <c r="BXE539" s="169"/>
      <c r="BXF539" s="169"/>
      <c r="BXG539" s="169"/>
      <c r="BXH539" s="169"/>
      <c r="BXI539" s="169"/>
      <c r="BXJ539" s="169"/>
      <c r="BXK539" s="169"/>
      <c r="BXL539" s="169"/>
      <c r="BXM539" s="169"/>
      <c r="BXN539" s="169"/>
      <c r="BXO539" s="169"/>
      <c r="BXP539" s="169"/>
      <c r="BXQ539" s="169"/>
      <c r="BXR539" s="169"/>
      <c r="BXS539" s="169"/>
      <c r="BXT539" s="169"/>
      <c r="BXU539" s="169"/>
      <c r="BXV539" s="169"/>
      <c r="BXW539" s="169"/>
      <c r="BXX539" s="169"/>
      <c r="BXY539" s="169"/>
      <c r="BXZ539" s="169"/>
      <c r="BYA539" s="169"/>
      <c r="BYB539" s="169"/>
      <c r="BYC539" s="169"/>
      <c r="BYD539" s="169"/>
      <c r="BYE539" s="169"/>
      <c r="BYF539" s="169"/>
      <c r="BYG539" s="169"/>
      <c r="BYH539" s="169"/>
      <c r="BYI539" s="169"/>
      <c r="BYJ539" s="169"/>
      <c r="BYK539" s="546"/>
      <c r="BYL539" s="546"/>
      <c r="BYM539" s="546"/>
      <c r="BYN539" s="546"/>
      <c r="BYO539" s="546"/>
      <c r="BYP539" s="546"/>
      <c r="BYQ539" s="546"/>
      <c r="BYR539" s="546"/>
      <c r="BYS539" s="546"/>
      <c r="BYT539" s="546"/>
      <c r="BYU539" s="546"/>
      <c r="BYV539" s="546"/>
      <c r="BYW539" s="546"/>
      <c r="BYX539" s="546"/>
      <c r="BYY539" s="546"/>
      <c r="BYZ539" s="546"/>
      <c r="BZA539" s="546"/>
      <c r="BZB539" s="546"/>
      <c r="BZC539" s="546"/>
      <c r="BZD539" s="546"/>
      <c r="BZE539" s="546"/>
      <c r="BZF539" s="546"/>
      <c r="BZG539" s="546"/>
      <c r="BZH539" s="546"/>
      <c r="BZI539" s="89"/>
      <c r="BZJ539" s="89"/>
      <c r="BZK539" s="89"/>
      <c r="BZL539" s="89"/>
      <c r="BZM539" s="89"/>
      <c r="BZN539" s="546"/>
      <c r="BZO539" s="546"/>
      <c r="BZP539" s="89"/>
      <c r="BZQ539" s="89"/>
      <c r="BZR539" s="546"/>
      <c r="BZS539" s="546"/>
      <c r="BZT539" s="89"/>
      <c r="BZU539" s="89"/>
      <c r="BZV539" s="546"/>
      <c r="BZW539" s="546"/>
      <c r="BZX539" s="546"/>
      <c r="BZY539" s="546"/>
      <c r="BZZ539" s="546"/>
      <c r="CAA539" s="546"/>
      <c r="CAB539" s="546"/>
      <c r="CAC539" s="89"/>
      <c r="CAD539" s="89"/>
      <c r="CAE539" s="546"/>
      <c r="CAF539" s="546"/>
      <c r="CAG539" s="89"/>
      <c r="CAH539" s="89"/>
      <c r="CAI539" s="546"/>
      <c r="CAJ539" s="546"/>
      <c r="CAK539" s="546"/>
      <c r="CAL539" s="546"/>
      <c r="CAM539" s="546"/>
      <c r="CAN539" s="204"/>
      <c r="CAO539" s="108"/>
      <c r="CAP539" s="546"/>
      <c r="CAQ539" s="546"/>
      <c r="CAR539" s="546"/>
      <c r="CAS539" s="546"/>
      <c r="CAT539" s="546"/>
      <c r="CAU539" s="546"/>
      <c r="CAV539" s="546"/>
      <c r="CAW539" s="169"/>
      <c r="CAX539" s="169"/>
      <c r="CAY539" s="169"/>
      <c r="CAZ539" s="169"/>
      <c r="CBA539" s="169"/>
      <c r="CBB539" s="169"/>
      <c r="CBC539" s="169"/>
      <c r="CBD539" s="169"/>
      <c r="CBE539" s="169"/>
      <c r="CBF539" s="169"/>
      <c r="CBG539" s="169"/>
      <c r="CBH539" s="169"/>
      <c r="CBI539" s="169"/>
      <c r="CBJ539" s="169"/>
      <c r="CBK539" s="169"/>
      <c r="CBL539" s="169"/>
      <c r="CBM539" s="169"/>
      <c r="CBN539" s="169"/>
      <c r="CBO539" s="169"/>
      <c r="CBP539" s="169"/>
      <c r="CBQ539" s="169"/>
      <c r="CBR539" s="169"/>
      <c r="CBS539" s="169"/>
      <c r="CBT539" s="169"/>
      <c r="CBU539" s="169"/>
      <c r="CBV539" s="169"/>
      <c r="CBW539" s="169"/>
      <c r="CBX539" s="169"/>
      <c r="CBY539" s="169"/>
      <c r="CBZ539" s="169"/>
      <c r="CCA539" s="169"/>
      <c r="CCB539" s="169"/>
      <c r="CCC539" s="169"/>
      <c r="CCD539" s="169"/>
      <c r="CCE539" s="169"/>
      <c r="CCF539" s="169"/>
      <c r="CCG539" s="169"/>
      <c r="CCH539" s="169"/>
      <c r="CCI539" s="169"/>
      <c r="CCJ539" s="169"/>
      <c r="CCK539" s="169"/>
      <c r="CCL539" s="169"/>
      <c r="CCM539" s="169"/>
      <c r="CCN539" s="169"/>
      <c r="CCO539" s="546"/>
      <c r="CCP539" s="546"/>
      <c r="CCQ539" s="546"/>
      <c r="CCR539" s="546"/>
      <c r="CCS539" s="546"/>
      <c r="CCT539" s="546"/>
      <c r="CCU539" s="546"/>
      <c r="CCV539" s="546"/>
      <c r="CCW539" s="546"/>
      <c r="CCX539" s="546"/>
      <c r="CCY539" s="546"/>
      <c r="CCZ539" s="546"/>
      <c r="CDA539" s="546"/>
      <c r="CDB539" s="546"/>
      <c r="CDC539" s="546"/>
      <c r="CDD539" s="546"/>
      <c r="CDE539" s="546"/>
      <c r="CDF539" s="546"/>
      <c r="CDG539" s="546"/>
      <c r="CDH539" s="546"/>
      <c r="CDI539" s="546"/>
      <c r="CDJ539" s="546"/>
      <c r="CDK539" s="546"/>
      <c r="CDL539" s="546"/>
      <c r="CDM539" s="89"/>
      <c r="CDN539" s="89"/>
      <c r="CDO539" s="89"/>
      <c r="CDP539" s="89"/>
      <c r="CDQ539" s="89"/>
      <c r="CDR539" s="546"/>
      <c r="CDS539" s="546"/>
      <c r="CDT539" s="89"/>
      <c r="CDU539" s="89"/>
      <c r="CDV539" s="546"/>
      <c r="CDW539" s="546"/>
      <c r="CDX539" s="89"/>
      <c r="CDY539" s="89"/>
      <c r="CDZ539" s="546"/>
      <c r="CEA539" s="546"/>
      <c r="CEB539" s="546"/>
      <c r="CEC539" s="546"/>
      <c r="CED539" s="546"/>
      <c r="CEE539" s="546"/>
      <c r="CEF539" s="546"/>
      <c r="CEG539" s="89"/>
      <c r="CEH539" s="89"/>
      <c r="CEI539" s="546"/>
      <c r="CEJ539" s="546"/>
      <c r="CEK539" s="89"/>
      <c r="CEL539" s="89"/>
      <c r="CEM539" s="546"/>
      <c r="CEN539" s="546"/>
      <c r="CEO539" s="546"/>
      <c r="CEP539" s="546"/>
      <c r="CEQ539" s="546"/>
      <c r="CER539" s="204"/>
      <c r="CES539" s="108"/>
      <c r="CET539" s="546"/>
      <c r="CEU539" s="546"/>
      <c r="CEV539" s="546"/>
      <c r="CEW539" s="546"/>
      <c r="CEX539" s="546"/>
      <c r="CEY539" s="546"/>
      <c r="CEZ539" s="546"/>
      <c r="CFA539" s="169"/>
      <c r="CFB539" s="169"/>
      <c r="CFC539" s="169"/>
      <c r="CFD539" s="169"/>
      <c r="CFE539" s="169"/>
      <c r="CFF539" s="169"/>
      <c r="CFG539" s="169"/>
      <c r="CFH539" s="169"/>
      <c r="CFI539" s="169"/>
      <c r="CFJ539" s="169"/>
      <c r="CFK539" s="169"/>
      <c r="CFL539" s="169"/>
      <c r="CFM539" s="169"/>
      <c r="CFN539" s="169"/>
      <c r="CFO539" s="169"/>
      <c r="CFP539" s="169"/>
      <c r="CFQ539" s="169"/>
      <c r="CFR539" s="169"/>
      <c r="CFS539" s="169"/>
      <c r="CFT539" s="169"/>
      <c r="CFU539" s="169"/>
      <c r="CFV539" s="169"/>
      <c r="CFW539" s="169"/>
      <c r="CFX539" s="169"/>
      <c r="CFY539" s="169"/>
      <c r="CFZ539" s="169"/>
      <c r="CGA539" s="169"/>
      <c r="CGB539" s="169"/>
      <c r="CGC539" s="169"/>
      <c r="CGD539" s="169"/>
      <c r="CGE539" s="169"/>
      <c r="CGF539" s="169"/>
      <c r="CGG539" s="169"/>
      <c r="CGH539" s="169"/>
      <c r="CGI539" s="169"/>
      <c r="CGJ539" s="169"/>
      <c r="CGK539" s="169"/>
      <c r="CGL539" s="169"/>
      <c r="CGM539" s="169"/>
      <c r="CGN539" s="169"/>
      <c r="CGO539" s="169"/>
      <c r="CGP539" s="169"/>
      <c r="CGQ539" s="169"/>
      <c r="CGR539" s="169"/>
      <c r="CGS539" s="546"/>
      <c r="CGT539" s="546"/>
      <c r="CGU539" s="546"/>
      <c r="CGV539" s="546"/>
      <c r="CGW539" s="546"/>
      <c r="CGX539" s="546"/>
      <c r="CGY539" s="546"/>
      <c r="CGZ539" s="546"/>
      <c r="CHA539" s="546"/>
      <c r="CHB539" s="546"/>
      <c r="CHC539" s="546"/>
      <c r="CHD539" s="546"/>
      <c r="CHE539" s="546"/>
      <c r="CHF539" s="546"/>
      <c r="CHG539" s="546"/>
      <c r="CHH539" s="546"/>
      <c r="CHI539" s="546"/>
      <c r="CHJ539" s="546"/>
      <c r="CHK539" s="546"/>
      <c r="CHL539" s="546"/>
      <c r="CHM539" s="546"/>
      <c r="CHN539" s="546"/>
      <c r="CHO539" s="546"/>
      <c r="CHP539" s="546"/>
      <c r="CHQ539" s="89"/>
      <c r="CHR539" s="89"/>
      <c r="CHS539" s="89"/>
      <c r="CHT539" s="89"/>
      <c r="CHU539" s="89"/>
      <c r="CHV539" s="546"/>
      <c r="CHW539" s="546"/>
      <c r="CHX539" s="89"/>
      <c r="CHY539" s="89"/>
      <c r="CHZ539" s="546"/>
      <c r="CIA539" s="546"/>
      <c r="CIB539" s="89"/>
      <c r="CIC539" s="89"/>
      <c r="CID539" s="546"/>
      <c r="CIE539" s="546"/>
      <c r="CIF539" s="546"/>
      <c r="CIG539" s="546"/>
      <c r="CIH539" s="546"/>
      <c r="CII539" s="546"/>
      <c r="CIJ539" s="546"/>
      <c r="CIK539" s="89"/>
      <c r="CIL539" s="89"/>
      <c r="CIM539" s="546"/>
      <c r="CIN539" s="546"/>
      <c r="CIO539" s="89"/>
      <c r="CIP539" s="89"/>
      <c r="CIQ539" s="546"/>
      <c r="CIR539" s="546"/>
      <c r="CIS539" s="546"/>
      <c r="CIT539" s="546"/>
      <c r="CIU539" s="546"/>
      <c r="CIV539" s="204"/>
      <c r="CIW539" s="108"/>
      <c r="CIX539" s="546"/>
      <c r="CIY539" s="546"/>
      <c r="CIZ539" s="546"/>
      <c r="CJA539" s="546"/>
      <c r="CJB539" s="546"/>
      <c r="CJC539" s="546"/>
      <c r="CJD539" s="546"/>
      <c r="CJE539" s="169"/>
      <c r="CJF539" s="169"/>
      <c r="CJG539" s="169"/>
      <c r="CJH539" s="169"/>
      <c r="CJI539" s="169"/>
      <c r="CJJ539" s="169"/>
      <c r="CJK539" s="169"/>
      <c r="CJL539" s="169"/>
      <c r="CJM539" s="169"/>
      <c r="CJN539" s="169"/>
      <c r="CJO539" s="169"/>
      <c r="CJP539" s="169"/>
      <c r="CJQ539" s="169"/>
      <c r="CJR539" s="169"/>
      <c r="CJS539" s="169"/>
      <c r="CJT539" s="169"/>
      <c r="CJU539" s="169"/>
      <c r="CJV539" s="169"/>
      <c r="CJW539" s="169"/>
      <c r="CJX539" s="169"/>
      <c r="CJY539" s="169"/>
      <c r="CJZ539" s="169"/>
      <c r="CKA539" s="169"/>
      <c r="CKB539" s="169"/>
      <c r="CKC539" s="169"/>
      <c r="CKD539" s="169"/>
      <c r="CKE539" s="169"/>
      <c r="CKF539" s="169"/>
      <c r="CKG539" s="169"/>
      <c r="CKH539" s="169"/>
      <c r="CKI539" s="169"/>
      <c r="CKJ539" s="169"/>
      <c r="CKK539" s="169"/>
      <c r="CKL539" s="169"/>
      <c r="CKM539" s="169"/>
      <c r="CKN539" s="169"/>
      <c r="CKO539" s="169"/>
      <c r="CKP539" s="169"/>
      <c r="CKQ539" s="169"/>
      <c r="CKR539" s="169"/>
      <c r="CKS539" s="169"/>
      <c r="CKT539" s="169"/>
      <c r="CKU539" s="169"/>
      <c r="CKV539" s="169"/>
      <c r="CKW539" s="546"/>
      <c r="CKX539" s="546"/>
      <c r="CKY539" s="546"/>
      <c r="CKZ539" s="546"/>
      <c r="CLA539" s="546"/>
      <c r="CLB539" s="546"/>
      <c r="CLC539" s="546"/>
      <c r="CLD539" s="546"/>
      <c r="CLE539" s="546"/>
      <c r="CLF539" s="546"/>
      <c r="CLG539" s="546"/>
      <c r="CLH539" s="546"/>
      <c r="CLI539" s="546"/>
      <c r="CLJ539" s="546"/>
      <c r="CLK539" s="546"/>
      <c r="CLL539" s="546"/>
      <c r="CLM539" s="546"/>
      <c r="CLN539" s="546"/>
      <c r="CLO539" s="546"/>
      <c r="CLP539" s="546"/>
      <c r="CLQ539" s="546"/>
      <c r="CLR539" s="546"/>
      <c r="CLS539" s="546"/>
      <c r="CLT539" s="546"/>
      <c r="CLU539" s="89"/>
      <c r="CLV539" s="89"/>
      <c r="CLW539" s="89"/>
      <c r="CLX539" s="89"/>
      <c r="CLY539" s="89"/>
      <c r="CLZ539" s="546"/>
      <c r="CMA539" s="546"/>
      <c r="CMB539" s="89"/>
      <c r="CMC539" s="89"/>
      <c r="CMD539" s="546"/>
      <c r="CME539" s="546"/>
      <c r="CMF539" s="89"/>
      <c r="CMG539" s="89"/>
      <c r="CMH539" s="546"/>
      <c r="CMI539" s="546"/>
      <c r="CMJ539" s="546"/>
      <c r="CMK539" s="546"/>
      <c r="CML539" s="546"/>
      <c r="CMM539" s="546"/>
      <c r="CMN539" s="546"/>
      <c r="CMO539" s="89"/>
      <c r="CMP539" s="89"/>
      <c r="CMQ539" s="546"/>
      <c r="CMR539" s="546"/>
      <c r="CMS539" s="89"/>
      <c r="CMT539" s="89"/>
      <c r="CMU539" s="546"/>
      <c r="CMV539" s="546"/>
      <c r="CMW539" s="546"/>
      <c r="CMX539" s="546"/>
      <c r="CMY539" s="546"/>
      <c r="CMZ539" s="204"/>
      <c r="CNA539" s="108"/>
      <c r="CNB539" s="546"/>
      <c r="CNC539" s="546"/>
      <c r="CND539" s="546"/>
      <c r="CNE539" s="546"/>
      <c r="CNF539" s="546"/>
      <c r="CNG539" s="546"/>
      <c r="CNH539" s="546"/>
      <c r="CNI539" s="169"/>
      <c r="CNJ539" s="169"/>
      <c r="CNK539" s="169"/>
      <c r="CNL539" s="169"/>
      <c r="CNM539" s="169"/>
      <c r="CNN539" s="169"/>
      <c r="CNO539" s="169"/>
      <c r="CNP539" s="169"/>
      <c r="CNQ539" s="169"/>
      <c r="CNR539" s="169"/>
      <c r="CNS539" s="169"/>
      <c r="CNT539" s="169"/>
      <c r="CNU539" s="169"/>
      <c r="CNV539" s="169"/>
      <c r="CNW539" s="169"/>
      <c r="CNX539" s="169"/>
      <c r="CNY539" s="169"/>
      <c r="CNZ539" s="169"/>
      <c r="COA539" s="169"/>
      <c r="COB539" s="169"/>
      <c r="COC539" s="169"/>
      <c r="COD539" s="169"/>
      <c r="COE539" s="169"/>
      <c r="COF539" s="169"/>
      <c r="COG539" s="169"/>
      <c r="COH539" s="169"/>
      <c r="COI539" s="169"/>
      <c r="COJ539" s="169"/>
      <c r="COK539" s="169"/>
      <c r="COL539" s="169"/>
      <c r="COM539" s="169"/>
      <c r="CON539" s="169"/>
      <c r="COO539" s="169"/>
      <c r="COP539" s="169"/>
      <c r="COQ539" s="169"/>
      <c r="COR539" s="169"/>
      <c r="COS539" s="169"/>
      <c r="COT539" s="169"/>
      <c r="COU539" s="169"/>
      <c r="COV539" s="169"/>
      <c r="COW539" s="169"/>
      <c r="COX539" s="169"/>
      <c r="COY539" s="169"/>
      <c r="COZ539" s="169"/>
      <c r="CPA539" s="546"/>
      <c r="CPB539" s="546"/>
      <c r="CPC539" s="546"/>
      <c r="CPD539" s="546"/>
      <c r="CPE539" s="546"/>
      <c r="CPF539" s="546"/>
      <c r="CPG539" s="546"/>
      <c r="CPH539" s="546"/>
      <c r="CPI539" s="546"/>
      <c r="CPJ539" s="546"/>
      <c r="CPK539" s="546"/>
      <c r="CPL539" s="546"/>
      <c r="CPM539" s="546"/>
      <c r="CPN539" s="546"/>
      <c r="CPO539" s="546"/>
      <c r="CPP539" s="546"/>
      <c r="CPQ539" s="546"/>
      <c r="CPR539" s="546"/>
      <c r="CPS539" s="546"/>
      <c r="CPT539" s="546"/>
      <c r="CPU539" s="546"/>
      <c r="CPV539" s="546"/>
      <c r="CPW539" s="546"/>
      <c r="CPX539" s="546"/>
      <c r="CPY539" s="89"/>
      <c r="CPZ539" s="89"/>
      <c r="CQA539" s="89"/>
      <c r="CQB539" s="89"/>
      <c r="CQC539" s="89"/>
      <c r="CQD539" s="546"/>
      <c r="CQE539" s="546"/>
      <c r="CQF539" s="89"/>
      <c r="CQG539" s="89"/>
      <c r="CQH539" s="546"/>
      <c r="CQI539" s="546"/>
      <c r="CQJ539" s="89"/>
      <c r="CQK539" s="89"/>
      <c r="CQL539" s="546"/>
      <c r="CQM539" s="546"/>
      <c r="CQN539" s="546"/>
      <c r="CQO539" s="546"/>
      <c r="CQP539" s="546"/>
      <c r="CQQ539" s="546"/>
      <c r="CQR539" s="546"/>
      <c r="CQS539" s="89"/>
      <c r="CQT539" s="89"/>
      <c r="CQU539" s="546"/>
      <c r="CQV539" s="546"/>
      <c r="CQW539" s="89"/>
      <c r="CQX539" s="89"/>
      <c r="CQY539" s="546"/>
      <c r="CQZ539" s="546"/>
      <c r="CRA539" s="546"/>
      <c r="CRB539" s="546"/>
      <c r="CRC539" s="546"/>
      <c r="CRD539" s="204"/>
      <c r="CRE539" s="108"/>
      <c r="CRF539" s="546"/>
      <c r="CRG539" s="546"/>
      <c r="CRH539" s="546"/>
      <c r="CRI539" s="546"/>
      <c r="CRJ539" s="546"/>
      <c r="CRK539" s="546"/>
      <c r="CRL539" s="546"/>
      <c r="CRM539" s="169"/>
      <c r="CRN539" s="169"/>
      <c r="CRO539" s="169"/>
      <c r="CRP539" s="169"/>
      <c r="CRQ539" s="169"/>
      <c r="CRR539" s="169"/>
      <c r="CRS539" s="169"/>
      <c r="CRT539" s="169"/>
      <c r="CRU539" s="169"/>
      <c r="CRV539" s="169"/>
      <c r="CRW539" s="169"/>
      <c r="CRX539" s="169"/>
      <c r="CRY539" s="169"/>
      <c r="CRZ539" s="169"/>
      <c r="CSA539" s="169"/>
      <c r="CSB539" s="169"/>
      <c r="CSC539" s="169"/>
      <c r="CSD539" s="169"/>
      <c r="CSE539" s="169"/>
      <c r="CSF539" s="169"/>
      <c r="CSG539" s="169"/>
      <c r="CSH539" s="169"/>
      <c r="CSI539" s="169"/>
      <c r="CSJ539" s="169"/>
      <c r="CSK539" s="169"/>
      <c r="CSL539" s="169"/>
      <c r="CSM539" s="169"/>
      <c r="CSN539" s="169"/>
      <c r="CSO539" s="169"/>
      <c r="CSP539" s="169"/>
      <c r="CSQ539" s="169"/>
      <c r="CSR539" s="169"/>
      <c r="CSS539" s="169"/>
      <c r="CST539" s="169"/>
      <c r="CSU539" s="169"/>
      <c r="CSV539" s="169"/>
      <c r="CSW539" s="169"/>
      <c r="CSX539" s="169"/>
      <c r="CSY539" s="169"/>
      <c r="CSZ539" s="169"/>
      <c r="CTA539" s="169"/>
      <c r="CTB539" s="169"/>
      <c r="CTC539" s="169"/>
      <c r="CTD539" s="169"/>
      <c r="CTE539" s="546"/>
      <c r="CTF539" s="546"/>
      <c r="CTG539" s="546"/>
      <c r="CTH539" s="546"/>
      <c r="CTI539" s="546"/>
      <c r="CTJ539" s="546"/>
      <c r="CTK539" s="546"/>
      <c r="CTL539" s="546"/>
      <c r="CTM539" s="546"/>
      <c r="CTN539" s="546"/>
      <c r="CTO539" s="546"/>
      <c r="CTP539" s="546"/>
      <c r="CTQ539" s="546"/>
      <c r="CTR539" s="546"/>
      <c r="CTS539" s="546"/>
      <c r="CTT539" s="546"/>
      <c r="CTU539" s="546"/>
      <c r="CTV539" s="546"/>
      <c r="CTW539" s="546"/>
      <c r="CTX539" s="546"/>
      <c r="CTY539" s="546"/>
      <c r="CTZ539" s="546"/>
      <c r="CUA539" s="546"/>
      <c r="CUB539" s="546"/>
      <c r="CUC539" s="89"/>
      <c r="CUD539" s="89"/>
      <c r="CUE539" s="89"/>
      <c r="CUF539" s="89"/>
      <c r="CUG539" s="89"/>
      <c r="CUH539" s="546"/>
      <c r="CUI539" s="546"/>
      <c r="CUJ539" s="89"/>
      <c r="CUK539" s="89"/>
      <c r="CUL539" s="546"/>
      <c r="CUM539" s="546"/>
      <c r="CUN539" s="89"/>
      <c r="CUO539" s="89"/>
      <c r="CUP539" s="546"/>
      <c r="CUQ539" s="546"/>
      <c r="CUR539" s="546"/>
      <c r="CUS539" s="546"/>
      <c r="CUT539" s="546"/>
      <c r="CUU539" s="546"/>
      <c r="CUV539" s="546"/>
      <c r="CUW539" s="89"/>
      <c r="CUX539" s="89"/>
      <c r="CUY539" s="546"/>
      <c r="CUZ539" s="546"/>
      <c r="CVA539" s="89"/>
      <c r="CVB539" s="89"/>
      <c r="CVC539" s="546"/>
      <c r="CVD539" s="546"/>
      <c r="CVE539" s="546"/>
      <c r="CVF539" s="546"/>
      <c r="CVG539" s="546"/>
      <c r="CVH539" s="204"/>
      <c r="CVI539" s="108"/>
      <c r="CVJ539" s="546"/>
      <c r="CVK539" s="546"/>
      <c r="CVL539" s="546"/>
      <c r="CVM539" s="546"/>
      <c r="CVN539" s="546"/>
      <c r="CVO539" s="546"/>
      <c r="CVP539" s="546"/>
      <c r="CVQ539" s="169"/>
      <c r="CVR539" s="169"/>
      <c r="CVS539" s="169"/>
      <c r="CVT539" s="169"/>
      <c r="CVU539" s="169"/>
      <c r="CVV539" s="169"/>
      <c r="CVW539" s="169"/>
      <c r="CVX539" s="169"/>
      <c r="CVY539" s="169"/>
      <c r="CVZ539" s="169"/>
      <c r="CWA539" s="169"/>
      <c r="CWB539" s="169"/>
      <c r="CWC539" s="169"/>
      <c r="CWD539" s="169"/>
      <c r="CWE539" s="169"/>
      <c r="CWF539" s="169"/>
      <c r="CWG539" s="169"/>
      <c r="CWH539" s="169"/>
      <c r="CWI539" s="169"/>
      <c r="CWJ539" s="169"/>
      <c r="CWK539" s="169"/>
      <c r="CWL539" s="169"/>
      <c r="CWM539" s="169"/>
      <c r="CWN539" s="169"/>
      <c r="CWO539" s="169"/>
      <c r="CWP539" s="169"/>
      <c r="CWQ539" s="169"/>
      <c r="CWR539" s="169"/>
      <c r="CWS539" s="169"/>
      <c r="CWT539" s="169"/>
      <c r="CWU539" s="169"/>
      <c r="CWV539" s="169"/>
      <c r="CWW539" s="169"/>
      <c r="CWX539" s="169"/>
      <c r="CWY539" s="169"/>
      <c r="CWZ539" s="169"/>
      <c r="CXA539" s="169"/>
      <c r="CXB539" s="169"/>
      <c r="CXC539" s="169"/>
      <c r="CXD539" s="169"/>
      <c r="CXE539" s="169"/>
      <c r="CXF539" s="169"/>
      <c r="CXG539" s="169"/>
      <c r="CXH539" s="169"/>
      <c r="CXI539" s="546"/>
      <c r="CXJ539" s="546"/>
      <c r="CXK539" s="546"/>
      <c r="CXL539" s="546"/>
      <c r="CXM539" s="546"/>
      <c r="CXN539" s="546"/>
      <c r="CXO539" s="546"/>
      <c r="CXP539" s="546"/>
      <c r="CXQ539" s="546"/>
      <c r="CXR539" s="546"/>
      <c r="CXS539" s="546"/>
      <c r="CXT539" s="546"/>
      <c r="CXU539" s="546"/>
      <c r="CXV539" s="546"/>
      <c r="CXW539" s="546"/>
      <c r="CXX539" s="546"/>
      <c r="CXY539" s="546"/>
      <c r="CXZ539" s="546"/>
      <c r="CYA539" s="546"/>
      <c r="CYB539" s="546"/>
      <c r="CYC539" s="546"/>
      <c r="CYD539" s="546"/>
      <c r="CYE539" s="546"/>
      <c r="CYF539" s="546"/>
      <c r="CYG539" s="89"/>
      <c r="CYH539" s="89"/>
      <c r="CYI539" s="89"/>
      <c r="CYJ539" s="89"/>
      <c r="CYK539" s="89"/>
      <c r="CYL539" s="546"/>
      <c r="CYM539" s="546"/>
      <c r="CYN539" s="89"/>
      <c r="CYO539" s="89"/>
      <c r="CYP539" s="546"/>
      <c r="CYQ539" s="546"/>
      <c r="CYR539" s="89"/>
      <c r="CYS539" s="89"/>
      <c r="CYT539" s="546"/>
      <c r="CYU539" s="546"/>
      <c r="CYV539" s="546"/>
      <c r="CYW539" s="546"/>
      <c r="CYX539" s="546"/>
      <c r="CYY539" s="546"/>
      <c r="CYZ539" s="546"/>
      <c r="CZA539" s="89"/>
      <c r="CZB539" s="89"/>
      <c r="CZC539" s="546"/>
      <c r="CZD539" s="546"/>
      <c r="CZE539" s="89"/>
      <c r="CZF539" s="89"/>
      <c r="CZG539" s="546"/>
      <c r="CZH539" s="546"/>
      <c r="CZI539" s="546"/>
      <c r="CZJ539" s="546"/>
      <c r="CZK539" s="546"/>
      <c r="CZL539" s="204"/>
      <c r="CZM539" s="108"/>
      <c r="CZN539" s="546"/>
      <c r="CZO539" s="546"/>
      <c r="CZP539" s="546"/>
      <c r="CZQ539" s="546"/>
      <c r="CZR539" s="546"/>
      <c r="CZS539" s="546"/>
      <c r="CZT539" s="546"/>
      <c r="CZU539" s="169"/>
      <c r="CZV539" s="169"/>
      <c r="CZW539" s="169"/>
      <c r="CZX539" s="169"/>
      <c r="CZY539" s="169"/>
      <c r="CZZ539" s="169"/>
      <c r="DAA539" s="169"/>
      <c r="DAB539" s="169"/>
      <c r="DAC539" s="169"/>
      <c r="DAD539" s="169"/>
      <c r="DAE539" s="169"/>
      <c r="DAF539" s="169"/>
      <c r="DAG539" s="169"/>
      <c r="DAH539" s="169"/>
      <c r="DAI539" s="169"/>
      <c r="DAJ539" s="169"/>
      <c r="DAK539" s="169"/>
      <c r="DAL539" s="169"/>
      <c r="DAM539" s="169"/>
      <c r="DAN539" s="169"/>
      <c r="DAO539" s="169"/>
      <c r="DAP539" s="169"/>
      <c r="DAQ539" s="169"/>
      <c r="DAR539" s="169"/>
      <c r="DAS539" s="169"/>
      <c r="DAT539" s="169"/>
      <c r="DAU539" s="169"/>
      <c r="DAV539" s="169"/>
      <c r="DAW539" s="169"/>
      <c r="DAX539" s="169"/>
      <c r="DAY539" s="169"/>
      <c r="DAZ539" s="169"/>
      <c r="DBA539" s="169"/>
      <c r="DBB539" s="169"/>
      <c r="DBC539" s="169"/>
      <c r="DBD539" s="169"/>
      <c r="DBE539" s="169"/>
      <c r="DBF539" s="169"/>
      <c r="DBG539" s="169"/>
      <c r="DBH539" s="169"/>
      <c r="DBI539" s="169"/>
      <c r="DBJ539" s="169"/>
      <c r="DBK539" s="169"/>
      <c r="DBL539" s="169"/>
      <c r="DBM539" s="546"/>
      <c r="DBN539" s="546"/>
      <c r="DBO539" s="546"/>
      <c r="DBP539" s="546"/>
      <c r="DBQ539" s="546"/>
      <c r="DBR539" s="546"/>
      <c r="DBS539" s="546"/>
      <c r="DBT539" s="546"/>
      <c r="DBU539" s="546"/>
      <c r="DBV539" s="546"/>
      <c r="DBW539" s="546"/>
      <c r="DBX539" s="546"/>
      <c r="DBY539" s="546"/>
      <c r="DBZ539" s="546"/>
      <c r="DCA539" s="546"/>
      <c r="DCB539" s="546"/>
      <c r="DCC539" s="546"/>
      <c r="DCD539" s="546"/>
      <c r="DCE539" s="546"/>
      <c r="DCF539" s="546"/>
      <c r="DCG539" s="546"/>
      <c r="DCH539" s="546"/>
      <c r="DCI539" s="546"/>
      <c r="DCJ539" s="546"/>
      <c r="DCK539" s="89"/>
      <c r="DCL539" s="89"/>
      <c r="DCM539" s="89"/>
      <c r="DCN539" s="89"/>
      <c r="DCO539" s="89"/>
      <c r="DCP539" s="546"/>
      <c r="DCQ539" s="546"/>
      <c r="DCR539" s="89"/>
      <c r="DCS539" s="89"/>
      <c r="DCT539" s="546"/>
      <c r="DCU539" s="546"/>
      <c r="DCV539" s="89"/>
      <c r="DCW539" s="89"/>
      <c r="DCX539" s="546"/>
      <c r="DCY539" s="546"/>
      <c r="DCZ539" s="546"/>
      <c r="DDA539" s="546"/>
      <c r="DDB539" s="546"/>
      <c r="DDC539" s="546"/>
      <c r="DDD539" s="546"/>
      <c r="DDE539" s="89"/>
      <c r="DDF539" s="89"/>
      <c r="DDG539" s="546"/>
      <c r="DDH539" s="546"/>
      <c r="DDI539" s="89"/>
      <c r="DDJ539" s="89"/>
      <c r="DDK539" s="546"/>
      <c r="DDL539" s="546"/>
      <c r="DDM539" s="546"/>
      <c r="DDN539" s="546"/>
      <c r="DDO539" s="546"/>
      <c r="DDP539" s="204"/>
      <c r="DDQ539" s="108"/>
      <c r="DDR539" s="546"/>
      <c r="DDS539" s="546"/>
      <c r="DDT539" s="546"/>
      <c r="DDU539" s="546"/>
      <c r="DDV539" s="546"/>
      <c r="DDW539" s="546"/>
      <c r="DDX539" s="546"/>
      <c r="DDY539" s="169"/>
      <c r="DDZ539" s="169"/>
      <c r="DEA539" s="169"/>
      <c r="DEB539" s="169"/>
      <c r="DEC539" s="169"/>
      <c r="DED539" s="169"/>
      <c r="DEE539" s="169"/>
      <c r="DEF539" s="169"/>
      <c r="DEG539" s="169"/>
      <c r="DEH539" s="169"/>
      <c r="DEI539" s="169"/>
      <c r="DEJ539" s="169"/>
      <c r="DEK539" s="169"/>
      <c r="DEL539" s="169"/>
      <c r="DEM539" s="169"/>
      <c r="DEN539" s="169"/>
      <c r="DEO539" s="169"/>
      <c r="DEP539" s="169"/>
      <c r="DEQ539" s="169"/>
      <c r="DER539" s="169"/>
      <c r="DES539" s="169"/>
      <c r="DET539" s="169"/>
      <c r="DEU539" s="169"/>
      <c r="DEV539" s="169"/>
      <c r="DEW539" s="169"/>
      <c r="DEX539" s="169"/>
      <c r="DEY539" s="169"/>
      <c r="DEZ539" s="169"/>
      <c r="DFA539" s="169"/>
      <c r="DFB539" s="169"/>
      <c r="DFC539" s="169"/>
      <c r="DFD539" s="169"/>
      <c r="DFE539" s="169"/>
      <c r="DFF539" s="169"/>
      <c r="DFG539" s="169"/>
      <c r="DFH539" s="169"/>
      <c r="DFI539" s="169"/>
      <c r="DFJ539" s="169"/>
      <c r="DFK539" s="169"/>
      <c r="DFL539" s="169"/>
      <c r="DFM539" s="169"/>
      <c r="DFN539" s="169"/>
      <c r="DFO539" s="169"/>
      <c r="DFP539" s="169"/>
      <c r="DFQ539" s="546"/>
      <c r="DFR539" s="546"/>
      <c r="DFS539" s="546"/>
      <c r="DFT539" s="546"/>
      <c r="DFU539" s="546"/>
      <c r="DFV539" s="546"/>
      <c r="DFW539" s="546"/>
      <c r="DFX539" s="546"/>
      <c r="DFY539" s="546"/>
      <c r="DFZ539" s="546"/>
      <c r="DGA539" s="546"/>
      <c r="DGB539" s="546"/>
      <c r="DGC539" s="546"/>
      <c r="DGD539" s="546"/>
      <c r="DGE539" s="546"/>
      <c r="DGF539" s="546"/>
      <c r="DGG539" s="546"/>
      <c r="DGH539" s="546"/>
      <c r="DGI539" s="546"/>
      <c r="DGJ539" s="546"/>
      <c r="DGK539" s="546"/>
      <c r="DGL539" s="546"/>
      <c r="DGM539" s="546"/>
      <c r="DGN539" s="546"/>
      <c r="DGO539" s="89"/>
      <c r="DGP539" s="89"/>
      <c r="DGQ539" s="89"/>
      <c r="DGR539" s="89"/>
      <c r="DGS539" s="89"/>
      <c r="DGT539" s="546"/>
      <c r="DGU539" s="546"/>
      <c r="DGV539" s="89"/>
      <c r="DGW539" s="89"/>
      <c r="DGX539" s="546"/>
      <c r="DGY539" s="546"/>
      <c r="DGZ539" s="89"/>
      <c r="DHA539" s="89"/>
      <c r="DHB539" s="546"/>
      <c r="DHC539" s="546"/>
      <c r="DHD539" s="546"/>
      <c r="DHE539" s="546"/>
      <c r="DHF539" s="546"/>
      <c r="DHG539" s="546"/>
      <c r="DHH539" s="546"/>
      <c r="DHI539" s="89"/>
      <c r="DHJ539" s="89"/>
      <c r="DHK539" s="546"/>
      <c r="DHL539" s="546"/>
      <c r="DHM539" s="89"/>
      <c r="DHN539" s="89"/>
      <c r="DHO539" s="546"/>
      <c r="DHP539" s="546"/>
      <c r="DHQ539" s="546"/>
      <c r="DHR539" s="546"/>
      <c r="DHS539" s="546"/>
      <c r="DHT539" s="204"/>
      <c r="DHU539" s="108"/>
      <c r="DHV539" s="546"/>
      <c r="DHW539" s="546"/>
      <c r="DHX539" s="546"/>
      <c r="DHY539" s="546"/>
      <c r="DHZ539" s="546"/>
      <c r="DIA539" s="546"/>
      <c r="DIB539" s="546"/>
      <c r="DIC539" s="169"/>
      <c r="DID539" s="169"/>
      <c r="DIE539" s="169"/>
      <c r="DIF539" s="169"/>
      <c r="DIG539" s="169"/>
      <c r="DIH539" s="169"/>
      <c r="DII539" s="169"/>
      <c r="DIJ539" s="169"/>
      <c r="DIK539" s="169"/>
      <c r="DIL539" s="169"/>
      <c r="DIM539" s="169"/>
      <c r="DIN539" s="169"/>
      <c r="DIO539" s="169"/>
      <c r="DIP539" s="169"/>
      <c r="DIQ539" s="169"/>
      <c r="DIR539" s="169"/>
      <c r="DIS539" s="169"/>
      <c r="DIT539" s="169"/>
      <c r="DIU539" s="169"/>
      <c r="DIV539" s="169"/>
      <c r="DIW539" s="169"/>
      <c r="DIX539" s="169"/>
      <c r="DIY539" s="169"/>
      <c r="DIZ539" s="169"/>
      <c r="DJA539" s="169"/>
      <c r="DJB539" s="169"/>
      <c r="DJC539" s="169"/>
      <c r="DJD539" s="169"/>
      <c r="DJE539" s="169"/>
      <c r="DJF539" s="169"/>
      <c r="DJG539" s="169"/>
      <c r="DJH539" s="169"/>
      <c r="DJI539" s="169"/>
      <c r="DJJ539" s="169"/>
      <c r="DJK539" s="169"/>
      <c r="DJL539" s="169"/>
      <c r="DJM539" s="169"/>
      <c r="DJN539" s="169"/>
      <c r="DJO539" s="169"/>
      <c r="DJP539" s="169"/>
      <c r="DJQ539" s="169"/>
      <c r="DJR539" s="169"/>
      <c r="DJS539" s="169"/>
      <c r="DJT539" s="169"/>
      <c r="DJU539" s="546"/>
      <c r="DJV539" s="546"/>
      <c r="DJW539" s="546"/>
      <c r="DJX539" s="546"/>
      <c r="DJY539" s="546"/>
      <c r="DJZ539" s="546"/>
      <c r="DKA539" s="546"/>
      <c r="DKB539" s="546"/>
      <c r="DKC539" s="546"/>
      <c r="DKD539" s="546"/>
      <c r="DKE539" s="546"/>
      <c r="DKF539" s="546"/>
      <c r="DKG539" s="546"/>
      <c r="DKH539" s="546"/>
      <c r="DKI539" s="546"/>
      <c r="DKJ539" s="546"/>
      <c r="DKK539" s="546"/>
      <c r="DKL539" s="546"/>
      <c r="DKM539" s="546"/>
      <c r="DKN539" s="546"/>
      <c r="DKO539" s="546"/>
      <c r="DKP539" s="546"/>
      <c r="DKQ539" s="546"/>
      <c r="DKR539" s="546"/>
      <c r="DKS539" s="89"/>
      <c r="DKT539" s="89"/>
      <c r="DKU539" s="89"/>
      <c r="DKV539" s="89"/>
      <c r="DKW539" s="89"/>
      <c r="DKX539" s="546"/>
      <c r="DKY539" s="546"/>
      <c r="DKZ539" s="89"/>
      <c r="DLA539" s="89"/>
      <c r="DLB539" s="546"/>
      <c r="DLC539" s="546"/>
      <c r="DLD539" s="89"/>
      <c r="DLE539" s="89"/>
      <c r="DLF539" s="546"/>
      <c r="DLG539" s="546"/>
      <c r="DLH539" s="546"/>
      <c r="DLI539" s="546"/>
      <c r="DLJ539" s="546"/>
      <c r="DLK539" s="546"/>
      <c r="DLL539" s="546"/>
      <c r="DLM539" s="89"/>
      <c r="DLN539" s="89"/>
      <c r="DLO539" s="546"/>
      <c r="DLP539" s="546"/>
      <c r="DLQ539" s="89"/>
      <c r="DLR539" s="89"/>
      <c r="DLS539" s="546"/>
      <c r="DLT539" s="546"/>
      <c r="DLU539" s="546"/>
      <c r="DLV539" s="546"/>
      <c r="DLW539" s="546"/>
      <c r="DLX539" s="204"/>
      <c r="DLY539" s="108"/>
      <c r="DLZ539" s="546"/>
      <c r="DMA539" s="546"/>
      <c r="DMB539" s="546"/>
      <c r="DMC539" s="546"/>
      <c r="DMD539" s="546"/>
      <c r="DME539" s="546"/>
      <c r="DMF539" s="546"/>
      <c r="DMG539" s="169"/>
      <c r="DMH539" s="169"/>
      <c r="DMI539" s="169"/>
      <c r="DMJ539" s="169"/>
      <c r="DMK539" s="169"/>
      <c r="DML539" s="169"/>
      <c r="DMM539" s="169"/>
      <c r="DMN539" s="169"/>
      <c r="DMO539" s="169"/>
      <c r="DMP539" s="169"/>
      <c r="DMQ539" s="169"/>
      <c r="DMR539" s="169"/>
      <c r="DMS539" s="169"/>
      <c r="DMT539" s="169"/>
      <c r="DMU539" s="169"/>
      <c r="DMV539" s="169"/>
      <c r="DMW539" s="169"/>
      <c r="DMX539" s="169"/>
      <c r="DMY539" s="169"/>
      <c r="DMZ539" s="169"/>
      <c r="DNA539" s="169"/>
      <c r="DNB539" s="169"/>
      <c r="DNC539" s="169"/>
      <c r="DND539" s="169"/>
      <c r="DNE539" s="169"/>
      <c r="DNF539" s="169"/>
      <c r="DNG539" s="169"/>
      <c r="DNH539" s="169"/>
      <c r="DNI539" s="169"/>
      <c r="DNJ539" s="169"/>
      <c r="DNK539" s="169"/>
      <c r="DNL539" s="169"/>
      <c r="DNM539" s="169"/>
      <c r="DNN539" s="169"/>
      <c r="DNO539" s="169"/>
      <c r="DNP539" s="169"/>
      <c r="DNQ539" s="169"/>
      <c r="DNR539" s="169"/>
      <c r="DNS539" s="169"/>
      <c r="DNT539" s="169"/>
      <c r="DNU539" s="169"/>
      <c r="DNV539" s="169"/>
      <c r="DNW539" s="169"/>
      <c r="DNX539" s="169"/>
      <c r="DNY539" s="546"/>
      <c r="DNZ539" s="546"/>
      <c r="DOA539" s="546"/>
      <c r="DOB539" s="546"/>
      <c r="DOC539" s="546"/>
      <c r="DOD539" s="546"/>
      <c r="DOE539" s="546"/>
      <c r="DOF539" s="546"/>
      <c r="DOG539" s="546"/>
      <c r="DOH539" s="546"/>
      <c r="DOI539" s="546"/>
      <c r="DOJ539" s="546"/>
      <c r="DOK539" s="546"/>
      <c r="DOL539" s="546"/>
      <c r="DOM539" s="546"/>
      <c r="DON539" s="546"/>
      <c r="DOO539" s="546"/>
      <c r="DOP539" s="546"/>
      <c r="DOQ539" s="546"/>
      <c r="DOR539" s="546"/>
      <c r="DOS539" s="546"/>
      <c r="DOT539" s="546"/>
      <c r="DOU539" s="546"/>
      <c r="DOV539" s="546"/>
      <c r="DOW539" s="89"/>
      <c r="DOX539" s="89"/>
      <c r="DOY539" s="89"/>
      <c r="DOZ539" s="89"/>
      <c r="DPA539" s="89"/>
      <c r="DPB539" s="546"/>
      <c r="DPC539" s="546"/>
      <c r="DPD539" s="89"/>
      <c r="DPE539" s="89"/>
      <c r="DPF539" s="546"/>
      <c r="DPG539" s="546"/>
      <c r="DPH539" s="89"/>
      <c r="DPI539" s="89"/>
      <c r="DPJ539" s="546"/>
      <c r="DPK539" s="546"/>
      <c r="DPL539" s="546"/>
      <c r="DPM539" s="546"/>
      <c r="DPN539" s="546"/>
      <c r="DPO539" s="546"/>
      <c r="DPP539" s="546"/>
      <c r="DPQ539" s="89"/>
      <c r="DPR539" s="89"/>
      <c r="DPS539" s="546"/>
      <c r="DPT539" s="546"/>
      <c r="DPU539" s="89"/>
      <c r="DPV539" s="89"/>
      <c r="DPW539" s="546"/>
      <c r="DPX539" s="546"/>
      <c r="DPY539" s="546"/>
      <c r="DPZ539" s="546"/>
      <c r="DQA539" s="546"/>
      <c r="DQB539" s="204"/>
      <c r="DQC539" s="108"/>
      <c r="DQD539" s="546"/>
      <c r="DQE539" s="546"/>
      <c r="DQF539" s="546"/>
      <c r="DQG539" s="546"/>
      <c r="DQH539" s="546"/>
      <c r="DQI539" s="546"/>
      <c r="DQJ539" s="546"/>
      <c r="DQK539" s="169"/>
      <c r="DQL539" s="169"/>
      <c r="DQM539" s="169"/>
      <c r="DQN539" s="169"/>
      <c r="DQO539" s="169"/>
      <c r="DQP539" s="169"/>
      <c r="DQQ539" s="169"/>
      <c r="DQR539" s="169"/>
      <c r="DQS539" s="169"/>
      <c r="DQT539" s="169"/>
      <c r="DQU539" s="169"/>
      <c r="DQV539" s="169"/>
      <c r="DQW539" s="169"/>
      <c r="DQX539" s="169"/>
      <c r="DQY539" s="169"/>
      <c r="DQZ539" s="169"/>
      <c r="DRA539" s="169"/>
      <c r="DRB539" s="169"/>
      <c r="DRC539" s="169"/>
      <c r="DRD539" s="169"/>
      <c r="DRE539" s="169"/>
      <c r="DRF539" s="169"/>
      <c r="DRG539" s="169"/>
      <c r="DRH539" s="169"/>
      <c r="DRI539" s="169"/>
      <c r="DRJ539" s="169"/>
      <c r="DRK539" s="169"/>
      <c r="DRL539" s="169"/>
      <c r="DRM539" s="169"/>
      <c r="DRN539" s="169"/>
      <c r="DRO539" s="169"/>
      <c r="DRP539" s="169"/>
      <c r="DRQ539" s="169"/>
      <c r="DRR539" s="169"/>
      <c r="DRS539" s="169"/>
      <c r="DRT539" s="169"/>
      <c r="DRU539" s="169"/>
      <c r="DRV539" s="169"/>
      <c r="DRW539" s="169"/>
      <c r="DRX539" s="169"/>
      <c r="DRY539" s="169"/>
      <c r="DRZ539" s="169"/>
      <c r="DSA539" s="169"/>
      <c r="DSB539" s="169"/>
      <c r="DSC539" s="546"/>
      <c r="DSD539" s="546"/>
      <c r="DSE539" s="546"/>
      <c r="DSF539" s="546"/>
      <c r="DSG539" s="546"/>
      <c r="DSH539" s="546"/>
      <c r="DSI539" s="546"/>
      <c r="DSJ539" s="546"/>
      <c r="DSK539" s="546"/>
      <c r="DSL539" s="546"/>
      <c r="DSM539" s="546"/>
      <c r="DSN539" s="546"/>
      <c r="DSO539" s="546"/>
      <c r="DSP539" s="546"/>
      <c r="DSQ539" s="546"/>
      <c r="DSR539" s="546"/>
      <c r="DSS539" s="546"/>
      <c r="DST539" s="546"/>
      <c r="DSU539" s="546"/>
      <c r="DSV539" s="546"/>
      <c r="DSW539" s="546"/>
      <c r="DSX539" s="546"/>
      <c r="DSY539" s="546"/>
      <c r="DSZ539" s="546"/>
      <c r="DTA539" s="89"/>
      <c r="DTB539" s="89"/>
      <c r="DTC539" s="89"/>
      <c r="DTD539" s="89"/>
      <c r="DTE539" s="89"/>
      <c r="DTF539" s="546"/>
      <c r="DTG539" s="546"/>
      <c r="DTH539" s="89"/>
      <c r="DTI539" s="89"/>
      <c r="DTJ539" s="546"/>
      <c r="DTK539" s="546"/>
      <c r="DTL539" s="89"/>
      <c r="DTM539" s="89"/>
      <c r="DTN539" s="546"/>
      <c r="DTO539" s="546"/>
      <c r="DTP539" s="546"/>
      <c r="DTQ539" s="546"/>
      <c r="DTR539" s="546"/>
      <c r="DTS539" s="546"/>
      <c r="DTT539" s="546"/>
      <c r="DTU539" s="89"/>
      <c r="DTV539" s="89"/>
      <c r="DTW539" s="546"/>
      <c r="DTX539" s="546"/>
      <c r="DTY539" s="89"/>
      <c r="DTZ539" s="89"/>
      <c r="DUA539" s="546"/>
      <c r="DUB539" s="546"/>
      <c r="DUC539" s="546"/>
      <c r="DUD539" s="546"/>
      <c r="DUE539" s="546"/>
      <c r="DUF539" s="204"/>
      <c r="DUG539" s="108"/>
      <c r="DUH539" s="546"/>
      <c r="DUI539" s="546"/>
      <c r="DUJ539" s="546"/>
      <c r="DUK539" s="546"/>
      <c r="DUL539" s="546"/>
      <c r="DUM539" s="546"/>
      <c r="DUN539" s="546"/>
      <c r="DUO539" s="169"/>
      <c r="DUP539" s="169"/>
      <c r="DUQ539" s="169"/>
      <c r="DUR539" s="169"/>
      <c r="DUS539" s="169"/>
      <c r="DUT539" s="169"/>
      <c r="DUU539" s="169"/>
      <c r="DUV539" s="169"/>
      <c r="DUW539" s="169"/>
      <c r="DUX539" s="169"/>
      <c r="DUY539" s="169"/>
      <c r="DUZ539" s="169"/>
      <c r="DVA539" s="169"/>
      <c r="DVB539" s="169"/>
      <c r="DVC539" s="169"/>
      <c r="DVD539" s="169"/>
      <c r="DVE539" s="169"/>
      <c r="DVF539" s="169"/>
      <c r="DVG539" s="169"/>
      <c r="DVH539" s="169"/>
      <c r="DVI539" s="169"/>
      <c r="DVJ539" s="169"/>
      <c r="DVK539" s="169"/>
      <c r="DVL539" s="169"/>
      <c r="DVM539" s="169"/>
      <c r="DVN539" s="169"/>
      <c r="DVO539" s="169"/>
      <c r="DVP539" s="169"/>
      <c r="DVQ539" s="169"/>
      <c r="DVR539" s="169"/>
      <c r="DVS539" s="169"/>
      <c r="DVT539" s="169"/>
      <c r="DVU539" s="169"/>
      <c r="DVV539" s="169"/>
      <c r="DVW539" s="169"/>
      <c r="DVX539" s="169"/>
      <c r="DVY539" s="169"/>
      <c r="DVZ539" s="169"/>
      <c r="DWA539" s="169"/>
      <c r="DWB539" s="169"/>
      <c r="DWC539" s="169"/>
      <c r="DWD539" s="169"/>
      <c r="DWE539" s="169"/>
      <c r="DWF539" s="169"/>
      <c r="DWG539" s="546"/>
      <c r="DWH539" s="546"/>
      <c r="DWI539" s="546"/>
      <c r="DWJ539" s="546"/>
      <c r="DWK539" s="546"/>
      <c r="DWL539" s="546"/>
      <c r="DWM539" s="546"/>
      <c r="DWN539" s="546"/>
      <c r="DWO539" s="546"/>
      <c r="DWP539" s="546"/>
      <c r="DWQ539" s="546"/>
      <c r="DWR539" s="546"/>
      <c r="DWS539" s="546"/>
      <c r="DWT539" s="546"/>
      <c r="DWU539" s="546"/>
      <c r="DWV539" s="546"/>
      <c r="DWW539" s="546"/>
      <c r="DWX539" s="546"/>
      <c r="DWY539" s="546"/>
      <c r="DWZ539" s="546"/>
      <c r="DXA539" s="546"/>
      <c r="DXB539" s="546"/>
      <c r="DXC539" s="546"/>
      <c r="DXD539" s="546"/>
      <c r="DXE539" s="89"/>
      <c r="DXF539" s="89"/>
      <c r="DXG539" s="89"/>
      <c r="DXH539" s="89"/>
      <c r="DXI539" s="89"/>
      <c r="DXJ539" s="546"/>
      <c r="DXK539" s="546"/>
      <c r="DXL539" s="89"/>
      <c r="DXM539" s="89"/>
      <c r="DXN539" s="546"/>
      <c r="DXO539" s="546"/>
      <c r="DXP539" s="89"/>
      <c r="DXQ539" s="89"/>
      <c r="DXR539" s="546"/>
      <c r="DXS539" s="546"/>
      <c r="DXT539" s="546"/>
      <c r="DXU539" s="546"/>
      <c r="DXV539" s="546"/>
      <c r="DXW539" s="546"/>
      <c r="DXX539" s="546"/>
      <c r="DXY539" s="89"/>
      <c r="DXZ539" s="89"/>
      <c r="DYA539" s="546"/>
      <c r="DYB539" s="546"/>
      <c r="DYC539" s="89"/>
      <c r="DYD539" s="89"/>
      <c r="DYE539" s="546"/>
      <c r="DYF539" s="546"/>
      <c r="DYG539" s="546"/>
      <c r="DYH539" s="546"/>
      <c r="DYI539" s="546"/>
      <c r="DYJ539" s="204"/>
      <c r="DYK539" s="108"/>
      <c r="DYL539" s="546"/>
      <c r="DYM539" s="546"/>
      <c r="DYN539" s="546"/>
      <c r="DYO539" s="546"/>
      <c r="DYP539" s="546"/>
      <c r="DYQ539" s="546"/>
      <c r="DYR539" s="546"/>
      <c r="DYS539" s="169"/>
      <c r="DYT539" s="169"/>
      <c r="DYU539" s="169"/>
      <c r="DYV539" s="169"/>
      <c r="DYW539" s="169"/>
      <c r="DYX539" s="169"/>
      <c r="DYY539" s="169"/>
      <c r="DYZ539" s="169"/>
      <c r="DZA539" s="169"/>
      <c r="DZB539" s="169"/>
      <c r="DZC539" s="169"/>
      <c r="DZD539" s="169"/>
      <c r="DZE539" s="169"/>
      <c r="DZF539" s="169"/>
      <c r="DZG539" s="169"/>
      <c r="DZH539" s="169"/>
      <c r="DZI539" s="169"/>
      <c r="DZJ539" s="169"/>
      <c r="DZK539" s="169"/>
      <c r="DZL539" s="169"/>
      <c r="DZM539" s="169"/>
      <c r="DZN539" s="169"/>
      <c r="DZO539" s="169"/>
      <c r="DZP539" s="169"/>
      <c r="DZQ539" s="169"/>
      <c r="DZR539" s="169"/>
      <c r="DZS539" s="169"/>
      <c r="DZT539" s="169"/>
      <c r="DZU539" s="169"/>
      <c r="DZV539" s="169"/>
      <c r="DZW539" s="169"/>
      <c r="DZX539" s="169"/>
      <c r="DZY539" s="169"/>
      <c r="DZZ539" s="169"/>
      <c r="EAA539" s="169"/>
      <c r="EAB539" s="169"/>
      <c r="EAC539" s="169"/>
      <c r="EAD539" s="169"/>
      <c r="EAE539" s="169"/>
      <c r="EAF539" s="169"/>
      <c r="EAG539" s="169"/>
      <c r="EAH539" s="169"/>
      <c r="EAI539" s="169"/>
      <c r="EAJ539" s="169"/>
      <c r="EAK539" s="546"/>
      <c r="EAL539" s="546"/>
      <c r="EAM539" s="546"/>
      <c r="EAN539" s="546"/>
      <c r="EAO539" s="546"/>
      <c r="EAP539" s="546"/>
      <c r="EAQ539" s="546"/>
      <c r="EAR539" s="546"/>
      <c r="EAS539" s="546"/>
      <c r="EAT539" s="546"/>
      <c r="EAU539" s="546"/>
      <c r="EAV539" s="546"/>
      <c r="EAW539" s="546"/>
      <c r="EAX539" s="546"/>
      <c r="EAY539" s="546"/>
      <c r="EAZ539" s="546"/>
      <c r="EBA539" s="546"/>
      <c r="EBB539" s="546"/>
      <c r="EBC539" s="546"/>
      <c r="EBD539" s="546"/>
      <c r="EBE539" s="546"/>
      <c r="EBF539" s="546"/>
      <c r="EBG539" s="546"/>
      <c r="EBH539" s="546"/>
      <c r="EBI539" s="89"/>
      <c r="EBJ539" s="89"/>
      <c r="EBK539" s="89"/>
      <c r="EBL539" s="89"/>
      <c r="EBM539" s="89"/>
      <c r="EBN539" s="546"/>
      <c r="EBO539" s="546"/>
      <c r="EBP539" s="89"/>
      <c r="EBQ539" s="89"/>
      <c r="EBR539" s="546"/>
      <c r="EBS539" s="546"/>
      <c r="EBT539" s="89"/>
      <c r="EBU539" s="89"/>
      <c r="EBV539" s="546"/>
      <c r="EBW539" s="546"/>
      <c r="EBX539" s="546"/>
      <c r="EBY539" s="546"/>
      <c r="EBZ539" s="546"/>
      <c r="ECA539" s="546"/>
      <c r="ECB539" s="546"/>
      <c r="ECC539" s="89"/>
      <c r="ECD539" s="89"/>
      <c r="ECE539" s="546"/>
      <c r="ECF539" s="546"/>
      <c r="ECG539" s="89"/>
      <c r="ECH539" s="89"/>
      <c r="ECI539" s="546"/>
      <c r="ECJ539" s="546"/>
      <c r="ECK539" s="546"/>
      <c r="ECL539" s="546"/>
      <c r="ECM539" s="546"/>
      <c r="ECN539" s="204"/>
      <c r="ECO539" s="108"/>
      <c r="ECP539" s="546"/>
      <c r="ECQ539" s="546"/>
      <c r="ECR539" s="546"/>
      <c r="ECS539" s="546"/>
      <c r="ECT539" s="546"/>
      <c r="ECU539" s="546"/>
      <c r="ECV539" s="546"/>
      <c r="ECW539" s="169"/>
      <c r="ECX539" s="169"/>
      <c r="ECY539" s="169"/>
      <c r="ECZ539" s="169"/>
      <c r="EDA539" s="169"/>
      <c r="EDB539" s="169"/>
      <c r="EDC539" s="169"/>
      <c r="EDD539" s="169"/>
      <c r="EDE539" s="169"/>
      <c r="EDF539" s="169"/>
      <c r="EDG539" s="169"/>
      <c r="EDH539" s="169"/>
      <c r="EDI539" s="169"/>
      <c r="EDJ539" s="169"/>
      <c r="EDK539" s="169"/>
      <c r="EDL539" s="169"/>
      <c r="EDM539" s="169"/>
      <c r="EDN539" s="169"/>
      <c r="EDO539" s="169"/>
      <c r="EDP539" s="169"/>
      <c r="EDQ539" s="169"/>
      <c r="EDR539" s="169"/>
      <c r="EDS539" s="169"/>
      <c r="EDT539" s="169"/>
      <c r="EDU539" s="169"/>
      <c r="EDV539" s="169"/>
      <c r="EDW539" s="169"/>
      <c r="EDX539" s="169"/>
      <c r="EDY539" s="169"/>
      <c r="EDZ539" s="169"/>
      <c r="EEA539" s="169"/>
      <c r="EEB539" s="169"/>
      <c r="EEC539" s="169"/>
      <c r="EED539" s="169"/>
      <c r="EEE539" s="169"/>
      <c r="EEF539" s="169"/>
      <c r="EEG539" s="169"/>
      <c r="EEH539" s="169"/>
      <c r="EEI539" s="169"/>
      <c r="EEJ539" s="169"/>
      <c r="EEK539" s="169"/>
      <c r="EEL539" s="169"/>
      <c r="EEM539" s="169"/>
      <c r="EEN539" s="169"/>
      <c r="EEO539" s="546"/>
      <c r="EEP539" s="546"/>
      <c r="EEQ539" s="546"/>
      <c r="EER539" s="546"/>
      <c r="EES539" s="546"/>
      <c r="EET539" s="546"/>
      <c r="EEU539" s="546"/>
      <c r="EEV539" s="546"/>
      <c r="EEW539" s="546"/>
      <c r="EEX539" s="546"/>
      <c r="EEY539" s="546"/>
      <c r="EEZ539" s="546"/>
      <c r="EFA539" s="546"/>
      <c r="EFB539" s="546"/>
      <c r="EFC539" s="546"/>
      <c r="EFD539" s="546"/>
      <c r="EFE539" s="546"/>
      <c r="EFF539" s="546"/>
      <c r="EFG539" s="546"/>
      <c r="EFH539" s="546"/>
      <c r="EFI539" s="546"/>
      <c r="EFJ539" s="546"/>
      <c r="EFK539" s="546"/>
      <c r="EFL539" s="546"/>
      <c r="EFM539" s="89"/>
      <c r="EFN539" s="89"/>
      <c r="EFO539" s="89"/>
      <c r="EFP539" s="89"/>
      <c r="EFQ539" s="89"/>
      <c r="EFR539" s="546"/>
      <c r="EFS539" s="546"/>
      <c r="EFT539" s="89"/>
      <c r="EFU539" s="89"/>
      <c r="EFV539" s="546"/>
      <c r="EFW539" s="546"/>
      <c r="EFX539" s="89"/>
      <c r="EFY539" s="89"/>
      <c r="EFZ539" s="546"/>
      <c r="EGA539" s="546"/>
      <c r="EGB539" s="546"/>
      <c r="EGC539" s="546"/>
      <c r="EGD539" s="546"/>
      <c r="EGE539" s="546"/>
      <c r="EGF539" s="546"/>
      <c r="EGG539" s="89"/>
      <c r="EGH539" s="89"/>
      <c r="EGI539" s="546"/>
      <c r="EGJ539" s="546"/>
      <c r="EGK539" s="89"/>
      <c r="EGL539" s="89"/>
      <c r="EGM539" s="546"/>
      <c r="EGN539" s="546"/>
      <c r="EGO539" s="546"/>
      <c r="EGP539" s="546"/>
      <c r="EGQ539" s="546"/>
      <c r="EGR539" s="204"/>
      <c r="EGS539" s="108"/>
      <c r="EGT539" s="546"/>
      <c r="EGU539" s="546"/>
      <c r="EGV539" s="546"/>
      <c r="EGW539" s="546"/>
      <c r="EGX539" s="546"/>
      <c r="EGY539" s="546"/>
      <c r="EGZ539" s="546"/>
      <c r="EHA539" s="169"/>
      <c r="EHB539" s="169"/>
      <c r="EHC539" s="169"/>
      <c r="EHD539" s="169"/>
      <c r="EHE539" s="169"/>
      <c r="EHF539" s="169"/>
      <c r="EHG539" s="169"/>
      <c r="EHH539" s="169"/>
      <c r="EHI539" s="169"/>
      <c r="EHJ539" s="169"/>
      <c r="EHK539" s="169"/>
      <c r="EHL539" s="169"/>
      <c r="EHM539" s="169"/>
      <c r="EHN539" s="169"/>
      <c r="EHO539" s="169"/>
      <c r="EHP539" s="169"/>
      <c r="EHQ539" s="169"/>
      <c r="EHR539" s="169"/>
      <c r="EHS539" s="169"/>
      <c r="EHT539" s="169"/>
      <c r="EHU539" s="169"/>
      <c r="EHV539" s="169"/>
      <c r="EHW539" s="169"/>
      <c r="EHX539" s="169"/>
      <c r="EHY539" s="169"/>
      <c r="EHZ539" s="169"/>
      <c r="EIA539" s="169"/>
      <c r="EIB539" s="169"/>
      <c r="EIC539" s="169"/>
      <c r="EID539" s="169"/>
      <c r="EIE539" s="169"/>
      <c r="EIF539" s="169"/>
      <c r="EIG539" s="169"/>
      <c r="EIH539" s="169"/>
      <c r="EII539" s="169"/>
      <c r="EIJ539" s="169"/>
      <c r="EIK539" s="169"/>
      <c r="EIL539" s="169"/>
      <c r="EIM539" s="169"/>
      <c r="EIN539" s="169"/>
      <c r="EIO539" s="169"/>
      <c r="EIP539" s="169"/>
      <c r="EIQ539" s="169"/>
      <c r="EIR539" s="169"/>
      <c r="EIS539" s="546"/>
      <c r="EIT539" s="546"/>
      <c r="EIU539" s="546"/>
      <c r="EIV539" s="546"/>
      <c r="EIW539" s="546"/>
      <c r="EIX539" s="546"/>
      <c r="EIY539" s="546"/>
      <c r="EIZ539" s="546"/>
      <c r="EJA539" s="546"/>
      <c r="EJB539" s="546"/>
      <c r="EJC539" s="546"/>
      <c r="EJD539" s="546"/>
      <c r="EJE539" s="546"/>
      <c r="EJF539" s="546"/>
      <c r="EJG539" s="546"/>
      <c r="EJH539" s="546"/>
      <c r="EJI539" s="546"/>
      <c r="EJJ539" s="546"/>
      <c r="EJK539" s="546"/>
      <c r="EJL539" s="546"/>
      <c r="EJM539" s="546"/>
      <c r="EJN539" s="546"/>
      <c r="EJO539" s="546"/>
      <c r="EJP539" s="546"/>
      <c r="EJQ539" s="89"/>
      <c r="EJR539" s="89"/>
      <c r="EJS539" s="89"/>
      <c r="EJT539" s="89"/>
      <c r="EJU539" s="89"/>
      <c r="EJV539" s="546"/>
      <c r="EJW539" s="546"/>
      <c r="EJX539" s="89"/>
      <c r="EJY539" s="89"/>
      <c r="EJZ539" s="546"/>
      <c r="EKA539" s="546"/>
      <c r="EKB539" s="89"/>
      <c r="EKC539" s="89"/>
      <c r="EKD539" s="546"/>
      <c r="EKE539" s="546"/>
      <c r="EKF539" s="546"/>
      <c r="EKG539" s="546"/>
      <c r="EKH539" s="546"/>
      <c r="EKI539" s="546"/>
      <c r="EKJ539" s="546"/>
      <c r="EKK539" s="89"/>
      <c r="EKL539" s="89"/>
      <c r="EKM539" s="546"/>
      <c r="EKN539" s="546"/>
      <c r="EKO539" s="89"/>
      <c r="EKP539" s="89"/>
      <c r="EKQ539" s="546"/>
      <c r="EKR539" s="546"/>
      <c r="EKS539" s="546"/>
      <c r="EKT539" s="546"/>
      <c r="EKU539" s="546"/>
      <c r="EKV539" s="204"/>
      <c r="EKW539" s="108"/>
      <c r="EKX539" s="546"/>
      <c r="EKY539" s="546"/>
      <c r="EKZ539" s="546"/>
      <c r="ELA539" s="546"/>
      <c r="ELB539" s="546"/>
      <c r="ELC539" s="546"/>
      <c r="ELD539" s="546"/>
      <c r="ELE539" s="169"/>
      <c r="ELF539" s="169"/>
      <c r="ELG539" s="169"/>
      <c r="ELH539" s="169"/>
      <c r="ELI539" s="169"/>
      <c r="ELJ539" s="169"/>
      <c r="ELK539" s="169"/>
      <c r="ELL539" s="169"/>
      <c r="ELM539" s="169"/>
      <c r="ELN539" s="169"/>
      <c r="ELO539" s="169"/>
      <c r="ELP539" s="169"/>
      <c r="ELQ539" s="169"/>
      <c r="ELR539" s="169"/>
      <c r="ELS539" s="169"/>
      <c r="ELT539" s="169"/>
      <c r="ELU539" s="169"/>
      <c r="ELV539" s="169"/>
      <c r="ELW539" s="169"/>
      <c r="ELX539" s="169"/>
      <c r="ELY539" s="169"/>
      <c r="ELZ539" s="169"/>
      <c r="EMA539" s="169"/>
      <c r="EMB539" s="169"/>
      <c r="EMC539" s="169"/>
      <c r="EMD539" s="169"/>
      <c r="EME539" s="169"/>
      <c r="EMF539" s="169"/>
      <c r="EMG539" s="169"/>
      <c r="EMH539" s="169"/>
      <c r="EMI539" s="169"/>
      <c r="EMJ539" s="169"/>
      <c r="EMK539" s="169"/>
      <c r="EML539" s="169"/>
      <c r="EMM539" s="169"/>
      <c r="EMN539" s="169"/>
      <c r="EMO539" s="169"/>
      <c r="EMP539" s="169"/>
      <c r="EMQ539" s="169"/>
      <c r="EMR539" s="169"/>
      <c r="EMS539" s="169"/>
      <c r="EMT539" s="169"/>
      <c r="EMU539" s="169"/>
      <c r="EMV539" s="169"/>
      <c r="EMW539" s="546"/>
      <c r="EMX539" s="546"/>
      <c r="EMY539" s="546"/>
      <c r="EMZ539" s="546"/>
      <c r="ENA539" s="546"/>
      <c r="ENB539" s="546"/>
      <c r="ENC539" s="546"/>
      <c r="END539" s="546"/>
      <c r="ENE539" s="546"/>
      <c r="ENF539" s="546"/>
      <c r="ENG539" s="546"/>
      <c r="ENH539" s="546"/>
      <c r="ENI539" s="546"/>
      <c r="ENJ539" s="546"/>
      <c r="ENK539" s="546"/>
      <c r="ENL539" s="546"/>
      <c r="ENM539" s="546"/>
      <c r="ENN539" s="546"/>
      <c r="ENO539" s="546"/>
      <c r="ENP539" s="546"/>
      <c r="ENQ539" s="546"/>
      <c r="ENR539" s="546"/>
      <c r="ENS539" s="546"/>
      <c r="ENT539" s="546"/>
      <c r="ENU539" s="89"/>
      <c r="ENV539" s="89"/>
      <c r="ENW539" s="89"/>
      <c r="ENX539" s="89"/>
      <c r="ENY539" s="89"/>
      <c r="ENZ539" s="546"/>
      <c r="EOA539" s="546"/>
      <c r="EOB539" s="89"/>
      <c r="EOC539" s="89"/>
      <c r="EOD539" s="546"/>
      <c r="EOE539" s="546"/>
      <c r="EOF539" s="89"/>
      <c r="EOG539" s="89"/>
      <c r="EOH539" s="546"/>
      <c r="EOI539" s="546"/>
      <c r="EOJ539" s="546"/>
      <c r="EOK539" s="546"/>
      <c r="EOL539" s="546"/>
      <c r="EOM539" s="546"/>
      <c r="EON539" s="546"/>
      <c r="EOO539" s="89"/>
      <c r="EOP539" s="89"/>
      <c r="EOQ539" s="546"/>
      <c r="EOR539" s="546"/>
      <c r="EOS539" s="89"/>
      <c r="EOT539" s="89"/>
      <c r="EOU539" s="546"/>
      <c r="EOV539" s="546"/>
      <c r="EOW539" s="546"/>
      <c r="EOX539" s="546"/>
      <c r="EOY539" s="546"/>
      <c r="EOZ539" s="204"/>
      <c r="EPA539" s="108"/>
      <c r="EPB539" s="546"/>
      <c r="EPC539" s="546"/>
      <c r="EPD539" s="546"/>
      <c r="EPE539" s="546"/>
      <c r="EPF539" s="546"/>
      <c r="EPG539" s="546"/>
      <c r="EPH539" s="546"/>
      <c r="EPI539" s="169"/>
      <c r="EPJ539" s="169"/>
      <c r="EPK539" s="169"/>
      <c r="EPL539" s="169"/>
      <c r="EPM539" s="169"/>
      <c r="EPN539" s="169"/>
      <c r="EPO539" s="169"/>
      <c r="EPP539" s="169"/>
      <c r="EPQ539" s="169"/>
      <c r="EPR539" s="169"/>
      <c r="EPS539" s="169"/>
      <c r="EPT539" s="169"/>
      <c r="EPU539" s="169"/>
      <c r="EPV539" s="169"/>
      <c r="EPW539" s="169"/>
      <c r="EPX539" s="169"/>
      <c r="EPY539" s="169"/>
      <c r="EPZ539" s="169"/>
      <c r="EQA539" s="169"/>
      <c r="EQB539" s="169"/>
      <c r="EQC539" s="169"/>
      <c r="EQD539" s="169"/>
      <c r="EQE539" s="169"/>
      <c r="EQF539" s="169"/>
      <c r="EQG539" s="169"/>
      <c r="EQH539" s="169"/>
      <c r="EQI539" s="169"/>
      <c r="EQJ539" s="169"/>
      <c r="EQK539" s="169"/>
      <c r="EQL539" s="169"/>
      <c r="EQM539" s="169"/>
      <c r="EQN539" s="169"/>
      <c r="EQO539" s="169"/>
      <c r="EQP539" s="169"/>
      <c r="EQQ539" s="169"/>
      <c r="EQR539" s="169"/>
      <c r="EQS539" s="169"/>
      <c r="EQT539" s="169"/>
      <c r="EQU539" s="169"/>
      <c r="EQV539" s="169"/>
      <c r="EQW539" s="169"/>
      <c r="EQX539" s="169"/>
      <c r="EQY539" s="169"/>
      <c r="EQZ539" s="169"/>
      <c r="ERA539" s="546"/>
      <c r="ERB539" s="546"/>
      <c r="ERC539" s="546"/>
      <c r="ERD539" s="546"/>
      <c r="ERE539" s="546"/>
      <c r="ERF539" s="546"/>
      <c r="ERG539" s="546"/>
      <c r="ERH539" s="546"/>
      <c r="ERI539" s="546"/>
      <c r="ERJ539" s="546"/>
      <c r="ERK539" s="546"/>
      <c r="ERL539" s="546"/>
      <c r="ERM539" s="546"/>
      <c r="ERN539" s="546"/>
      <c r="ERO539" s="546"/>
      <c r="ERP539" s="546"/>
      <c r="ERQ539" s="546"/>
      <c r="ERR539" s="546"/>
      <c r="ERS539" s="546"/>
      <c r="ERT539" s="546"/>
      <c r="ERU539" s="546"/>
      <c r="ERV539" s="546"/>
      <c r="ERW539" s="546"/>
      <c r="ERX539" s="546"/>
      <c r="ERY539" s="89"/>
      <c r="ERZ539" s="89"/>
      <c r="ESA539" s="89"/>
      <c r="ESB539" s="89"/>
      <c r="ESC539" s="89"/>
      <c r="ESD539" s="546"/>
      <c r="ESE539" s="546"/>
      <c r="ESF539" s="89"/>
      <c r="ESG539" s="89"/>
      <c r="ESH539" s="546"/>
      <c r="ESI539" s="546"/>
      <c r="ESJ539" s="89"/>
      <c r="ESK539" s="89"/>
      <c r="ESL539" s="546"/>
      <c r="ESM539" s="546"/>
      <c r="ESN539" s="546"/>
      <c r="ESO539" s="546"/>
      <c r="ESP539" s="546"/>
      <c r="ESQ539" s="546"/>
      <c r="ESR539" s="546"/>
      <c r="ESS539" s="89"/>
      <c r="EST539" s="89"/>
      <c r="ESU539" s="546"/>
      <c r="ESV539" s="546"/>
      <c r="ESW539" s="89"/>
      <c r="ESX539" s="89"/>
      <c r="ESY539" s="546"/>
      <c r="ESZ539" s="546"/>
      <c r="ETA539" s="546"/>
      <c r="ETB539" s="546"/>
      <c r="ETC539" s="546"/>
      <c r="ETD539" s="204"/>
      <c r="ETE539" s="108"/>
      <c r="ETF539" s="546"/>
      <c r="ETG539" s="546"/>
      <c r="ETH539" s="546"/>
      <c r="ETI539" s="546"/>
      <c r="ETJ539" s="546"/>
      <c r="ETK539" s="546"/>
      <c r="ETL539" s="546"/>
      <c r="ETM539" s="169"/>
      <c r="ETN539" s="169"/>
      <c r="ETO539" s="169"/>
      <c r="ETP539" s="169"/>
      <c r="ETQ539" s="169"/>
      <c r="ETR539" s="169"/>
      <c r="ETS539" s="169"/>
      <c r="ETT539" s="169"/>
      <c r="ETU539" s="169"/>
      <c r="ETV539" s="169"/>
      <c r="ETW539" s="169"/>
      <c r="ETX539" s="169"/>
      <c r="ETY539" s="169"/>
      <c r="ETZ539" s="169"/>
      <c r="EUA539" s="169"/>
      <c r="EUB539" s="169"/>
      <c r="EUC539" s="169"/>
      <c r="EUD539" s="169"/>
      <c r="EUE539" s="169"/>
      <c r="EUF539" s="169"/>
      <c r="EUG539" s="169"/>
      <c r="EUH539" s="169"/>
      <c r="EUI539" s="169"/>
      <c r="EUJ539" s="169"/>
      <c r="EUK539" s="169"/>
      <c r="EUL539" s="169"/>
      <c r="EUM539" s="169"/>
      <c r="EUN539" s="169"/>
      <c r="EUO539" s="169"/>
      <c r="EUP539" s="169"/>
      <c r="EUQ539" s="169"/>
      <c r="EUR539" s="169"/>
      <c r="EUS539" s="169"/>
      <c r="EUT539" s="169"/>
      <c r="EUU539" s="169"/>
      <c r="EUV539" s="169"/>
      <c r="EUW539" s="169"/>
      <c r="EUX539" s="169"/>
      <c r="EUY539" s="169"/>
      <c r="EUZ539" s="169"/>
      <c r="EVA539" s="169"/>
      <c r="EVB539" s="169"/>
      <c r="EVC539" s="169"/>
      <c r="EVD539" s="169"/>
      <c r="EVE539" s="546"/>
      <c r="EVF539" s="546"/>
      <c r="EVG539" s="546"/>
      <c r="EVH539" s="546"/>
      <c r="EVI539" s="546"/>
      <c r="EVJ539" s="546"/>
      <c r="EVK539" s="546"/>
      <c r="EVL539" s="546"/>
      <c r="EVM539" s="546"/>
      <c r="EVN539" s="546"/>
      <c r="EVO539" s="546"/>
      <c r="EVP539" s="546"/>
      <c r="EVQ539" s="546"/>
      <c r="EVR539" s="546"/>
      <c r="EVS539" s="546"/>
      <c r="EVT539" s="546"/>
      <c r="EVU539" s="546"/>
      <c r="EVV539" s="546"/>
      <c r="EVW539" s="546"/>
      <c r="EVX539" s="546"/>
      <c r="EVY539" s="546"/>
      <c r="EVZ539" s="546"/>
      <c r="EWA539" s="546"/>
      <c r="EWB539" s="546"/>
      <c r="EWC539" s="89"/>
      <c r="EWD539" s="89"/>
      <c r="EWE539" s="89"/>
      <c r="EWF539" s="89"/>
      <c r="EWG539" s="89"/>
      <c r="EWH539" s="546"/>
      <c r="EWI539" s="546"/>
      <c r="EWJ539" s="89"/>
      <c r="EWK539" s="89"/>
      <c r="EWL539" s="546"/>
      <c r="EWM539" s="546"/>
      <c r="EWN539" s="89"/>
      <c r="EWO539" s="89"/>
      <c r="EWP539" s="546"/>
      <c r="EWQ539" s="546"/>
      <c r="EWR539" s="546"/>
      <c r="EWS539" s="546"/>
      <c r="EWT539" s="546"/>
      <c r="EWU539" s="546"/>
      <c r="EWV539" s="546"/>
      <c r="EWW539" s="89"/>
      <c r="EWX539" s="89"/>
      <c r="EWY539" s="546"/>
      <c r="EWZ539" s="546"/>
      <c r="EXA539" s="89"/>
      <c r="EXB539" s="89"/>
      <c r="EXC539" s="546"/>
      <c r="EXD539" s="546"/>
      <c r="EXE539" s="546"/>
      <c r="EXF539" s="546"/>
      <c r="EXG539" s="546"/>
      <c r="EXH539" s="204"/>
      <c r="EXI539" s="108"/>
      <c r="EXJ539" s="546"/>
      <c r="EXK539" s="546"/>
      <c r="EXL539" s="546"/>
      <c r="EXM539" s="546"/>
      <c r="EXN539" s="546"/>
      <c r="EXO539" s="546"/>
      <c r="EXP539" s="546"/>
      <c r="EXQ539" s="169"/>
      <c r="EXR539" s="169"/>
      <c r="EXS539" s="169"/>
      <c r="EXT539" s="169"/>
      <c r="EXU539" s="169"/>
      <c r="EXV539" s="169"/>
      <c r="EXW539" s="169"/>
      <c r="EXX539" s="169"/>
      <c r="EXY539" s="169"/>
      <c r="EXZ539" s="169"/>
      <c r="EYA539" s="169"/>
      <c r="EYB539" s="169"/>
      <c r="EYC539" s="169"/>
      <c r="EYD539" s="169"/>
      <c r="EYE539" s="169"/>
      <c r="EYF539" s="169"/>
      <c r="EYG539" s="169"/>
      <c r="EYH539" s="169"/>
      <c r="EYI539" s="169"/>
      <c r="EYJ539" s="169"/>
      <c r="EYK539" s="169"/>
      <c r="EYL539" s="169"/>
      <c r="EYM539" s="169"/>
      <c r="EYN539" s="169"/>
      <c r="EYO539" s="169"/>
      <c r="EYP539" s="169"/>
      <c r="EYQ539" s="169"/>
      <c r="EYR539" s="169"/>
      <c r="EYS539" s="169"/>
      <c r="EYT539" s="169"/>
      <c r="EYU539" s="169"/>
      <c r="EYV539" s="169"/>
      <c r="EYW539" s="169"/>
      <c r="EYX539" s="169"/>
      <c r="EYY539" s="169"/>
      <c r="EYZ539" s="169"/>
      <c r="EZA539" s="169"/>
      <c r="EZB539" s="169"/>
      <c r="EZC539" s="169"/>
      <c r="EZD539" s="169"/>
      <c r="EZE539" s="169"/>
      <c r="EZF539" s="169"/>
      <c r="EZG539" s="169"/>
      <c r="EZH539" s="169"/>
      <c r="EZI539" s="546"/>
      <c r="EZJ539" s="546"/>
      <c r="EZK539" s="546"/>
      <c r="EZL539" s="546"/>
      <c r="EZM539" s="546"/>
      <c r="EZN539" s="546"/>
      <c r="EZO539" s="546"/>
      <c r="EZP539" s="546"/>
      <c r="EZQ539" s="546"/>
      <c r="EZR539" s="546"/>
      <c r="EZS539" s="546"/>
      <c r="EZT539" s="546"/>
      <c r="EZU539" s="546"/>
      <c r="EZV539" s="546"/>
      <c r="EZW539" s="546"/>
      <c r="EZX539" s="546"/>
      <c r="EZY539" s="546"/>
      <c r="EZZ539" s="546"/>
      <c r="FAA539" s="546"/>
      <c r="FAB539" s="546"/>
      <c r="FAC539" s="546"/>
      <c r="FAD539" s="546"/>
      <c r="FAE539" s="546"/>
      <c r="FAF539" s="546"/>
      <c r="FAG539" s="89"/>
      <c r="FAH539" s="89"/>
      <c r="FAI539" s="89"/>
      <c r="FAJ539" s="89"/>
      <c r="FAK539" s="89"/>
      <c r="FAL539" s="546"/>
      <c r="FAM539" s="546"/>
      <c r="FAN539" s="89"/>
      <c r="FAO539" s="89"/>
      <c r="FAP539" s="546"/>
      <c r="FAQ539" s="546"/>
      <c r="FAR539" s="89"/>
      <c r="FAS539" s="89"/>
      <c r="FAT539" s="546"/>
      <c r="FAU539" s="546"/>
      <c r="FAV539" s="546"/>
      <c r="FAW539" s="546"/>
      <c r="FAX539" s="546"/>
      <c r="FAY539" s="546"/>
      <c r="FAZ539" s="546"/>
      <c r="FBA539" s="89"/>
      <c r="FBB539" s="89"/>
      <c r="FBC539" s="546"/>
      <c r="FBD539" s="546"/>
      <c r="FBE539" s="89"/>
      <c r="FBF539" s="89"/>
      <c r="FBG539" s="546"/>
      <c r="FBH539" s="546"/>
      <c r="FBI539" s="546"/>
      <c r="FBJ539" s="546"/>
      <c r="FBK539" s="546"/>
      <c r="FBL539" s="204"/>
      <c r="FBM539" s="108"/>
      <c r="FBN539" s="546"/>
      <c r="FBO539" s="546"/>
      <c r="FBP539" s="546"/>
      <c r="FBQ539" s="546"/>
      <c r="FBR539" s="546"/>
      <c r="FBS539" s="546"/>
      <c r="FBT539" s="546"/>
      <c r="FBU539" s="169"/>
      <c r="FBV539" s="169"/>
      <c r="FBW539" s="169"/>
      <c r="FBX539" s="169"/>
      <c r="FBY539" s="169"/>
      <c r="FBZ539" s="169"/>
      <c r="FCA539" s="169"/>
      <c r="FCB539" s="169"/>
      <c r="FCC539" s="169"/>
      <c r="FCD539" s="169"/>
      <c r="FCE539" s="169"/>
      <c r="FCF539" s="169"/>
      <c r="FCG539" s="169"/>
      <c r="FCH539" s="169"/>
      <c r="FCI539" s="169"/>
      <c r="FCJ539" s="169"/>
      <c r="FCK539" s="169"/>
      <c r="FCL539" s="169"/>
      <c r="FCM539" s="169"/>
      <c r="FCN539" s="169"/>
      <c r="FCO539" s="169"/>
      <c r="FCP539" s="169"/>
      <c r="FCQ539" s="169"/>
      <c r="FCR539" s="169"/>
      <c r="FCS539" s="169"/>
      <c r="FCT539" s="169"/>
      <c r="FCU539" s="169"/>
      <c r="FCV539" s="169"/>
      <c r="FCW539" s="169"/>
      <c r="FCX539" s="169"/>
      <c r="FCY539" s="169"/>
      <c r="FCZ539" s="169"/>
      <c r="FDA539" s="169"/>
      <c r="FDB539" s="169"/>
      <c r="FDC539" s="169"/>
      <c r="FDD539" s="169"/>
      <c r="FDE539" s="169"/>
      <c r="FDF539" s="169"/>
      <c r="FDG539" s="169"/>
      <c r="FDH539" s="169"/>
      <c r="FDI539" s="169"/>
      <c r="FDJ539" s="169"/>
      <c r="FDK539" s="169"/>
      <c r="FDL539" s="169"/>
      <c r="FDM539" s="546"/>
      <c r="FDN539" s="546"/>
      <c r="FDO539" s="546"/>
      <c r="FDP539" s="546"/>
      <c r="FDQ539" s="546"/>
      <c r="FDR539" s="546"/>
      <c r="FDS539" s="546"/>
      <c r="FDT539" s="546"/>
      <c r="FDU539" s="546"/>
      <c r="FDV539" s="546"/>
      <c r="FDW539" s="546"/>
      <c r="FDX539" s="546"/>
      <c r="FDY539" s="546"/>
      <c r="FDZ539" s="546"/>
      <c r="FEA539" s="546"/>
      <c r="FEB539" s="546"/>
      <c r="FEC539" s="546"/>
      <c r="FED539" s="546"/>
      <c r="FEE539" s="546"/>
      <c r="FEF539" s="546"/>
      <c r="FEG539" s="546"/>
      <c r="FEH539" s="546"/>
      <c r="FEI539" s="546"/>
      <c r="FEJ539" s="546"/>
      <c r="FEK539" s="89"/>
      <c r="FEL539" s="89"/>
      <c r="FEM539" s="89"/>
      <c r="FEN539" s="89"/>
      <c r="FEO539" s="89"/>
      <c r="FEP539" s="546"/>
      <c r="FEQ539" s="546"/>
      <c r="FER539" s="89"/>
      <c r="FES539" s="89"/>
      <c r="FET539" s="546"/>
      <c r="FEU539" s="546"/>
      <c r="FEV539" s="89"/>
      <c r="FEW539" s="89"/>
      <c r="FEX539" s="546"/>
      <c r="FEY539" s="546"/>
      <c r="FEZ539" s="546"/>
      <c r="FFA539" s="546"/>
      <c r="FFB539" s="546"/>
      <c r="FFC539" s="546"/>
      <c r="FFD539" s="546"/>
      <c r="FFE539" s="89"/>
      <c r="FFF539" s="89"/>
      <c r="FFG539" s="546"/>
      <c r="FFH539" s="546"/>
      <c r="FFI539" s="89"/>
      <c r="FFJ539" s="89"/>
      <c r="FFK539" s="546"/>
      <c r="FFL539" s="546"/>
      <c r="FFM539" s="546"/>
      <c r="FFN539" s="546"/>
      <c r="FFO539" s="546"/>
      <c r="FFP539" s="204"/>
      <c r="FFQ539" s="108"/>
      <c r="FFR539" s="546"/>
      <c r="FFS539" s="546"/>
      <c r="FFT539" s="546"/>
      <c r="FFU539" s="546"/>
      <c r="FFV539" s="546"/>
      <c r="FFW539" s="546"/>
      <c r="FFX539" s="546"/>
      <c r="FFY539" s="169"/>
      <c r="FFZ539" s="169"/>
      <c r="FGA539" s="169"/>
      <c r="FGB539" s="169"/>
      <c r="FGC539" s="169"/>
      <c r="FGD539" s="169"/>
      <c r="FGE539" s="169"/>
      <c r="FGF539" s="169"/>
      <c r="FGG539" s="169"/>
      <c r="FGH539" s="169"/>
      <c r="FGI539" s="169"/>
      <c r="FGJ539" s="169"/>
      <c r="FGK539" s="169"/>
      <c r="FGL539" s="169"/>
      <c r="FGM539" s="169"/>
      <c r="FGN539" s="169"/>
      <c r="FGO539" s="169"/>
      <c r="FGP539" s="169"/>
      <c r="FGQ539" s="169"/>
      <c r="FGR539" s="169"/>
      <c r="FGS539" s="169"/>
      <c r="FGT539" s="169"/>
      <c r="FGU539" s="169"/>
      <c r="FGV539" s="169"/>
      <c r="FGW539" s="169"/>
      <c r="FGX539" s="169"/>
      <c r="FGY539" s="169"/>
      <c r="FGZ539" s="169"/>
      <c r="FHA539" s="169"/>
      <c r="FHB539" s="169"/>
      <c r="FHC539" s="169"/>
      <c r="FHD539" s="169"/>
      <c r="FHE539" s="169"/>
      <c r="FHF539" s="169"/>
      <c r="FHG539" s="169"/>
      <c r="FHH539" s="169"/>
      <c r="FHI539" s="169"/>
      <c r="FHJ539" s="169"/>
      <c r="FHK539" s="169"/>
      <c r="FHL539" s="169"/>
      <c r="FHM539" s="169"/>
      <c r="FHN539" s="169"/>
      <c r="FHO539" s="169"/>
      <c r="FHP539" s="169"/>
      <c r="FHQ539" s="546"/>
      <c r="FHR539" s="546"/>
      <c r="FHS539" s="546"/>
      <c r="FHT539" s="546"/>
      <c r="FHU539" s="546"/>
      <c r="FHV539" s="546"/>
      <c r="FHW539" s="546"/>
      <c r="FHX539" s="546"/>
      <c r="FHY539" s="546"/>
      <c r="FHZ539" s="546"/>
      <c r="FIA539" s="546"/>
      <c r="FIB539" s="546"/>
      <c r="FIC539" s="546"/>
      <c r="FID539" s="546"/>
      <c r="FIE539" s="546"/>
      <c r="FIF539" s="546"/>
      <c r="FIG539" s="546"/>
      <c r="FIH539" s="546"/>
      <c r="FII539" s="546"/>
      <c r="FIJ539" s="546"/>
      <c r="FIK539" s="546"/>
      <c r="FIL539" s="546"/>
      <c r="FIM539" s="546"/>
      <c r="FIN539" s="546"/>
      <c r="FIO539" s="89"/>
      <c r="FIP539" s="89"/>
      <c r="FIQ539" s="89"/>
      <c r="FIR539" s="89"/>
      <c r="FIS539" s="89"/>
      <c r="FIT539" s="546"/>
      <c r="FIU539" s="546"/>
      <c r="FIV539" s="89"/>
      <c r="FIW539" s="89"/>
      <c r="FIX539" s="546"/>
      <c r="FIY539" s="546"/>
      <c r="FIZ539" s="89"/>
      <c r="FJA539" s="89"/>
      <c r="FJB539" s="546"/>
      <c r="FJC539" s="546"/>
      <c r="FJD539" s="546"/>
      <c r="FJE539" s="546"/>
      <c r="FJF539" s="546"/>
      <c r="FJG539" s="546"/>
      <c r="FJH539" s="546"/>
      <c r="FJI539" s="89"/>
      <c r="FJJ539" s="89"/>
      <c r="FJK539" s="546"/>
      <c r="FJL539" s="546"/>
      <c r="FJM539" s="89"/>
      <c r="FJN539" s="89"/>
      <c r="FJO539" s="546"/>
      <c r="FJP539" s="546"/>
      <c r="FJQ539" s="546"/>
      <c r="FJR539" s="546"/>
      <c r="FJS539" s="546"/>
      <c r="FJT539" s="204"/>
      <c r="FJU539" s="108"/>
      <c r="FJV539" s="546"/>
      <c r="FJW539" s="546"/>
      <c r="FJX539" s="546"/>
      <c r="FJY539" s="546"/>
      <c r="FJZ539" s="546"/>
      <c r="FKA539" s="546"/>
      <c r="FKB539" s="546"/>
      <c r="FKC539" s="169"/>
      <c r="FKD539" s="169"/>
      <c r="FKE539" s="169"/>
      <c r="FKF539" s="169"/>
      <c r="FKG539" s="169"/>
      <c r="FKH539" s="169"/>
      <c r="FKI539" s="169"/>
      <c r="FKJ539" s="169"/>
      <c r="FKK539" s="169"/>
      <c r="FKL539" s="169"/>
      <c r="FKM539" s="169"/>
      <c r="FKN539" s="169"/>
      <c r="FKO539" s="169"/>
      <c r="FKP539" s="169"/>
      <c r="FKQ539" s="169"/>
      <c r="FKR539" s="169"/>
      <c r="FKS539" s="169"/>
      <c r="FKT539" s="169"/>
      <c r="FKU539" s="169"/>
      <c r="FKV539" s="169"/>
      <c r="FKW539" s="169"/>
      <c r="FKX539" s="169"/>
      <c r="FKY539" s="169"/>
      <c r="FKZ539" s="169"/>
      <c r="FLA539" s="169"/>
      <c r="FLB539" s="169"/>
      <c r="FLC539" s="169"/>
      <c r="FLD539" s="169"/>
      <c r="FLE539" s="169"/>
      <c r="FLF539" s="169"/>
      <c r="FLG539" s="169"/>
      <c r="FLH539" s="169"/>
      <c r="FLI539" s="169"/>
      <c r="FLJ539" s="169"/>
      <c r="FLK539" s="169"/>
      <c r="FLL539" s="169"/>
      <c r="FLM539" s="169"/>
      <c r="FLN539" s="169"/>
      <c r="FLO539" s="169"/>
      <c r="FLP539" s="169"/>
      <c r="FLQ539" s="169"/>
      <c r="FLR539" s="169"/>
      <c r="FLS539" s="169"/>
      <c r="FLT539" s="169"/>
      <c r="FLU539" s="546"/>
      <c r="FLV539" s="546"/>
      <c r="FLW539" s="546"/>
      <c r="FLX539" s="546"/>
      <c r="FLY539" s="546"/>
      <c r="FLZ539" s="546"/>
      <c r="FMA539" s="546"/>
      <c r="FMB539" s="546"/>
      <c r="FMC539" s="546"/>
      <c r="FMD539" s="546"/>
      <c r="FME539" s="546"/>
      <c r="FMF539" s="546"/>
      <c r="FMG539" s="546"/>
      <c r="FMH539" s="546"/>
      <c r="FMI539" s="546"/>
      <c r="FMJ539" s="546"/>
      <c r="FMK539" s="546"/>
      <c r="FML539" s="546"/>
      <c r="FMM539" s="546"/>
      <c r="FMN539" s="546"/>
      <c r="FMO539" s="546"/>
      <c r="FMP539" s="546"/>
      <c r="FMQ539" s="546"/>
      <c r="FMR539" s="546"/>
      <c r="FMS539" s="89"/>
      <c r="FMT539" s="89"/>
      <c r="FMU539" s="89"/>
      <c r="FMV539" s="89"/>
      <c r="FMW539" s="89"/>
      <c r="FMX539" s="546"/>
      <c r="FMY539" s="546"/>
      <c r="FMZ539" s="89"/>
      <c r="FNA539" s="89"/>
      <c r="FNB539" s="546"/>
      <c r="FNC539" s="546"/>
      <c r="FND539" s="89"/>
      <c r="FNE539" s="89"/>
      <c r="FNF539" s="546"/>
      <c r="FNG539" s="546"/>
      <c r="FNH539" s="546"/>
      <c r="FNI539" s="546"/>
      <c r="FNJ539" s="546"/>
      <c r="FNK539" s="546"/>
      <c r="FNL539" s="546"/>
      <c r="FNM539" s="89"/>
      <c r="FNN539" s="89"/>
      <c r="FNO539" s="546"/>
      <c r="FNP539" s="546"/>
      <c r="FNQ539" s="89"/>
      <c r="FNR539" s="89"/>
      <c r="FNS539" s="546"/>
      <c r="FNT539" s="546"/>
      <c r="FNU539" s="546"/>
      <c r="FNV539" s="546"/>
      <c r="FNW539" s="546"/>
      <c r="FNX539" s="204"/>
      <c r="FNY539" s="108"/>
      <c r="FNZ539" s="546"/>
      <c r="FOA539" s="546"/>
      <c r="FOB539" s="546"/>
      <c r="FOC539" s="546"/>
      <c r="FOD539" s="546"/>
      <c r="FOE539" s="546"/>
      <c r="FOF539" s="546"/>
      <c r="FOG539" s="169"/>
      <c r="FOH539" s="169"/>
      <c r="FOI539" s="169"/>
      <c r="FOJ539" s="169"/>
      <c r="FOK539" s="169"/>
      <c r="FOL539" s="169"/>
      <c r="FOM539" s="169"/>
      <c r="FON539" s="169"/>
      <c r="FOO539" s="169"/>
      <c r="FOP539" s="169"/>
      <c r="FOQ539" s="169"/>
      <c r="FOR539" s="169"/>
      <c r="FOS539" s="169"/>
      <c r="FOT539" s="169"/>
      <c r="FOU539" s="169"/>
      <c r="FOV539" s="169"/>
      <c r="FOW539" s="169"/>
      <c r="FOX539" s="169"/>
      <c r="FOY539" s="169"/>
      <c r="FOZ539" s="169"/>
      <c r="FPA539" s="169"/>
      <c r="FPB539" s="169"/>
      <c r="FPC539" s="169"/>
      <c r="FPD539" s="169"/>
      <c r="FPE539" s="169"/>
      <c r="FPF539" s="169"/>
      <c r="FPG539" s="169"/>
      <c r="FPH539" s="169"/>
      <c r="FPI539" s="169"/>
      <c r="FPJ539" s="169"/>
      <c r="FPK539" s="169"/>
      <c r="FPL539" s="169"/>
      <c r="FPM539" s="169"/>
      <c r="FPN539" s="169"/>
      <c r="FPO539" s="169"/>
      <c r="FPP539" s="169"/>
      <c r="FPQ539" s="169"/>
      <c r="FPR539" s="169"/>
      <c r="FPS539" s="169"/>
      <c r="FPT539" s="169"/>
      <c r="FPU539" s="169"/>
      <c r="FPV539" s="169"/>
      <c r="FPW539" s="169"/>
      <c r="FPX539" s="169"/>
      <c r="FPY539" s="546"/>
      <c r="FPZ539" s="546"/>
      <c r="FQA539" s="546"/>
      <c r="FQB539" s="546"/>
      <c r="FQC539" s="546"/>
      <c r="FQD539" s="546"/>
      <c r="FQE539" s="546"/>
      <c r="FQF539" s="546"/>
      <c r="FQG539" s="546"/>
      <c r="FQH539" s="546"/>
      <c r="FQI539" s="546"/>
      <c r="FQJ539" s="546"/>
      <c r="FQK539" s="546"/>
      <c r="FQL539" s="546"/>
      <c r="FQM539" s="546"/>
      <c r="FQN539" s="546"/>
      <c r="FQO539" s="546"/>
      <c r="FQP539" s="546"/>
      <c r="FQQ539" s="546"/>
      <c r="FQR539" s="546"/>
      <c r="FQS539" s="546"/>
      <c r="FQT539" s="546"/>
      <c r="FQU539" s="546"/>
      <c r="FQV539" s="546"/>
      <c r="FQW539" s="89"/>
      <c r="FQX539" s="89"/>
      <c r="FQY539" s="89"/>
      <c r="FQZ539" s="89"/>
      <c r="FRA539" s="89"/>
      <c r="FRB539" s="546"/>
      <c r="FRC539" s="546"/>
      <c r="FRD539" s="89"/>
      <c r="FRE539" s="89"/>
      <c r="FRF539" s="546"/>
      <c r="FRG539" s="546"/>
      <c r="FRH539" s="89"/>
      <c r="FRI539" s="89"/>
      <c r="FRJ539" s="546"/>
      <c r="FRK539" s="546"/>
      <c r="FRL539" s="546"/>
      <c r="FRM539" s="546"/>
      <c r="FRN539" s="546"/>
      <c r="FRO539" s="546"/>
      <c r="FRP539" s="546"/>
      <c r="FRQ539" s="89"/>
      <c r="FRR539" s="89"/>
      <c r="FRS539" s="546"/>
      <c r="FRT539" s="546"/>
      <c r="FRU539" s="89"/>
      <c r="FRV539" s="89"/>
      <c r="FRW539" s="546"/>
      <c r="FRX539" s="546"/>
      <c r="FRY539" s="546"/>
      <c r="FRZ539" s="546"/>
      <c r="FSA539" s="546"/>
      <c r="FSB539" s="204"/>
      <c r="FSC539" s="108"/>
      <c r="FSD539" s="546"/>
      <c r="FSE539" s="546"/>
      <c r="FSF539" s="546"/>
      <c r="FSG539" s="546"/>
      <c r="FSH539" s="546"/>
      <c r="FSI539" s="546"/>
      <c r="FSJ539" s="546"/>
      <c r="FSK539" s="169"/>
      <c r="FSL539" s="169"/>
      <c r="FSM539" s="169"/>
      <c r="FSN539" s="169"/>
      <c r="FSO539" s="169"/>
      <c r="FSP539" s="169"/>
      <c r="FSQ539" s="169"/>
      <c r="FSR539" s="169"/>
      <c r="FSS539" s="169"/>
      <c r="FST539" s="169"/>
      <c r="FSU539" s="169"/>
      <c r="FSV539" s="169"/>
      <c r="FSW539" s="169"/>
      <c r="FSX539" s="169"/>
      <c r="FSY539" s="169"/>
      <c r="FSZ539" s="169"/>
      <c r="FTA539" s="169"/>
      <c r="FTB539" s="169"/>
      <c r="FTC539" s="169"/>
      <c r="FTD539" s="169"/>
      <c r="FTE539" s="169"/>
      <c r="FTF539" s="169"/>
      <c r="FTG539" s="169"/>
      <c r="FTH539" s="169"/>
      <c r="FTI539" s="169"/>
      <c r="FTJ539" s="169"/>
      <c r="FTK539" s="169"/>
      <c r="FTL539" s="169"/>
      <c r="FTM539" s="169"/>
      <c r="FTN539" s="169"/>
      <c r="FTO539" s="169"/>
      <c r="FTP539" s="169"/>
      <c r="FTQ539" s="169"/>
      <c r="FTR539" s="169"/>
      <c r="FTS539" s="169"/>
      <c r="FTT539" s="169"/>
      <c r="FTU539" s="169"/>
      <c r="FTV539" s="169"/>
      <c r="FTW539" s="169"/>
      <c r="FTX539" s="169"/>
      <c r="FTY539" s="169"/>
      <c r="FTZ539" s="169"/>
      <c r="FUA539" s="169"/>
      <c r="FUB539" s="169"/>
      <c r="FUC539" s="546"/>
      <c r="FUD539" s="546"/>
      <c r="FUE539" s="546"/>
      <c r="FUF539" s="546"/>
      <c r="FUG539" s="546"/>
      <c r="FUH539" s="546"/>
      <c r="FUI539" s="546"/>
      <c r="FUJ539" s="546"/>
      <c r="FUK539" s="546"/>
      <c r="FUL539" s="546"/>
      <c r="FUM539" s="546"/>
      <c r="FUN539" s="546"/>
      <c r="FUO539" s="546"/>
      <c r="FUP539" s="546"/>
      <c r="FUQ539" s="546"/>
      <c r="FUR539" s="546"/>
      <c r="FUS539" s="546"/>
      <c r="FUT539" s="546"/>
      <c r="FUU539" s="546"/>
      <c r="FUV539" s="546"/>
      <c r="FUW539" s="546"/>
      <c r="FUX539" s="546"/>
      <c r="FUY539" s="546"/>
      <c r="FUZ539" s="546"/>
      <c r="FVA539" s="89"/>
      <c r="FVB539" s="89"/>
      <c r="FVC539" s="89"/>
      <c r="FVD539" s="89"/>
      <c r="FVE539" s="89"/>
      <c r="FVF539" s="546"/>
      <c r="FVG539" s="546"/>
      <c r="FVH539" s="89"/>
      <c r="FVI539" s="89"/>
      <c r="FVJ539" s="546"/>
      <c r="FVK539" s="546"/>
      <c r="FVL539" s="89"/>
      <c r="FVM539" s="89"/>
      <c r="FVN539" s="546"/>
      <c r="FVO539" s="546"/>
      <c r="FVP539" s="546"/>
      <c r="FVQ539" s="546"/>
      <c r="FVR539" s="546"/>
      <c r="FVS539" s="546"/>
      <c r="FVT539" s="546"/>
      <c r="FVU539" s="89"/>
      <c r="FVV539" s="89"/>
      <c r="FVW539" s="546"/>
      <c r="FVX539" s="546"/>
      <c r="FVY539" s="89"/>
      <c r="FVZ539" s="89"/>
      <c r="FWA539" s="546"/>
      <c r="FWB539" s="546"/>
      <c r="FWC539" s="546"/>
      <c r="FWD539" s="546"/>
      <c r="FWE539" s="546"/>
      <c r="FWF539" s="204"/>
      <c r="FWG539" s="108"/>
      <c r="FWH539" s="546"/>
      <c r="FWI539" s="546"/>
      <c r="FWJ539" s="546"/>
      <c r="FWK539" s="546"/>
      <c r="FWL539" s="546"/>
      <c r="FWM539" s="546"/>
      <c r="FWN539" s="546"/>
      <c r="FWO539" s="169"/>
      <c r="FWP539" s="169"/>
      <c r="FWQ539" s="169"/>
      <c r="FWR539" s="169"/>
      <c r="FWS539" s="169"/>
      <c r="FWT539" s="169"/>
      <c r="FWU539" s="169"/>
      <c r="FWV539" s="169"/>
      <c r="FWW539" s="169"/>
      <c r="FWX539" s="169"/>
      <c r="FWY539" s="169"/>
      <c r="FWZ539" s="169"/>
      <c r="FXA539" s="169"/>
      <c r="FXB539" s="169"/>
      <c r="FXC539" s="169"/>
      <c r="FXD539" s="169"/>
      <c r="FXE539" s="169"/>
      <c r="FXF539" s="169"/>
      <c r="FXG539" s="169"/>
      <c r="FXH539" s="169"/>
      <c r="FXI539" s="169"/>
      <c r="FXJ539" s="169"/>
      <c r="FXK539" s="169"/>
      <c r="FXL539" s="169"/>
      <c r="FXM539" s="169"/>
      <c r="FXN539" s="169"/>
      <c r="FXO539" s="169"/>
      <c r="FXP539" s="169"/>
      <c r="FXQ539" s="169"/>
      <c r="FXR539" s="169"/>
      <c r="FXS539" s="169"/>
      <c r="FXT539" s="169"/>
      <c r="FXU539" s="169"/>
      <c r="FXV539" s="169"/>
      <c r="FXW539" s="169"/>
      <c r="FXX539" s="169"/>
      <c r="FXY539" s="169"/>
      <c r="FXZ539" s="169"/>
      <c r="FYA539" s="169"/>
      <c r="FYB539" s="169"/>
      <c r="FYC539" s="169"/>
      <c r="FYD539" s="169"/>
      <c r="FYE539" s="169"/>
      <c r="FYF539" s="169"/>
      <c r="FYG539" s="546"/>
      <c r="FYH539" s="546"/>
      <c r="FYI539" s="546"/>
      <c r="FYJ539" s="546"/>
      <c r="FYK539" s="546"/>
      <c r="FYL539" s="546"/>
      <c r="FYM539" s="546"/>
      <c r="FYN539" s="546"/>
      <c r="FYO539" s="546"/>
      <c r="FYP539" s="546"/>
      <c r="FYQ539" s="546"/>
      <c r="FYR539" s="546"/>
      <c r="FYS539" s="546"/>
      <c r="FYT539" s="546"/>
      <c r="FYU539" s="546"/>
      <c r="FYV539" s="546"/>
      <c r="FYW539" s="546"/>
      <c r="FYX539" s="546"/>
      <c r="FYY539" s="546"/>
      <c r="FYZ539" s="546"/>
      <c r="FZA539" s="546"/>
      <c r="FZB539" s="546"/>
      <c r="FZC539" s="546"/>
      <c r="FZD539" s="546"/>
      <c r="FZE539" s="89"/>
      <c r="FZF539" s="89"/>
      <c r="FZG539" s="89"/>
      <c r="FZH539" s="89"/>
      <c r="FZI539" s="89"/>
      <c r="FZJ539" s="546"/>
      <c r="FZK539" s="546"/>
      <c r="FZL539" s="89"/>
      <c r="FZM539" s="89"/>
      <c r="FZN539" s="546"/>
      <c r="FZO539" s="546"/>
      <c r="FZP539" s="89"/>
      <c r="FZQ539" s="89"/>
      <c r="FZR539" s="546"/>
      <c r="FZS539" s="546"/>
      <c r="FZT539" s="546"/>
      <c r="FZU539" s="546"/>
      <c r="FZV539" s="546"/>
      <c r="FZW539" s="546"/>
      <c r="FZX539" s="546"/>
      <c r="FZY539" s="89"/>
      <c r="FZZ539" s="89"/>
      <c r="GAA539" s="546"/>
      <c r="GAB539" s="546"/>
      <c r="GAC539" s="89"/>
      <c r="GAD539" s="89"/>
      <c r="GAE539" s="546"/>
      <c r="GAF539" s="546"/>
      <c r="GAG539" s="546"/>
      <c r="GAH539" s="546"/>
      <c r="GAI539" s="546"/>
      <c r="GAJ539" s="204"/>
      <c r="GAK539" s="108"/>
      <c r="GAL539" s="546"/>
      <c r="GAM539" s="546"/>
      <c r="GAN539" s="546"/>
      <c r="GAO539" s="546"/>
      <c r="GAP539" s="546"/>
      <c r="GAQ539" s="546"/>
      <c r="GAR539" s="546"/>
      <c r="GAS539" s="169"/>
      <c r="GAT539" s="169"/>
      <c r="GAU539" s="169"/>
      <c r="GAV539" s="169"/>
      <c r="GAW539" s="169"/>
      <c r="GAX539" s="169"/>
      <c r="GAY539" s="169"/>
      <c r="GAZ539" s="169"/>
      <c r="GBA539" s="169"/>
      <c r="GBB539" s="169"/>
      <c r="GBC539" s="169"/>
      <c r="GBD539" s="169"/>
      <c r="GBE539" s="169"/>
      <c r="GBF539" s="169"/>
      <c r="GBG539" s="169"/>
      <c r="GBH539" s="169"/>
      <c r="GBI539" s="169"/>
      <c r="GBJ539" s="169"/>
      <c r="GBK539" s="169"/>
      <c r="GBL539" s="169"/>
      <c r="GBM539" s="169"/>
      <c r="GBN539" s="169"/>
      <c r="GBO539" s="169"/>
      <c r="GBP539" s="169"/>
      <c r="GBQ539" s="169"/>
      <c r="GBR539" s="169"/>
      <c r="GBS539" s="169"/>
      <c r="GBT539" s="169"/>
      <c r="GBU539" s="169"/>
      <c r="GBV539" s="169"/>
      <c r="GBW539" s="169"/>
      <c r="GBX539" s="169"/>
      <c r="GBY539" s="169"/>
      <c r="GBZ539" s="169"/>
      <c r="GCA539" s="169"/>
      <c r="GCB539" s="169"/>
      <c r="GCC539" s="169"/>
      <c r="GCD539" s="169"/>
      <c r="GCE539" s="169"/>
      <c r="GCF539" s="169"/>
      <c r="GCG539" s="169"/>
      <c r="GCH539" s="169"/>
      <c r="GCI539" s="169"/>
      <c r="GCJ539" s="169"/>
      <c r="GCK539" s="546"/>
      <c r="GCL539" s="546"/>
      <c r="GCM539" s="546"/>
      <c r="GCN539" s="546"/>
      <c r="GCO539" s="546"/>
      <c r="GCP539" s="546"/>
      <c r="GCQ539" s="546"/>
      <c r="GCR539" s="546"/>
      <c r="GCS539" s="546"/>
      <c r="GCT539" s="546"/>
      <c r="GCU539" s="546"/>
      <c r="GCV539" s="546"/>
      <c r="GCW539" s="546"/>
      <c r="GCX539" s="546"/>
      <c r="GCY539" s="546"/>
      <c r="GCZ539" s="546"/>
      <c r="GDA539" s="546"/>
      <c r="GDB539" s="546"/>
      <c r="GDC539" s="546"/>
      <c r="GDD539" s="546"/>
      <c r="GDE539" s="546"/>
      <c r="GDF539" s="546"/>
      <c r="GDG539" s="546"/>
      <c r="GDH539" s="546"/>
      <c r="GDI539" s="89"/>
      <c r="GDJ539" s="89"/>
      <c r="GDK539" s="89"/>
      <c r="GDL539" s="89"/>
      <c r="GDM539" s="89"/>
      <c r="GDN539" s="546"/>
      <c r="GDO539" s="546"/>
      <c r="GDP539" s="89"/>
      <c r="GDQ539" s="89"/>
      <c r="GDR539" s="546"/>
      <c r="GDS539" s="546"/>
      <c r="GDT539" s="89"/>
      <c r="GDU539" s="89"/>
      <c r="GDV539" s="546"/>
      <c r="GDW539" s="546"/>
      <c r="GDX539" s="546"/>
      <c r="GDY539" s="546"/>
      <c r="GDZ539" s="546"/>
      <c r="GEA539" s="546"/>
      <c r="GEB539" s="546"/>
      <c r="GEC539" s="89"/>
      <c r="GED539" s="89"/>
      <c r="GEE539" s="546"/>
      <c r="GEF539" s="546"/>
      <c r="GEG539" s="89"/>
      <c r="GEH539" s="89"/>
      <c r="GEI539" s="546"/>
      <c r="GEJ539" s="546"/>
      <c r="GEK539" s="546"/>
      <c r="GEL539" s="546"/>
      <c r="GEM539" s="546"/>
      <c r="GEN539" s="204"/>
      <c r="GEO539" s="108"/>
      <c r="GEP539" s="546"/>
      <c r="GEQ539" s="546"/>
      <c r="GER539" s="546"/>
      <c r="GES539" s="546"/>
      <c r="GET539" s="546"/>
      <c r="GEU539" s="546"/>
      <c r="GEV539" s="546"/>
      <c r="GEW539" s="169"/>
      <c r="GEX539" s="169"/>
      <c r="GEY539" s="169"/>
      <c r="GEZ539" s="169"/>
      <c r="GFA539" s="169"/>
      <c r="GFB539" s="169"/>
      <c r="GFC539" s="169"/>
      <c r="GFD539" s="169"/>
      <c r="GFE539" s="169"/>
      <c r="GFF539" s="169"/>
      <c r="GFG539" s="169"/>
      <c r="GFH539" s="169"/>
      <c r="GFI539" s="169"/>
      <c r="GFJ539" s="169"/>
      <c r="GFK539" s="169"/>
      <c r="GFL539" s="169"/>
      <c r="GFM539" s="169"/>
      <c r="GFN539" s="169"/>
      <c r="GFO539" s="169"/>
      <c r="GFP539" s="169"/>
      <c r="GFQ539" s="169"/>
      <c r="GFR539" s="169"/>
      <c r="GFS539" s="169"/>
      <c r="GFT539" s="169"/>
      <c r="GFU539" s="169"/>
      <c r="GFV539" s="169"/>
      <c r="GFW539" s="169"/>
      <c r="GFX539" s="169"/>
      <c r="GFY539" s="169"/>
      <c r="GFZ539" s="169"/>
      <c r="GGA539" s="169"/>
      <c r="GGB539" s="169"/>
      <c r="GGC539" s="169"/>
      <c r="GGD539" s="169"/>
      <c r="GGE539" s="169"/>
      <c r="GGF539" s="169"/>
      <c r="GGG539" s="169"/>
      <c r="GGH539" s="169"/>
      <c r="GGI539" s="169"/>
      <c r="GGJ539" s="169"/>
      <c r="GGK539" s="169"/>
      <c r="GGL539" s="169"/>
      <c r="GGM539" s="169"/>
      <c r="GGN539" s="169"/>
      <c r="GGO539" s="546"/>
      <c r="GGP539" s="546"/>
      <c r="GGQ539" s="546"/>
      <c r="GGR539" s="546"/>
      <c r="GGS539" s="546"/>
      <c r="GGT539" s="546"/>
      <c r="GGU539" s="546"/>
      <c r="GGV539" s="546"/>
      <c r="GGW539" s="546"/>
      <c r="GGX539" s="546"/>
      <c r="GGY539" s="546"/>
      <c r="GGZ539" s="546"/>
      <c r="GHA539" s="546"/>
      <c r="GHB539" s="546"/>
      <c r="GHC539" s="546"/>
      <c r="GHD539" s="546"/>
      <c r="GHE539" s="546"/>
      <c r="GHF539" s="546"/>
      <c r="GHG539" s="546"/>
      <c r="GHH539" s="546"/>
      <c r="GHI539" s="546"/>
      <c r="GHJ539" s="546"/>
      <c r="GHK539" s="546"/>
      <c r="GHL539" s="546"/>
      <c r="GHM539" s="89"/>
      <c r="GHN539" s="89"/>
      <c r="GHO539" s="89"/>
      <c r="GHP539" s="89"/>
      <c r="GHQ539" s="89"/>
      <c r="GHR539" s="546"/>
      <c r="GHS539" s="546"/>
      <c r="GHT539" s="89"/>
      <c r="GHU539" s="89"/>
      <c r="GHV539" s="546"/>
      <c r="GHW539" s="546"/>
      <c r="GHX539" s="89"/>
      <c r="GHY539" s="89"/>
      <c r="GHZ539" s="546"/>
      <c r="GIA539" s="546"/>
      <c r="GIB539" s="546"/>
      <c r="GIC539" s="546"/>
      <c r="GID539" s="546"/>
      <c r="GIE539" s="546"/>
      <c r="GIF539" s="546"/>
      <c r="GIG539" s="89"/>
      <c r="GIH539" s="89"/>
      <c r="GII539" s="546"/>
      <c r="GIJ539" s="546"/>
      <c r="GIK539" s="89"/>
      <c r="GIL539" s="89"/>
      <c r="GIM539" s="546"/>
      <c r="GIN539" s="546"/>
      <c r="GIO539" s="546"/>
      <c r="GIP539" s="546"/>
      <c r="GIQ539" s="546"/>
      <c r="GIR539" s="204"/>
      <c r="GIS539" s="108"/>
      <c r="GIT539" s="546"/>
      <c r="GIU539" s="546"/>
      <c r="GIV539" s="546"/>
      <c r="GIW539" s="546"/>
      <c r="GIX539" s="546"/>
      <c r="GIY539" s="546"/>
      <c r="GIZ539" s="546"/>
      <c r="GJA539" s="169"/>
      <c r="GJB539" s="169"/>
      <c r="GJC539" s="169"/>
      <c r="GJD539" s="169"/>
      <c r="GJE539" s="169"/>
      <c r="GJF539" s="169"/>
      <c r="GJG539" s="169"/>
      <c r="GJH539" s="169"/>
      <c r="GJI539" s="169"/>
      <c r="GJJ539" s="169"/>
      <c r="GJK539" s="169"/>
      <c r="GJL539" s="169"/>
      <c r="GJM539" s="169"/>
      <c r="GJN539" s="169"/>
      <c r="GJO539" s="169"/>
      <c r="GJP539" s="169"/>
      <c r="GJQ539" s="169"/>
      <c r="GJR539" s="169"/>
      <c r="GJS539" s="169"/>
      <c r="GJT539" s="169"/>
      <c r="GJU539" s="169"/>
      <c r="GJV539" s="169"/>
      <c r="GJW539" s="169"/>
      <c r="GJX539" s="169"/>
      <c r="GJY539" s="169"/>
      <c r="GJZ539" s="169"/>
      <c r="GKA539" s="169"/>
      <c r="GKB539" s="169"/>
      <c r="GKC539" s="169"/>
      <c r="GKD539" s="169"/>
      <c r="GKE539" s="169"/>
      <c r="GKF539" s="169"/>
      <c r="GKG539" s="169"/>
      <c r="GKH539" s="169"/>
      <c r="GKI539" s="169"/>
      <c r="GKJ539" s="169"/>
      <c r="GKK539" s="169"/>
      <c r="GKL539" s="169"/>
      <c r="GKM539" s="169"/>
      <c r="GKN539" s="169"/>
      <c r="GKO539" s="169"/>
      <c r="GKP539" s="169"/>
      <c r="GKQ539" s="169"/>
      <c r="GKR539" s="169"/>
      <c r="GKS539" s="546"/>
      <c r="GKT539" s="546"/>
      <c r="GKU539" s="546"/>
      <c r="GKV539" s="546"/>
      <c r="GKW539" s="546"/>
      <c r="GKX539" s="546"/>
      <c r="GKY539" s="546"/>
      <c r="GKZ539" s="546"/>
      <c r="GLA539" s="546"/>
      <c r="GLB539" s="546"/>
      <c r="GLC539" s="546"/>
      <c r="GLD539" s="546"/>
      <c r="GLE539" s="546"/>
      <c r="GLF539" s="546"/>
      <c r="GLG539" s="546"/>
      <c r="GLH539" s="546"/>
      <c r="GLI539" s="546"/>
      <c r="GLJ539" s="546"/>
      <c r="GLK539" s="546"/>
      <c r="GLL539" s="546"/>
      <c r="GLM539" s="546"/>
      <c r="GLN539" s="546"/>
      <c r="GLO539" s="546"/>
      <c r="GLP539" s="546"/>
      <c r="GLQ539" s="89"/>
      <c r="GLR539" s="89"/>
      <c r="GLS539" s="89"/>
      <c r="GLT539" s="89"/>
      <c r="GLU539" s="89"/>
      <c r="GLV539" s="546"/>
      <c r="GLW539" s="546"/>
      <c r="GLX539" s="89"/>
      <c r="GLY539" s="89"/>
      <c r="GLZ539" s="546"/>
      <c r="GMA539" s="546"/>
      <c r="GMB539" s="89"/>
      <c r="GMC539" s="89"/>
      <c r="GMD539" s="546"/>
      <c r="GME539" s="546"/>
      <c r="GMF539" s="546"/>
      <c r="GMG539" s="546"/>
      <c r="GMH539" s="546"/>
      <c r="GMI539" s="546"/>
      <c r="GMJ539" s="546"/>
      <c r="GMK539" s="89"/>
      <c r="GML539" s="89"/>
      <c r="GMM539" s="546"/>
      <c r="GMN539" s="546"/>
      <c r="GMO539" s="89"/>
      <c r="GMP539" s="89"/>
      <c r="GMQ539" s="546"/>
      <c r="GMR539" s="546"/>
      <c r="GMS539" s="546"/>
      <c r="GMT539" s="546"/>
      <c r="GMU539" s="546"/>
      <c r="GMV539" s="204"/>
      <c r="GMW539" s="108"/>
      <c r="GMX539" s="546"/>
      <c r="GMY539" s="546"/>
      <c r="GMZ539" s="546"/>
      <c r="GNA539" s="546"/>
      <c r="GNB539" s="546"/>
      <c r="GNC539" s="546"/>
      <c r="GND539" s="546"/>
      <c r="GNE539" s="169"/>
      <c r="GNF539" s="169"/>
      <c r="GNG539" s="169"/>
      <c r="GNH539" s="169"/>
      <c r="GNI539" s="169"/>
      <c r="GNJ539" s="169"/>
      <c r="GNK539" s="169"/>
      <c r="GNL539" s="169"/>
      <c r="GNM539" s="169"/>
      <c r="GNN539" s="169"/>
      <c r="GNO539" s="169"/>
      <c r="GNP539" s="169"/>
      <c r="GNQ539" s="169"/>
      <c r="GNR539" s="169"/>
      <c r="GNS539" s="169"/>
      <c r="GNT539" s="169"/>
      <c r="GNU539" s="169"/>
      <c r="GNV539" s="169"/>
      <c r="GNW539" s="169"/>
      <c r="GNX539" s="169"/>
      <c r="GNY539" s="169"/>
      <c r="GNZ539" s="169"/>
      <c r="GOA539" s="169"/>
      <c r="GOB539" s="169"/>
      <c r="GOC539" s="169"/>
      <c r="GOD539" s="169"/>
      <c r="GOE539" s="169"/>
      <c r="GOF539" s="169"/>
      <c r="GOG539" s="169"/>
      <c r="GOH539" s="169"/>
      <c r="GOI539" s="169"/>
      <c r="GOJ539" s="169"/>
      <c r="GOK539" s="169"/>
      <c r="GOL539" s="169"/>
      <c r="GOM539" s="169"/>
      <c r="GON539" s="169"/>
      <c r="GOO539" s="169"/>
      <c r="GOP539" s="169"/>
      <c r="GOQ539" s="169"/>
      <c r="GOR539" s="169"/>
      <c r="GOS539" s="169"/>
      <c r="GOT539" s="169"/>
      <c r="GOU539" s="169"/>
      <c r="GOV539" s="169"/>
      <c r="GOW539" s="546"/>
      <c r="GOX539" s="546"/>
      <c r="GOY539" s="546"/>
      <c r="GOZ539" s="546"/>
      <c r="GPA539" s="546"/>
      <c r="GPB539" s="546"/>
      <c r="GPC539" s="546"/>
      <c r="GPD539" s="546"/>
      <c r="GPE539" s="546"/>
      <c r="GPF539" s="546"/>
      <c r="GPG539" s="546"/>
      <c r="GPH539" s="546"/>
      <c r="GPI539" s="546"/>
      <c r="GPJ539" s="546"/>
      <c r="GPK539" s="546"/>
      <c r="GPL539" s="546"/>
      <c r="GPM539" s="546"/>
      <c r="GPN539" s="546"/>
      <c r="GPO539" s="546"/>
      <c r="GPP539" s="546"/>
      <c r="GPQ539" s="546"/>
      <c r="GPR539" s="546"/>
      <c r="GPS539" s="546"/>
      <c r="GPT539" s="546"/>
      <c r="GPU539" s="89"/>
      <c r="GPV539" s="89"/>
      <c r="GPW539" s="89"/>
      <c r="GPX539" s="89"/>
      <c r="GPY539" s="89"/>
      <c r="GPZ539" s="546"/>
      <c r="GQA539" s="546"/>
      <c r="GQB539" s="89"/>
      <c r="GQC539" s="89"/>
      <c r="GQD539" s="546"/>
      <c r="GQE539" s="546"/>
      <c r="GQF539" s="89"/>
      <c r="GQG539" s="89"/>
      <c r="GQH539" s="546"/>
      <c r="GQI539" s="546"/>
      <c r="GQJ539" s="546"/>
      <c r="GQK539" s="546"/>
      <c r="GQL539" s="546"/>
      <c r="GQM539" s="546"/>
      <c r="GQN539" s="546"/>
      <c r="GQO539" s="89"/>
      <c r="GQP539" s="89"/>
      <c r="GQQ539" s="546"/>
      <c r="GQR539" s="546"/>
      <c r="GQS539" s="89"/>
      <c r="GQT539" s="89"/>
      <c r="GQU539" s="546"/>
      <c r="GQV539" s="546"/>
      <c r="GQW539" s="546"/>
      <c r="GQX539" s="546"/>
      <c r="GQY539" s="546"/>
      <c r="GQZ539" s="204"/>
      <c r="GRA539" s="108"/>
      <c r="GRB539" s="546"/>
      <c r="GRC539" s="546"/>
      <c r="GRD539" s="546"/>
      <c r="GRE539" s="546"/>
      <c r="GRF539" s="546"/>
      <c r="GRG539" s="546"/>
      <c r="GRH539" s="546"/>
      <c r="GRI539" s="169"/>
      <c r="GRJ539" s="169"/>
      <c r="GRK539" s="169"/>
      <c r="GRL539" s="169"/>
      <c r="GRM539" s="169"/>
      <c r="GRN539" s="169"/>
      <c r="GRO539" s="169"/>
      <c r="GRP539" s="169"/>
      <c r="GRQ539" s="169"/>
      <c r="GRR539" s="169"/>
      <c r="GRS539" s="169"/>
      <c r="GRT539" s="169"/>
      <c r="GRU539" s="169"/>
      <c r="GRV539" s="169"/>
      <c r="GRW539" s="169"/>
      <c r="GRX539" s="169"/>
      <c r="GRY539" s="169"/>
      <c r="GRZ539" s="169"/>
      <c r="GSA539" s="169"/>
      <c r="GSB539" s="169"/>
      <c r="GSC539" s="169"/>
      <c r="GSD539" s="169"/>
      <c r="GSE539" s="169"/>
      <c r="GSF539" s="169"/>
      <c r="GSG539" s="169"/>
      <c r="GSH539" s="169"/>
      <c r="GSI539" s="169"/>
      <c r="GSJ539" s="169"/>
      <c r="GSK539" s="169"/>
      <c r="GSL539" s="169"/>
      <c r="GSM539" s="169"/>
      <c r="GSN539" s="169"/>
      <c r="GSO539" s="169"/>
      <c r="GSP539" s="169"/>
      <c r="GSQ539" s="169"/>
      <c r="GSR539" s="169"/>
      <c r="GSS539" s="169"/>
      <c r="GST539" s="169"/>
      <c r="GSU539" s="169"/>
      <c r="GSV539" s="169"/>
      <c r="GSW539" s="169"/>
      <c r="GSX539" s="169"/>
      <c r="GSY539" s="169"/>
      <c r="GSZ539" s="169"/>
      <c r="GTA539" s="546"/>
      <c r="GTB539" s="546"/>
      <c r="GTC539" s="546"/>
      <c r="GTD539" s="546"/>
      <c r="GTE539" s="546"/>
      <c r="GTF539" s="546"/>
      <c r="GTG539" s="546"/>
      <c r="GTH539" s="546"/>
      <c r="GTI539" s="546"/>
      <c r="GTJ539" s="546"/>
      <c r="GTK539" s="546"/>
      <c r="GTL539" s="546"/>
      <c r="GTM539" s="546"/>
      <c r="GTN539" s="546"/>
      <c r="GTO539" s="546"/>
      <c r="GTP539" s="546"/>
      <c r="GTQ539" s="546"/>
      <c r="GTR539" s="546"/>
      <c r="GTS539" s="546"/>
      <c r="GTT539" s="546"/>
      <c r="GTU539" s="546"/>
      <c r="GTV539" s="546"/>
      <c r="GTW539" s="546"/>
      <c r="GTX539" s="546"/>
      <c r="GTY539" s="89"/>
      <c r="GTZ539" s="89"/>
      <c r="GUA539" s="89"/>
      <c r="GUB539" s="89"/>
      <c r="GUC539" s="89"/>
      <c r="GUD539" s="546"/>
      <c r="GUE539" s="546"/>
      <c r="GUF539" s="89"/>
      <c r="GUG539" s="89"/>
      <c r="GUH539" s="546"/>
      <c r="GUI539" s="546"/>
      <c r="GUJ539" s="89"/>
      <c r="GUK539" s="89"/>
      <c r="GUL539" s="546"/>
      <c r="GUM539" s="546"/>
      <c r="GUN539" s="546"/>
      <c r="GUO539" s="546"/>
      <c r="GUP539" s="546"/>
      <c r="GUQ539" s="546"/>
      <c r="GUR539" s="546"/>
      <c r="GUS539" s="89"/>
      <c r="GUT539" s="89"/>
      <c r="GUU539" s="546"/>
      <c r="GUV539" s="546"/>
      <c r="GUW539" s="89"/>
      <c r="GUX539" s="89"/>
      <c r="GUY539" s="546"/>
      <c r="GUZ539" s="546"/>
      <c r="GVA539" s="546"/>
      <c r="GVB539" s="546"/>
      <c r="GVC539" s="546"/>
      <c r="GVD539" s="204"/>
      <c r="GVE539" s="108"/>
      <c r="GVF539" s="546"/>
      <c r="GVG539" s="546"/>
      <c r="GVH539" s="546"/>
      <c r="GVI539" s="546"/>
      <c r="GVJ539" s="546"/>
      <c r="GVK539" s="546"/>
      <c r="GVL539" s="546"/>
      <c r="GVM539" s="169"/>
      <c r="GVN539" s="169"/>
      <c r="GVO539" s="169"/>
      <c r="GVP539" s="169"/>
      <c r="GVQ539" s="169"/>
      <c r="GVR539" s="169"/>
      <c r="GVS539" s="169"/>
      <c r="GVT539" s="169"/>
      <c r="GVU539" s="169"/>
      <c r="GVV539" s="169"/>
      <c r="GVW539" s="169"/>
      <c r="GVX539" s="169"/>
      <c r="GVY539" s="169"/>
      <c r="GVZ539" s="169"/>
      <c r="GWA539" s="169"/>
      <c r="GWB539" s="169"/>
      <c r="GWC539" s="169"/>
      <c r="GWD539" s="169"/>
      <c r="GWE539" s="169"/>
      <c r="GWF539" s="169"/>
      <c r="GWG539" s="169"/>
      <c r="GWH539" s="169"/>
      <c r="GWI539" s="169"/>
      <c r="GWJ539" s="169"/>
      <c r="GWK539" s="169"/>
      <c r="GWL539" s="169"/>
      <c r="GWM539" s="169"/>
      <c r="GWN539" s="169"/>
      <c r="GWO539" s="169"/>
      <c r="GWP539" s="169"/>
      <c r="GWQ539" s="169"/>
      <c r="GWR539" s="169"/>
      <c r="GWS539" s="169"/>
      <c r="GWT539" s="169"/>
      <c r="GWU539" s="169"/>
      <c r="GWV539" s="169"/>
      <c r="GWW539" s="169"/>
      <c r="GWX539" s="169"/>
      <c r="GWY539" s="169"/>
      <c r="GWZ539" s="169"/>
      <c r="GXA539" s="169"/>
      <c r="GXB539" s="169"/>
      <c r="GXC539" s="169"/>
      <c r="GXD539" s="169"/>
      <c r="GXE539" s="546"/>
      <c r="GXF539" s="546"/>
      <c r="GXG539" s="546"/>
      <c r="GXH539" s="546"/>
      <c r="GXI539" s="546"/>
      <c r="GXJ539" s="546"/>
      <c r="GXK539" s="546"/>
      <c r="GXL539" s="546"/>
      <c r="GXM539" s="546"/>
      <c r="GXN539" s="546"/>
      <c r="GXO539" s="546"/>
      <c r="GXP539" s="546"/>
      <c r="GXQ539" s="546"/>
      <c r="GXR539" s="546"/>
      <c r="GXS539" s="546"/>
      <c r="GXT539" s="546"/>
      <c r="GXU539" s="546"/>
      <c r="GXV539" s="546"/>
      <c r="GXW539" s="546"/>
      <c r="GXX539" s="546"/>
      <c r="GXY539" s="546"/>
      <c r="GXZ539" s="546"/>
      <c r="GYA539" s="546"/>
      <c r="GYB539" s="546"/>
      <c r="GYC539" s="89"/>
      <c r="GYD539" s="89"/>
      <c r="GYE539" s="89"/>
      <c r="GYF539" s="89"/>
      <c r="GYG539" s="89"/>
      <c r="GYH539" s="546"/>
      <c r="GYI539" s="546"/>
      <c r="GYJ539" s="89"/>
      <c r="GYK539" s="89"/>
      <c r="GYL539" s="546"/>
      <c r="GYM539" s="546"/>
      <c r="GYN539" s="89"/>
      <c r="GYO539" s="89"/>
      <c r="GYP539" s="546"/>
      <c r="GYQ539" s="546"/>
      <c r="GYR539" s="546"/>
      <c r="GYS539" s="546"/>
      <c r="GYT539" s="546"/>
      <c r="GYU539" s="546"/>
      <c r="GYV539" s="546"/>
      <c r="GYW539" s="89"/>
      <c r="GYX539" s="89"/>
      <c r="GYY539" s="546"/>
      <c r="GYZ539" s="546"/>
      <c r="GZA539" s="89"/>
      <c r="GZB539" s="89"/>
      <c r="GZC539" s="546"/>
      <c r="GZD539" s="546"/>
      <c r="GZE539" s="546"/>
      <c r="GZF539" s="546"/>
      <c r="GZG539" s="546"/>
      <c r="GZH539" s="204"/>
      <c r="GZI539" s="108"/>
      <c r="GZJ539" s="546"/>
      <c r="GZK539" s="546"/>
      <c r="GZL539" s="546"/>
      <c r="GZM539" s="546"/>
      <c r="GZN539" s="546"/>
      <c r="GZO539" s="546"/>
      <c r="GZP539" s="546"/>
      <c r="GZQ539" s="169"/>
      <c r="GZR539" s="169"/>
      <c r="GZS539" s="169"/>
      <c r="GZT539" s="169"/>
      <c r="GZU539" s="169"/>
      <c r="GZV539" s="169"/>
      <c r="GZW539" s="169"/>
      <c r="GZX539" s="169"/>
      <c r="GZY539" s="169"/>
      <c r="GZZ539" s="169"/>
      <c r="HAA539" s="169"/>
      <c r="HAB539" s="169"/>
      <c r="HAC539" s="169"/>
      <c r="HAD539" s="169"/>
      <c r="HAE539" s="169"/>
      <c r="HAF539" s="169"/>
      <c r="HAG539" s="169"/>
      <c r="HAH539" s="169"/>
      <c r="HAI539" s="169"/>
      <c r="HAJ539" s="169"/>
      <c r="HAK539" s="169"/>
      <c r="HAL539" s="169"/>
      <c r="HAM539" s="169"/>
      <c r="HAN539" s="169"/>
      <c r="HAO539" s="169"/>
      <c r="HAP539" s="169"/>
      <c r="HAQ539" s="169"/>
      <c r="HAR539" s="169"/>
      <c r="HAS539" s="169"/>
      <c r="HAT539" s="169"/>
      <c r="HAU539" s="169"/>
      <c r="HAV539" s="169"/>
      <c r="HAW539" s="169"/>
      <c r="HAX539" s="169"/>
      <c r="HAY539" s="169"/>
      <c r="HAZ539" s="169"/>
      <c r="HBA539" s="169"/>
      <c r="HBB539" s="169"/>
      <c r="HBC539" s="169"/>
      <c r="HBD539" s="169"/>
      <c r="HBE539" s="169"/>
      <c r="HBF539" s="169"/>
      <c r="HBG539" s="169"/>
      <c r="HBH539" s="169"/>
      <c r="HBI539" s="546"/>
      <c r="HBJ539" s="546"/>
      <c r="HBK539" s="546"/>
      <c r="HBL539" s="546"/>
      <c r="HBM539" s="546"/>
      <c r="HBN539" s="546"/>
      <c r="HBO539" s="546"/>
      <c r="HBP539" s="546"/>
      <c r="HBQ539" s="546"/>
      <c r="HBR539" s="546"/>
      <c r="HBS539" s="546"/>
      <c r="HBT539" s="546"/>
      <c r="HBU539" s="546"/>
      <c r="HBV539" s="546"/>
      <c r="HBW539" s="546"/>
      <c r="HBX539" s="546"/>
      <c r="HBY539" s="546"/>
      <c r="HBZ539" s="546"/>
      <c r="HCA539" s="546"/>
      <c r="HCB539" s="546"/>
      <c r="HCC539" s="546"/>
      <c r="HCD539" s="546"/>
      <c r="HCE539" s="546"/>
      <c r="HCF539" s="546"/>
      <c r="HCG539" s="89"/>
      <c r="HCH539" s="89"/>
      <c r="HCI539" s="89"/>
      <c r="HCJ539" s="89"/>
      <c r="HCK539" s="89"/>
      <c r="HCL539" s="546"/>
      <c r="HCM539" s="546"/>
      <c r="HCN539" s="89"/>
      <c r="HCO539" s="89"/>
      <c r="HCP539" s="546"/>
      <c r="HCQ539" s="546"/>
      <c r="HCR539" s="89"/>
      <c r="HCS539" s="89"/>
      <c r="HCT539" s="546"/>
      <c r="HCU539" s="546"/>
      <c r="HCV539" s="546"/>
      <c r="HCW539" s="546"/>
      <c r="HCX539" s="546"/>
      <c r="HCY539" s="546"/>
      <c r="HCZ539" s="546"/>
      <c r="HDA539" s="89"/>
      <c r="HDB539" s="89"/>
      <c r="HDC539" s="546"/>
      <c r="HDD539" s="546"/>
      <c r="HDE539" s="89"/>
      <c r="HDF539" s="89"/>
      <c r="HDG539" s="546"/>
      <c r="HDH539" s="546"/>
      <c r="HDI539" s="546"/>
      <c r="HDJ539" s="546"/>
      <c r="HDK539" s="546"/>
      <c r="HDL539" s="204"/>
      <c r="HDM539" s="108"/>
      <c r="HDN539" s="546"/>
      <c r="HDO539" s="546"/>
      <c r="HDP539" s="546"/>
      <c r="HDQ539" s="546"/>
      <c r="HDR539" s="546"/>
      <c r="HDS539" s="546"/>
      <c r="HDT539" s="546"/>
      <c r="HDU539" s="169"/>
      <c r="HDV539" s="169"/>
      <c r="HDW539" s="169"/>
      <c r="HDX539" s="169"/>
      <c r="HDY539" s="169"/>
      <c r="HDZ539" s="169"/>
      <c r="HEA539" s="169"/>
      <c r="HEB539" s="169"/>
      <c r="HEC539" s="169"/>
      <c r="HED539" s="169"/>
      <c r="HEE539" s="169"/>
      <c r="HEF539" s="169"/>
      <c r="HEG539" s="169"/>
      <c r="HEH539" s="169"/>
      <c r="HEI539" s="169"/>
      <c r="HEJ539" s="169"/>
      <c r="HEK539" s="169"/>
      <c r="HEL539" s="169"/>
      <c r="HEM539" s="169"/>
      <c r="HEN539" s="169"/>
      <c r="HEO539" s="169"/>
      <c r="HEP539" s="169"/>
      <c r="HEQ539" s="169"/>
      <c r="HER539" s="169"/>
      <c r="HES539" s="169"/>
      <c r="HET539" s="169"/>
      <c r="HEU539" s="169"/>
      <c r="HEV539" s="169"/>
      <c r="HEW539" s="169"/>
      <c r="HEX539" s="169"/>
      <c r="HEY539" s="169"/>
      <c r="HEZ539" s="169"/>
      <c r="HFA539" s="169"/>
      <c r="HFB539" s="169"/>
      <c r="HFC539" s="169"/>
      <c r="HFD539" s="169"/>
      <c r="HFE539" s="169"/>
      <c r="HFF539" s="169"/>
      <c r="HFG539" s="169"/>
      <c r="HFH539" s="169"/>
      <c r="HFI539" s="169"/>
      <c r="HFJ539" s="169"/>
      <c r="HFK539" s="169"/>
      <c r="HFL539" s="169"/>
      <c r="HFM539" s="546"/>
      <c r="HFN539" s="546"/>
      <c r="HFO539" s="546"/>
      <c r="HFP539" s="546"/>
      <c r="HFQ539" s="546"/>
      <c r="HFR539" s="546"/>
      <c r="HFS539" s="546"/>
      <c r="HFT539" s="546"/>
      <c r="HFU539" s="546"/>
      <c r="HFV539" s="546"/>
      <c r="HFW539" s="546"/>
      <c r="HFX539" s="546"/>
      <c r="HFY539" s="546"/>
      <c r="HFZ539" s="546"/>
      <c r="HGA539" s="546"/>
      <c r="HGB539" s="546"/>
      <c r="HGC539" s="546"/>
      <c r="HGD539" s="546"/>
      <c r="HGE539" s="546"/>
      <c r="HGF539" s="546"/>
      <c r="HGG539" s="546"/>
      <c r="HGH539" s="546"/>
      <c r="HGI539" s="546"/>
      <c r="HGJ539" s="546"/>
      <c r="HGK539" s="89"/>
      <c r="HGL539" s="89"/>
      <c r="HGM539" s="89"/>
      <c r="HGN539" s="89"/>
      <c r="HGO539" s="89"/>
      <c r="HGP539" s="546"/>
      <c r="HGQ539" s="546"/>
      <c r="HGR539" s="89"/>
      <c r="HGS539" s="89"/>
      <c r="HGT539" s="546"/>
      <c r="HGU539" s="546"/>
      <c r="HGV539" s="89"/>
      <c r="HGW539" s="89"/>
      <c r="HGX539" s="546"/>
      <c r="HGY539" s="546"/>
      <c r="HGZ539" s="546"/>
      <c r="HHA539" s="546"/>
      <c r="HHB539" s="546"/>
      <c r="HHC539" s="546"/>
      <c r="HHD539" s="546"/>
      <c r="HHE539" s="89"/>
      <c r="HHF539" s="89"/>
      <c r="HHG539" s="546"/>
      <c r="HHH539" s="546"/>
      <c r="HHI539" s="89"/>
      <c r="HHJ539" s="89"/>
      <c r="HHK539" s="546"/>
      <c r="HHL539" s="546"/>
      <c r="HHM539" s="546"/>
      <c r="HHN539" s="546"/>
      <c r="HHO539" s="546"/>
      <c r="HHP539" s="204"/>
      <c r="HHQ539" s="108"/>
      <c r="HHR539" s="546"/>
      <c r="HHS539" s="546"/>
      <c r="HHT539" s="546"/>
      <c r="HHU539" s="546"/>
      <c r="HHV539" s="546"/>
      <c r="HHW539" s="546"/>
      <c r="HHX539" s="546"/>
      <c r="HHY539" s="169"/>
      <c r="HHZ539" s="169"/>
      <c r="HIA539" s="169"/>
      <c r="HIB539" s="169"/>
      <c r="HIC539" s="169"/>
      <c r="HID539" s="169"/>
      <c r="HIE539" s="169"/>
      <c r="HIF539" s="169"/>
      <c r="HIG539" s="169"/>
      <c r="HIH539" s="169"/>
      <c r="HII539" s="169"/>
      <c r="HIJ539" s="169"/>
      <c r="HIK539" s="169"/>
      <c r="HIL539" s="169"/>
      <c r="HIM539" s="169"/>
      <c r="HIN539" s="169"/>
      <c r="HIO539" s="169"/>
      <c r="HIP539" s="169"/>
      <c r="HIQ539" s="169"/>
      <c r="HIR539" s="169"/>
      <c r="HIS539" s="169"/>
      <c r="HIT539" s="169"/>
      <c r="HIU539" s="169"/>
      <c r="HIV539" s="169"/>
      <c r="HIW539" s="169"/>
      <c r="HIX539" s="169"/>
      <c r="HIY539" s="169"/>
      <c r="HIZ539" s="169"/>
      <c r="HJA539" s="169"/>
      <c r="HJB539" s="169"/>
      <c r="HJC539" s="169"/>
      <c r="HJD539" s="169"/>
      <c r="HJE539" s="169"/>
      <c r="HJF539" s="169"/>
      <c r="HJG539" s="169"/>
      <c r="HJH539" s="169"/>
      <c r="HJI539" s="169"/>
      <c r="HJJ539" s="169"/>
      <c r="HJK539" s="169"/>
      <c r="HJL539" s="169"/>
      <c r="HJM539" s="169"/>
      <c r="HJN539" s="169"/>
      <c r="HJO539" s="169"/>
      <c r="HJP539" s="169"/>
      <c r="HJQ539" s="546"/>
      <c r="HJR539" s="546"/>
      <c r="HJS539" s="546"/>
      <c r="HJT539" s="546"/>
      <c r="HJU539" s="546"/>
      <c r="HJV539" s="546"/>
      <c r="HJW539" s="546"/>
      <c r="HJX539" s="546"/>
      <c r="HJY539" s="546"/>
      <c r="HJZ539" s="546"/>
      <c r="HKA539" s="546"/>
      <c r="HKB539" s="546"/>
      <c r="HKC539" s="546"/>
      <c r="HKD539" s="546"/>
      <c r="HKE539" s="546"/>
      <c r="HKF539" s="546"/>
      <c r="HKG539" s="546"/>
      <c r="HKH539" s="546"/>
      <c r="HKI539" s="546"/>
      <c r="HKJ539" s="546"/>
      <c r="HKK539" s="546"/>
      <c r="HKL539" s="546"/>
      <c r="HKM539" s="546"/>
      <c r="HKN539" s="546"/>
      <c r="HKO539" s="89"/>
      <c r="HKP539" s="89"/>
      <c r="HKQ539" s="89"/>
      <c r="HKR539" s="89"/>
      <c r="HKS539" s="89"/>
      <c r="HKT539" s="546"/>
      <c r="HKU539" s="546"/>
      <c r="HKV539" s="89"/>
      <c r="HKW539" s="89"/>
      <c r="HKX539" s="546"/>
      <c r="HKY539" s="546"/>
      <c r="HKZ539" s="89"/>
      <c r="HLA539" s="89"/>
      <c r="HLB539" s="546"/>
      <c r="HLC539" s="546"/>
      <c r="HLD539" s="546"/>
      <c r="HLE539" s="546"/>
      <c r="HLF539" s="546"/>
      <c r="HLG539" s="546"/>
      <c r="HLH539" s="546"/>
      <c r="HLI539" s="89"/>
      <c r="HLJ539" s="89"/>
      <c r="HLK539" s="546"/>
      <c r="HLL539" s="546"/>
      <c r="HLM539" s="89"/>
      <c r="HLN539" s="89"/>
      <c r="HLO539" s="546"/>
      <c r="HLP539" s="546"/>
      <c r="HLQ539" s="546"/>
      <c r="HLR539" s="546"/>
      <c r="HLS539" s="546"/>
      <c r="HLT539" s="204"/>
      <c r="HLU539" s="108"/>
      <c r="HLV539" s="546"/>
      <c r="HLW539" s="546"/>
      <c r="HLX539" s="546"/>
      <c r="HLY539" s="546"/>
      <c r="HLZ539" s="546"/>
      <c r="HMA539" s="546"/>
      <c r="HMB539" s="546"/>
      <c r="HMC539" s="169"/>
      <c r="HMD539" s="169"/>
      <c r="HME539" s="169"/>
      <c r="HMF539" s="169"/>
      <c r="HMG539" s="169"/>
      <c r="HMH539" s="169"/>
      <c r="HMI539" s="169"/>
      <c r="HMJ539" s="169"/>
      <c r="HMK539" s="169"/>
      <c r="HML539" s="169"/>
      <c r="HMM539" s="169"/>
      <c r="HMN539" s="169"/>
      <c r="HMO539" s="169"/>
      <c r="HMP539" s="169"/>
      <c r="HMQ539" s="169"/>
      <c r="HMR539" s="169"/>
      <c r="HMS539" s="169"/>
      <c r="HMT539" s="169"/>
      <c r="HMU539" s="169"/>
      <c r="HMV539" s="169"/>
      <c r="HMW539" s="169"/>
      <c r="HMX539" s="169"/>
      <c r="HMY539" s="169"/>
      <c r="HMZ539" s="169"/>
      <c r="HNA539" s="169"/>
      <c r="HNB539" s="169"/>
      <c r="HNC539" s="169"/>
      <c r="HND539" s="169"/>
      <c r="HNE539" s="169"/>
      <c r="HNF539" s="169"/>
      <c r="HNG539" s="169"/>
      <c r="HNH539" s="169"/>
      <c r="HNI539" s="169"/>
      <c r="HNJ539" s="169"/>
      <c r="HNK539" s="169"/>
      <c r="HNL539" s="169"/>
      <c r="HNM539" s="169"/>
      <c r="HNN539" s="169"/>
      <c r="HNO539" s="169"/>
      <c r="HNP539" s="169"/>
      <c r="HNQ539" s="169"/>
      <c r="HNR539" s="169"/>
      <c r="HNS539" s="169"/>
      <c r="HNT539" s="169"/>
      <c r="HNU539" s="546"/>
      <c r="HNV539" s="546"/>
      <c r="HNW539" s="546"/>
      <c r="HNX539" s="546"/>
      <c r="HNY539" s="546"/>
      <c r="HNZ539" s="546"/>
      <c r="HOA539" s="546"/>
      <c r="HOB539" s="546"/>
      <c r="HOC539" s="546"/>
      <c r="HOD539" s="546"/>
      <c r="HOE539" s="546"/>
      <c r="HOF539" s="546"/>
      <c r="HOG539" s="546"/>
      <c r="HOH539" s="546"/>
      <c r="HOI539" s="546"/>
      <c r="HOJ539" s="546"/>
      <c r="HOK539" s="546"/>
      <c r="HOL539" s="546"/>
      <c r="HOM539" s="546"/>
      <c r="HON539" s="546"/>
      <c r="HOO539" s="546"/>
      <c r="HOP539" s="546"/>
      <c r="HOQ539" s="546"/>
      <c r="HOR539" s="546"/>
      <c r="HOS539" s="89"/>
      <c r="HOT539" s="89"/>
      <c r="HOU539" s="89"/>
      <c r="HOV539" s="89"/>
      <c r="HOW539" s="89"/>
      <c r="HOX539" s="546"/>
      <c r="HOY539" s="546"/>
      <c r="HOZ539" s="89"/>
      <c r="HPA539" s="89"/>
      <c r="HPB539" s="546"/>
      <c r="HPC539" s="546"/>
      <c r="HPD539" s="89"/>
      <c r="HPE539" s="89"/>
      <c r="HPF539" s="546"/>
      <c r="HPG539" s="546"/>
      <c r="HPH539" s="546"/>
      <c r="HPI539" s="546"/>
      <c r="HPJ539" s="546"/>
      <c r="HPK539" s="546"/>
      <c r="HPL539" s="546"/>
      <c r="HPM539" s="89"/>
      <c r="HPN539" s="89"/>
      <c r="HPO539" s="546"/>
      <c r="HPP539" s="546"/>
      <c r="HPQ539" s="89"/>
      <c r="HPR539" s="89"/>
      <c r="HPS539" s="546"/>
      <c r="HPT539" s="546"/>
      <c r="HPU539" s="546"/>
      <c r="HPV539" s="546"/>
      <c r="HPW539" s="546"/>
      <c r="HPX539" s="204"/>
      <c r="HPY539" s="108"/>
      <c r="HPZ539" s="546"/>
      <c r="HQA539" s="546"/>
      <c r="HQB539" s="546"/>
      <c r="HQC539" s="546"/>
      <c r="HQD539" s="546"/>
      <c r="HQE539" s="546"/>
      <c r="HQF539" s="546"/>
      <c r="HQG539" s="169"/>
      <c r="HQH539" s="169"/>
      <c r="HQI539" s="169"/>
      <c r="HQJ539" s="169"/>
      <c r="HQK539" s="169"/>
      <c r="HQL539" s="169"/>
      <c r="HQM539" s="169"/>
      <c r="HQN539" s="169"/>
      <c r="HQO539" s="169"/>
      <c r="HQP539" s="169"/>
      <c r="HQQ539" s="169"/>
      <c r="HQR539" s="169"/>
      <c r="HQS539" s="169"/>
      <c r="HQT539" s="169"/>
      <c r="HQU539" s="169"/>
      <c r="HQV539" s="169"/>
      <c r="HQW539" s="169"/>
      <c r="HQX539" s="169"/>
      <c r="HQY539" s="169"/>
      <c r="HQZ539" s="169"/>
      <c r="HRA539" s="169"/>
      <c r="HRB539" s="169"/>
      <c r="HRC539" s="169"/>
      <c r="HRD539" s="169"/>
      <c r="HRE539" s="169"/>
      <c r="HRF539" s="169"/>
      <c r="HRG539" s="169"/>
      <c r="HRH539" s="169"/>
      <c r="HRI539" s="169"/>
      <c r="HRJ539" s="169"/>
      <c r="HRK539" s="169"/>
      <c r="HRL539" s="169"/>
      <c r="HRM539" s="169"/>
      <c r="HRN539" s="169"/>
      <c r="HRO539" s="169"/>
      <c r="HRP539" s="169"/>
      <c r="HRQ539" s="169"/>
      <c r="HRR539" s="169"/>
      <c r="HRS539" s="169"/>
      <c r="HRT539" s="169"/>
      <c r="HRU539" s="169"/>
      <c r="HRV539" s="169"/>
      <c r="HRW539" s="169"/>
      <c r="HRX539" s="169"/>
      <c r="HRY539" s="546"/>
      <c r="HRZ539" s="546"/>
      <c r="HSA539" s="546"/>
      <c r="HSB539" s="546"/>
      <c r="HSC539" s="546"/>
      <c r="HSD539" s="546"/>
      <c r="HSE539" s="546"/>
      <c r="HSF539" s="546"/>
      <c r="HSG539" s="546"/>
      <c r="HSH539" s="546"/>
      <c r="HSI539" s="546"/>
      <c r="HSJ539" s="546"/>
      <c r="HSK539" s="546"/>
      <c r="HSL539" s="546"/>
      <c r="HSM539" s="546"/>
      <c r="HSN539" s="546"/>
      <c r="HSO539" s="546"/>
      <c r="HSP539" s="546"/>
      <c r="HSQ539" s="546"/>
      <c r="HSR539" s="546"/>
      <c r="HSS539" s="546"/>
      <c r="HST539" s="546"/>
      <c r="HSU539" s="546"/>
      <c r="HSV539" s="546"/>
      <c r="HSW539" s="89"/>
      <c r="HSX539" s="89"/>
      <c r="HSY539" s="89"/>
      <c r="HSZ539" s="89"/>
      <c r="HTA539" s="89"/>
      <c r="HTB539" s="546"/>
      <c r="HTC539" s="546"/>
      <c r="HTD539" s="89"/>
      <c r="HTE539" s="89"/>
      <c r="HTF539" s="546"/>
      <c r="HTG539" s="546"/>
      <c r="HTH539" s="89"/>
      <c r="HTI539" s="89"/>
      <c r="HTJ539" s="546"/>
      <c r="HTK539" s="546"/>
      <c r="HTL539" s="546"/>
      <c r="HTM539" s="546"/>
      <c r="HTN539" s="546"/>
      <c r="HTO539" s="546"/>
      <c r="HTP539" s="546"/>
      <c r="HTQ539" s="89"/>
      <c r="HTR539" s="89"/>
      <c r="HTS539" s="546"/>
      <c r="HTT539" s="546"/>
      <c r="HTU539" s="89"/>
      <c r="HTV539" s="89"/>
      <c r="HTW539" s="546"/>
      <c r="HTX539" s="546"/>
      <c r="HTY539" s="546"/>
      <c r="HTZ539" s="546"/>
      <c r="HUA539" s="546"/>
      <c r="HUB539" s="204"/>
      <c r="HUC539" s="108"/>
      <c r="HUD539" s="546"/>
      <c r="HUE539" s="546"/>
      <c r="HUF539" s="546"/>
      <c r="HUG539" s="546"/>
      <c r="HUH539" s="546"/>
      <c r="HUI539" s="546"/>
      <c r="HUJ539" s="546"/>
      <c r="HUK539" s="169"/>
      <c r="HUL539" s="169"/>
      <c r="HUM539" s="169"/>
      <c r="HUN539" s="169"/>
      <c r="HUO539" s="169"/>
      <c r="HUP539" s="169"/>
      <c r="HUQ539" s="169"/>
      <c r="HUR539" s="169"/>
      <c r="HUS539" s="169"/>
      <c r="HUT539" s="169"/>
      <c r="HUU539" s="169"/>
      <c r="HUV539" s="169"/>
      <c r="HUW539" s="169"/>
      <c r="HUX539" s="169"/>
      <c r="HUY539" s="169"/>
      <c r="HUZ539" s="169"/>
      <c r="HVA539" s="169"/>
      <c r="HVB539" s="169"/>
      <c r="HVC539" s="169"/>
      <c r="HVD539" s="169"/>
      <c r="HVE539" s="169"/>
      <c r="HVF539" s="169"/>
      <c r="HVG539" s="169"/>
      <c r="HVH539" s="169"/>
      <c r="HVI539" s="169"/>
      <c r="HVJ539" s="169"/>
      <c r="HVK539" s="169"/>
      <c r="HVL539" s="169"/>
      <c r="HVM539" s="169"/>
      <c r="HVN539" s="169"/>
      <c r="HVO539" s="169"/>
      <c r="HVP539" s="169"/>
      <c r="HVQ539" s="169"/>
      <c r="HVR539" s="169"/>
      <c r="HVS539" s="169"/>
      <c r="HVT539" s="169"/>
      <c r="HVU539" s="169"/>
      <c r="HVV539" s="169"/>
      <c r="HVW539" s="169"/>
      <c r="HVX539" s="169"/>
      <c r="HVY539" s="169"/>
      <c r="HVZ539" s="169"/>
      <c r="HWA539" s="169"/>
      <c r="HWB539" s="169"/>
      <c r="HWC539" s="546"/>
      <c r="HWD539" s="546"/>
      <c r="HWE539" s="546"/>
      <c r="HWF539" s="546"/>
      <c r="HWG539" s="546"/>
      <c r="HWH539" s="546"/>
      <c r="HWI539" s="546"/>
      <c r="HWJ539" s="546"/>
      <c r="HWK539" s="546"/>
      <c r="HWL539" s="546"/>
      <c r="HWM539" s="546"/>
      <c r="HWN539" s="546"/>
      <c r="HWO539" s="546"/>
      <c r="HWP539" s="546"/>
      <c r="HWQ539" s="546"/>
      <c r="HWR539" s="546"/>
      <c r="HWS539" s="546"/>
      <c r="HWT539" s="546"/>
      <c r="HWU539" s="546"/>
      <c r="HWV539" s="546"/>
      <c r="HWW539" s="546"/>
      <c r="HWX539" s="546"/>
      <c r="HWY539" s="546"/>
      <c r="HWZ539" s="546"/>
      <c r="HXA539" s="89"/>
      <c r="HXB539" s="89"/>
      <c r="HXC539" s="89"/>
      <c r="HXD539" s="89"/>
      <c r="HXE539" s="89"/>
      <c r="HXF539" s="546"/>
      <c r="HXG539" s="546"/>
      <c r="HXH539" s="89"/>
      <c r="HXI539" s="89"/>
      <c r="HXJ539" s="546"/>
      <c r="HXK539" s="546"/>
      <c r="HXL539" s="89"/>
      <c r="HXM539" s="89"/>
      <c r="HXN539" s="546"/>
      <c r="HXO539" s="546"/>
      <c r="HXP539" s="546"/>
      <c r="HXQ539" s="546"/>
      <c r="HXR539" s="546"/>
      <c r="HXS539" s="546"/>
      <c r="HXT539" s="546"/>
      <c r="HXU539" s="89"/>
      <c r="HXV539" s="89"/>
      <c r="HXW539" s="546"/>
      <c r="HXX539" s="546"/>
      <c r="HXY539" s="89"/>
      <c r="HXZ539" s="89"/>
      <c r="HYA539" s="546"/>
      <c r="HYB539" s="546"/>
      <c r="HYC539" s="546"/>
      <c r="HYD539" s="546"/>
      <c r="HYE539" s="546"/>
      <c r="HYF539" s="204"/>
      <c r="HYG539" s="108"/>
      <c r="HYH539" s="546"/>
      <c r="HYI539" s="546"/>
      <c r="HYJ539" s="546"/>
      <c r="HYK539" s="546"/>
      <c r="HYL539" s="546"/>
      <c r="HYM539" s="546"/>
      <c r="HYN539" s="546"/>
      <c r="HYO539" s="169"/>
      <c r="HYP539" s="169"/>
      <c r="HYQ539" s="169"/>
      <c r="HYR539" s="169"/>
      <c r="HYS539" s="169"/>
      <c r="HYT539" s="169"/>
      <c r="HYU539" s="169"/>
      <c r="HYV539" s="169"/>
      <c r="HYW539" s="169"/>
      <c r="HYX539" s="169"/>
      <c r="HYY539" s="169"/>
      <c r="HYZ539" s="169"/>
      <c r="HZA539" s="169"/>
      <c r="HZB539" s="169"/>
      <c r="HZC539" s="169"/>
      <c r="HZD539" s="169"/>
      <c r="HZE539" s="169"/>
      <c r="HZF539" s="169"/>
      <c r="HZG539" s="169"/>
      <c r="HZH539" s="169"/>
      <c r="HZI539" s="169"/>
      <c r="HZJ539" s="169"/>
      <c r="HZK539" s="169"/>
      <c r="HZL539" s="169"/>
      <c r="HZM539" s="169"/>
      <c r="HZN539" s="169"/>
      <c r="HZO539" s="169"/>
      <c r="HZP539" s="169"/>
      <c r="HZQ539" s="169"/>
      <c r="HZR539" s="169"/>
      <c r="HZS539" s="169"/>
      <c r="HZT539" s="169"/>
      <c r="HZU539" s="169"/>
      <c r="HZV539" s="169"/>
      <c r="HZW539" s="169"/>
      <c r="HZX539" s="169"/>
      <c r="HZY539" s="169"/>
      <c r="HZZ539" s="169"/>
      <c r="IAA539" s="169"/>
      <c r="IAB539" s="169"/>
      <c r="IAC539" s="169"/>
      <c r="IAD539" s="169"/>
      <c r="IAE539" s="169"/>
      <c r="IAF539" s="169"/>
      <c r="IAG539" s="546"/>
      <c r="IAH539" s="546"/>
      <c r="IAI539" s="546"/>
      <c r="IAJ539" s="546"/>
      <c r="IAK539" s="546"/>
      <c r="IAL539" s="546"/>
      <c r="IAM539" s="546"/>
      <c r="IAN539" s="546"/>
      <c r="IAO539" s="546"/>
      <c r="IAP539" s="546"/>
      <c r="IAQ539" s="546"/>
      <c r="IAR539" s="546"/>
      <c r="IAS539" s="546"/>
      <c r="IAT539" s="546"/>
      <c r="IAU539" s="546"/>
      <c r="IAV539" s="546"/>
      <c r="IAW539" s="546"/>
      <c r="IAX539" s="546"/>
      <c r="IAY539" s="546"/>
      <c r="IAZ539" s="546"/>
      <c r="IBA539" s="546"/>
      <c r="IBB539" s="546"/>
      <c r="IBC539" s="546"/>
      <c r="IBD539" s="546"/>
      <c r="IBE539" s="89"/>
      <c r="IBF539" s="89"/>
      <c r="IBG539" s="89"/>
      <c r="IBH539" s="89"/>
      <c r="IBI539" s="89"/>
      <c r="IBJ539" s="546"/>
      <c r="IBK539" s="546"/>
      <c r="IBL539" s="89"/>
      <c r="IBM539" s="89"/>
      <c r="IBN539" s="546"/>
      <c r="IBO539" s="546"/>
      <c r="IBP539" s="89"/>
      <c r="IBQ539" s="89"/>
      <c r="IBR539" s="546"/>
      <c r="IBS539" s="546"/>
      <c r="IBT539" s="546"/>
      <c r="IBU539" s="546"/>
      <c r="IBV539" s="546"/>
      <c r="IBW539" s="546"/>
      <c r="IBX539" s="546"/>
      <c r="IBY539" s="89"/>
      <c r="IBZ539" s="89"/>
      <c r="ICA539" s="546"/>
      <c r="ICB539" s="546"/>
      <c r="ICC539" s="89"/>
      <c r="ICD539" s="89"/>
      <c r="ICE539" s="546"/>
      <c r="ICF539" s="546"/>
      <c r="ICG539" s="546"/>
      <c r="ICH539" s="546"/>
      <c r="ICI539" s="546"/>
      <c r="ICJ539" s="204"/>
      <c r="ICK539" s="108"/>
      <c r="ICL539" s="546"/>
      <c r="ICM539" s="546"/>
      <c r="ICN539" s="546"/>
      <c r="ICO539" s="546"/>
      <c r="ICP539" s="546"/>
      <c r="ICQ539" s="546"/>
      <c r="ICR539" s="546"/>
      <c r="ICS539" s="169"/>
      <c r="ICT539" s="169"/>
      <c r="ICU539" s="169"/>
      <c r="ICV539" s="169"/>
      <c r="ICW539" s="169"/>
      <c r="ICX539" s="169"/>
      <c r="ICY539" s="169"/>
      <c r="ICZ539" s="169"/>
      <c r="IDA539" s="169"/>
      <c r="IDB539" s="169"/>
      <c r="IDC539" s="169"/>
      <c r="IDD539" s="169"/>
      <c r="IDE539" s="169"/>
      <c r="IDF539" s="169"/>
      <c r="IDG539" s="169"/>
      <c r="IDH539" s="169"/>
      <c r="IDI539" s="169"/>
      <c r="IDJ539" s="169"/>
      <c r="IDK539" s="169"/>
      <c r="IDL539" s="169"/>
      <c r="IDM539" s="169"/>
      <c r="IDN539" s="169"/>
      <c r="IDO539" s="169"/>
      <c r="IDP539" s="169"/>
      <c r="IDQ539" s="169"/>
      <c r="IDR539" s="169"/>
      <c r="IDS539" s="169"/>
      <c r="IDT539" s="169"/>
      <c r="IDU539" s="169"/>
      <c r="IDV539" s="169"/>
      <c r="IDW539" s="169"/>
      <c r="IDX539" s="169"/>
      <c r="IDY539" s="169"/>
      <c r="IDZ539" s="169"/>
      <c r="IEA539" s="169"/>
      <c r="IEB539" s="169"/>
      <c r="IEC539" s="169"/>
      <c r="IED539" s="169"/>
      <c r="IEE539" s="169"/>
      <c r="IEF539" s="169"/>
      <c r="IEG539" s="169"/>
      <c r="IEH539" s="169"/>
      <c r="IEI539" s="169"/>
      <c r="IEJ539" s="169"/>
      <c r="IEK539" s="546"/>
      <c r="IEL539" s="546"/>
      <c r="IEM539" s="546"/>
      <c r="IEN539" s="546"/>
      <c r="IEO539" s="546"/>
      <c r="IEP539" s="546"/>
      <c r="IEQ539" s="546"/>
      <c r="IER539" s="546"/>
      <c r="IES539" s="546"/>
      <c r="IET539" s="546"/>
      <c r="IEU539" s="546"/>
      <c r="IEV539" s="546"/>
      <c r="IEW539" s="546"/>
      <c r="IEX539" s="546"/>
      <c r="IEY539" s="546"/>
      <c r="IEZ539" s="546"/>
      <c r="IFA539" s="546"/>
      <c r="IFB539" s="546"/>
      <c r="IFC539" s="546"/>
      <c r="IFD539" s="546"/>
      <c r="IFE539" s="546"/>
      <c r="IFF539" s="546"/>
      <c r="IFG539" s="546"/>
      <c r="IFH539" s="546"/>
      <c r="IFI539" s="89"/>
      <c r="IFJ539" s="89"/>
      <c r="IFK539" s="89"/>
      <c r="IFL539" s="89"/>
      <c r="IFM539" s="89"/>
      <c r="IFN539" s="546"/>
      <c r="IFO539" s="546"/>
      <c r="IFP539" s="89"/>
      <c r="IFQ539" s="89"/>
      <c r="IFR539" s="546"/>
      <c r="IFS539" s="546"/>
      <c r="IFT539" s="89"/>
      <c r="IFU539" s="89"/>
      <c r="IFV539" s="546"/>
      <c r="IFW539" s="546"/>
      <c r="IFX539" s="546"/>
      <c r="IFY539" s="546"/>
      <c r="IFZ539" s="546"/>
      <c r="IGA539" s="546"/>
      <c r="IGB539" s="546"/>
      <c r="IGC539" s="89"/>
      <c r="IGD539" s="89"/>
      <c r="IGE539" s="546"/>
      <c r="IGF539" s="546"/>
      <c r="IGG539" s="89"/>
      <c r="IGH539" s="89"/>
      <c r="IGI539" s="546"/>
      <c r="IGJ539" s="546"/>
      <c r="IGK539" s="546"/>
      <c r="IGL539" s="546"/>
      <c r="IGM539" s="546"/>
      <c r="IGN539" s="204"/>
      <c r="IGO539" s="108"/>
      <c r="IGP539" s="546"/>
      <c r="IGQ539" s="546"/>
      <c r="IGR539" s="546"/>
      <c r="IGS539" s="546"/>
      <c r="IGT539" s="546"/>
      <c r="IGU539" s="546"/>
      <c r="IGV539" s="546"/>
      <c r="IGW539" s="169"/>
      <c r="IGX539" s="169"/>
      <c r="IGY539" s="169"/>
      <c r="IGZ539" s="169"/>
      <c r="IHA539" s="169"/>
      <c r="IHB539" s="169"/>
      <c r="IHC539" s="169"/>
      <c r="IHD539" s="169"/>
      <c r="IHE539" s="169"/>
      <c r="IHF539" s="169"/>
      <c r="IHG539" s="169"/>
      <c r="IHH539" s="169"/>
      <c r="IHI539" s="169"/>
      <c r="IHJ539" s="169"/>
      <c r="IHK539" s="169"/>
      <c r="IHL539" s="169"/>
      <c r="IHM539" s="169"/>
      <c r="IHN539" s="169"/>
      <c r="IHO539" s="169"/>
      <c r="IHP539" s="169"/>
      <c r="IHQ539" s="169"/>
      <c r="IHR539" s="169"/>
      <c r="IHS539" s="169"/>
      <c r="IHT539" s="169"/>
      <c r="IHU539" s="169"/>
      <c r="IHV539" s="169"/>
      <c r="IHW539" s="169"/>
      <c r="IHX539" s="169"/>
      <c r="IHY539" s="169"/>
      <c r="IHZ539" s="169"/>
      <c r="IIA539" s="169"/>
      <c r="IIB539" s="169"/>
      <c r="IIC539" s="169"/>
      <c r="IID539" s="169"/>
      <c r="IIE539" s="169"/>
      <c r="IIF539" s="169"/>
      <c r="IIG539" s="169"/>
      <c r="IIH539" s="169"/>
      <c r="III539" s="169"/>
      <c r="IIJ539" s="169"/>
      <c r="IIK539" s="169"/>
      <c r="IIL539" s="169"/>
      <c r="IIM539" s="169"/>
      <c r="IIN539" s="169"/>
      <c r="IIO539" s="546"/>
      <c r="IIP539" s="546"/>
      <c r="IIQ539" s="546"/>
      <c r="IIR539" s="546"/>
      <c r="IIS539" s="546"/>
      <c r="IIT539" s="546"/>
      <c r="IIU539" s="546"/>
      <c r="IIV539" s="546"/>
      <c r="IIW539" s="546"/>
      <c r="IIX539" s="546"/>
      <c r="IIY539" s="546"/>
      <c r="IIZ539" s="546"/>
      <c r="IJA539" s="546"/>
      <c r="IJB539" s="546"/>
      <c r="IJC539" s="546"/>
      <c r="IJD539" s="546"/>
      <c r="IJE539" s="546"/>
      <c r="IJF539" s="546"/>
      <c r="IJG539" s="546"/>
      <c r="IJH539" s="546"/>
      <c r="IJI539" s="546"/>
      <c r="IJJ539" s="546"/>
      <c r="IJK539" s="546"/>
      <c r="IJL539" s="546"/>
      <c r="IJM539" s="89"/>
      <c r="IJN539" s="89"/>
      <c r="IJO539" s="89"/>
      <c r="IJP539" s="89"/>
      <c r="IJQ539" s="89"/>
      <c r="IJR539" s="546"/>
      <c r="IJS539" s="546"/>
      <c r="IJT539" s="89"/>
      <c r="IJU539" s="89"/>
      <c r="IJV539" s="546"/>
      <c r="IJW539" s="546"/>
      <c r="IJX539" s="89"/>
      <c r="IJY539" s="89"/>
      <c r="IJZ539" s="546"/>
      <c r="IKA539" s="546"/>
      <c r="IKB539" s="546"/>
      <c r="IKC539" s="546"/>
      <c r="IKD539" s="546"/>
      <c r="IKE539" s="546"/>
      <c r="IKF539" s="546"/>
      <c r="IKG539" s="89"/>
      <c r="IKH539" s="89"/>
      <c r="IKI539" s="546"/>
      <c r="IKJ539" s="546"/>
      <c r="IKK539" s="89"/>
      <c r="IKL539" s="89"/>
      <c r="IKM539" s="546"/>
      <c r="IKN539" s="546"/>
      <c r="IKO539" s="546"/>
      <c r="IKP539" s="546"/>
      <c r="IKQ539" s="546"/>
      <c r="IKR539" s="204"/>
      <c r="IKS539" s="108"/>
      <c r="IKT539" s="546"/>
      <c r="IKU539" s="546"/>
      <c r="IKV539" s="546"/>
      <c r="IKW539" s="546"/>
      <c r="IKX539" s="546"/>
      <c r="IKY539" s="546"/>
      <c r="IKZ539" s="546"/>
      <c r="ILA539" s="169"/>
      <c r="ILB539" s="169"/>
      <c r="ILC539" s="169"/>
      <c r="ILD539" s="169"/>
      <c r="ILE539" s="169"/>
      <c r="ILF539" s="169"/>
      <c r="ILG539" s="169"/>
      <c r="ILH539" s="169"/>
      <c r="ILI539" s="169"/>
      <c r="ILJ539" s="169"/>
      <c r="ILK539" s="169"/>
      <c r="ILL539" s="169"/>
      <c r="ILM539" s="169"/>
      <c r="ILN539" s="169"/>
      <c r="ILO539" s="169"/>
      <c r="ILP539" s="169"/>
      <c r="ILQ539" s="169"/>
      <c r="ILR539" s="169"/>
      <c r="ILS539" s="169"/>
      <c r="ILT539" s="169"/>
      <c r="ILU539" s="169"/>
      <c r="ILV539" s="169"/>
      <c r="ILW539" s="169"/>
      <c r="ILX539" s="169"/>
      <c r="ILY539" s="169"/>
      <c r="ILZ539" s="169"/>
      <c r="IMA539" s="169"/>
      <c r="IMB539" s="169"/>
      <c r="IMC539" s="169"/>
      <c r="IMD539" s="169"/>
      <c r="IME539" s="169"/>
      <c r="IMF539" s="169"/>
      <c r="IMG539" s="169"/>
      <c r="IMH539" s="169"/>
      <c r="IMI539" s="169"/>
      <c r="IMJ539" s="169"/>
      <c r="IMK539" s="169"/>
      <c r="IML539" s="169"/>
      <c r="IMM539" s="169"/>
      <c r="IMN539" s="169"/>
      <c r="IMO539" s="169"/>
      <c r="IMP539" s="169"/>
      <c r="IMQ539" s="169"/>
      <c r="IMR539" s="169"/>
      <c r="IMS539" s="546"/>
      <c r="IMT539" s="546"/>
      <c r="IMU539" s="546"/>
      <c r="IMV539" s="546"/>
      <c r="IMW539" s="546"/>
      <c r="IMX539" s="546"/>
      <c r="IMY539" s="546"/>
      <c r="IMZ539" s="546"/>
      <c r="INA539" s="546"/>
      <c r="INB539" s="546"/>
      <c r="INC539" s="546"/>
      <c r="IND539" s="546"/>
      <c r="INE539" s="546"/>
      <c r="INF539" s="546"/>
      <c r="ING539" s="546"/>
      <c r="INH539" s="546"/>
      <c r="INI539" s="546"/>
      <c r="INJ539" s="546"/>
      <c r="INK539" s="546"/>
      <c r="INL539" s="546"/>
      <c r="INM539" s="546"/>
      <c r="INN539" s="546"/>
      <c r="INO539" s="546"/>
      <c r="INP539" s="546"/>
      <c r="INQ539" s="89"/>
      <c r="INR539" s="89"/>
      <c r="INS539" s="89"/>
      <c r="INT539" s="89"/>
      <c r="INU539" s="89"/>
      <c r="INV539" s="546"/>
      <c r="INW539" s="546"/>
      <c r="INX539" s="89"/>
      <c r="INY539" s="89"/>
      <c r="INZ539" s="546"/>
      <c r="IOA539" s="546"/>
      <c r="IOB539" s="89"/>
      <c r="IOC539" s="89"/>
      <c r="IOD539" s="546"/>
      <c r="IOE539" s="546"/>
      <c r="IOF539" s="546"/>
      <c r="IOG539" s="546"/>
      <c r="IOH539" s="546"/>
      <c r="IOI539" s="546"/>
      <c r="IOJ539" s="546"/>
      <c r="IOK539" s="89"/>
      <c r="IOL539" s="89"/>
      <c r="IOM539" s="546"/>
      <c r="ION539" s="546"/>
      <c r="IOO539" s="89"/>
      <c r="IOP539" s="89"/>
      <c r="IOQ539" s="546"/>
      <c r="IOR539" s="546"/>
      <c r="IOS539" s="546"/>
      <c r="IOT539" s="546"/>
      <c r="IOU539" s="546"/>
      <c r="IOV539" s="204"/>
      <c r="IOW539" s="108"/>
      <c r="IOX539" s="546"/>
      <c r="IOY539" s="546"/>
      <c r="IOZ539" s="546"/>
      <c r="IPA539" s="546"/>
      <c r="IPB539" s="546"/>
      <c r="IPC539" s="546"/>
      <c r="IPD539" s="546"/>
      <c r="IPE539" s="169"/>
      <c r="IPF539" s="169"/>
      <c r="IPG539" s="169"/>
      <c r="IPH539" s="169"/>
      <c r="IPI539" s="169"/>
      <c r="IPJ539" s="169"/>
      <c r="IPK539" s="169"/>
      <c r="IPL539" s="169"/>
      <c r="IPM539" s="169"/>
      <c r="IPN539" s="169"/>
      <c r="IPO539" s="169"/>
      <c r="IPP539" s="169"/>
      <c r="IPQ539" s="169"/>
      <c r="IPR539" s="169"/>
      <c r="IPS539" s="169"/>
      <c r="IPT539" s="169"/>
      <c r="IPU539" s="169"/>
      <c r="IPV539" s="169"/>
      <c r="IPW539" s="169"/>
      <c r="IPX539" s="169"/>
      <c r="IPY539" s="169"/>
      <c r="IPZ539" s="169"/>
      <c r="IQA539" s="169"/>
      <c r="IQB539" s="169"/>
      <c r="IQC539" s="169"/>
      <c r="IQD539" s="169"/>
      <c r="IQE539" s="169"/>
      <c r="IQF539" s="169"/>
      <c r="IQG539" s="169"/>
      <c r="IQH539" s="169"/>
      <c r="IQI539" s="169"/>
      <c r="IQJ539" s="169"/>
      <c r="IQK539" s="169"/>
      <c r="IQL539" s="169"/>
      <c r="IQM539" s="169"/>
      <c r="IQN539" s="169"/>
      <c r="IQO539" s="169"/>
      <c r="IQP539" s="169"/>
      <c r="IQQ539" s="169"/>
      <c r="IQR539" s="169"/>
      <c r="IQS539" s="169"/>
      <c r="IQT539" s="169"/>
      <c r="IQU539" s="169"/>
      <c r="IQV539" s="169"/>
      <c r="IQW539" s="546"/>
      <c r="IQX539" s="546"/>
      <c r="IQY539" s="546"/>
      <c r="IQZ539" s="546"/>
      <c r="IRA539" s="546"/>
      <c r="IRB539" s="546"/>
      <c r="IRC539" s="546"/>
      <c r="IRD539" s="546"/>
      <c r="IRE539" s="546"/>
      <c r="IRF539" s="546"/>
      <c r="IRG539" s="546"/>
      <c r="IRH539" s="546"/>
      <c r="IRI539" s="546"/>
      <c r="IRJ539" s="546"/>
      <c r="IRK539" s="546"/>
      <c r="IRL539" s="546"/>
      <c r="IRM539" s="546"/>
      <c r="IRN539" s="546"/>
      <c r="IRO539" s="546"/>
      <c r="IRP539" s="546"/>
      <c r="IRQ539" s="546"/>
      <c r="IRR539" s="546"/>
      <c r="IRS539" s="546"/>
      <c r="IRT539" s="546"/>
      <c r="IRU539" s="89"/>
      <c r="IRV539" s="89"/>
      <c r="IRW539" s="89"/>
      <c r="IRX539" s="89"/>
      <c r="IRY539" s="89"/>
      <c r="IRZ539" s="546"/>
      <c r="ISA539" s="546"/>
      <c r="ISB539" s="89"/>
      <c r="ISC539" s="89"/>
      <c r="ISD539" s="546"/>
      <c r="ISE539" s="546"/>
      <c r="ISF539" s="89"/>
      <c r="ISG539" s="89"/>
      <c r="ISH539" s="546"/>
      <c r="ISI539" s="546"/>
      <c r="ISJ539" s="546"/>
      <c r="ISK539" s="546"/>
      <c r="ISL539" s="546"/>
      <c r="ISM539" s="546"/>
      <c r="ISN539" s="546"/>
      <c r="ISO539" s="89"/>
      <c r="ISP539" s="89"/>
      <c r="ISQ539" s="546"/>
      <c r="ISR539" s="546"/>
      <c r="ISS539" s="89"/>
      <c r="IST539" s="89"/>
      <c r="ISU539" s="546"/>
      <c r="ISV539" s="546"/>
      <c r="ISW539" s="546"/>
      <c r="ISX539" s="546"/>
      <c r="ISY539" s="546"/>
      <c r="ISZ539" s="204"/>
      <c r="ITA539" s="108"/>
      <c r="ITB539" s="546"/>
      <c r="ITC539" s="546"/>
      <c r="ITD539" s="546"/>
      <c r="ITE539" s="546"/>
      <c r="ITF539" s="546"/>
      <c r="ITG539" s="546"/>
      <c r="ITH539" s="546"/>
      <c r="ITI539" s="169"/>
      <c r="ITJ539" s="169"/>
      <c r="ITK539" s="169"/>
      <c r="ITL539" s="169"/>
      <c r="ITM539" s="169"/>
      <c r="ITN539" s="169"/>
      <c r="ITO539" s="169"/>
      <c r="ITP539" s="169"/>
      <c r="ITQ539" s="169"/>
      <c r="ITR539" s="169"/>
      <c r="ITS539" s="169"/>
      <c r="ITT539" s="169"/>
      <c r="ITU539" s="169"/>
      <c r="ITV539" s="169"/>
      <c r="ITW539" s="169"/>
      <c r="ITX539" s="169"/>
      <c r="ITY539" s="169"/>
      <c r="ITZ539" s="169"/>
      <c r="IUA539" s="169"/>
      <c r="IUB539" s="169"/>
      <c r="IUC539" s="169"/>
      <c r="IUD539" s="169"/>
      <c r="IUE539" s="169"/>
      <c r="IUF539" s="169"/>
      <c r="IUG539" s="169"/>
      <c r="IUH539" s="169"/>
      <c r="IUI539" s="169"/>
      <c r="IUJ539" s="169"/>
      <c r="IUK539" s="169"/>
      <c r="IUL539" s="169"/>
      <c r="IUM539" s="169"/>
      <c r="IUN539" s="169"/>
      <c r="IUO539" s="169"/>
      <c r="IUP539" s="169"/>
      <c r="IUQ539" s="169"/>
      <c r="IUR539" s="169"/>
      <c r="IUS539" s="169"/>
      <c r="IUT539" s="169"/>
      <c r="IUU539" s="169"/>
      <c r="IUV539" s="169"/>
      <c r="IUW539" s="169"/>
      <c r="IUX539" s="169"/>
      <c r="IUY539" s="169"/>
      <c r="IUZ539" s="169"/>
      <c r="IVA539" s="546"/>
      <c r="IVB539" s="546"/>
      <c r="IVC539" s="546"/>
      <c r="IVD539" s="546"/>
      <c r="IVE539" s="546"/>
      <c r="IVF539" s="546"/>
      <c r="IVG539" s="546"/>
      <c r="IVH539" s="546"/>
      <c r="IVI539" s="546"/>
      <c r="IVJ539" s="546"/>
      <c r="IVK539" s="546"/>
      <c r="IVL539" s="546"/>
      <c r="IVM539" s="546"/>
      <c r="IVN539" s="546"/>
      <c r="IVO539" s="546"/>
      <c r="IVP539" s="546"/>
      <c r="IVQ539" s="546"/>
      <c r="IVR539" s="546"/>
      <c r="IVS539" s="546"/>
      <c r="IVT539" s="546"/>
      <c r="IVU539" s="546"/>
      <c r="IVV539" s="546"/>
      <c r="IVW539" s="546"/>
      <c r="IVX539" s="546"/>
      <c r="IVY539" s="89"/>
      <c r="IVZ539" s="89"/>
      <c r="IWA539" s="89"/>
      <c r="IWB539" s="89"/>
      <c r="IWC539" s="89"/>
      <c r="IWD539" s="546"/>
      <c r="IWE539" s="546"/>
      <c r="IWF539" s="89"/>
      <c r="IWG539" s="89"/>
      <c r="IWH539" s="546"/>
      <c r="IWI539" s="546"/>
      <c r="IWJ539" s="89"/>
      <c r="IWK539" s="89"/>
      <c r="IWL539" s="546"/>
      <c r="IWM539" s="546"/>
      <c r="IWN539" s="546"/>
      <c r="IWO539" s="546"/>
      <c r="IWP539" s="546"/>
      <c r="IWQ539" s="546"/>
      <c r="IWR539" s="546"/>
      <c r="IWS539" s="89"/>
      <c r="IWT539" s="89"/>
      <c r="IWU539" s="546"/>
      <c r="IWV539" s="546"/>
      <c r="IWW539" s="89"/>
      <c r="IWX539" s="89"/>
      <c r="IWY539" s="546"/>
      <c r="IWZ539" s="546"/>
      <c r="IXA539" s="546"/>
      <c r="IXB539" s="546"/>
      <c r="IXC539" s="546"/>
      <c r="IXD539" s="204"/>
      <c r="IXE539" s="108"/>
      <c r="IXF539" s="546"/>
      <c r="IXG539" s="546"/>
      <c r="IXH539" s="546"/>
      <c r="IXI539" s="546"/>
      <c r="IXJ539" s="546"/>
      <c r="IXK539" s="546"/>
      <c r="IXL539" s="546"/>
      <c r="IXM539" s="169"/>
      <c r="IXN539" s="169"/>
      <c r="IXO539" s="169"/>
      <c r="IXP539" s="169"/>
      <c r="IXQ539" s="169"/>
      <c r="IXR539" s="169"/>
      <c r="IXS539" s="169"/>
      <c r="IXT539" s="169"/>
      <c r="IXU539" s="169"/>
      <c r="IXV539" s="169"/>
      <c r="IXW539" s="169"/>
      <c r="IXX539" s="169"/>
      <c r="IXY539" s="169"/>
      <c r="IXZ539" s="169"/>
      <c r="IYA539" s="169"/>
      <c r="IYB539" s="169"/>
      <c r="IYC539" s="169"/>
      <c r="IYD539" s="169"/>
      <c r="IYE539" s="169"/>
      <c r="IYF539" s="169"/>
      <c r="IYG539" s="169"/>
      <c r="IYH539" s="169"/>
      <c r="IYI539" s="169"/>
      <c r="IYJ539" s="169"/>
      <c r="IYK539" s="169"/>
      <c r="IYL539" s="169"/>
      <c r="IYM539" s="169"/>
      <c r="IYN539" s="169"/>
      <c r="IYO539" s="169"/>
      <c r="IYP539" s="169"/>
      <c r="IYQ539" s="169"/>
      <c r="IYR539" s="169"/>
      <c r="IYS539" s="169"/>
      <c r="IYT539" s="169"/>
      <c r="IYU539" s="169"/>
      <c r="IYV539" s="169"/>
      <c r="IYW539" s="169"/>
      <c r="IYX539" s="169"/>
      <c r="IYY539" s="169"/>
      <c r="IYZ539" s="169"/>
      <c r="IZA539" s="169"/>
      <c r="IZB539" s="169"/>
      <c r="IZC539" s="169"/>
      <c r="IZD539" s="169"/>
      <c r="IZE539" s="546"/>
      <c r="IZF539" s="546"/>
      <c r="IZG539" s="546"/>
      <c r="IZH539" s="546"/>
      <c r="IZI539" s="546"/>
      <c r="IZJ539" s="546"/>
      <c r="IZK539" s="546"/>
      <c r="IZL539" s="546"/>
      <c r="IZM539" s="546"/>
      <c r="IZN539" s="546"/>
      <c r="IZO539" s="546"/>
      <c r="IZP539" s="546"/>
      <c r="IZQ539" s="546"/>
      <c r="IZR539" s="546"/>
      <c r="IZS539" s="546"/>
      <c r="IZT539" s="546"/>
      <c r="IZU539" s="546"/>
      <c r="IZV539" s="546"/>
      <c r="IZW539" s="546"/>
      <c r="IZX539" s="546"/>
      <c r="IZY539" s="546"/>
      <c r="IZZ539" s="546"/>
      <c r="JAA539" s="546"/>
      <c r="JAB539" s="546"/>
      <c r="JAC539" s="89"/>
      <c r="JAD539" s="89"/>
      <c r="JAE539" s="89"/>
      <c r="JAF539" s="89"/>
      <c r="JAG539" s="89"/>
      <c r="JAH539" s="546"/>
      <c r="JAI539" s="546"/>
      <c r="JAJ539" s="89"/>
      <c r="JAK539" s="89"/>
      <c r="JAL539" s="546"/>
      <c r="JAM539" s="546"/>
      <c r="JAN539" s="89"/>
      <c r="JAO539" s="89"/>
      <c r="JAP539" s="546"/>
      <c r="JAQ539" s="546"/>
      <c r="JAR539" s="546"/>
      <c r="JAS539" s="546"/>
      <c r="JAT539" s="546"/>
      <c r="JAU539" s="546"/>
      <c r="JAV539" s="546"/>
      <c r="JAW539" s="89"/>
      <c r="JAX539" s="89"/>
      <c r="JAY539" s="546"/>
      <c r="JAZ539" s="546"/>
      <c r="JBA539" s="89"/>
      <c r="JBB539" s="89"/>
      <c r="JBC539" s="546"/>
      <c r="JBD539" s="546"/>
      <c r="JBE539" s="546"/>
      <c r="JBF539" s="546"/>
      <c r="JBG539" s="546"/>
      <c r="JBH539" s="204"/>
      <c r="JBI539" s="108"/>
      <c r="JBJ539" s="546"/>
      <c r="JBK539" s="546"/>
      <c r="JBL539" s="546"/>
      <c r="JBM539" s="546"/>
      <c r="JBN539" s="546"/>
      <c r="JBO539" s="546"/>
      <c r="JBP539" s="546"/>
      <c r="JBQ539" s="169"/>
      <c r="JBR539" s="169"/>
      <c r="JBS539" s="169"/>
      <c r="JBT539" s="169"/>
      <c r="JBU539" s="169"/>
      <c r="JBV539" s="169"/>
      <c r="JBW539" s="169"/>
      <c r="JBX539" s="169"/>
      <c r="JBY539" s="169"/>
      <c r="JBZ539" s="169"/>
      <c r="JCA539" s="169"/>
      <c r="JCB539" s="169"/>
      <c r="JCC539" s="169"/>
      <c r="JCD539" s="169"/>
      <c r="JCE539" s="169"/>
      <c r="JCF539" s="169"/>
      <c r="JCG539" s="169"/>
      <c r="JCH539" s="169"/>
      <c r="JCI539" s="169"/>
      <c r="JCJ539" s="169"/>
      <c r="JCK539" s="169"/>
      <c r="JCL539" s="169"/>
      <c r="JCM539" s="169"/>
      <c r="JCN539" s="169"/>
      <c r="JCO539" s="169"/>
      <c r="JCP539" s="169"/>
      <c r="JCQ539" s="169"/>
      <c r="JCR539" s="169"/>
      <c r="JCS539" s="169"/>
      <c r="JCT539" s="169"/>
      <c r="JCU539" s="169"/>
      <c r="JCV539" s="169"/>
      <c r="JCW539" s="169"/>
      <c r="JCX539" s="169"/>
      <c r="JCY539" s="169"/>
      <c r="JCZ539" s="169"/>
      <c r="JDA539" s="169"/>
      <c r="JDB539" s="169"/>
      <c r="JDC539" s="169"/>
      <c r="JDD539" s="169"/>
      <c r="JDE539" s="169"/>
      <c r="JDF539" s="169"/>
      <c r="JDG539" s="169"/>
      <c r="JDH539" s="169"/>
      <c r="JDI539" s="546"/>
      <c r="JDJ539" s="546"/>
      <c r="JDK539" s="546"/>
      <c r="JDL539" s="546"/>
      <c r="JDM539" s="546"/>
      <c r="JDN539" s="546"/>
      <c r="JDO539" s="546"/>
      <c r="JDP539" s="546"/>
      <c r="JDQ539" s="546"/>
      <c r="JDR539" s="546"/>
      <c r="JDS539" s="546"/>
      <c r="JDT539" s="546"/>
      <c r="JDU539" s="546"/>
      <c r="JDV539" s="546"/>
      <c r="JDW539" s="546"/>
      <c r="JDX539" s="546"/>
      <c r="JDY539" s="546"/>
      <c r="JDZ539" s="546"/>
      <c r="JEA539" s="546"/>
      <c r="JEB539" s="546"/>
      <c r="JEC539" s="546"/>
      <c r="JED539" s="546"/>
      <c r="JEE539" s="546"/>
      <c r="JEF539" s="546"/>
      <c r="JEG539" s="89"/>
      <c r="JEH539" s="89"/>
      <c r="JEI539" s="89"/>
      <c r="JEJ539" s="89"/>
      <c r="JEK539" s="89"/>
      <c r="JEL539" s="546"/>
      <c r="JEM539" s="546"/>
      <c r="JEN539" s="89"/>
      <c r="JEO539" s="89"/>
      <c r="JEP539" s="546"/>
      <c r="JEQ539" s="546"/>
      <c r="JER539" s="89"/>
      <c r="JES539" s="89"/>
      <c r="JET539" s="546"/>
      <c r="JEU539" s="546"/>
      <c r="JEV539" s="546"/>
      <c r="JEW539" s="546"/>
      <c r="JEX539" s="546"/>
      <c r="JEY539" s="546"/>
      <c r="JEZ539" s="546"/>
      <c r="JFA539" s="89"/>
      <c r="JFB539" s="89"/>
      <c r="JFC539" s="546"/>
      <c r="JFD539" s="546"/>
      <c r="JFE539" s="89"/>
      <c r="JFF539" s="89"/>
      <c r="JFG539" s="546"/>
      <c r="JFH539" s="546"/>
      <c r="JFI539" s="546"/>
      <c r="JFJ539" s="546"/>
      <c r="JFK539" s="546"/>
      <c r="JFL539" s="204"/>
      <c r="JFM539" s="108"/>
      <c r="JFN539" s="546"/>
      <c r="JFO539" s="546"/>
      <c r="JFP539" s="546"/>
      <c r="JFQ539" s="546"/>
      <c r="JFR539" s="546"/>
      <c r="JFS539" s="546"/>
      <c r="JFT539" s="546"/>
      <c r="JFU539" s="169"/>
      <c r="JFV539" s="169"/>
      <c r="JFW539" s="169"/>
      <c r="JFX539" s="169"/>
      <c r="JFY539" s="169"/>
      <c r="JFZ539" s="169"/>
      <c r="JGA539" s="169"/>
      <c r="JGB539" s="169"/>
      <c r="JGC539" s="169"/>
      <c r="JGD539" s="169"/>
      <c r="JGE539" s="169"/>
      <c r="JGF539" s="169"/>
      <c r="JGG539" s="169"/>
      <c r="JGH539" s="169"/>
      <c r="JGI539" s="169"/>
      <c r="JGJ539" s="169"/>
      <c r="JGK539" s="169"/>
      <c r="JGL539" s="169"/>
      <c r="JGM539" s="169"/>
      <c r="JGN539" s="169"/>
      <c r="JGO539" s="169"/>
      <c r="JGP539" s="169"/>
      <c r="JGQ539" s="169"/>
      <c r="JGR539" s="169"/>
      <c r="JGS539" s="169"/>
      <c r="JGT539" s="169"/>
      <c r="JGU539" s="169"/>
      <c r="JGV539" s="169"/>
      <c r="JGW539" s="169"/>
      <c r="JGX539" s="169"/>
      <c r="JGY539" s="169"/>
      <c r="JGZ539" s="169"/>
      <c r="JHA539" s="169"/>
      <c r="JHB539" s="169"/>
      <c r="JHC539" s="169"/>
      <c r="JHD539" s="169"/>
      <c r="JHE539" s="169"/>
      <c r="JHF539" s="169"/>
      <c r="JHG539" s="169"/>
      <c r="JHH539" s="169"/>
      <c r="JHI539" s="169"/>
      <c r="JHJ539" s="169"/>
      <c r="JHK539" s="169"/>
      <c r="JHL539" s="169"/>
      <c r="JHM539" s="546"/>
      <c r="JHN539" s="546"/>
      <c r="JHO539" s="546"/>
      <c r="JHP539" s="546"/>
      <c r="JHQ539" s="546"/>
      <c r="JHR539" s="546"/>
      <c r="JHS539" s="546"/>
      <c r="JHT539" s="546"/>
      <c r="JHU539" s="546"/>
      <c r="JHV539" s="546"/>
      <c r="JHW539" s="546"/>
      <c r="JHX539" s="546"/>
      <c r="JHY539" s="546"/>
      <c r="JHZ539" s="546"/>
      <c r="JIA539" s="546"/>
      <c r="JIB539" s="546"/>
      <c r="JIC539" s="546"/>
      <c r="JID539" s="546"/>
      <c r="JIE539" s="546"/>
      <c r="JIF539" s="546"/>
      <c r="JIG539" s="546"/>
      <c r="JIH539" s="546"/>
      <c r="JII539" s="546"/>
      <c r="JIJ539" s="546"/>
      <c r="JIK539" s="89"/>
      <c r="JIL539" s="89"/>
      <c r="JIM539" s="89"/>
      <c r="JIN539" s="89"/>
      <c r="JIO539" s="89"/>
      <c r="JIP539" s="546"/>
      <c r="JIQ539" s="546"/>
      <c r="JIR539" s="89"/>
      <c r="JIS539" s="89"/>
      <c r="JIT539" s="546"/>
      <c r="JIU539" s="546"/>
      <c r="JIV539" s="89"/>
      <c r="JIW539" s="89"/>
      <c r="JIX539" s="546"/>
      <c r="JIY539" s="546"/>
      <c r="JIZ539" s="546"/>
      <c r="JJA539" s="546"/>
      <c r="JJB539" s="546"/>
      <c r="JJC539" s="546"/>
      <c r="JJD539" s="546"/>
      <c r="JJE539" s="89"/>
      <c r="JJF539" s="89"/>
      <c r="JJG539" s="546"/>
      <c r="JJH539" s="546"/>
      <c r="JJI539" s="89"/>
      <c r="JJJ539" s="89"/>
      <c r="JJK539" s="546"/>
      <c r="JJL539" s="546"/>
      <c r="JJM539" s="546"/>
      <c r="JJN539" s="546"/>
      <c r="JJO539" s="546"/>
      <c r="JJP539" s="204"/>
      <c r="JJQ539" s="108"/>
      <c r="JJR539" s="546"/>
      <c r="JJS539" s="546"/>
      <c r="JJT539" s="546"/>
      <c r="JJU539" s="546"/>
      <c r="JJV539" s="546"/>
      <c r="JJW539" s="546"/>
      <c r="JJX539" s="546"/>
      <c r="JJY539" s="169"/>
      <c r="JJZ539" s="169"/>
      <c r="JKA539" s="169"/>
      <c r="JKB539" s="169"/>
      <c r="JKC539" s="169"/>
      <c r="JKD539" s="169"/>
      <c r="JKE539" s="169"/>
      <c r="JKF539" s="169"/>
      <c r="JKG539" s="169"/>
      <c r="JKH539" s="169"/>
      <c r="JKI539" s="169"/>
      <c r="JKJ539" s="169"/>
      <c r="JKK539" s="169"/>
      <c r="JKL539" s="169"/>
      <c r="JKM539" s="169"/>
      <c r="JKN539" s="169"/>
      <c r="JKO539" s="169"/>
      <c r="JKP539" s="169"/>
      <c r="JKQ539" s="169"/>
      <c r="JKR539" s="169"/>
      <c r="JKS539" s="169"/>
      <c r="JKT539" s="169"/>
      <c r="JKU539" s="169"/>
      <c r="JKV539" s="169"/>
      <c r="JKW539" s="169"/>
      <c r="JKX539" s="169"/>
      <c r="JKY539" s="169"/>
      <c r="JKZ539" s="169"/>
      <c r="JLA539" s="169"/>
      <c r="JLB539" s="169"/>
      <c r="JLC539" s="169"/>
      <c r="JLD539" s="169"/>
      <c r="JLE539" s="169"/>
      <c r="JLF539" s="169"/>
      <c r="JLG539" s="169"/>
      <c r="JLH539" s="169"/>
      <c r="JLI539" s="169"/>
      <c r="JLJ539" s="169"/>
      <c r="JLK539" s="169"/>
      <c r="JLL539" s="169"/>
      <c r="JLM539" s="169"/>
      <c r="JLN539" s="169"/>
      <c r="JLO539" s="169"/>
      <c r="JLP539" s="169"/>
      <c r="JLQ539" s="546"/>
      <c r="JLR539" s="546"/>
      <c r="JLS539" s="546"/>
      <c r="JLT539" s="546"/>
      <c r="JLU539" s="546"/>
      <c r="JLV539" s="546"/>
      <c r="JLW539" s="546"/>
      <c r="JLX539" s="546"/>
      <c r="JLY539" s="546"/>
      <c r="JLZ539" s="546"/>
      <c r="JMA539" s="546"/>
      <c r="JMB539" s="546"/>
      <c r="JMC539" s="546"/>
      <c r="JMD539" s="546"/>
      <c r="JME539" s="546"/>
      <c r="JMF539" s="546"/>
      <c r="JMG539" s="546"/>
      <c r="JMH539" s="546"/>
      <c r="JMI539" s="546"/>
      <c r="JMJ539" s="546"/>
      <c r="JMK539" s="546"/>
      <c r="JML539" s="546"/>
      <c r="JMM539" s="546"/>
      <c r="JMN539" s="546"/>
      <c r="JMO539" s="89"/>
      <c r="JMP539" s="89"/>
      <c r="JMQ539" s="89"/>
      <c r="JMR539" s="89"/>
      <c r="JMS539" s="89"/>
      <c r="JMT539" s="546"/>
      <c r="JMU539" s="546"/>
      <c r="JMV539" s="89"/>
      <c r="JMW539" s="89"/>
      <c r="JMX539" s="546"/>
      <c r="JMY539" s="546"/>
      <c r="JMZ539" s="89"/>
      <c r="JNA539" s="89"/>
      <c r="JNB539" s="546"/>
      <c r="JNC539" s="546"/>
      <c r="JND539" s="546"/>
      <c r="JNE539" s="546"/>
      <c r="JNF539" s="546"/>
      <c r="JNG539" s="546"/>
      <c r="JNH539" s="546"/>
      <c r="JNI539" s="89"/>
      <c r="JNJ539" s="89"/>
      <c r="JNK539" s="546"/>
      <c r="JNL539" s="546"/>
      <c r="JNM539" s="89"/>
      <c r="JNN539" s="89"/>
      <c r="JNO539" s="546"/>
      <c r="JNP539" s="546"/>
      <c r="JNQ539" s="546"/>
      <c r="JNR539" s="546"/>
      <c r="JNS539" s="546"/>
      <c r="JNT539" s="204"/>
      <c r="JNU539" s="108"/>
      <c r="JNV539" s="546"/>
      <c r="JNW539" s="546"/>
      <c r="JNX539" s="546"/>
      <c r="JNY539" s="546"/>
      <c r="JNZ539" s="546"/>
      <c r="JOA539" s="546"/>
      <c r="JOB539" s="546"/>
      <c r="JOC539" s="169"/>
      <c r="JOD539" s="169"/>
      <c r="JOE539" s="169"/>
      <c r="JOF539" s="169"/>
      <c r="JOG539" s="169"/>
      <c r="JOH539" s="169"/>
      <c r="JOI539" s="169"/>
      <c r="JOJ539" s="169"/>
      <c r="JOK539" s="169"/>
      <c r="JOL539" s="169"/>
      <c r="JOM539" s="169"/>
      <c r="JON539" s="169"/>
      <c r="JOO539" s="169"/>
      <c r="JOP539" s="169"/>
      <c r="JOQ539" s="169"/>
      <c r="JOR539" s="169"/>
      <c r="JOS539" s="169"/>
      <c r="JOT539" s="169"/>
      <c r="JOU539" s="169"/>
      <c r="JOV539" s="169"/>
      <c r="JOW539" s="169"/>
      <c r="JOX539" s="169"/>
      <c r="JOY539" s="169"/>
      <c r="JOZ539" s="169"/>
      <c r="JPA539" s="169"/>
      <c r="JPB539" s="169"/>
      <c r="JPC539" s="169"/>
      <c r="JPD539" s="169"/>
      <c r="JPE539" s="169"/>
      <c r="JPF539" s="169"/>
      <c r="JPG539" s="169"/>
      <c r="JPH539" s="169"/>
      <c r="JPI539" s="169"/>
      <c r="JPJ539" s="169"/>
      <c r="JPK539" s="169"/>
      <c r="JPL539" s="169"/>
      <c r="JPM539" s="169"/>
      <c r="JPN539" s="169"/>
      <c r="JPO539" s="169"/>
      <c r="JPP539" s="169"/>
      <c r="JPQ539" s="169"/>
      <c r="JPR539" s="169"/>
      <c r="JPS539" s="169"/>
      <c r="JPT539" s="169"/>
      <c r="JPU539" s="546"/>
      <c r="JPV539" s="546"/>
      <c r="JPW539" s="546"/>
      <c r="JPX539" s="546"/>
      <c r="JPY539" s="546"/>
      <c r="JPZ539" s="546"/>
      <c r="JQA539" s="546"/>
      <c r="JQB539" s="546"/>
      <c r="JQC539" s="546"/>
      <c r="JQD539" s="546"/>
      <c r="JQE539" s="546"/>
      <c r="JQF539" s="546"/>
      <c r="JQG539" s="546"/>
      <c r="JQH539" s="546"/>
      <c r="JQI539" s="546"/>
      <c r="JQJ539" s="546"/>
      <c r="JQK539" s="546"/>
      <c r="JQL539" s="546"/>
      <c r="JQM539" s="546"/>
      <c r="JQN539" s="546"/>
      <c r="JQO539" s="546"/>
      <c r="JQP539" s="546"/>
      <c r="JQQ539" s="546"/>
      <c r="JQR539" s="546"/>
      <c r="JQS539" s="89"/>
      <c r="JQT539" s="89"/>
      <c r="JQU539" s="89"/>
      <c r="JQV539" s="89"/>
      <c r="JQW539" s="89"/>
      <c r="JQX539" s="546"/>
      <c r="JQY539" s="546"/>
      <c r="JQZ539" s="89"/>
      <c r="JRA539" s="89"/>
      <c r="JRB539" s="546"/>
      <c r="JRC539" s="546"/>
      <c r="JRD539" s="89"/>
      <c r="JRE539" s="89"/>
      <c r="JRF539" s="546"/>
      <c r="JRG539" s="546"/>
      <c r="JRH539" s="546"/>
      <c r="JRI539" s="546"/>
      <c r="JRJ539" s="546"/>
      <c r="JRK539" s="546"/>
      <c r="JRL539" s="546"/>
      <c r="JRM539" s="89"/>
      <c r="JRN539" s="89"/>
      <c r="JRO539" s="546"/>
      <c r="JRP539" s="546"/>
      <c r="JRQ539" s="89"/>
      <c r="JRR539" s="89"/>
      <c r="JRS539" s="546"/>
      <c r="JRT539" s="546"/>
      <c r="JRU539" s="546"/>
      <c r="JRV539" s="546"/>
      <c r="JRW539" s="546"/>
      <c r="JRX539" s="204"/>
      <c r="JRY539" s="108"/>
      <c r="JRZ539" s="546"/>
      <c r="JSA539" s="546"/>
      <c r="JSB539" s="546"/>
      <c r="JSC539" s="546"/>
      <c r="JSD539" s="546"/>
      <c r="JSE539" s="546"/>
      <c r="JSF539" s="546"/>
      <c r="JSG539" s="169"/>
      <c r="JSH539" s="169"/>
      <c r="JSI539" s="169"/>
      <c r="JSJ539" s="169"/>
      <c r="JSK539" s="169"/>
      <c r="JSL539" s="169"/>
      <c r="JSM539" s="169"/>
      <c r="JSN539" s="169"/>
      <c r="JSO539" s="169"/>
      <c r="JSP539" s="169"/>
      <c r="JSQ539" s="169"/>
      <c r="JSR539" s="169"/>
      <c r="JSS539" s="169"/>
      <c r="JST539" s="169"/>
      <c r="JSU539" s="169"/>
      <c r="JSV539" s="169"/>
      <c r="JSW539" s="169"/>
      <c r="JSX539" s="169"/>
      <c r="JSY539" s="169"/>
      <c r="JSZ539" s="169"/>
      <c r="JTA539" s="169"/>
      <c r="JTB539" s="169"/>
      <c r="JTC539" s="169"/>
      <c r="JTD539" s="169"/>
      <c r="JTE539" s="169"/>
      <c r="JTF539" s="169"/>
      <c r="JTG539" s="169"/>
      <c r="JTH539" s="169"/>
      <c r="JTI539" s="169"/>
      <c r="JTJ539" s="169"/>
      <c r="JTK539" s="169"/>
      <c r="JTL539" s="169"/>
      <c r="JTM539" s="169"/>
      <c r="JTN539" s="169"/>
      <c r="JTO539" s="169"/>
      <c r="JTP539" s="169"/>
      <c r="JTQ539" s="169"/>
      <c r="JTR539" s="169"/>
      <c r="JTS539" s="169"/>
      <c r="JTT539" s="169"/>
      <c r="JTU539" s="169"/>
      <c r="JTV539" s="169"/>
      <c r="JTW539" s="169"/>
      <c r="JTX539" s="169"/>
      <c r="JTY539" s="546"/>
      <c r="JTZ539" s="546"/>
      <c r="JUA539" s="546"/>
      <c r="JUB539" s="546"/>
      <c r="JUC539" s="546"/>
      <c r="JUD539" s="546"/>
      <c r="JUE539" s="546"/>
      <c r="JUF539" s="546"/>
      <c r="JUG539" s="546"/>
      <c r="JUH539" s="546"/>
      <c r="JUI539" s="546"/>
      <c r="JUJ539" s="546"/>
      <c r="JUK539" s="546"/>
      <c r="JUL539" s="546"/>
      <c r="JUM539" s="546"/>
      <c r="JUN539" s="546"/>
      <c r="JUO539" s="546"/>
      <c r="JUP539" s="546"/>
      <c r="JUQ539" s="546"/>
      <c r="JUR539" s="546"/>
      <c r="JUS539" s="546"/>
      <c r="JUT539" s="546"/>
      <c r="JUU539" s="546"/>
      <c r="JUV539" s="546"/>
      <c r="JUW539" s="89"/>
      <c r="JUX539" s="89"/>
      <c r="JUY539" s="89"/>
      <c r="JUZ539" s="89"/>
      <c r="JVA539" s="89"/>
      <c r="JVB539" s="546"/>
      <c r="JVC539" s="546"/>
      <c r="JVD539" s="89"/>
      <c r="JVE539" s="89"/>
      <c r="JVF539" s="546"/>
      <c r="JVG539" s="546"/>
      <c r="JVH539" s="89"/>
      <c r="JVI539" s="89"/>
      <c r="JVJ539" s="546"/>
      <c r="JVK539" s="546"/>
      <c r="JVL539" s="546"/>
      <c r="JVM539" s="546"/>
      <c r="JVN539" s="546"/>
      <c r="JVO539" s="546"/>
      <c r="JVP539" s="546"/>
      <c r="JVQ539" s="89"/>
      <c r="JVR539" s="89"/>
      <c r="JVS539" s="546"/>
      <c r="JVT539" s="546"/>
      <c r="JVU539" s="89"/>
      <c r="JVV539" s="89"/>
      <c r="JVW539" s="546"/>
      <c r="JVX539" s="546"/>
      <c r="JVY539" s="546"/>
      <c r="JVZ539" s="546"/>
      <c r="JWA539" s="546"/>
      <c r="JWB539" s="204"/>
      <c r="JWC539" s="108"/>
      <c r="JWD539" s="546"/>
      <c r="JWE539" s="546"/>
      <c r="JWF539" s="546"/>
      <c r="JWG539" s="546"/>
      <c r="JWH539" s="546"/>
      <c r="JWI539" s="546"/>
      <c r="JWJ539" s="546"/>
      <c r="JWK539" s="169"/>
      <c r="JWL539" s="169"/>
      <c r="JWM539" s="169"/>
      <c r="JWN539" s="169"/>
      <c r="JWO539" s="169"/>
      <c r="JWP539" s="169"/>
      <c r="JWQ539" s="169"/>
      <c r="JWR539" s="169"/>
      <c r="JWS539" s="169"/>
      <c r="JWT539" s="169"/>
      <c r="JWU539" s="169"/>
      <c r="JWV539" s="169"/>
      <c r="JWW539" s="169"/>
      <c r="JWX539" s="169"/>
      <c r="JWY539" s="169"/>
      <c r="JWZ539" s="169"/>
      <c r="JXA539" s="169"/>
      <c r="JXB539" s="169"/>
      <c r="JXC539" s="169"/>
      <c r="JXD539" s="169"/>
      <c r="JXE539" s="169"/>
      <c r="JXF539" s="169"/>
      <c r="JXG539" s="169"/>
      <c r="JXH539" s="169"/>
      <c r="JXI539" s="169"/>
      <c r="JXJ539" s="169"/>
      <c r="JXK539" s="169"/>
      <c r="JXL539" s="169"/>
      <c r="JXM539" s="169"/>
      <c r="JXN539" s="169"/>
      <c r="JXO539" s="169"/>
      <c r="JXP539" s="169"/>
      <c r="JXQ539" s="169"/>
      <c r="JXR539" s="169"/>
      <c r="JXS539" s="169"/>
      <c r="JXT539" s="169"/>
      <c r="JXU539" s="169"/>
      <c r="JXV539" s="169"/>
      <c r="JXW539" s="169"/>
      <c r="JXX539" s="169"/>
      <c r="JXY539" s="169"/>
      <c r="JXZ539" s="169"/>
      <c r="JYA539" s="169"/>
      <c r="JYB539" s="169"/>
      <c r="JYC539" s="546"/>
      <c r="JYD539" s="546"/>
      <c r="JYE539" s="546"/>
      <c r="JYF539" s="546"/>
      <c r="JYG539" s="546"/>
      <c r="JYH539" s="546"/>
      <c r="JYI539" s="546"/>
      <c r="JYJ539" s="546"/>
      <c r="JYK539" s="546"/>
      <c r="JYL539" s="546"/>
      <c r="JYM539" s="546"/>
      <c r="JYN539" s="546"/>
      <c r="JYO539" s="546"/>
      <c r="JYP539" s="546"/>
      <c r="JYQ539" s="546"/>
      <c r="JYR539" s="546"/>
      <c r="JYS539" s="546"/>
      <c r="JYT539" s="546"/>
      <c r="JYU539" s="546"/>
      <c r="JYV539" s="546"/>
      <c r="JYW539" s="546"/>
      <c r="JYX539" s="546"/>
      <c r="JYY539" s="546"/>
      <c r="JYZ539" s="546"/>
      <c r="JZA539" s="89"/>
      <c r="JZB539" s="89"/>
      <c r="JZC539" s="89"/>
      <c r="JZD539" s="89"/>
      <c r="JZE539" s="89"/>
      <c r="JZF539" s="546"/>
      <c r="JZG539" s="546"/>
      <c r="JZH539" s="89"/>
      <c r="JZI539" s="89"/>
      <c r="JZJ539" s="546"/>
      <c r="JZK539" s="546"/>
      <c r="JZL539" s="89"/>
      <c r="JZM539" s="89"/>
      <c r="JZN539" s="546"/>
      <c r="JZO539" s="546"/>
      <c r="JZP539" s="546"/>
      <c r="JZQ539" s="546"/>
      <c r="JZR539" s="546"/>
      <c r="JZS539" s="546"/>
      <c r="JZT539" s="546"/>
      <c r="JZU539" s="89"/>
      <c r="JZV539" s="89"/>
      <c r="JZW539" s="546"/>
      <c r="JZX539" s="546"/>
      <c r="JZY539" s="89"/>
      <c r="JZZ539" s="89"/>
      <c r="KAA539" s="546"/>
      <c r="KAB539" s="546"/>
      <c r="KAC539" s="546"/>
      <c r="KAD539" s="546"/>
      <c r="KAE539" s="546"/>
      <c r="KAF539" s="204"/>
      <c r="KAG539" s="108"/>
      <c r="KAH539" s="546"/>
      <c r="KAI539" s="546"/>
      <c r="KAJ539" s="546"/>
      <c r="KAK539" s="546"/>
      <c r="KAL539" s="546"/>
      <c r="KAM539" s="546"/>
      <c r="KAN539" s="546"/>
      <c r="KAO539" s="169"/>
      <c r="KAP539" s="169"/>
      <c r="KAQ539" s="169"/>
      <c r="KAR539" s="169"/>
      <c r="KAS539" s="169"/>
      <c r="KAT539" s="169"/>
      <c r="KAU539" s="169"/>
      <c r="KAV539" s="169"/>
      <c r="KAW539" s="169"/>
      <c r="KAX539" s="169"/>
      <c r="KAY539" s="169"/>
      <c r="KAZ539" s="169"/>
      <c r="KBA539" s="169"/>
      <c r="KBB539" s="169"/>
      <c r="KBC539" s="169"/>
      <c r="KBD539" s="169"/>
      <c r="KBE539" s="169"/>
      <c r="KBF539" s="169"/>
      <c r="KBG539" s="169"/>
      <c r="KBH539" s="169"/>
      <c r="KBI539" s="169"/>
      <c r="KBJ539" s="169"/>
      <c r="KBK539" s="169"/>
      <c r="KBL539" s="169"/>
      <c r="KBM539" s="169"/>
      <c r="KBN539" s="169"/>
      <c r="KBO539" s="169"/>
      <c r="KBP539" s="169"/>
      <c r="KBQ539" s="169"/>
      <c r="KBR539" s="169"/>
      <c r="KBS539" s="169"/>
      <c r="KBT539" s="169"/>
      <c r="KBU539" s="169"/>
      <c r="KBV539" s="169"/>
      <c r="KBW539" s="169"/>
      <c r="KBX539" s="169"/>
      <c r="KBY539" s="169"/>
      <c r="KBZ539" s="169"/>
      <c r="KCA539" s="169"/>
      <c r="KCB539" s="169"/>
      <c r="KCC539" s="169"/>
      <c r="KCD539" s="169"/>
      <c r="KCE539" s="169"/>
      <c r="KCF539" s="169"/>
      <c r="KCG539" s="546"/>
      <c r="KCH539" s="546"/>
      <c r="KCI539" s="546"/>
      <c r="KCJ539" s="546"/>
      <c r="KCK539" s="546"/>
      <c r="KCL539" s="546"/>
      <c r="KCM539" s="546"/>
      <c r="KCN539" s="546"/>
      <c r="KCO539" s="546"/>
      <c r="KCP539" s="546"/>
      <c r="KCQ539" s="546"/>
      <c r="KCR539" s="546"/>
      <c r="KCS539" s="546"/>
      <c r="KCT539" s="546"/>
      <c r="KCU539" s="546"/>
      <c r="KCV539" s="546"/>
      <c r="KCW539" s="546"/>
      <c r="KCX539" s="546"/>
      <c r="KCY539" s="546"/>
      <c r="KCZ539" s="546"/>
      <c r="KDA539" s="546"/>
      <c r="KDB539" s="546"/>
      <c r="KDC539" s="546"/>
      <c r="KDD539" s="546"/>
      <c r="KDE539" s="89"/>
      <c r="KDF539" s="89"/>
      <c r="KDG539" s="89"/>
      <c r="KDH539" s="89"/>
      <c r="KDI539" s="89"/>
      <c r="KDJ539" s="546"/>
      <c r="KDK539" s="546"/>
      <c r="KDL539" s="89"/>
      <c r="KDM539" s="89"/>
      <c r="KDN539" s="546"/>
      <c r="KDO539" s="546"/>
      <c r="KDP539" s="89"/>
      <c r="KDQ539" s="89"/>
      <c r="KDR539" s="546"/>
      <c r="KDS539" s="546"/>
      <c r="KDT539" s="546"/>
      <c r="KDU539" s="546"/>
      <c r="KDV539" s="546"/>
      <c r="KDW539" s="546"/>
      <c r="KDX539" s="546"/>
      <c r="KDY539" s="89"/>
      <c r="KDZ539" s="89"/>
      <c r="KEA539" s="546"/>
      <c r="KEB539" s="546"/>
      <c r="KEC539" s="89"/>
      <c r="KED539" s="89"/>
      <c r="KEE539" s="546"/>
      <c r="KEF539" s="546"/>
      <c r="KEG539" s="546"/>
      <c r="KEH539" s="546"/>
      <c r="KEI539" s="546"/>
      <c r="KEJ539" s="204"/>
      <c r="KEK539" s="108"/>
      <c r="KEL539" s="546"/>
      <c r="KEM539" s="546"/>
      <c r="KEN539" s="546"/>
      <c r="KEO539" s="546"/>
      <c r="KEP539" s="546"/>
      <c r="KEQ539" s="546"/>
      <c r="KER539" s="546"/>
      <c r="KES539" s="169"/>
      <c r="KET539" s="169"/>
      <c r="KEU539" s="169"/>
      <c r="KEV539" s="169"/>
      <c r="KEW539" s="169"/>
      <c r="KEX539" s="169"/>
      <c r="KEY539" s="169"/>
      <c r="KEZ539" s="169"/>
      <c r="KFA539" s="169"/>
      <c r="KFB539" s="169"/>
      <c r="KFC539" s="169"/>
      <c r="KFD539" s="169"/>
      <c r="KFE539" s="169"/>
      <c r="KFF539" s="169"/>
      <c r="KFG539" s="169"/>
      <c r="KFH539" s="169"/>
      <c r="KFI539" s="169"/>
      <c r="KFJ539" s="169"/>
      <c r="KFK539" s="169"/>
      <c r="KFL539" s="169"/>
      <c r="KFM539" s="169"/>
      <c r="KFN539" s="169"/>
      <c r="KFO539" s="169"/>
      <c r="KFP539" s="169"/>
      <c r="KFQ539" s="169"/>
      <c r="KFR539" s="169"/>
      <c r="KFS539" s="169"/>
      <c r="KFT539" s="169"/>
      <c r="KFU539" s="169"/>
      <c r="KFV539" s="169"/>
      <c r="KFW539" s="169"/>
      <c r="KFX539" s="169"/>
      <c r="KFY539" s="169"/>
      <c r="KFZ539" s="169"/>
      <c r="KGA539" s="169"/>
      <c r="KGB539" s="169"/>
      <c r="KGC539" s="169"/>
      <c r="KGD539" s="169"/>
      <c r="KGE539" s="169"/>
      <c r="KGF539" s="169"/>
      <c r="KGG539" s="169"/>
      <c r="KGH539" s="169"/>
      <c r="KGI539" s="169"/>
      <c r="KGJ539" s="169"/>
      <c r="KGK539" s="546"/>
      <c r="KGL539" s="546"/>
      <c r="KGM539" s="546"/>
      <c r="KGN539" s="546"/>
      <c r="KGO539" s="546"/>
      <c r="KGP539" s="546"/>
      <c r="KGQ539" s="546"/>
      <c r="KGR539" s="546"/>
      <c r="KGS539" s="546"/>
      <c r="KGT539" s="546"/>
      <c r="KGU539" s="546"/>
      <c r="KGV539" s="546"/>
      <c r="KGW539" s="546"/>
      <c r="KGX539" s="546"/>
      <c r="KGY539" s="546"/>
      <c r="KGZ539" s="546"/>
      <c r="KHA539" s="546"/>
      <c r="KHB539" s="546"/>
      <c r="KHC539" s="546"/>
      <c r="KHD539" s="546"/>
      <c r="KHE539" s="546"/>
      <c r="KHF539" s="546"/>
      <c r="KHG539" s="546"/>
      <c r="KHH539" s="546"/>
      <c r="KHI539" s="89"/>
      <c r="KHJ539" s="89"/>
      <c r="KHK539" s="89"/>
      <c r="KHL539" s="89"/>
      <c r="KHM539" s="89"/>
      <c r="KHN539" s="546"/>
      <c r="KHO539" s="546"/>
      <c r="KHP539" s="89"/>
      <c r="KHQ539" s="89"/>
      <c r="KHR539" s="546"/>
      <c r="KHS539" s="546"/>
      <c r="KHT539" s="89"/>
      <c r="KHU539" s="89"/>
      <c r="KHV539" s="546"/>
      <c r="KHW539" s="546"/>
      <c r="KHX539" s="546"/>
      <c r="KHY539" s="546"/>
      <c r="KHZ539" s="546"/>
      <c r="KIA539" s="546"/>
      <c r="KIB539" s="546"/>
      <c r="KIC539" s="89"/>
      <c r="KID539" s="89"/>
      <c r="KIE539" s="546"/>
      <c r="KIF539" s="546"/>
      <c r="KIG539" s="89"/>
      <c r="KIH539" s="89"/>
      <c r="KII539" s="546"/>
      <c r="KIJ539" s="546"/>
      <c r="KIK539" s="546"/>
      <c r="KIL539" s="546"/>
      <c r="KIM539" s="546"/>
      <c r="KIN539" s="204"/>
      <c r="KIO539" s="108"/>
      <c r="KIP539" s="546"/>
      <c r="KIQ539" s="546"/>
      <c r="KIR539" s="546"/>
      <c r="KIS539" s="546"/>
      <c r="KIT539" s="546"/>
      <c r="KIU539" s="546"/>
      <c r="KIV539" s="546"/>
      <c r="KIW539" s="169"/>
      <c r="KIX539" s="169"/>
      <c r="KIY539" s="169"/>
      <c r="KIZ539" s="169"/>
      <c r="KJA539" s="169"/>
      <c r="KJB539" s="169"/>
      <c r="KJC539" s="169"/>
      <c r="KJD539" s="169"/>
      <c r="KJE539" s="169"/>
      <c r="KJF539" s="169"/>
      <c r="KJG539" s="169"/>
      <c r="KJH539" s="169"/>
      <c r="KJI539" s="169"/>
      <c r="KJJ539" s="169"/>
      <c r="KJK539" s="169"/>
      <c r="KJL539" s="169"/>
      <c r="KJM539" s="169"/>
      <c r="KJN539" s="169"/>
      <c r="KJO539" s="169"/>
      <c r="KJP539" s="169"/>
      <c r="KJQ539" s="169"/>
      <c r="KJR539" s="169"/>
      <c r="KJS539" s="169"/>
      <c r="KJT539" s="169"/>
      <c r="KJU539" s="169"/>
      <c r="KJV539" s="169"/>
      <c r="KJW539" s="169"/>
      <c r="KJX539" s="169"/>
      <c r="KJY539" s="169"/>
      <c r="KJZ539" s="169"/>
      <c r="KKA539" s="169"/>
      <c r="KKB539" s="169"/>
      <c r="KKC539" s="169"/>
      <c r="KKD539" s="169"/>
      <c r="KKE539" s="169"/>
      <c r="KKF539" s="169"/>
      <c r="KKG539" s="169"/>
      <c r="KKH539" s="169"/>
      <c r="KKI539" s="169"/>
      <c r="KKJ539" s="169"/>
      <c r="KKK539" s="169"/>
      <c r="KKL539" s="169"/>
      <c r="KKM539" s="169"/>
      <c r="KKN539" s="169"/>
      <c r="KKO539" s="546"/>
      <c r="KKP539" s="546"/>
      <c r="KKQ539" s="546"/>
      <c r="KKR539" s="546"/>
      <c r="KKS539" s="546"/>
      <c r="KKT539" s="546"/>
      <c r="KKU539" s="546"/>
      <c r="KKV539" s="546"/>
      <c r="KKW539" s="546"/>
      <c r="KKX539" s="546"/>
      <c r="KKY539" s="546"/>
      <c r="KKZ539" s="546"/>
      <c r="KLA539" s="546"/>
      <c r="KLB539" s="546"/>
      <c r="KLC539" s="546"/>
      <c r="KLD539" s="546"/>
      <c r="KLE539" s="546"/>
      <c r="KLF539" s="546"/>
      <c r="KLG539" s="546"/>
      <c r="KLH539" s="546"/>
      <c r="KLI539" s="546"/>
      <c r="KLJ539" s="546"/>
      <c r="KLK539" s="546"/>
      <c r="KLL539" s="546"/>
      <c r="KLM539" s="89"/>
      <c r="KLN539" s="89"/>
      <c r="KLO539" s="89"/>
      <c r="KLP539" s="89"/>
      <c r="KLQ539" s="89"/>
      <c r="KLR539" s="546"/>
      <c r="KLS539" s="546"/>
      <c r="KLT539" s="89"/>
      <c r="KLU539" s="89"/>
      <c r="KLV539" s="546"/>
      <c r="KLW539" s="546"/>
      <c r="KLX539" s="89"/>
      <c r="KLY539" s="89"/>
      <c r="KLZ539" s="546"/>
      <c r="KMA539" s="546"/>
      <c r="KMB539" s="546"/>
      <c r="KMC539" s="546"/>
      <c r="KMD539" s="546"/>
      <c r="KME539" s="546"/>
      <c r="KMF539" s="546"/>
      <c r="KMG539" s="89"/>
      <c r="KMH539" s="89"/>
      <c r="KMI539" s="546"/>
      <c r="KMJ539" s="546"/>
      <c r="KMK539" s="89"/>
      <c r="KML539" s="89"/>
      <c r="KMM539" s="546"/>
      <c r="KMN539" s="546"/>
      <c r="KMO539" s="546"/>
      <c r="KMP539" s="546"/>
      <c r="KMQ539" s="546"/>
      <c r="KMR539" s="204"/>
      <c r="KMS539" s="108"/>
      <c r="KMT539" s="546"/>
      <c r="KMU539" s="546"/>
      <c r="KMV539" s="546"/>
      <c r="KMW539" s="546"/>
      <c r="KMX539" s="546"/>
      <c r="KMY539" s="546"/>
      <c r="KMZ539" s="546"/>
      <c r="KNA539" s="169"/>
      <c r="KNB539" s="169"/>
      <c r="KNC539" s="169"/>
      <c r="KND539" s="169"/>
      <c r="KNE539" s="169"/>
      <c r="KNF539" s="169"/>
      <c r="KNG539" s="169"/>
      <c r="KNH539" s="169"/>
      <c r="KNI539" s="169"/>
      <c r="KNJ539" s="169"/>
      <c r="KNK539" s="169"/>
      <c r="KNL539" s="169"/>
      <c r="KNM539" s="169"/>
      <c r="KNN539" s="169"/>
      <c r="KNO539" s="169"/>
      <c r="KNP539" s="169"/>
      <c r="KNQ539" s="169"/>
      <c r="KNR539" s="169"/>
      <c r="KNS539" s="169"/>
      <c r="KNT539" s="169"/>
      <c r="KNU539" s="169"/>
      <c r="KNV539" s="169"/>
      <c r="KNW539" s="169"/>
      <c r="KNX539" s="169"/>
      <c r="KNY539" s="169"/>
      <c r="KNZ539" s="169"/>
      <c r="KOA539" s="169"/>
      <c r="KOB539" s="169"/>
      <c r="KOC539" s="169"/>
      <c r="KOD539" s="169"/>
      <c r="KOE539" s="169"/>
      <c r="KOF539" s="169"/>
      <c r="KOG539" s="169"/>
      <c r="KOH539" s="169"/>
      <c r="KOI539" s="169"/>
      <c r="KOJ539" s="169"/>
      <c r="KOK539" s="169"/>
      <c r="KOL539" s="169"/>
      <c r="KOM539" s="169"/>
      <c r="KON539" s="169"/>
      <c r="KOO539" s="169"/>
      <c r="KOP539" s="169"/>
      <c r="KOQ539" s="169"/>
      <c r="KOR539" s="169"/>
      <c r="KOS539" s="546"/>
      <c r="KOT539" s="546"/>
      <c r="KOU539" s="546"/>
      <c r="KOV539" s="546"/>
      <c r="KOW539" s="546"/>
      <c r="KOX539" s="546"/>
      <c r="KOY539" s="546"/>
      <c r="KOZ539" s="546"/>
      <c r="KPA539" s="546"/>
      <c r="KPB539" s="546"/>
      <c r="KPC539" s="546"/>
      <c r="KPD539" s="546"/>
      <c r="KPE539" s="546"/>
      <c r="KPF539" s="546"/>
      <c r="KPG539" s="546"/>
      <c r="KPH539" s="546"/>
      <c r="KPI539" s="546"/>
      <c r="KPJ539" s="546"/>
      <c r="KPK539" s="546"/>
      <c r="KPL539" s="546"/>
      <c r="KPM539" s="546"/>
      <c r="KPN539" s="546"/>
      <c r="KPO539" s="546"/>
      <c r="KPP539" s="546"/>
      <c r="KPQ539" s="89"/>
      <c r="KPR539" s="89"/>
      <c r="KPS539" s="89"/>
      <c r="KPT539" s="89"/>
      <c r="KPU539" s="89"/>
      <c r="KPV539" s="546"/>
      <c r="KPW539" s="546"/>
      <c r="KPX539" s="89"/>
      <c r="KPY539" s="89"/>
      <c r="KPZ539" s="546"/>
      <c r="KQA539" s="546"/>
      <c r="KQB539" s="89"/>
      <c r="KQC539" s="89"/>
      <c r="KQD539" s="546"/>
      <c r="KQE539" s="546"/>
      <c r="KQF539" s="546"/>
      <c r="KQG539" s="546"/>
      <c r="KQH539" s="546"/>
      <c r="KQI539" s="546"/>
      <c r="KQJ539" s="546"/>
      <c r="KQK539" s="89"/>
      <c r="KQL539" s="89"/>
      <c r="KQM539" s="546"/>
      <c r="KQN539" s="546"/>
      <c r="KQO539" s="89"/>
      <c r="KQP539" s="89"/>
      <c r="KQQ539" s="546"/>
      <c r="KQR539" s="546"/>
      <c r="KQS539" s="546"/>
      <c r="KQT539" s="546"/>
      <c r="KQU539" s="546"/>
      <c r="KQV539" s="204"/>
      <c r="KQW539" s="108"/>
      <c r="KQX539" s="546"/>
      <c r="KQY539" s="546"/>
      <c r="KQZ539" s="546"/>
      <c r="KRA539" s="546"/>
      <c r="KRB539" s="546"/>
      <c r="KRC539" s="546"/>
      <c r="KRD539" s="546"/>
      <c r="KRE539" s="169"/>
      <c r="KRF539" s="169"/>
      <c r="KRG539" s="169"/>
      <c r="KRH539" s="169"/>
      <c r="KRI539" s="169"/>
      <c r="KRJ539" s="169"/>
      <c r="KRK539" s="169"/>
      <c r="KRL539" s="169"/>
      <c r="KRM539" s="169"/>
      <c r="KRN539" s="169"/>
      <c r="KRO539" s="169"/>
      <c r="KRP539" s="169"/>
      <c r="KRQ539" s="169"/>
      <c r="KRR539" s="169"/>
      <c r="KRS539" s="169"/>
      <c r="KRT539" s="169"/>
      <c r="KRU539" s="169"/>
      <c r="KRV539" s="169"/>
      <c r="KRW539" s="169"/>
      <c r="KRX539" s="169"/>
      <c r="KRY539" s="169"/>
      <c r="KRZ539" s="169"/>
      <c r="KSA539" s="169"/>
      <c r="KSB539" s="169"/>
      <c r="KSC539" s="169"/>
      <c r="KSD539" s="169"/>
      <c r="KSE539" s="169"/>
      <c r="KSF539" s="169"/>
      <c r="KSG539" s="169"/>
      <c r="KSH539" s="169"/>
      <c r="KSI539" s="169"/>
      <c r="KSJ539" s="169"/>
      <c r="KSK539" s="169"/>
      <c r="KSL539" s="169"/>
      <c r="KSM539" s="169"/>
      <c r="KSN539" s="169"/>
      <c r="KSO539" s="169"/>
      <c r="KSP539" s="169"/>
      <c r="KSQ539" s="169"/>
      <c r="KSR539" s="169"/>
      <c r="KSS539" s="169"/>
      <c r="KST539" s="169"/>
      <c r="KSU539" s="169"/>
      <c r="KSV539" s="169"/>
      <c r="KSW539" s="546"/>
      <c r="KSX539" s="546"/>
      <c r="KSY539" s="546"/>
      <c r="KSZ539" s="546"/>
      <c r="KTA539" s="546"/>
      <c r="KTB539" s="546"/>
      <c r="KTC539" s="546"/>
      <c r="KTD539" s="546"/>
      <c r="KTE539" s="546"/>
      <c r="KTF539" s="546"/>
      <c r="KTG539" s="546"/>
      <c r="KTH539" s="546"/>
      <c r="KTI539" s="546"/>
      <c r="KTJ539" s="546"/>
      <c r="KTK539" s="546"/>
      <c r="KTL539" s="546"/>
      <c r="KTM539" s="546"/>
      <c r="KTN539" s="546"/>
      <c r="KTO539" s="546"/>
      <c r="KTP539" s="546"/>
      <c r="KTQ539" s="546"/>
      <c r="KTR539" s="546"/>
      <c r="KTS539" s="546"/>
      <c r="KTT539" s="546"/>
      <c r="KTU539" s="89"/>
      <c r="KTV539" s="89"/>
      <c r="KTW539" s="89"/>
      <c r="KTX539" s="89"/>
      <c r="KTY539" s="89"/>
      <c r="KTZ539" s="546"/>
      <c r="KUA539" s="546"/>
      <c r="KUB539" s="89"/>
      <c r="KUC539" s="89"/>
      <c r="KUD539" s="546"/>
      <c r="KUE539" s="546"/>
      <c r="KUF539" s="89"/>
      <c r="KUG539" s="89"/>
      <c r="KUH539" s="546"/>
      <c r="KUI539" s="546"/>
      <c r="KUJ539" s="546"/>
      <c r="KUK539" s="546"/>
      <c r="KUL539" s="546"/>
      <c r="KUM539" s="546"/>
      <c r="KUN539" s="546"/>
      <c r="KUO539" s="89"/>
      <c r="KUP539" s="89"/>
      <c r="KUQ539" s="546"/>
      <c r="KUR539" s="546"/>
      <c r="KUS539" s="89"/>
      <c r="KUT539" s="89"/>
      <c r="KUU539" s="546"/>
      <c r="KUV539" s="546"/>
      <c r="KUW539" s="546"/>
      <c r="KUX539" s="546"/>
      <c r="KUY539" s="546"/>
      <c r="KUZ539" s="204"/>
      <c r="KVA539" s="108"/>
      <c r="KVB539" s="546"/>
      <c r="KVC539" s="546"/>
      <c r="KVD539" s="546"/>
      <c r="KVE539" s="546"/>
      <c r="KVF539" s="546"/>
      <c r="KVG539" s="546"/>
      <c r="KVH539" s="546"/>
      <c r="KVI539" s="169"/>
      <c r="KVJ539" s="169"/>
      <c r="KVK539" s="169"/>
      <c r="KVL539" s="169"/>
      <c r="KVM539" s="169"/>
      <c r="KVN539" s="169"/>
      <c r="KVO539" s="169"/>
      <c r="KVP539" s="169"/>
      <c r="KVQ539" s="169"/>
      <c r="KVR539" s="169"/>
      <c r="KVS539" s="169"/>
      <c r="KVT539" s="169"/>
      <c r="KVU539" s="169"/>
      <c r="KVV539" s="169"/>
      <c r="KVW539" s="169"/>
      <c r="KVX539" s="169"/>
      <c r="KVY539" s="169"/>
      <c r="KVZ539" s="169"/>
      <c r="KWA539" s="169"/>
      <c r="KWB539" s="169"/>
      <c r="KWC539" s="169"/>
      <c r="KWD539" s="169"/>
      <c r="KWE539" s="169"/>
      <c r="KWF539" s="169"/>
      <c r="KWG539" s="169"/>
      <c r="KWH539" s="169"/>
      <c r="KWI539" s="169"/>
      <c r="KWJ539" s="169"/>
      <c r="KWK539" s="169"/>
      <c r="KWL539" s="169"/>
      <c r="KWM539" s="169"/>
      <c r="KWN539" s="169"/>
      <c r="KWO539" s="169"/>
      <c r="KWP539" s="169"/>
      <c r="KWQ539" s="169"/>
      <c r="KWR539" s="169"/>
      <c r="KWS539" s="169"/>
      <c r="KWT539" s="169"/>
      <c r="KWU539" s="169"/>
      <c r="KWV539" s="169"/>
      <c r="KWW539" s="169"/>
      <c r="KWX539" s="169"/>
      <c r="KWY539" s="169"/>
      <c r="KWZ539" s="169"/>
      <c r="KXA539" s="546"/>
      <c r="KXB539" s="546"/>
      <c r="KXC539" s="546"/>
      <c r="KXD539" s="546"/>
      <c r="KXE539" s="546"/>
      <c r="KXF539" s="546"/>
      <c r="KXG539" s="546"/>
      <c r="KXH539" s="546"/>
      <c r="KXI539" s="546"/>
      <c r="KXJ539" s="546"/>
      <c r="KXK539" s="546"/>
      <c r="KXL539" s="546"/>
      <c r="KXM539" s="546"/>
      <c r="KXN539" s="546"/>
      <c r="KXO539" s="546"/>
      <c r="KXP539" s="546"/>
      <c r="KXQ539" s="546"/>
      <c r="KXR539" s="546"/>
      <c r="KXS539" s="546"/>
      <c r="KXT539" s="546"/>
      <c r="KXU539" s="546"/>
      <c r="KXV539" s="546"/>
      <c r="KXW539" s="546"/>
      <c r="KXX539" s="546"/>
      <c r="KXY539" s="89"/>
      <c r="KXZ539" s="89"/>
      <c r="KYA539" s="89"/>
      <c r="KYB539" s="89"/>
      <c r="KYC539" s="89"/>
      <c r="KYD539" s="546"/>
      <c r="KYE539" s="546"/>
      <c r="KYF539" s="89"/>
      <c r="KYG539" s="89"/>
      <c r="KYH539" s="546"/>
      <c r="KYI539" s="546"/>
      <c r="KYJ539" s="89"/>
      <c r="KYK539" s="89"/>
      <c r="KYL539" s="546"/>
      <c r="KYM539" s="546"/>
      <c r="KYN539" s="546"/>
      <c r="KYO539" s="546"/>
      <c r="KYP539" s="546"/>
      <c r="KYQ539" s="546"/>
      <c r="KYR539" s="546"/>
      <c r="KYS539" s="89"/>
      <c r="KYT539" s="89"/>
      <c r="KYU539" s="546"/>
      <c r="KYV539" s="546"/>
      <c r="KYW539" s="89"/>
      <c r="KYX539" s="89"/>
      <c r="KYY539" s="546"/>
      <c r="KYZ539" s="546"/>
      <c r="KZA539" s="546"/>
      <c r="KZB539" s="546"/>
      <c r="KZC539" s="546"/>
      <c r="KZD539" s="204"/>
      <c r="KZE539" s="108"/>
      <c r="KZF539" s="546"/>
      <c r="KZG539" s="546"/>
      <c r="KZH539" s="546"/>
      <c r="KZI539" s="546"/>
      <c r="KZJ539" s="546"/>
      <c r="KZK539" s="546"/>
      <c r="KZL539" s="546"/>
      <c r="KZM539" s="169"/>
      <c r="KZN539" s="169"/>
      <c r="KZO539" s="169"/>
      <c r="KZP539" s="169"/>
      <c r="KZQ539" s="169"/>
      <c r="KZR539" s="169"/>
      <c r="KZS539" s="169"/>
      <c r="KZT539" s="169"/>
      <c r="KZU539" s="169"/>
      <c r="KZV539" s="169"/>
      <c r="KZW539" s="169"/>
      <c r="KZX539" s="169"/>
      <c r="KZY539" s="169"/>
      <c r="KZZ539" s="169"/>
      <c r="LAA539" s="169"/>
      <c r="LAB539" s="169"/>
      <c r="LAC539" s="169"/>
      <c r="LAD539" s="169"/>
      <c r="LAE539" s="169"/>
      <c r="LAF539" s="169"/>
      <c r="LAG539" s="169"/>
      <c r="LAH539" s="169"/>
      <c r="LAI539" s="169"/>
      <c r="LAJ539" s="169"/>
      <c r="LAK539" s="169"/>
      <c r="LAL539" s="169"/>
      <c r="LAM539" s="169"/>
      <c r="LAN539" s="169"/>
      <c r="LAO539" s="169"/>
      <c r="LAP539" s="169"/>
      <c r="LAQ539" s="169"/>
      <c r="LAR539" s="169"/>
      <c r="LAS539" s="169"/>
      <c r="LAT539" s="169"/>
      <c r="LAU539" s="169"/>
      <c r="LAV539" s="169"/>
      <c r="LAW539" s="169"/>
      <c r="LAX539" s="169"/>
      <c r="LAY539" s="169"/>
      <c r="LAZ539" s="169"/>
      <c r="LBA539" s="169"/>
      <c r="LBB539" s="169"/>
      <c r="LBC539" s="169"/>
      <c r="LBD539" s="169"/>
      <c r="LBE539" s="546"/>
      <c r="LBF539" s="546"/>
      <c r="LBG539" s="546"/>
      <c r="LBH539" s="546"/>
      <c r="LBI539" s="546"/>
      <c r="LBJ539" s="546"/>
      <c r="LBK539" s="546"/>
      <c r="LBL539" s="546"/>
      <c r="LBM539" s="546"/>
      <c r="LBN539" s="546"/>
      <c r="LBO539" s="546"/>
      <c r="LBP539" s="546"/>
      <c r="LBQ539" s="546"/>
      <c r="LBR539" s="546"/>
      <c r="LBS539" s="546"/>
      <c r="LBT539" s="546"/>
      <c r="LBU539" s="546"/>
      <c r="LBV539" s="546"/>
      <c r="LBW539" s="546"/>
      <c r="LBX539" s="546"/>
      <c r="LBY539" s="546"/>
      <c r="LBZ539" s="546"/>
      <c r="LCA539" s="546"/>
      <c r="LCB539" s="546"/>
      <c r="LCC539" s="89"/>
      <c r="LCD539" s="89"/>
      <c r="LCE539" s="89"/>
      <c r="LCF539" s="89"/>
      <c r="LCG539" s="89"/>
      <c r="LCH539" s="546"/>
      <c r="LCI539" s="546"/>
      <c r="LCJ539" s="89"/>
      <c r="LCK539" s="89"/>
      <c r="LCL539" s="546"/>
      <c r="LCM539" s="546"/>
      <c r="LCN539" s="89"/>
      <c r="LCO539" s="89"/>
      <c r="LCP539" s="546"/>
      <c r="LCQ539" s="546"/>
      <c r="LCR539" s="546"/>
      <c r="LCS539" s="546"/>
      <c r="LCT539" s="546"/>
      <c r="LCU539" s="546"/>
      <c r="LCV539" s="546"/>
      <c r="LCW539" s="89"/>
      <c r="LCX539" s="89"/>
      <c r="LCY539" s="546"/>
      <c r="LCZ539" s="546"/>
      <c r="LDA539" s="89"/>
      <c r="LDB539" s="89"/>
      <c r="LDC539" s="546"/>
      <c r="LDD539" s="546"/>
      <c r="LDE539" s="546"/>
      <c r="LDF539" s="546"/>
      <c r="LDG539" s="546"/>
      <c r="LDH539" s="204"/>
      <c r="LDI539" s="108"/>
      <c r="LDJ539" s="546"/>
      <c r="LDK539" s="546"/>
      <c r="LDL539" s="546"/>
      <c r="LDM539" s="546"/>
      <c r="LDN539" s="546"/>
      <c r="LDO539" s="546"/>
      <c r="LDP539" s="546"/>
      <c r="LDQ539" s="169"/>
      <c r="LDR539" s="169"/>
      <c r="LDS539" s="169"/>
      <c r="LDT539" s="169"/>
      <c r="LDU539" s="169"/>
      <c r="LDV539" s="169"/>
      <c r="LDW539" s="169"/>
      <c r="LDX539" s="169"/>
      <c r="LDY539" s="169"/>
      <c r="LDZ539" s="169"/>
      <c r="LEA539" s="169"/>
      <c r="LEB539" s="169"/>
      <c r="LEC539" s="169"/>
      <c r="LED539" s="169"/>
      <c r="LEE539" s="169"/>
      <c r="LEF539" s="169"/>
      <c r="LEG539" s="169"/>
      <c r="LEH539" s="169"/>
      <c r="LEI539" s="169"/>
      <c r="LEJ539" s="169"/>
      <c r="LEK539" s="169"/>
      <c r="LEL539" s="169"/>
      <c r="LEM539" s="169"/>
      <c r="LEN539" s="169"/>
      <c r="LEO539" s="169"/>
      <c r="LEP539" s="169"/>
      <c r="LEQ539" s="169"/>
      <c r="LER539" s="169"/>
      <c r="LES539" s="169"/>
      <c r="LET539" s="169"/>
      <c r="LEU539" s="169"/>
      <c r="LEV539" s="169"/>
      <c r="LEW539" s="169"/>
      <c r="LEX539" s="169"/>
      <c r="LEY539" s="169"/>
      <c r="LEZ539" s="169"/>
      <c r="LFA539" s="169"/>
      <c r="LFB539" s="169"/>
      <c r="LFC539" s="169"/>
      <c r="LFD539" s="169"/>
      <c r="LFE539" s="169"/>
      <c r="LFF539" s="169"/>
      <c r="LFG539" s="169"/>
      <c r="LFH539" s="169"/>
      <c r="LFI539" s="546"/>
      <c r="LFJ539" s="546"/>
      <c r="LFK539" s="546"/>
      <c r="LFL539" s="546"/>
      <c r="LFM539" s="546"/>
      <c r="LFN539" s="546"/>
      <c r="LFO539" s="546"/>
      <c r="LFP539" s="546"/>
      <c r="LFQ539" s="546"/>
      <c r="LFR539" s="546"/>
      <c r="LFS539" s="546"/>
      <c r="LFT539" s="546"/>
      <c r="LFU539" s="546"/>
      <c r="LFV539" s="546"/>
      <c r="LFW539" s="546"/>
      <c r="LFX539" s="546"/>
      <c r="LFY539" s="546"/>
      <c r="LFZ539" s="546"/>
      <c r="LGA539" s="546"/>
      <c r="LGB539" s="546"/>
      <c r="LGC539" s="546"/>
      <c r="LGD539" s="546"/>
      <c r="LGE539" s="546"/>
      <c r="LGF539" s="546"/>
      <c r="LGG539" s="89"/>
      <c r="LGH539" s="89"/>
      <c r="LGI539" s="89"/>
      <c r="LGJ539" s="89"/>
      <c r="LGK539" s="89"/>
      <c r="LGL539" s="546"/>
      <c r="LGM539" s="546"/>
      <c r="LGN539" s="89"/>
      <c r="LGO539" s="89"/>
      <c r="LGP539" s="546"/>
      <c r="LGQ539" s="546"/>
      <c r="LGR539" s="89"/>
      <c r="LGS539" s="89"/>
      <c r="LGT539" s="546"/>
      <c r="LGU539" s="546"/>
      <c r="LGV539" s="546"/>
      <c r="LGW539" s="546"/>
      <c r="LGX539" s="546"/>
      <c r="LGY539" s="546"/>
      <c r="LGZ539" s="546"/>
      <c r="LHA539" s="89"/>
      <c r="LHB539" s="89"/>
      <c r="LHC539" s="546"/>
      <c r="LHD539" s="546"/>
      <c r="LHE539" s="89"/>
      <c r="LHF539" s="89"/>
      <c r="LHG539" s="546"/>
      <c r="LHH539" s="546"/>
      <c r="LHI539" s="546"/>
      <c r="LHJ539" s="546"/>
      <c r="LHK539" s="546"/>
      <c r="LHL539" s="204"/>
      <c r="LHM539" s="108"/>
      <c r="LHN539" s="546"/>
      <c r="LHO539" s="546"/>
      <c r="LHP539" s="546"/>
      <c r="LHQ539" s="546"/>
      <c r="LHR539" s="546"/>
      <c r="LHS539" s="546"/>
      <c r="LHT539" s="546"/>
      <c r="LHU539" s="169"/>
      <c r="LHV539" s="169"/>
      <c r="LHW539" s="169"/>
      <c r="LHX539" s="169"/>
      <c r="LHY539" s="169"/>
      <c r="LHZ539" s="169"/>
      <c r="LIA539" s="169"/>
      <c r="LIB539" s="169"/>
      <c r="LIC539" s="169"/>
      <c r="LID539" s="169"/>
      <c r="LIE539" s="169"/>
      <c r="LIF539" s="169"/>
      <c r="LIG539" s="169"/>
      <c r="LIH539" s="169"/>
      <c r="LII539" s="169"/>
      <c r="LIJ539" s="169"/>
      <c r="LIK539" s="169"/>
      <c r="LIL539" s="169"/>
      <c r="LIM539" s="169"/>
      <c r="LIN539" s="169"/>
      <c r="LIO539" s="169"/>
      <c r="LIP539" s="169"/>
      <c r="LIQ539" s="169"/>
      <c r="LIR539" s="169"/>
      <c r="LIS539" s="169"/>
      <c r="LIT539" s="169"/>
      <c r="LIU539" s="169"/>
      <c r="LIV539" s="169"/>
      <c r="LIW539" s="169"/>
      <c r="LIX539" s="169"/>
      <c r="LIY539" s="169"/>
      <c r="LIZ539" s="169"/>
      <c r="LJA539" s="169"/>
      <c r="LJB539" s="169"/>
      <c r="LJC539" s="169"/>
      <c r="LJD539" s="169"/>
      <c r="LJE539" s="169"/>
      <c r="LJF539" s="169"/>
      <c r="LJG539" s="169"/>
      <c r="LJH539" s="169"/>
      <c r="LJI539" s="169"/>
      <c r="LJJ539" s="169"/>
      <c r="LJK539" s="169"/>
      <c r="LJL539" s="169"/>
      <c r="LJM539" s="546"/>
      <c r="LJN539" s="546"/>
      <c r="LJO539" s="546"/>
      <c r="LJP539" s="546"/>
      <c r="LJQ539" s="546"/>
      <c r="LJR539" s="546"/>
      <c r="LJS539" s="546"/>
      <c r="LJT539" s="546"/>
      <c r="LJU539" s="546"/>
      <c r="LJV539" s="546"/>
      <c r="LJW539" s="546"/>
      <c r="LJX539" s="546"/>
      <c r="LJY539" s="546"/>
      <c r="LJZ539" s="546"/>
      <c r="LKA539" s="546"/>
      <c r="LKB539" s="546"/>
      <c r="LKC539" s="546"/>
      <c r="LKD539" s="546"/>
      <c r="LKE539" s="546"/>
      <c r="LKF539" s="546"/>
      <c r="LKG539" s="546"/>
      <c r="LKH539" s="546"/>
      <c r="LKI539" s="546"/>
      <c r="LKJ539" s="546"/>
      <c r="LKK539" s="89"/>
      <c r="LKL539" s="89"/>
      <c r="LKM539" s="89"/>
      <c r="LKN539" s="89"/>
      <c r="LKO539" s="89"/>
      <c r="LKP539" s="546"/>
      <c r="LKQ539" s="546"/>
      <c r="LKR539" s="89"/>
      <c r="LKS539" s="89"/>
      <c r="LKT539" s="546"/>
      <c r="LKU539" s="546"/>
      <c r="LKV539" s="89"/>
      <c r="LKW539" s="89"/>
      <c r="LKX539" s="546"/>
      <c r="LKY539" s="546"/>
      <c r="LKZ539" s="546"/>
      <c r="LLA539" s="546"/>
      <c r="LLB539" s="546"/>
      <c r="LLC539" s="546"/>
      <c r="LLD539" s="546"/>
      <c r="LLE539" s="89"/>
      <c r="LLF539" s="89"/>
      <c r="LLG539" s="546"/>
      <c r="LLH539" s="546"/>
      <c r="LLI539" s="89"/>
      <c r="LLJ539" s="89"/>
      <c r="LLK539" s="546"/>
      <c r="LLL539" s="546"/>
      <c r="LLM539" s="546"/>
      <c r="LLN539" s="546"/>
      <c r="LLO539" s="546"/>
      <c r="LLP539" s="204"/>
      <c r="LLQ539" s="108"/>
      <c r="LLR539" s="546"/>
      <c r="LLS539" s="546"/>
      <c r="LLT539" s="546"/>
      <c r="LLU539" s="546"/>
      <c r="LLV539" s="546"/>
      <c r="LLW539" s="546"/>
      <c r="LLX539" s="546"/>
      <c r="LLY539" s="169"/>
      <c r="LLZ539" s="169"/>
      <c r="LMA539" s="169"/>
      <c r="LMB539" s="169"/>
      <c r="LMC539" s="169"/>
      <c r="LMD539" s="169"/>
      <c r="LME539" s="169"/>
      <c r="LMF539" s="169"/>
      <c r="LMG539" s="169"/>
      <c r="LMH539" s="169"/>
      <c r="LMI539" s="169"/>
      <c r="LMJ539" s="169"/>
      <c r="LMK539" s="169"/>
      <c r="LML539" s="169"/>
      <c r="LMM539" s="169"/>
      <c r="LMN539" s="169"/>
      <c r="LMO539" s="169"/>
      <c r="LMP539" s="169"/>
      <c r="LMQ539" s="169"/>
      <c r="LMR539" s="169"/>
      <c r="LMS539" s="169"/>
      <c r="LMT539" s="169"/>
      <c r="LMU539" s="169"/>
      <c r="LMV539" s="169"/>
      <c r="LMW539" s="169"/>
      <c r="LMX539" s="169"/>
      <c r="LMY539" s="169"/>
      <c r="LMZ539" s="169"/>
      <c r="LNA539" s="169"/>
      <c r="LNB539" s="169"/>
      <c r="LNC539" s="169"/>
      <c r="LND539" s="169"/>
      <c r="LNE539" s="169"/>
      <c r="LNF539" s="169"/>
      <c r="LNG539" s="169"/>
      <c r="LNH539" s="169"/>
      <c r="LNI539" s="169"/>
      <c r="LNJ539" s="169"/>
      <c r="LNK539" s="169"/>
      <c r="LNL539" s="169"/>
      <c r="LNM539" s="169"/>
      <c r="LNN539" s="169"/>
      <c r="LNO539" s="169"/>
      <c r="LNP539" s="169"/>
      <c r="LNQ539" s="546"/>
      <c r="LNR539" s="546"/>
      <c r="LNS539" s="546"/>
      <c r="LNT539" s="546"/>
      <c r="LNU539" s="546"/>
      <c r="LNV539" s="546"/>
      <c r="LNW539" s="546"/>
      <c r="LNX539" s="546"/>
      <c r="LNY539" s="546"/>
      <c r="LNZ539" s="546"/>
      <c r="LOA539" s="546"/>
      <c r="LOB539" s="546"/>
      <c r="LOC539" s="546"/>
      <c r="LOD539" s="546"/>
      <c r="LOE539" s="546"/>
      <c r="LOF539" s="546"/>
      <c r="LOG539" s="546"/>
      <c r="LOH539" s="546"/>
      <c r="LOI539" s="546"/>
      <c r="LOJ539" s="546"/>
      <c r="LOK539" s="546"/>
      <c r="LOL539" s="546"/>
      <c r="LOM539" s="546"/>
      <c r="LON539" s="546"/>
      <c r="LOO539" s="89"/>
      <c r="LOP539" s="89"/>
      <c r="LOQ539" s="89"/>
      <c r="LOR539" s="89"/>
      <c r="LOS539" s="89"/>
      <c r="LOT539" s="546"/>
      <c r="LOU539" s="546"/>
      <c r="LOV539" s="89"/>
      <c r="LOW539" s="89"/>
      <c r="LOX539" s="546"/>
      <c r="LOY539" s="546"/>
      <c r="LOZ539" s="89"/>
      <c r="LPA539" s="89"/>
      <c r="LPB539" s="546"/>
      <c r="LPC539" s="546"/>
      <c r="LPD539" s="546"/>
      <c r="LPE539" s="546"/>
      <c r="LPF539" s="546"/>
      <c r="LPG539" s="546"/>
      <c r="LPH539" s="546"/>
      <c r="LPI539" s="89"/>
      <c r="LPJ539" s="89"/>
      <c r="LPK539" s="546"/>
      <c r="LPL539" s="546"/>
      <c r="LPM539" s="89"/>
      <c r="LPN539" s="89"/>
      <c r="LPO539" s="546"/>
      <c r="LPP539" s="546"/>
      <c r="LPQ539" s="546"/>
      <c r="LPR539" s="546"/>
      <c r="LPS539" s="546"/>
      <c r="LPT539" s="204"/>
      <c r="LPU539" s="108"/>
      <c r="LPV539" s="546"/>
      <c r="LPW539" s="546"/>
      <c r="LPX539" s="546"/>
      <c r="LPY539" s="546"/>
      <c r="LPZ539" s="546"/>
      <c r="LQA539" s="546"/>
      <c r="LQB539" s="546"/>
      <c r="LQC539" s="169"/>
      <c r="LQD539" s="169"/>
      <c r="LQE539" s="169"/>
      <c r="LQF539" s="169"/>
      <c r="LQG539" s="169"/>
      <c r="LQH539" s="169"/>
      <c r="LQI539" s="169"/>
      <c r="LQJ539" s="169"/>
      <c r="LQK539" s="169"/>
      <c r="LQL539" s="169"/>
      <c r="LQM539" s="169"/>
      <c r="LQN539" s="169"/>
      <c r="LQO539" s="169"/>
      <c r="LQP539" s="169"/>
      <c r="LQQ539" s="169"/>
      <c r="LQR539" s="169"/>
      <c r="LQS539" s="169"/>
      <c r="LQT539" s="169"/>
      <c r="LQU539" s="169"/>
      <c r="LQV539" s="169"/>
      <c r="LQW539" s="169"/>
      <c r="LQX539" s="169"/>
      <c r="LQY539" s="169"/>
      <c r="LQZ539" s="169"/>
      <c r="LRA539" s="169"/>
      <c r="LRB539" s="169"/>
      <c r="LRC539" s="169"/>
      <c r="LRD539" s="169"/>
      <c r="LRE539" s="169"/>
      <c r="LRF539" s="169"/>
      <c r="LRG539" s="169"/>
      <c r="LRH539" s="169"/>
      <c r="LRI539" s="169"/>
      <c r="LRJ539" s="169"/>
      <c r="LRK539" s="169"/>
      <c r="LRL539" s="169"/>
      <c r="LRM539" s="169"/>
      <c r="LRN539" s="169"/>
      <c r="LRO539" s="169"/>
      <c r="LRP539" s="169"/>
      <c r="LRQ539" s="169"/>
      <c r="LRR539" s="169"/>
      <c r="LRS539" s="169"/>
      <c r="LRT539" s="169"/>
      <c r="LRU539" s="546"/>
      <c r="LRV539" s="546"/>
      <c r="LRW539" s="546"/>
      <c r="LRX539" s="546"/>
      <c r="LRY539" s="546"/>
      <c r="LRZ539" s="546"/>
      <c r="LSA539" s="546"/>
      <c r="LSB539" s="546"/>
      <c r="LSC539" s="546"/>
      <c r="LSD539" s="546"/>
      <c r="LSE539" s="546"/>
      <c r="LSF539" s="546"/>
      <c r="LSG539" s="546"/>
      <c r="LSH539" s="546"/>
      <c r="LSI539" s="546"/>
      <c r="LSJ539" s="546"/>
      <c r="LSK539" s="546"/>
      <c r="LSL539" s="546"/>
      <c r="LSM539" s="546"/>
      <c r="LSN539" s="546"/>
      <c r="LSO539" s="546"/>
      <c r="LSP539" s="546"/>
      <c r="LSQ539" s="546"/>
      <c r="LSR539" s="546"/>
      <c r="LSS539" s="89"/>
      <c r="LST539" s="89"/>
      <c r="LSU539" s="89"/>
      <c r="LSV539" s="89"/>
      <c r="LSW539" s="89"/>
      <c r="LSX539" s="546"/>
      <c r="LSY539" s="546"/>
      <c r="LSZ539" s="89"/>
      <c r="LTA539" s="89"/>
      <c r="LTB539" s="546"/>
      <c r="LTC539" s="546"/>
      <c r="LTD539" s="89"/>
      <c r="LTE539" s="89"/>
      <c r="LTF539" s="546"/>
      <c r="LTG539" s="546"/>
      <c r="LTH539" s="546"/>
      <c r="LTI539" s="546"/>
      <c r="LTJ539" s="546"/>
      <c r="LTK539" s="546"/>
      <c r="LTL539" s="546"/>
      <c r="LTM539" s="89"/>
      <c r="LTN539" s="89"/>
      <c r="LTO539" s="546"/>
      <c r="LTP539" s="546"/>
      <c r="LTQ539" s="89"/>
      <c r="LTR539" s="89"/>
      <c r="LTS539" s="546"/>
      <c r="LTT539" s="546"/>
      <c r="LTU539" s="546"/>
      <c r="LTV539" s="546"/>
      <c r="LTW539" s="546"/>
      <c r="LTX539" s="204"/>
      <c r="LTY539" s="108"/>
      <c r="LTZ539" s="546"/>
      <c r="LUA539" s="546"/>
      <c r="LUB539" s="546"/>
      <c r="LUC539" s="546"/>
      <c r="LUD539" s="546"/>
      <c r="LUE539" s="546"/>
      <c r="LUF539" s="546"/>
      <c r="LUG539" s="169"/>
      <c r="LUH539" s="169"/>
      <c r="LUI539" s="169"/>
      <c r="LUJ539" s="169"/>
      <c r="LUK539" s="169"/>
      <c r="LUL539" s="169"/>
      <c r="LUM539" s="169"/>
      <c r="LUN539" s="169"/>
      <c r="LUO539" s="169"/>
      <c r="LUP539" s="169"/>
      <c r="LUQ539" s="169"/>
      <c r="LUR539" s="169"/>
      <c r="LUS539" s="169"/>
      <c r="LUT539" s="169"/>
      <c r="LUU539" s="169"/>
      <c r="LUV539" s="169"/>
      <c r="LUW539" s="169"/>
      <c r="LUX539" s="169"/>
      <c r="LUY539" s="169"/>
      <c r="LUZ539" s="169"/>
      <c r="LVA539" s="169"/>
      <c r="LVB539" s="169"/>
      <c r="LVC539" s="169"/>
      <c r="LVD539" s="169"/>
      <c r="LVE539" s="169"/>
      <c r="LVF539" s="169"/>
      <c r="LVG539" s="169"/>
      <c r="LVH539" s="169"/>
      <c r="LVI539" s="169"/>
      <c r="LVJ539" s="169"/>
      <c r="LVK539" s="169"/>
      <c r="LVL539" s="169"/>
      <c r="LVM539" s="169"/>
      <c r="LVN539" s="169"/>
      <c r="LVO539" s="169"/>
      <c r="LVP539" s="169"/>
      <c r="LVQ539" s="169"/>
      <c r="LVR539" s="169"/>
      <c r="LVS539" s="169"/>
      <c r="LVT539" s="169"/>
      <c r="LVU539" s="169"/>
      <c r="LVV539" s="169"/>
      <c r="LVW539" s="169"/>
      <c r="LVX539" s="169"/>
      <c r="LVY539" s="546"/>
      <c r="LVZ539" s="546"/>
      <c r="LWA539" s="546"/>
      <c r="LWB539" s="546"/>
      <c r="LWC539" s="546"/>
      <c r="LWD539" s="546"/>
      <c r="LWE539" s="546"/>
      <c r="LWF539" s="546"/>
      <c r="LWG539" s="546"/>
      <c r="LWH539" s="546"/>
      <c r="LWI539" s="546"/>
      <c r="LWJ539" s="546"/>
      <c r="LWK539" s="546"/>
      <c r="LWL539" s="546"/>
      <c r="LWM539" s="546"/>
      <c r="LWN539" s="546"/>
      <c r="LWO539" s="546"/>
      <c r="LWP539" s="546"/>
      <c r="LWQ539" s="546"/>
      <c r="LWR539" s="546"/>
      <c r="LWS539" s="546"/>
      <c r="LWT539" s="546"/>
      <c r="LWU539" s="546"/>
      <c r="LWV539" s="546"/>
      <c r="LWW539" s="89"/>
      <c r="LWX539" s="89"/>
      <c r="LWY539" s="89"/>
      <c r="LWZ539" s="89"/>
      <c r="LXA539" s="89"/>
      <c r="LXB539" s="546"/>
      <c r="LXC539" s="546"/>
      <c r="LXD539" s="89"/>
      <c r="LXE539" s="89"/>
      <c r="LXF539" s="546"/>
      <c r="LXG539" s="546"/>
      <c r="LXH539" s="89"/>
      <c r="LXI539" s="89"/>
      <c r="LXJ539" s="546"/>
      <c r="LXK539" s="546"/>
      <c r="LXL539" s="546"/>
      <c r="LXM539" s="546"/>
      <c r="LXN539" s="546"/>
      <c r="LXO539" s="546"/>
      <c r="LXP539" s="546"/>
      <c r="LXQ539" s="89"/>
      <c r="LXR539" s="89"/>
      <c r="LXS539" s="546"/>
      <c r="LXT539" s="546"/>
      <c r="LXU539" s="89"/>
      <c r="LXV539" s="89"/>
      <c r="LXW539" s="546"/>
      <c r="LXX539" s="546"/>
      <c r="LXY539" s="546"/>
      <c r="LXZ539" s="546"/>
      <c r="LYA539" s="546"/>
      <c r="LYB539" s="204"/>
      <c r="LYC539" s="108"/>
      <c r="LYD539" s="546"/>
      <c r="LYE539" s="546"/>
      <c r="LYF539" s="546"/>
      <c r="LYG539" s="546"/>
      <c r="LYH539" s="546"/>
      <c r="LYI539" s="546"/>
      <c r="LYJ539" s="546"/>
      <c r="LYK539" s="169"/>
      <c r="LYL539" s="169"/>
      <c r="LYM539" s="169"/>
      <c r="LYN539" s="169"/>
      <c r="LYO539" s="169"/>
      <c r="LYP539" s="169"/>
      <c r="LYQ539" s="169"/>
      <c r="LYR539" s="169"/>
      <c r="LYS539" s="169"/>
      <c r="LYT539" s="169"/>
      <c r="LYU539" s="169"/>
      <c r="LYV539" s="169"/>
      <c r="LYW539" s="169"/>
      <c r="LYX539" s="169"/>
      <c r="LYY539" s="169"/>
      <c r="LYZ539" s="169"/>
      <c r="LZA539" s="169"/>
      <c r="LZB539" s="169"/>
      <c r="LZC539" s="169"/>
      <c r="LZD539" s="169"/>
      <c r="LZE539" s="169"/>
      <c r="LZF539" s="169"/>
      <c r="LZG539" s="169"/>
      <c r="LZH539" s="169"/>
      <c r="LZI539" s="169"/>
      <c r="LZJ539" s="169"/>
      <c r="LZK539" s="169"/>
      <c r="LZL539" s="169"/>
      <c r="LZM539" s="169"/>
      <c r="LZN539" s="169"/>
      <c r="LZO539" s="169"/>
      <c r="LZP539" s="169"/>
      <c r="LZQ539" s="169"/>
      <c r="LZR539" s="169"/>
      <c r="LZS539" s="169"/>
      <c r="LZT539" s="169"/>
      <c r="LZU539" s="169"/>
      <c r="LZV539" s="169"/>
      <c r="LZW539" s="169"/>
      <c r="LZX539" s="169"/>
      <c r="LZY539" s="169"/>
      <c r="LZZ539" s="169"/>
      <c r="MAA539" s="169"/>
      <c r="MAB539" s="169"/>
      <c r="MAC539" s="546"/>
      <c r="MAD539" s="546"/>
      <c r="MAE539" s="546"/>
      <c r="MAF539" s="546"/>
      <c r="MAG539" s="546"/>
      <c r="MAH539" s="546"/>
      <c r="MAI539" s="546"/>
      <c r="MAJ539" s="546"/>
      <c r="MAK539" s="546"/>
      <c r="MAL539" s="546"/>
      <c r="MAM539" s="546"/>
      <c r="MAN539" s="546"/>
      <c r="MAO539" s="546"/>
      <c r="MAP539" s="546"/>
      <c r="MAQ539" s="546"/>
      <c r="MAR539" s="546"/>
      <c r="MAS539" s="546"/>
      <c r="MAT539" s="546"/>
      <c r="MAU539" s="546"/>
      <c r="MAV539" s="546"/>
      <c r="MAW539" s="546"/>
      <c r="MAX539" s="546"/>
      <c r="MAY539" s="546"/>
      <c r="MAZ539" s="546"/>
      <c r="MBA539" s="89"/>
      <c r="MBB539" s="89"/>
      <c r="MBC539" s="89"/>
      <c r="MBD539" s="89"/>
      <c r="MBE539" s="89"/>
      <c r="MBF539" s="546"/>
      <c r="MBG539" s="546"/>
      <c r="MBH539" s="89"/>
      <c r="MBI539" s="89"/>
      <c r="MBJ539" s="546"/>
      <c r="MBK539" s="546"/>
      <c r="MBL539" s="89"/>
      <c r="MBM539" s="89"/>
      <c r="MBN539" s="546"/>
      <c r="MBO539" s="546"/>
      <c r="MBP539" s="546"/>
      <c r="MBQ539" s="546"/>
      <c r="MBR539" s="546"/>
      <c r="MBS539" s="546"/>
      <c r="MBT539" s="546"/>
      <c r="MBU539" s="89"/>
      <c r="MBV539" s="89"/>
      <c r="MBW539" s="546"/>
      <c r="MBX539" s="546"/>
      <c r="MBY539" s="89"/>
      <c r="MBZ539" s="89"/>
      <c r="MCA539" s="546"/>
      <c r="MCB539" s="546"/>
      <c r="MCC539" s="546"/>
      <c r="MCD539" s="546"/>
      <c r="MCE539" s="546"/>
      <c r="MCF539" s="204"/>
      <c r="MCG539" s="108"/>
      <c r="MCH539" s="546"/>
      <c r="MCI539" s="546"/>
      <c r="MCJ539" s="546"/>
      <c r="MCK539" s="546"/>
      <c r="MCL539" s="546"/>
      <c r="MCM539" s="546"/>
      <c r="MCN539" s="546"/>
      <c r="MCO539" s="169"/>
      <c r="MCP539" s="169"/>
      <c r="MCQ539" s="169"/>
      <c r="MCR539" s="169"/>
      <c r="MCS539" s="169"/>
      <c r="MCT539" s="169"/>
      <c r="MCU539" s="169"/>
      <c r="MCV539" s="169"/>
      <c r="MCW539" s="169"/>
      <c r="MCX539" s="169"/>
      <c r="MCY539" s="169"/>
      <c r="MCZ539" s="169"/>
      <c r="MDA539" s="169"/>
      <c r="MDB539" s="169"/>
      <c r="MDC539" s="169"/>
      <c r="MDD539" s="169"/>
      <c r="MDE539" s="169"/>
      <c r="MDF539" s="169"/>
      <c r="MDG539" s="169"/>
      <c r="MDH539" s="169"/>
      <c r="MDI539" s="169"/>
      <c r="MDJ539" s="169"/>
      <c r="MDK539" s="169"/>
      <c r="MDL539" s="169"/>
      <c r="MDM539" s="169"/>
      <c r="MDN539" s="169"/>
      <c r="MDO539" s="169"/>
      <c r="MDP539" s="169"/>
      <c r="MDQ539" s="169"/>
      <c r="MDR539" s="169"/>
      <c r="MDS539" s="169"/>
      <c r="MDT539" s="169"/>
      <c r="MDU539" s="169"/>
      <c r="MDV539" s="169"/>
      <c r="MDW539" s="169"/>
      <c r="MDX539" s="169"/>
      <c r="MDY539" s="169"/>
      <c r="MDZ539" s="169"/>
      <c r="MEA539" s="169"/>
      <c r="MEB539" s="169"/>
      <c r="MEC539" s="169"/>
      <c r="MED539" s="169"/>
      <c r="MEE539" s="169"/>
      <c r="MEF539" s="169"/>
      <c r="MEG539" s="546"/>
      <c r="MEH539" s="546"/>
      <c r="MEI539" s="546"/>
      <c r="MEJ539" s="546"/>
      <c r="MEK539" s="546"/>
      <c r="MEL539" s="546"/>
      <c r="MEM539" s="546"/>
      <c r="MEN539" s="546"/>
      <c r="MEO539" s="546"/>
      <c r="MEP539" s="546"/>
      <c r="MEQ539" s="546"/>
      <c r="MER539" s="546"/>
      <c r="MES539" s="546"/>
      <c r="MET539" s="546"/>
      <c r="MEU539" s="546"/>
      <c r="MEV539" s="546"/>
      <c r="MEW539" s="546"/>
      <c r="MEX539" s="546"/>
      <c r="MEY539" s="546"/>
      <c r="MEZ539" s="546"/>
      <c r="MFA539" s="546"/>
      <c r="MFB539" s="546"/>
      <c r="MFC539" s="546"/>
      <c r="MFD539" s="546"/>
      <c r="MFE539" s="89"/>
      <c r="MFF539" s="89"/>
      <c r="MFG539" s="89"/>
      <c r="MFH539" s="89"/>
      <c r="MFI539" s="89"/>
      <c r="MFJ539" s="546"/>
      <c r="MFK539" s="546"/>
      <c r="MFL539" s="89"/>
      <c r="MFM539" s="89"/>
      <c r="MFN539" s="546"/>
      <c r="MFO539" s="546"/>
      <c r="MFP539" s="89"/>
      <c r="MFQ539" s="89"/>
      <c r="MFR539" s="546"/>
      <c r="MFS539" s="546"/>
      <c r="MFT539" s="546"/>
      <c r="MFU539" s="546"/>
      <c r="MFV539" s="546"/>
      <c r="MFW539" s="546"/>
      <c r="MFX539" s="546"/>
      <c r="MFY539" s="89"/>
      <c r="MFZ539" s="89"/>
      <c r="MGA539" s="546"/>
      <c r="MGB539" s="546"/>
      <c r="MGC539" s="89"/>
      <c r="MGD539" s="89"/>
      <c r="MGE539" s="546"/>
      <c r="MGF539" s="546"/>
      <c r="MGG539" s="546"/>
      <c r="MGH539" s="546"/>
      <c r="MGI539" s="546"/>
      <c r="MGJ539" s="204"/>
      <c r="MGK539" s="108"/>
      <c r="MGL539" s="546"/>
      <c r="MGM539" s="546"/>
      <c r="MGN539" s="546"/>
      <c r="MGO539" s="546"/>
      <c r="MGP539" s="546"/>
      <c r="MGQ539" s="546"/>
      <c r="MGR539" s="546"/>
      <c r="MGS539" s="169"/>
      <c r="MGT539" s="169"/>
      <c r="MGU539" s="169"/>
      <c r="MGV539" s="169"/>
      <c r="MGW539" s="169"/>
      <c r="MGX539" s="169"/>
      <c r="MGY539" s="169"/>
      <c r="MGZ539" s="169"/>
      <c r="MHA539" s="169"/>
      <c r="MHB539" s="169"/>
      <c r="MHC539" s="169"/>
      <c r="MHD539" s="169"/>
      <c r="MHE539" s="169"/>
      <c r="MHF539" s="169"/>
      <c r="MHG539" s="169"/>
      <c r="MHH539" s="169"/>
      <c r="MHI539" s="169"/>
      <c r="MHJ539" s="169"/>
      <c r="MHK539" s="169"/>
      <c r="MHL539" s="169"/>
      <c r="MHM539" s="169"/>
      <c r="MHN539" s="169"/>
      <c r="MHO539" s="169"/>
      <c r="MHP539" s="169"/>
      <c r="MHQ539" s="169"/>
      <c r="MHR539" s="169"/>
      <c r="MHS539" s="169"/>
      <c r="MHT539" s="169"/>
      <c r="MHU539" s="169"/>
      <c r="MHV539" s="169"/>
      <c r="MHW539" s="169"/>
      <c r="MHX539" s="169"/>
      <c r="MHY539" s="169"/>
      <c r="MHZ539" s="169"/>
      <c r="MIA539" s="169"/>
      <c r="MIB539" s="169"/>
      <c r="MIC539" s="169"/>
      <c r="MID539" s="169"/>
      <c r="MIE539" s="169"/>
      <c r="MIF539" s="169"/>
      <c r="MIG539" s="169"/>
      <c r="MIH539" s="169"/>
      <c r="MII539" s="169"/>
      <c r="MIJ539" s="169"/>
      <c r="MIK539" s="546"/>
      <c r="MIL539" s="546"/>
      <c r="MIM539" s="546"/>
      <c r="MIN539" s="546"/>
      <c r="MIO539" s="546"/>
      <c r="MIP539" s="546"/>
      <c r="MIQ539" s="546"/>
      <c r="MIR539" s="546"/>
      <c r="MIS539" s="546"/>
      <c r="MIT539" s="546"/>
      <c r="MIU539" s="546"/>
      <c r="MIV539" s="546"/>
      <c r="MIW539" s="546"/>
      <c r="MIX539" s="546"/>
      <c r="MIY539" s="546"/>
      <c r="MIZ539" s="546"/>
      <c r="MJA539" s="546"/>
      <c r="MJB539" s="546"/>
      <c r="MJC539" s="546"/>
      <c r="MJD539" s="546"/>
      <c r="MJE539" s="546"/>
      <c r="MJF539" s="546"/>
      <c r="MJG539" s="546"/>
      <c r="MJH539" s="546"/>
      <c r="MJI539" s="89"/>
      <c r="MJJ539" s="89"/>
      <c r="MJK539" s="89"/>
      <c r="MJL539" s="89"/>
      <c r="MJM539" s="89"/>
      <c r="MJN539" s="546"/>
      <c r="MJO539" s="546"/>
      <c r="MJP539" s="89"/>
      <c r="MJQ539" s="89"/>
      <c r="MJR539" s="546"/>
      <c r="MJS539" s="546"/>
      <c r="MJT539" s="89"/>
      <c r="MJU539" s="89"/>
      <c r="MJV539" s="546"/>
      <c r="MJW539" s="546"/>
      <c r="MJX539" s="546"/>
      <c r="MJY539" s="546"/>
      <c r="MJZ539" s="546"/>
      <c r="MKA539" s="546"/>
      <c r="MKB539" s="546"/>
      <c r="MKC539" s="89"/>
      <c r="MKD539" s="89"/>
      <c r="MKE539" s="546"/>
      <c r="MKF539" s="546"/>
      <c r="MKG539" s="89"/>
      <c r="MKH539" s="89"/>
      <c r="MKI539" s="546"/>
      <c r="MKJ539" s="546"/>
      <c r="MKK539" s="546"/>
      <c r="MKL539" s="546"/>
      <c r="MKM539" s="546"/>
      <c r="MKN539" s="204"/>
      <c r="MKO539" s="108"/>
      <c r="MKP539" s="546"/>
      <c r="MKQ539" s="546"/>
      <c r="MKR539" s="546"/>
      <c r="MKS539" s="546"/>
      <c r="MKT539" s="546"/>
      <c r="MKU539" s="546"/>
      <c r="MKV539" s="546"/>
      <c r="MKW539" s="169"/>
      <c r="MKX539" s="169"/>
      <c r="MKY539" s="169"/>
      <c r="MKZ539" s="169"/>
      <c r="MLA539" s="169"/>
      <c r="MLB539" s="169"/>
      <c r="MLC539" s="169"/>
      <c r="MLD539" s="169"/>
      <c r="MLE539" s="169"/>
      <c r="MLF539" s="169"/>
      <c r="MLG539" s="169"/>
      <c r="MLH539" s="169"/>
      <c r="MLI539" s="169"/>
      <c r="MLJ539" s="169"/>
      <c r="MLK539" s="169"/>
      <c r="MLL539" s="169"/>
      <c r="MLM539" s="169"/>
      <c r="MLN539" s="169"/>
      <c r="MLO539" s="169"/>
      <c r="MLP539" s="169"/>
      <c r="MLQ539" s="169"/>
      <c r="MLR539" s="169"/>
      <c r="MLS539" s="169"/>
      <c r="MLT539" s="169"/>
      <c r="MLU539" s="169"/>
      <c r="MLV539" s="169"/>
      <c r="MLW539" s="169"/>
      <c r="MLX539" s="169"/>
      <c r="MLY539" s="169"/>
      <c r="MLZ539" s="169"/>
      <c r="MMA539" s="169"/>
      <c r="MMB539" s="169"/>
      <c r="MMC539" s="169"/>
      <c r="MMD539" s="169"/>
      <c r="MME539" s="169"/>
      <c r="MMF539" s="169"/>
      <c r="MMG539" s="169"/>
      <c r="MMH539" s="169"/>
      <c r="MMI539" s="169"/>
      <c r="MMJ539" s="169"/>
      <c r="MMK539" s="169"/>
      <c r="MML539" s="169"/>
      <c r="MMM539" s="169"/>
      <c r="MMN539" s="169"/>
      <c r="MMO539" s="546"/>
      <c r="MMP539" s="546"/>
      <c r="MMQ539" s="546"/>
      <c r="MMR539" s="546"/>
      <c r="MMS539" s="546"/>
      <c r="MMT539" s="546"/>
      <c r="MMU539" s="546"/>
      <c r="MMV539" s="546"/>
      <c r="MMW539" s="546"/>
      <c r="MMX539" s="546"/>
      <c r="MMY539" s="546"/>
      <c r="MMZ539" s="546"/>
      <c r="MNA539" s="546"/>
      <c r="MNB539" s="546"/>
      <c r="MNC539" s="546"/>
      <c r="MND539" s="546"/>
      <c r="MNE539" s="546"/>
      <c r="MNF539" s="546"/>
      <c r="MNG539" s="546"/>
      <c r="MNH539" s="546"/>
      <c r="MNI539" s="546"/>
      <c r="MNJ539" s="546"/>
      <c r="MNK539" s="546"/>
      <c r="MNL539" s="546"/>
      <c r="MNM539" s="89"/>
      <c r="MNN539" s="89"/>
      <c r="MNO539" s="89"/>
      <c r="MNP539" s="89"/>
      <c r="MNQ539" s="89"/>
      <c r="MNR539" s="546"/>
      <c r="MNS539" s="546"/>
      <c r="MNT539" s="89"/>
      <c r="MNU539" s="89"/>
      <c r="MNV539" s="546"/>
      <c r="MNW539" s="546"/>
      <c r="MNX539" s="89"/>
      <c r="MNY539" s="89"/>
      <c r="MNZ539" s="546"/>
      <c r="MOA539" s="546"/>
      <c r="MOB539" s="546"/>
      <c r="MOC539" s="546"/>
      <c r="MOD539" s="546"/>
      <c r="MOE539" s="546"/>
      <c r="MOF539" s="546"/>
      <c r="MOG539" s="89"/>
      <c r="MOH539" s="89"/>
      <c r="MOI539" s="546"/>
      <c r="MOJ539" s="546"/>
      <c r="MOK539" s="89"/>
      <c r="MOL539" s="89"/>
      <c r="MOM539" s="546"/>
      <c r="MON539" s="546"/>
      <c r="MOO539" s="546"/>
      <c r="MOP539" s="546"/>
      <c r="MOQ539" s="546"/>
      <c r="MOR539" s="204"/>
      <c r="MOS539" s="108"/>
      <c r="MOT539" s="546"/>
      <c r="MOU539" s="546"/>
      <c r="MOV539" s="546"/>
      <c r="MOW539" s="546"/>
      <c r="MOX539" s="546"/>
      <c r="MOY539" s="546"/>
      <c r="MOZ539" s="546"/>
      <c r="MPA539" s="169"/>
      <c r="MPB539" s="169"/>
      <c r="MPC539" s="169"/>
      <c r="MPD539" s="169"/>
      <c r="MPE539" s="169"/>
      <c r="MPF539" s="169"/>
      <c r="MPG539" s="169"/>
      <c r="MPH539" s="169"/>
      <c r="MPI539" s="169"/>
      <c r="MPJ539" s="169"/>
      <c r="MPK539" s="169"/>
      <c r="MPL539" s="169"/>
      <c r="MPM539" s="169"/>
      <c r="MPN539" s="169"/>
      <c r="MPO539" s="169"/>
      <c r="MPP539" s="169"/>
      <c r="MPQ539" s="169"/>
      <c r="MPR539" s="169"/>
      <c r="MPS539" s="169"/>
      <c r="MPT539" s="169"/>
      <c r="MPU539" s="169"/>
      <c r="MPV539" s="169"/>
      <c r="MPW539" s="169"/>
      <c r="MPX539" s="169"/>
      <c r="MPY539" s="169"/>
      <c r="MPZ539" s="169"/>
      <c r="MQA539" s="169"/>
      <c r="MQB539" s="169"/>
      <c r="MQC539" s="169"/>
      <c r="MQD539" s="169"/>
      <c r="MQE539" s="169"/>
      <c r="MQF539" s="169"/>
      <c r="MQG539" s="169"/>
      <c r="MQH539" s="169"/>
      <c r="MQI539" s="169"/>
      <c r="MQJ539" s="169"/>
      <c r="MQK539" s="169"/>
      <c r="MQL539" s="169"/>
      <c r="MQM539" s="169"/>
      <c r="MQN539" s="169"/>
      <c r="MQO539" s="169"/>
      <c r="MQP539" s="169"/>
      <c r="MQQ539" s="169"/>
      <c r="MQR539" s="169"/>
      <c r="MQS539" s="546"/>
      <c r="MQT539" s="546"/>
      <c r="MQU539" s="546"/>
      <c r="MQV539" s="546"/>
      <c r="MQW539" s="546"/>
      <c r="MQX539" s="546"/>
      <c r="MQY539" s="546"/>
      <c r="MQZ539" s="546"/>
      <c r="MRA539" s="546"/>
      <c r="MRB539" s="546"/>
      <c r="MRC539" s="546"/>
      <c r="MRD539" s="546"/>
      <c r="MRE539" s="546"/>
      <c r="MRF539" s="546"/>
      <c r="MRG539" s="546"/>
      <c r="MRH539" s="546"/>
      <c r="MRI539" s="546"/>
      <c r="MRJ539" s="546"/>
      <c r="MRK539" s="546"/>
      <c r="MRL539" s="546"/>
      <c r="MRM539" s="546"/>
      <c r="MRN539" s="546"/>
      <c r="MRO539" s="546"/>
      <c r="MRP539" s="546"/>
      <c r="MRQ539" s="89"/>
      <c r="MRR539" s="89"/>
      <c r="MRS539" s="89"/>
      <c r="MRT539" s="89"/>
      <c r="MRU539" s="89"/>
      <c r="MRV539" s="546"/>
      <c r="MRW539" s="546"/>
      <c r="MRX539" s="89"/>
      <c r="MRY539" s="89"/>
      <c r="MRZ539" s="546"/>
      <c r="MSA539" s="546"/>
      <c r="MSB539" s="89"/>
      <c r="MSC539" s="89"/>
      <c r="MSD539" s="546"/>
      <c r="MSE539" s="546"/>
      <c r="MSF539" s="546"/>
      <c r="MSG539" s="546"/>
      <c r="MSH539" s="546"/>
      <c r="MSI539" s="546"/>
      <c r="MSJ539" s="546"/>
      <c r="MSK539" s="89"/>
      <c r="MSL539" s="89"/>
      <c r="MSM539" s="546"/>
      <c r="MSN539" s="546"/>
      <c r="MSO539" s="89"/>
      <c r="MSP539" s="89"/>
      <c r="MSQ539" s="546"/>
      <c r="MSR539" s="546"/>
      <c r="MSS539" s="546"/>
      <c r="MST539" s="546"/>
      <c r="MSU539" s="546"/>
      <c r="MSV539" s="204"/>
      <c r="MSW539" s="108"/>
      <c r="MSX539" s="546"/>
      <c r="MSY539" s="546"/>
      <c r="MSZ539" s="546"/>
      <c r="MTA539" s="546"/>
      <c r="MTB539" s="546"/>
      <c r="MTC539" s="546"/>
      <c r="MTD539" s="546"/>
      <c r="MTE539" s="169"/>
      <c r="MTF539" s="169"/>
      <c r="MTG539" s="169"/>
      <c r="MTH539" s="169"/>
      <c r="MTI539" s="169"/>
      <c r="MTJ539" s="169"/>
      <c r="MTK539" s="169"/>
      <c r="MTL539" s="169"/>
      <c r="MTM539" s="169"/>
      <c r="MTN539" s="169"/>
      <c r="MTO539" s="169"/>
      <c r="MTP539" s="169"/>
      <c r="MTQ539" s="169"/>
      <c r="MTR539" s="169"/>
      <c r="MTS539" s="169"/>
      <c r="MTT539" s="169"/>
      <c r="MTU539" s="169"/>
      <c r="MTV539" s="169"/>
      <c r="MTW539" s="169"/>
      <c r="MTX539" s="169"/>
      <c r="MTY539" s="169"/>
      <c r="MTZ539" s="169"/>
      <c r="MUA539" s="169"/>
      <c r="MUB539" s="169"/>
      <c r="MUC539" s="169"/>
      <c r="MUD539" s="169"/>
      <c r="MUE539" s="169"/>
      <c r="MUF539" s="169"/>
      <c r="MUG539" s="169"/>
      <c r="MUH539" s="169"/>
      <c r="MUI539" s="169"/>
      <c r="MUJ539" s="169"/>
      <c r="MUK539" s="169"/>
      <c r="MUL539" s="169"/>
      <c r="MUM539" s="169"/>
      <c r="MUN539" s="169"/>
      <c r="MUO539" s="169"/>
      <c r="MUP539" s="169"/>
      <c r="MUQ539" s="169"/>
      <c r="MUR539" s="169"/>
      <c r="MUS539" s="169"/>
      <c r="MUT539" s="169"/>
      <c r="MUU539" s="169"/>
      <c r="MUV539" s="169"/>
      <c r="MUW539" s="546"/>
      <c r="MUX539" s="546"/>
      <c r="MUY539" s="546"/>
      <c r="MUZ539" s="546"/>
      <c r="MVA539" s="546"/>
      <c r="MVB539" s="546"/>
      <c r="MVC539" s="546"/>
      <c r="MVD539" s="546"/>
      <c r="MVE539" s="546"/>
      <c r="MVF539" s="546"/>
      <c r="MVG539" s="546"/>
      <c r="MVH539" s="546"/>
      <c r="MVI539" s="546"/>
      <c r="MVJ539" s="546"/>
      <c r="MVK539" s="546"/>
      <c r="MVL539" s="546"/>
      <c r="MVM539" s="546"/>
      <c r="MVN539" s="546"/>
      <c r="MVO539" s="546"/>
      <c r="MVP539" s="546"/>
      <c r="MVQ539" s="546"/>
      <c r="MVR539" s="546"/>
      <c r="MVS539" s="546"/>
      <c r="MVT539" s="546"/>
      <c r="MVU539" s="89"/>
      <c r="MVV539" s="89"/>
      <c r="MVW539" s="89"/>
      <c r="MVX539" s="89"/>
      <c r="MVY539" s="89"/>
      <c r="MVZ539" s="546"/>
      <c r="MWA539" s="546"/>
      <c r="MWB539" s="89"/>
      <c r="MWC539" s="89"/>
      <c r="MWD539" s="546"/>
      <c r="MWE539" s="546"/>
      <c r="MWF539" s="89"/>
      <c r="MWG539" s="89"/>
      <c r="MWH539" s="546"/>
      <c r="MWI539" s="546"/>
      <c r="MWJ539" s="546"/>
      <c r="MWK539" s="546"/>
      <c r="MWL539" s="546"/>
      <c r="MWM539" s="546"/>
      <c r="MWN539" s="546"/>
      <c r="MWO539" s="89"/>
      <c r="MWP539" s="89"/>
      <c r="MWQ539" s="546"/>
      <c r="MWR539" s="546"/>
      <c r="MWS539" s="89"/>
      <c r="MWT539" s="89"/>
      <c r="MWU539" s="546"/>
      <c r="MWV539" s="546"/>
      <c r="MWW539" s="546"/>
      <c r="MWX539" s="546"/>
      <c r="MWY539" s="546"/>
      <c r="MWZ539" s="204"/>
      <c r="MXA539" s="108"/>
      <c r="MXB539" s="546"/>
      <c r="MXC539" s="546"/>
      <c r="MXD539" s="546"/>
      <c r="MXE539" s="546"/>
      <c r="MXF539" s="546"/>
      <c r="MXG539" s="546"/>
      <c r="MXH539" s="546"/>
      <c r="MXI539" s="169"/>
      <c r="MXJ539" s="169"/>
      <c r="MXK539" s="169"/>
      <c r="MXL539" s="169"/>
      <c r="MXM539" s="169"/>
      <c r="MXN539" s="169"/>
      <c r="MXO539" s="169"/>
      <c r="MXP539" s="169"/>
      <c r="MXQ539" s="169"/>
      <c r="MXR539" s="169"/>
      <c r="MXS539" s="169"/>
      <c r="MXT539" s="169"/>
      <c r="MXU539" s="169"/>
      <c r="MXV539" s="169"/>
      <c r="MXW539" s="169"/>
      <c r="MXX539" s="169"/>
      <c r="MXY539" s="169"/>
      <c r="MXZ539" s="169"/>
      <c r="MYA539" s="169"/>
      <c r="MYB539" s="169"/>
      <c r="MYC539" s="169"/>
      <c r="MYD539" s="169"/>
      <c r="MYE539" s="169"/>
      <c r="MYF539" s="169"/>
      <c r="MYG539" s="169"/>
      <c r="MYH539" s="169"/>
      <c r="MYI539" s="169"/>
      <c r="MYJ539" s="169"/>
      <c r="MYK539" s="169"/>
      <c r="MYL539" s="169"/>
      <c r="MYM539" s="169"/>
      <c r="MYN539" s="169"/>
      <c r="MYO539" s="169"/>
      <c r="MYP539" s="169"/>
      <c r="MYQ539" s="169"/>
      <c r="MYR539" s="169"/>
      <c r="MYS539" s="169"/>
      <c r="MYT539" s="169"/>
      <c r="MYU539" s="169"/>
      <c r="MYV539" s="169"/>
      <c r="MYW539" s="169"/>
      <c r="MYX539" s="169"/>
      <c r="MYY539" s="169"/>
      <c r="MYZ539" s="169"/>
      <c r="MZA539" s="546"/>
      <c r="MZB539" s="546"/>
      <c r="MZC539" s="546"/>
      <c r="MZD539" s="546"/>
      <c r="MZE539" s="546"/>
      <c r="MZF539" s="546"/>
      <c r="MZG539" s="546"/>
      <c r="MZH539" s="546"/>
      <c r="MZI539" s="546"/>
      <c r="MZJ539" s="546"/>
      <c r="MZK539" s="546"/>
      <c r="MZL539" s="546"/>
      <c r="MZM539" s="546"/>
      <c r="MZN539" s="546"/>
      <c r="MZO539" s="546"/>
      <c r="MZP539" s="546"/>
      <c r="MZQ539" s="546"/>
      <c r="MZR539" s="546"/>
      <c r="MZS539" s="546"/>
      <c r="MZT539" s="546"/>
      <c r="MZU539" s="546"/>
      <c r="MZV539" s="546"/>
      <c r="MZW539" s="546"/>
      <c r="MZX539" s="546"/>
      <c r="MZY539" s="89"/>
      <c r="MZZ539" s="89"/>
      <c r="NAA539" s="89"/>
      <c r="NAB539" s="89"/>
      <c r="NAC539" s="89"/>
      <c r="NAD539" s="546"/>
      <c r="NAE539" s="546"/>
      <c r="NAF539" s="89"/>
      <c r="NAG539" s="89"/>
      <c r="NAH539" s="546"/>
      <c r="NAI539" s="546"/>
      <c r="NAJ539" s="89"/>
      <c r="NAK539" s="89"/>
      <c r="NAL539" s="546"/>
      <c r="NAM539" s="546"/>
      <c r="NAN539" s="546"/>
      <c r="NAO539" s="546"/>
      <c r="NAP539" s="546"/>
      <c r="NAQ539" s="546"/>
      <c r="NAR539" s="546"/>
      <c r="NAS539" s="89"/>
      <c r="NAT539" s="89"/>
      <c r="NAU539" s="546"/>
      <c r="NAV539" s="546"/>
      <c r="NAW539" s="89"/>
      <c r="NAX539" s="89"/>
      <c r="NAY539" s="546"/>
      <c r="NAZ539" s="546"/>
      <c r="NBA539" s="546"/>
      <c r="NBB539" s="546"/>
      <c r="NBC539" s="546"/>
      <c r="NBD539" s="204"/>
      <c r="NBE539" s="108"/>
      <c r="NBF539" s="546"/>
      <c r="NBG539" s="546"/>
      <c r="NBH539" s="546"/>
      <c r="NBI539" s="546"/>
      <c r="NBJ539" s="546"/>
      <c r="NBK539" s="546"/>
      <c r="NBL539" s="546"/>
      <c r="NBM539" s="169"/>
      <c r="NBN539" s="169"/>
      <c r="NBO539" s="169"/>
      <c r="NBP539" s="169"/>
      <c r="NBQ539" s="169"/>
      <c r="NBR539" s="169"/>
      <c r="NBS539" s="169"/>
      <c r="NBT539" s="169"/>
      <c r="NBU539" s="169"/>
      <c r="NBV539" s="169"/>
      <c r="NBW539" s="169"/>
      <c r="NBX539" s="169"/>
      <c r="NBY539" s="169"/>
      <c r="NBZ539" s="169"/>
      <c r="NCA539" s="169"/>
      <c r="NCB539" s="169"/>
      <c r="NCC539" s="169"/>
      <c r="NCD539" s="169"/>
      <c r="NCE539" s="169"/>
      <c r="NCF539" s="169"/>
      <c r="NCG539" s="169"/>
      <c r="NCH539" s="169"/>
      <c r="NCI539" s="169"/>
      <c r="NCJ539" s="169"/>
      <c r="NCK539" s="169"/>
      <c r="NCL539" s="169"/>
      <c r="NCM539" s="169"/>
      <c r="NCN539" s="169"/>
      <c r="NCO539" s="169"/>
      <c r="NCP539" s="169"/>
      <c r="NCQ539" s="169"/>
      <c r="NCR539" s="169"/>
      <c r="NCS539" s="169"/>
      <c r="NCT539" s="169"/>
      <c r="NCU539" s="169"/>
      <c r="NCV539" s="169"/>
      <c r="NCW539" s="169"/>
      <c r="NCX539" s="169"/>
      <c r="NCY539" s="169"/>
      <c r="NCZ539" s="169"/>
      <c r="NDA539" s="169"/>
      <c r="NDB539" s="169"/>
      <c r="NDC539" s="169"/>
      <c r="NDD539" s="169"/>
      <c r="NDE539" s="546"/>
      <c r="NDF539" s="546"/>
      <c r="NDG539" s="546"/>
      <c r="NDH539" s="546"/>
      <c r="NDI539" s="546"/>
      <c r="NDJ539" s="546"/>
      <c r="NDK539" s="546"/>
      <c r="NDL539" s="546"/>
      <c r="NDM539" s="546"/>
      <c r="NDN539" s="546"/>
      <c r="NDO539" s="546"/>
      <c r="NDP539" s="546"/>
      <c r="NDQ539" s="546"/>
      <c r="NDR539" s="546"/>
      <c r="NDS539" s="546"/>
      <c r="NDT539" s="546"/>
      <c r="NDU539" s="546"/>
      <c r="NDV539" s="546"/>
      <c r="NDW539" s="546"/>
      <c r="NDX539" s="546"/>
      <c r="NDY539" s="546"/>
      <c r="NDZ539" s="546"/>
      <c r="NEA539" s="546"/>
      <c r="NEB539" s="546"/>
      <c r="NEC539" s="89"/>
      <c r="NED539" s="89"/>
      <c r="NEE539" s="89"/>
      <c r="NEF539" s="89"/>
      <c r="NEG539" s="89"/>
      <c r="NEH539" s="546"/>
      <c r="NEI539" s="546"/>
      <c r="NEJ539" s="89"/>
      <c r="NEK539" s="89"/>
      <c r="NEL539" s="546"/>
      <c r="NEM539" s="546"/>
      <c r="NEN539" s="89"/>
      <c r="NEO539" s="89"/>
      <c r="NEP539" s="546"/>
      <c r="NEQ539" s="546"/>
      <c r="NER539" s="546"/>
      <c r="NES539" s="546"/>
      <c r="NET539" s="546"/>
      <c r="NEU539" s="546"/>
      <c r="NEV539" s="546"/>
      <c r="NEW539" s="89"/>
      <c r="NEX539" s="89"/>
      <c r="NEY539" s="546"/>
      <c r="NEZ539" s="546"/>
      <c r="NFA539" s="89"/>
      <c r="NFB539" s="89"/>
      <c r="NFC539" s="546"/>
      <c r="NFD539" s="546"/>
      <c r="NFE539" s="546"/>
      <c r="NFF539" s="546"/>
      <c r="NFG539" s="546"/>
      <c r="NFH539" s="204"/>
      <c r="NFI539" s="108"/>
      <c r="NFJ539" s="546"/>
      <c r="NFK539" s="546"/>
      <c r="NFL539" s="546"/>
      <c r="NFM539" s="546"/>
      <c r="NFN539" s="546"/>
      <c r="NFO539" s="546"/>
      <c r="NFP539" s="546"/>
      <c r="NFQ539" s="169"/>
      <c r="NFR539" s="169"/>
      <c r="NFS539" s="169"/>
      <c r="NFT539" s="169"/>
      <c r="NFU539" s="169"/>
      <c r="NFV539" s="169"/>
      <c r="NFW539" s="169"/>
      <c r="NFX539" s="169"/>
      <c r="NFY539" s="169"/>
      <c r="NFZ539" s="169"/>
      <c r="NGA539" s="169"/>
      <c r="NGB539" s="169"/>
      <c r="NGC539" s="169"/>
      <c r="NGD539" s="169"/>
      <c r="NGE539" s="169"/>
      <c r="NGF539" s="169"/>
      <c r="NGG539" s="169"/>
      <c r="NGH539" s="169"/>
      <c r="NGI539" s="169"/>
      <c r="NGJ539" s="169"/>
      <c r="NGK539" s="169"/>
      <c r="NGL539" s="169"/>
      <c r="NGM539" s="169"/>
      <c r="NGN539" s="169"/>
      <c r="NGO539" s="169"/>
      <c r="NGP539" s="169"/>
      <c r="NGQ539" s="169"/>
      <c r="NGR539" s="169"/>
      <c r="NGS539" s="169"/>
      <c r="NGT539" s="169"/>
      <c r="NGU539" s="169"/>
      <c r="NGV539" s="169"/>
      <c r="NGW539" s="169"/>
      <c r="NGX539" s="169"/>
      <c r="NGY539" s="169"/>
      <c r="NGZ539" s="169"/>
      <c r="NHA539" s="169"/>
      <c r="NHB539" s="169"/>
      <c r="NHC539" s="169"/>
      <c r="NHD539" s="169"/>
      <c r="NHE539" s="169"/>
      <c r="NHF539" s="169"/>
      <c r="NHG539" s="169"/>
      <c r="NHH539" s="169"/>
      <c r="NHI539" s="546"/>
      <c r="NHJ539" s="546"/>
      <c r="NHK539" s="546"/>
      <c r="NHL539" s="546"/>
      <c r="NHM539" s="546"/>
      <c r="NHN539" s="546"/>
      <c r="NHO539" s="546"/>
      <c r="NHP539" s="546"/>
      <c r="NHQ539" s="546"/>
      <c r="NHR539" s="546"/>
      <c r="NHS539" s="546"/>
      <c r="NHT539" s="546"/>
      <c r="NHU539" s="546"/>
      <c r="NHV539" s="546"/>
      <c r="NHW539" s="546"/>
      <c r="NHX539" s="546"/>
      <c r="NHY539" s="546"/>
      <c r="NHZ539" s="546"/>
      <c r="NIA539" s="546"/>
      <c r="NIB539" s="546"/>
      <c r="NIC539" s="546"/>
      <c r="NID539" s="546"/>
      <c r="NIE539" s="546"/>
      <c r="NIF539" s="546"/>
      <c r="NIG539" s="89"/>
      <c r="NIH539" s="89"/>
      <c r="NII539" s="89"/>
      <c r="NIJ539" s="89"/>
      <c r="NIK539" s="89"/>
      <c r="NIL539" s="546"/>
      <c r="NIM539" s="546"/>
      <c r="NIN539" s="89"/>
      <c r="NIO539" s="89"/>
      <c r="NIP539" s="546"/>
      <c r="NIQ539" s="546"/>
      <c r="NIR539" s="89"/>
      <c r="NIS539" s="89"/>
      <c r="NIT539" s="546"/>
      <c r="NIU539" s="546"/>
      <c r="NIV539" s="546"/>
      <c r="NIW539" s="546"/>
      <c r="NIX539" s="546"/>
      <c r="NIY539" s="546"/>
      <c r="NIZ539" s="546"/>
      <c r="NJA539" s="89"/>
      <c r="NJB539" s="89"/>
      <c r="NJC539" s="546"/>
      <c r="NJD539" s="546"/>
      <c r="NJE539" s="89"/>
      <c r="NJF539" s="89"/>
      <c r="NJG539" s="546"/>
      <c r="NJH539" s="546"/>
      <c r="NJI539" s="546"/>
      <c r="NJJ539" s="546"/>
      <c r="NJK539" s="546"/>
      <c r="NJL539" s="204"/>
      <c r="NJM539" s="108"/>
      <c r="NJN539" s="546"/>
      <c r="NJO539" s="546"/>
      <c r="NJP539" s="546"/>
      <c r="NJQ539" s="546"/>
      <c r="NJR539" s="546"/>
      <c r="NJS539" s="546"/>
      <c r="NJT539" s="546"/>
      <c r="NJU539" s="169"/>
      <c r="NJV539" s="169"/>
      <c r="NJW539" s="169"/>
      <c r="NJX539" s="169"/>
      <c r="NJY539" s="169"/>
      <c r="NJZ539" s="169"/>
      <c r="NKA539" s="169"/>
      <c r="NKB539" s="169"/>
      <c r="NKC539" s="169"/>
      <c r="NKD539" s="169"/>
      <c r="NKE539" s="169"/>
      <c r="NKF539" s="169"/>
      <c r="NKG539" s="169"/>
      <c r="NKH539" s="169"/>
      <c r="NKI539" s="169"/>
      <c r="NKJ539" s="169"/>
      <c r="NKK539" s="169"/>
      <c r="NKL539" s="169"/>
      <c r="NKM539" s="169"/>
      <c r="NKN539" s="169"/>
      <c r="NKO539" s="169"/>
      <c r="NKP539" s="169"/>
      <c r="NKQ539" s="169"/>
      <c r="NKR539" s="169"/>
      <c r="NKS539" s="169"/>
      <c r="NKT539" s="169"/>
      <c r="NKU539" s="169"/>
      <c r="NKV539" s="169"/>
      <c r="NKW539" s="169"/>
      <c r="NKX539" s="169"/>
      <c r="NKY539" s="169"/>
      <c r="NKZ539" s="169"/>
      <c r="NLA539" s="169"/>
      <c r="NLB539" s="169"/>
      <c r="NLC539" s="169"/>
      <c r="NLD539" s="169"/>
      <c r="NLE539" s="169"/>
      <c r="NLF539" s="169"/>
      <c r="NLG539" s="169"/>
      <c r="NLH539" s="169"/>
      <c r="NLI539" s="169"/>
      <c r="NLJ539" s="169"/>
      <c r="NLK539" s="169"/>
      <c r="NLL539" s="169"/>
      <c r="NLM539" s="546"/>
      <c r="NLN539" s="546"/>
      <c r="NLO539" s="546"/>
      <c r="NLP539" s="546"/>
      <c r="NLQ539" s="546"/>
      <c r="NLR539" s="546"/>
      <c r="NLS539" s="546"/>
      <c r="NLT539" s="546"/>
      <c r="NLU539" s="546"/>
      <c r="NLV539" s="546"/>
      <c r="NLW539" s="546"/>
      <c r="NLX539" s="546"/>
      <c r="NLY539" s="546"/>
      <c r="NLZ539" s="546"/>
      <c r="NMA539" s="546"/>
      <c r="NMB539" s="546"/>
      <c r="NMC539" s="546"/>
      <c r="NMD539" s="546"/>
      <c r="NME539" s="546"/>
      <c r="NMF539" s="546"/>
      <c r="NMG539" s="546"/>
      <c r="NMH539" s="546"/>
      <c r="NMI539" s="546"/>
      <c r="NMJ539" s="546"/>
      <c r="NMK539" s="89"/>
      <c r="NML539" s="89"/>
      <c r="NMM539" s="89"/>
      <c r="NMN539" s="89"/>
      <c r="NMO539" s="89"/>
      <c r="NMP539" s="546"/>
      <c r="NMQ539" s="546"/>
      <c r="NMR539" s="89"/>
      <c r="NMS539" s="89"/>
      <c r="NMT539" s="546"/>
      <c r="NMU539" s="546"/>
      <c r="NMV539" s="89"/>
      <c r="NMW539" s="89"/>
      <c r="NMX539" s="546"/>
      <c r="NMY539" s="546"/>
      <c r="NMZ539" s="546"/>
      <c r="NNA539" s="546"/>
      <c r="NNB539" s="546"/>
      <c r="NNC539" s="546"/>
      <c r="NND539" s="546"/>
      <c r="NNE539" s="89"/>
      <c r="NNF539" s="89"/>
      <c r="NNG539" s="546"/>
      <c r="NNH539" s="546"/>
      <c r="NNI539" s="89"/>
      <c r="NNJ539" s="89"/>
      <c r="NNK539" s="546"/>
      <c r="NNL539" s="546"/>
      <c r="NNM539" s="546"/>
      <c r="NNN539" s="546"/>
      <c r="NNO539" s="546"/>
      <c r="NNP539" s="204"/>
      <c r="NNQ539" s="108"/>
      <c r="NNR539" s="546"/>
      <c r="NNS539" s="546"/>
      <c r="NNT539" s="546"/>
      <c r="NNU539" s="546"/>
      <c r="NNV539" s="546"/>
      <c r="NNW539" s="546"/>
      <c r="NNX539" s="546"/>
      <c r="NNY539" s="169"/>
      <c r="NNZ539" s="169"/>
      <c r="NOA539" s="169"/>
      <c r="NOB539" s="169"/>
      <c r="NOC539" s="169"/>
      <c r="NOD539" s="169"/>
      <c r="NOE539" s="169"/>
      <c r="NOF539" s="169"/>
      <c r="NOG539" s="169"/>
      <c r="NOH539" s="169"/>
      <c r="NOI539" s="169"/>
      <c r="NOJ539" s="169"/>
      <c r="NOK539" s="169"/>
      <c r="NOL539" s="169"/>
      <c r="NOM539" s="169"/>
      <c r="NON539" s="169"/>
      <c r="NOO539" s="169"/>
      <c r="NOP539" s="169"/>
      <c r="NOQ539" s="169"/>
      <c r="NOR539" s="169"/>
      <c r="NOS539" s="169"/>
      <c r="NOT539" s="169"/>
      <c r="NOU539" s="169"/>
      <c r="NOV539" s="169"/>
      <c r="NOW539" s="169"/>
      <c r="NOX539" s="169"/>
      <c r="NOY539" s="169"/>
      <c r="NOZ539" s="169"/>
      <c r="NPA539" s="169"/>
      <c r="NPB539" s="169"/>
      <c r="NPC539" s="169"/>
      <c r="NPD539" s="169"/>
      <c r="NPE539" s="169"/>
      <c r="NPF539" s="169"/>
      <c r="NPG539" s="169"/>
      <c r="NPH539" s="169"/>
      <c r="NPI539" s="169"/>
      <c r="NPJ539" s="169"/>
      <c r="NPK539" s="169"/>
      <c r="NPL539" s="169"/>
      <c r="NPM539" s="169"/>
      <c r="NPN539" s="169"/>
      <c r="NPO539" s="169"/>
      <c r="NPP539" s="169"/>
      <c r="NPQ539" s="546"/>
      <c r="NPR539" s="546"/>
      <c r="NPS539" s="546"/>
      <c r="NPT539" s="546"/>
      <c r="NPU539" s="546"/>
      <c r="NPV539" s="546"/>
      <c r="NPW539" s="546"/>
      <c r="NPX539" s="546"/>
      <c r="NPY539" s="546"/>
      <c r="NPZ539" s="546"/>
      <c r="NQA539" s="546"/>
      <c r="NQB539" s="546"/>
      <c r="NQC539" s="546"/>
      <c r="NQD539" s="546"/>
      <c r="NQE539" s="546"/>
      <c r="NQF539" s="546"/>
      <c r="NQG539" s="546"/>
      <c r="NQH539" s="546"/>
      <c r="NQI539" s="546"/>
      <c r="NQJ539" s="546"/>
      <c r="NQK539" s="546"/>
      <c r="NQL539" s="546"/>
      <c r="NQM539" s="546"/>
      <c r="NQN539" s="546"/>
      <c r="NQO539" s="89"/>
      <c r="NQP539" s="89"/>
      <c r="NQQ539" s="89"/>
      <c r="NQR539" s="89"/>
      <c r="NQS539" s="89"/>
      <c r="NQT539" s="546"/>
      <c r="NQU539" s="546"/>
      <c r="NQV539" s="89"/>
      <c r="NQW539" s="89"/>
      <c r="NQX539" s="546"/>
      <c r="NQY539" s="546"/>
      <c r="NQZ539" s="89"/>
      <c r="NRA539" s="89"/>
      <c r="NRB539" s="546"/>
      <c r="NRC539" s="546"/>
      <c r="NRD539" s="546"/>
      <c r="NRE539" s="546"/>
      <c r="NRF539" s="546"/>
      <c r="NRG539" s="546"/>
      <c r="NRH539" s="546"/>
      <c r="NRI539" s="89"/>
      <c r="NRJ539" s="89"/>
      <c r="NRK539" s="546"/>
      <c r="NRL539" s="546"/>
      <c r="NRM539" s="89"/>
      <c r="NRN539" s="89"/>
      <c r="NRO539" s="546"/>
      <c r="NRP539" s="546"/>
      <c r="NRQ539" s="546"/>
      <c r="NRR539" s="546"/>
      <c r="NRS539" s="546"/>
      <c r="NRT539" s="204"/>
      <c r="NRU539" s="108"/>
      <c r="NRV539" s="546"/>
      <c r="NRW539" s="546"/>
      <c r="NRX539" s="546"/>
      <c r="NRY539" s="546"/>
      <c r="NRZ539" s="546"/>
      <c r="NSA539" s="546"/>
      <c r="NSB539" s="546"/>
      <c r="NSC539" s="169"/>
      <c r="NSD539" s="169"/>
      <c r="NSE539" s="169"/>
      <c r="NSF539" s="169"/>
      <c r="NSG539" s="169"/>
      <c r="NSH539" s="169"/>
      <c r="NSI539" s="169"/>
      <c r="NSJ539" s="169"/>
      <c r="NSK539" s="169"/>
      <c r="NSL539" s="169"/>
      <c r="NSM539" s="169"/>
      <c r="NSN539" s="169"/>
      <c r="NSO539" s="169"/>
      <c r="NSP539" s="169"/>
      <c r="NSQ539" s="169"/>
      <c r="NSR539" s="169"/>
      <c r="NSS539" s="169"/>
      <c r="NST539" s="169"/>
      <c r="NSU539" s="169"/>
      <c r="NSV539" s="169"/>
      <c r="NSW539" s="169"/>
      <c r="NSX539" s="169"/>
      <c r="NSY539" s="169"/>
      <c r="NSZ539" s="169"/>
      <c r="NTA539" s="169"/>
      <c r="NTB539" s="169"/>
      <c r="NTC539" s="169"/>
      <c r="NTD539" s="169"/>
      <c r="NTE539" s="169"/>
      <c r="NTF539" s="169"/>
      <c r="NTG539" s="169"/>
      <c r="NTH539" s="169"/>
      <c r="NTI539" s="169"/>
      <c r="NTJ539" s="169"/>
      <c r="NTK539" s="169"/>
      <c r="NTL539" s="169"/>
      <c r="NTM539" s="169"/>
      <c r="NTN539" s="169"/>
      <c r="NTO539" s="169"/>
      <c r="NTP539" s="169"/>
      <c r="NTQ539" s="169"/>
      <c r="NTR539" s="169"/>
      <c r="NTS539" s="169"/>
      <c r="NTT539" s="169"/>
      <c r="NTU539" s="546"/>
      <c r="NTV539" s="546"/>
      <c r="NTW539" s="546"/>
      <c r="NTX539" s="546"/>
      <c r="NTY539" s="546"/>
      <c r="NTZ539" s="546"/>
      <c r="NUA539" s="546"/>
      <c r="NUB539" s="546"/>
      <c r="NUC539" s="546"/>
      <c r="NUD539" s="546"/>
      <c r="NUE539" s="546"/>
      <c r="NUF539" s="546"/>
      <c r="NUG539" s="546"/>
      <c r="NUH539" s="546"/>
      <c r="NUI539" s="546"/>
      <c r="NUJ539" s="546"/>
      <c r="NUK539" s="546"/>
      <c r="NUL539" s="546"/>
      <c r="NUM539" s="546"/>
      <c r="NUN539" s="546"/>
      <c r="NUO539" s="546"/>
      <c r="NUP539" s="546"/>
      <c r="NUQ539" s="546"/>
      <c r="NUR539" s="546"/>
      <c r="NUS539" s="89"/>
      <c r="NUT539" s="89"/>
      <c r="NUU539" s="89"/>
      <c r="NUV539" s="89"/>
      <c r="NUW539" s="89"/>
      <c r="NUX539" s="546"/>
      <c r="NUY539" s="546"/>
      <c r="NUZ539" s="89"/>
      <c r="NVA539" s="89"/>
      <c r="NVB539" s="546"/>
      <c r="NVC539" s="546"/>
      <c r="NVD539" s="89"/>
      <c r="NVE539" s="89"/>
      <c r="NVF539" s="546"/>
      <c r="NVG539" s="546"/>
      <c r="NVH539" s="546"/>
      <c r="NVI539" s="546"/>
      <c r="NVJ539" s="546"/>
      <c r="NVK539" s="546"/>
      <c r="NVL539" s="546"/>
      <c r="NVM539" s="89"/>
      <c r="NVN539" s="89"/>
      <c r="NVO539" s="546"/>
      <c r="NVP539" s="546"/>
      <c r="NVQ539" s="89"/>
      <c r="NVR539" s="89"/>
      <c r="NVS539" s="546"/>
      <c r="NVT539" s="546"/>
      <c r="NVU539" s="546"/>
      <c r="NVV539" s="546"/>
      <c r="NVW539" s="546"/>
      <c r="NVX539" s="204"/>
      <c r="NVY539" s="108"/>
      <c r="NVZ539" s="546"/>
      <c r="NWA539" s="546"/>
      <c r="NWB539" s="546"/>
      <c r="NWC539" s="546"/>
      <c r="NWD539" s="546"/>
      <c r="NWE539" s="546"/>
      <c r="NWF539" s="546"/>
      <c r="NWG539" s="169"/>
      <c r="NWH539" s="169"/>
      <c r="NWI539" s="169"/>
      <c r="NWJ539" s="169"/>
      <c r="NWK539" s="169"/>
      <c r="NWL539" s="169"/>
      <c r="NWM539" s="169"/>
      <c r="NWN539" s="169"/>
      <c r="NWO539" s="169"/>
      <c r="NWP539" s="169"/>
      <c r="NWQ539" s="169"/>
      <c r="NWR539" s="169"/>
      <c r="NWS539" s="169"/>
      <c r="NWT539" s="169"/>
      <c r="NWU539" s="169"/>
      <c r="NWV539" s="169"/>
      <c r="NWW539" s="169"/>
      <c r="NWX539" s="169"/>
      <c r="NWY539" s="169"/>
      <c r="NWZ539" s="169"/>
      <c r="NXA539" s="169"/>
      <c r="NXB539" s="169"/>
      <c r="NXC539" s="169"/>
      <c r="NXD539" s="169"/>
      <c r="NXE539" s="169"/>
      <c r="NXF539" s="169"/>
      <c r="NXG539" s="169"/>
      <c r="NXH539" s="169"/>
      <c r="NXI539" s="169"/>
      <c r="NXJ539" s="169"/>
      <c r="NXK539" s="169"/>
      <c r="NXL539" s="169"/>
      <c r="NXM539" s="169"/>
      <c r="NXN539" s="169"/>
      <c r="NXO539" s="169"/>
      <c r="NXP539" s="169"/>
      <c r="NXQ539" s="169"/>
      <c r="NXR539" s="169"/>
      <c r="NXS539" s="169"/>
      <c r="NXT539" s="169"/>
      <c r="NXU539" s="169"/>
      <c r="NXV539" s="169"/>
      <c r="NXW539" s="169"/>
      <c r="NXX539" s="169"/>
      <c r="NXY539" s="546"/>
      <c r="NXZ539" s="546"/>
      <c r="NYA539" s="546"/>
      <c r="NYB539" s="546"/>
      <c r="NYC539" s="546"/>
      <c r="NYD539" s="546"/>
      <c r="NYE539" s="546"/>
      <c r="NYF539" s="546"/>
      <c r="NYG539" s="546"/>
      <c r="NYH539" s="546"/>
      <c r="NYI539" s="546"/>
      <c r="NYJ539" s="546"/>
      <c r="NYK539" s="546"/>
      <c r="NYL539" s="546"/>
      <c r="NYM539" s="546"/>
      <c r="NYN539" s="546"/>
      <c r="NYO539" s="546"/>
      <c r="NYP539" s="546"/>
      <c r="NYQ539" s="546"/>
      <c r="NYR539" s="546"/>
      <c r="NYS539" s="546"/>
      <c r="NYT539" s="546"/>
      <c r="NYU539" s="546"/>
      <c r="NYV539" s="546"/>
      <c r="NYW539" s="89"/>
      <c r="NYX539" s="89"/>
      <c r="NYY539" s="89"/>
      <c r="NYZ539" s="89"/>
      <c r="NZA539" s="89"/>
      <c r="NZB539" s="546"/>
      <c r="NZC539" s="546"/>
      <c r="NZD539" s="89"/>
      <c r="NZE539" s="89"/>
      <c r="NZF539" s="546"/>
      <c r="NZG539" s="546"/>
      <c r="NZH539" s="89"/>
      <c r="NZI539" s="89"/>
      <c r="NZJ539" s="546"/>
      <c r="NZK539" s="546"/>
      <c r="NZL539" s="546"/>
      <c r="NZM539" s="546"/>
      <c r="NZN539" s="546"/>
      <c r="NZO539" s="546"/>
      <c r="NZP539" s="546"/>
      <c r="NZQ539" s="89"/>
      <c r="NZR539" s="89"/>
      <c r="NZS539" s="546"/>
      <c r="NZT539" s="546"/>
      <c r="NZU539" s="89"/>
      <c r="NZV539" s="89"/>
      <c r="NZW539" s="546"/>
      <c r="NZX539" s="546"/>
      <c r="NZY539" s="546"/>
      <c r="NZZ539" s="546"/>
      <c r="OAA539" s="546"/>
      <c r="OAB539" s="204"/>
      <c r="OAC539" s="108"/>
      <c r="OAD539" s="546"/>
      <c r="OAE539" s="546"/>
      <c r="OAF539" s="546"/>
      <c r="OAG539" s="546"/>
      <c r="OAH539" s="546"/>
      <c r="OAI539" s="546"/>
      <c r="OAJ539" s="546"/>
      <c r="OAK539" s="169"/>
      <c r="OAL539" s="169"/>
      <c r="OAM539" s="169"/>
      <c r="OAN539" s="169"/>
      <c r="OAO539" s="169"/>
      <c r="OAP539" s="169"/>
      <c r="OAQ539" s="169"/>
      <c r="OAR539" s="169"/>
      <c r="OAS539" s="169"/>
      <c r="OAT539" s="169"/>
      <c r="OAU539" s="169"/>
      <c r="OAV539" s="169"/>
      <c r="OAW539" s="169"/>
      <c r="OAX539" s="169"/>
      <c r="OAY539" s="169"/>
      <c r="OAZ539" s="169"/>
      <c r="OBA539" s="169"/>
      <c r="OBB539" s="169"/>
      <c r="OBC539" s="169"/>
      <c r="OBD539" s="169"/>
      <c r="OBE539" s="169"/>
      <c r="OBF539" s="169"/>
      <c r="OBG539" s="169"/>
      <c r="OBH539" s="169"/>
      <c r="OBI539" s="169"/>
      <c r="OBJ539" s="169"/>
      <c r="OBK539" s="169"/>
      <c r="OBL539" s="169"/>
      <c r="OBM539" s="169"/>
      <c r="OBN539" s="169"/>
      <c r="OBO539" s="169"/>
      <c r="OBP539" s="169"/>
      <c r="OBQ539" s="169"/>
      <c r="OBR539" s="169"/>
      <c r="OBS539" s="169"/>
      <c r="OBT539" s="169"/>
      <c r="OBU539" s="169"/>
      <c r="OBV539" s="169"/>
      <c r="OBW539" s="169"/>
      <c r="OBX539" s="169"/>
      <c r="OBY539" s="169"/>
      <c r="OBZ539" s="169"/>
      <c r="OCA539" s="169"/>
      <c r="OCB539" s="169"/>
      <c r="OCC539" s="546"/>
      <c r="OCD539" s="546"/>
      <c r="OCE539" s="546"/>
      <c r="OCF539" s="546"/>
      <c r="OCG539" s="546"/>
      <c r="OCH539" s="546"/>
      <c r="OCI539" s="546"/>
      <c r="OCJ539" s="546"/>
      <c r="OCK539" s="546"/>
      <c r="OCL539" s="546"/>
      <c r="OCM539" s="546"/>
      <c r="OCN539" s="546"/>
      <c r="OCO539" s="546"/>
      <c r="OCP539" s="546"/>
      <c r="OCQ539" s="546"/>
      <c r="OCR539" s="546"/>
      <c r="OCS539" s="546"/>
      <c r="OCT539" s="546"/>
      <c r="OCU539" s="546"/>
      <c r="OCV539" s="546"/>
      <c r="OCW539" s="546"/>
      <c r="OCX539" s="546"/>
      <c r="OCY539" s="546"/>
      <c r="OCZ539" s="546"/>
      <c r="ODA539" s="89"/>
      <c r="ODB539" s="89"/>
      <c r="ODC539" s="89"/>
      <c r="ODD539" s="89"/>
      <c r="ODE539" s="89"/>
      <c r="ODF539" s="546"/>
      <c r="ODG539" s="546"/>
      <c r="ODH539" s="89"/>
      <c r="ODI539" s="89"/>
      <c r="ODJ539" s="546"/>
      <c r="ODK539" s="546"/>
      <c r="ODL539" s="89"/>
      <c r="ODM539" s="89"/>
      <c r="ODN539" s="546"/>
      <c r="ODO539" s="546"/>
      <c r="ODP539" s="546"/>
      <c r="ODQ539" s="546"/>
      <c r="ODR539" s="546"/>
      <c r="ODS539" s="546"/>
      <c r="ODT539" s="546"/>
      <c r="ODU539" s="89"/>
      <c r="ODV539" s="89"/>
      <c r="ODW539" s="546"/>
      <c r="ODX539" s="546"/>
      <c r="ODY539" s="89"/>
      <c r="ODZ539" s="89"/>
      <c r="OEA539" s="546"/>
      <c r="OEB539" s="546"/>
      <c r="OEC539" s="546"/>
      <c r="OED539" s="546"/>
      <c r="OEE539" s="546"/>
      <c r="OEF539" s="204"/>
      <c r="OEG539" s="108"/>
      <c r="OEH539" s="546"/>
      <c r="OEI539" s="546"/>
      <c r="OEJ539" s="546"/>
      <c r="OEK539" s="546"/>
      <c r="OEL539" s="546"/>
      <c r="OEM539" s="546"/>
      <c r="OEN539" s="546"/>
      <c r="OEO539" s="169"/>
      <c r="OEP539" s="169"/>
      <c r="OEQ539" s="169"/>
      <c r="OER539" s="169"/>
      <c r="OES539" s="169"/>
      <c r="OET539" s="169"/>
      <c r="OEU539" s="169"/>
      <c r="OEV539" s="169"/>
      <c r="OEW539" s="169"/>
      <c r="OEX539" s="169"/>
      <c r="OEY539" s="169"/>
      <c r="OEZ539" s="169"/>
      <c r="OFA539" s="169"/>
      <c r="OFB539" s="169"/>
      <c r="OFC539" s="169"/>
      <c r="OFD539" s="169"/>
      <c r="OFE539" s="169"/>
      <c r="OFF539" s="169"/>
      <c r="OFG539" s="169"/>
      <c r="OFH539" s="169"/>
      <c r="OFI539" s="169"/>
      <c r="OFJ539" s="169"/>
      <c r="OFK539" s="169"/>
      <c r="OFL539" s="169"/>
      <c r="OFM539" s="169"/>
      <c r="OFN539" s="169"/>
      <c r="OFO539" s="169"/>
      <c r="OFP539" s="169"/>
      <c r="OFQ539" s="169"/>
      <c r="OFR539" s="169"/>
      <c r="OFS539" s="169"/>
      <c r="OFT539" s="169"/>
      <c r="OFU539" s="169"/>
      <c r="OFV539" s="169"/>
      <c r="OFW539" s="169"/>
      <c r="OFX539" s="169"/>
      <c r="OFY539" s="169"/>
      <c r="OFZ539" s="169"/>
      <c r="OGA539" s="169"/>
      <c r="OGB539" s="169"/>
      <c r="OGC539" s="169"/>
      <c r="OGD539" s="169"/>
      <c r="OGE539" s="169"/>
      <c r="OGF539" s="169"/>
      <c r="OGG539" s="546"/>
      <c r="OGH539" s="546"/>
      <c r="OGI539" s="546"/>
      <c r="OGJ539" s="546"/>
      <c r="OGK539" s="546"/>
      <c r="OGL539" s="546"/>
      <c r="OGM539" s="546"/>
      <c r="OGN539" s="546"/>
      <c r="OGO539" s="546"/>
      <c r="OGP539" s="546"/>
      <c r="OGQ539" s="546"/>
      <c r="OGR539" s="546"/>
      <c r="OGS539" s="546"/>
      <c r="OGT539" s="546"/>
      <c r="OGU539" s="546"/>
      <c r="OGV539" s="546"/>
      <c r="OGW539" s="546"/>
      <c r="OGX539" s="546"/>
      <c r="OGY539" s="546"/>
      <c r="OGZ539" s="546"/>
      <c r="OHA539" s="546"/>
      <c r="OHB539" s="546"/>
      <c r="OHC539" s="546"/>
      <c r="OHD539" s="546"/>
      <c r="OHE539" s="89"/>
      <c r="OHF539" s="89"/>
      <c r="OHG539" s="89"/>
      <c r="OHH539" s="89"/>
      <c r="OHI539" s="89"/>
      <c r="OHJ539" s="546"/>
      <c r="OHK539" s="546"/>
      <c r="OHL539" s="89"/>
      <c r="OHM539" s="89"/>
      <c r="OHN539" s="546"/>
      <c r="OHO539" s="546"/>
      <c r="OHP539" s="89"/>
      <c r="OHQ539" s="89"/>
      <c r="OHR539" s="546"/>
      <c r="OHS539" s="546"/>
      <c r="OHT539" s="546"/>
      <c r="OHU539" s="546"/>
      <c r="OHV539" s="546"/>
      <c r="OHW539" s="546"/>
      <c r="OHX539" s="546"/>
      <c r="OHY539" s="89"/>
      <c r="OHZ539" s="89"/>
      <c r="OIA539" s="546"/>
      <c r="OIB539" s="546"/>
      <c r="OIC539" s="89"/>
      <c r="OID539" s="89"/>
      <c r="OIE539" s="546"/>
      <c r="OIF539" s="546"/>
      <c r="OIG539" s="546"/>
      <c r="OIH539" s="546"/>
      <c r="OII539" s="546"/>
      <c r="OIJ539" s="204"/>
      <c r="OIK539" s="108"/>
      <c r="OIL539" s="546"/>
      <c r="OIM539" s="546"/>
      <c r="OIN539" s="546"/>
      <c r="OIO539" s="546"/>
      <c r="OIP539" s="546"/>
      <c r="OIQ539" s="546"/>
      <c r="OIR539" s="546"/>
      <c r="OIS539" s="169"/>
      <c r="OIT539" s="169"/>
      <c r="OIU539" s="169"/>
      <c r="OIV539" s="169"/>
      <c r="OIW539" s="169"/>
      <c r="OIX539" s="169"/>
      <c r="OIY539" s="169"/>
      <c r="OIZ539" s="169"/>
      <c r="OJA539" s="169"/>
      <c r="OJB539" s="169"/>
      <c r="OJC539" s="169"/>
      <c r="OJD539" s="169"/>
      <c r="OJE539" s="169"/>
      <c r="OJF539" s="169"/>
      <c r="OJG539" s="169"/>
      <c r="OJH539" s="169"/>
      <c r="OJI539" s="169"/>
      <c r="OJJ539" s="169"/>
      <c r="OJK539" s="169"/>
      <c r="OJL539" s="169"/>
      <c r="OJM539" s="169"/>
      <c r="OJN539" s="169"/>
      <c r="OJO539" s="169"/>
      <c r="OJP539" s="169"/>
      <c r="OJQ539" s="169"/>
      <c r="OJR539" s="169"/>
      <c r="OJS539" s="169"/>
      <c r="OJT539" s="169"/>
      <c r="OJU539" s="169"/>
      <c r="OJV539" s="169"/>
      <c r="OJW539" s="169"/>
      <c r="OJX539" s="169"/>
      <c r="OJY539" s="169"/>
      <c r="OJZ539" s="169"/>
      <c r="OKA539" s="169"/>
      <c r="OKB539" s="169"/>
      <c r="OKC539" s="169"/>
      <c r="OKD539" s="169"/>
      <c r="OKE539" s="169"/>
      <c r="OKF539" s="169"/>
      <c r="OKG539" s="169"/>
      <c r="OKH539" s="169"/>
      <c r="OKI539" s="169"/>
      <c r="OKJ539" s="169"/>
      <c r="OKK539" s="546"/>
      <c r="OKL539" s="546"/>
      <c r="OKM539" s="546"/>
      <c r="OKN539" s="546"/>
      <c r="OKO539" s="546"/>
      <c r="OKP539" s="546"/>
      <c r="OKQ539" s="546"/>
      <c r="OKR539" s="546"/>
      <c r="OKS539" s="546"/>
      <c r="OKT539" s="546"/>
      <c r="OKU539" s="546"/>
      <c r="OKV539" s="546"/>
      <c r="OKW539" s="546"/>
      <c r="OKX539" s="546"/>
      <c r="OKY539" s="546"/>
      <c r="OKZ539" s="546"/>
      <c r="OLA539" s="546"/>
      <c r="OLB539" s="546"/>
      <c r="OLC539" s="546"/>
      <c r="OLD539" s="546"/>
      <c r="OLE539" s="546"/>
      <c r="OLF539" s="546"/>
      <c r="OLG539" s="546"/>
      <c r="OLH539" s="546"/>
      <c r="OLI539" s="89"/>
      <c r="OLJ539" s="89"/>
      <c r="OLK539" s="89"/>
      <c r="OLL539" s="89"/>
      <c r="OLM539" s="89"/>
      <c r="OLN539" s="546"/>
      <c r="OLO539" s="546"/>
      <c r="OLP539" s="89"/>
      <c r="OLQ539" s="89"/>
      <c r="OLR539" s="546"/>
      <c r="OLS539" s="546"/>
      <c r="OLT539" s="89"/>
      <c r="OLU539" s="89"/>
      <c r="OLV539" s="546"/>
      <c r="OLW539" s="546"/>
      <c r="OLX539" s="546"/>
      <c r="OLY539" s="546"/>
      <c r="OLZ539" s="546"/>
      <c r="OMA539" s="546"/>
      <c r="OMB539" s="546"/>
      <c r="OMC539" s="89"/>
      <c r="OMD539" s="89"/>
      <c r="OME539" s="546"/>
      <c r="OMF539" s="546"/>
      <c r="OMG539" s="89"/>
      <c r="OMH539" s="89"/>
      <c r="OMI539" s="546"/>
      <c r="OMJ539" s="546"/>
      <c r="OMK539" s="546"/>
      <c r="OML539" s="546"/>
      <c r="OMM539" s="546"/>
      <c r="OMN539" s="204"/>
      <c r="OMO539" s="108"/>
      <c r="OMP539" s="546"/>
      <c r="OMQ539" s="546"/>
      <c r="OMR539" s="546"/>
      <c r="OMS539" s="546"/>
      <c r="OMT539" s="546"/>
      <c r="OMU539" s="546"/>
      <c r="OMV539" s="546"/>
      <c r="OMW539" s="169"/>
      <c r="OMX539" s="169"/>
      <c r="OMY539" s="169"/>
      <c r="OMZ539" s="169"/>
      <c r="ONA539" s="169"/>
      <c r="ONB539" s="169"/>
      <c r="ONC539" s="169"/>
      <c r="OND539" s="169"/>
      <c r="ONE539" s="169"/>
      <c r="ONF539" s="169"/>
      <c r="ONG539" s="169"/>
      <c r="ONH539" s="169"/>
      <c r="ONI539" s="169"/>
      <c r="ONJ539" s="169"/>
      <c r="ONK539" s="169"/>
      <c r="ONL539" s="169"/>
      <c r="ONM539" s="169"/>
      <c r="ONN539" s="169"/>
      <c r="ONO539" s="169"/>
      <c r="ONP539" s="169"/>
      <c r="ONQ539" s="169"/>
      <c r="ONR539" s="169"/>
      <c r="ONS539" s="169"/>
      <c r="ONT539" s="169"/>
      <c r="ONU539" s="169"/>
      <c r="ONV539" s="169"/>
      <c r="ONW539" s="169"/>
      <c r="ONX539" s="169"/>
      <c r="ONY539" s="169"/>
      <c r="ONZ539" s="169"/>
      <c r="OOA539" s="169"/>
      <c r="OOB539" s="169"/>
      <c r="OOC539" s="169"/>
      <c r="OOD539" s="169"/>
      <c r="OOE539" s="169"/>
      <c r="OOF539" s="169"/>
      <c r="OOG539" s="169"/>
      <c r="OOH539" s="169"/>
      <c r="OOI539" s="169"/>
      <c r="OOJ539" s="169"/>
      <c r="OOK539" s="169"/>
      <c r="OOL539" s="169"/>
      <c r="OOM539" s="169"/>
      <c r="OON539" s="169"/>
      <c r="OOO539" s="546"/>
      <c r="OOP539" s="546"/>
      <c r="OOQ539" s="546"/>
      <c r="OOR539" s="546"/>
      <c r="OOS539" s="546"/>
      <c r="OOT539" s="546"/>
      <c r="OOU539" s="546"/>
      <c r="OOV539" s="546"/>
      <c r="OOW539" s="546"/>
      <c r="OOX539" s="546"/>
      <c r="OOY539" s="546"/>
      <c r="OOZ539" s="546"/>
      <c r="OPA539" s="546"/>
      <c r="OPB539" s="546"/>
      <c r="OPC539" s="546"/>
      <c r="OPD539" s="546"/>
      <c r="OPE539" s="546"/>
      <c r="OPF539" s="546"/>
      <c r="OPG539" s="546"/>
      <c r="OPH539" s="546"/>
      <c r="OPI539" s="546"/>
      <c r="OPJ539" s="546"/>
      <c r="OPK539" s="546"/>
      <c r="OPL539" s="546"/>
      <c r="OPM539" s="89"/>
      <c r="OPN539" s="89"/>
      <c r="OPO539" s="89"/>
      <c r="OPP539" s="89"/>
      <c r="OPQ539" s="89"/>
      <c r="OPR539" s="546"/>
      <c r="OPS539" s="546"/>
      <c r="OPT539" s="89"/>
      <c r="OPU539" s="89"/>
      <c r="OPV539" s="546"/>
      <c r="OPW539" s="546"/>
      <c r="OPX539" s="89"/>
      <c r="OPY539" s="89"/>
      <c r="OPZ539" s="546"/>
      <c r="OQA539" s="546"/>
      <c r="OQB539" s="546"/>
      <c r="OQC539" s="546"/>
      <c r="OQD539" s="546"/>
      <c r="OQE539" s="546"/>
      <c r="OQF539" s="546"/>
      <c r="OQG539" s="89"/>
      <c r="OQH539" s="89"/>
      <c r="OQI539" s="546"/>
      <c r="OQJ539" s="546"/>
      <c r="OQK539" s="89"/>
      <c r="OQL539" s="89"/>
      <c r="OQM539" s="546"/>
      <c r="OQN539" s="546"/>
      <c r="OQO539" s="546"/>
      <c r="OQP539" s="546"/>
      <c r="OQQ539" s="546"/>
      <c r="OQR539" s="204"/>
      <c r="OQS539" s="108"/>
      <c r="OQT539" s="546"/>
      <c r="OQU539" s="546"/>
      <c r="OQV539" s="546"/>
      <c r="OQW539" s="546"/>
      <c r="OQX539" s="546"/>
      <c r="OQY539" s="546"/>
      <c r="OQZ539" s="546"/>
      <c r="ORA539" s="169"/>
      <c r="ORB539" s="169"/>
      <c r="ORC539" s="169"/>
      <c r="ORD539" s="169"/>
      <c r="ORE539" s="169"/>
      <c r="ORF539" s="169"/>
      <c r="ORG539" s="169"/>
      <c r="ORH539" s="169"/>
      <c r="ORI539" s="169"/>
      <c r="ORJ539" s="169"/>
      <c r="ORK539" s="169"/>
      <c r="ORL539" s="169"/>
      <c r="ORM539" s="169"/>
      <c r="ORN539" s="169"/>
      <c r="ORO539" s="169"/>
      <c r="ORP539" s="169"/>
      <c r="ORQ539" s="169"/>
      <c r="ORR539" s="169"/>
      <c r="ORS539" s="169"/>
      <c r="ORT539" s="169"/>
      <c r="ORU539" s="169"/>
      <c r="ORV539" s="169"/>
      <c r="ORW539" s="169"/>
      <c r="ORX539" s="169"/>
      <c r="ORY539" s="169"/>
      <c r="ORZ539" s="169"/>
      <c r="OSA539" s="169"/>
      <c r="OSB539" s="169"/>
      <c r="OSC539" s="169"/>
      <c r="OSD539" s="169"/>
      <c r="OSE539" s="169"/>
      <c r="OSF539" s="169"/>
      <c r="OSG539" s="169"/>
      <c r="OSH539" s="169"/>
      <c r="OSI539" s="169"/>
      <c r="OSJ539" s="169"/>
      <c r="OSK539" s="169"/>
      <c r="OSL539" s="169"/>
      <c r="OSM539" s="169"/>
      <c r="OSN539" s="169"/>
      <c r="OSO539" s="169"/>
      <c r="OSP539" s="169"/>
      <c r="OSQ539" s="169"/>
      <c r="OSR539" s="169"/>
      <c r="OSS539" s="546"/>
      <c r="OST539" s="546"/>
      <c r="OSU539" s="546"/>
      <c r="OSV539" s="546"/>
      <c r="OSW539" s="546"/>
      <c r="OSX539" s="546"/>
      <c r="OSY539" s="546"/>
      <c r="OSZ539" s="546"/>
      <c r="OTA539" s="546"/>
      <c r="OTB539" s="546"/>
      <c r="OTC539" s="546"/>
      <c r="OTD539" s="546"/>
      <c r="OTE539" s="546"/>
      <c r="OTF539" s="546"/>
      <c r="OTG539" s="546"/>
      <c r="OTH539" s="546"/>
      <c r="OTI539" s="546"/>
      <c r="OTJ539" s="546"/>
      <c r="OTK539" s="546"/>
      <c r="OTL539" s="546"/>
      <c r="OTM539" s="546"/>
      <c r="OTN539" s="546"/>
      <c r="OTO539" s="546"/>
      <c r="OTP539" s="546"/>
      <c r="OTQ539" s="89"/>
      <c r="OTR539" s="89"/>
      <c r="OTS539" s="89"/>
      <c r="OTT539" s="89"/>
      <c r="OTU539" s="89"/>
      <c r="OTV539" s="546"/>
      <c r="OTW539" s="546"/>
      <c r="OTX539" s="89"/>
      <c r="OTY539" s="89"/>
      <c r="OTZ539" s="546"/>
      <c r="OUA539" s="546"/>
      <c r="OUB539" s="89"/>
      <c r="OUC539" s="89"/>
      <c r="OUD539" s="546"/>
      <c r="OUE539" s="546"/>
      <c r="OUF539" s="546"/>
      <c r="OUG539" s="546"/>
      <c r="OUH539" s="546"/>
      <c r="OUI539" s="546"/>
      <c r="OUJ539" s="546"/>
      <c r="OUK539" s="89"/>
      <c r="OUL539" s="89"/>
      <c r="OUM539" s="546"/>
      <c r="OUN539" s="546"/>
      <c r="OUO539" s="89"/>
      <c r="OUP539" s="89"/>
      <c r="OUQ539" s="546"/>
      <c r="OUR539" s="546"/>
      <c r="OUS539" s="546"/>
      <c r="OUT539" s="546"/>
      <c r="OUU539" s="546"/>
      <c r="OUV539" s="204"/>
      <c r="OUW539" s="108"/>
      <c r="OUX539" s="546"/>
      <c r="OUY539" s="546"/>
      <c r="OUZ539" s="546"/>
      <c r="OVA539" s="546"/>
      <c r="OVB539" s="546"/>
      <c r="OVC539" s="546"/>
      <c r="OVD539" s="546"/>
      <c r="OVE539" s="169"/>
      <c r="OVF539" s="169"/>
      <c r="OVG539" s="169"/>
      <c r="OVH539" s="169"/>
      <c r="OVI539" s="169"/>
      <c r="OVJ539" s="169"/>
      <c r="OVK539" s="169"/>
      <c r="OVL539" s="169"/>
      <c r="OVM539" s="169"/>
      <c r="OVN539" s="169"/>
      <c r="OVO539" s="169"/>
      <c r="OVP539" s="169"/>
      <c r="OVQ539" s="169"/>
      <c r="OVR539" s="169"/>
      <c r="OVS539" s="169"/>
      <c r="OVT539" s="169"/>
      <c r="OVU539" s="169"/>
      <c r="OVV539" s="169"/>
      <c r="OVW539" s="169"/>
      <c r="OVX539" s="169"/>
      <c r="OVY539" s="169"/>
      <c r="OVZ539" s="169"/>
      <c r="OWA539" s="169"/>
      <c r="OWB539" s="169"/>
      <c r="OWC539" s="169"/>
      <c r="OWD539" s="169"/>
      <c r="OWE539" s="169"/>
      <c r="OWF539" s="169"/>
      <c r="OWG539" s="169"/>
      <c r="OWH539" s="169"/>
      <c r="OWI539" s="169"/>
      <c r="OWJ539" s="169"/>
      <c r="OWK539" s="169"/>
      <c r="OWL539" s="169"/>
      <c r="OWM539" s="169"/>
      <c r="OWN539" s="169"/>
      <c r="OWO539" s="169"/>
      <c r="OWP539" s="169"/>
      <c r="OWQ539" s="169"/>
      <c r="OWR539" s="169"/>
      <c r="OWS539" s="169"/>
      <c r="OWT539" s="169"/>
      <c r="OWU539" s="169"/>
      <c r="OWV539" s="169"/>
      <c r="OWW539" s="546"/>
      <c r="OWX539" s="546"/>
      <c r="OWY539" s="546"/>
      <c r="OWZ539" s="546"/>
      <c r="OXA539" s="546"/>
      <c r="OXB539" s="546"/>
      <c r="OXC539" s="546"/>
      <c r="OXD539" s="546"/>
      <c r="OXE539" s="546"/>
      <c r="OXF539" s="546"/>
      <c r="OXG539" s="546"/>
      <c r="OXH539" s="546"/>
      <c r="OXI539" s="546"/>
      <c r="OXJ539" s="546"/>
      <c r="OXK539" s="546"/>
      <c r="OXL539" s="546"/>
      <c r="OXM539" s="546"/>
      <c r="OXN539" s="546"/>
      <c r="OXO539" s="546"/>
      <c r="OXP539" s="546"/>
      <c r="OXQ539" s="546"/>
      <c r="OXR539" s="546"/>
      <c r="OXS539" s="546"/>
      <c r="OXT539" s="546"/>
      <c r="OXU539" s="89"/>
      <c r="OXV539" s="89"/>
      <c r="OXW539" s="89"/>
      <c r="OXX539" s="89"/>
      <c r="OXY539" s="89"/>
      <c r="OXZ539" s="546"/>
      <c r="OYA539" s="546"/>
      <c r="OYB539" s="89"/>
      <c r="OYC539" s="89"/>
      <c r="OYD539" s="546"/>
      <c r="OYE539" s="546"/>
      <c r="OYF539" s="89"/>
      <c r="OYG539" s="89"/>
      <c r="OYH539" s="546"/>
      <c r="OYI539" s="546"/>
      <c r="OYJ539" s="546"/>
      <c r="OYK539" s="546"/>
      <c r="OYL539" s="546"/>
      <c r="OYM539" s="546"/>
      <c r="OYN539" s="546"/>
      <c r="OYO539" s="89"/>
      <c r="OYP539" s="89"/>
      <c r="OYQ539" s="546"/>
      <c r="OYR539" s="546"/>
      <c r="OYS539" s="89"/>
      <c r="OYT539" s="89"/>
      <c r="OYU539" s="546"/>
      <c r="OYV539" s="546"/>
      <c r="OYW539" s="546"/>
      <c r="OYX539" s="546"/>
      <c r="OYY539" s="546"/>
      <c r="OYZ539" s="204"/>
      <c r="OZA539" s="108"/>
      <c r="OZB539" s="546"/>
      <c r="OZC539" s="546"/>
      <c r="OZD539" s="546"/>
      <c r="OZE539" s="546"/>
      <c r="OZF539" s="546"/>
      <c r="OZG539" s="546"/>
      <c r="OZH539" s="546"/>
      <c r="OZI539" s="169"/>
      <c r="OZJ539" s="169"/>
      <c r="OZK539" s="169"/>
      <c r="OZL539" s="169"/>
      <c r="OZM539" s="169"/>
      <c r="OZN539" s="169"/>
      <c r="OZO539" s="169"/>
      <c r="OZP539" s="169"/>
      <c r="OZQ539" s="169"/>
      <c r="OZR539" s="169"/>
      <c r="OZS539" s="169"/>
      <c r="OZT539" s="169"/>
      <c r="OZU539" s="169"/>
      <c r="OZV539" s="169"/>
      <c r="OZW539" s="169"/>
      <c r="OZX539" s="169"/>
      <c r="OZY539" s="169"/>
      <c r="OZZ539" s="169"/>
      <c r="PAA539" s="169"/>
      <c r="PAB539" s="169"/>
      <c r="PAC539" s="169"/>
      <c r="PAD539" s="169"/>
      <c r="PAE539" s="169"/>
      <c r="PAF539" s="169"/>
      <c r="PAG539" s="169"/>
      <c r="PAH539" s="169"/>
      <c r="PAI539" s="169"/>
      <c r="PAJ539" s="169"/>
      <c r="PAK539" s="169"/>
      <c r="PAL539" s="169"/>
      <c r="PAM539" s="169"/>
      <c r="PAN539" s="169"/>
      <c r="PAO539" s="169"/>
      <c r="PAP539" s="169"/>
      <c r="PAQ539" s="169"/>
      <c r="PAR539" s="169"/>
      <c r="PAS539" s="169"/>
      <c r="PAT539" s="169"/>
      <c r="PAU539" s="169"/>
      <c r="PAV539" s="169"/>
      <c r="PAW539" s="169"/>
      <c r="PAX539" s="169"/>
      <c r="PAY539" s="169"/>
      <c r="PAZ539" s="169"/>
      <c r="PBA539" s="546"/>
      <c r="PBB539" s="546"/>
      <c r="PBC539" s="546"/>
      <c r="PBD539" s="546"/>
      <c r="PBE539" s="546"/>
      <c r="PBF539" s="546"/>
      <c r="PBG539" s="546"/>
      <c r="PBH539" s="546"/>
      <c r="PBI539" s="546"/>
      <c r="PBJ539" s="546"/>
      <c r="PBK539" s="546"/>
      <c r="PBL539" s="546"/>
      <c r="PBM539" s="546"/>
      <c r="PBN539" s="546"/>
      <c r="PBO539" s="546"/>
      <c r="PBP539" s="546"/>
      <c r="PBQ539" s="546"/>
      <c r="PBR539" s="546"/>
      <c r="PBS539" s="546"/>
      <c r="PBT539" s="546"/>
      <c r="PBU539" s="546"/>
      <c r="PBV539" s="546"/>
      <c r="PBW539" s="546"/>
      <c r="PBX539" s="546"/>
      <c r="PBY539" s="89"/>
      <c r="PBZ539" s="89"/>
      <c r="PCA539" s="89"/>
      <c r="PCB539" s="89"/>
      <c r="PCC539" s="89"/>
      <c r="PCD539" s="546"/>
      <c r="PCE539" s="546"/>
      <c r="PCF539" s="89"/>
      <c r="PCG539" s="89"/>
      <c r="PCH539" s="546"/>
      <c r="PCI539" s="546"/>
      <c r="PCJ539" s="89"/>
      <c r="PCK539" s="89"/>
      <c r="PCL539" s="546"/>
      <c r="PCM539" s="546"/>
      <c r="PCN539" s="546"/>
      <c r="PCO539" s="546"/>
      <c r="PCP539" s="546"/>
      <c r="PCQ539" s="546"/>
      <c r="PCR539" s="546"/>
      <c r="PCS539" s="89"/>
      <c r="PCT539" s="89"/>
      <c r="PCU539" s="546"/>
      <c r="PCV539" s="546"/>
      <c r="PCW539" s="89"/>
      <c r="PCX539" s="89"/>
      <c r="PCY539" s="546"/>
      <c r="PCZ539" s="546"/>
      <c r="PDA539" s="546"/>
      <c r="PDB539" s="546"/>
      <c r="PDC539" s="546"/>
      <c r="PDD539" s="204"/>
      <c r="PDE539" s="108"/>
      <c r="PDF539" s="546"/>
      <c r="PDG539" s="546"/>
      <c r="PDH539" s="546"/>
      <c r="PDI539" s="546"/>
      <c r="PDJ539" s="546"/>
      <c r="PDK539" s="546"/>
      <c r="PDL539" s="546"/>
      <c r="PDM539" s="169"/>
      <c r="PDN539" s="169"/>
      <c r="PDO539" s="169"/>
      <c r="PDP539" s="169"/>
      <c r="PDQ539" s="169"/>
      <c r="PDR539" s="169"/>
      <c r="PDS539" s="169"/>
      <c r="PDT539" s="169"/>
      <c r="PDU539" s="169"/>
      <c r="PDV539" s="169"/>
      <c r="PDW539" s="169"/>
      <c r="PDX539" s="169"/>
      <c r="PDY539" s="169"/>
      <c r="PDZ539" s="169"/>
      <c r="PEA539" s="169"/>
      <c r="PEB539" s="169"/>
      <c r="PEC539" s="169"/>
      <c r="PED539" s="169"/>
      <c r="PEE539" s="169"/>
      <c r="PEF539" s="169"/>
      <c r="PEG539" s="169"/>
      <c r="PEH539" s="169"/>
      <c r="PEI539" s="169"/>
      <c r="PEJ539" s="169"/>
      <c r="PEK539" s="169"/>
      <c r="PEL539" s="169"/>
      <c r="PEM539" s="169"/>
      <c r="PEN539" s="169"/>
      <c r="PEO539" s="169"/>
      <c r="PEP539" s="169"/>
      <c r="PEQ539" s="169"/>
      <c r="PER539" s="169"/>
      <c r="PES539" s="169"/>
      <c r="PET539" s="169"/>
      <c r="PEU539" s="169"/>
      <c r="PEV539" s="169"/>
      <c r="PEW539" s="169"/>
      <c r="PEX539" s="169"/>
      <c r="PEY539" s="169"/>
      <c r="PEZ539" s="169"/>
      <c r="PFA539" s="169"/>
      <c r="PFB539" s="169"/>
      <c r="PFC539" s="169"/>
      <c r="PFD539" s="169"/>
      <c r="PFE539" s="546"/>
      <c r="PFF539" s="546"/>
      <c r="PFG539" s="546"/>
      <c r="PFH539" s="546"/>
      <c r="PFI539" s="546"/>
      <c r="PFJ539" s="546"/>
      <c r="PFK539" s="546"/>
      <c r="PFL539" s="546"/>
      <c r="PFM539" s="546"/>
      <c r="PFN539" s="546"/>
      <c r="PFO539" s="546"/>
      <c r="PFP539" s="546"/>
      <c r="PFQ539" s="546"/>
      <c r="PFR539" s="546"/>
      <c r="PFS539" s="546"/>
      <c r="PFT539" s="546"/>
      <c r="PFU539" s="546"/>
      <c r="PFV539" s="546"/>
      <c r="PFW539" s="546"/>
      <c r="PFX539" s="546"/>
      <c r="PFY539" s="546"/>
      <c r="PFZ539" s="546"/>
      <c r="PGA539" s="546"/>
      <c r="PGB539" s="546"/>
      <c r="PGC539" s="89"/>
      <c r="PGD539" s="89"/>
      <c r="PGE539" s="89"/>
      <c r="PGF539" s="89"/>
      <c r="PGG539" s="89"/>
      <c r="PGH539" s="546"/>
      <c r="PGI539" s="546"/>
      <c r="PGJ539" s="89"/>
      <c r="PGK539" s="89"/>
      <c r="PGL539" s="546"/>
      <c r="PGM539" s="546"/>
      <c r="PGN539" s="89"/>
      <c r="PGO539" s="89"/>
      <c r="PGP539" s="546"/>
      <c r="PGQ539" s="546"/>
      <c r="PGR539" s="546"/>
      <c r="PGS539" s="546"/>
      <c r="PGT539" s="546"/>
      <c r="PGU539" s="546"/>
      <c r="PGV539" s="546"/>
      <c r="PGW539" s="89"/>
      <c r="PGX539" s="89"/>
      <c r="PGY539" s="546"/>
      <c r="PGZ539" s="546"/>
      <c r="PHA539" s="89"/>
      <c r="PHB539" s="89"/>
      <c r="PHC539" s="546"/>
      <c r="PHD539" s="546"/>
      <c r="PHE539" s="546"/>
      <c r="PHF539" s="546"/>
      <c r="PHG539" s="546"/>
      <c r="PHH539" s="204"/>
      <c r="PHI539" s="108"/>
      <c r="PHJ539" s="546"/>
      <c r="PHK539" s="546"/>
      <c r="PHL539" s="546"/>
      <c r="PHM539" s="546"/>
      <c r="PHN539" s="546"/>
      <c r="PHO539" s="546"/>
      <c r="PHP539" s="546"/>
      <c r="PHQ539" s="169"/>
      <c r="PHR539" s="169"/>
      <c r="PHS539" s="169"/>
      <c r="PHT539" s="169"/>
      <c r="PHU539" s="169"/>
      <c r="PHV539" s="169"/>
      <c r="PHW539" s="169"/>
      <c r="PHX539" s="169"/>
      <c r="PHY539" s="169"/>
      <c r="PHZ539" s="169"/>
      <c r="PIA539" s="169"/>
      <c r="PIB539" s="169"/>
      <c r="PIC539" s="169"/>
      <c r="PID539" s="169"/>
      <c r="PIE539" s="169"/>
      <c r="PIF539" s="169"/>
      <c r="PIG539" s="169"/>
      <c r="PIH539" s="169"/>
      <c r="PII539" s="169"/>
      <c r="PIJ539" s="169"/>
      <c r="PIK539" s="169"/>
      <c r="PIL539" s="169"/>
      <c r="PIM539" s="169"/>
      <c r="PIN539" s="169"/>
      <c r="PIO539" s="169"/>
      <c r="PIP539" s="169"/>
      <c r="PIQ539" s="169"/>
      <c r="PIR539" s="169"/>
      <c r="PIS539" s="169"/>
      <c r="PIT539" s="169"/>
      <c r="PIU539" s="169"/>
      <c r="PIV539" s="169"/>
      <c r="PIW539" s="169"/>
      <c r="PIX539" s="169"/>
      <c r="PIY539" s="169"/>
      <c r="PIZ539" s="169"/>
      <c r="PJA539" s="169"/>
      <c r="PJB539" s="169"/>
      <c r="PJC539" s="169"/>
      <c r="PJD539" s="169"/>
      <c r="PJE539" s="169"/>
      <c r="PJF539" s="169"/>
      <c r="PJG539" s="169"/>
      <c r="PJH539" s="169"/>
      <c r="PJI539" s="546"/>
      <c r="PJJ539" s="546"/>
      <c r="PJK539" s="546"/>
      <c r="PJL539" s="546"/>
      <c r="PJM539" s="546"/>
      <c r="PJN539" s="546"/>
      <c r="PJO539" s="546"/>
      <c r="PJP539" s="546"/>
      <c r="PJQ539" s="546"/>
      <c r="PJR539" s="546"/>
      <c r="PJS539" s="546"/>
      <c r="PJT539" s="546"/>
      <c r="PJU539" s="546"/>
      <c r="PJV539" s="546"/>
      <c r="PJW539" s="546"/>
      <c r="PJX539" s="546"/>
      <c r="PJY539" s="546"/>
      <c r="PJZ539" s="546"/>
      <c r="PKA539" s="546"/>
      <c r="PKB539" s="546"/>
      <c r="PKC539" s="546"/>
      <c r="PKD539" s="546"/>
      <c r="PKE539" s="546"/>
      <c r="PKF539" s="546"/>
      <c r="PKG539" s="89"/>
      <c r="PKH539" s="89"/>
      <c r="PKI539" s="89"/>
      <c r="PKJ539" s="89"/>
      <c r="PKK539" s="89"/>
      <c r="PKL539" s="546"/>
      <c r="PKM539" s="546"/>
      <c r="PKN539" s="89"/>
      <c r="PKO539" s="89"/>
      <c r="PKP539" s="546"/>
      <c r="PKQ539" s="546"/>
      <c r="PKR539" s="89"/>
      <c r="PKS539" s="89"/>
      <c r="PKT539" s="546"/>
      <c r="PKU539" s="546"/>
      <c r="PKV539" s="546"/>
      <c r="PKW539" s="546"/>
      <c r="PKX539" s="546"/>
      <c r="PKY539" s="546"/>
      <c r="PKZ539" s="546"/>
      <c r="PLA539" s="89"/>
      <c r="PLB539" s="89"/>
      <c r="PLC539" s="546"/>
      <c r="PLD539" s="546"/>
      <c r="PLE539" s="89"/>
      <c r="PLF539" s="89"/>
      <c r="PLG539" s="546"/>
      <c r="PLH539" s="546"/>
      <c r="PLI539" s="546"/>
      <c r="PLJ539" s="546"/>
      <c r="PLK539" s="546"/>
      <c r="PLL539" s="204"/>
      <c r="PLM539" s="108"/>
      <c r="PLN539" s="546"/>
      <c r="PLO539" s="546"/>
      <c r="PLP539" s="546"/>
      <c r="PLQ539" s="546"/>
      <c r="PLR539" s="546"/>
      <c r="PLS539" s="546"/>
      <c r="PLT539" s="546"/>
      <c r="PLU539" s="169"/>
      <c r="PLV539" s="169"/>
      <c r="PLW539" s="169"/>
      <c r="PLX539" s="169"/>
      <c r="PLY539" s="169"/>
      <c r="PLZ539" s="169"/>
      <c r="PMA539" s="169"/>
      <c r="PMB539" s="169"/>
      <c r="PMC539" s="169"/>
      <c r="PMD539" s="169"/>
      <c r="PME539" s="169"/>
      <c r="PMF539" s="169"/>
      <c r="PMG539" s="169"/>
      <c r="PMH539" s="169"/>
      <c r="PMI539" s="169"/>
      <c r="PMJ539" s="169"/>
      <c r="PMK539" s="169"/>
      <c r="PML539" s="169"/>
      <c r="PMM539" s="169"/>
      <c r="PMN539" s="169"/>
      <c r="PMO539" s="169"/>
      <c r="PMP539" s="169"/>
      <c r="PMQ539" s="169"/>
      <c r="PMR539" s="169"/>
      <c r="PMS539" s="169"/>
      <c r="PMT539" s="169"/>
      <c r="PMU539" s="169"/>
      <c r="PMV539" s="169"/>
      <c r="PMW539" s="169"/>
      <c r="PMX539" s="169"/>
      <c r="PMY539" s="169"/>
      <c r="PMZ539" s="169"/>
      <c r="PNA539" s="169"/>
      <c r="PNB539" s="169"/>
      <c r="PNC539" s="169"/>
      <c r="PND539" s="169"/>
      <c r="PNE539" s="169"/>
      <c r="PNF539" s="169"/>
      <c r="PNG539" s="169"/>
      <c r="PNH539" s="169"/>
      <c r="PNI539" s="169"/>
      <c r="PNJ539" s="169"/>
      <c r="PNK539" s="169"/>
      <c r="PNL539" s="169"/>
      <c r="PNM539" s="546"/>
      <c r="PNN539" s="546"/>
      <c r="PNO539" s="546"/>
      <c r="PNP539" s="546"/>
      <c r="PNQ539" s="546"/>
      <c r="PNR539" s="546"/>
      <c r="PNS539" s="546"/>
      <c r="PNT539" s="546"/>
      <c r="PNU539" s="546"/>
      <c r="PNV539" s="546"/>
      <c r="PNW539" s="546"/>
      <c r="PNX539" s="546"/>
      <c r="PNY539" s="546"/>
      <c r="PNZ539" s="546"/>
      <c r="POA539" s="546"/>
      <c r="POB539" s="546"/>
      <c r="POC539" s="546"/>
      <c r="POD539" s="546"/>
      <c r="POE539" s="546"/>
      <c r="POF539" s="546"/>
      <c r="POG539" s="546"/>
      <c r="POH539" s="546"/>
      <c r="POI539" s="546"/>
      <c r="POJ539" s="546"/>
      <c r="POK539" s="89"/>
      <c r="POL539" s="89"/>
      <c r="POM539" s="89"/>
      <c r="PON539" s="89"/>
      <c r="POO539" s="89"/>
      <c r="POP539" s="546"/>
      <c r="POQ539" s="546"/>
      <c r="POR539" s="89"/>
      <c r="POS539" s="89"/>
      <c r="POT539" s="546"/>
      <c r="POU539" s="546"/>
      <c r="POV539" s="89"/>
      <c r="POW539" s="89"/>
      <c r="POX539" s="546"/>
      <c r="POY539" s="546"/>
      <c r="POZ539" s="546"/>
      <c r="PPA539" s="546"/>
      <c r="PPB539" s="546"/>
      <c r="PPC539" s="546"/>
      <c r="PPD539" s="546"/>
      <c r="PPE539" s="89"/>
      <c r="PPF539" s="89"/>
      <c r="PPG539" s="546"/>
      <c r="PPH539" s="546"/>
      <c r="PPI539" s="89"/>
      <c r="PPJ539" s="89"/>
      <c r="PPK539" s="546"/>
      <c r="PPL539" s="546"/>
      <c r="PPM539" s="546"/>
      <c r="PPN539" s="546"/>
      <c r="PPO539" s="546"/>
      <c r="PPP539" s="204"/>
      <c r="PPQ539" s="108"/>
      <c r="PPR539" s="546"/>
      <c r="PPS539" s="546"/>
      <c r="PPT539" s="546"/>
      <c r="PPU539" s="546"/>
      <c r="PPV539" s="546"/>
      <c r="PPW539" s="546"/>
      <c r="PPX539" s="546"/>
      <c r="PPY539" s="169"/>
      <c r="PPZ539" s="169"/>
      <c r="PQA539" s="169"/>
      <c r="PQB539" s="169"/>
      <c r="PQC539" s="169"/>
      <c r="PQD539" s="169"/>
      <c r="PQE539" s="169"/>
      <c r="PQF539" s="169"/>
      <c r="PQG539" s="169"/>
      <c r="PQH539" s="169"/>
      <c r="PQI539" s="169"/>
      <c r="PQJ539" s="169"/>
      <c r="PQK539" s="169"/>
      <c r="PQL539" s="169"/>
      <c r="PQM539" s="169"/>
      <c r="PQN539" s="169"/>
      <c r="PQO539" s="169"/>
      <c r="PQP539" s="169"/>
      <c r="PQQ539" s="169"/>
      <c r="PQR539" s="169"/>
      <c r="PQS539" s="169"/>
      <c r="PQT539" s="169"/>
      <c r="PQU539" s="169"/>
      <c r="PQV539" s="169"/>
      <c r="PQW539" s="169"/>
      <c r="PQX539" s="169"/>
      <c r="PQY539" s="169"/>
      <c r="PQZ539" s="169"/>
      <c r="PRA539" s="169"/>
      <c r="PRB539" s="169"/>
      <c r="PRC539" s="169"/>
      <c r="PRD539" s="169"/>
      <c r="PRE539" s="169"/>
      <c r="PRF539" s="169"/>
      <c r="PRG539" s="169"/>
      <c r="PRH539" s="169"/>
      <c r="PRI539" s="169"/>
      <c r="PRJ539" s="169"/>
      <c r="PRK539" s="169"/>
      <c r="PRL539" s="169"/>
      <c r="PRM539" s="169"/>
      <c r="PRN539" s="169"/>
      <c r="PRO539" s="169"/>
      <c r="PRP539" s="169"/>
      <c r="PRQ539" s="546"/>
      <c r="PRR539" s="546"/>
      <c r="PRS539" s="546"/>
      <c r="PRT539" s="546"/>
      <c r="PRU539" s="546"/>
      <c r="PRV539" s="546"/>
      <c r="PRW539" s="546"/>
      <c r="PRX539" s="546"/>
      <c r="PRY539" s="546"/>
      <c r="PRZ539" s="546"/>
      <c r="PSA539" s="546"/>
      <c r="PSB539" s="546"/>
      <c r="PSC539" s="546"/>
      <c r="PSD539" s="546"/>
      <c r="PSE539" s="546"/>
      <c r="PSF539" s="546"/>
      <c r="PSG539" s="546"/>
      <c r="PSH539" s="546"/>
      <c r="PSI539" s="546"/>
      <c r="PSJ539" s="546"/>
      <c r="PSK539" s="546"/>
      <c r="PSL539" s="546"/>
      <c r="PSM539" s="546"/>
      <c r="PSN539" s="546"/>
      <c r="PSO539" s="89"/>
      <c r="PSP539" s="89"/>
      <c r="PSQ539" s="89"/>
      <c r="PSR539" s="89"/>
      <c r="PSS539" s="89"/>
      <c r="PST539" s="546"/>
      <c r="PSU539" s="546"/>
      <c r="PSV539" s="89"/>
      <c r="PSW539" s="89"/>
      <c r="PSX539" s="546"/>
      <c r="PSY539" s="546"/>
      <c r="PSZ539" s="89"/>
      <c r="PTA539" s="89"/>
      <c r="PTB539" s="546"/>
      <c r="PTC539" s="546"/>
      <c r="PTD539" s="546"/>
      <c r="PTE539" s="546"/>
      <c r="PTF539" s="546"/>
      <c r="PTG539" s="546"/>
      <c r="PTH539" s="546"/>
      <c r="PTI539" s="89"/>
      <c r="PTJ539" s="89"/>
      <c r="PTK539" s="546"/>
      <c r="PTL539" s="546"/>
      <c r="PTM539" s="89"/>
      <c r="PTN539" s="89"/>
      <c r="PTO539" s="546"/>
      <c r="PTP539" s="546"/>
      <c r="PTQ539" s="546"/>
      <c r="PTR539" s="546"/>
      <c r="PTS539" s="546"/>
      <c r="PTT539" s="204"/>
      <c r="PTU539" s="108"/>
      <c r="PTV539" s="546"/>
      <c r="PTW539" s="546"/>
      <c r="PTX539" s="546"/>
      <c r="PTY539" s="546"/>
      <c r="PTZ539" s="546"/>
      <c r="PUA539" s="546"/>
      <c r="PUB539" s="546"/>
      <c r="PUC539" s="169"/>
      <c r="PUD539" s="169"/>
      <c r="PUE539" s="169"/>
      <c r="PUF539" s="169"/>
      <c r="PUG539" s="169"/>
      <c r="PUH539" s="169"/>
      <c r="PUI539" s="169"/>
      <c r="PUJ539" s="169"/>
      <c r="PUK539" s="169"/>
      <c r="PUL539" s="169"/>
      <c r="PUM539" s="169"/>
      <c r="PUN539" s="169"/>
      <c r="PUO539" s="169"/>
      <c r="PUP539" s="169"/>
      <c r="PUQ539" s="169"/>
      <c r="PUR539" s="169"/>
      <c r="PUS539" s="169"/>
      <c r="PUT539" s="169"/>
      <c r="PUU539" s="169"/>
      <c r="PUV539" s="169"/>
      <c r="PUW539" s="169"/>
      <c r="PUX539" s="169"/>
      <c r="PUY539" s="169"/>
      <c r="PUZ539" s="169"/>
      <c r="PVA539" s="169"/>
      <c r="PVB539" s="169"/>
      <c r="PVC539" s="169"/>
      <c r="PVD539" s="169"/>
      <c r="PVE539" s="169"/>
      <c r="PVF539" s="169"/>
      <c r="PVG539" s="169"/>
      <c r="PVH539" s="169"/>
      <c r="PVI539" s="169"/>
      <c r="PVJ539" s="169"/>
      <c r="PVK539" s="169"/>
      <c r="PVL539" s="169"/>
      <c r="PVM539" s="169"/>
      <c r="PVN539" s="169"/>
      <c r="PVO539" s="169"/>
      <c r="PVP539" s="169"/>
      <c r="PVQ539" s="169"/>
      <c r="PVR539" s="169"/>
      <c r="PVS539" s="169"/>
      <c r="PVT539" s="169"/>
      <c r="PVU539" s="546"/>
      <c r="PVV539" s="546"/>
      <c r="PVW539" s="546"/>
      <c r="PVX539" s="546"/>
      <c r="PVY539" s="546"/>
      <c r="PVZ539" s="546"/>
      <c r="PWA539" s="546"/>
      <c r="PWB539" s="546"/>
      <c r="PWC539" s="546"/>
      <c r="PWD539" s="546"/>
      <c r="PWE539" s="546"/>
      <c r="PWF539" s="546"/>
      <c r="PWG539" s="546"/>
      <c r="PWH539" s="546"/>
      <c r="PWI539" s="546"/>
      <c r="PWJ539" s="546"/>
      <c r="PWK539" s="546"/>
      <c r="PWL539" s="546"/>
      <c r="PWM539" s="546"/>
      <c r="PWN539" s="546"/>
      <c r="PWO539" s="546"/>
      <c r="PWP539" s="546"/>
      <c r="PWQ539" s="546"/>
      <c r="PWR539" s="546"/>
      <c r="PWS539" s="89"/>
      <c r="PWT539" s="89"/>
      <c r="PWU539" s="89"/>
      <c r="PWV539" s="89"/>
      <c r="PWW539" s="89"/>
      <c r="PWX539" s="546"/>
      <c r="PWY539" s="546"/>
      <c r="PWZ539" s="89"/>
      <c r="PXA539" s="89"/>
      <c r="PXB539" s="546"/>
      <c r="PXC539" s="546"/>
      <c r="PXD539" s="89"/>
      <c r="PXE539" s="89"/>
      <c r="PXF539" s="546"/>
      <c r="PXG539" s="546"/>
      <c r="PXH539" s="546"/>
      <c r="PXI539" s="546"/>
      <c r="PXJ539" s="546"/>
      <c r="PXK539" s="546"/>
      <c r="PXL539" s="546"/>
      <c r="PXM539" s="89"/>
      <c r="PXN539" s="89"/>
      <c r="PXO539" s="546"/>
      <c r="PXP539" s="546"/>
      <c r="PXQ539" s="89"/>
      <c r="PXR539" s="89"/>
      <c r="PXS539" s="546"/>
      <c r="PXT539" s="546"/>
      <c r="PXU539" s="546"/>
      <c r="PXV539" s="546"/>
      <c r="PXW539" s="546"/>
      <c r="PXX539" s="204"/>
      <c r="PXY539" s="108"/>
      <c r="PXZ539" s="546"/>
      <c r="PYA539" s="546"/>
      <c r="PYB539" s="546"/>
      <c r="PYC539" s="546"/>
      <c r="PYD539" s="546"/>
      <c r="PYE539" s="546"/>
      <c r="PYF539" s="546"/>
      <c r="PYG539" s="169"/>
      <c r="PYH539" s="169"/>
      <c r="PYI539" s="169"/>
      <c r="PYJ539" s="169"/>
      <c r="PYK539" s="169"/>
      <c r="PYL539" s="169"/>
      <c r="PYM539" s="169"/>
      <c r="PYN539" s="169"/>
      <c r="PYO539" s="169"/>
      <c r="PYP539" s="169"/>
      <c r="PYQ539" s="169"/>
      <c r="PYR539" s="169"/>
      <c r="PYS539" s="169"/>
      <c r="PYT539" s="169"/>
      <c r="PYU539" s="169"/>
      <c r="PYV539" s="169"/>
      <c r="PYW539" s="169"/>
      <c r="PYX539" s="169"/>
      <c r="PYY539" s="169"/>
      <c r="PYZ539" s="169"/>
      <c r="PZA539" s="169"/>
      <c r="PZB539" s="169"/>
      <c r="PZC539" s="169"/>
      <c r="PZD539" s="169"/>
      <c r="PZE539" s="169"/>
      <c r="PZF539" s="169"/>
      <c r="PZG539" s="169"/>
      <c r="PZH539" s="169"/>
      <c r="PZI539" s="169"/>
      <c r="PZJ539" s="169"/>
      <c r="PZK539" s="169"/>
      <c r="PZL539" s="169"/>
      <c r="PZM539" s="169"/>
      <c r="PZN539" s="169"/>
      <c r="PZO539" s="169"/>
      <c r="PZP539" s="169"/>
      <c r="PZQ539" s="169"/>
      <c r="PZR539" s="169"/>
      <c r="PZS539" s="169"/>
      <c r="PZT539" s="169"/>
      <c r="PZU539" s="169"/>
      <c r="PZV539" s="169"/>
      <c r="PZW539" s="169"/>
      <c r="PZX539" s="169"/>
      <c r="PZY539" s="546"/>
      <c r="PZZ539" s="546"/>
      <c r="QAA539" s="546"/>
      <c r="QAB539" s="546"/>
      <c r="QAC539" s="546"/>
      <c r="QAD539" s="546"/>
      <c r="QAE539" s="546"/>
      <c r="QAF539" s="546"/>
      <c r="QAG539" s="546"/>
      <c r="QAH539" s="546"/>
      <c r="QAI539" s="546"/>
      <c r="QAJ539" s="546"/>
      <c r="QAK539" s="546"/>
      <c r="QAL539" s="546"/>
      <c r="QAM539" s="546"/>
      <c r="QAN539" s="546"/>
      <c r="QAO539" s="546"/>
      <c r="QAP539" s="546"/>
      <c r="QAQ539" s="546"/>
      <c r="QAR539" s="546"/>
      <c r="QAS539" s="546"/>
      <c r="QAT539" s="546"/>
      <c r="QAU539" s="546"/>
      <c r="QAV539" s="546"/>
      <c r="QAW539" s="89"/>
      <c r="QAX539" s="89"/>
      <c r="QAY539" s="89"/>
      <c r="QAZ539" s="89"/>
      <c r="QBA539" s="89"/>
      <c r="QBB539" s="546"/>
      <c r="QBC539" s="546"/>
      <c r="QBD539" s="89"/>
      <c r="QBE539" s="89"/>
      <c r="QBF539" s="546"/>
      <c r="QBG539" s="546"/>
      <c r="QBH539" s="89"/>
      <c r="QBI539" s="89"/>
      <c r="QBJ539" s="546"/>
      <c r="QBK539" s="546"/>
      <c r="QBL539" s="546"/>
      <c r="QBM539" s="546"/>
      <c r="QBN539" s="546"/>
      <c r="QBO539" s="546"/>
      <c r="QBP539" s="546"/>
      <c r="QBQ539" s="89"/>
      <c r="QBR539" s="89"/>
      <c r="QBS539" s="546"/>
      <c r="QBT539" s="546"/>
      <c r="QBU539" s="89"/>
      <c r="QBV539" s="89"/>
      <c r="QBW539" s="546"/>
      <c r="QBX539" s="546"/>
      <c r="QBY539" s="546"/>
      <c r="QBZ539" s="546"/>
      <c r="QCA539" s="546"/>
      <c r="QCB539" s="204"/>
      <c r="QCC539" s="108"/>
      <c r="QCD539" s="546"/>
      <c r="QCE539" s="546"/>
      <c r="QCF539" s="546"/>
      <c r="QCG539" s="546"/>
      <c r="QCH539" s="546"/>
      <c r="QCI539" s="546"/>
      <c r="QCJ539" s="546"/>
      <c r="QCK539" s="169"/>
      <c r="QCL539" s="169"/>
      <c r="QCM539" s="169"/>
      <c r="QCN539" s="169"/>
      <c r="QCO539" s="169"/>
      <c r="QCP539" s="169"/>
      <c r="QCQ539" s="169"/>
      <c r="QCR539" s="169"/>
      <c r="QCS539" s="169"/>
      <c r="QCT539" s="169"/>
      <c r="QCU539" s="169"/>
      <c r="QCV539" s="169"/>
      <c r="QCW539" s="169"/>
      <c r="QCX539" s="169"/>
      <c r="QCY539" s="169"/>
      <c r="QCZ539" s="169"/>
      <c r="QDA539" s="169"/>
      <c r="QDB539" s="169"/>
      <c r="QDC539" s="169"/>
      <c r="QDD539" s="169"/>
      <c r="QDE539" s="169"/>
      <c r="QDF539" s="169"/>
      <c r="QDG539" s="169"/>
      <c r="QDH539" s="169"/>
      <c r="QDI539" s="169"/>
      <c r="QDJ539" s="169"/>
      <c r="QDK539" s="169"/>
      <c r="QDL539" s="169"/>
      <c r="QDM539" s="169"/>
      <c r="QDN539" s="169"/>
      <c r="QDO539" s="169"/>
      <c r="QDP539" s="169"/>
      <c r="QDQ539" s="169"/>
      <c r="QDR539" s="169"/>
      <c r="QDS539" s="169"/>
      <c r="QDT539" s="169"/>
      <c r="QDU539" s="169"/>
      <c r="QDV539" s="169"/>
      <c r="QDW539" s="169"/>
      <c r="QDX539" s="169"/>
      <c r="QDY539" s="169"/>
      <c r="QDZ539" s="169"/>
      <c r="QEA539" s="169"/>
      <c r="QEB539" s="169"/>
      <c r="QEC539" s="546"/>
      <c r="QED539" s="546"/>
      <c r="QEE539" s="546"/>
      <c r="QEF539" s="546"/>
      <c r="QEG539" s="546"/>
      <c r="QEH539" s="546"/>
      <c r="QEI539" s="546"/>
      <c r="QEJ539" s="546"/>
      <c r="QEK539" s="546"/>
      <c r="QEL539" s="546"/>
      <c r="QEM539" s="546"/>
      <c r="QEN539" s="546"/>
      <c r="QEO539" s="546"/>
      <c r="QEP539" s="546"/>
      <c r="QEQ539" s="546"/>
      <c r="QER539" s="546"/>
      <c r="QES539" s="546"/>
      <c r="QET539" s="546"/>
      <c r="QEU539" s="546"/>
      <c r="QEV539" s="546"/>
      <c r="QEW539" s="546"/>
      <c r="QEX539" s="546"/>
      <c r="QEY539" s="546"/>
      <c r="QEZ539" s="546"/>
      <c r="QFA539" s="89"/>
      <c r="QFB539" s="89"/>
      <c r="QFC539" s="89"/>
      <c r="QFD539" s="89"/>
      <c r="QFE539" s="89"/>
      <c r="QFF539" s="546"/>
      <c r="QFG539" s="546"/>
      <c r="QFH539" s="89"/>
      <c r="QFI539" s="89"/>
      <c r="QFJ539" s="546"/>
      <c r="QFK539" s="546"/>
      <c r="QFL539" s="89"/>
      <c r="QFM539" s="89"/>
      <c r="QFN539" s="546"/>
      <c r="QFO539" s="546"/>
      <c r="QFP539" s="546"/>
      <c r="QFQ539" s="546"/>
      <c r="QFR539" s="546"/>
      <c r="QFS539" s="546"/>
      <c r="QFT539" s="546"/>
      <c r="QFU539" s="89"/>
      <c r="QFV539" s="89"/>
      <c r="QFW539" s="546"/>
      <c r="QFX539" s="546"/>
      <c r="QFY539" s="89"/>
      <c r="QFZ539" s="89"/>
      <c r="QGA539" s="546"/>
      <c r="QGB539" s="546"/>
      <c r="QGC539" s="546"/>
      <c r="QGD539" s="546"/>
      <c r="QGE539" s="546"/>
      <c r="QGF539" s="204"/>
      <c r="QGG539" s="108"/>
      <c r="QGH539" s="546"/>
      <c r="QGI539" s="546"/>
      <c r="QGJ539" s="546"/>
      <c r="QGK539" s="546"/>
      <c r="QGL539" s="546"/>
      <c r="QGM539" s="546"/>
      <c r="QGN539" s="546"/>
      <c r="QGO539" s="169"/>
      <c r="QGP539" s="169"/>
      <c r="QGQ539" s="169"/>
      <c r="QGR539" s="169"/>
      <c r="QGS539" s="169"/>
      <c r="QGT539" s="169"/>
      <c r="QGU539" s="169"/>
      <c r="QGV539" s="169"/>
      <c r="QGW539" s="169"/>
      <c r="QGX539" s="169"/>
      <c r="QGY539" s="169"/>
      <c r="QGZ539" s="169"/>
      <c r="QHA539" s="169"/>
      <c r="QHB539" s="169"/>
      <c r="QHC539" s="169"/>
      <c r="QHD539" s="169"/>
      <c r="QHE539" s="169"/>
      <c r="QHF539" s="169"/>
      <c r="QHG539" s="169"/>
      <c r="QHH539" s="169"/>
      <c r="QHI539" s="169"/>
      <c r="QHJ539" s="169"/>
      <c r="QHK539" s="169"/>
      <c r="QHL539" s="169"/>
      <c r="QHM539" s="169"/>
      <c r="QHN539" s="169"/>
      <c r="QHO539" s="169"/>
      <c r="QHP539" s="169"/>
      <c r="QHQ539" s="169"/>
      <c r="QHR539" s="169"/>
      <c r="QHS539" s="169"/>
      <c r="QHT539" s="169"/>
      <c r="QHU539" s="169"/>
      <c r="QHV539" s="169"/>
      <c r="QHW539" s="169"/>
      <c r="QHX539" s="169"/>
      <c r="QHY539" s="169"/>
      <c r="QHZ539" s="169"/>
      <c r="QIA539" s="169"/>
      <c r="QIB539" s="169"/>
      <c r="QIC539" s="169"/>
      <c r="QID539" s="169"/>
      <c r="QIE539" s="169"/>
      <c r="QIF539" s="169"/>
      <c r="QIG539" s="546"/>
      <c r="QIH539" s="546"/>
      <c r="QII539" s="546"/>
      <c r="QIJ539" s="546"/>
      <c r="QIK539" s="546"/>
      <c r="QIL539" s="546"/>
      <c r="QIM539" s="546"/>
      <c r="QIN539" s="546"/>
      <c r="QIO539" s="546"/>
      <c r="QIP539" s="546"/>
      <c r="QIQ539" s="546"/>
      <c r="QIR539" s="546"/>
      <c r="QIS539" s="546"/>
      <c r="QIT539" s="546"/>
      <c r="QIU539" s="546"/>
      <c r="QIV539" s="546"/>
      <c r="QIW539" s="546"/>
      <c r="QIX539" s="546"/>
      <c r="QIY539" s="546"/>
      <c r="QIZ539" s="546"/>
      <c r="QJA539" s="546"/>
      <c r="QJB539" s="546"/>
      <c r="QJC539" s="546"/>
      <c r="QJD539" s="546"/>
      <c r="QJE539" s="89"/>
      <c r="QJF539" s="89"/>
      <c r="QJG539" s="89"/>
      <c r="QJH539" s="89"/>
      <c r="QJI539" s="89"/>
      <c r="QJJ539" s="546"/>
      <c r="QJK539" s="546"/>
      <c r="QJL539" s="89"/>
      <c r="QJM539" s="89"/>
      <c r="QJN539" s="546"/>
      <c r="QJO539" s="546"/>
      <c r="QJP539" s="89"/>
      <c r="QJQ539" s="89"/>
      <c r="QJR539" s="546"/>
      <c r="QJS539" s="546"/>
      <c r="QJT539" s="546"/>
      <c r="QJU539" s="546"/>
      <c r="QJV539" s="546"/>
      <c r="QJW539" s="546"/>
      <c r="QJX539" s="546"/>
      <c r="QJY539" s="89"/>
      <c r="QJZ539" s="89"/>
      <c r="QKA539" s="546"/>
      <c r="QKB539" s="546"/>
      <c r="QKC539" s="89"/>
      <c r="QKD539" s="89"/>
      <c r="QKE539" s="546"/>
      <c r="QKF539" s="546"/>
      <c r="QKG539" s="546"/>
      <c r="QKH539" s="546"/>
      <c r="QKI539" s="546"/>
      <c r="QKJ539" s="204"/>
      <c r="QKK539" s="108"/>
      <c r="QKL539" s="546"/>
      <c r="QKM539" s="546"/>
      <c r="QKN539" s="546"/>
      <c r="QKO539" s="546"/>
      <c r="QKP539" s="546"/>
      <c r="QKQ539" s="546"/>
      <c r="QKR539" s="546"/>
      <c r="QKS539" s="169"/>
      <c r="QKT539" s="169"/>
      <c r="QKU539" s="169"/>
      <c r="QKV539" s="169"/>
      <c r="QKW539" s="169"/>
      <c r="QKX539" s="169"/>
      <c r="QKY539" s="169"/>
      <c r="QKZ539" s="169"/>
      <c r="QLA539" s="169"/>
      <c r="QLB539" s="169"/>
      <c r="QLC539" s="169"/>
      <c r="QLD539" s="169"/>
      <c r="QLE539" s="169"/>
      <c r="QLF539" s="169"/>
      <c r="QLG539" s="169"/>
      <c r="QLH539" s="169"/>
      <c r="QLI539" s="169"/>
      <c r="QLJ539" s="169"/>
      <c r="QLK539" s="169"/>
      <c r="QLL539" s="169"/>
      <c r="QLM539" s="169"/>
      <c r="QLN539" s="169"/>
      <c r="QLO539" s="169"/>
      <c r="QLP539" s="169"/>
      <c r="QLQ539" s="169"/>
      <c r="QLR539" s="169"/>
      <c r="QLS539" s="169"/>
      <c r="QLT539" s="169"/>
      <c r="QLU539" s="169"/>
      <c r="QLV539" s="169"/>
      <c r="QLW539" s="169"/>
      <c r="QLX539" s="169"/>
      <c r="QLY539" s="169"/>
      <c r="QLZ539" s="169"/>
      <c r="QMA539" s="169"/>
      <c r="QMB539" s="169"/>
      <c r="QMC539" s="169"/>
      <c r="QMD539" s="169"/>
      <c r="QME539" s="169"/>
      <c r="QMF539" s="169"/>
      <c r="QMG539" s="169"/>
      <c r="QMH539" s="169"/>
      <c r="QMI539" s="169"/>
      <c r="QMJ539" s="169"/>
      <c r="QMK539" s="546"/>
      <c r="QML539" s="546"/>
      <c r="QMM539" s="546"/>
      <c r="QMN539" s="546"/>
      <c r="QMO539" s="546"/>
      <c r="QMP539" s="546"/>
      <c r="QMQ539" s="546"/>
      <c r="QMR539" s="546"/>
      <c r="QMS539" s="546"/>
      <c r="QMT539" s="546"/>
      <c r="QMU539" s="546"/>
      <c r="QMV539" s="546"/>
      <c r="QMW539" s="546"/>
      <c r="QMX539" s="546"/>
      <c r="QMY539" s="546"/>
      <c r="QMZ539" s="546"/>
      <c r="QNA539" s="546"/>
      <c r="QNB539" s="546"/>
      <c r="QNC539" s="546"/>
      <c r="QND539" s="546"/>
      <c r="QNE539" s="546"/>
      <c r="QNF539" s="546"/>
      <c r="QNG539" s="546"/>
      <c r="QNH539" s="546"/>
      <c r="QNI539" s="89"/>
      <c r="QNJ539" s="89"/>
      <c r="QNK539" s="89"/>
      <c r="QNL539" s="89"/>
      <c r="QNM539" s="89"/>
      <c r="QNN539" s="546"/>
      <c r="QNO539" s="546"/>
      <c r="QNP539" s="89"/>
      <c r="QNQ539" s="89"/>
      <c r="QNR539" s="546"/>
      <c r="QNS539" s="546"/>
      <c r="QNT539" s="89"/>
      <c r="QNU539" s="89"/>
      <c r="QNV539" s="546"/>
      <c r="QNW539" s="546"/>
      <c r="QNX539" s="546"/>
      <c r="QNY539" s="546"/>
      <c r="QNZ539" s="546"/>
      <c r="QOA539" s="546"/>
      <c r="QOB539" s="546"/>
      <c r="QOC539" s="89"/>
      <c r="QOD539" s="89"/>
      <c r="QOE539" s="546"/>
      <c r="QOF539" s="546"/>
      <c r="QOG539" s="89"/>
      <c r="QOH539" s="89"/>
      <c r="QOI539" s="546"/>
      <c r="QOJ539" s="546"/>
      <c r="QOK539" s="546"/>
      <c r="QOL539" s="546"/>
      <c r="QOM539" s="546"/>
      <c r="QON539" s="204"/>
      <c r="QOO539" s="108"/>
      <c r="QOP539" s="546"/>
      <c r="QOQ539" s="546"/>
      <c r="QOR539" s="546"/>
      <c r="QOS539" s="546"/>
      <c r="QOT539" s="546"/>
      <c r="QOU539" s="546"/>
      <c r="QOV539" s="546"/>
      <c r="QOW539" s="169"/>
      <c r="QOX539" s="169"/>
      <c r="QOY539" s="169"/>
      <c r="QOZ539" s="169"/>
      <c r="QPA539" s="169"/>
      <c r="QPB539" s="169"/>
      <c r="QPC539" s="169"/>
      <c r="QPD539" s="169"/>
      <c r="QPE539" s="169"/>
      <c r="QPF539" s="169"/>
      <c r="QPG539" s="169"/>
      <c r="QPH539" s="169"/>
      <c r="QPI539" s="169"/>
      <c r="QPJ539" s="169"/>
      <c r="QPK539" s="169"/>
      <c r="QPL539" s="169"/>
      <c r="QPM539" s="169"/>
      <c r="QPN539" s="169"/>
      <c r="QPO539" s="169"/>
      <c r="QPP539" s="169"/>
      <c r="QPQ539" s="169"/>
      <c r="QPR539" s="169"/>
      <c r="QPS539" s="169"/>
      <c r="QPT539" s="169"/>
      <c r="QPU539" s="169"/>
      <c r="QPV539" s="169"/>
      <c r="QPW539" s="169"/>
      <c r="QPX539" s="169"/>
      <c r="QPY539" s="169"/>
      <c r="QPZ539" s="169"/>
      <c r="QQA539" s="169"/>
      <c r="QQB539" s="169"/>
      <c r="QQC539" s="169"/>
      <c r="QQD539" s="169"/>
      <c r="QQE539" s="169"/>
      <c r="QQF539" s="169"/>
      <c r="QQG539" s="169"/>
      <c r="QQH539" s="169"/>
      <c r="QQI539" s="169"/>
      <c r="QQJ539" s="169"/>
      <c r="QQK539" s="169"/>
      <c r="QQL539" s="169"/>
      <c r="QQM539" s="169"/>
      <c r="QQN539" s="169"/>
      <c r="QQO539" s="546"/>
      <c r="QQP539" s="546"/>
      <c r="QQQ539" s="546"/>
      <c r="QQR539" s="546"/>
      <c r="QQS539" s="546"/>
      <c r="QQT539" s="546"/>
      <c r="QQU539" s="546"/>
      <c r="QQV539" s="546"/>
      <c r="QQW539" s="546"/>
      <c r="QQX539" s="546"/>
      <c r="QQY539" s="546"/>
      <c r="QQZ539" s="546"/>
      <c r="QRA539" s="546"/>
      <c r="QRB539" s="546"/>
      <c r="QRC539" s="546"/>
      <c r="QRD539" s="546"/>
      <c r="QRE539" s="546"/>
      <c r="QRF539" s="546"/>
      <c r="QRG539" s="546"/>
      <c r="QRH539" s="546"/>
      <c r="QRI539" s="546"/>
      <c r="QRJ539" s="546"/>
      <c r="QRK539" s="546"/>
      <c r="QRL539" s="546"/>
      <c r="QRM539" s="89"/>
      <c r="QRN539" s="89"/>
      <c r="QRO539" s="89"/>
      <c r="QRP539" s="89"/>
      <c r="QRQ539" s="89"/>
      <c r="QRR539" s="546"/>
      <c r="QRS539" s="546"/>
      <c r="QRT539" s="89"/>
      <c r="QRU539" s="89"/>
      <c r="QRV539" s="546"/>
      <c r="QRW539" s="546"/>
      <c r="QRX539" s="89"/>
      <c r="QRY539" s="89"/>
      <c r="QRZ539" s="546"/>
      <c r="QSA539" s="546"/>
      <c r="QSB539" s="546"/>
      <c r="QSC539" s="546"/>
      <c r="QSD539" s="546"/>
      <c r="QSE539" s="546"/>
      <c r="QSF539" s="546"/>
      <c r="QSG539" s="89"/>
      <c r="QSH539" s="89"/>
      <c r="QSI539" s="546"/>
      <c r="QSJ539" s="546"/>
      <c r="QSK539" s="89"/>
      <c r="QSL539" s="89"/>
      <c r="QSM539" s="546"/>
      <c r="QSN539" s="546"/>
      <c r="QSO539" s="546"/>
      <c r="QSP539" s="546"/>
      <c r="QSQ539" s="546"/>
      <c r="QSR539" s="204"/>
      <c r="QSS539" s="108"/>
      <c r="QST539" s="546"/>
      <c r="QSU539" s="546"/>
      <c r="QSV539" s="546"/>
      <c r="QSW539" s="546"/>
      <c r="QSX539" s="546"/>
      <c r="QSY539" s="546"/>
      <c r="QSZ539" s="546"/>
      <c r="QTA539" s="169"/>
      <c r="QTB539" s="169"/>
      <c r="QTC539" s="169"/>
      <c r="QTD539" s="169"/>
      <c r="QTE539" s="169"/>
      <c r="QTF539" s="169"/>
      <c r="QTG539" s="169"/>
      <c r="QTH539" s="169"/>
      <c r="QTI539" s="169"/>
      <c r="QTJ539" s="169"/>
      <c r="QTK539" s="169"/>
      <c r="QTL539" s="169"/>
      <c r="QTM539" s="169"/>
      <c r="QTN539" s="169"/>
      <c r="QTO539" s="169"/>
      <c r="QTP539" s="169"/>
      <c r="QTQ539" s="169"/>
      <c r="QTR539" s="169"/>
      <c r="QTS539" s="169"/>
      <c r="QTT539" s="169"/>
      <c r="QTU539" s="169"/>
      <c r="QTV539" s="169"/>
      <c r="QTW539" s="169"/>
      <c r="QTX539" s="169"/>
      <c r="QTY539" s="169"/>
      <c r="QTZ539" s="169"/>
      <c r="QUA539" s="169"/>
      <c r="QUB539" s="169"/>
      <c r="QUC539" s="169"/>
      <c r="QUD539" s="169"/>
      <c r="QUE539" s="169"/>
      <c r="QUF539" s="169"/>
      <c r="QUG539" s="169"/>
      <c r="QUH539" s="169"/>
      <c r="QUI539" s="169"/>
      <c r="QUJ539" s="169"/>
      <c r="QUK539" s="169"/>
      <c r="QUL539" s="169"/>
      <c r="QUM539" s="169"/>
      <c r="QUN539" s="169"/>
      <c r="QUO539" s="169"/>
      <c r="QUP539" s="169"/>
      <c r="QUQ539" s="169"/>
      <c r="QUR539" s="169"/>
      <c r="QUS539" s="546"/>
      <c r="QUT539" s="546"/>
      <c r="QUU539" s="546"/>
      <c r="QUV539" s="546"/>
      <c r="QUW539" s="546"/>
      <c r="QUX539" s="546"/>
      <c r="QUY539" s="546"/>
      <c r="QUZ539" s="546"/>
      <c r="QVA539" s="546"/>
      <c r="QVB539" s="546"/>
      <c r="QVC539" s="546"/>
      <c r="QVD539" s="546"/>
      <c r="QVE539" s="546"/>
      <c r="QVF539" s="546"/>
      <c r="QVG539" s="546"/>
      <c r="QVH539" s="546"/>
      <c r="QVI539" s="546"/>
      <c r="QVJ539" s="546"/>
      <c r="QVK539" s="546"/>
      <c r="QVL539" s="546"/>
      <c r="QVM539" s="546"/>
      <c r="QVN539" s="546"/>
      <c r="QVO539" s="546"/>
      <c r="QVP539" s="546"/>
      <c r="QVQ539" s="89"/>
      <c r="QVR539" s="89"/>
      <c r="QVS539" s="89"/>
      <c r="QVT539" s="89"/>
      <c r="QVU539" s="89"/>
      <c r="QVV539" s="546"/>
      <c r="QVW539" s="546"/>
      <c r="QVX539" s="89"/>
      <c r="QVY539" s="89"/>
      <c r="QVZ539" s="546"/>
      <c r="QWA539" s="546"/>
      <c r="QWB539" s="89"/>
      <c r="QWC539" s="89"/>
      <c r="QWD539" s="546"/>
      <c r="QWE539" s="546"/>
      <c r="QWF539" s="546"/>
      <c r="QWG539" s="546"/>
      <c r="QWH539" s="546"/>
      <c r="QWI539" s="546"/>
      <c r="QWJ539" s="546"/>
      <c r="QWK539" s="89"/>
      <c r="QWL539" s="89"/>
      <c r="QWM539" s="546"/>
      <c r="QWN539" s="546"/>
      <c r="QWO539" s="89"/>
      <c r="QWP539" s="89"/>
      <c r="QWQ539" s="546"/>
      <c r="QWR539" s="546"/>
      <c r="QWS539" s="546"/>
      <c r="QWT539" s="546"/>
      <c r="QWU539" s="546"/>
      <c r="QWV539" s="204"/>
      <c r="QWW539" s="108"/>
      <c r="QWX539" s="546"/>
      <c r="QWY539" s="546"/>
      <c r="QWZ539" s="546"/>
      <c r="QXA539" s="546"/>
      <c r="QXB539" s="546"/>
      <c r="QXC539" s="546"/>
      <c r="QXD539" s="546"/>
      <c r="QXE539" s="169"/>
      <c r="QXF539" s="169"/>
      <c r="QXG539" s="169"/>
      <c r="QXH539" s="169"/>
      <c r="QXI539" s="169"/>
      <c r="QXJ539" s="169"/>
      <c r="QXK539" s="169"/>
      <c r="QXL539" s="169"/>
      <c r="QXM539" s="169"/>
      <c r="QXN539" s="169"/>
      <c r="QXO539" s="169"/>
      <c r="QXP539" s="169"/>
      <c r="QXQ539" s="169"/>
      <c r="QXR539" s="169"/>
      <c r="QXS539" s="169"/>
      <c r="QXT539" s="169"/>
      <c r="QXU539" s="169"/>
      <c r="QXV539" s="169"/>
      <c r="QXW539" s="169"/>
      <c r="QXX539" s="169"/>
      <c r="QXY539" s="169"/>
      <c r="QXZ539" s="169"/>
      <c r="QYA539" s="169"/>
      <c r="QYB539" s="169"/>
      <c r="QYC539" s="169"/>
      <c r="QYD539" s="169"/>
      <c r="QYE539" s="169"/>
      <c r="QYF539" s="169"/>
      <c r="QYG539" s="169"/>
      <c r="QYH539" s="169"/>
      <c r="QYI539" s="169"/>
      <c r="QYJ539" s="169"/>
      <c r="QYK539" s="169"/>
      <c r="QYL539" s="169"/>
      <c r="QYM539" s="169"/>
      <c r="QYN539" s="169"/>
      <c r="QYO539" s="169"/>
      <c r="QYP539" s="169"/>
      <c r="QYQ539" s="169"/>
      <c r="QYR539" s="169"/>
      <c r="QYS539" s="169"/>
      <c r="QYT539" s="169"/>
      <c r="QYU539" s="169"/>
      <c r="QYV539" s="169"/>
      <c r="QYW539" s="546"/>
      <c r="QYX539" s="546"/>
      <c r="QYY539" s="546"/>
      <c r="QYZ539" s="546"/>
      <c r="QZA539" s="546"/>
      <c r="QZB539" s="546"/>
      <c r="QZC539" s="546"/>
      <c r="QZD539" s="546"/>
      <c r="QZE539" s="546"/>
      <c r="QZF539" s="546"/>
      <c r="QZG539" s="546"/>
      <c r="QZH539" s="546"/>
      <c r="QZI539" s="546"/>
      <c r="QZJ539" s="546"/>
      <c r="QZK539" s="546"/>
      <c r="QZL539" s="546"/>
      <c r="QZM539" s="546"/>
      <c r="QZN539" s="546"/>
      <c r="QZO539" s="546"/>
      <c r="QZP539" s="546"/>
      <c r="QZQ539" s="546"/>
      <c r="QZR539" s="546"/>
      <c r="QZS539" s="546"/>
      <c r="QZT539" s="546"/>
      <c r="QZU539" s="89"/>
      <c r="QZV539" s="89"/>
      <c r="QZW539" s="89"/>
      <c r="QZX539" s="89"/>
      <c r="QZY539" s="89"/>
      <c r="QZZ539" s="546"/>
      <c r="RAA539" s="546"/>
      <c r="RAB539" s="89"/>
      <c r="RAC539" s="89"/>
      <c r="RAD539" s="546"/>
      <c r="RAE539" s="546"/>
      <c r="RAF539" s="89"/>
      <c r="RAG539" s="89"/>
      <c r="RAH539" s="546"/>
      <c r="RAI539" s="546"/>
      <c r="RAJ539" s="546"/>
      <c r="RAK539" s="546"/>
      <c r="RAL539" s="546"/>
      <c r="RAM539" s="546"/>
      <c r="RAN539" s="546"/>
      <c r="RAO539" s="89"/>
      <c r="RAP539" s="89"/>
      <c r="RAQ539" s="546"/>
      <c r="RAR539" s="546"/>
      <c r="RAS539" s="89"/>
      <c r="RAT539" s="89"/>
      <c r="RAU539" s="546"/>
      <c r="RAV539" s="546"/>
      <c r="RAW539" s="546"/>
      <c r="RAX539" s="546"/>
      <c r="RAY539" s="546"/>
      <c r="RAZ539" s="204"/>
      <c r="RBA539" s="108"/>
      <c r="RBB539" s="546"/>
      <c r="RBC539" s="546"/>
      <c r="RBD539" s="546"/>
      <c r="RBE539" s="546"/>
      <c r="RBF539" s="546"/>
      <c r="RBG539" s="546"/>
      <c r="RBH539" s="546"/>
      <c r="RBI539" s="169"/>
      <c r="RBJ539" s="169"/>
      <c r="RBK539" s="169"/>
      <c r="RBL539" s="169"/>
      <c r="RBM539" s="169"/>
      <c r="RBN539" s="169"/>
      <c r="RBO539" s="169"/>
      <c r="RBP539" s="169"/>
      <c r="RBQ539" s="169"/>
      <c r="RBR539" s="169"/>
      <c r="RBS539" s="169"/>
      <c r="RBT539" s="169"/>
      <c r="RBU539" s="169"/>
      <c r="RBV539" s="169"/>
      <c r="RBW539" s="169"/>
      <c r="RBX539" s="169"/>
      <c r="RBY539" s="169"/>
      <c r="RBZ539" s="169"/>
      <c r="RCA539" s="169"/>
      <c r="RCB539" s="169"/>
      <c r="RCC539" s="169"/>
      <c r="RCD539" s="169"/>
      <c r="RCE539" s="169"/>
      <c r="RCF539" s="169"/>
      <c r="RCG539" s="169"/>
      <c r="RCH539" s="169"/>
      <c r="RCI539" s="169"/>
      <c r="RCJ539" s="169"/>
      <c r="RCK539" s="169"/>
      <c r="RCL539" s="169"/>
      <c r="RCM539" s="169"/>
      <c r="RCN539" s="169"/>
      <c r="RCO539" s="169"/>
      <c r="RCP539" s="169"/>
      <c r="RCQ539" s="169"/>
      <c r="RCR539" s="169"/>
      <c r="RCS539" s="169"/>
      <c r="RCT539" s="169"/>
      <c r="RCU539" s="169"/>
      <c r="RCV539" s="169"/>
      <c r="RCW539" s="169"/>
      <c r="RCX539" s="169"/>
      <c r="RCY539" s="169"/>
      <c r="RCZ539" s="169"/>
      <c r="RDA539" s="546"/>
      <c r="RDB539" s="546"/>
      <c r="RDC539" s="546"/>
      <c r="RDD539" s="546"/>
      <c r="RDE539" s="546"/>
      <c r="RDF539" s="546"/>
      <c r="RDG539" s="546"/>
      <c r="RDH539" s="546"/>
      <c r="RDI539" s="546"/>
      <c r="RDJ539" s="546"/>
      <c r="RDK539" s="546"/>
      <c r="RDL539" s="546"/>
      <c r="RDM539" s="546"/>
      <c r="RDN539" s="546"/>
      <c r="RDO539" s="546"/>
      <c r="RDP539" s="546"/>
      <c r="RDQ539" s="546"/>
      <c r="RDR539" s="546"/>
      <c r="RDS539" s="546"/>
      <c r="RDT539" s="546"/>
      <c r="RDU539" s="546"/>
      <c r="RDV539" s="546"/>
      <c r="RDW539" s="546"/>
    </row>
    <row r="540" spans="1:12295" s="51" customFormat="1" ht="50.25" hidden="1" customHeight="1" x14ac:dyDescent="0.25">
      <c r="B540" s="541"/>
      <c r="C540" s="98" t="s">
        <v>31</v>
      </c>
      <c r="D540" s="99">
        <f t="shared" ref="D540:D548" si="1132">E540+G540+H540+I540</f>
        <v>0</v>
      </c>
      <c r="E540" s="99"/>
      <c r="F540" s="99"/>
      <c r="G540" s="99">
        <f>G541+G542+G543</f>
        <v>0</v>
      </c>
      <c r="H540" s="287"/>
      <c r="I540" s="287"/>
      <c r="J540" s="99">
        <f>K540-D540</f>
        <v>0</v>
      </c>
      <c r="K540" s="99">
        <f t="shared" ref="K540:K545" si="1133">M540+Q540+S540+U540</f>
        <v>0</v>
      </c>
      <c r="L540" s="749" t="e">
        <f t="shared" si="1092"/>
        <v>#DIV/0!</v>
      </c>
      <c r="M540" s="99">
        <f>M541+M542+M543</f>
        <v>0</v>
      </c>
      <c r="N540" s="99"/>
      <c r="O540" s="99"/>
      <c r="P540" s="99"/>
      <c r="Q540" s="99">
        <f>Q541+Q542+Q543</f>
        <v>0</v>
      </c>
      <c r="R540" s="99"/>
      <c r="S540" s="287"/>
      <c r="T540" s="287"/>
      <c r="U540" s="287"/>
      <c r="V540" s="99">
        <f t="shared" si="1082"/>
        <v>0</v>
      </c>
      <c r="W540" s="287"/>
      <c r="X540" s="287"/>
      <c r="Y540" s="287"/>
      <c r="Z540" s="99">
        <f t="shared" si="1077"/>
        <v>0</v>
      </c>
      <c r="AA540" s="99">
        <f t="shared" si="1119"/>
        <v>0</v>
      </c>
      <c r="AB540" s="287"/>
      <c r="AC540" s="287"/>
      <c r="AD540" s="287"/>
      <c r="AE540" s="99">
        <f>AK540</f>
        <v>0</v>
      </c>
      <c r="AF540" s="749" t="e">
        <f t="shared" si="1093"/>
        <v>#DIV/0!</v>
      </c>
      <c r="AG540" s="99"/>
      <c r="AH540" s="749" t="e">
        <f t="shared" si="1094"/>
        <v>#DIV/0!</v>
      </c>
      <c r="AI540" s="99"/>
      <c r="AJ540" s="99"/>
      <c r="AK540" s="99">
        <f>AK541+AK542+AK543</f>
        <v>0</v>
      </c>
      <c r="AL540" s="749" t="e">
        <f t="shared" si="1114"/>
        <v>#DIV/0!</v>
      </c>
      <c r="AM540" s="287"/>
      <c r="AN540" s="287"/>
      <c r="AO540" s="287"/>
      <c r="AP540" s="99">
        <f>AR540-AE540</f>
        <v>0</v>
      </c>
      <c r="AQ540" s="99"/>
      <c r="AR540" s="99">
        <f>AX540</f>
        <v>0</v>
      </c>
      <c r="AS540" s="749" t="e">
        <f t="shared" si="1095"/>
        <v>#DIV/0!</v>
      </c>
      <c r="AT540" s="99">
        <f>AT541+AT542+AT543</f>
        <v>0</v>
      </c>
      <c r="AU540" s="749"/>
      <c r="AV540" s="99"/>
      <c r="AW540" s="749"/>
      <c r="AX540" s="99">
        <f>AX541+AX542+AX543</f>
        <v>0</v>
      </c>
      <c r="AY540" s="749" t="e">
        <f t="shared" si="1105"/>
        <v>#DIV/0!</v>
      </c>
      <c r="AZ540" s="287"/>
      <c r="BA540" s="749"/>
      <c r="BB540" s="287"/>
      <c r="BC540" s="287"/>
      <c r="BD540" s="287"/>
      <c r="BE540" s="99"/>
      <c r="BF540" s="99"/>
      <c r="BG540" s="99"/>
      <c r="BH540" s="287"/>
      <c r="BI540" s="287"/>
      <c r="BJ540" s="99"/>
      <c r="BK540" s="99"/>
      <c r="BL540" s="287"/>
      <c r="BM540" s="287"/>
      <c r="BN540" s="99"/>
      <c r="BO540" s="99"/>
      <c r="BP540" s="99"/>
      <c r="BQ540" s="99"/>
      <c r="BR540" s="99"/>
      <c r="BS540" s="287"/>
      <c r="BT540" s="99"/>
      <c r="BU540" s="99"/>
      <c r="BV540" s="99"/>
      <c r="BW540" s="99"/>
      <c r="BX540" s="99"/>
      <c r="BY540" s="287"/>
      <c r="BZ540" s="287"/>
      <c r="CE540" s="749"/>
    </row>
    <row r="541" spans="1:12295" s="191" customFormat="1" ht="50.25" hidden="1" customHeight="1" x14ac:dyDescent="0.25">
      <c r="B541" s="205"/>
      <c r="C541" s="124" t="s">
        <v>245</v>
      </c>
      <c r="D541" s="192">
        <f t="shared" si="1132"/>
        <v>0</v>
      </c>
      <c r="E541" s="192"/>
      <c r="F541" s="192"/>
      <c r="G541" s="192">
        <v>0</v>
      </c>
      <c r="H541" s="302"/>
      <c r="I541" s="302"/>
      <c r="J541" s="192">
        <f>K541-D541</f>
        <v>0</v>
      </c>
      <c r="K541" s="192">
        <f t="shared" si="1133"/>
        <v>0</v>
      </c>
      <c r="L541" s="749" t="e">
        <f t="shared" si="1092"/>
        <v>#DIV/0!</v>
      </c>
      <c r="M541" s="192">
        <v>0</v>
      </c>
      <c r="N541" s="192"/>
      <c r="O541" s="192"/>
      <c r="P541" s="192"/>
      <c r="Q541" s="192">
        <v>0</v>
      </c>
      <c r="R541" s="192"/>
      <c r="S541" s="302"/>
      <c r="T541" s="302"/>
      <c r="U541" s="302"/>
      <c r="V541" s="192">
        <f t="shared" si="1082"/>
        <v>0</v>
      </c>
      <c r="W541" s="302"/>
      <c r="X541" s="302"/>
      <c r="Y541" s="302"/>
      <c r="Z541" s="192">
        <f t="shared" si="1077"/>
        <v>0</v>
      </c>
      <c r="AA541" s="192">
        <f t="shared" si="1119"/>
        <v>0</v>
      </c>
      <c r="AB541" s="302"/>
      <c r="AC541" s="302"/>
      <c r="AD541" s="302"/>
      <c r="AE541" s="192"/>
      <c r="AF541" s="749" t="e">
        <f t="shared" si="1093"/>
        <v>#DIV/0!</v>
      </c>
      <c r="AG541" s="192"/>
      <c r="AH541" s="749" t="e">
        <f t="shared" si="1094"/>
        <v>#DIV/0!</v>
      </c>
      <c r="AI541" s="192"/>
      <c r="AJ541" s="192"/>
      <c r="AK541" s="192"/>
      <c r="AL541" s="749" t="e">
        <f t="shared" si="1114"/>
        <v>#DIV/0!</v>
      </c>
      <c r="AM541" s="302"/>
      <c r="AN541" s="302"/>
      <c r="AO541" s="302"/>
      <c r="AP541" s="192">
        <f t="shared" si="1125"/>
        <v>0</v>
      </c>
      <c r="AQ541" s="192"/>
      <c r="AR541" s="192"/>
      <c r="AS541" s="749" t="e">
        <f t="shared" si="1095"/>
        <v>#DIV/0!</v>
      </c>
      <c r="AT541" s="192"/>
      <c r="AU541" s="749"/>
      <c r="AV541" s="192"/>
      <c r="AW541" s="749"/>
      <c r="AX541" s="192"/>
      <c r="AY541" s="749" t="e">
        <f t="shared" si="1105"/>
        <v>#DIV/0!</v>
      </c>
      <c r="AZ541" s="302"/>
      <c r="BA541" s="749"/>
      <c r="BB541" s="302"/>
      <c r="BC541" s="302"/>
      <c r="BD541" s="302"/>
      <c r="BE541" s="192"/>
      <c r="BF541" s="192"/>
      <c r="BG541" s="192"/>
      <c r="BH541" s="302"/>
      <c r="BI541" s="302"/>
      <c r="BJ541" s="192"/>
      <c r="BK541" s="192"/>
      <c r="BL541" s="302"/>
      <c r="BM541" s="302"/>
      <c r="BN541" s="192"/>
      <c r="BO541" s="192"/>
      <c r="BP541" s="192"/>
      <c r="BQ541" s="192"/>
      <c r="BR541" s="192"/>
      <c r="BS541" s="302"/>
      <c r="BT541" s="192"/>
      <c r="BU541" s="192"/>
      <c r="BV541" s="192"/>
      <c r="BW541" s="192"/>
      <c r="BX541" s="192"/>
      <c r="BY541" s="302"/>
      <c r="BZ541" s="302"/>
      <c r="CE541" s="749"/>
    </row>
    <row r="542" spans="1:12295" s="191" customFormat="1" ht="50.25" hidden="1" customHeight="1" x14ac:dyDescent="0.25">
      <c r="B542" s="205"/>
      <c r="C542" s="124" t="s">
        <v>246</v>
      </c>
      <c r="D542" s="192">
        <f t="shared" si="1132"/>
        <v>0</v>
      </c>
      <c r="E542" s="192"/>
      <c r="F542" s="192"/>
      <c r="G542" s="192">
        <v>0</v>
      </c>
      <c r="H542" s="302"/>
      <c r="I542" s="302"/>
      <c r="J542" s="192">
        <f>Q542-G542</f>
        <v>0</v>
      </c>
      <c r="K542" s="192">
        <f t="shared" si="1133"/>
        <v>0</v>
      </c>
      <c r="L542" s="749" t="e">
        <f t="shared" si="1092"/>
        <v>#DIV/0!</v>
      </c>
      <c r="M542" s="192">
        <v>0</v>
      </c>
      <c r="N542" s="192"/>
      <c r="O542" s="192"/>
      <c r="P542" s="192"/>
      <c r="Q542" s="192">
        <v>0</v>
      </c>
      <c r="R542" s="192"/>
      <c r="S542" s="302"/>
      <c r="T542" s="302"/>
      <c r="U542" s="302"/>
      <c r="V542" s="192">
        <f t="shared" si="1082"/>
        <v>0</v>
      </c>
      <c r="W542" s="192"/>
      <c r="X542" s="192"/>
      <c r="Y542" s="192"/>
      <c r="Z542" s="192">
        <f t="shared" si="1077"/>
        <v>0</v>
      </c>
      <c r="AA542" s="192">
        <f t="shared" si="1119"/>
        <v>0</v>
      </c>
      <c r="AB542" s="192"/>
      <c r="AC542" s="192"/>
      <c r="AD542" s="192"/>
      <c r="AE542" s="192">
        <f t="shared" ref="AE542:AE543" si="1134">AG542</f>
        <v>0</v>
      </c>
      <c r="AF542" s="749" t="e">
        <f t="shared" si="1093"/>
        <v>#DIV/0!</v>
      </c>
      <c r="AG542" s="192"/>
      <c r="AH542" s="749" t="e">
        <f t="shared" si="1094"/>
        <v>#DIV/0!</v>
      </c>
      <c r="AI542" s="192"/>
      <c r="AJ542" s="192"/>
      <c r="AK542" s="192"/>
      <c r="AL542" s="749" t="e">
        <f t="shared" si="1114"/>
        <v>#DIV/0!</v>
      </c>
      <c r="AM542" s="302"/>
      <c r="AN542" s="302"/>
      <c r="AO542" s="302"/>
      <c r="AP542" s="192">
        <f t="shared" si="1125"/>
        <v>0</v>
      </c>
      <c r="AQ542" s="192"/>
      <c r="AR542" s="192">
        <f t="shared" ref="AR542:AR543" si="1135">AT542</f>
        <v>0</v>
      </c>
      <c r="AS542" s="749" t="e">
        <f t="shared" si="1095"/>
        <v>#DIV/0!</v>
      </c>
      <c r="AT542" s="192">
        <v>0</v>
      </c>
      <c r="AU542" s="749"/>
      <c r="AV542" s="192"/>
      <c r="AW542" s="749"/>
      <c r="AX542" s="192"/>
      <c r="AY542" s="749" t="e">
        <f t="shared" si="1105"/>
        <v>#DIV/0!</v>
      </c>
      <c r="AZ542" s="302"/>
      <c r="BA542" s="749"/>
      <c r="BB542" s="302"/>
      <c r="BC542" s="302"/>
      <c r="BD542" s="302"/>
      <c r="BE542" s="192"/>
      <c r="BF542" s="192"/>
      <c r="BG542" s="192"/>
      <c r="BH542" s="302"/>
      <c r="BI542" s="302"/>
      <c r="BJ542" s="192"/>
      <c r="BK542" s="192"/>
      <c r="BL542" s="302"/>
      <c r="BM542" s="302"/>
      <c r="BN542" s="192"/>
      <c r="BO542" s="192"/>
      <c r="BP542" s="192"/>
      <c r="BQ542" s="192"/>
      <c r="BR542" s="192"/>
      <c r="BS542" s="302"/>
      <c r="BT542" s="192"/>
      <c r="BU542" s="192"/>
      <c r="BV542" s="192"/>
      <c r="BW542" s="192"/>
      <c r="BX542" s="192"/>
      <c r="BY542" s="302"/>
      <c r="BZ542" s="302"/>
      <c r="CE542" s="749"/>
    </row>
    <row r="543" spans="1:12295" s="191" customFormat="1" ht="50.25" hidden="1" customHeight="1" x14ac:dyDescent="0.25">
      <c r="B543" s="205"/>
      <c r="C543" s="124" t="s">
        <v>247</v>
      </c>
      <c r="D543" s="192">
        <f t="shared" si="1132"/>
        <v>0</v>
      </c>
      <c r="E543" s="192"/>
      <c r="F543" s="192"/>
      <c r="G543" s="192"/>
      <c r="H543" s="302"/>
      <c r="I543" s="302"/>
      <c r="J543" s="192"/>
      <c r="K543" s="192">
        <f t="shared" si="1133"/>
        <v>0</v>
      </c>
      <c r="L543" s="749" t="e">
        <f t="shared" si="1092"/>
        <v>#DIV/0!</v>
      </c>
      <c r="M543" s="192">
        <v>0</v>
      </c>
      <c r="N543" s="192"/>
      <c r="O543" s="192"/>
      <c r="P543" s="192"/>
      <c r="Q543" s="192"/>
      <c r="R543" s="192"/>
      <c r="S543" s="302"/>
      <c r="T543" s="302"/>
      <c r="U543" s="302"/>
      <c r="V543" s="192">
        <f t="shared" si="1082"/>
        <v>0</v>
      </c>
      <c r="W543" s="192"/>
      <c r="X543" s="192"/>
      <c r="Y543" s="192"/>
      <c r="Z543" s="192">
        <f t="shared" si="1077"/>
        <v>0</v>
      </c>
      <c r="AA543" s="192">
        <f t="shared" si="1119"/>
        <v>0</v>
      </c>
      <c r="AB543" s="192"/>
      <c r="AC543" s="192"/>
      <c r="AD543" s="192"/>
      <c r="AE543" s="192">
        <f t="shared" si="1134"/>
        <v>0</v>
      </c>
      <c r="AF543" s="749" t="e">
        <f t="shared" si="1093"/>
        <v>#DIV/0!</v>
      </c>
      <c r="AG543" s="192"/>
      <c r="AH543" s="749" t="e">
        <f t="shared" si="1094"/>
        <v>#DIV/0!</v>
      </c>
      <c r="AI543" s="192"/>
      <c r="AJ543" s="192"/>
      <c r="AK543" s="192">
        <v>0</v>
      </c>
      <c r="AL543" s="749" t="e">
        <f t="shared" si="1114"/>
        <v>#DIV/0!</v>
      </c>
      <c r="AM543" s="302"/>
      <c r="AN543" s="302"/>
      <c r="AO543" s="302"/>
      <c r="AP543" s="192">
        <f t="shared" si="1125"/>
        <v>0</v>
      </c>
      <c r="AQ543" s="192"/>
      <c r="AR543" s="192">
        <f t="shared" si="1135"/>
        <v>0</v>
      </c>
      <c r="AS543" s="749" t="e">
        <f t="shared" si="1095"/>
        <v>#DIV/0!</v>
      </c>
      <c r="AT543" s="192">
        <v>0</v>
      </c>
      <c r="AU543" s="749"/>
      <c r="AV543" s="192"/>
      <c r="AW543" s="749"/>
      <c r="AX543" s="192">
        <v>0</v>
      </c>
      <c r="AY543" s="749" t="e">
        <f t="shared" si="1105"/>
        <v>#DIV/0!</v>
      </c>
      <c r="AZ543" s="302"/>
      <c r="BA543" s="749"/>
      <c r="BB543" s="302"/>
      <c r="BC543" s="302"/>
      <c r="BD543" s="302"/>
      <c r="BE543" s="192"/>
      <c r="BF543" s="192"/>
      <c r="BG543" s="192"/>
      <c r="BH543" s="302"/>
      <c r="BI543" s="302"/>
      <c r="BJ543" s="192"/>
      <c r="BK543" s="192"/>
      <c r="BL543" s="302"/>
      <c r="BM543" s="302"/>
      <c r="BN543" s="192"/>
      <c r="BO543" s="192"/>
      <c r="BP543" s="192"/>
      <c r="BQ543" s="192"/>
      <c r="BR543" s="192"/>
      <c r="BS543" s="302"/>
      <c r="BT543" s="192"/>
      <c r="BU543" s="192"/>
      <c r="BV543" s="192"/>
      <c r="BW543" s="192"/>
      <c r="BX543" s="192"/>
      <c r="BY543" s="302"/>
      <c r="BZ543" s="302"/>
      <c r="CE543" s="749"/>
    </row>
    <row r="544" spans="1:12295" s="51" customFormat="1" ht="50.25" customHeight="1" x14ac:dyDescent="0.25">
      <c r="B544" s="892"/>
      <c r="C544" s="98" t="s">
        <v>557</v>
      </c>
      <c r="D544" s="99"/>
      <c r="E544" s="99"/>
      <c r="F544" s="99"/>
      <c r="G544" s="99"/>
      <c r="H544" s="287"/>
      <c r="I544" s="287"/>
      <c r="J544" s="99"/>
      <c r="K544" s="99"/>
      <c r="L544" s="749"/>
      <c r="M544" s="99"/>
      <c r="N544" s="99"/>
      <c r="O544" s="99"/>
      <c r="P544" s="99"/>
      <c r="Q544" s="99"/>
      <c r="R544" s="99"/>
      <c r="S544" s="287"/>
      <c r="T544" s="287"/>
      <c r="U544" s="287"/>
      <c r="V544" s="99"/>
      <c r="W544" s="99"/>
      <c r="X544" s="99"/>
      <c r="Y544" s="99"/>
      <c r="Z544" s="99"/>
      <c r="AA544" s="99"/>
      <c r="AB544" s="99"/>
      <c r="AC544" s="99"/>
      <c r="AD544" s="99"/>
      <c r="AE544" s="99">
        <f>AK544</f>
        <v>40.0167</v>
      </c>
      <c r="AF544" s="749">
        <v>0</v>
      </c>
      <c r="AG544" s="99"/>
      <c r="AH544" s="749"/>
      <c r="AI544" s="99"/>
      <c r="AJ544" s="99"/>
      <c r="AK544" s="99">
        <f>'[5]2 вариант'!$D$310</f>
        <v>40.0167</v>
      </c>
      <c r="AL544" s="749">
        <v>0</v>
      </c>
      <c r="AM544" s="287"/>
      <c r="AN544" s="287"/>
      <c r="AO544" s="287"/>
      <c r="AP544" s="99"/>
      <c r="AQ544" s="99"/>
      <c r="AR544" s="99"/>
      <c r="AS544" s="749"/>
      <c r="AT544" s="99"/>
      <c r="AU544" s="749"/>
      <c r="AV544" s="99"/>
      <c r="AW544" s="749"/>
      <c r="AX544" s="99"/>
      <c r="AY544" s="749"/>
      <c r="AZ544" s="287"/>
      <c r="BA544" s="749"/>
      <c r="BB544" s="287"/>
      <c r="BC544" s="287"/>
      <c r="BD544" s="287"/>
      <c r="BE544" s="99"/>
      <c r="BF544" s="99"/>
      <c r="BG544" s="99"/>
      <c r="BH544" s="287"/>
      <c r="BI544" s="287"/>
      <c r="BJ544" s="99"/>
      <c r="BK544" s="99"/>
      <c r="BL544" s="287"/>
      <c r="BM544" s="287"/>
      <c r="BN544" s="99"/>
      <c r="BO544" s="99"/>
      <c r="BP544" s="99"/>
      <c r="BQ544" s="99"/>
      <c r="BR544" s="99"/>
      <c r="BS544" s="287"/>
      <c r="BT544" s="99"/>
      <c r="BU544" s="99"/>
      <c r="BV544" s="99"/>
      <c r="BW544" s="99"/>
      <c r="BX544" s="99"/>
      <c r="BY544" s="287"/>
      <c r="BZ544" s="287"/>
      <c r="CE544" s="749"/>
    </row>
    <row r="545" spans="1:12295" s="560" customFormat="1" ht="35.25" customHeight="1" x14ac:dyDescent="0.25">
      <c r="B545" s="431"/>
      <c r="C545" s="481" t="s">
        <v>248</v>
      </c>
      <c r="D545" s="887">
        <f t="shared" si="1132"/>
        <v>3125606</v>
      </c>
      <c r="E545" s="887"/>
      <c r="F545" s="887"/>
      <c r="G545" s="887">
        <f>G546+G548</f>
        <v>3125606</v>
      </c>
      <c r="H545" s="887"/>
      <c r="I545" s="887"/>
      <c r="J545" s="887">
        <f>J546</f>
        <v>-3093846.68934</v>
      </c>
      <c r="K545" s="887">
        <f t="shared" si="1133"/>
        <v>0</v>
      </c>
      <c r="L545" s="878">
        <f t="shared" si="1092"/>
        <v>0</v>
      </c>
      <c r="M545" s="887">
        <f>M546+M548</f>
        <v>0</v>
      </c>
      <c r="N545" s="887"/>
      <c r="O545" s="887"/>
      <c r="P545" s="887"/>
      <c r="Q545" s="887"/>
      <c r="R545" s="887"/>
      <c r="S545" s="887"/>
      <c r="T545" s="887"/>
      <c r="U545" s="887"/>
      <c r="V545" s="887">
        <f t="shared" si="1082"/>
        <v>0</v>
      </c>
      <c r="W545" s="887"/>
      <c r="X545" s="887"/>
      <c r="Y545" s="887"/>
      <c r="Z545" s="887">
        <f t="shared" si="1077"/>
        <v>0</v>
      </c>
      <c r="AA545" s="887">
        <f t="shared" si="1119"/>
        <v>0</v>
      </c>
      <c r="AB545" s="887"/>
      <c r="AC545" s="887"/>
      <c r="AD545" s="887"/>
      <c r="AE545" s="887">
        <f>AG545+AK545</f>
        <v>30072.835500000001</v>
      </c>
      <c r="AF545" s="878">
        <f t="shared" si="1093"/>
        <v>9.6214415700507355E-3</v>
      </c>
      <c r="AG545" s="887"/>
      <c r="AH545" s="878"/>
      <c r="AI545" s="887"/>
      <c r="AJ545" s="887"/>
      <c r="AK545" s="887">
        <f>AK546+AK548</f>
        <v>30072.835500000001</v>
      </c>
      <c r="AL545" s="878">
        <f t="shared" si="1114"/>
        <v>9.6214415700507355E-3</v>
      </c>
      <c r="AM545" s="887"/>
      <c r="AN545" s="887"/>
      <c r="AO545" s="887"/>
      <c r="AP545" s="887">
        <f>AR545-AE545</f>
        <v>3089814.3113600002</v>
      </c>
      <c r="AQ545" s="887"/>
      <c r="AR545" s="887">
        <f>AT545+AX545</f>
        <v>3119887.1468600002</v>
      </c>
      <c r="AS545" s="878">
        <f t="shared" si="1095"/>
        <v>0.99817032180639542</v>
      </c>
      <c r="AT545" s="887">
        <f>AT546+AT548</f>
        <v>0</v>
      </c>
      <c r="AU545" s="878"/>
      <c r="AV545" s="887"/>
      <c r="AW545" s="878"/>
      <c r="AX545" s="887">
        <f>AX546+AX547+AX548</f>
        <v>3119887.1468600002</v>
      </c>
      <c r="AY545" s="878">
        <f t="shared" si="1105"/>
        <v>0.99817032180639542</v>
      </c>
      <c r="AZ545" s="887"/>
      <c r="BA545" s="878"/>
      <c r="BB545" s="887"/>
      <c r="BC545" s="887"/>
      <c r="BD545" s="887"/>
      <c r="BE545" s="887"/>
      <c r="BF545" s="887"/>
      <c r="BG545" s="887"/>
      <c r="BH545" s="887"/>
      <c r="BI545" s="887"/>
      <c r="BJ545" s="887"/>
      <c r="BK545" s="887"/>
      <c r="BL545" s="887"/>
      <c r="BM545" s="887"/>
      <c r="BN545" s="887"/>
      <c r="BO545" s="887"/>
      <c r="BP545" s="887"/>
      <c r="BQ545" s="887"/>
      <c r="BR545" s="887"/>
      <c r="BS545" s="887"/>
      <c r="BT545" s="887"/>
      <c r="BU545" s="887"/>
      <c r="BV545" s="887"/>
      <c r="BW545" s="887"/>
      <c r="BX545" s="887"/>
      <c r="BY545" s="887"/>
      <c r="BZ545" s="887"/>
      <c r="CE545" s="878"/>
    </row>
    <row r="546" spans="1:12295" s="191" customFormat="1" ht="50.25" hidden="1" customHeight="1" x14ac:dyDescent="0.25">
      <c r="B546" s="205"/>
      <c r="C546" s="124" t="s">
        <v>246</v>
      </c>
      <c r="D546" s="192">
        <f t="shared" si="1132"/>
        <v>3093846.68934</v>
      </c>
      <c r="E546" s="192"/>
      <c r="F546" s="192"/>
      <c r="G546" s="192">
        <v>3093846.68934</v>
      </c>
      <c r="H546" s="302"/>
      <c r="I546" s="302"/>
      <c r="J546" s="192">
        <f>Q546-G546</f>
        <v>-3093846.68934</v>
      </c>
      <c r="K546" s="192"/>
      <c r="L546" s="749"/>
      <c r="M546" s="192"/>
      <c r="N546" s="192"/>
      <c r="O546" s="192"/>
      <c r="P546" s="192"/>
      <c r="Q546" s="192"/>
      <c r="R546" s="192"/>
      <c r="S546" s="302"/>
      <c r="T546" s="302"/>
      <c r="U546" s="302"/>
      <c r="V546" s="192">
        <f t="shared" si="1082"/>
        <v>0</v>
      </c>
      <c r="W546" s="302"/>
      <c r="X546" s="302"/>
      <c r="Y546" s="302"/>
      <c r="Z546" s="192">
        <f t="shared" si="1077"/>
        <v>0</v>
      </c>
      <c r="AA546" s="192">
        <f t="shared" si="1119"/>
        <v>0</v>
      </c>
      <c r="AB546" s="302"/>
      <c r="AC546" s="302"/>
      <c r="AD546" s="302"/>
      <c r="AE546" s="192">
        <f>AG546+AK546</f>
        <v>26153.183919999999</v>
      </c>
      <c r="AF546" s="749">
        <f t="shared" si="1093"/>
        <v>8.453290206690613E-3</v>
      </c>
      <c r="AG546" s="192"/>
      <c r="AH546" s="749"/>
      <c r="AI546" s="192"/>
      <c r="AJ546" s="192"/>
      <c r="AK546" s="192">
        <f>'[5]2 вариант'!$D$319</f>
        <v>26153.183919999999</v>
      </c>
      <c r="AL546" s="749">
        <f t="shared" si="1114"/>
        <v>8.453290206690613E-3</v>
      </c>
      <c r="AM546" s="302"/>
      <c r="AN546" s="302"/>
      <c r="AO546" s="302"/>
      <c r="AP546" s="192">
        <f>AR546-AE546</f>
        <v>3067693.5054199998</v>
      </c>
      <c r="AQ546" s="192"/>
      <c r="AR546" s="192">
        <f>AT546+AX546</f>
        <v>3093846.68934</v>
      </c>
      <c r="AS546" s="749">
        <f t="shared" si="1095"/>
        <v>1</v>
      </c>
      <c r="AT546" s="192">
        <v>0</v>
      </c>
      <c r="AU546" s="749"/>
      <c r="AV546" s="192"/>
      <c r="AW546" s="749"/>
      <c r="AX546" s="192">
        <f>'[9]2 вариант'!$I$319</f>
        <v>3093846.68934</v>
      </c>
      <c r="AY546" s="749">
        <f t="shared" si="1105"/>
        <v>1</v>
      </c>
      <c r="AZ546" s="302"/>
      <c r="BA546" s="749"/>
      <c r="BB546" s="302"/>
      <c r="BC546" s="302"/>
      <c r="BD546" s="302"/>
      <c r="BE546" s="192"/>
      <c r="BF546" s="192"/>
      <c r="BG546" s="192"/>
      <c r="BH546" s="302"/>
      <c r="BI546" s="302"/>
      <c r="BJ546" s="192"/>
      <c r="BK546" s="192"/>
      <c r="BL546" s="302"/>
      <c r="BM546" s="302"/>
      <c r="BN546" s="192"/>
      <c r="BO546" s="192"/>
      <c r="BP546" s="192"/>
      <c r="BQ546" s="192"/>
      <c r="BR546" s="302"/>
      <c r="BS546" s="302"/>
      <c r="BT546" s="192"/>
      <c r="BU546" s="192"/>
      <c r="BV546" s="192"/>
      <c r="BW546" s="192"/>
      <c r="BX546" s="192"/>
      <c r="BY546" s="302"/>
      <c r="BZ546" s="302"/>
      <c r="CE546" s="749"/>
    </row>
    <row r="547" spans="1:12295" s="191" customFormat="1" ht="50.25" hidden="1" customHeight="1" x14ac:dyDescent="0.25">
      <c r="B547" s="205"/>
      <c r="C547" s="124" t="s">
        <v>434</v>
      </c>
      <c r="D547" s="192">
        <f t="shared" si="1132"/>
        <v>0</v>
      </c>
      <c r="E547" s="192"/>
      <c r="F547" s="192"/>
      <c r="G547" s="192">
        <v>0</v>
      </c>
      <c r="H547" s="302"/>
      <c r="I547" s="302"/>
      <c r="J547" s="192"/>
      <c r="K547" s="192"/>
      <c r="L547" s="749"/>
      <c r="M547" s="192"/>
      <c r="N547" s="192"/>
      <c r="O547" s="192"/>
      <c r="P547" s="192"/>
      <c r="Q547" s="192"/>
      <c r="R547" s="192"/>
      <c r="S547" s="302"/>
      <c r="T547" s="302"/>
      <c r="U547" s="302"/>
      <c r="V547" s="192"/>
      <c r="W547" s="302"/>
      <c r="X547" s="302"/>
      <c r="Y547" s="302"/>
      <c r="Z547" s="192"/>
      <c r="AA547" s="192"/>
      <c r="AB547" s="302"/>
      <c r="AC547" s="302"/>
      <c r="AD547" s="302"/>
      <c r="AE547" s="192">
        <f t="shared" ref="AE547:AE548" si="1136">AG547+AK547</f>
        <v>0</v>
      </c>
      <c r="AF547" s="749" t="e">
        <f t="shared" si="1093"/>
        <v>#DIV/0!</v>
      </c>
      <c r="AG547" s="192"/>
      <c r="AH547" s="749"/>
      <c r="AI547" s="192"/>
      <c r="AJ547" s="192"/>
      <c r="AK547" s="192"/>
      <c r="AL547" s="749" t="e">
        <f t="shared" si="1114"/>
        <v>#DIV/0!</v>
      </c>
      <c r="AM547" s="302"/>
      <c r="AN547" s="302"/>
      <c r="AO547" s="302"/>
      <c r="AP547" s="192">
        <f t="shared" ref="AP547:AP548" si="1137">AR547-AE547</f>
        <v>0</v>
      </c>
      <c r="AQ547" s="192"/>
      <c r="AR547" s="192">
        <f t="shared" ref="AR547:AR548" si="1138">AT547+AX547</f>
        <v>0</v>
      </c>
      <c r="AS547" s="749" t="e">
        <f t="shared" si="1095"/>
        <v>#DIV/0!</v>
      </c>
      <c r="AT547" s="192"/>
      <c r="AU547" s="749"/>
      <c r="AV547" s="192"/>
      <c r="AW547" s="749"/>
      <c r="AX547" s="192">
        <f t="shared" ref="AX547" si="1139">D547</f>
        <v>0</v>
      </c>
      <c r="AY547" s="749" t="e">
        <f t="shared" si="1105"/>
        <v>#DIV/0!</v>
      </c>
      <c r="AZ547" s="302"/>
      <c r="BA547" s="749"/>
      <c r="BB547" s="302"/>
      <c r="BC547" s="302"/>
      <c r="BD547" s="302"/>
      <c r="BE547" s="192"/>
      <c r="BF547" s="192"/>
      <c r="BG547" s="192"/>
      <c r="BH547" s="302"/>
      <c r="BI547" s="302"/>
      <c r="BJ547" s="192"/>
      <c r="BK547" s="192"/>
      <c r="BL547" s="302"/>
      <c r="BM547" s="302"/>
      <c r="BN547" s="192"/>
      <c r="BO547" s="192"/>
      <c r="BP547" s="192"/>
      <c r="BQ547" s="192"/>
      <c r="BR547" s="302"/>
      <c r="BS547" s="302"/>
      <c r="BT547" s="192"/>
      <c r="BU547" s="192"/>
      <c r="BV547" s="192"/>
      <c r="BW547" s="192"/>
      <c r="BX547" s="192"/>
      <c r="BY547" s="302"/>
      <c r="BZ547" s="302"/>
      <c r="CE547" s="749"/>
    </row>
    <row r="548" spans="1:12295" s="191" customFormat="1" ht="50.25" hidden="1" customHeight="1" x14ac:dyDescent="0.25">
      <c r="B548" s="205"/>
      <c r="C548" s="124" t="s">
        <v>245</v>
      </c>
      <c r="D548" s="192">
        <f t="shared" si="1132"/>
        <v>31759.310659999999</v>
      </c>
      <c r="E548" s="192"/>
      <c r="F548" s="192"/>
      <c r="G548" s="192">
        <v>31759.310659999999</v>
      </c>
      <c r="H548" s="302"/>
      <c r="I548" s="302"/>
      <c r="J548" s="192"/>
      <c r="K548" s="192"/>
      <c r="L548" s="749"/>
      <c r="M548" s="192"/>
      <c r="N548" s="192"/>
      <c r="O548" s="192"/>
      <c r="P548" s="192"/>
      <c r="Q548" s="192"/>
      <c r="R548" s="192"/>
      <c r="S548" s="302"/>
      <c r="T548" s="302"/>
      <c r="U548" s="302"/>
      <c r="V548" s="192">
        <f t="shared" si="1082"/>
        <v>0</v>
      </c>
      <c r="W548" s="302"/>
      <c r="X548" s="302"/>
      <c r="Y548" s="302"/>
      <c r="Z548" s="192">
        <f t="shared" si="1077"/>
        <v>0</v>
      </c>
      <c r="AA548" s="192">
        <f t="shared" si="1119"/>
        <v>0</v>
      </c>
      <c r="AB548" s="302"/>
      <c r="AC548" s="302"/>
      <c r="AD548" s="302"/>
      <c r="AE548" s="192">
        <f t="shared" si="1136"/>
        <v>3919.6515800000002</v>
      </c>
      <c r="AF548" s="749">
        <f t="shared" si="1093"/>
        <v>0.12341740102491255</v>
      </c>
      <c r="AG548" s="192"/>
      <c r="AH548" s="749"/>
      <c r="AI548" s="192"/>
      <c r="AJ548" s="192"/>
      <c r="AK548" s="192">
        <f>'[5]2 вариант'!$D$320</f>
        <v>3919.6515800000002</v>
      </c>
      <c r="AL548" s="749">
        <f t="shared" si="1114"/>
        <v>0.12341740102491255</v>
      </c>
      <c r="AM548" s="302"/>
      <c r="AN548" s="302"/>
      <c r="AO548" s="302"/>
      <c r="AP548" s="192">
        <f t="shared" si="1137"/>
        <v>22120.805939999998</v>
      </c>
      <c r="AQ548" s="192"/>
      <c r="AR548" s="192">
        <f t="shared" si="1138"/>
        <v>26040.45752</v>
      </c>
      <c r="AS548" s="749">
        <f t="shared" si="1095"/>
        <v>0.81993144620727731</v>
      </c>
      <c r="AT548" s="192">
        <v>0</v>
      </c>
      <c r="AU548" s="749"/>
      <c r="AV548" s="192"/>
      <c r="AW548" s="749"/>
      <c r="AX548" s="192">
        <f>'[9]2 вариант'!$I$320</f>
        <v>26040.45752</v>
      </c>
      <c r="AY548" s="749">
        <f t="shared" si="1105"/>
        <v>0.81993144620727731</v>
      </c>
      <c r="AZ548" s="302"/>
      <c r="BA548" s="749"/>
      <c r="BB548" s="302"/>
      <c r="BC548" s="302"/>
      <c r="BD548" s="302"/>
      <c r="BE548" s="192"/>
      <c r="BF548" s="192"/>
      <c r="BG548" s="192"/>
      <c r="BH548" s="302"/>
      <c r="BI548" s="302"/>
      <c r="BJ548" s="192"/>
      <c r="BK548" s="192"/>
      <c r="BL548" s="302"/>
      <c r="BM548" s="302"/>
      <c r="BN548" s="192"/>
      <c r="BO548" s="192"/>
      <c r="BP548" s="192"/>
      <c r="BQ548" s="192"/>
      <c r="BR548" s="302"/>
      <c r="BS548" s="302"/>
      <c r="BT548" s="192"/>
      <c r="BU548" s="192"/>
      <c r="BV548" s="192"/>
      <c r="BW548" s="192"/>
      <c r="BX548" s="192"/>
      <c r="BY548" s="302"/>
      <c r="BZ548" s="302"/>
      <c r="CE548" s="749"/>
    </row>
    <row r="549" spans="1:12295" s="70" customFormat="1" ht="158.25" customHeight="1" x14ac:dyDescent="0.3">
      <c r="A549" s="204"/>
      <c r="B549" s="127" t="s">
        <v>7</v>
      </c>
      <c r="C549" s="100" t="s">
        <v>241</v>
      </c>
      <c r="D549" s="671">
        <f>E549+G549+H549+I549</f>
        <v>523540.63958000002</v>
      </c>
      <c r="E549" s="671"/>
      <c r="F549" s="671"/>
      <c r="G549" s="671">
        <f>G550+G553</f>
        <v>523540.63958000002</v>
      </c>
      <c r="H549" s="671"/>
      <c r="I549" s="671"/>
      <c r="J549" s="671">
        <f>K549-D549</f>
        <v>-523540.63958000002</v>
      </c>
      <c r="K549" s="671">
        <f>M549+Q549+S549+U549</f>
        <v>0</v>
      </c>
      <c r="L549" s="749">
        <f t="shared" si="1092"/>
        <v>0</v>
      </c>
      <c r="M549" s="671">
        <f>M550+M553</f>
        <v>0</v>
      </c>
      <c r="N549" s="734"/>
      <c r="O549" s="671"/>
      <c r="P549" s="734"/>
      <c r="Q549" s="671">
        <f>Q550+Q553</f>
        <v>0</v>
      </c>
      <c r="R549" s="734"/>
      <c r="S549" s="671"/>
      <c r="T549" s="734"/>
      <c r="U549" s="671"/>
      <c r="V549" s="671">
        <f t="shared" si="1082"/>
        <v>0</v>
      </c>
      <c r="W549" s="671"/>
      <c r="X549" s="671"/>
      <c r="Y549" s="671"/>
      <c r="Z549" s="671">
        <f t="shared" si="1077"/>
        <v>0</v>
      </c>
      <c r="AA549" s="671">
        <f t="shared" si="1119"/>
        <v>0</v>
      </c>
      <c r="AB549" s="671"/>
      <c r="AC549" s="671"/>
      <c r="AD549" s="734"/>
      <c r="AE549" s="671">
        <f>AG549+AK549+AM549+AO549</f>
        <v>24327.762350000001</v>
      </c>
      <c r="AF549" s="749">
        <f t="shared" si="1093"/>
        <v>4.6467762979233974E-2</v>
      </c>
      <c r="AG549" s="671"/>
      <c r="AH549" s="749"/>
      <c r="AI549" s="671"/>
      <c r="AJ549" s="734"/>
      <c r="AK549" s="671">
        <f>AK550+AK553</f>
        <v>24327.762350000001</v>
      </c>
      <c r="AL549" s="749">
        <f t="shared" si="1114"/>
        <v>4.6467762979233974E-2</v>
      </c>
      <c r="AM549" s="671"/>
      <c r="AN549" s="734"/>
      <c r="AO549" s="671"/>
      <c r="AP549" s="671">
        <f>AP550</f>
        <v>0</v>
      </c>
      <c r="AQ549" s="734"/>
      <c r="AR549" s="671">
        <f>AT549+AX549+AZ549+BB549</f>
        <v>505436.4</v>
      </c>
      <c r="AS549" s="749">
        <f t="shared" si="1095"/>
        <v>0.96541960984246844</v>
      </c>
      <c r="AT549" s="671">
        <f>AT550+AT553</f>
        <v>0</v>
      </c>
      <c r="AU549" s="749"/>
      <c r="AV549" s="671"/>
      <c r="AW549" s="749"/>
      <c r="AX549" s="671">
        <f>AX550+AX553</f>
        <v>505436.4</v>
      </c>
      <c r="AY549" s="749">
        <f t="shared" si="1105"/>
        <v>0.96541960984246844</v>
      </c>
      <c r="AZ549" s="671"/>
      <c r="BA549" s="749"/>
      <c r="BB549" s="671"/>
      <c r="BC549" s="671"/>
      <c r="BD549" s="671"/>
      <c r="BE549" s="671"/>
      <c r="BF549" s="671"/>
      <c r="BG549" s="671"/>
      <c r="BH549" s="671"/>
      <c r="BI549" s="671"/>
      <c r="BJ549" s="671"/>
      <c r="BK549" s="671"/>
      <c r="BL549" s="671"/>
      <c r="BM549" s="671"/>
      <c r="BN549" s="671"/>
      <c r="BO549" s="671"/>
      <c r="BP549" s="671"/>
      <c r="BQ549" s="671"/>
      <c r="BR549" s="671"/>
      <c r="BS549" s="671"/>
      <c r="BT549" s="671"/>
      <c r="BU549" s="671"/>
      <c r="BV549" s="546"/>
      <c r="BW549" s="550"/>
      <c r="BX549" s="654"/>
      <c r="BY549" s="546"/>
      <c r="BZ549" s="227"/>
      <c r="CA549" s="546"/>
      <c r="CB549" s="546"/>
      <c r="CC549" s="546"/>
      <c r="CD549" s="546"/>
      <c r="CE549" s="749"/>
      <c r="CF549" s="546"/>
      <c r="CG549" s="546"/>
      <c r="CH549" s="546"/>
      <c r="CI549" s="546"/>
      <c r="CJ549" s="546"/>
      <c r="CK549" s="546"/>
      <c r="CL549" s="546"/>
      <c r="CM549" s="546"/>
      <c r="CN549" s="546"/>
      <c r="CO549" s="89"/>
      <c r="CP549" s="89"/>
      <c r="CQ549" s="89"/>
      <c r="CR549" s="89"/>
      <c r="CS549" s="89"/>
      <c r="CT549" s="546"/>
      <c r="CU549" s="546"/>
      <c r="CV549" s="89"/>
      <c r="CW549" s="89"/>
      <c r="CX549" s="546"/>
      <c r="CY549" s="546"/>
      <c r="CZ549" s="89"/>
      <c r="DA549" s="89"/>
      <c r="DB549" s="546"/>
      <c r="DC549" s="546"/>
      <c r="DD549" s="546"/>
      <c r="DE549" s="546"/>
      <c r="DF549" s="546"/>
      <c r="DG549" s="546"/>
      <c r="DH549" s="546"/>
      <c r="DI549" s="89"/>
      <c r="DJ549" s="89"/>
      <c r="DK549" s="546"/>
      <c r="DL549" s="546"/>
      <c r="DM549" s="89"/>
      <c r="DN549" s="89"/>
      <c r="DO549" s="546"/>
      <c r="DP549" s="546"/>
      <c r="DQ549" s="546"/>
      <c r="DR549" s="546"/>
      <c r="DS549" s="546"/>
      <c r="DT549" s="204"/>
      <c r="DU549" s="108"/>
      <c r="DV549" s="546"/>
      <c r="DW549" s="546"/>
      <c r="DX549" s="546"/>
      <c r="DY549" s="546"/>
      <c r="DZ549" s="546"/>
      <c r="EA549" s="546"/>
      <c r="EB549" s="546"/>
      <c r="EC549" s="169"/>
      <c r="ED549" s="169"/>
      <c r="EE549" s="169"/>
      <c r="EF549" s="169"/>
      <c r="EG549" s="169"/>
      <c r="EH549" s="169"/>
      <c r="EI549" s="169"/>
      <c r="EJ549" s="169"/>
      <c r="EK549" s="169"/>
      <c r="EL549" s="169"/>
      <c r="EM549" s="169"/>
      <c r="EN549" s="169"/>
      <c r="EO549" s="169"/>
      <c r="EP549" s="169"/>
      <c r="EQ549" s="169"/>
      <c r="ER549" s="169"/>
      <c r="ES549" s="169"/>
      <c r="ET549" s="169"/>
      <c r="EU549" s="169"/>
      <c r="EV549" s="169"/>
      <c r="EW549" s="169"/>
      <c r="EX549" s="169"/>
      <c r="EY549" s="169"/>
      <c r="EZ549" s="169"/>
      <c r="FA549" s="169"/>
      <c r="FB549" s="169"/>
      <c r="FC549" s="169"/>
      <c r="FD549" s="169"/>
      <c r="FE549" s="169"/>
      <c r="FF549" s="169"/>
      <c r="FG549" s="169"/>
      <c r="FH549" s="169"/>
      <c r="FI549" s="169"/>
      <c r="FJ549" s="169"/>
      <c r="FK549" s="169"/>
      <c r="FL549" s="169"/>
      <c r="FM549" s="169"/>
      <c r="FN549" s="169"/>
      <c r="FO549" s="169"/>
      <c r="FP549" s="169"/>
      <c r="FQ549" s="169"/>
      <c r="FR549" s="169"/>
      <c r="FS549" s="169"/>
      <c r="FT549" s="169"/>
      <c r="FU549" s="546"/>
      <c r="FV549" s="546"/>
      <c r="FW549" s="546"/>
      <c r="FX549" s="546"/>
      <c r="FY549" s="546"/>
      <c r="FZ549" s="546"/>
      <c r="GA549" s="546"/>
      <c r="GB549" s="546"/>
      <c r="GC549" s="546"/>
      <c r="GD549" s="546"/>
      <c r="GE549" s="546"/>
      <c r="GF549" s="546"/>
      <c r="GG549" s="546"/>
      <c r="GH549" s="546"/>
      <c r="GI549" s="546"/>
      <c r="GJ549" s="546"/>
      <c r="GK549" s="546"/>
      <c r="GL549" s="546"/>
      <c r="GM549" s="546"/>
      <c r="GN549" s="546"/>
      <c r="GO549" s="546"/>
      <c r="GP549" s="546"/>
      <c r="GQ549" s="546"/>
      <c r="GR549" s="546"/>
      <c r="GS549" s="89"/>
      <c r="GT549" s="89"/>
      <c r="GU549" s="89"/>
      <c r="GV549" s="89"/>
      <c r="GW549" s="89"/>
      <c r="GX549" s="546"/>
      <c r="GY549" s="546"/>
      <c r="GZ549" s="89"/>
      <c r="HA549" s="89"/>
      <c r="HB549" s="546"/>
      <c r="HC549" s="546"/>
      <c r="HD549" s="89"/>
      <c r="HE549" s="89"/>
      <c r="HF549" s="546"/>
      <c r="HG549" s="546"/>
      <c r="HH549" s="546"/>
      <c r="HI549" s="546"/>
      <c r="HJ549" s="546"/>
      <c r="HK549" s="546"/>
      <c r="HL549" s="546"/>
      <c r="HM549" s="89"/>
      <c r="HN549" s="89"/>
      <c r="HO549" s="546"/>
      <c r="HP549" s="546"/>
      <c r="HQ549" s="89"/>
      <c r="HR549" s="89"/>
      <c r="HS549" s="546"/>
      <c r="HT549" s="546"/>
      <c r="HU549" s="546"/>
      <c r="HV549" s="546"/>
      <c r="HW549" s="546"/>
      <c r="HX549" s="204"/>
      <c r="HY549" s="108"/>
      <c r="HZ549" s="546"/>
      <c r="IA549" s="546"/>
      <c r="IB549" s="546"/>
      <c r="IC549" s="546"/>
      <c r="ID549" s="546"/>
      <c r="IE549" s="546"/>
      <c r="IF549" s="546"/>
      <c r="IG549" s="169"/>
      <c r="IH549" s="169"/>
      <c r="II549" s="169"/>
      <c r="IJ549" s="169"/>
      <c r="IK549" s="169"/>
      <c r="IL549" s="169"/>
      <c r="IM549" s="169"/>
      <c r="IN549" s="169"/>
      <c r="IO549" s="169"/>
      <c r="IP549" s="169"/>
      <c r="IQ549" s="169"/>
      <c r="IR549" s="169"/>
      <c r="IS549" s="169"/>
      <c r="IT549" s="169"/>
      <c r="IU549" s="169"/>
      <c r="IV549" s="169"/>
      <c r="IW549" s="169"/>
      <c r="IX549" s="169"/>
      <c r="IY549" s="169"/>
      <c r="IZ549" s="169"/>
      <c r="JA549" s="169"/>
      <c r="JB549" s="169"/>
      <c r="JC549" s="169"/>
      <c r="JD549" s="169"/>
      <c r="JE549" s="169"/>
      <c r="JF549" s="169"/>
      <c r="JG549" s="169"/>
      <c r="JH549" s="169"/>
      <c r="JI549" s="169"/>
      <c r="JJ549" s="169"/>
      <c r="JK549" s="169"/>
      <c r="JL549" s="169"/>
      <c r="JM549" s="169"/>
      <c r="JN549" s="169"/>
      <c r="JO549" s="169"/>
      <c r="JP549" s="169"/>
      <c r="JQ549" s="169"/>
      <c r="JR549" s="169"/>
      <c r="JS549" s="169"/>
      <c r="JT549" s="169"/>
      <c r="JU549" s="169"/>
      <c r="JV549" s="169"/>
      <c r="JW549" s="169"/>
      <c r="JX549" s="169"/>
      <c r="JY549" s="546"/>
      <c r="JZ549" s="546"/>
      <c r="KA549" s="546"/>
      <c r="KB549" s="546"/>
      <c r="KC549" s="546"/>
      <c r="KD549" s="546"/>
      <c r="KE549" s="546"/>
      <c r="KF549" s="546"/>
      <c r="KG549" s="546"/>
      <c r="KH549" s="546"/>
      <c r="KI549" s="546"/>
      <c r="KJ549" s="546"/>
      <c r="KK549" s="546"/>
      <c r="KL549" s="546"/>
      <c r="KM549" s="546"/>
      <c r="KN549" s="546"/>
      <c r="KO549" s="546"/>
      <c r="KP549" s="546"/>
      <c r="KQ549" s="546"/>
      <c r="KR549" s="546"/>
      <c r="KS549" s="546"/>
      <c r="KT549" s="546"/>
      <c r="KU549" s="546"/>
      <c r="KV549" s="546"/>
      <c r="KW549" s="89"/>
      <c r="KX549" s="89"/>
      <c r="KY549" s="89"/>
      <c r="KZ549" s="89"/>
      <c r="LA549" s="89"/>
      <c r="LB549" s="546"/>
      <c r="LC549" s="546"/>
      <c r="LD549" s="89"/>
      <c r="LE549" s="89"/>
      <c r="LF549" s="546"/>
      <c r="LG549" s="546"/>
      <c r="LH549" s="89"/>
      <c r="LI549" s="89"/>
      <c r="LJ549" s="546"/>
      <c r="LK549" s="546"/>
      <c r="LL549" s="546"/>
      <c r="LM549" s="546"/>
      <c r="LN549" s="546"/>
      <c r="LO549" s="546"/>
      <c r="LP549" s="546"/>
      <c r="LQ549" s="89"/>
      <c r="LR549" s="89"/>
      <c r="LS549" s="546"/>
      <c r="LT549" s="546"/>
      <c r="LU549" s="89"/>
      <c r="LV549" s="89"/>
      <c r="LW549" s="546"/>
      <c r="LX549" s="546"/>
      <c r="LY549" s="546"/>
      <c r="LZ549" s="546"/>
      <c r="MA549" s="546"/>
      <c r="MB549" s="204"/>
      <c r="MC549" s="108"/>
      <c r="MD549" s="546"/>
      <c r="ME549" s="546"/>
      <c r="MF549" s="546"/>
      <c r="MG549" s="546"/>
      <c r="MH549" s="546"/>
      <c r="MI549" s="546"/>
      <c r="MJ549" s="546"/>
      <c r="MK549" s="169"/>
      <c r="ML549" s="169"/>
      <c r="MM549" s="169"/>
      <c r="MN549" s="169"/>
      <c r="MO549" s="169"/>
      <c r="MP549" s="169"/>
      <c r="MQ549" s="169"/>
      <c r="MR549" s="169"/>
      <c r="MS549" s="169"/>
      <c r="MT549" s="169"/>
      <c r="MU549" s="169"/>
      <c r="MV549" s="169"/>
      <c r="MW549" s="169"/>
      <c r="MX549" s="169"/>
      <c r="MY549" s="169"/>
      <c r="MZ549" s="169"/>
      <c r="NA549" s="169"/>
      <c r="NB549" s="169"/>
      <c r="NC549" s="169"/>
      <c r="ND549" s="169"/>
      <c r="NE549" s="169"/>
      <c r="NF549" s="169"/>
      <c r="NG549" s="169"/>
      <c r="NH549" s="169"/>
      <c r="NI549" s="169"/>
      <c r="NJ549" s="169"/>
      <c r="NK549" s="169"/>
      <c r="NL549" s="169"/>
      <c r="NM549" s="169"/>
      <c r="NN549" s="169"/>
      <c r="NO549" s="169"/>
      <c r="NP549" s="169"/>
      <c r="NQ549" s="169"/>
      <c r="NR549" s="169"/>
      <c r="NS549" s="169"/>
      <c r="NT549" s="169"/>
      <c r="NU549" s="169"/>
      <c r="NV549" s="169"/>
      <c r="NW549" s="169"/>
      <c r="NX549" s="169"/>
      <c r="NY549" s="169"/>
      <c r="NZ549" s="169"/>
      <c r="OA549" s="169"/>
      <c r="OB549" s="169"/>
      <c r="OC549" s="546"/>
      <c r="OD549" s="546"/>
      <c r="OE549" s="546"/>
      <c r="OF549" s="546"/>
      <c r="OG549" s="546"/>
      <c r="OH549" s="546"/>
      <c r="OI549" s="546"/>
      <c r="OJ549" s="546"/>
      <c r="OK549" s="546"/>
      <c r="OL549" s="546"/>
      <c r="OM549" s="546"/>
      <c r="ON549" s="546"/>
      <c r="OO549" s="546"/>
      <c r="OP549" s="546"/>
      <c r="OQ549" s="546"/>
      <c r="OR549" s="546"/>
      <c r="OS549" s="546"/>
      <c r="OT549" s="546"/>
      <c r="OU549" s="546"/>
      <c r="OV549" s="546"/>
      <c r="OW549" s="546"/>
      <c r="OX549" s="546"/>
      <c r="OY549" s="546"/>
      <c r="OZ549" s="546"/>
      <c r="PA549" s="89"/>
      <c r="PB549" s="89"/>
      <c r="PC549" s="89"/>
      <c r="PD549" s="89"/>
      <c r="PE549" s="89"/>
      <c r="PF549" s="546"/>
      <c r="PG549" s="546"/>
      <c r="PH549" s="89"/>
      <c r="PI549" s="89"/>
      <c r="PJ549" s="546"/>
      <c r="PK549" s="546"/>
      <c r="PL549" s="89"/>
      <c r="PM549" s="89"/>
      <c r="PN549" s="546"/>
      <c r="PO549" s="546"/>
      <c r="PP549" s="546"/>
      <c r="PQ549" s="546"/>
      <c r="PR549" s="546"/>
      <c r="PS549" s="546"/>
      <c r="PT549" s="546"/>
      <c r="PU549" s="89"/>
      <c r="PV549" s="89"/>
      <c r="PW549" s="546"/>
      <c r="PX549" s="546"/>
      <c r="PY549" s="89"/>
      <c r="PZ549" s="89"/>
      <c r="QA549" s="546"/>
      <c r="QB549" s="546"/>
      <c r="QC549" s="546"/>
      <c r="QD549" s="546"/>
      <c r="QE549" s="546"/>
      <c r="QF549" s="204"/>
      <c r="QG549" s="108"/>
      <c r="QH549" s="546"/>
      <c r="QI549" s="546"/>
      <c r="QJ549" s="546"/>
      <c r="QK549" s="546"/>
      <c r="QL549" s="546"/>
      <c r="QM549" s="546"/>
      <c r="QN549" s="546"/>
      <c r="QO549" s="169"/>
      <c r="QP549" s="169"/>
      <c r="QQ549" s="169"/>
      <c r="QR549" s="169"/>
      <c r="QS549" s="169"/>
      <c r="QT549" s="169"/>
      <c r="QU549" s="169"/>
      <c r="QV549" s="169"/>
      <c r="QW549" s="169"/>
      <c r="QX549" s="169"/>
      <c r="QY549" s="169"/>
      <c r="QZ549" s="169"/>
      <c r="RA549" s="169"/>
      <c r="RB549" s="169"/>
      <c r="RC549" s="169"/>
      <c r="RD549" s="169"/>
      <c r="RE549" s="169"/>
      <c r="RF549" s="169"/>
      <c r="RG549" s="169"/>
      <c r="RH549" s="169"/>
      <c r="RI549" s="169"/>
      <c r="RJ549" s="169"/>
      <c r="RK549" s="169"/>
      <c r="RL549" s="169"/>
      <c r="RM549" s="169"/>
      <c r="RN549" s="169"/>
      <c r="RO549" s="169"/>
      <c r="RP549" s="169"/>
      <c r="RQ549" s="169"/>
      <c r="RR549" s="169"/>
      <c r="RS549" s="169"/>
      <c r="RT549" s="169"/>
      <c r="RU549" s="169"/>
      <c r="RV549" s="169"/>
      <c r="RW549" s="169"/>
      <c r="RX549" s="169"/>
      <c r="RY549" s="169"/>
      <c r="RZ549" s="169"/>
      <c r="SA549" s="169"/>
      <c r="SB549" s="169"/>
      <c r="SC549" s="169"/>
      <c r="SD549" s="169"/>
      <c r="SE549" s="169"/>
      <c r="SF549" s="169"/>
      <c r="SG549" s="546"/>
      <c r="SH549" s="546"/>
      <c r="SI549" s="546"/>
      <c r="SJ549" s="546"/>
      <c r="SK549" s="546"/>
      <c r="SL549" s="546"/>
      <c r="SM549" s="546"/>
      <c r="SN549" s="546"/>
      <c r="SO549" s="546"/>
      <c r="SP549" s="546"/>
      <c r="SQ549" s="546"/>
      <c r="SR549" s="546"/>
      <c r="SS549" s="546"/>
      <c r="ST549" s="546"/>
      <c r="SU549" s="546"/>
      <c r="SV549" s="546"/>
      <c r="SW549" s="546"/>
      <c r="SX549" s="546"/>
      <c r="SY549" s="546"/>
      <c r="SZ549" s="546"/>
      <c r="TA549" s="546"/>
      <c r="TB549" s="546"/>
      <c r="TC549" s="546"/>
      <c r="TD549" s="546"/>
      <c r="TE549" s="89"/>
      <c r="TF549" s="89"/>
      <c r="TG549" s="89"/>
      <c r="TH549" s="89"/>
      <c r="TI549" s="89"/>
      <c r="TJ549" s="546"/>
      <c r="TK549" s="546"/>
      <c r="TL549" s="89"/>
      <c r="TM549" s="89"/>
      <c r="TN549" s="546"/>
      <c r="TO549" s="546"/>
      <c r="TP549" s="89"/>
      <c r="TQ549" s="89"/>
      <c r="TR549" s="546"/>
      <c r="TS549" s="546"/>
      <c r="TT549" s="546"/>
      <c r="TU549" s="546"/>
      <c r="TV549" s="546"/>
      <c r="TW549" s="546"/>
      <c r="TX549" s="546"/>
      <c r="TY549" s="89"/>
      <c r="TZ549" s="89"/>
      <c r="UA549" s="546"/>
      <c r="UB549" s="546"/>
      <c r="UC549" s="89"/>
      <c r="UD549" s="89"/>
      <c r="UE549" s="546"/>
      <c r="UF549" s="546"/>
      <c r="UG549" s="546"/>
      <c r="UH549" s="546"/>
      <c r="UI549" s="546"/>
      <c r="UJ549" s="204"/>
      <c r="UK549" s="108"/>
      <c r="UL549" s="546"/>
      <c r="UM549" s="546"/>
      <c r="UN549" s="546"/>
      <c r="UO549" s="546"/>
      <c r="UP549" s="546"/>
      <c r="UQ549" s="546"/>
      <c r="UR549" s="546"/>
      <c r="US549" s="169"/>
      <c r="UT549" s="169"/>
      <c r="UU549" s="169"/>
      <c r="UV549" s="169"/>
      <c r="UW549" s="169"/>
      <c r="UX549" s="169"/>
      <c r="UY549" s="169"/>
      <c r="UZ549" s="169"/>
      <c r="VA549" s="169"/>
      <c r="VB549" s="169"/>
      <c r="VC549" s="169"/>
      <c r="VD549" s="169"/>
      <c r="VE549" s="169"/>
      <c r="VF549" s="169"/>
      <c r="VG549" s="169"/>
      <c r="VH549" s="169"/>
      <c r="VI549" s="169"/>
      <c r="VJ549" s="169"/>
      <c r="VK549" s="169"/>
      <c r="VL549" s="169"/>
      <c r="VM549" s="169"/>
      <c r="VN549" s="169"/>
      <c r="VO549" s="169"/>
      <c r="VP549" s="169"/>
      <c r="VQ549" s="169"/>
      <c r="VR549" s="169"/>
      <c r="VS549" s="169"/>
      <c r="VT549" s="169"/>
      <c r="VU549" s="169"/>
      <c r="VV549" s="169"/>
      <c r="VW549" s="169"/>
      <c r="VX549" s="169"/>
      <c r="VY549" s="169"/>
      <c r="VZ549" s="169"/>
      <c r="WA549" s="169"/>
      <c r="WB549" s="169"/>
      <c r="WC549" s="169"/>
      <c r="WD549" s="169"/>
      <c r="WE549" s="169"/>
      <c r="WF549" s="169"/>
      <c r="WG549" s="169"/>
      <c r="WH549" s="169"/>
      <c r="WI549" s="169"/>
      <c r="WJ549" s="169"/>
      <c r="WK549" s="546"/>
      <c r="WL549" s="546"/>
      <c r="WM549" s="546"/>
      <c r="WN549" s="546"/>
      <c r="WO549" s="546"/>
      <c r="WP549" s="546"/>
      <c r="WQ549" s="546"/>
      <c r="WR549" s="546"/>
      <c r="WS549" s="546"/>
      <c r="WT549" s="546"/>
      <c r="WU549" s="546"/>
      <c r="WV549" s="546"/>
      <c r="WW549" s="546"/>
      <c r="WX549" s="546"/>
      <c r="WY549" s="546"/>
      <c r="WZ549" s="546"/>
      <c r="XA549" s="546"/>
      <c r="XB549" s="546"/>
      <c r="XC549" s="546"/>
      <c r="XD549" s="546"/>
      <c r="XE549" s="546"/>
      <c r="XF549" s="546"/>
      <c r="XG549" s="546"/>
      <c r="XH549" s="546"/>
      <c r="XI549" s="89"/>
      <c r="XJ549" s="89"/>
      <c r="XK549" s="89"/>
      <c r="XL549" s="89"/>
      <c r="XM549" s="89"/>
      <c r="XN549" s="546"/>
      <c r="XO549" s="546"/>
      <c r="XP549" s="89"/>
      <c r="XQ549" s="89"/>
      <c r="XR549" s="546"/>
      <c r="XS549" s="546"/>
      <c r="XT549" s="89"/>
      <c r="XU549" s="89"/>
      <c r="XV549" s="546"/>
      <c r="XW549" s="546"/>
      <c r="XX549" s="546"/>
      <c r="XY549" s="546"/>
      <c r="XZ549" s="546"/>
      <c r="YA549" s="546"/>
      <c r="YB549" s="546"/>
      <c r="YC549" s="89"/>
      <c r="YD549" s="89"/>
      <c r="YE549" s="546"/>
      <c r="YF549" s="546"/>
      <c r="YG549" s="89"/>
      <c r="YH549" s="89"/>
      <c r="YI549" s="546"/>
      <c r="YJ549" s="546"/>
      <c r="YK549" s="546"/>
      <c r="YL549" s="546"/>
      <c r="YM549" s="546"/>
      <c r="YN549" s="204"/>
      <c r="YO549" s="108"/>
      <c r="YP549" s="546"/>
      <c r="YQ549" s="546"/>
      <c r="YR549" s="546"/>
      <c r="YS549" s="546"/>
      <c r="YT549" s="546"/>
      <c r="YU549" s="546"/>
      <c r="YV549" s="546"/>
      <c r="YW549" s="169"/>
      <c r="YX549" s="169"/>
      <c r="YY549" s="169"/>
      <c r="YZ549" s="169"/>
      <c r="ZA549" s="169"/>
      <c r="ZB549" s="169"/>
      <c r="ZC549" s="169"/>
      <c r="ZD549" s="169"/>
      <c r="ZE549" s="169"/>
      <c r="ZF549" s="169"/>
      <c r="ZG549" s="169"/>
      <c r="ZH549" s="169"/>
      <c r="ZI549" s="169"/>
      <c r="ZJ549" s="169"/>
      <c r="ZK549" s="169"/>
      <c r="ZL549" s="169"/>
      <c r="ZM549" s="169"/>
      <c r="ZN549" s="169"/>
      <c r="ZO549" s="169"/>
      <c r="ZP549" s="169"/>
      <c r="ZQ549" s="169"/>
      <c r="ZR549" s="169"/>
      <c r="ZS549" s="169"/>
      <c r="ZT549" s="169"/>
      <c r="ZU549" s="169"/>
      <c r="ZV549" s="169"/>
      <c r="ZW549" s="169"/>
      <c r="ZX549" s="169"/>
      <c r="ZY549" s="169"/>
      <c r="ZZ549" s="169"/>
      <c r="AAA549" s="169"/>
      <c r="AAB549" s="169"/>
      <c r="AAC549" s="169"/>
      <c r="AAD549" s="169"/>
      <c r="AAE549" s="169"/>
      <c r="AAF549" s="169"/>
      <c r="AAG549" s="169"/>
      <c r="AAH549" s="169"/>
      <c r="AAI549" s="169"/>
      <c r="AAJ549" s="169"/>
      <c r="AAK549" s="169"/>
      <c r="AAL549" s="169"/>
      <c r="AAM549" s="169"/>
      <c r="AAN549" s="169"/>
      <c r="AAO549" s="546"/>
      <c r="AAP549" s="546"/>
      <c r="AAQ549" s="546"/>
      <c r="AAR549" s="546"/>
      <c r="AAS549" s="546"/>
      <c r="AAT549" s="546"/>
      <c r="AAU549" s="546"/>
      <c r="AAV549" s="546"/>
      <c r="AAW549" s="546"/>
      <c r="AAX549" s="546"/>
      <c r="AAY549" s="546"/>
      <c r="AAZ549" s="546"/>
      <c r="ABA549" s="546"/>
      <c r="ABB549" s="546"/>
      <c r="ABC549" s="546"/>
      <c r="ABD549" s="546"/>
      <c r="ABE549" s="546"/>
      <c r="ABF549" s="546"/>
      <c r="ABG549" s="546"/>
      <c r="ABH549" s="546"/>
      <c r="ABI549" s="546"/>
      <c r="ABJ549" s="546"/>
      <c r="ABK549" s="546"/>
      <c r="ABL549" s="546"/>
      <c r="ABM549" s="89"/>
      <c r="ABN549" s="89"/>
      <c r="ABO549" s="89"/>
      <c r="ABP549" s="89"/>
      <c r="ABQ549" s="89"/>
      <c r="ABR549" s="546"/>
      <c r="ABS549" s="546"/>
      <c r="ABT549" s="89"/>
      <c r="ABU549" s="89"/>
      <c r="ABV549" s="546"/>
      <c r="ABW549" s="546"/>
      <c r="ABX549" s="89"/>
      <c r="ABY549" s="89"/>
      <c r="ABZ549" s="546"/>
      <c r="ACA549" s="546"/>
      <c r="ACB549" s="546"/>
      <c r="ACC549" s="546"/>
      <c r="ACD549" s="546"/>
      <c r="ACE549" s="546"/>
      <c r="ACF549" s="546"/>
      <c r="ACG549" s="89"/>
      <c r="ACH549" s="89"/>
      <c r="ACI549" s="546"/>
      <c r="ACJ549" s="546"/>
      <c r="ACK549" s="89"/>
      <c r="ACL549" s="89"/>
      <c r="ACM549" s="546"/>
      <c r="ACN549" s="546"/>
      <c r="ACO549" s="546"/>
      <c r="ACP549" s="546"/>
      <c r="ACQ549" s="546"/>
      <c r="ACR549" s="204"/>
      <c r="ACS549" s="108"/>
      <c r="ACT549" s="546"/>
      <c r="ACU549" s="546"/>
      <c r="ACV549" s="546"/>
      <c r="ACW549" s="546"/>
      <c r="ACX549" s="546"/>
      <c r="ACY549" s="546"/>
      <c r="ACZ549" s="546"/>
      <c r="ADA549" s="169"/>
      <c r="ADB549" s="169"/>
      <c r="ADC549" s="169"/>
      <c r="ADD549" s="169"/>
      <c r="ADE549" s="169"/>
      <c r="ADF549" s="169"/>
      <c r="ADG549" s="169"/>
      <c r="ADH549" s="169"/>
      <c r="ADI549" s="169"/>
      <c r="ADJ549" s="169"/>
      <c r="ADK549" s="169"/>
      <c r="ADL549" s="169"/>
      <c r="ADM549" s="169"/>
      <c r="ADN549" s="169"/>
      <c r="ADO549" s="169"/>
      <c r="ADP549" s="169"/>
      <c r="ADQ549" s="169"/>
      <c r="ADR549" s="169"/>
      <c r="ADS549" s="169"/>
      <c r="ADT549" s="169"/>
      <c r="ADU549" s="169"/>
      <c r="ADV549" s="169"/>
      <c r="ADW549" s="169"/>
      <c r="ADX549" s="169"/>
      <c r="ADY549" s="169"/>
      <c r="ADZ549" s="169"/>
      <c r="AEA549" s="169"/>
      <c r="AEB549" s="169"/>
      <c r="AEC549" s="169"/>
      <c r="AED549" s="169"/>
      <c r="AEE549" s="169"/>
      <c r="AEF549" s="169"/>
      <c r="AEG549" s="169"/>
      <c r="AEH549" s="169"/>
      <c r="AEI549" s="169"/>
      <c r="AEJ549" s="169"/>
      <c r="AEK549" s="169"/>
      <c r="AEL549" s="169"/>
      <c r="AEM549" s="169"/>
      <c r="AEN549" s="169"/>
      <c r="AEO549" s="169"/>
      <c r="AEP549" s="169"/>
      <c r="AEQ549" s="169"/>
      <c r="AER549" s="169"/>
      <c r="AES549" s="546"/>
      <c r="AET549" s="546"/>
      <c r="AEU549" s="546"/>
      <c r="AEV549" s="546"/>
      <c r="AEW549" s="546"/>
      <c r="AEX549" s="546"/>
      <c r="AEY549" s="546"/>
      <c r="AEZ549" s="546"/>
      <c r="AFA549" s="546"/>
      <c r="AFB549" s="546"/>
      <c r="AFC549" s="546"/>
      <c r="AFD549" s="546"/>
      <c r="AFE549" s="546"/>
      <c r="AFF549" s="546"/>
      <c r="AFG549" s="546"/>
      <c r="AFH549" s="546"/>
      <c r="AFI549" s="546"/>
      <c r="AFJ549" s="546"/>
      <c r="AFK549" s="546"/>
      <c r="AFL549" s="546"/>
      <c r="AFM549" s="546"/>
      <c r="AFN549" s="546"/>
      <c r="AFO549" s="546"/>
      <c r="AFP549" s="546"/>
      <c r="AFQ549" s="89"/>
      <c r="AFR549" s="89"/>
      <c r="AFS549" s="89"/>
      <c r="AFT549" s="89"/>
      <c r="AFU549" s="89"/>
      <c r="AFV549" s="546"/>
      <c r="AFW549" s="546"/>
      <c r="AFX549" s="89"/>
      <c r="AFY549" s="89"/>
      <c r="AFZ549" s="546"/>
      <c r="AGA549" s="546"/>
      <c r="AGB549" s="89"/>
      <c r="AGC549" s="89"/>
      <c r="AGD549" s="546"/>
      <c r="AGE549" s="546"/>
      <c r="AGF549" s="546"/>
      <c r="AGG549" s="546"/>
      <c r="AGH549" s="546"/>
      <c r="AGI549" s="546"/>
      <c r="AGJ549" s="546"/>
      <c r="AGK549" s="89"/>
      <c r="AGL549" s="89"/>
      <c r="AGM549" s="546"/>
      <c r="AGN549" s="546"/>
      <c r="AGO549" s="89"/>
      <c r="AGP549" s="89"/>
      <c r="AGQ549" s="546"/>
      <c r="AGR549" s="546"/>
      <c r="AGS549" s="546"/>
      <c r="AGT549" s="546"/>
      <c r="AGU549" s="546"/>
      <c r="AGV549" s="204"/>
      <c r="AGW549" s="108"/>
      <c r="AGX549" s="546"/>
      <c r="AGY549" s="546"/>
      <c r="AGZ549" s="546"/>
      <c r="AHA549" s="546"/>
      <c r="AHB549" s="546"/>
      <c r="AHC549" s="546"/>
      <c r="AHD549" s="546"/>
      <c r="AHE549" s="169"/>
      <c r="AHF549" s="169"/>
      <c r="AHG549" s="169"/>
      <c r="AHH549" s="169"/>
      <c r="AHI549" s="169"/>
      <c r="AHJ549" s="169"/>
      <c r="AHK549" s="169"/>
      <c r="AHL549" s="169"/>
      <c r="AHM549" s="169"/>
      <c r="AHN549" s="169"/>
      <c r="AHO549" s="169"/>
      <c r="AHP549" s="169"/>
      <c r="AHQ549" s="169"/>
      <c r="AHR549" s="169"/>
      <c r="AHS549" s="169"/>
      <c r="AHT549" s="169"/>
      <c r="AHU549" s="169"/>
      <c r="AHV549" s="169"/>
      <c r="AHW549" s="169"/>
      <c r="AHX549" s="169"/>
      <c r="AHY549" s="169"/>
      <c r="AHZ549" s="169"/>
      <c r="AIA549" s="169"/>
      <c r="AIB549" s="169"/>
      <c r="AIC549" s="169"/>
      <c r="AID549" s="169"/>
      <c r="AIE549" s="169"/>
      <c r="AIF549" s="169"/>
      <c r="AIG549" s="169"/>
      <c r="AIH549" s="169"/>
      <c r="AII549" s="169"/>
      <c r="AIJ549" s="169"/>
      <c r="AIK549" s="169"/>
      <c r="AIL549" s="169"/>
      <c r="AIM549" s="169"/>
      <c r="AIN549" s="169"/>
      <c r="AIO549" s="169"/>
      <c r="AIP549" s="169"/>
      <c r="AIQ549" s="169"/>
      <c r="AIR549" s="169"/>
      <c r="AIS549" s="169"/>
      <c r="AIT549" s="169"/>
      <c r="AIU549" s="169"/>
      <c r="AIV549" s="169"/>
      <c r="AIW549" s="546"/>
      <c r="AIX549" s="546"/>
      <c r="AIY549" s="546"/>
      <c r="AIZ549" s="546"/>
      <c r="AJA549" s="546"/>
      <c r="AJB549" s="546"/>
      <c r="AJC549" s="546"/>
      <c r="AJD549" s="546"/>
      <c r="AJE549" s="546"/>
      <c r="AJF549" s="546"/>
      <c r="AJG549" s="546"/>
      <c r="AJH549" s="546"/>
      <c r="AJI549" s="546"/>
      <c r="AJJ549" s="546"/>
      <c r="AJK549" s="546"/>
      <c r="AJL549" s="546"/>
      <c r="AJM549" s="546"/>
      <c r="AJN549" s="546"/>
      <c r="AJO549" s="546"/>
      <c r="AJP549" s="546"/>
      <c r="AJQ549" s="546"/>
      <c r="AJR549" s="546"/>
      <c r="AJS549" s="546"/>
      <c r="AJT549" s="546"/>
      <c r="AJU549" s="89"/>
      <c r="AJV549" s="89"/>
      <c r="AJW549" s="89"/>
      <c r="AJX549" s="89"/>
      <c r="AJY549" s="89"/>
      <c r="AJZ549" s="546"/>
      <c r="AKA549" s="546"/>
      <c r="AKB549" s="89"/>
      <c r="AKC549" s="89"/>
      <c r="AKD549" s="546"/>
      <c r="AKE549" s="546"/>
      <c r="AKF549" s="89"/>
      <c r="AKG549" s="89"/>
      <c r="AKH549" s="546"/>
      <c r="AKI549" s="546"/>
      <c r="AKJ549" s="546"/>
      <c r="AKK549" s="546"/>
      <c r="AKL549" s="546"/>
      <c r="AKM549" s="546"/>
      <c r="AKN549" s="546"/>
      <c r="AKO549" s="89"/>
      <c r="AKP549" s="89"/>
      <c r="AKQ549" s="546"/>
      <c r="AKR549" s="546"/>
      <c r="AKS549" s="89"/>
      <c r="AKT549" s="89"/>
      <c r="AKU549" s="546"/>
      <c r="AKV549" s="546"/>
      <c r="AKW549" s="546"/>
      <c r="AKX549" s="546"/>
      <c r="AKY549" s="546"/>
      <c r="AKZ549" s="204"/>
      <c r="ALA549" s="108"/>
      <c r="ALB549" s="546"/>
      <c r="ALC549" s="546"/>
      <c r="ALD549" s="546"/>
      <c r="ALE549" s="546"/>
      <c r="ALF549" s="546"/>
      <c r="ALG549" s="546"/>
      <c r="ALH549" s="546"/>
      <c r="ALI549" s="169"/>
      <c r="ALJ549" s="169"/>
      <c r="ALK549" s="169"/>
      <c r="ALL549" s="169"/>
      <c r="ALM549" s="169"/>
      <c r="ALN549" s="169"/>
      <c r="ALO549" s="169"/>
      <c r="ALP549" s="169"/>
      <c r="ALQ549" s="169"/>
      <c r="ALR549" s="169"/>
      <c r="ALS549" s="169"/>
      <c r="ALT549" s="169"/>
      <c r="ALU549" s="169"/>
      <c r="ALV549" s="169"/>
      <c r="ALW549" s="169"/>
      <c r="ALX549" s="169"/>
      <c r="ALY549" s="169"/>
      <c r="ALZ549" s="169"/>
      <c r="AMA549" s="169"/>
      <c r="AMB549" s="169"/>
      <c r="AMC549" s="169"/>
      <c r="AMD549" s="169"/>
      <c r="AME549" s="169"/>
      <c r="AMF549" s="169"/>
      <c r="AMG549" s="169"/>
      <c r="AMH549" s="169"/>
      <c r="AMI549" s="169"/>
      <c r="AMJ549" s="169"/>
      <c r="AMK549" s="169"/>
      <c r="AML549" s="169"/>
      <c r="AMM549" s="169"/>
      <c r="AMN549" s="169"/>
      <c r="AMO549" s="169"/>
      <c r="AMP549" s="169"/>
      <c r="AMQ549" s="169"/>
      <c r="AMR549" s="169"/>
      <c r="AMS549" s="169"/>
      <c r="AMT549" s="169"/>
      <c r="AMU549" s="169"/>
      <c r="AMV549" s="169"/>
      <c r="AMW549" s="169"/>
      <c r="AMX549" s="169"/>
      <c r="AMY549" s="169"/>
      <c r="AMZ549" s="169"/>
      <c r="ANA549" s="546"/>
      <c r="ANB549" s="546"/>
      <c r="ANC549" s="546"/>
      <c r="AND549" s="546"/>
      <c r="ANE549" s="546"/>
      <c r="ANF549" s="546"/>
      <c r="ANG549" s="546"/>
      <c r="ANH549" s="546"/>
      <c r="ANI549" s="546"/>
      <c r="ANJ549" s="546"/>
      <c r="ANK549" s="546"/>
      <c r="ANL549" s="546"/>
      <c r="ANM549" s="546"/>
      <c r="ANN549" s="546"/>
      <c r="ANO549" s="546"/>
      <c r="ANP549" s="546"/>
      <c r="ANQ549" s="546"/>
      <c r="ANR549" s="546"/>
      <c r="ANS549" s="546"/>
      <c r="ANT549" s="546"/>
      <c r="ANU549" s="546"/>
      <c r="ANV549" s="546"/>
      <c r="ANW549" s="546"/>
      <c r="ANX549" s="546"/>
      <c r="ANY549" s="89"/>
      <c r="ANZ549" s="89"/>
      <c r="AOA549" s="89"/>
      <c r="AOB549" s="89"/>
      <c r="AOC549" s="89"/>
      <c r="AOD549" s="546"/>
      <c r="AOE549" s="546"/>
      <c r="AOF549" s="89"/>
      <c r="AOG549" s="89"/>
      <c r="AOH549" s="546"/>
      <c r="AOI549" s="546"/>
      <c r="AOJ549" s="89"/>
      <c r="AOK549" s="89"/>
      <c r="AOL549" s="546"/>
      <c r="AOM549" s="546"/>
      <c r="AON549" s="546"/>
      <c r="AOO549" s="546"/>
      <c r="AOP549" s="546"/>
      <c r="AOQ549" s="546"/>
      <c r="AOR549" s="546"/>
      <c r="AOS549" s="89"/>
      <c r="AOT549" s="89"/>
      <c r="AOU549" s="546"/>
      <c r="AOV549" s="546"/>
      <c r="AOW549" s="89"/>
      <c r="AOX549" s="89"/>
      <c r="AOY549" s="546"/>
      <c r="AOZ549" s="546"/>
      <c r="APA549" s="546"/>
      <c r="APB549" s="546"/>
      <c r="APC549" s="546"/>
      <c r="APD549" s="204"/>
      <c r="APE549" s="108"/>
      <c r="APF549" s="546"/>
      <c r="APG549" s="546"/>
      <c r="APH549" s="546"/>
      <c r="API549" s="546"/>
      <c r="APJ549" s="546"/>
      <c r="APK549" s="546"/>
      <c r="APL549" s="546"/>
      <c r="APM549" s="169"/>
      <c r="APN549" s="169"/>
      <c r="APO549" s="169"/>
      <c r="APP549" s="169"/>
      <c r="APQ549" s="169"/>
      <c r="APR549" s="169"/>
      <c r="APS549" s="169"/>
      <c r="APT549" s="169"/>
      <c r="APU549" s="169"/>
      <c r="APV549" s="169"/>
      <c r="APW549" s="169"/>
      <c r="APX549" s="169"/>
      <c r="APY549" s="169"/>
      <c r="APZ549" s="169"/>
      <c r="AQA549" s="169"/>
      <c r="AQB549" s="169"/>
      <c r="AQC549" s="169"/>
      <c r="AQD549" s="169"/>
      <c r="AQE549" s="169"/>
      <c r="AQF549" s="169"/>
      <c r="AQG549" s="169"/>
      <c r="AQH549" s="169"/>
      <c r="AQI549" s="169"/>
      <c r="AQJ549" s="169"/>
      <c r="AQK549" s="169"/>
      <c r="AQL549" s="169"/>
      <c r="AQM549" s="169"/>
      <c r="AQN549" s="169"/>
      <c r="AQO549" s="169"/>
      <c r="AQP549" s="169"/>
      <c r="AQQ549" s="169"/>
      <c r="AQR549" s="169"/>
      <c r="AQS549" s="169"/>
      <c r="AQT549" s="169"/>
      <c r="AQU549" s="169"/>
      <c r="AQV549" s="169"/>
      <c r="AQW549" s="169"/>
      <c r="AQX549" s="169"/>
      <c r="AQY549" s="169"/>
      <c r="AQZ549" s="169"/>
      <c r="ARA549" s="169"/>
      <c r="ARB549" s="169"/>
      <c r="ARC549" s="169"/>
      <c r="ARD549" s="169"/>
      <c r="ARE549" s="546"/>
      <c r="ARF549" s="546"/>
      <c r="ARG549" s="546"/>
      <c r="ARH549" s="546"/>
      <c r="ARI549" s="546"/>
      <c r="ARJ549" s="546"/>
      <c r="ARK549" s="546"/>
      <c r="ARL549" s="546"/>
      <c r="ARM549" s="546"/>
      <c r="ARN549" s="546"/>
      <c r="ARO549" s="546"/>
      <c r="ARP549" s="546"/>
      <c r="ARQ549" s="546"/>
      <c r="ARR549" s="546"/>
      <c r="ARS549" s="546"/>
      <c r="ART549" s="546"/>
      <c r="ARU549" s="546"/>
      <c r="ARV549" s="546"/>
      <c r="ARW549" s="546"/>
      <c r="ARX549" s="546"/>
      <c r="ARY549" s="546"/>
      <c r="ARZ549" s="546"/>
      <c r="ASA549" s="546"/>
      <c r="ASB549" s="546"/>
      <c r="ASC549" s="89"/>
      <c r="ASD549" s="89"/>
      <c r="ASE549" s="89"/>
      <c r="ASF549" s="89"/>
      <c r="ASG549" s="89"/>
      <c r="ASH549" s="546"/>
      <c r="ASI549" s="546"/>
      <c r="ASJ549" s="89"/>
      <c r="ASK549" s="89"/>
      <c r="ASL549" s="546"/>
      <c r="ASM549" s="546"/>
      <c r="ASN549" s="89"/>
      <c r="ASO549" s="89"/>
      <c r="ASP549" s="546"/>
      <c r="ASQ549" s="546"/>
      <c r="ASR549" s="546"/>
      <c r="ASS549" s="546"/>
      <c r="AST549" s="546"/>
      <c r="ASU549" s="546"/>
      <c r="ASV549" s="546"/>
      <c r="ASW549" s="89"/>
      <c r="ASX549" s="89"/>
      <c r="ASY549" s="546"/>
      <c r="ASZ549" s="546"/>
      <c r="ATA549" s="89"/>
      <c r="ATB549" s="89"/>
      <c r="ATC549" s="546"/>
      <c r="ATD549" s="546"/>
      <c r="ATE549" s="546"/>
      <c r="ATF549" s="546"/>
      <c r="ATG549" s="546"/>
      <c r="ATH549" s="204"/>
      <c r="ATI549" s="108"/>
      <c r="ATJ549" s="546"/>
      <c r="ATK549" s="546"/>
      <c r="ATL549" s="546"/>
      <c r="ATM549" s="546"/>
      <c r="ATN549" s="546"/>
      <c r="ATO549" s="546"/>
      <c r="ATP549" s="546"/>
      <c r="ATQ549" s="169"/>
      <c r="ATR549" s="169"/>
      <c r="ATS549" s="169"/>
      <c r="ATT549" s="169"/>
      <c r="ATU549" s="169"/>
      <c r="ATV549" s="169"/>
      <c r="ATW549" s="169"/>
      <c r="ATX549" s="169"/>
      <c r="ATY549" s="169"/>
      <c r="ATZ549" s="169"/>
      <c r="AUA549" s="169"/>
      <c r="AUB549" s="169"/>
      <c r="AUC549" s="169"/>
      <c r="AUD549" s="169"/>
      <c r="AUE549" s="169"/>
      <c r="AUF549" s="169"/>
      <c r="AUG549" s="169"/>
      <c r="AUH549" s="169"/>
      <c r="AUI549" s="169"/>
      <c r="AUJ549" s="169"/>
      <c r="AUK549" s="169"/>
      <c r="AUL549" s="169"/>
      <c r="AUM549" s="169"/>
      <c r="AUN549" s="169"/>
      <c r="AUO549" s="169"/>
      <c r="AUP549" s="169"/>
      <c r="AUQ549" s="169"/>
      <c r="AUR549" s="169"/>
      <c r="AUS549" s="169"/>
      <c r="AUT549" s="169"/>
      <c r="AUU549" s="169"/>
      <c r="AUV549" s="169"/>
      <c r="AUW549" s="169"/>
      <c r="AUX549" s="169"/>
      <c r="AUY549" s="169"/>
      <c r="AUZ549" s="169"/>
      <c r="AVA549" s="169"/>
      <c r="AVB549" s="169"/>
      <c r="AVC549" s="169"/>
      <c r="AVD549" s="169"/>
      <c r="AVE549" s="169"/>
      <c r="AVF549" s="169"/>
      <c r="AVG549" s="169"/>
      <c r="AVH549" s="169"/>
      <c r="AVI549" s="546"/>
      <c r="AVJ549" s="546"/>
      <c r="AVK549" s="546"/>
      <c r="AVL549" s="546"/>
      <c r="AVM549" s="546"/>
      <c r="AVN549" s="546"/>
      <c r="AVO549" s="546"/>
      <c r="AVP549" s="546"/>
      <c r="AVQ549" s="546"/>
      <c r="AVR549" s="546"/>
      <c r="AVS549" s="546"/>
      <c r="AVT549" s="546"/>
      <c r="AVU549" s="546"/>
      <c r="AVV549" s="546"/>
      <c r="AVW549" s="546"/>
      <c r="AVX549" s="546"/>
      <c r="AVY549" s="546"/>
      <c r="AVZ549" s="546"/>
      <c r="AWA549" s="546"/>
      <c r="AWB549" s="546"/>
      <c r="AWC549" s="546"/>
      <c r="AWD549" s="546"/>
      <c r="AWE549" s="546"/>
      <c r="AWF549" s="546"/>
      <c r="AWG549" s="89"/>
      <c r="AWH549" s="89"/>
      <c r="AWI549" s="89"/>
      <c r="AWJ549" s="89"/>
      <c r="AWK549" s="89"/>
      <c r="AWL549" s="546"/>
      <c r="AWM549" s="546"/>
      <c r="AWN549" s="89"/>
      <c r="AWO549" s="89"/>
      <c r="AWP549" s="546"/>
      <c r="AWQ549" s="546"/>
      <c r="AWR549" s="89"/>
      <c r="AWS549" s="89"/>
      <c r="AWT549" s="546"/>
      <c r="AWU549" s="546"/>
      <c r="AWV549" s="546"/>
      <c r="AWW549" s="546"/>
      <c r="AWX549" s="546"/>
      <c r="AWY549" s="546"/>
      <c r="AWZ549" s="546"/>
      <c r="AXA549" s="89"/>
      <c r="AXB549" s="89"/>
      <c r="AXC549" s="546"/>
      <c r="AXD549" s="546"/>
      <c r="AXE549" s="89"/>
      <c r="AXF549" s="89"/>
      <c r="AXG549" s="546"/>
      <c r="AXH549" s="546"/>
      <c r="AXI549" s="546"/>
      <c r="AXJ549" s="546"/>
      <c r="AXK549" s="546"/>
      <c r="AXL549" s="204"/>
      <c r="AXM549" s="108"/>
      <c r="AXN549" s="546"/>
      <c r="AXO549" s="546"/>
      <c r="AXP549" s="546"/>
      <c r="AXQ549" s="546"/>
      <c r="AXR549" s="546"/>
      <c r="AXS549" s="546"/>
      <c r="AXT549" s="546"/>
      <c r="AXU549" s="169"/>
      <c r="AXV549" s="169"/>
      <c r="AXW549" s="169"/>
      <c r="AXX549" s="169"/>
      <c r="AXY549" s="169"/>
      <c r="AXZ549" s="169"/>
      <c r="AYA549" s="169"/>
      <c r="AYB549" s="169"/>
      <c r="AYC549" s="169"/>
      <c r="AYD549" s="169"/>
      <c r="AYE549" s="169"/>
      <c r="AYF549" s="169"/>
      <c r="AYG549" s="169"/>
      <c r="AYH549" s="169"/>
      <c r="AYI549" s="169"/>
      <c r="AYJ549" s="169"/>
      <c r="AYK549" s="169"/>
      <c r="AYL549" s="169"/>
      <c r="AYM549" s="169"/>
      <c r="AYN549" s="169"/>
      <c r="AYO549" s="169"/>
      <c r="AYP549" s="169"/>
      <c r="AYQ549" s="169"/>
      <c r="AYR549" s="169"/>
      <c r="AYS549" s="169"/>
      <c r="AYT549" s="169"/>
      <c r="AYU549" s="169"/>
      <c r="AYV549" s="169"/>
      <c r="AYW549" s="169"/>
      <c r="AYX549" s="169"/>
      <c r="AYY549" s="169"/>
      <c r="AYZ549" s="169"/>
      <c r="AZA549" s="169"/>
      <c r="AZB549" s="169"/>
      <c r="AZC549" s="169"/>
      <c r="AZD549" s="169"/>
      <c r="AZE549" s="169"/>
      <c r="AZF549" s="169"/>
      <c r="AZG549" s="169"/>
      <c r="AZH549" s="169"/>
      <c r="AZI549" s="169"/>
      <c r="AZJ549" s="169"/>
      <c r="AZK549" s="169"/>
      <c r="AZL549" s="169"/>
      <c r="AZM549" s="546"/>
      <c r="AZN549" s="546"/>
      <c r="AZO549" s="546"/>
      <c r="AZP549" s="546"/>
      <c r="AZQ549" s="546"/>
      <c r="AZR549" s="546"/>
      <c r="AZS549" s="546"/>
      <c r="AZT549" s="546"/>
      <c r="AZU549" s="546"/>
      <c r="AZV549" s="546"/>
      <c r="AZW549" s="546"/>
      <c r="AZX549" s="546"/>
      <c r="AZY549" s="546"/>
      <c r="AZZ549" s="546"/>
      <c r="BAA549" s="546"/>
      <c r="BAB549" s="546"/>
      <c r="BAC549" s="546"/>
      <c r="BAD549" s="546"/>
      <c r="BAE549" s="546"/>
      <c r="BAF549" s="546"/>
      <c r="BAG549" s="546"/>
      <c r="BAH549" s="546"/>
      <c r="BAI549" s="546"/>
      <c r="BAJ549" s="546"/>
      <c r="BAK549" s="89"/>
      <c r="BAL549" s="89"/>
      <c r="BAM549" s="89"/>
      <c r="BAN549" s="89"/>
      <c r="BAO549" s="89"/>
      <c r="BAP549" s="546"/>
      <c r="BAQ549" s="546"/>
      <c r="BAR549" s="89"/>
      <c r="BAS549" s="89"/>
      <c r="BAT549" s="546"/>
      <c r="BAU549" s="546"/>
      <c r="BAV549" s="89"/>
      <c r="BAW549" s="89"/>
      <c r="BAX549" s="546"/>
      <c r="BAY549" s="546"/>
      <c r="BAZ549" s="546"/>
      <c r="BBA549" s="546"/>
      <c r="BBB549" s="546"/>
      <c r="BBC549" s="546"/>
      <c r="BBD549" s="546"/>
      <c r="BBE549" s="89"/>
      <c r="BBF549" s="89"/>
      <c r="BBG549" s="546"/>
      <c r="BBH549" s="546"/>
      <c r="BBI549" s="89"/>
      <c r="BBJ549" s="89"/>
      <c r="BBK549" s="546"/>
      <c r="BBL549" s="546"/>
      <c r="BBM549" s="546"/>
      <c r="BBN549" s="546"/>
      <c r="BBO549" s="546"/>
      <c r="BBP549" s="204"/>
      <c r="BBQ549" s="108"/>
      <c r="BBR549" s="546"/>
      <c r="BBS549" s="546"/>
      <c r="BBT549" s="546"/>
      <c r="BBU549" s="546"/>
      <c r="BBV549" s="546"/>
      <c r="BBW549" s="546"/>
      <c r="BBX549" s="546"/>
      <c r="BBY549" s="169"/>
      <c r="BBZ549" s="169"/>
      <c r="BCA549" s="169"/>
      <c r="BCB549" s="169"/>
      <c r="BCC549" s="169"/>
      <c r="BCD549" s="169"/>
      <c r="BCE549" s="169"/>
      <c r="BCF549" s="169"/>
      <c r="BCG549" s="169"/>
      <c r="BCH549" s="169"/>
      <c r="BCI549" s="169"/>
      <c r="BCJ549" s="169"/>
      <c r="BCK549" s="169"/>
      <c r="BCL549" s="169"/>
      <c r="BCM549" s="169"/>
      <c r="BCN549" s="169"/>
      <c r="BCO549" s="169"/>
      <c r="BCP549" s="169"/>
      <c r="BCQ549" s="169"/>
      <c r="BCR549" s="169"/>
      <c r="BCS549" s="169"/>
      <c r="BCT549" s="169"/>
      <c r="BCU549" s="169"/>
      <c r="BCV549" s="169"/>
      <c r="BCW549" s="169"/>
      <c r="BCX549" s="169"/>
      <c r="BCY549" s="169"/>
      <c r="BCZ549" s="169"/>
      <c r="BDA549" s="169"/>
      <c r="BDB549" s="169"/>
      <c r="BDC549" s="169"/>
      <c r="BDD549" s="169"/>
      <c r="BDE549" s="169"/>
      <c r="BDF549" s="169"/>
      <c r="BDG549" s="169"/>
      <c r="BDH549" s="169"/>
      <c r="BDI549" s="169"/>
      <c r="BDJ549" s="169"/>
      <c r="BDK549" s="169"/>
      <c r="BDL549" s="169"/>
      <c r="BDM549" s="169"/>
      <c r="BDN549" s="169"/>
      <c r="BDO549" s="169"/>
      <c r="BDP549" s="169"/>
      <c r="BDQ549" s="546"/>
      <c r="BDR549" s="546"/>
      <c r="BDS549" s="546"/>
      <c r="BDT549" s="546"/>
      <c r="BDU549" s="546"/>
      <c r="BDV549" s="546"/>
      <c r="BDW549" s="546"/>
      <c r="BDX549" s="546"/>
      <c r="BDY549" s="546"/>
      <c r="BDZ549" s="546"/>
      <c r="BEA549" s="546"/>
      <c r="BEB549" s="546"/>
      <c r="BEC549" s="546"/>
      <c r="BED549" s="546"/>
      <c r="BEE549" s="546"/>
      <c r="BEF549" s="546"/>
      <c r="BEG549" s="546"/>
      <c r="BEH549" s="546"/>
      <c r="BEI549" s="546"/>
      <c r="BEJ549" s="546"/>
      <c r="BEK549" s="546"/>
      <c r="BEL549" s="546"/>
      <c r="BEM549" s="546"/>
      <c r="BEN549" s="546"/>
      <c r="BEO549" s="89"/>
      <c r="BEP549" s="89"/>
      <c r="BEQ549" s="89"/>
      <c r="BER549" s="89"/>
      <c r="BES549" s="89"/>
      <c r="BET549" s="546"/>
      <c r="BEU549" s="546"/>
      <c r="BEV549" s="89"/>
      <c r="BEW549" s="89"/>
      <c r="BEX549" s="546"/>
      <c r="BEY549" s="546"/>
      <c r="BEZ549" s="89"/>
      <c r="BFA549" s="89"/>
      <c r="BFB549" s="546"/>
      <c r="BFC549" s="546"/>
      <c r="BFD549" s="546"/>
      <c r="BFE549" s="546"/>
      <c r="BFF549" s="546"/>
      <c r="BFG549" s="546"/>
      <c r="BFH549" s="546"/>
      <c r="BFI549" s="89"/>
      <c r="BFJ549" s="89"/>
      <c r="BFK549" s="546"/>
      <c r="BFL549" s="546"/>
      <c r="BFM549" s="89"/>
      <c r="BFN549" s="89"/>
      <c r="BFO549" s="546"/>
      <c r="BFP549" s="546"/>
      <c r="BFQ549" s="546"/>
      <c r="BFR549" s="546"/>
      <c r="BFS549" s="546"/>
      <c r="BFT549" s="204"/>
      <c r="BFU549" s="108"/>
      <c r="BFV549" s="546"/>
      <c r="BFW549" s="546"/>
      <c r="BFX549" s="546"/>
      <c r="BFY549" s="546"/>
      <c r="BFZ549" s="546"/>
      <c r="BGA549" s="546"/>
      <c r="BGB549" s="546"/>
      <c r="BGC549" s="169"/>
      <c r="BGD549" s="169"/>
      <c r="BGE549" s="169"/>
      <c r="BGF549" s="169"/>
      <c r="BGG549" s="169"/>
      <c r="BGH549" s="169"/>
      <c r="BGI549" s="169"/>
      <c r="BGJ549" s="169"/>
      <c r="BGK549" s="169"/>
      <c r="BGL549" s="169"/>
      <c r="BGM549" s="169"/>
      <c r="BGN549" s="169"/>
      <c r="BGO549" s="169"/>
      <c r="BGP549" s="169"/>
      <c r="BGQ549" s="169"/>
      <c r="BGR549" s="169"/>
      <c r="BGS549" s="169"/>
      <c r="BGT549" s="169"/>
      <c r="BGU549" s="169"/>
      <c r="BGV549" s="169"/>
      <c r="BGW549" s="169"/>
      <c r="BGX549" s="169"/>
      <c r="BGY549" s="169"/>
      <c r="BGZ549" s="169"/>
      <c r="BHA549" s="169"/>
      <c r="BHB549" s="169"/>
      <c r="BHC549" s="169"/>
      <c r="BHD549" s="169"/>
      <c r="BHE549" s="169"/>
      <c r="BHF549" s="169"/>
      <c r="BHG549" s="169"/>
      <c r="BHH549" s="169"/>
      <c r="BHI549" s="169"/>
      <c r="BHJ549" s="169"/>
      <c r="BHK549" s="169"/>
      <c r="BHL549" s="169"/>
      <c r="BHM549" s="169"/>
      <c r="BHN549" s="169"/>
      <c r="BHO549" s="169"/>
      <c r="BHP549" s="169"/>
      <c r="BHQ549" s="169"/>
      <c r="BHR549" s="169"/>
      <c r="BHS549" s="169"/>
      <c r="BHT549" s="169"/>
      <c r="BHU549" s="546"/>
      <c r="BHV549" s="546"/>
      <c r="BHW549" s="546"/>
      <c r="BHX549" s="546"/>
      <c r="BHY549" s="546"/>
      <c r="BHZ549" s="546"/>
      <c r="BIA549" s="546"/>
      <c r="BIB549" s="546"/>
      <c r="BIC549" s="546"/>
      <c r="BID549" s="546"/>
      <c r="BIE549" s="546"/>
      <c r="BIF549" s="546"/>
      <c r="BIG549" s="546"/>
      <c r="BIH549" s="546"/>
      <c r="BII549" s="546"/>
      <c r="BIJ549" s="546"/>
      <c r="BIK549" s="546"/>
      <c r="BIL549" s="546"/>
      <c r="BIM549" s="546"/>
      <c r="BIN549" s="546"/>
      <c r="BIO549" s="546"/>
      <c r="BIP549" s="546"/>
      <c r="BIQ549" s="546"/>
      <c r="BIR549" s="546"/>
      <c r="BIS549" s="89"/>
      <c r="BIT549" s="89"/>
      <c r="BIU549" s="89"/>
      <c r="BIV549" s="89"/>
      <c r="BIW549" s="89"/>
      <c r="BIX549" s="546"/>
      <c r="BIY549" s="546"/>
      <c r="BIZ549" s="89"/>
      <c r="BJA549" s="89"/>
      <c r="BJB549" s="546"/>
      <c r="BJC549" s="546"/>
      <c r="BJD549" s="89"/>
      <c r="BJE549" s="89"/>
      <c r="BJF549" s="546"/>
      <c r="BJG549" s="546"/>
      <c r="BJH549" s="546"/>
      <c r="BJI549" s="546"/>
      <c r="BJJ549" s="546"/>
      <c r="BJK549" s="546"/>
      <c r="BJL549" s="546"/>
      <c r="BJM549" s="89"/>
      <c r="BJN549" s="89"/>
      <c r="BJO549" s="546"/>
      <c r="BJP549" s="546"/>
      <c r="BJQ549" s="89"/>
      <c r="BJR549" s="89"/>
      <c r="BJS549" s="546"/>
      <c r="BJT549" s="546"/>
      <c r="BJU549" s="546"/>
      <c r="BJV549" s="546"/>
      <c r="BJW549" s="546"/>
      <c r="BJX549" s="204"/>
      <c r="BJY549" s="108"/>
      <c r="BJZ549" s="546"/>
      <c r="BKA549" s="546"/>
      <c r="BKB549" s="546"/>
      <c r="BKC549" s="546"/>
      <c r="BKD549" s="546"/>
      <c r="BKE549" s="546"/>
      <c r="BKF549" s="546"/>
      <c r="BKG549" s="169"/>
      <c r="BKH549" s="169"/>
      <c r="BKI549" s="169"/>
      <c r="BKJ549" s="169"/>
      <c r="BKK549" s="169"/>
      <c r="BKL549" s="169"/>
      <c r="BKM549" s="169"/>
      <c r="BKN549" s="169"/>
      <c r="BKO549" s="169"/>
      <c r="BKP549" s="169"/>
      <c r="BKQ549" s="169"/>
      <c r="BKR549" s="169"/>
      <c r="BKS549" s="169"/>
      <c r="BKT549" s="169"/>
      <c r="BKU549" s="169"/>
      <c r="BKV549" s="169"/>
      <c r="BKW549" s="169"/>
      <c r="BKX549" s="169"/>
      <c r="BKY549" s="169"/>
      <c r="BKZ549" s="169"/>
      <c r="BLA549" s="169"/>
      <c r="BLB549" s="169"/>
      <c r="BLC549" s="169"/>
      <c r="BLD549" s="169"/>
      <c r="BLE549" s="169"/>
      <c r="BLF549" s="169"/>
      <c r="BLG549" s="169"/>
      <c r="BLH549" s="169"/>
      <c r="BLI549" s="169"/>
      <c r="BLJ549" s="169"/>
      <c r="BLK549" s="169"/>
      <c r="BLL549" s="169"/>
      <c r="BLM549" s="169"/>
      <c r="BLN549" s="169"/>
      <c r="BLO549" s="169"/>
      <c r="BLP549" s="169"/>
      <c r="BLQ549" s="169"/>
      <c r="BLR549" s="169"/>
      <c r="BLS549" s="169"/>
      <c r="BLT549" s="169"/>
      <c r="BLU549" s="169"/>
      <c r="BLV549" s="169"/>
      <c r="BLW549" s="169"/>
      <c r="BLX549" s="169"/>
      <c r="BLY549" s="546"/>
      <c r="BLZ549" s="546"/>
      <c r="BMA549" s="546"/>
      <c r="BMB549" s="546"/>
      <c r="BMC549" s="546"/>
      <c r="BMD549" s="546"/>
      <c r="BME549" s="546"/>
      <c r="BMF549" s="546"/>
      <c r="BMG549" s="546"/>
      <c r="BMH549" s="546"/>
      <c r="BMI549" s="546"/>
      <c r="BMJ549" s="546"/>
      <c r="BMK549" s="546"/>
      <c r="BML549" s="546"/>
      <c r="BMM549" s="546"/>
      <c r="BMN549" s="546"/>
      <c r="BMO549" s="546"/>
      <c r="BMP549" s="546"/>
      <c r="BMQ549" s="546"/>
      <c r="BMR549" s="546"/>
      <c r="BMS549" s="546"/>
      <c r="BMT549" s="546"/>
      <c r="BMU549" s="546"/>
      <c r="BMV549" s="546"/>
      <c r="BMW549" s="89"/>
      <c r="BMX549" s="89"/>
      <c r="BMY549" s="89"/>
      <c r="BMZ549" s="89"/>
      <c r="BNA549" s="89"/>
      <c r="BNB549" s="546"/>
      <c r="BNC549" s="546"/>
      <c r="BND549" s="89"/>
      <c r="BNE549" s="89"/>
      <c r="BNF549" s="546"/>
      <c r="BNG549" s="546"/>
      <c r="BNH549" s="89"/>
      <c r="BNI549" s="89"/>
      <c r="BNJ549" s="546"/>
      <c r="BNK549" s="546"/>
      <c r="BNL549" s="546"/>
      <c r="BNM549" s="546"/>
      <c r="BNN549" s="546"/>
      <c r="BNO549" s="546"/>
      <c r="BNP549" s="546"/>
      <c r="BNQ549" s="89"/>
      <c r="BNR549" s="89"/>
      <c r="BNS549" s="546"/>
      <c r="BNT549" s="546"/>
      <c r="BNU549" s="89"/>
      <c r="BNV549" s="89"/>
      <c r="BNW549" s="546"/>
      <c r="BNX549" s="546"/>
      <c r="BNY549" s="546"/>
      <c r="BNZ549" s="546"/>
      <c r="BOA549" s="546"/>
      <c r="BOB549" s="204"/>
      <c r="BOC549" s="108"/>
      <c r="BOD549" s="546"/>
      <c r="BOE549" s="546"/>
      <c r="BOF549" s="546"/>
      <c r="BOG549" s="546"/>
      <c r="BOH549" s="546"/>
      <c r="BOI549" s="546"/>
      <c r="BOJ549" s="546"/>
      <c r="BOK549" s="169"/>
      <c r="BOL549" s="169"/>
      <c r="BOM549" s="169"/>
      <c r="BON549" s="169"/>
      <c r="BOO549" s="169"/>
      <c r="BOP549" s="169"/>
      <c r="BOQ549" s="169"/>
      <c r="BOR549" s="169"/>
      <c r="BOS549" s="169"/>
      <c r="BOT549" s="169"/>
      <c r="BOU549" s="169"/>
      <c r="BOV549" s="169"/>
      <c r="BOW549" s="169"/>
      <c r="BOX549" s="169"/>
      <c r="BOY549" s="169"/>
      <c r="BOZ549" s="169"/>
      <c r="BPA549" s="169"/>
      <c r="BPB549" s="169"/>
      <c r="BPC549" s="169"/>
      <c r="BPD549" s="169"/>
      <c r="BPE549" s="169"/>
      <c r="BPF549" s="169"/>
      <c r="BPG549" s="169"/>
      <c r="BPH549" s="169"/>
      <c r="BPI549" s="169"/>
      <c r="BPJ549" s="169"/>
      <c r="BPK549" s="169"/>
      <c r="BPL549" s="169"/>
      <c r="BPM549" s="169"/>
      <c r="BPN549" s="169"/>
      <c r="BPO549" s="169"/>
      <c r="BPP549" s="169"/>
      <c r="BPQ549" s="169"/>
      <c r="BPR549" s="169"/>
      <c r="BPS549" s="169"/>
      <c r="BPT549" s="169"/>
      <c r="BPU549" s="169"/>
      <c r="BPV549" s="169"/>
      <c r="BPW549" s="169"/>
      <c r="BPX549" s="169"/>
      <c r="BPY549" s="169"/>
      <c r="BPZ549" s="169"/>
      <c r="BQA549" s="169"/>
      <c r="BQB549" s="169"/>
      <c r="BQC549" s="546"/>
      <c r="BQD549" s="546"/>
      <c r="BQE549" s="546"/>
      <c r="BQF549" s="546"/>
      <c r="BQG549" s="546"/>
      <c r="BQH549" s="546"/>
      <c r="BQI549" s="546"/>
      <c r="BQJ549" s="546"/>
      <c r="BQK549" s="546"/>
      <c r="BQL549" s="546"/>
      <c r="BQM549" s="546"/>
      <c r="BQN549" s="546"/>
      <c r="BQO549" s="546"/>
      <c r="BQP549" s="546"/>
      <c r="BQQ549" s="546"/>
      <c r="BQR549" s="546"/>
      <c r="BQS549" s="546"/>
      <c r="BQT549" s="546"/>
      <c r="BQU549" s="546"/>
      <c r="BQV549" s="546"/>
      <c r="BQW549" s="546"/>
      <c r="BQX549" s="546"/>
      <c r="BQY549" s="546"/>
      <c r="BQZ549" s="546"/>
      <c r="BRA549" s="89"/>
      <c r="BRB549" s="89"/>
      <c r="BRC549" s="89"/>
      <c r="BRD549" s="89"/>
      <c r="BRE549" s="89"/>
      <c r="BRF549" s="546"/>
      <c r="BRG549" s="546"/>
      <c r="BRH549" s="89"/>
      <c r="BRI549" s="89"/>
      <c r="BRJ549" s="546"/>
      <c r="BRK549" s="546"/>
      <c r="BRL549" s="89"/>
      <c r="BRM549" s="89"/>
      <c r="BRN549" s="546"/>
      <c r="BRO549" s="546"/>
      <c r="BRP549" s="546"/>
      <c r="BRQ549" s="546"/>
      <c r="BRR549" s="546"/>
      <c r="BRS549" s="546"/>
      <c r="BRT549" s="546"/>
      <c r="BRU549" s="89"/>
      <c r="BRV549" s="89"/>
      <c r="BRW549" s="546"/>
      <c r="BRX549" s="546"/>
      <c r="BRY549" s="89"/>
      <c r="BRZ549" s="89"/>
      <c r="BSA549" s="546"/>
      <c r="BSB549" s="546"/>
      <c r="BSC549" s="546"/>
      <c r="BSD549" s="546"/>
      <c r="BSE549" s="546"/>
      <c r="BSF549" s="204"/>
      <c r="BSG549" s="108"/>
      <c r="BSH549" s="546"/>
      <c r="BSI549" s="546"/>
      <c r="BSJ549" s="546"/>
      <c r="BSK549" s="546"/>
      <c r="BSL549" s="546"/>
      <c r="BSM549" s="546"/>
      <c r="BSN549" s="546"/>
      <c r="BSO549" s="169"/>
      <c r="BSP549" s="169"/>
      <c r="BSQ549" s="169"/>
      <c r="BSR549" s="169"/>
      <c r="BSS549" s="169"/>
      <c r="BST549" s="169"/>
      <c r="BSU549" s="169"/>
      <c r="BSV549" s="169"/>
      <c r="BSW549" s="169"/>
      <c r="BSX549" s="169"/>
      <c r="BSY549" s="169"/>
      <c r="BSZ549" s="169"/>
      <c r="BTA549" s="169"/>
      <c r="BTB549" s="169"/>
      <c r="BTC549" s="169"/>
      <c r="BTD549" s="169"/>
      <c r="BTE549" s="169"/>
      <c r="BTF549" s="169"/>
      <c r="BTG549" s="169"/>
      <c r="BTH549" s="169"/>
      <c r="BTI549" s="169"/>
      <c r="BTJ549" s="169"/>
      <c r="BTK549" s="169"/>
      <c r="BTL549" s="169"/>
      <c r="BTM549" s="169"/>
      <c r="BTN549" s="169"/>
      <c r="BTO549" s="169"/>
      <c r="BTP549" s="169"/>
      <c r="BTQ549" s="169"/>
      <c r="BTR549" s="169"/>
      <c r="BTS549" s="169"/>
      <c r="BTT549" s="169"/>
      <c r="BTU549" s="169"/>
      <c r="BTV549" s="169"/>
      <c r="BTW549" s="169"/>
      <c r="BTX549" s="169"/>
      <c r="BTY549" s="169"/>
      <c r="BTZ549" s="169"/>
      <c r="BUA549" s="169"/>
      <c r="BUB549" s="169"/>
      <c r="BUC549" s="169"/>
      <c r="BUD549" s="169"/>
      <c r="BUE549" s="169"/>
      <c r="BUF549" s="169"/>
      <c r="BUG549" s="546"/>
      <c r="BUH549" s="546"/>
      <c r="BUI549" s="546"/>
      <c r="BUJ549" s="546"/>
      <c r="BUK549" s="546"/>
      <c r="BUL549" s="546"/>
      <c r="BUM549" s="546"/>
      <c r="BUN549" s="546"/>
      <c r="BUO549" s="546"/>
      <c r="BUP549" s="546"/>
      <c r="BUQ549" s="546"/>
      <c r="BUR549" s="546"/>
      <c r="BUS549" s="546"/>
      <c r="BUT549" s="546"/>
      <c r="BUU549" s="546"/>
      <c r="BUV549" s="546"/>
      <c r="BUW549" s="546"/>
      <c r="BUX549" s="546"/>
      <c r="BUY549" s="546"/>
      <c r="BUZ549" s="546"/>
      <c r="BVA549" s="546"/>
      <c r="BVB549" s="546"/>
      <c r="BVC549" s="546"/>
      <c r="BVD549" s="546"/>
      <c r="BVE549" s="89"/>
      <c r="BVF549" s="89"/>
      <c r="BVG549" s="89"/>
      <c r="BVH549" s="89"/>
      <c r="BVI549" s="89"/>
      <c r="BVJ549" s="546"/>
      <c r="BVK549" s="546"/>
      <c r="BVL549" s="89"/>
      <c r="BVM549" s="89"/>
      <c r="BVN549" s="546"/>
      <c r="BVO549" s="546"/>
      <c r="BVP549" s="89"/>
      <c r="BVQ549" s="89"/>
      <c r="BVR549" s="546"/>
      <c r="BVS549" s="546"/>
      <c r="BVT549" s="546"/>
      <c r="BVU549" s="546"/>
      <c r="BVV549" s="546"/>
      <c r="BVW549" s="546"/>
      <c r="BVX549" s="546"/>
      <c r="BVY549" s="89"/>
      <c r="BVZ549" s="89"/>
      <c r="BWA549" s="546"/>
      <c r="BWB549" s="546"/>
      <c r="BWC549" s="89"/>
      <c r="BWD549" s="89"/>
      <c r="BWE549" s="546"/>
      <c r="BWF549" s="546"/>
      <c r="BWG549" s="546"/>
      <c r="BWH549" s="546"/>
      <c r="BWI549" s="546"/>
      <c r="BWJ549" s="204"/>
      <c r="BWK549" s="108"/>
      <c r="BWL549" s="546"/>
      <c r="BWM549" s="546"/>
      <c r="BWN549" s="546"/>
      <c r="BWO549" s="546"/>
      <c r="BWP549" s="546"/>
      <c r="BWQ549" s="546"/>
      <c r="BWR549" s="546"/>
      <c r="BWS549" s="169"/>
      <c r="BWT549" s="169"/>
      <c r="BWU549" s="169"/>
      <c r="BWV549" s="169"/>
      <c r="BWW549" s="169"/>
      <c r="BWX549" s="169"/>
      <c r="BWY549" s="169"/>
      <c r="BWZ549" s="169"/>
      <c r="BXA549" s="169"/>
      <c r="BXB549" s="169"/>
      <c r="BXC549" s="169"/>
      <c r="BXD549" s="169"/>
      <c r="BXE549" s="169"/>
      <c r="BXF549" s="169"/>
      <c r="BXG549" s="169"/>
      <c r="BXH549" s="169"/>
      <c r="BXI549" s="169"/>
      <c r="BXJ549" s="169"/>
      <c r="BXK549" s="169"/>
      <c r="BXL549" s="169"/>
      <c r="BXM549" s="169"/>
      <c r="BXN549" s="169"/>
      <c r="BXO549" s="169"/>
      <c r="BXP549" s="169"/>
      <c r="BXQ549" s="169"/>
      <c r="BXR549" s="169"/>
      <c r="BXS549" s="169"/>
      <c r="BXT549" s="169"/>
      <c r="BXU549" s="169"/>
      <c r="BXV549" s="169"/>
      <c r="BXW549" s="169"/>
      <c r="BXX549" s="169"/>
      <c r="BXY549" s="169"/>
      <c r="BXZ549" s="169"/>
      <c r="BYA549" s="169"/>
      <c r="BYB549" s="169"/>
      <c r="BYC549" s="169"/>
      <c r="BYD549" s="169"/>
      <c r="BYE549" s="169"/>
      <c r="BYF549" s="169"/>
      <c r="BYG549" s="169"/>
      <c r="BYH549" s="169"/>
      <c r="BYI549" s="169"/>
      <c r="BYJ549" s="169"/>
      <c r="BYK549" s="546"/>
      <c r="BYL549" s="546"/>
      <c r="BYM549" s="546"/>
      <c r="BYN549" s="546"/>
      <c r="BYO549" s="546"/>
      <c r="BYP549" s="546"/>
      <c r="BYQ549" s="546"/>
      <c r="BYR549" s="546"/>
      <c r="BYS549" s="546"/>
      <c r="BYT549" s="546"/>
      <c r="BYU549" s="546"/>
      <c r="BYV549" s="546"/>
      <c r="BYW549" s="546"/>
      <c r="BYX549" s="546"/>
      <c r="BYY549" s="546"/>
      <c r="BYZ549" s="546"/>
      <c r="BZA549" s="546"/>
      <c r="BZB549" s="546"/>
      <c r="BZC549" s="546"/>
      <c r="BZD549" s="546"/>
      <c r="BZE549" s="546"/>
      <c r="BZF549" s="546"/>
      <c r="BZG549" s="546"/>
      <c r="BZH549" s="546"/>
      <c r="BZI549" s="89"/>
      <c r="BZJ549" s="89"/>
      <c r="BZK549" s="89"/>
      <c r="BZL549" s="89"/>
      <c r="BZM549" s="89"/>
      <c r="BZN549" s="546"/>
      <c r="BZO549" s="546"/>
      <c r="BZP549" s="89"/>
      <c r="BZQ549" s="89"/>
      <c r="BZR549" s="546"/>
      <c r="BZS549" s="546"/>
      <c r="BZT549" s="89"/>
      <c r="BZU549" s="89"/>
      <c r="BZV549" s="546"/>
      <c r="BZW549" s="546"/>
      <c r="BZX549" s="546"/>
      <c r="BZY549" s="546"/>
      <c r="BZZ549" s="546"/>
      <c r="CAA549" s="546"/>
      <c r="CAB549" s="546"/>
      <c r="CAC549" s="89"/>
      <c r="CAD549" s="89"/>
      <c r="CAE549" s="546"/>
      <c r="CAF549" s="546"/>
      <c r="CAG549" s="89"/>
      <c r="CAH549" s="89"/>
      <c r="CAI549" s="546"/>
      <c r="CAJ549" s="546"/>
      <c r="CAK549" s="546"/>
      <c r="CAL549" s="546"/>
      <c r="CAM549" s="546"/>
      <c r="CAN549" s="204"/>
      <c r="CAO549" s="108"/>
      <c r="CAP549" s="546"/>
      <c r="CAQ549" s="546"/>
      <c r="CAR549" s="546"/>
      <c r="CAS549" s="546"/>
      <c r="CAT549" s="546"/>
      <c r="CAU549" s="546"/>
      <c r="CAV549" s="546"/>
      <c r="CAW549" s="169"/>
      <c r="CAX549" s="169"/>
      <c r="CAY549" s="169"/>
      <c r="CAZ549" s="169"/>
      <c r="CBA549" s="169"/>
      <c r="CBB549" s="169"/>
      <c r="CBC549" s="169"/>
      <c r="CBD549" s="169"/>
      <c r="CBE549" s="169"/>
      <c r="CBF549" s="169"/>
      <c r="CBG549" s="169"/>
      <c r="CBH549" s="169"/>
      <c r="CBI549" s="169"/>
      <c r="CBJ549" s="169"/>
      <c r="CBK549" s="169"/>
      <c r="CBL549" s="169"/>
      <c r="CBM549" s="169"/>
      <c r="CBN549" s="169"/>
      <c r="CBO549" s="169"/>
      <c r="CBP549" s="169"/>
      <c r="CBQ549" s="169"/>
      <c r="CBR549" s="169"/>
      <c r="CBS549" s="169"/>
      <c r="CBT549" s="169"/>
      <c r="CBU549" s="169"/>
      <c r="CBV549" s="169"/>
      <c r="CBW549" s="169"/>
      <c r="CBX549" s="169"/>
      <c r="CBY549" s="169"/>
      <c r="CBZ549" s="169"/>
      <c r="CCA549" s="169"/>
      <c r="CCB549" s="169"/>
      <c r="CCC549" s="169"/>
      <c r="CCD549" s="169"/>
      <c r="CCE549" s="169"/>
      <c r="CCF549" s="169"/>
      <c r="CCG549" s="169"/>
      <c r="CCH549" s="169"/>
      <c r="CCI549" s="169"/>
      <c r="CCJ549" s="169"/>
      <c r="CCK549" s="169"/>
      <c r="CCL549" s="169"/>
      <c r="CCM549" s="169"/>
      <c r="CCN549" s="169"/>
      <c r="CCO549" s="546"/>
      <c r="CCP549" s="546"/>
      <c r="CCQ549" s="546"/>
      <c r="CCR549" s="546"/>
      <c r="CCS549" s="546"/>
      <c r="CCT549" s="546"/>
      <c r="CCU549" s="546"/>
      <c r="CCV549" s="546"/>
      <c r="CCW549" s="546"/>
      <c r="CCX549" s="546"/>
      <c r="CCY549" s="546"/>
      <c r="CCZ549" s="546"/>
      <c r="CDA549" s="546"/>
      <c r="CDB549" s="546"/>
      <c r="CDC549" s="546"/>
      <c r="CDD549" s="546"/>
      <c r="CDE549" s="546"/>
      <c r="CDF549" s="546"/>
      <c r="CDG549" s="546"/>
      <c r="CDH549" s="546"/>
      <c r="CDI549" s="546"/>
      <c r="CDJ549" s="546"/>
      <c r="CDK549" s="546"/>
      <c r="CDL549" s="546"/>
      <c r="CDM549" s="89"/>
      <c r="CDN549" s="89"/>
      <c r="CDO549" s="89"/>
      <c r="CDP549" s="89"/>
      <c r="CDQ549" s="89"/>
      <c r="CDR549" s="546"/>
      <c r="CDS549" s="546"/>
      <c r="CDT549" s="89"/>
      <c r="CDU549" s="89"/>
      <c r="CDV549" s="546"/>
      <c r="CDW549" s="546"/>
      <c r="CDX549" s="89"/>
      <c r="CDY549" s="89"/>
      <c r="CDZ549" s="546"/>
      <c r="CEA549" s="546"/>
      <c r="CEB549" s="546"/>
      <c r="CEC549" s="546"/>
      <c r="CED549" s="546"/>
      <c r="CEE549" s="546"/>
      <c r="CEF549" s="546"/>
      <c r="CEG549" s="89"/>
      <c r="CEH549" s="89"/>
      <c r="CEI549" s="546"/>
      <c r="CEJ549" s="546"/>
      <c r="CEK549" s="89"/>
      <c r="CEL549" s="89"/>
      <c r="CEM549" s="546"/>
      <c r="CEN549" s="546"/>
      <c r="CEO549" s="546"/>
      <c r="CEP549" s="546"/>
      <c r="CEQ549" s="546"/>
      <c r="CER549" s="204"/>
      <c r="CES549" s="108"/>
      <c r="CET549" s="546"/>
      <c r="CEU549" s="546"/>
      <c r="CEV549" s="546"/>
      <c r="CEW549" s="546"/>
      <c r="CEX549" s="546"/>
      <c r="CEY549" s="546"/>
      <c r="CEZ549" s="546"/>
      <c r="CFA549" s="169"/>
      <c r="CFB549" s="169"/>
      <c r="CFC549" s="169"/>
      <c r="CFD549" s="169"/>
      <c r="CFE549" s="169"/>
      <c r="CFF549" s="169"/>
      <c r="CFG549" s="169"/>
      <c r="CFH549" s="169"/>
      <c r="CFI549" s="169"/>
      <c r="CFJ549" s="169"/>
      <c r="CFK549" s="169"/>
      <c r="CFL549" s="169"/>
      <c r="CFM549" s="169"/>
      <c r="CFN549" s="169"/>
      <c r="CFO549" s="169"/>
      <c r="CFP549" s="169"/>
      <c r="CFQ549" s="169"/>
      <c r="CFR549" s="169"/>
      <c r="CFS549" s="169"/>
      <c r="CFT549" s="169"/>
      <c r="CFU549" s="169"/>
      <c r="CFV549" s="169"/>
      <c r="CFW549" s="169"/>
      <c r="CFX549" s="169"/>
      <c r="CFY549" s="169"/>
      <c r="CFZ549" s="169"/>
      <c r="CGA549" s="169"/>
      <c r="CGB549" s="169"/>
      <c r="CGC549" s="169"/>
      <c r="CGD549" s="169"/>
      <c r="CGE549" s="169"/>
      <c r="CGF549" s="169"/>
      <c r="CGG549" s="169"/>
      <c r="CGH549" s="169"/>
      <c r="CGI549" s="169"/>
      <c r="CGJ549" s="169"/>
      <c r="CGK549" s="169"/>
      <c r="CGL549" s="169"/>
      <c r="CGM549" s="169"/>
      <c r="CGN549" s="169"/>
      <c r="CGO549" s="169"/>
      <c r="CGP549" s="169"/>
      <c r="CGQ549" s="169"/>
      <c r="CGR549" s="169"/>
      <c r="CGS549" s="546"/>
      <c r="CGT549" s="546"/>
      <c r="CGU549" s="546"/>
      <c r="CGV549" s="546"/>
      <c r="CGW549" s="546"/>
      <c r="CGX549" s="546"/>
      <c r="CGY549" s="546"/>
      <c r="CGZ549" s="546"/>
      <c r="CHA549" s="546"/>
      <c r="CHB549" s="546"/>
      <c r="CHC549" s="546"/>
      <c r="CHD549" s="546"/>
      <c r="CHE549" s="546"/>
      <c r="CHF549" s="546"/>
      <c r="CHG549" s="546"/>
      <c r="CHH549" s="546"/>
      <c r="CHI549" s="546"/>
      <c r="CHJ549" s="546"/>
      <c r="CHK549" s="546"/>
      <c r="CHL549" s="546"/>
      <c r="CHM549" s="546"/>
      <c r="CHN549" s="546"/>
      <c r="CHO549" s="546"/>
      <c r="CHP549" s="546"/>
      <c r="CHQ549" s="89"/>
      <c r="CHR549" s="89"/>
      <c r="CHS549" s="89"/>
      <c r="CHT549" s="89"/>
      <c r="CHU549" s="89"/>
      <c r="CHV549" s="546"/>
      <c r="CHW549" s="546"/>
      <c r="CHX549" s="89"/>
      <c r="CHY549" s="89"/>
      <c r="CHZ549" s="546"/>
      <c r="CIA549" s="546"/>
      <c r="CIB549" s="89"/>
      <c r="CIC549" s="89"/>
      <c r="CID549" s="546"/>
      <c r="CIE549" s="546"/>
      <c r="CIF549" s="546"/>
      <c r="CIG549" s="546"/>
      <c r="CIH549" s="546"/>
      <c r="CII549" s="546"/>
      <c r="CIJ549" s="546"/>
      <c r="CIK549" s="89"/>
      <c r="CIL549" s="89"/>
      <c r="CIM549" s="546"/>
      <c r="CIN549" s="546"/>
      <c r="CIO549" s="89"/>
      <c r="CIP549" s="89"/>
      <c r="CIQ549" s="546"/>
      <c r="CIR549" s="546"/>
      <c r="CIS549" s="546"/>
      <c r="CIT549" s="546"/>
      <c r="CIU549" s="546"/>
      <c r="CIV549" s="204"/>
      <c r="CIW549" s="108"/>
      <c r="CIX549" s="546"/>
      <c r="CIY549" s="546"/>
      <c r="CIZ549" s="546"/>
      <c r="CJA549" s="546"/>
      <c r="CJB549" s="546"/>
      <c r="CJC549" s="546"/>
      <c r="CJD549" s="546"/>
      <c r="CJE549" s="169"/>
      <c r="CJF549" s="169"/>
      <c r="CJG549" s="169"/>
      <c r="CJH549" s="169"/>
      <c r="CJI549" s="169"/>
      <c r="CJJ549" s="169"/>
      <c r="CJK549" s="169"/>
      <c r="CJL549" s="169"/>
      <c r="CJM549" s="169"/>
      <c r="CJN549" s="169"/>
      <c r="CJO549" s="169"/>
      <c r="CJP549" s="169"/>
      <c r="CJQ549" s="169"/>
      <c r="CJR549" s="169"/>
      <c r="CJS549" s="169"/>
      <c r="CJT549" s="169"/>
      <c r="CJU549" s="169"/>
      <c r="CJV549" s="169"/>
      <c r="CJW549" s="169"/>
      <c r="CJX549" s="169"/>
      <c r="CJY549" s="169"/>
      <c r="CJZ549" s="169"/>
      <c r="CKA549" s="169"/>
      <c r="CKB549" s="169"/>
      <c r="CKC549" s="169"/>
      <c r="CKD549" s="169"/>
      <c r="CKE549" s="169"/>
      <c r="CKF549" s="169"/>
      <c r="CKG549" s="169"/>
      <c r="CKH549" s="169"/>
      <c r="CKI549" s="169"/>
      <c r="CKJ549" s="169"/>
      <c r="CKK549" s="169"/>
      <c r="CKL549" s="169"/>
      <c r="CKM549" s="169"/>
      <c r="CKN549" s="169"/>
      <c r="CKO549" s="169"/>
      <c r="CKP549" s="169"/>
      <c r="CKQ549" s="169"/>
      <c r="CKR549" s="169"/>
      <c r="CKS549" s="169"/>
      <c r="CKT549" s="169"/>
      <c r="CKU549" s="169"/>
      <c r="CKV549" s="169"/>
      <c r="CKW549" s="546"/>
      <c r="CKX549" s="546"/>
      <c r="CKY549" s="546"/>
      <c r="CKZ549" s="546"/>
      <c r="CLA549" s="546"/>
      <c r="CLB549" s="546"/>
      <c r="CLC549" s="546"/>
      <c r="CLD549" s="546"/>
      <c r="CLE549" s="546"/>
      <c r="CLF549" s="546"/>
      <c r="CLG549" s="546"/>
      <c r="CLH549" s="546"/>
      <c r="CLI549" s="546"/>
      <c r="CLJ549" s="546"/>
      <c r="CLK549" s="546"/>
      <c r="CLL549" s="546"/>
      <c r="CLM549" s="546"/>
      <c r="CLN549" s="546"/>
      <c r="CLO549" s="546"/>
      <c r="CLP549" s="546"/>
      <c r="CLQ549" s="546"/>
      <c r="CLR549" s="546"/>
      <c r="CLS549" s="546"/>
      <c r="CLT549" s="546"/>
      <c r="CLU549" s="89"/>
      <c r="CLV549" s="89"/>
      <c r="CLW549" s="89"/>
      <c r="CLX549" s="89"/>
      <c r="CLY549" s="89"/>
      <c r="CLZ549" s="546"/>
      <c r="CMA549" s="546"/>
      <c r="CMB549" s="89"/>
      <c r="CMC549" s="89"/>
      <c r="CMD549" s="546"/>
      <c r="CME549" s="546"/>
      <c r="CMF549" s="89"/>
      <c r="CMG549" s="89"/>
      <c r="CMH549" s="546"/>
      <c r="CMI549" s="546"/>
      <c r="CMJ549" s="546"/>
      <c r="CMK549" s="546"/>
      <c r="CML549" s="546"/>
      <c r="CMM549" s="546"/>
      <c r="CMN549" s="546"/>
      <c r="CMO549" s="89"/>
      <c r="CMP549" s="89"/>
      <c r="CMQ549" s="546"/>
      <c r="CMR549" s="546"/>
      <c r="CMS549" s="89"/>
      <c r="CMT549" s="89"/>
      <c r="CMU549" s="546"/>
      <c r="CMV549" s="546"/>
      <c r="CMW549" s="546"/>
      <c r="CMX549" s="546"/>
      <c r="CMY549" s="546"/>
      <c r="CMZ549" s="204"/>
      <c r="CNA549" s="108"/>
      <c r="CNB549" s="546"/>
      <c r="CNC549" s="546"/>
      <c r="CND549" s="546"/>
      <c r="CNE549" s="546"/>
      <c r="CNF549" s="546"/>
      <c r="CNG549" s="546"/>
      <c r="CNH549" s="546"/>
      <c r="CNI549" s="169"/>
      <c r="CNJ549" s="169"/>
      <c r="CNK549" s="169"/>
      <c r="CNL549" s="169"/>
      <c r="CNM549" s="169"/>
      <c r="CNN549" s="169"/>
      <c r="CNO549" s="169"/>
      <c r="CNP549" s="169"/>
      <c r="CNQ549" s="169"/>
      <c r="CNR549" s="169"/>
      <c r="CNS549" s="169"/>
      <c r="CNT549" s="169"/>
      <c r="CNU549" s="169"/>
      <c r="CNV549" s="169"/>
      <c r="CNW549" s="169"/>
      <c r="CNX549" s="169"/>
      <c r="CNY549" s="169"/>
      <c r="CNZ549" s="169"/>
      <c r="COA549" s="169"/>
      <c r="COB549" s="169"/>
      <c r="COC549" s="169"/>
      <c r="COD549" s="169"/>
      <c r="COE549" s="169"/>
      <c r="COF549" s="169"/>
      <c r="COG549" s="169"/>
      <c r="COH549" s="169"/>
      <c r="COI549" s="169"/>
      <c r="COJ549" s="169"/>
      <c r="COK549" s="169"/>
      <c r="COL549" s="169"/>
      <c r="COM549" s="169"/>
      <c r="CON549" s="169"/>
      <c r="COO549" s="169"/>
      <c r="COP549" s="169"/>
      <c r="COQ549" s="169"/>
      <c r="COR549" s="169"/>
      <c r="COS549" s="169"/>
      <c r="COT549" s="169"/>
      <c r="COU549" s="169"/>
      <c r="COV549" s="169"/>
      <c r="COW549" s="169"/>
      <c r="COX549" s="169"/>
      <c r="COY549" s="169"/>
      <c r="COZ549" s="169"/>
      <c r="CPA549" s="546"/>
      <c r="CPB549" s="546"/>
      <c r="CPC549" s="546"/>
      <c r="CPD549" s="546"/>
      <c r="CPE549" s="546"/>
      <c r="CPF549" s="546"/>
      <c r="CPG549" s="546"/>
      <c r="CPH549" s="546"/>
      <c r="CPI549" s="546"/>
      <c r="CPJ549" s="546"/>
      <c r="CPK549" s="546"/>
      <c r="CPL549" s="546"/>
      <c r="CPM549" s="546"/>
      <c r="CPN549" s="546"/>
      <c r="CPO549" s="546"/>
      <c r="CPP549" s="546"/>
      <c r="CPQ549" s="546"/>
      <c r="CPR549" s="546"/>
      <c r="CPS549" s="546"/>
      <c r="CPT549" s="546"/>
      <c r="CPU549" s="546"/>
      <c r="CPV549" s="546"/>
      <c r="CPW549" s="546"/>
      <c r="CPX549" s="546"/>
      <c r="CPY549" s="89"/>
      <c r="CPZ549" s="89"/>
      <c r="CQA549" s="89"/>
      <c r="CQB549" s="89"/>
      <c r="CQC549" s="89"/>
      <c r="CQD549" s="546"/>
      <c r="CQE549" s="546"/>
      <c r="CQF549" s="89"/>
      <c r="CQG549" s="89"/>
      <c r="CQH549" s="546"/>
      <c r="CQI549" s="546"/>
      <c r="CQJ549" s="89"/>
      <c r="CQK549" s="89"/>
      <c r="CQL549" s="546"/>
      <c r="CQM549" s="546"/>
      <c r="CQN549" s="546"/>
      <c r="CQO549" s="546"/>
      <c r="CQP549" s="546"/>
      <c r="CQQ549" s="546"/>
      <c r="CQR549" s="546"/>
      <c r="CQS549" s="89"/>
      <c r="CQT549" s="89"/>
      <c r="CQU549" s="546"/>
      <c r="CQV549" s="546"/>
      <c r="CQW549" s="89"/>
      <c r="CQX549" s="89"/>
      <c r="CQY549" s="546"/>
      <c r="CQZ549" s="546"/>
      <c r="CRA549" s="546"/>
      <c r="CRB549" s="546"/>
      <c r="CRC549" s="546"/>
      <c r="CRD549" s="204"/>
      <c r="CRE549" s="108"/>
      <c r="CRF549" s="546"/>
      <c r="CRG549" s="546"/>
      <c r="CRH549" s="546"/>
      <c r="CRI549" s="546"/>
      <c r="CRJ549" s="546"/>
      <c r="CRK549" s="546"/>
      <c r="CRL549" s="546"/>
      <c r="CRM549" s="169"/>
      <c r="CRN549" s="169"/>
      <c r="CRO549" s="169"/>
      <c r="CRP549" s="169"/>
      <c r="CRQ549" s="169"/>
      <c r="CRR549" s="169"/>
      <c r="CRS549" s="169"/>
      <c r="CRT549" s="169"/>
      <c r="CRU549" s="169"/>
      <c r="CRV549" s="169"/>
      <c r="CRW549" s="169"/>
      <c r="CRX549" s="169"/>
      <c r="CRY549" s="169"/>
      <c r="CRZ549" s="169"/>
      <c r="CSA549" s="169"/>
      <c r="CSB549" s="169"/>
      <c r="CSC549" s="169"/>
      <c r="CSD549" s="169"/>
      <c r="CSE549" s="169"/>
      <c r="CSF549" s="169"/>
      <c r="CSG549" s="169"/>
      <c r="CSH549" s="169"/>
      <c r="CSI549" s="169"/>
      <c r="CSJ549" s="169"/>
      <c r="CSK549" s="169"/>
      <c r="CSL549" s="169"/>
      <c r="CSM549" s="169"/>
      <c r="CSN549" s="169"/>
      <c r="CSO549" s="169"/>
      <c r="CSP549" s="169"/>
      <c r="CSQ549" s="169"/>
      <c r="CSR549" s="169"/>
      <c r="CSS549" s="169"/>
      <c r="CST549" s="169"/>
      <c r="CSU549" s="169"/>
      <c r="CSV549" s="169"/>
      <c r="CSW549" s="169"/>
      <c r="CSX549" s="169"/>
      <c r="CSY549" s="169"/>
      <c r="CSZ549" s="169"/>
      <c r="CTA549" s="169"/>
      <c r="CTB549" s="169"/>
      <c r="CTC549" s="169"/>
      <c r="CTD549" s="169"/>
      <c r="CTE549" s="546"/>
      <c r="CTF549" s="546"/>
      <c r="CTG549" s="546"/>
      <c r="CTH549" s="546"/>
      <c r="CTI549" s="546"/>
      <c r="CTJ549" s="546"/>
      <c r="CTK549" s="546"/>
      <c r="CTL549" s="546"/>
      <c r="CTM549" s="546"/>
      <c r="CTN549" s="546"/>
      <c r="CTO549" s="546"/>
      <c r="CTP549" s="546"/>
      <c r="CTQ549" s="546"/>
      <c r="CTR549" s="546"/>
      <c r="CTS549" s="546"/>
      <c r="CTT549" s="546"/>
      <c r="CTU549" s="546"/>
      <c r="CTV549" s="546"/>
      <c r="CTW549" s="546"/>
      <c r="CTX549" s="546"/>
      <c r="CTY549" s="546"/>
      <c r="CTZ549" s="546"/>
      <c r="CUA549" s="546"/>
      <c r="CUB549" s="546"/>
      <c r="CUC549" s="89"/>
      <c r="CUD549" s="89"/>
      <c r="CUE549" s="89"/>
      <c r="CUF549" s="89"/>
      <c r="CUG549" s="89"/>
      <c r="CUH549" s="546"/>
      <c r="CUI549" s="546"/>
      <c r="CUJ549" s="89"/>
      <c r="CUK549" s="89"/>
      <c r="CUL549" s="546"/>
      <c r="CUM549" s="546"/>
      <c r="CUN549" s="89"/>
      <c r="CUO549" s="89"/>
      <c r="CUP549" s="546"/>
      <c r="CUQ549" s="546"/>
      <c r="CUR549" s="546"/>
      <c r="CUS549" s="546"/>
      <c r="CUT549" s="546"/>
      <c r="CUU549" s="546"/>
      <c r="CUV549" s="546"/>
      <c r="CUW549" s="89"/>
      <c r="CUX549" s="89"/>
      <c r="CUY549" s="546"/>
      <c r="CUZ549" s="546"/>
      <c r="CVA549" s="89"/>
      <c r="CVB549" s="89"/>
      <c r="CVC549" s="546"/>
      <c r="CVD549" s="546"/>
      <c r="CVE549" s="546"/>
      <c r="CVF549" s="546"/>
      <c r="CVG549" s="546"/>
      <c r="CVH549" s="204"/>
      <c r="CVI549" s="108"/>
      <c r="CVJ549" s="546"/>
      <c r="CVK549" s="546"/>
      <c r="CVL549" s="546"/>
      <c r="CVM549" s="546"/>
      <c r="CVN549" s="546"/>
      <c r="CVO549" s="546"/>
      <c r="CVP549" s="546"/>
      <c r="CVQ549" s="169"/>
      <c r="CVR549" s="169"/>
      <c r="CVS549" s="169"/>
      <c r="CVT549" s="169"/>
      <c r="CVU549" s="169"/>
      <c r="CVV549" s="169"/>
      <c r="CVW549" s="169"/>
      <c r="CVX549" s="169"/>
      <c r="CVY549" s="169"/>
      <c r="CVZ549" s="169"/>
      <c r="CWA549" s="169"/>
      <c r="CWB549" s="169"/>
      <c r="CWC549" s="169"/>
      <c r="CWD549" s="169"/>
      <c r="CWE549" s="169"/>
      <c r="CWF549" s="169"/>
      <c r="CWG549" s="169"/>
      <c r="CWH549" s="169"/>
      <c r="CWI549" s="169"/>
      <c r="CWJ549" s="169"/>
      <c r="CWK549" s="169"/>
      <c r="CWL549" s="169"/>
      <c r="CWM549" s="169"/>
      <c r="CWN549" s="169"/>
      <c r="CWO549" s="169"/>
      <c r="CWP549" s="169"/>
      <c r="CWQ549" s="169"/>
      <c r="CWR549" s="169"/>
      <c r="CWS549" s="169"/>
      <c r="CWT549" s="169"/>
      <c r="CWU549" s="169"/>
      <c r="CWV549" s="169"/>
      <c r="CWW549" s="169"/>
      <c r="CWX549" s="169"/>
      <c r="CWY549" s="169"/>
      <c r="CWZ549" s="169"/>
      <c r="CXA549" s="169"/>
      <c r="CXB549" s="169"/>
      <c r="CXC549" s="169"/>
      <c r="CXD549" s="169"/>
      <c r="CXE549" s="169"/>
      <c r="CXF549" s="169"/>
      <c r="CXG549" s="169"/>
      <c r="CXH549" s="169"/>
      <c r="CXI549" s="546"/>
      <c r="CXJ549" s="546"/>
      <c r="CXK549" s="546"/>
      <c r="CXL549" s="546"/>
      <c r="CXM549" s="546"/>
      <c r="CXN549" s="546"/>
      <c r="CXO549" s="546"/>
      <c r="CXP549" s="546"/>
      <c r="CXQ549" s="546"/>
      <c r="CXR549" s="546"/>
      <c r="CXS549" s="546"/>
      <c r="CXT549" s="546"/>
      <c r="CXU549" s="546"/>
      <c r="CXV549" s="546"/>
      <c r="CXW549" s="546"/>
      <c r="CXX549" s="546"/>
      <c r="CXY549" s="546"/>
      <c r="CXZ549" s="546"/>
      <c r="CYA549" s="546"/>
      <c r="CYB549" s="546"/>
      <c r="CYC549" s="546"/>
      <c r="CYD549" s="546"/>
      <c r="CYE549" s="546"/>
      <c r="CYF549" s="546"/>
      <c r="CYG549" s="89"/>
      <c r="CYH549" s="89"/>
      <c r="CYI549" s="89"/>
      <c r="CYJ549" s="89"/>
      <c r="CYK549" s="89"/>
      <c r="CYL549" s="546"/>
      <c r="CYM549" s="546"/>
      <c r="CYN549" s="89"/>
      <c r="CYO549" s="89"/>
      <c r="CYP549" s="546"/>
      <c r="CYQ549" s="546"/>
      <c r="CYR549" s="89"/>
      <c r="CYS549" s="89"/>
      <c r="CYT549" s="546"/>
      <c r="CYU549" s="546"/>
      <c r="CYV549" s="546"/>
      <c r="CYW549" s="546"/>
      <c r="CYX549" s="546"/>
      <c r="CYY549" s="546"/>
      <c r="CYZ549" s="546"/>
      <c r="CZA549" s="89"/>
      <c r="CZB549" s="89"/>
      <c r="CZC549" s="546"/>
      <c r="CZD549" s="546"/>
      <c r="CZE549" s="89"/>
      <c r="CZF549" s="89"/>
      <c r="CZG549" s="546"/>
      <c r="CZH549" s="546"/>
      <c r="CZI549" s="546"/>
      <c r="CZJ549" s="546"/>
      <c r="CZK549" s="546"/>
      <c r="CZL549" s="204"/>
      <c r="CZM549" s="108"/>
      <c r="CZN549" s="546"/>
      <c r="CZO549" s="546"/>
      <c r="CZP549" s="546"/>
      <c r="CZQ549" s="546"/>
      <c r="CZR549" s="546"/>
      <c r="CZS549" s="546"/>
      <c r="CZT549" s="546"/>
      <c r="CZU549" s="169"/>
      <c r="CZV549" s="169"/>
      <c r="CZW549" s="169"/>
      <c r="CZX549" s="169"/>
      <c r="CZY549" s="169"/>
      <c r="CZZ549" s="169"/>
      <c r="DAA549" s="169"/>
      <c r="DAB549" s="169"/>
      <c r="DAC549" s="169"/>
      <c r="DAD549" s="169"/>
      <c r="DAE549" s="169"/>
      <c r="DAF549" s="169"/>
      <c r="DAG549" s="169"/>
      <c r="DAH549" s="169"/>
      <c r="DAI549" s="169"/>
      <c r="DAJ549" s="169"/>
      <c r="DAK549" s="169"/>
      <c r="DAL549" s="169"/>
      <c r="DAM549" s="169"/>
      <c r="DAN549" s="169"/>
      <c r="DAO549" s="169"/>
      <c r="DAP549" s="169"/>
      <c r="DAQ549" s="169"/>
      <c r="DAR549" s="169"/>
      <c r="DAS549" s="169"/>
      <c r="DAT549" s="169"/>
      <c r="DAU549" s="169"/>
      <c r="DAV549" s="169"/>
      <c r="DAW549" s="169"/>
      <c r="DAX549" s="169"/>
      <c r="DAY549" s="169"/>
      <c r="DAZ549" s="169"/>
      <c r="DBA549" s="169"/>
      <c r="DBB549" s="169"/>
      <c r="DBC549" s="169"/>
      <c r="DBD549" s="169"/>
      <c r="DBE549" s="169"/>
      <c r="DBF549" s="169"/>
      <c r="DBG549" s="169"/>
      <c r="DBH549" s="169"/>
      <c r="DBI549" s="169"/>
      <c r="DBJ549" s="169"/>
      <c r="DBK549" s="169"/>
      <c r="DBL549" s="169"/>
      <c r="DBM549" s="546"/>
      <c r="DBN549" s="546"/>
      <c r="DBO549" s="546"/>
      <c r="DBP549" s="546"/>
      <c r="DBQ549" s="546"/>
      <c r="DBR549" s="546"/>
      <c r="DBS549" s="546"/>
      <c r="DBT549" s="546"/>
      <c r="DBU549" s="546"/>
      <c r="DBV549" s="546"/>
      <c r="DBW549" s="546"/>
      <c r="DBX549" s="546"/>
      <c r="DBY549" s="546"/>
      <c r="DBZ549" s="546"/>
      <c r="DCA549" s="546"/>
      <c r="DCB549" s="546"/>
      <c r="DCC549" s="546"/>
      <c r="DCD549" s="546"/>
      <c r="DCE549" s="546"/>
      <c r="DCF549" s="546"/>
      <c r="DCG549" s="546"/>
      <c r="DCH549" s="546"/>
      <c r="DCI549" s="546"/>
      <c r="DCJ549" s="546"/>
      <c r="DCK549" s="89"/>
      <c r="DCL549" s="89"/>
      <c r="DCM549" s="89"/>
      <c r="DCN549" s="89"/>
      <c r="DCO549" s="89"/>
      <c r="DCP549" s="546"/>
      <c r="DCQ549" s="546"/>
      <c r="DCR549" s="89"/>
      <c r="DCS549" s="89"/>
      <c r="DCT549" s="546"/>
      <c r="DCU549" s="546"/>
      <c r="DCV549" s="89"/>
      <c r="DCW549" s="89"/>
      <c r="DCX549" s="546"/>
      <c r="DCY549" s="546"/>
      <c r="DCZ549" s="546"/>
      <c r="DDA549" s="546"/>
      <c r="DDB549" s="546"/>
      <c r="DDC549" s="546"/>
      <c r="DDD549" s="546"/>
      <c r="DDE549" s="89"/>
      <c r="DDF549" s="89"/>
      <c r="DDG549" s="546"/>
      <c r="DDH549" s="546"/>
      <c r="DDI549" s="89"/>
      <c r="DDJ549" s="89"/>
      <c r="DDK549" s="546"/>
      <c r="DDL549" s="546"/>
      <c r="DDM549" s="546"/>
      <c r="DDN549" s="546"/>
      <c r="DDO549" s="546"/>
      <c r="DDP549" s="204"/>
      <c r="DDQ549" s="108"/>
      <c r="DDR549" s="546"/>
      <c r="DDS549" s="546"/>
      <c r="DDT549" s="546"/>
      <c r="DDU549" s="546"/>
      <c r="DDV549" s="546"/>
      <c r="DDW549" s="546"/>
      <c r="DDX549" s="546"/>
      <c r="DDY549" s="169"/>
      <c r="DDZ549" s="169"/>
      <c r="DEA549" s="169"/>
      <c r="DEB549" s="169"/>
      <c r="DEC549" s="169"/>
      <c r="DED549" s="169"/>
      <c r="DEE549" s="169"/>
      <c r="DEF549" s="169"/>
      <c r="DEG549" s="169"/>
      <c r="DEH549" s="169"/>
      <c r="DEI549" s="169"/>
      <c r="DEJ549" s="169"/>
      <c r="DEK549" s="169"/>
      <c r="DEL549" s="169"/>
      <c r="DEM549" s="169"/>
      <c r="DEN549" s="169"/>
      <c r="DEO549" s="169"/>
      <c r="DEP549" s="169"/>
      <c r="DEQ549" s="169"/>
      <c r="DER549" s="169"/>
      <c r="DES549" s="169"/>
      <c r="DET549" s="169"/>
      <c r="DEU549" s="169"/>
      <c r="DEV549" s="169"/>
      <c r="DEW549" s="169"/>
      <c r="DEX549" s="169"/>
      <c r="DEY549" s="169"/>
      <c r="DEZ549" s="169"/>
      <c r="DFA549" s="169"/>
      <c r="DFB549" s="169"/>
      <c r="DFC549" s="169"/>
      <c r="DFD549" s="169"/>
      <c r="DFE549" s="169"/>
      <c r="DFF549" s="169"/>
      <c r="DFG549" s="169"/>
      <c r="DFH549" s="169"/>
      <c r="DFI549" s="169"/>
      <c r="DFJ549" s="169"/>
      <c r="DFK549" s="169"/>
      <c r="DFL549" s="169"/>
      <c r="DFM549" s="169"/>
      <c r="DFN549" s="169"/>
      <c r="DFO549" s="169"/>
      <c r="DFP549" s="169"/>
      <c r="DFQ549" s="546"/>
      <c r="DFR549" s="546"/>
      <c r="DFS549" s="546"/>
      <c r="DFT549" s="546"/>
      <c r="DFU549" s="546"/>
      <c r="DFV549" s="546"/>
      <c r="DFW549" s="546"/>
      <c r="DFX549" s="546"/>
      <c r="DFY549" s="546"/>
      <c r="DFZ549" s="546"/>
      <c r="DGA549" s="546"/>
      <c r="DGB549" s="546"/>
      <c r="DGC549" s="546"/>
      <c r="DGD549" s="546"/>
      <c r="DGE549" s="546"/>
      <c r="DGF549" s="546"/>
      <c r="DGG549" s="546"/>
      <c r="DGH549" s="546"/>
      <c r="DGI549" s="546"/>
      <c r="DGJ549" s="546"/>
      <c r="DGK549" s="546"/>
      <c r="DGL549" s="546"/>
      <c r="DGM549" s="546"/>
      <c r="DGN549" s="546"/>
      <c r="DGO549" s="89"/>
      <c r="DGP549" s="89"/>
      <c r="DGQ549" s="89"/>
      <c r="DGR549" s="89"/>
      <c r="DGS549" s="89"/>
      <c r="DGT549" s="546"/>
      <c r="DGU549" s="546"/>
      <c r="DGV549" s="89"/>
      <c r="DGW549" s="89"/>
      <c r="DGX549" s="546"/>
      <c r="DGY549" s="546"/>
      <c r="DGZ549" s="89"/>
      <c r="DHA549" s="89"/>
      <c r="DHB549" s="546"/>
      <c r="DHC549" s="546"/>
      <c r="DHD549" s="546"/>
      <c r="DHE549" s="546"/>
      <c r="DHF549" s="546"/>
      <c r="DHG549" s="546"/>
      <c r="DHH549" s="546"/>
      <c r="DHI549" s="89"/>
      <c r="DHJ549" s="89"/>
      <c r="DHK549" s="546"/>
      <c r="DHL549" s="546"/>
      <c r="DHM549" s="89"/>
      <c r="DHN549" s="89"/>
      <c r="DHO549" s="546"/>
      <c r="DHP549" s="546"/>
      <c r="DHQ549" s="546"/>
      <c r="DHR549" s="546"/>
      <c r="DHS549" s="546"/>
      <c r="DHT549" s="204"/>
      <c r="DHU549" s="108"/>
      <c r="DHV549" s="546"/>
      <c r="DHW549" s="546"/>
      <c r="DHX549" s="546"/>
      <c r="DHY549" s="546"/>
      <c r="DHZ549" s="546"/>
      <c r="DIA549" s="546"/>
      <c r="DIB549" s="546"/>
      <c r="DIC549" s="169"/>
      <c r="DID549" s="169"/>
      <c r="DIE549" s="169"/>
      <c r="DIF549" s="169"/>
      <c r="DIG549" s="169"/>
      <c r="DIH549" s="169"/>
      <c r="DII549" s="169"/>
      <c r="DIJ549" s="169"/>
      <c r="DIK549" s="169"/>
      <c r="DIL549" s="169"/>
      <c r="DIM549" s="169"/>
      <c r="DIN549" s="169"/>
      <c r="DIO549" s="169"/>
      <c r="DIP549" s="169"/>
      <c r="DIQ549" s="169"/>
      <c r="DIR549" s="169"/>
      <c r="DIS549" s="169"/>
      <c r="DIT549" s="169"/>
      <c r="DIU549" s="169"/>
      <c r="DIV549" s="169"/>
      <c r="DIW549" s="169"/>
      <c r="DIX549" s="169"/>
      <c r="DIY549" s="169"/>
      <c r="DIZ549" s="169"/>
      <c r="DJA549" s="169"/>
      <c r="DJB549" s="169"/>
      <c r="DJC549" s="169"/>
      <c r="DJD549" s="169"/>
      <c r="DJE549" s="169"/>
      <c r="DJF549" s="169"/>
      <c r="DJG549" s="169"/>
      <c r="DJH549" s="169"/>
      <c r="DJI549" s="169"/>
      <c r="DJJ549" s="169"/>
      <c r="DJK549" s="169"/>
      <c r="DJL549" s="169"/>
      <c r="DJM549" s="169"/>
      <c r="DJN549" s="169"/>
      <c r="DJO549" s="169"/>
      <c r="DJP549" s="169"/>
      <c r="DJQ549" s="169"/>
      <c r="DJR549" s="169"/>
      <c r="DJS549" s="169"/>
      <c r="DJT549" s="169"/>
      <c r="DJU549" s="546"/>
      <c r="DJV549" s="546"/>
      <c r="DJW549" s="546"/>
      <c r="DJX549" s="546"/>
      <c r="DJY549" s="546"/>
      <c r="DJZ549" s="546"/>
      <c r="DKA549" s="546"/>
      <c r="DKB549" s="546"/>
      <c r="DKC549" s="546"/>
      <c r="DKD549" s="546"/>
      <c r="DKE549" s="546"/>
      <c r="DKF549" s="546"/>
      <c r="DKG549" s="546"/>
      <c r="DKH549" s="546"/>
      <c r="DKI549" s="546"/>
      <c r="DKJ549" s="546"/>
      <c r="DKK549" s="546"/>
      <c r="DKL549" s="546"/>
      <c r="DKM549" s="546"/>
      <c r="DKN549" s="546"/>
      <c r="DKO549" s="546"/>
      <c r="DKP549" s="546"/>
      <c r="DKQ549" s="546"/>
      <c r="DKR549" s="546"/>
      <c r="DKS549" s="89"/>
      <c r="DKT549" s="89"/>
      <c r="DKU549" s="89"/>
      <c r="DKV549" s="89"/>
      <c r="DKW549" s="89"/>
      <c r="DKX549" s="546"/>
      <c r="DKY549" s="546"/>
      <c r="DKZ549" s="89"/>
      <c r="DLA549" s="89"/>
      <c r="DLB549" s="546"/>
      <c r="DLC549" s="546"/>
      <c r="DLD549" s="89"/>
      <c r="DLE549" s="89"/>
      <c r="DLF549" s="546"/>
      <c r="DLG549" s="546"/>
      <c r="DLH549" s="546"/>
      <c r="DLI549" s="546"/>
      <c r="DLJ549" s="546"/>
      <c r="DLK549" s="546"/>
      <c r="DLL549" s="546"/>
      <c r="DLM549" s="89"/>
      <c r="DLN549" s="89"/>
      <c r="DLO549" s="546"/>
      <c r="DLP549" s="546"/>
      <c r="DLQ549" s="89"/>
      <c r="DLR549" s="89"/>
      <c r="DLS549" s="546"/>
      <c r="DLT549" s="546"/>
      <c r="DLU549" s="546"/>
      <c r="DLV549" s="546"/>
      <c r="DLW549" s="546"/>
      <c r="DLX549" s="204"/>
      <c r="DLY549" s="108"/>
      <c r="DLZ549" s="546"/>
      <c r="DMA549" s="546"/>
      <c r="DMB549" s="546"/>
      <c r="DMC549" s="546"/>
      <c r="DMD549" s="546"/>
      <c r="DME549" s="546"/>
      <c r="DMF549" s="546"/>
      <c r="DMG549" s="169"/>
      <c r="DMH549" s="169"/>
      <c r="DMI549" s="169"/>
      <c r="DMJ549" s="169"/>
      <c r="DMK549" s="169"/>
      <c r="DML549" s="169"/>
      <c r="DMM549" s="169"/>
      <c r="DMN549" s="169"/>
      <c r="DMO549" s="169"/>
      <c r="DMP549" s="169"/>
      <c r="DMQ549" s="169"/>
      <c r="DMR549" s="169"/>
      <c r="DMS549" s="169"/>
      <c r="DMT549" s="169"/>
      <c r="DMU549" s="169"/>
      <c r="DMV549" s="169"/>
      <c r="DMW549" s="169"/>
      <c r="DMX549" s="169"/>
      <c r="DMY549" s="169"/>
      <c r="DMZ549" s="169"/>
      <c r="DNA549" s="169"/>
      <c r="DNB549" s="169"/>
      <c r="DNC549" s="169"/>
      <c r="DND549" s="169"/>
      <c r="DNE549" s="169"/>
      <c r="DNF549" s="169"/>
      <c r="DNG549" s="169"/>
      <c r="DNH549" s="169"/>
      <c r="DNI549" s="169"/>
      <c r="DNJ549" s="169"/>
      <c r="DNK549" s="169"/>
      <c r="DNL549" s="169"/>
      <c r="DNM549" s="169"/>
      <c r="DNN549" s="169"/>
      <c r="DNO549" s="169"/>
      <c r="DNP549" s="169"/>
      <c r="DNQ549" s="169"/>
      <c r="DNR549" s="169"/>
      <c r="DNS549" s="169"/>
      <c r="DNT549" s="169"/>
      <c r="DNU549" s="169"/>
      <c r="DNV549" s="169"/>
      <c r="DNW549" s="169"/>
      <c r="DNX549" s="169"/>
      <c r="DNY549" s="546"/>
      <c r="DNZ549" s="546"/>
      <c r="DOA549" s="546"/>
      <c r="DOB549" s="546"/>
      <c r="DOC549" s="546"/>
      <c r="DOD549" s="546"/>
      <c r="DOE549" s="546"/>
      <c r="DOF549" s="546"/>
      <c r="DOG549" s="546"/>
      <c r="DOH549" s="546"/>
      <c r="DOI549" s="546"/>
      <c r="DOJ549" s="546"/>
      <c r="DOK549" s="546"/>
      <c r="DOL549" s="546"/>
      <c r="DOM549" s="546"/>
      <c r="DON549" s="546"/>
      <c r="DOO549" s="546"/>
      <c r="DOP549" s="546"/>
      <c r="DOQ549" s="546"/>
      <c r="DOR549" s="546"/>
      <c r="DOS549" s="546"/>
      <c r="DOT549" s="546"/>
      <c r="DOU549" s="546"/>
      <c r="DOV549" s="546"/>
      <c r="DOW549" s="89"/>
      <c r="DOX549" s="89"/>
      <c r="DOY549" s="89"/>
      <c r="DOZ549" s="89"/>
      <c r="DPA549" s="89"/>
      <c r="DPB549" s="546"/>
      <c r="DPC549" s="546"/>
      <c r="DPD549" s="89"/>
      <c r="DPE549" s="89"/>
      <c r="DPF549" s="546"/>
      <c r="DPG549" s="546"/>
      <c r="DPH549" s="89"/>
      <c r="DPI549" s="89"/>
      <c r="DPJ549" s="546"/>
      <c r="DPK549" s="546"/>
      <c r="DPL549" s="546"/>
      <c r="DPM549" s="546"/>
      <c r="DPN549" s="546"/>
      <c r="DPO549" s="546"/>
      <c r="DPP549" s="546"/>
      <c r="DPQ549" s="89"/>
      <c r="DPR549" s="89"/>
      <c r="DPS549" s="546"/>
      <c r="DPT549" s="546"/>
      <c r="DPU549" s="89"/>
      <c r="DPV549" s="89"/>
      <c r="DPW549" s="546"/>
      <c r="DPX549" s="546"/>
      <c r="DPY549" s="546"/>
      <c r="DPZ549" s="546"/>
      <c r="DQA549" s="546"/>
      <c r="DQB549" s="204"/>
      <c r="DQC549" s="108"/>
      <c r="DQD549" s="546"/>
      <c r="DQE549" s="546"/>
      <c r="DQF549" s="546"/>
      <c r="DQG549" s="546"/>
      <c r="DQH549" s="546"/>
      <c r="DQI549" s="546"/>
      <c r="DQJ549" s="546"/>
      <c r="DQK549" s="169"/>
      <c r="DQL549" s="169"/>
      <c r="DQM549" s="169"/>
      <c r="DQN549" s="169"/>
      <c r="DQO549" s="169"/>
      <c r="DQP549" s="169"/>
      <c r="DQQ549" s="169"/>
      <c r="DQR549" s="169"/>
      <c r="DQS549" s="169"/>
      <c r="DQT549" s="169"/>
      <c r="DQU549" s="169"/>
      <c r="DQV549" s="169"/>
      <c r="DQW549" s="169"/>
      <c r="DQX549" s="169"/>
      <c r="DQY549" s="169"/>
      <c r="DQZ549" s="169"/>
      <c r="DRA549" s="169"/>
      <c r="DRB549" s="169"/>
      <c r="DRC549" s="169"/>
      <c r="DRD549" s="169"/>
      <c r="DRE549" s="169"/>
      <c r="DRF549" s="169"/>
      <c r="DRG549" s="169"/>
      <c r="DRH549" s="169"/>
      <c r="DRI549" s="169"/>
      <c r="DRJ549" s="169"/>
      <c r="DRK549" s="169"/>
      <c r="DRL549" s="169"/>
      <c r="DRM549" s="169"/>
      <c r="DRN549" s="169"/>
      <c r="DRO549" s="169"/>
      <c r="DRP549" s="169"/>
      <c r="DRQ549" s="169"/>
      <c r="DRR549" s="169"/>
      <c r="DRS549" s="169"/>
      <c r="DRT549" s="169"/>
      <c r="DRU549" s="169"/>
      <c r="DRV549" s="169"/>
      <c r="DRW549" s="169"/>
      <c r="DRX549" s="169"/>
      <c r="DRY549" s="169"/>
      <c r="DRZ549" s="169"/>
      <c r="DSA549" s="169"/>
      <c r="DSB549" s="169"/>
      <c r="DSC549" s="546"/>
      <c r="DSD549" s="546"/>
      <c r="DSE549" s="546"/>
      <c r="DSF549" s="546"/>
      <c r="DSG549" s="546"/>
      <c r="DSH549" s="546"/>
      <c r="DSI549" s="546"/>
      <c r="DSJ549" s="546"/>
      <c r="DSK549" s="546"/>
      <c r="DSL549" s="546"/>
      <c r="DSM549" s="546"/>
      <c r="DSN549" s="546"/>
      <c r="DSO549" s="546"/>
      <c r="DSP549" s="546"/>
      <c r="DSQ549" s="546"/>
      <c r="DSR549" s="546"/>
      <c r="DSS549" s="546"/>
      <c r="DST549" s="546"/>
      <c r="DSU549" s="546"/>
      <c r="DSV549" s="546"/>
      <c r="DSW549" s="546"/>
      <c r="DSX549" s="546"/>
      <c r="DSY549" s="546"/>
      <c r="DSZ549" s="546"/>
      <c r="DTA549" s="89"/>
      <c r="DTB549" s="89"/>
      <c r="DTC549" s="89"/>
      <c r="DTD549" s="89"/>
      <c r="DTE549" s="89"/>
      <c r="DTF549" s="546"/>
      <c r="DTG549" s="546"/>
      <c r="DTH549" s="89"/>
      <c r="DTI549" s="89"/>
      <c r="DTJ549" s="546"/>
      <c r="DTK549" s="546"/>
      <c r="DTL549" s="89"/>
      <c r="DTM549" s="89"/>
      <c r="DTN549" s="546"/>
      <c r="DTO549" s="546"/>
      <c r="DTP549" s="546"/>
      <c r="DTQ549" s="546"/>
      <c r="DTR549" s="546"/>
      <c r="DTS549" s="546"/>
      <c r="DTT549" s="546"/>
      <c r="DTU549" s="89"/>
      <c r="DTV549" s="89"/>
      <c r="DTW549" s="546"/>
      <c r="DTX549" s="546"/>
      <c r="DTY549" s="89"/>
      <c r="DTZ549" s="89"/>
      <c r="DUA549" s="546"/>
      <c r="DUB549" s="546"/>
      <c r="DUC549" s="546"/>
      <c r="DUD549" s="546"/>
      <c r="DUE549" s="546"/>
      <c r="DUF549" s="204"/>
      <c r="DUG549" s="108"/>
      <c r="DUH549" s="546"/>
      <c r="DUI549" s="546"/>
      <c r="DUJ549" s="546"/>
      <c r="DUK549" s="546"/>
      <c r="DUL549" s="546"/>
      <c r="DUM549" s="546"/>
      <c r="DUN549" s="546"/>
      <c r="DUO549" s="169"/>
      <c r="DUP549" s="169"/>
      <c r="DUQ549" s="169"/>
      <c r="DUR549" s="169"/>
      <c r="DUS549" s="169"/>
      <c r="DUT549" s="169"/>
      <c r="DUU549" s="169"/>
      <c r="DUV549" s="169"/>
      <c r="DUW549" s="169"/>
      <c r="DUX549" s="169"/>
      <c r="DUY549" s="169"/>
      <c r="DUZ549" s="169"/>
      <c r="DVA549" s="169"/>
      <c r="DVB549" s="169"/>
      <c r="DVC549" s="169"/>
      <c r="DVD549" s="169"/>
      <c r="DVE549" s="169"/>
      <c r="DVF549" s="169"/>
      <c r="DVG549" s="169"/>
      <c r="DVH549" s="169"/>
      <c r="DVI549" s="169"/>
      <c r="DVJ549" s="169"/>
      <c r="DVK549" s="169"/>
      <c r="DVL549" s="169"/>
      <c r="DVM549" s="169"/>
      <c r="DVN549" s="169"/>
      <c r="DVO549" s="169"/>
      <c r="DVP549" s="169"/>
      <c r="DVQ549" s="169"/>
      <c r="DVR549" s="169"/>
      <c r="DVS549" s="169"/>
      <c r="DVT549" s="169"/>
      <c r="DVU549" s="169"/>
      <c r="DVV549" s="169"/>
      <c r="DVW549" s="169"/>
      <c r="DVX549" s="169"/>
      <c r="DVY549" s="169"/>
      <c r="DVZ549" s="169"/>
      <c r="DWA549" s="169"/>
      <c r="DWB549" s="169"/>
      <c r="DWC549" s="169"/>
      <c r="DWD549" s="169"/>
      <c r="DWE549" s="169"/>
      <c r="DWF549" s="169"/>
      <c r="DWG549" s="546"/>
      <c r="DWH549" s="546"/>
      <c r="DWI549" s="546"/>
      <c r="DWJ549" s="546"/>
      <c r="DWK549" s="546"/>
      <c r="DWL549" s="546"/>
      <c r="DWM549" s="546"/>
      <c r="DWN549" s="546"/>
      <c r="DWO549" s="546"/>
      <c r="DWP549" s="546"/>
      <c r="DWQ549" s="546"/>
      <c r="DWR549" s="546"/>
      <c r="DWS549" s="546"/>
      <c r="DWT549" s="546"/>
      <c r="DWU549" s="546"/>
      <c r="DWV549" s="546"/>
      <c r="DWW549" s="546"/>
      <c r="DWX549" s="546"/>
      <c r="DWY549" s="546"/>
      <c r="DWZ549" s="546"/>
      <c r="DXA549" s="546"/>
      <c r="DXB549" s="546"/>
      <c r="DXC549" s="546"/>
      <c r="DXD549" s="546"/>
      <c r="DXE549" s="89"/>
      <c r="DXF549" s="89"/>
      <c r="DXG549" s="89"/>
      <c r="DXH549" s="89"/>
      <c r="DXI549" s="89"/>
      <c r="DXJ549" s="546"/>
      <c r="DXK549" s="546"/>
      <c r="DXL549" s="89"/>
      <c r="DXM549" s="89"/>
      <c r="DXN549" s="546"/>
      <c r="DXO549" s="546"/>
      <c r="DXP549" s="89"/>
      <c r="DXQ549" s="89"/>
      <c r="DXR549" s="546"/>
      <c r="DXS549" s="546"/>
      <c r="DXT549" s="546"/>
      <c r="DXU549" s="546"/>
      <c r="DXV549" s="546"/>
      <c r="DXW549" s="546"/>
      <c r="DXX549" s="546"/>
      <c r="DXY549" s="89"/>
      <c r="DXZ549" s="89"/>
      <c r="DYA549" s="546"/>
      <c r="DYB549" s="546"/>
      <c r="DYC549" s="89"/>
      <c r="DYD549" s="89"/>
      <c r="DYE549" s="546"/>
      <c r="DYF549" s="546"/>
      <c r="DYG549" s="546"/>
      <c r="DYH549" s="546"/>
      <c r="DYI549" s="546"/>
      <c r="DYJ549" s="204"/>
      <c r="DYK549" s="108"/>
      <c r="DYL549" s="546"/>
      <c r="DYM549" s="546"/>
      <c r="DYN549" s="546"/>
      <c r="DYO549" s="546"/>
      <c r="DYP549" s="546"/>
      <c r="DYQ549" s="546"/>
      <c r="DYR549" s="546"/>
      <c r="DYS549" s="169"/>
      <c r="DYT549" s="169"/>
      <c r="DYU549" s="169"/>
      <c r="DYV549" s="169"/>
      <c r="DYW549" s="169"/>
      <c r="DYX549" s="169"/>
      <c r="DYY549" s="169"/>
      <c r="DYZ549" s="169"/>
      <c r="DZA549" s="169"/>
      <c r="DZB549" s="169"/>
      <c r="DZC549" s="169"/>
      <c r="DZD549" s="169"/>
      <c r="DZE549" s="169"/>
      <c r="DZF549" s="169"/>
      <c r="DZG549" s="169"/>
      <c r="DZH549" s="169"/>
      <c r="DZI549" s="169"/>
      <c r="DZJ549" s="169"/>
      <c r="DZK549" s="169"/>
      <c r="DZL549" s="169"/>
      <c r="DZM549" s="169"/>
      <c r="DZN549" s="169"/>
      <c r="DZO549" s="169"/>
      <c r="DZP549" s="169"/>
      <c r="DZQ549" s="169"/>
      <c r="DZR549" s="169"/>
      <c r="DZS549" s="169"/>
      <c r="DZT549" s="169"/>
      <c r="DZU549" s="169"/>
      <c r="DZV549" s="169"/>
      <c r="DZW549" s="169"/>
      <c r="DZX549" s="169"/>
      <c r="DZY549" s="169"/>
      <c r="DZZ549" s="169"/>
      <c r="EAA549" s="169"/>
      <c r="EAB549" s="169"/>
      <c r="EAC549" s="169"/>
      <c r="EAD549" s="169"/>
      <c r="EAE549" s="169"/>
      <c r="EAF549" s="169"/>
      <c r="EAG549" s="169"/>
      <c r="EAH549" s="169"/>
      <c r="EAI549" s="169"/>
      <c r="EAJ549" s="169"/>
      <c r="EAK549" s="546"/>
      <c r="EAL549" s="546"/>
      <c r="EAM549" s="546"/>
      <c r="EAN549" s="546"/>
      <c r="EAO549" s="546"/>
      <c r="EAP549" s="546"/>
      <c r="EAQ549" s="546"/>
      <c r="EAR549" s="546"/>
      <c r="EAS549" s="546"/>
      <c r="EAT549" s="546"/>
      <c r="EAU549" s="546"/>
      <c r="EAV549" s="546"/>
      <c r="EAW549" s="546"/>
      <c r="EAX549" s="546"/>
      <c r="EAY549" s="546"/>
      <c r="EAZ549" s="546"/>
      <c r="EBA549" s="546"/>
      <c r="EBB549" s="546"/>
      <c r="EBC549" s="546"/>
      <c r="EBD549" s="546"/>
      <c r="EBE549" s="546"/>
      <c r="EBF549" s="546"/>
      <c r="EBG549" s="546"/>
      <c r="EBH549" s="546"/>
      <c r="EBI549" s="89"/>
      <c r="EBJ549" s="89"/>
      <c r="EBK549" s="89"/>
      <c r="EBL549" s="89"/>
      <c r="EBM549" s="89"/>
      <c r="EBN549" s="546"/>
      <c r="EBO549" s="546"/>
      <c r="EBP549" s="89"/>
      <c r="EBQ549" s="89"/>
      <c r="EBR549" s="546"/>
      <c r="EBS549" s="546"/>
      <c r="EBT549" s="89"/>
      <c r="EBU549" s="89"/>
      <c r="EBV549" s="546"/>
      <c r="EBW549" s="546"/>
      <c r="EBX549" s="546"/>
      <c r="EBY549" s="546"/>
      <c r="EBZ549" s="546"/>
      <c r="ECA549" s="546"/>
      <c r="ECB549" s="546"/>
      <c r="ECC549" s="89"/>
      <c r="ECD549" s="89"/>
      <c r="ECE549" s="546"/>
      <c r="ECF549" s="546"/>
      <c r="ECG549" s="89"/>
      <c r="ECH549" s="89"/>
      <c r="ECI549" s="546"/>
      <c r="ECJ549" s="546"/>
      <c r="ECK549" s="546"/>
      <c r="ECL549" s="546"/>
      <c r="ECM549" s="546"/>
      <c r="ECN549" s="204"/>
      <c r="ECO549" s="108"/>
      <c r="ECP549" s="546"/>
      <c r="ECQ549" s="546"/>
      <c r="ECR549" s="546"/>
      <c r="ECS549" s="546"/>
      <c r="ECT549" s="546"/>
      <c r="ECU549" s="546"/>
      <c r="ECV549" s="546"/>
      <c r="ECW549" s="169"/>
      <c r="ECX549" s="169"/>
      <c r="ECY549" s="169"/>
      <c r="ECZ549" s="169"/>
      <c r="EDA549" s="169"/>
      <c r="EDB549" s="169"/>
      <c r="EDC549" s="169"/>
      <c r="EDD549" s="169"/>
      <c r="EDE549" s="169"/>
      <c r="EDF549" s="169"/>
      <c r="EDG549" s="169"/>
      <c r="EDH549" s="169"/>
      <c r="EDI549" s="169"/>
      <c r="EDJ549" s="169"/>
      <c r="EDK549" s="169"/>
      <c r="EDL549" s="169"/>
      <c r="EDM549" s="169"/>
      <c r="EDN549" s="169"/>
      <c r="EDO549" s="169"/>
      <c r="EDP549" s="169"/>
      <c r="EDQ549" s="169"/>
      <c r="EDR549" s="169"/>
      <c r="EDS549" s="169"/>
      <c r="EDT549" s="169"/>
      <c r="EDU549" s="169"/>
      <c r="EDV549" s="169"/>
      <c r="EDW549" s="169"/>
      <c r="EDX549" s="169"/>
      <c r="EDY549" s="169"/>
      <c r="EDZ549" s="169"/>
      <c r="EEA549" s="169"/>
      <c r="EEB549" s="169"/>
      <c r="EEC549" s="169"/>
      <c r="EED549" s="169"/>
      <c r="EEE549" s="169"/>
      <c r="EEF549" s="169"/>
      <c r="EEG549" s="169"/>
      <c r="EEH549" s="169"/>
      <c r="EEI549" s="169"/>
      <c r="EEJ549" s="169"/>
      <c r="EEK549" s="169"/>
      <c r="EEL549" s="169"/>
      <c r="EEM549" s="169"/>
      <c r="EEN549" s="169"/>
      <c r="EEO549" s="546"/>
      <c r="EEP549" s="546"/>
      <c r="EEQ549" s="546"/>
      <c r="EER549" s="546"/>
      <c r="EES549" s="546"/>
      <c r="EET549" s="546"/>
      <c r="EEU549" s="546"/>
      <c r="EEV549" s="546"/>
      <c r="EEW549" s="546"/>
      <c r="EEX549" s="546"/>
      <c r="EEY549" s="546"/>
      <c r="EEZ549" s="546"/>
      <c r="EFA549" s="546"/>
      <c r="EFB549" s="546"/>
      <c r="EFC549" s="546"/>
      <c r="EFD549" s="546"/>
      <c r="EFE549" s="546"/>
      <c r="EFF549" s="546"/>
      <c r="EFG549" s="546"/>
      <c r="EFH549" s="546"/>
      <c r="EFI549" s="546"/>
      <c r="EFJ549" s="546"/>
      <c r="EFK549" s="546"/>
      <c r="EFL549" s="546"/>
      <c r="EFM549" s="89"/>
      <c r="EFN549" s="89"/>
      <c r="EFO549" s="89"/>
      <c r="EFP549" s="89"/>
      <c r="EFQ549" s="89"/>
      <c r="EFR549" s="546"/>
      <c r="EFS549" s="546"/>
      <c r="EFT549" s="89"/>
      <c r="EFU549" s="89"/>
      <c r="EFV549" s="546"/>
      <c r="EFW549" s="546"/>
      <c r="EFX549" s="89"/>
      <c r="EFY549" s="89"/>
      <c r="EFZ549" s="546"/>
      <c r="EGA549" s="546"/>
      <c r="EGB549" s="546"/>
      <c r="EGC549" s="546"/>
      <c r="EGD549" s="546"/>
      <c r="EGE549" s="546"/>
      <c r="EGF549" s="546"/>
      <c r="EGG549" s="89"/>
      <c r="EGH549" s="89"/>
      <c r="EGI549" s="546"/>
      <c r="EGJ549" s="546"/>
      <c r="EGK549" s="89"/>
      <c r="EGL549" s="89"/>
      <c r="EGM549" s="546"/>
      <c r="EGN549" s="546"/>
      <c r="EGO549" s="546"/>
      <c r="EGP549" s="546"/>
      <c r="EGQ549" s="546"/>
      <c r="EGR549" s="204"/>
      <c r="EGS549" s="108"/>
      <c r="EGT549" s="546"/>
      <c r="EGU549" s="546"/>
      <c r="EGV549" s="546"/>
      <c r="EGW549" s="546"/>
      <c r="EGX549" s="546"/>
      <c r="EGY549" s="546"/>
      <c r="EGZ549" s="546"/>
      <c r="EHA549" s="169"/>
      <c r="EHB549" s="169"/>
      <c r="EHC549" s="169"/>
      <c r="EHD549" s="169"/>
      <c r="EHE549" s="169"/>
      <c r="EHF549" s="169"/>
      <c r="EHG549" s="169"/>
      <c r="EHH549" s="169"/>
      <c r="EHI549" s="169"/>
      <c r="EHJ549" s="169"/>
      <c r="EHK549" s="169"/>
      <c r="EHL549" s="169"/>
      <c r="EHM549" s="169"/>
      <c r="EHN549" s="169"/>
      <c r="EHO549" s="169"/>
      <c r="EHP549" s="169"/>
      <c r="EHQ549" s="169"/>
      <c r="EHR549" s="169"/>
      <c r="EHS549" s="169"/>
      <c r="EHT549" s="169"/>
      <c r="EHU549" s="169"/>
      <c r="EHV549" s="169"/>
      <c r="EHW549" s="169"/>
      <c r="EHX549" s="169"/>
      <c r="EHY549" s="169"/>
      <c r="EHZ549" s="169"/>
      <c r="EIA549" s="169"/>
      <c r="EIB549" s="169"/>
      <c r="EIC549" s="169"/>
      <c r="EID549" s="169"/>
      <c r="EIE549" s="169"/>
      <c r="EIF549" s="169"/>
      <c r="EIG549" s="169"/>
      <c r="EIH549" s="169"/>
      <c r="EII549" s="169"/>
      <c r="EIJ549" s="169"/>
      <c r="EIK549" s="169"/>
      <c r="EIL549" s="169"/>
      <c r="EIM549" s="169"/>
      <c r="EIN549" s="169"/>
      <c r="EIO549" s="169"/>
      <c r="EIP549" s="169"/>
      <c r="EIQ549" s="169"/>
      <c r="EIR549" s="169"/>
      <c r="EIS549" s="546"/>
      <c r="EIT549" s="546"/>
      <c r="EIU549" s="546"/>
      <c r="EIV549" s="546"/>
      <c r="EIW549" s="546"/>
      <c r="EIX549" s="546"/>
      <c r="EIY549" s="546"/>
      <c r="EIZ549" s="546"/>
      <c r="EJA549" s="546"/>
      <c r="EJB549" s="546"/>
      <c r="EJC549" s="546"/>
      <c r="EJD549" s="546"/>
      <c r="EJE549" s="546"/>
      <c r="EJF549" s="546"/>
      <c r="EJG549" s="546"/>
      <c r="EJH549" s="546"/>
      <c r="EJI549" s="546"/>
      <c r="EJJ549" s="546"/>
      <c r="EJK549" s="546"/>
      <c r="EJL549" s="546"/>
      <c r="EJM549" s="546"/>
      <c r="EJN549" s="546"/>
      <c r="EJO549" s="546"/>
      <c r="EJP549" s="546"/>
      <c r="EJQ549" s="89"/>
      <c r="EJR549" s="89"/>
      <c r="EJS549" s="89"/>
      <c r="EJT549" s="89"/>
      <c r="EJU549" s="89"/>
      <c r="EJV549" s="546"/>
      <c r="EJW549" s="546"/>
      <c r="EJX549" s="89"/>
      <c r="EJY549" s="89"/>
      <c r="EJZ549" s="546"/>
      <c r="EKA549" s="546"/>
      <c r="EKB549" s="89"/>
      <c r="EKC549" s="89"/>
      <c r="EKD549" s="546"/>
      <c r="EKE549" s="546"/>
      <c r="EKF549" s="546"/>
      <c r="EKG549" s="546"/>
      <c r="EKH549" s="546"/>
      <c r="EKI549" s="546"/>
      <c r="EKJ549" s="546"/>
      <c r="EKK549" s="89"/>
      <c r="EKL549" s="89"/>
      <c r="EKM549" s="546"/>
      <c r="EKN549" s="546"/>
      <c r="EKO549" s="89"/>
      <c r="EKP549" s="89"/>
      <c r="EKQ549" s="546"/>
      <c r="EKR549" s="546"/>
      <c r="EKS549" s="546"/>
      <c r="EKT549" s="546"/>
      <c r="EKU549" s="546"/>
      <c r="EKV549" s="204"/>
      <c r="EKW549" s="108"/>
      <c r="EKX549" s="546"/>
      <c r="EKY549" s="546"/>
      <c r="EKZ549" s="546"/>
      <c r="ELA549" s="546"/>
      <c r="ELB549" s="546"/>
      <c r="ELC549" s="546"/>
      <c r="ELD549" s="546"/>
      <c r="ELE549" s="169"/>
      <c r="ELF549" s="169"/>
      <c r="ELG549" s="169"/>
      <c r="ELH549" s="169"/>
      <c r="ELI549" s="169"/>
      <c r="ELJ549" s="169"/>
      <c r="ELK549" s="169"/>
      <c r="ELL549" s="169"/>
      <c r="ELM549" s="169"/>
      <c r="ELN549" s="169"/>
      <c r="ELO549" s="169"/>
      <c r="ELP549" s="169"/>
      <c r="ELQ549" s="169"/>
      <c r="ELR549" s="169"/>
      <c r="ELS549" s="169"/>
      <c r="ELT549" s="169"/>
      <c r="ELU549" s="169"/>
      <c r="ELV549" s="169"/>
      <c r="ELW549" s="169"/>
      <c r="ELX549" s="169"/>
      <c r="ELY549" s="169"/>
      <c r="ELZ549" s="169"/>
      <c r="EMA549" s="169"/>
      <c r="EMB549" s="169"/>
      <c r="EMC549" s="169"/>
      <c r="EMD549" s="169"/>
      <c r="EME549" s="169"/>
      <c r="EMF549" s="169"/>
      <c r="EMG549" s="169"/>
      <c r="EMH549" s="169"/>
      <c r="EMI549" s="169"/>
      <c r="EMJ549" s="169"/>
      <c r="EMK549" s="169"/>
      <c r="EML549" s="169"/>
      <c r="EMM549" s="169"/>
      <c r="EMN549" s="169"/>
      <c r="EMO549" s="169"/>
      <c r="EMP549" s="169"/>
      <c r="EMQ549" s="169"/>
      <c r="EMR549" s="169"/>
      <c r="EMS549" s="169"/>
      <c r="EMT549" s="169"/>
      <c r="EMU549" s="169"/>
      <c r="EMV549" s="169"/>
      <c r="EMW549" s="546"/>
      <c r="EMX549" s="546"/>
      <c r="EMY549" s="546"/>
      <c r="EMZ549" s="546"/>
      <c r="ENA549" s="546"/>
      <c r="ENB549" s="546"/>
      <c r="ENC549" s="546"/>
      <c r="END549" s="546"/>
      <c r="ENE549" s="546"/>
      <c r="ENF549" s="546"/>
      <c r="ENG549" s="546"/>
      <c r="ENH549" s="546"/>
      <c r="ENI549" s="546"/>
      <c r="ENJ549" s="546"/>
      <c r="ENK549" s="546"/>
      <c r="ENL549" s="546"/>
      <c r="ENM549" s="546"/>
      <c r="ENN549" s="546"/>
      <c r="ENO549" s="546"/>
      <c r="ENP549" s="546"/>
      <c r="ENQ549" s="546"/>
      <c r="ENR549" s="546"/>
      <c r="ENS549" s="546"/>
      <c r="ENT549" s="546"/>
      <c r="ENU549" s="89"/>
      <c r="ENV549" s="89"/>
      <c r="ENW549" s="89"/>
      <c r="ENX549" s="89"/>
      <c r="ENY549" s="89"/>
      <c r="ENZ549" s="546"/>
      <c r="EOA549" s="546"/>
      <c r="EOB549" s="89"/>
      <c r="EOC549" s="89"/>
      <c r="EOD549" s="546"/>
      <c r="EOE549" s="546"/>
      <c r="EOF549" s="89"/>
      <c r="EOG549" s="89"/>
      <c r="EOH549" s="546"/>
      <c r="EOI549" s="546"/>
      <c r="EOJ549" s="546"/>
      <c r="EOK549" s="546"/>
      <c r="EOL549" s="546"/>
      <c r="EOM549" s="546"/>
      <c r="EON549" s="546"/>
      <c r="EOO549" s="89"/>
      <c r="EOP549" s="89"/>
      <c r="EOQ549" s="546"/>
      <c r="EOR549" s="546"/>
      <c r="EOS549" s="89"/>
      <c r="EOT549" s="89"/>
      <c r="EOU549" s="546"/>
      <c r="EOV549" s="546"/>
      <c r="EOW549" s="546"/>
      <c r="EOX549" s="546"/>
      <c r="EOY549" s="546"/>
      <c r="EOZ549" s="204"/>
      <c r="EPA549" s="108"/>
      <c r="EPB549" s="546"/>
      <c r="EPC549" s="546"/>
      <c r="EPD549" s="546"/>
      <c r="EPE549" s="546"/>
      <c r="EPF549" s="546"/>
      <c r="EPG549" s="546"/>
      <c r="EPH549" s="546"/>
      <c r="EPI549" s="169"/>
      <c r="EPJ549" s="169"/>
      <c r="EPK549" s="169"/>
      <c r="EPL549" s="169"/>
      <c r="EPM549" s="169"/>
      <c r="EPN549" s="169"/>
      <c r="EPO549" s="169"/>
      <c r="EPP549" s="169"/>
      <c r="EPQ549" s="169"/>
      <c r="EPR549" s="169"/>
      <c r="EPS549" s="169"/>
      <c r="EPT549" s="169"/>
      <c r="EPU549" s="169"/>
      <c r="EPV549" s="169"/>
      <c r="EPW549" s="169"/>
      <c r="EPX549" s="169"/>
      <c r="EPY549" s="169"/>
      <c r="EPZ549" s="169"/>
      <c r="EQA549" s="169"/>
      <c r="EQB549" s="169"/>
      <c r="EQC549" s="169"/>
      <c r="EQD549" s="169"/>
      <c r="EQE549" s="169"/>
      <c r="EQF549" s="169"/>
      <c r="EQG549" s="169"/>
      <c r="EQH549" s="169"/>
      <c r="EQI549" s="169"/>
      <c r="EQJ549" s="169"/>
      <c r="EQK549" s="169"/>
      <c r="EQL549" s="169"/>
      <c r="EQM549" s="169"/>
      <c r="EQN549" s="169"/>
      <c r="EQO549" s="169"/>
      <c r="EQP549" s="169"/>
      <c r="EQQ549" s="169"/>
      <c r="EQR549" s="169"/>
      <c r="EQS549" s="169"/>
      <c r="EQT549" s="169"/>
      <c r="EQU549" s="169"/>
      <c r="EQV549" s="169"/>
      <c r="EQW549" s="169"/>
      <c r="EQX549" s="169"/>
      <c r="EQY549" s="169"/>
      <c r="EQZ549" s="169"/>
      <c r="ERA549" s="546"/>
      <c r="ERB549" s="546"/>
      <c r="ERC549" s="546"/>
      <c r="ERD549" s="546"/>
      <c r="ERE549" s="546"/>
      <c r="ERF549" s="546"/>
      <c r="ERG549" s="546"/>
      <c r="ERH549" s="546"/>
      <c r="ERI549" s="546"/>
      <c r="ERJ549" s="546"/>
      <c r="ERK549" s="546"/>
      <c r="ERL549" s="546"/>
      <c r="ERM549" s="546"/>
      <c r="ERN549" s="546"/>
      <c r="ERO549" s="546"/>
      <c r="ERP549" s="546"/>
      <c r="ERQ549" s="546"/>
      <c r="ERR549" s="546"/>
      <c r="ERS549" s="546"/>
      <c r="ERT549" s="546"/>
      <c r="ERU549" s="546"/>
      <c r="ERV549" s="546"/>
      <c r="ERW549" s="546"/>
      <c r="ERX549" s="546"/>
      <c r="ERY549" s="89"/>
      <c r="ERZ549" s="89"/>
      <c r="ESA549" s="89"/>
      <c r="ESB549" s="89"/>
      <c r="ESC549" s="89"/>
      <c r="ESD549" s="546"/>
      <c r="ESE549" s="546"/>
      <c r="ESF549" s="89"/>
      <c r="ESG549" s="89"/>
      <c r="ESH549" s="546"/>
      <c r="ESI549" s="546"/>
      <c r="ESJ549" s="89"/>
      <c r="ESK549" s="89"/>
      <c r="ESL549" s="546"/>
      <c r="ESM549" s="546"/>
      <c r="ESN549" s="546"/>
      <c r="ESO549" s="546"/>
      <c r="ESP549" s="546"/>
      <c r="ESQ549" s="546"/>
      <c r="ESR549" s="546"/>
      <c r="ESS549" s="89"/>
      <c r="EST549" s="89"/>
      <c r="ESU549" s="546"/>
      <c r="ESV549" s="546"/>
      <c r="ESW549" s="89"/>
      <c r="ESX549" s="89"/>
      <c r="ESY549" s="546"/>
      <c r="ESZ549" s="546"/>
      <c r="ETA549" s="546"/>
      <c r="ETB549" s="546"/>
      <c r="ETC549" s="546"/>
      <c r="ETD549" s="204"/>
      <c r="ETE549" s="108"/>
      <c r="ETF549" s="546"/>
      <c r="ETG549" s="546"/>
      <c r="ETH549" s="546"/>
      <c r="ETI549" s="546"/>
      <c r="ETJ549" s="546"/>
      <c r="ETK549" s="546"/>
      <c r="ETL549" s="546"/>
      <c r="ETM549" s="169"/>
      <c r="ETN549" s="169"/>
      <c r="ETO549" s="169"/>
      <c r="ETP549" s="169"/>
      <c r="ETQ549" s="169"/>
      <c r="ETR549" s="169"/>
      <c r="ETS549" s="169"/>
      <c r="ETT549" s="169"/>
      <c r="ETU549" s="169"/>
      <c r="ETV549" s="169"/>
      <c r="ETW549" s="169"/>
      <c r="ETX549" s="169"/>
      <c r="ETY549" s="169"/>
      <c r="ETZ549" s="169"/>
      <c r="EUA549" s="169"/>
      <c r="EUB549" s="169"/>
      <c r="EUC549" s="169"/>
      <c r="EUD549" s="169"/>
      <c r="EUE549" s="169"/>
      <c r="EUF549" s="169"/>
      <c r="EUG549" s="169"/>
      <c r="EUH549" s="169"/>
      <c r="EUI549" s="169"/>
      <c r="EUJ549" s="169"/>
      <c r="EUK549" s="169"/>
      <c r="EUL549" s="169"/>
      <c r="EUM549" s="169"/>
      <c r="EUN549" s="169"/>
      <c r="EUO549" s="169"/>
      <c r="EUP549" s="169"/>
      <c r="EUQ549" s="169"/>
      <c r="EUR549" s="169"/>
      <c r="EUS549" s="169"/>
      <c r="EUT549" s="169"/>
      <c r="EUU549" s="169"/>
      <c r="EUV549" s="169"/>
      <c r="EUW549" s="169"/>
      <c r="EUX549" s="169"/>
      <c r="EUY549" s="169"/>
      <c r="EUZ549" s="169"/>
      <c r="EVA549" s="169"/>
      <c r="EVB549" s="169"/>
      <c r="EVC549" s="169"/>
      <c r="EVD549" s="169"/>
      <c r="EVE549" s="546"/>
      <c r="EVF549" s="546"/>
      <c r="EVG549" s="546"/>
      <c r="EVH549" s="546"/>
      <c r="EVI549" s="546"/>
      <c r="EVJ549" s="546"/>
      <c r="EVK549" s="546"/>
      <c r="EVL549" s="546"/>
      <c r="EVM549" s="546"/>
      <c r="EVN549" s="546"/>
      <c r="EVO549" s="546"/>
      <c r="EVP549" s="546"/>
      <c r="EVQ549" s="546"/>
      <c r="EVR549" s="546"/>
      <c r="EVS549" s="546"/>
      <c r="EVT549" s="546"/>
      <c r="EVU549" s="546"/>
      <c r="EVV549" s="546"/>
      <c r="EVW549" s="546"/>
      <c r="EVX549" s="546"/>
      <c r="EVY549" s="546"/>
      <c r="EVZ549" s="546"/>
      <c r="EWA549" s="546"/>
      <c r="EWB549" s="546"/>
      <c r="EWC549" s="89"/>
      <c r="EWD549" s="89"/>
      <c r="EWE549" s="89"/>
      <c r="EWF549" s="89"/>
      <c r="EWG549" s="89"/>
      <c r="EWH549" s="546"/>
      <c r="EWI549" s="546"/>
      <c r="EWJ549" s="89"/>
      <c r="EWK549" s="89"/>
      <c r="EWL549" s="546"/>
      <c r="EWM549" s="546"/>
      <c r="EWN549" s="89"/>
      <c r="EWO549" s="89"/>
      <c r="EWP549" s="546"/>
      <c r="EWQ549" s="546"/>
      <c r="EWR549" s="546"/>
      <c r="EWS549" s="546"/>
      <c r="EWT549" s="546"/>
      <c r="EWU549" s="546"/>
      <c r="EWV549" s="546"/>
      <c r="EWW549" s="89"/>
      <c r="EWX549" s="89"/>
      <c r="EWY549" s="546"/>
      <c r="EWZ549" s="546"/>
      <c r="EXA549" s="89"/>
      <c r="EXB549" s="89"/>
      <c r="EXC549" s="546"/>
      <c r="EXD549" s="546"/>
      <c r="EXE549" s="546"/>
      <c r="EXF549" s="546"/>
      <c r="EXG549" s="546"/>
      <c r="EXH549" s="204"/>
      <c r="EXI549" s="108"/>
      <c r="EXJ549" s="546"/>
      <c r="EXK549" s="546"/>
      <c r="EXL549" s="546"/>
      <c r="EXM549" s="546"/>
      <c r="EXN549" s="546"/>
      <c r="EXO549" s="546"/>
      <c r="EXP549" s="546"/>
      <c r="EXQ549" s="169"/>
      <c r="EXR549" s="169"/>
      <c r="EXS549" s="169"/>
      <c r="EXT549" s="169"/>
      <c r="EXU549" s="169"/>
      <c r="EXV549" s="169"/>
      <c r="EXW549" s="169"/>
      <c r="EXX549" s="169"/>
      <c r="EXY549" s="169"/>
      <c r="EXZ549" s="169"/>
      <c r="EYA549" s="169"/>
      <c r="EYB549" s="169"/>
      <c r="EYC549" s="169"/>
      <c r="EYD549" s="169"/>
      <c r="EYE549" s="169"/>
      <c r="EYF549" s="169"/>
      <c r="EYG549" s="169"/>
      <c r="EYH549" s="169"/>
      <c r="EYI549" s="169"/>
      <c r="EYJ549" s="169"/>
      <c r="EYK549" s="169"/>
      <c r="EYL549" s="169"/>
      <c r="EYM549" s="169"/>
      <c r="EYN549" s="169"/>
      <c r="EYO549" s="169"/>
      <c r="EYP549" s="169"/>
      <c r="EYQ549" s="169"/>
      <c r="EYR549" s="169"/>
      <c r="EYS549" s="169"/>
      <c r="EYT549" s="169"/>
      <c r="EYU549" s="169"/>
      <c r="EYV549" s="169"/>
      <c r="EYW549" s="169"/>
      <c r="EYX549" s="169"/>
      <c r="EYY549" s="169"/>
      <c r="EYZ549" s="169"/>
      <c r="EZA549" s="169"/>
      <c r="EZB549" s="169"/>
      <c r="EZC549" s="169"/>
      <c r="EZD549" s="169"/>
      <c r="EZE549" s="169"/>
      <c r="EZF549" s="169"/>
      <c r="EZG549" s="169"/>
      <c r="EZH549" s="169"/>
      <c r="EZI549" s="546"/>
      <c r="EZJ549" s="546"/>
      <c r="EZK549" s="546"/>
      <c r="EZL549" s="546"/>
      <c r="EZM549" s="546"/>
      <c r="EZN549" s="546"/>
      <c r="EZO549" s="546"/>
      <c r="EZP549" s="546"/>
      <c r="EZQ549" s="546"/>
      <c r="EZR549" s="546"/>
      <c r="EZS549" s="546"/>
      <c r="EZT549" s="546"/>
      <c r="EZU549" s="546"/>
      <c r="EZV549" s="546"/>
      <c r="EZW549" s="546"/>
      <c r="EZX549" s="546"/>
      <c r="EZY549" s="546"/>
      <c r="EZZ549" s="546"/>
      <c r="FAA549" s="546"/>
      <c r="FAB549" s="546"/>
      <c r="FAC549" s="546"/>
      <c r="FAD549" s="546"/>
      <c r="FAE549" s="546"/>
      <c r="FAF549" s="546"/>
      <c r="FAG549" s="89"/>
      <c r="FAH549" s="89"/>
      <c r="FAI549" s="89"/>
      <c r="FAJ549" s="89"/>
      <c r="FAK549" s="89"/>
      <c r="FAL549" s="546"/>
      <c r="FAM549" s="546"/>
      <c r="FAN549" s="89"/>
      <c r="FAO549" s="89"/>
      <c r="FAP549" s="546"/>
      <c r="FAQ549" s="546"/>
      <c r="FAR549" s="89"/>
      <c r="FAS549" s="89"/>
      <c r="FAT549" s="546"/>
      <c r="FAU549" s="546"/>
      <c r="FAV549" s="546"/>
      <c r="FAW549" s="546"/>
      <c r="FAX549" s="546"/>
      <c r="FAY549" s="546"/>
      <c r="FAZ549" s="546"/>
      <c r="FBA549" s="89"/>
      <c r="FBB549" s="89"/>
      <c r="FBC549" s="546"/>
      <c r="FBD549" s="546"/>
      <c r="FBE549" s="89"/>
      <c r="FBF549" s="89"/>
      <c r="FBG549" s="546"/>
      <c r="FBH549" s="546"/>
      <c r="FBI549" s="546"/>
      <c r="FBJ549" s="546"/>
      <c r="FBK549" s="546"/>
      <c r="FBL549" s="204"/>
      <c r="FBM549" s="108"/>
      <c r="FBN549" s="546"/>
      <c r="FBO549" s="546"/>
      <c r="FBP549" s="546"/>
      <c r="FBQ549" s="546"/>
      <c r="FBR549" s="546"/>
      <c r="FBS549" s="546"/>
      <c r="FBT549" s="546"/>
      <c r="FBU549" s="169"/>
      <c r="FBV549" s="169"/>
      <c r="FBW549" s="169"/>
      <c r="FBX549" s="169"/>
      <c r="FBY549" s="169"/>
      <c r="FBZ549" s="169"/>
      <c r="FCA549" s="169"/>
      <c r="FCB549" s="169"/>
      <c r="FCC549" s="169"/>
      <c r="FCD549" s="169"/>
      <c r="FCE549" s="169"/>
      <c r="FCF549" s="169"/>
      <c r="FCG549" s="169"/>
      <c r="FCH549" s="169"/>
      <c r="FCI549" s="169"/>
      <c r="FCJ549" s="169"/>
      <c r="FCK549" s="169"/>
      <c r="FCL549" s="169"/>
      <c r="FCM549" s="169"/>
      <c r="FCN549" s="169"/>
      <c r="FCO549" s="169"/>
      <c r="FCP549" s="169"/>
      <c r="FCQ549" s="169"/>
      <c r="FCR549" s="169"/>
      <c r="FCS549" s="169"/>
      <c r="FCT549" s="169"/>
      <c r="FCU549" s="169"/>
      <c r="FCV549" s="169"/>
      <c r="FCW549" s="169"/>
      <c r="FCX549" s="169"/>
      <c r="FCY549" s="169"/>
      <c r="FCZ549" s="169"/>
      <c r="FDA549" s="169"/>
      <c r="FDB549" s="169"/>
      <c r="FDC549" s="169"/>
      <c r="FDD549" s="169"/>
      <c r="FDE549" s="169"/>
      <c r="FDF549" s="169"/>
      <c r="FDG549" s="169"/>
      <c r="FDH549" s="169"/>
      <c r="FDI549" s="169"/>
      <c r="FDJ549" s="169"/>
      <c r="FDK549" s="169"/>
      <c r="FDL549" s="169"/>
      <c r="FDM549" s="546"/>
      <c r="FDN549" s="546"/>
      <c r="FDO549" s="546"/>
      <c r="FDP549" s="546"/>
      <c r="FDQ549" s="546"/>
      <c r="FDR549" s="546"/>
      <c r="FDS549" s="546"/>
      <c r="FDT549" s="546"/>
      <c r="FDU549" s="546"/>
      <c r="FDV549" s="546"/>
      <c r="FDW549" s="546"/>
      <c r="FDX549" s="546"/>
      <c r="FDY549" s="546"/>
      <c r="FDZ549" s="546"/>
      <c r="FEA549" s="546"/>
      <c r="FEB549" s="546"/>
      <c r="FEC549" s="546"/>
      <c r="FED549" s="546"/>
      <c r="FEE549" s="546"/>
      <c r="FEF549" s="546"/>
      <c r="FEG549" s="546"/>
      <c r="FEH549" s="546"/>
      <c r="FEI549" s="546"/>
      <c r="FEJ549" s="546"/>
      <c r="FEK549" s="89"/>
      <c r="FEL549" s="89"/>
      <c r="FEM549" s="89"/>
      <c r="FEN549" s="89"/>
      <c r="FEO549" s="89"/>
      <c r="FEP549" s="546"/>
      <c r="FEQ549" s="546"/>
      <c r="FER549" s="89"/>
      <c r="FES549" s="89"/>
      <c r="FET549" s="546"/>
      <c r="FEU549" s="546"/>
      <c r="FEV549" s="89"/>
      <c r="FEW549" s="89"/>
      <c r="FEX549" s="546"/>
      <c r="FEY549" s="546"/>
      <c r="FEZ549" s="546"/>
      <c r="FFA549" s="546"/>
      <c r="FFB549" s="546"/>
      <c r="FFC549" s="546"/>
      <c r="FFD549" s="546"/>
      <c r="FFE549" s="89"/>
      <c r="FFF549" s="89"/>
      <c r="FFG549" s="546"/>
      <c r="FFH549" s="546"/>
      <c r="FFI549" s="89"/>
      <c r="FFJ549" s="89"/>
      <c r="FFK549" s="546"/>
      <c r="FFL549" s="546"/>
      <c r="FFM549" s="546"/>
      <c r="FFN549" s="546"/>
      <c r="FFO549" s="546"/>
      <c r="FFP549" s="204"/>
      <c r="FFQ549" s="108"/>
      <c r="FFR549" s="546"/>
      <c r="FFS549" s="546"/>
      <c r="FFT549" s="546"/>
      <c r="FFU549" s="546"/>
      <c r="FFV549" s="546"/>
      <c r="FFW549" s="546"/>
      <c r="FFX549" s="546"/>
      <c r="FFY549" s="169"/>
      <c r="FFZ549" s="169"/>
      <c r="FGA549" s="169"/>
      <c r="FGB549" s="169"/>
      <c r="FGC549" s="169"/>
      <c r="FGD549" s="169"/>
      <c r="FGE549" s="169"/>
      <c r="FGF549" s="169"/>
      <c r="FGG549" s="169"/>
      <c r="FGH549" s="169"/>
      <c r="FGI549" s="169"/>
      <c r="FGJ549" s="169"/>
      <c r="FGK549" s="169"/>
      <c r="FGL549" s="169"/>
      <c r="FGM549" s="169"/>
      <c r="FGN549" s="169"/>
      <c r="FGO549" s="169"/>
      <c r="FGP549" s="169"/>
      <c r="FGQ549" s="169"/>
      <c r="FGR549" s="169"/>
      <c r="FGS549" s="169"/>
      <c r="FGT549" s="169"/>
      <c r="FGU549" s="169"/>
      <c r="FGV549" s="169"/>
      <c r="FGW549" s="169"/>
      <c r="FGX549" s="169"/>
      <c r="FGY549" s="169"/>
      <c r="FGZ549" s="169"/>
      <c r="FHA549" s="169"/>
      <c r="FHB549" s="169"/>
      <c r="FHC549" s="169"/>
      <c r="FHD549" s="169"/>
      <c r="FHE549" s="169"/>
      <c r="FHF549" s="169"/>
      <c r="FHG549" s="169"/>
      <c r="FHH549" s="169"/>
      <c r="FHI549" s="169"/>
      <c r="FHJ549" s="169"/>
      <c r="FHK549" s="169"/>
      <c r="FHL549" s="169"/>
      <c r="FHM549" s="169"/>
      <c r="FHN549" s="169"/>
      <c r="FHO549" s="169"/>
      <c r="FHP549" s="169"/>
      <c r="FHQ549" s="546"/>
      <c r="FHR549" s="546"/>
      <c r="FHS549" s="546"/>
      <c r="FHT549" s="546"/>
      <c r="FHU549" s="546"/>
      <c r="FHV549" s="546"/>
      <c r="FHW549" s="546"/>
      <c r="FHX549" s="546"/>
      <c r="FHY549" s="546"/>
      <c r="FHZ549" s="546"/>
      <c r="FIA549" s="546"/>
      <c r="FIB549" s="546"/>
      <c r="FIC549" s="546"/>
      <c r="FID549" s="546"/>
      <c r="FIE549" s="546"/>
      <c r="FIF549" s="546"/>
      <c r="FIG549" s="546"/>
      <c r="FIH549" s="546"/>
      <c r="FII549" s="546"/>
      <c r="FIJ549" s="546"/>
      <c r="FIK549" s="546"/>
      <c r="FIL549" s="546"/>
      <c r="FIM549" s="546"/>
      <c r="FIN549" s="546"/>
      <c r="FIO549" s="89"/>
      <c r="FIP549" s="89"/>
      <c r="FIQ549" s="89"/>
      <c r="FIR549" s="89"/>
      <c r="FIS549" s="89"/>
      <c r="FIT549" s="546"/>
      <c r="FIU549" s="546"/>
      <c r="FIV549" s="89"/>
      <c r="FIW549" s="89"/>
      <c r="FIX549" s="546"/>
      <c r="FIY549" s="546"/>
      <c r="FIZ549" s="89"/>
      <c r="FJA549" s="89"/>
      <c r="FJB549" s="546"/>
      <c r="FJC549" s="546"/>
      <c r="FJD549" s="546"/>
      <c r="FJE549" s="546"/>
      <c r="FJF549" s="546"/>
      <c r="FJG549" s="546"/>
      <c r="FJH549" s="546"/>
      <c r="FJI549" s="89"/>
      <c r="FJJ549" s="89"/>
      <c r="FJK549" s="546"/>
      <c r="FJL549" s="546"/>
      <c r="FJM549" s="89"/>
      <c r="FJN549" s="89"/>
      <c r="FJO549" s="546"/>
      <c r="FJP549" s="546"/>
      <c r="FJQ549" s="546"/>
      <c r="FJR549" s="546"/>
      <c r="FJS549" s="546"/>
      <c r="FJT549" s="204"/>
      <c r="FJU549" s="108"/>
      <c r="FJV549" s="546"/>
      <c r="FJW549" s="546"/>
      <c r="FJX549" s="546"/>
      <c r="FJY549" s="546"/>
      <c r="FJZ549" s="546"/>
      <c r="FKA549" s="546"/>
      <c r="FKB549" s="546"/>
      <c r="FKC549" s="169"/>
      <c r="FKD549" s="169"/>
      <c r="FKE549" s="169"/>
      <c r="FKF549" s="169"/>
      <c r="FKG549" s="169"/>
      <c r="FKH549" s="169"/>
      <c r="FKI549" s="169"/>
      <c r="FKJ549" s="169"/>
      <c r="FKK549" s="169"/>
      <c r="FKL549" s="169"/>
      <c r="FKM549" s="169"/>
      <c r="FKN549" s="169"/>
      <c r="FKO549" s="169"/>
      <c r="FKP549" s="169"/>
      <c r="FKQ549" s="169"/>
      <c r="FKR549" s="169"/>
      <c r="FKS549" s="169"/>
      <c r="FKT549" s="169"/>
      <c r="FKU549" s="169"/>
      <c r="FKV549" s="169"/>
      <c r="FKW549" s="169"/>
      <c r="FKX549" s="169"/>
      <c r="FKY549" s="169"/>
      <c r="FKZ549" s="169"/>
      <c r="FLA549" s="169"/>
      <c r="FLB549" s="169"/>
      <c r="FLC549" s="169"/>
      <c r="FLD549" s="169"/>
      <c r="FLE549" s="169"/>
      <c r="FLF549" s="169"/>
      <c r="FLG549" s="169"/>
      <c r="FLH549" s="169"/>
      <c r="FLI549" s="169"/>
      <c r="FLJ549" s="169"/>
      <c r="FLK549" s="169"/>
      <c r="FLL549" s="169"/>
      <c r="FLM549" s="169"/>
      <c r="FLN549" s="169"/>
      <c r="FLO549" s="169"/>
      <c r="FLP549" s="169"/>
      <c r="FLQ549" s="169"/>
      <c r="FLR549" s="169"/>
      <c r="FLS549" s="169"/>
      <c r="FLT549" s="169"/>
      <c r="FLU549" s="546"/>
      <c r="FLV549" s="546"/>
      <c r="FLW549" s="546"/>
      <c r="FLX549" s="546"/>
      <c r="FLY549" s="546"/>
      <c r="FLZ549" s="546"/>
      <c r="FMA549" s="546"/>
      <c r="FMB549" s="546"/>
      <c r="FMC549" s="546"/>
      <c r="FMD549" s="546"/>
      <c r="FME549" s="546"/>
      <c r="FMF549" s="546"/>
      <c r="FMG549" s="546"/>
      <c r="FMH549" s="546"/>
      <c r="FMI549" s="546"/>
      <c r="FMJ549" s="546"/>
      <c r="FMK549" s="546"/>
      <c r="FML549" s="546"/>
      <c r="FMM549" s="546"/>
      <c r="FMN549" s="546"/>
      <c r="FMO549" s="546"/>
      <c r="FMP549" s="546"/>
      <c r="FMQ549" s="546"/>
      <c r="FMR549" s="546"/>
      <c r="FMS549" s="89"/>
      <c r="FMT549" s="89"/>
      <c r="FMU549" s="89"/>
      <c r="FMV549" s="89"/>
      <c r="FMW549" s="89"/>
      <c r="FMX549" s="546"/>
      <c r="FMY549" s="546"/>
      <c r="FMZ549" s="89"/>
      <c r="FNA549" s="89"/>
      <c r="FNB549" s="546"/>
      <c r="FNC549" s="546"/>
      <c r="FND549" s="89"/>
      <c r="FNE549" s="89"/>
      <c r="FNF549" s="546"/>
      <c r="FNG549" s="546"/>
      <c r="FNH549" s="546"/>
      <c r="FNI549" s="546"/>
      <c r="FNJ549" s="546"/>
      <c r="FNK549" s="546"/>
      <c r="FNL549" s="546"/>
      <c r="FNM549" s="89"/>
      <c r="FNN549" s="89"/>
      <c r="FNO549" s="546"/>
      <c r="FNP549" s="546"/>
      <c r="FNQ549" s="89"/>
      <c r="FNR549" s="89"/>
      <c r="FNS549" s="546"/>
      <c r="FNT549" s="546"/>
      <c r="FNU549" s="546"/>
      <c r="FNV549" s="546"/>
      <c r="FNW549" s="546"/>
      <c r="FNX549" s="204"/>
      <c r="FNY549" s="108"/>
      <c r="FNZ549" s="546"/>
      <c r="FOA549" s="546"/>
      <c r="FOB549" s="546"/>
      <c r="FOC549" s="546"/>
      <c r="FOD549" s="546"/>
      <c r="FOE549" s="546"/>
      <c r="FOF549" s="546"/>
      <c r="FOG549" s="169"/>
      <c r="FOH549" s="169"/>
      <c r="FOI549" s="169"/>
      <c r="FOJ549" s="169"/>
      <c r="FOK549" s="169"/>
      <c r="FOL549" s="169"/>
      <c r="FOM549" s="169"/>
      <c r="FON549" s="169"/>
      <c r="FOO549" s="169"/>
      <c r="FOP549" s="169"/>
      <c r="FOQ549" s="169"/>
      <c r="FOR549" s="169"/>
      <c r="FOS549" s="169"/>
      <c r="FOT549" s="169"/>
      <c r="FOU549" s="169"/>
      <c r="FOV549" s="169"/>
      <c r="FOW549" s="169"/>
      <c r="FOX549" s="169"/>
      <c r="FOY549" s="169"/>
      <c r="FOZ549" s="169"/>
      <c r="FPA549" s="169"/>
      <c r="FPB549" s="169"/>
      <c r="FPC549" s="169"/>
      <c r="FPD549" s="169"/>
      <c r="FPE549" s="169"/>
      <c r="FPF549" s="169"/>
      <c r="FPG549" s="169"/>
      <c r="FPH549" s="169"/>
      <c r="FPI549" s="169"/>
      <c r="FPJ549" s="169"/>
      <c r="FPK549" s="169"/>
      <c r="FPL549" s="169"/>
      <c r="FPM549" s="169"/>
      <c r="FPN549" s="169"/>
      <c r="FPO549" s="169"/>
      <c r="FPP549" s="169"/>
      <c r="FPQ549" s="169"/>
      <c r="FPR549" s="169"/>
      <c r="FPS549" s="169"/>
      <c r="FPT549" s="169"/>
      <c r="FPU549" s="169"/>
      <c r="FPV549" s="169"/>
      <c r="FPW549" s="169"/>
      <c r="FPX549" s="169"/>
      <c r="FPY549" s="546"/>
      <c r="FPZ549" s="546"/>
      <c r="FQA549" s="546"/>
      <c r="FQB549" s="546"/>
      <c r="FQC549" s="546"/>
      <c r="FQD549" s="546"/>
      <c r="FQE549" s="546"/>
      <c r="FQF549" s="546"/>
      <c r="FQG549" s="546"/>
      <c r="FQH549" s="546"/>
      <c r="FQI549" s="546"/>
      <c r="FQJ549" s="546"/>
      <c r="FQK549" s="546"/>
      <c r="FQL549" s="546"/>
      <c r="FQM549" s="546"/>
      <c r="FQN549" s="546"/>
      <c r="FQO549" s="546"/>
      <c r="FQP549" s="546"/>
      <c r="FQQ549" s="546"/>
      <c r="FQR549" s="546"/>
      <c r="FQS549" s="546"/>
      <c r="FQT549" s="546"/>
      <c r="FQU549" s="546"/>
      <c r="FQV549" s="546"/>
      <c r="FQW549" s="89"/>
      <c r="FQX549" s="89"/>
      <c r="FQY549" s="89"/>
      <c r="FQZ549" s="89"/>
      <c r="FRA549" s="89"/>
      <c r="FRB549" s="546"/>
      <c r="FRC549" s="546"/>
      <c r="FRD549" s="89"/>
      <c r="FRE549" s="89"/>
      <c r="FRF549" s="546"/>
      <c r="FRG549" s="546"/>
      <c r="FRH549" s="89"/>
      <c r="FRI549" s="89"/>
      <c r="FRJ549" s="546"/>
      <c r="FRK549" s="546"/>
      <c r="FRL549" s="546"/>
      <c r="FRM549" s="546"/>
      <c r="FRN549" s="546"/>
      <c r="FRO549" s="546"/>
      <c r="FRP549" s="546"/>
      <c r="FRQ549" s="89"/>
      <c r="FRR549" s="89"/>
      <c r="FRS549" s="546"/>
      <c r="FRT549" s="546"/>
      <c r="FRU549" s="89"/>
      <c r="FRV549" s="89"/>
      <c r="FRW549" s="546"/>
      <c r="FRX549" s="546"/>
      <c r="FRY549" s="546"/>
      <c r="FRZ549" s="546"/>
      <c r="FSA549" s="546"/>
      <c r="FSB549" s="204"/>
      <c r="FSC549" s="108"/>
      <c r="FSD549" s="546"/>
      <c r="FSE549" s="546"/>
      <c r="FSF549" s="546"/>
      <c r="FSG549" s="546"/>
      <c r="FSH549" s="546"/>
      <c r="FSI549" s="546"/>
      <c r="FSJ549" s="546"/>
      <c r="FSK549" s="169"/>
      <c r="FSL549" s="169"/>
      <c r="FSM549" s="169"/>
      <c r="FSN549" s="169"/>
      <c r="FSO549" s="169"/>
      <c r="FSP549" s="169"/>
      <c r="FSQ549" s="169"/>
      <c r="FSR549" s="169"/>
      <c r="FSS549" s="169"/>
      <c r="FST549" s="169"/>
      <c r="FSU549" s="169"/>
      <c r="FSV549" s="169"/>
      <c r="FSW549" s="169"/>
      <c r="FSX549" s="169"/>
      <c r="FSY549" s="169"/>
      <c r="FSZ549" s="169"/>
      <c r="FTA549" s="169"/>
      <c r="FTB549" s="169"/>
      <c r="FTC549" s="169"/>
      <c r="FTD549" s="169"/>
      <c r="FTE549" s="169"/>
      <c r="FTF549" s="169"/>
      <c r="FTG549" s="169"/>
      <c r="FTH549" s="169"/>
      <c r="FTI549" s="169"/>
      <c r="FTJ549" s="169"/>
      <c r="FTK549" s="169"/>
      <c r="FTL549" s="169"/>
      <c r="FTM549" s="169"/>
      <c r="FTN549" s="169"/>
      <c r="FTO549" s="169"/>
      <c r="FTP549" s="169"/>
      <c r="FTQ549" s="169"/>
      <c r="FTR549" s="169"/>
      <c r="FTS549" s="169"/>
      <c r="FTT549" s="169"/>
      <c r="FTU549" s="169"/>
      <c r="FTV549" s="169"/>
      <c r="FTW549" s="169"/>
      <c r="FTX549" s="169"/>
      <c r="FTY549" s="169"/>
      <c r="FTZ549" s="169"/>
      <c r="FUA549" s="169"/>
      <c r="FUB549" s="169"/>
      <c r="FUC549" s="546"/>
      <c r="FUD549" s="546"/>
      <c r="FUE549" s="546"/>
      <c r="FUF549" s="546"/>
      <c r="FUG549" s="546"/>
      <c r="FUH549" s="546"/>
      <c r="FUI549" s="546"/>
      <c r="FUJ549" s="546"/>
      <c r="FUK549" s="546"/>
      <c r="FUL549" s="546"/>
      <c r="FUM549" s="546"/>
      <c r="FUN549" s="546"/>
      <c r="FUO549" s="546"/>
      <c r="FUP549" s="546"/>
      <c r="FUQ549" s="546"/>
      <c r="FUR549" s="546"/>
      <c r="FUS549" s="546"/>
      <c r="FUT549" s="546"/>
      <c r="FUU549" s="546"/>
      <c r="FUV549" s="546"/>
      <c r="FUW549" s="546"/>
      <c r="FUX549" s="546"/>
      <c r="FUY549" s="546"/>
      <c r="FUZ549" s="546"/>
      <c r="FVA549" s="89"/>
      <c r="FVB549" s="89"/>
      <c r="FVC549" s="89"/>
      <c r="FVD549" s="89"/>
      <c r="FVE549" s="89"/>
      <c r="FVF549" s="546"/>
      <c r="FVG549" s="546"/>
      <c r="FVH549" s="89"/>
      <c r="FVI549" s="89"/>
      <c r="FVJ549" s="546"/>
      <c r="FVK549" s="546"/>
      <c r="FVL549" s="89"/>
      <c r="FVM549" s="89"/>
      <c r="FVN549" s="546"/>
      <c r="FVO549" s="546"/>
      <c r="FVP549" s="546"/>
      <c r="FVQ549" s="546"/>
      <c r="FVR549" s="546"/>
      <c r="FVS549" s="546"/>
      <c r="FVT549" s="546"/>
      <c r="FVU549" s="89"/>
      <c r="FVV549" s="89"/>
      <c r="FVW549" s="546"/>
      <c r="FVX549" s="546"/>
      <c r="FVY549" s="89"/>
      <c r="FVZ549" s="89"/>
      <c r="FWA549" s="546"/>
      <c r="FWB549" s="546"/>
      <c r="FWC549" s="546"/>
      <c r="FWD549" s="546"/>
      <c r="FWE549" s="546"/>
      <c r="FWF549" s="204"/>
      <c r="FWG549" s="108"/>
      <c r="FWH549" s="546"/>
      <c r="FWI549" s="546"/>
      <c r="FWJ549" s="546"/>
      <c r="FWK549" s="546"/>
      <c r="FWL549" s="546"/>
      <c r="FWM549" s="546"/>
      <c r="FWN549" s="546"/>
      <c r="FWO549" s="169"/>
      <c r="FWP549" s="169"/>
      <c r="FWQ549" s="169"/>
      <c r="FWR549" s="169"/>
      <c r="FWS549" s="169"/>
      <c r="FWT549" s="169"/>
      <c r="FWU549" s="169"/>
      <c r="FWV549" s="169"/>
      <c r="FWW549" s="169"/>
      <c r="FWX549" s="169"/>
      <c r="FWY549" s="169"/>
      <c r="FWZ549" s="169"/>
      <c r="FXA549" s="169"/>
      <c r="FXB549" s="169"/>
      <c r="FXC549" s="169"/>
      <c r="FXD549" s="169"/>
      <c r="FXE549" s="169"/>
      <c r="FXF549" s="169"/>
      <c r="FXG549" s="169"/>
      <c r="FXH549" s="169"/>
      <c r="FXI549" s="169"/>
      <c r="FXJ549" s="169"/>
      <c r="FXK549" s="169"/>
      <c r="FXL549" s="169"/>
      <c r="FXM549" s="169"/>
      <c r="FXN549" s="169"/>
      <c r="FXO549" s="169"/>
      <c r="FXP549" s="169"/>
      <c r="FXQ549" s="169"/>
      <c r="FXR549" s="169"/>
      <c r="FXS549" s="169"/>
      <c r="FXT549" s="169"/>
      <c r="FXU549" s="169"/>
      <c r="FXV549" s="169"/>
      <c r="FXW549" s="169"/>
      <c r="FXX549" s="169"/>
      <c r="FXY549" s="169"/>
      <c r="FXZ549" s="169"/>
      <c r="FYA549" s="169"/>
      <c r="FYB549" s="169"/>
      <c r="FYC549" s="169"/>
      <c r="FYD549" s="169"/>
      <c r="FYE549" s="169"/>
      <c r="FYF549" s="169"/>
      <c r="FYG549" s="546"/>
      <c r="FYH549" s="546"/>
      <c r="FYI549" s="546"/>
      <c r="FYJ549" s="546"/>
      <c r="FYK549" s="546"/>
      <c r="FYL549" s="546"/>
      <c r="FYM549" s="546"/>
      <c r="FYN549" s="546"/>
      <c r="FYO549" s="546"/>
      <c r="FYP549" s="546"/>
      <c r="FYQ549" s="546"/>
      <c r="FYR549" s="546"/>
      <c r="FYS549" s="546"/>
      <c r="FYT549" s="546"/>
      <c r="FYU549" s="546"/>
      <c r="FYV549" s="546"/>
      <c r="FYW549" s="546"/>
      <c r="FYX549" s="546"/>
      <c r="FYY549" s="546"/>
      <c r="FYZ549" s="546"/>
      <c r="FZA549" s="546"/>
      <c r="FZB549" s="546"/>
      <c r="FZC549" s="546"/>
      <c r="FZD549" s="546"/>
      <c r="FZE549" s="89"/>
      <c r="FZF549" s="89"/>
      <c r="FZG549" s="89"/>
      <c r="FZH549" s="89"/>
      <c r="FZI549" s="89"/>
      <c r="FZJ549" s="546"/>
      <c r="FZK549" s="546"/>
      <c r="FZL549" s="89"/>
      <c r="FZM549" s="89"/>
      <c r="FZN549" s="546"/>
      <c r="FZO549" s="546"/>
      <c r="FZP549" s="89"/>
      <c r="FZQ549" s="89"/>
      <c r="FZR549" s="546"/>
      <c r="FZS549" s="546"/>
      <c r="FZT549" s="546"/>
      <c r="FZU549" s="546"/>
      <c r="FZV549" s="546"/>
      <c r="FZW549" s="546"/>
      <c r="FZX549" s="546"/>
      <c r="FZY549" s="89"/>
      <c r="FZZ549" s="89"/>
      <c r="GAA549" s="546"/>
      <c r="GAB549" s="546"/>
      <c r="GAC549" s="89"/>
      <c r="GAD549" s="89"/>
      <c r="GAE549" s="546"/>
      <c r="GAF549" s="546"/>
      <c r="GAG549" s="546"/>
      <c r="GAH549" s="546"/>
      <c r="GAI549" s="546"/>
      <c r="GAJ549" s="204"/>
      <c r="GAK549" s="108"/>
      <c r="GAL549" s="546"/>
      <c r="GAM549" s="546"/>
      <c r="GAN549" s="546"/>
      <c r="GAO549" s="546"/>
      <c r="GAP549" s="546"/>
      <c r="GAQ549" s="546"/>
      <c r="GAR549" s="546"/>
      <c r="GAS549" s="169"/>
      <c r="GAT549" s="169"/>
      <c r="GAU549" s="169"/>
      <c r="GAV549" s="169"/>
      <c r="GAW549" s="169"/>
      <c r="GAX549" s="169"/>
      <c r="GAY549" s="169"/>
      <c r="GAZ549" s="169"/>
      <c r="GBA549" s="169"/>
      <c r="GBB549" s="169"/>
      <c r="GBC549" s="169"/>
      <c r="GBD549" s="169"/>
      <c r="GBE549" s="169"/>
      <c r="GBF549" s="169"/>
      <c r="GBG549" s="169"/>
      <c r="GBH549" s="169"/>
      <c r="GBI549" s="169"/>
      <c r="GBJ549" s="169"/>
      <c r="GBK549" s="169"/>
      <c r="GBL549" s="169"/>
      <c r="GBM549" s="169"/>
      <c r="GBN549" s="169"/>
      <c r="GBO549" s="169"/>
      <c r="GBP549" s="169"/>
      <c r="GBQ549" s="169"/>
      <c r="GBR549" s="169"/>
      <c r="GBS549" s="169"/>
      <c r="GBT549" s="169"/>
      <c r="GBU549" s="169"/>
      <c r="GBV549" s="169"/>
      <c r="GBW549" s="169"/>
      <c r="GBX549" s="169"/>
      <c r="GBY549" s="169"/>
      <c r="GBZ549" s="169"/>
      <c r="GCA549" s="169"/>
      <c r="GCB549" s="169"/>
      <c r="GCC549" s="169"/>
      <c r="GCD549" s="169"/>
      <c r="GCE549" s="169"/>
      <c r="GCF549" s="169"/>
      <c r="GCG549" s="169"/>
      <c r="GCH549" s="169"/>
      <c r="GCI549" s="169"/>
      <c r="GCJ549" s="169"/>
      <c r="GCK549" s="546"/>
      <c r="GCL549" s="546"/>
      <c r="GCM549" s="546"/>
      <c r="GCN549" s="546"/>
      <c r="GCO549" s="546"/>
      <c r="GCP549" s="546"/>
      <c r="GCQ549" s="546"/>
      <c r="GCR549" s="546"/>
      <c r="GCS549" s="546"/>
      <c r="GCT549" s="546"/>
      <c r="GCU549" s="546"/>
      <c r="GCV549" s="546"/>
      <c r="GCW549" s="546"/>
      <c r="GCX549" s="546"/>
      <c r="GCY549" s="546"/>
      <c r="GCZ549" s="546"/>
      <c r="GDA549" s="546"/>
      <c r="GDB549" s="546"/>
      <c r="GDC549" s="546"/>
      <c r="GDD549" s="546"/>
      <c r="GDE549" s="546"/>
      <c r="GDF549" s="546"/>
      <c r="GDG549" s="546"/>
      <c r="GDH549" s="546"/>
      <c r="GDI549" s="89"/>
      <c r="GDJ549" s="89"/>
      <c r="GDK549" s="89"/>
      <c r="GDL549" s="89"/>
      <c r="GDM549" s="89"/>
      <c r="GDN549" s="546"/>
      <c r="GDO549" s="546"/>
      <c r="GDP549" s="89"/>
      <c r="GDQ549" s="89"/>
      <c r="GDR549" s="546"/>
      <c r="GDS549" s="546"/>
      <c r="GDT549" s="89"/>
      <c r="GDU549" s="89"/>
      <c r="GDV549" s="546"/>
      <c r="GDW549" s="546"/>
      <c r="GDX549" s="546"/>
      <c r="GDY549" s="546"/>
      <c r="GDZ549" s="546"/>
      <c r="GEA549" s="546"/>
      <c r="GEB549" s="546"/>
      <c r="GEC549" s="89"/>
      <c r="GED549" s="89"/>
      <c r="GEE549" s="546"/>
      <c r="GEF549" s="546"/>
      <c r="GEG549" s="89"/>
      <c r="GEH549" s="89"/>
      <c r="GEI549" s="546"/>
      <c r="GEJ549" s="546"/>
      <c r="GEK549" s="546"/>
      <c r="GEL549" s="546"/>
      <c r="GEM549" s="546"/>
      <c r="GEN549" s="204"/>
      <c r="GEO549" s="108"/>
      <c r="GEP549" s="546"/>
      <c r="GEQ549" s="546"/>
      <c r="GER549" s="546"/>
      <c r="GES549" s="546"/>
      <c r="GET549" s="546"/>
      <c r="GEU549" s="546"/>
      <c r="GEV549" s="546"/>
      <c r="GEW549" s="169"/>
      <c r="GEX549" s="169"/>
      <c r="GEY549" s="169"/>
      <c r="GEZ549" s="169"/>
      <c r="GFA549" s="169"/>
      <c r="GFB549" s="169"/>
      <c r="GFC549" s="169"/>
      <c r="GFD549" s="169"/>
      <c r="GFE549" s="169"/>
      <c r="GFF549" s="169"/>
      <c r="GFG549" s="169"/>
      <c r="GFH549" s="169"/>
      <c r="GFI549" s="169"/>
      <c r="GFJ549" s="169"/>
      <c r="GFK549" s="169"/>
      <c r="GFL549" s="169"/>
      <c r="GFM549" s="169"/>
      <c r="GFN549" s="169"/>
      <c r="GFO549" s="169"/>
      <c r="GFP549" s="169"/>
      <c r="GFQ549" s="169"/>
      <c r="GFR549" s="169"/>
      <c r="GFS549" s="169"/>
      <c r="GFT549" s="169"/>
      <c r="GFU549" s="169"/>
      <c r="GFV549" s="169"/>
      <c r="GFW549" s="169"/>
      <c r="GFX549" s="169"/>
      <c r="GFY549" s="169"/>
      <c r="GFZ549" s="169"/>
      <c r="GGA549" s="169"/>
      <c r="GGB549" s="169"/>
      <c r="GGC549" s="169"/>
      <c r="GGD549" s="169"/>
      <c r="GGE549" s="169"/>
      <c r="GGF549" s="169"/>
      <c r="GGG549" s="169"/>
      <c r="GGH549" s="169"/>
      <c r="GGI549" s="169"/>
      <c r="GGJ549" s="169"/>
      <c r="GGK549" s="169"/>
      <c r="GGL549" s="169"/>
      <c r="GGM549" s="169"/>
      <c r="GGN549" s="169"/>
      <c r="GGO549" s="546"/>
      <c r="GGP549" s="546"/>
      <c r="GGQ549" s="546"/>
      <c r="GGR549" s="546"/>
      <c r="GGS549" s="546"/>
      <c r="GGT549" s="546"/>
      <c r="GGU549" s="546"/>
      <c r="GGV549" s="546"/>
      <c r="GGW549" s="546"/>
      <c r="GGX549" s="546"/>
      <c r="GGY549" s="546"/>
      <c r="GGZ549" s="546"/>
      <c r="GHA549" s="546"/>
      <c r="GHB549" s="546"/>
      <c r="GHC549" s="546"/>
      <c r="GHD549" s="546"/>
      <c r="GHE549" s="546"/>
      <c r="GHF549" s="546"/>
      <c r="GHG549" s="546"/>
      <c r="GHH549" s="546"/>
      <c r="GHI549" s="546"/>
      <c r="GHJ549" s="546"/>
      <c r="GHK549" s="546"/>
      <c r="GHL549" s="546"/>
      <c r="GHM549" s="89"/>
      <c r="GHN549" s="89"/>
      <c r="GHO549" s="89"/>
      <c r="GHP549" s="89"/>
      <c r="GHQ549" s="89"/>
      <c r="GHR549" s="546"/>
      <c r="GHS549" s="546"/>
      <c r="GHT549" s="89"/>
      <c r="GHU549" s="89"/>
      <c r="GHV549" s="546"/>
      <c r="GHW549" s="546"/>
      <c r="GHX549" s="89"/>
      <c r="GHY549" s="89"/>
      <c r="GHZ549" s="546"/>
      <c r="GIA549" s="546"/>
      <c r="GIB549" s="546"/>
      <c r="GIC549" s="546"/>
      <c r="GID549" s="546"/>
      <c r="GIE549" s="546"/>
      <c r="GIF549" s="546"/>
      <c r="GIG549" s="89"/>
      <c r="GIH549" s="89"/>
      <c r="GII549" s="546"/>
      <c r="GIJ549" s="546"/>
      <c r="GIK549" s="89"/>
      <c r="GIL549" s="89"/>
      <c r="GIM549" s="546"/>
      <c r="GIN549" s="546"/>
      <c r="GIO549" s="546"/>
      <c r="GIP549" s="546"/>
      <c r="GIQ549" s="546"/>
      <c r="GIR549" s="204"/>
      <c r="GIS549" s="108"/>
      <c r="GIT549" s="546"/>
      <c r="GIU549" s="546"/>
      <c r="GIV549" s="546"/>
      <c r="GIW549" s="546"/>
      <c r="GIX549" s="546"/>
      <c r="GIY549" s="546"/>
      <c r="GIZ549" s="546"/>
      <c r="GJA549" s="169"/>
      <c r="GJB549" s="169"/>
      <c r="GJC549" s="169"/>
      <c r="GJD549" s="169"/>
      <c r="GJE549" s="169"/>
      <c r="GJF549" s="169"/>
      <c r="GJG549" s="169"/>
      <c r="GJH549" s="169"/>
      <c r="GJI549" s="169"/>
      <c r="GJJ549" s="169"/>
      <c r="GJK549" s="169"/>
      <c r="GJL549" s="169"/>
      <c r="GJM549" s="169"/>
      <c r="GJN549" s="169"/>
      <c r="GJO549" s="169"/>
      <c r="GJP549" s="169"/>
      <c r="GJQ549" s="169"/>
      <c r="GJR549" s="169"/>
      <c r="GJS549" s="169"/>
      <c r="GJT549" s="169"/>
      <c r="GJU549" s="169"/>
      <c r="GJV549" s="169"/>
      <c r="GJW549" s="169"/>
      <c r="GJX549" s="169"/>
      <c r="GJY549" s="169"/>
      <c r="GJZ549" s="169"/>
      <c r="GKA549" s="169"/>
      <c r="GKB549" s="169"/>
      <c r="GKC549" s="169"/>
      <c r="GKD549" s="169"/>
      <c r="GKE549" s="169"/>
      <c r="GKF549" s="169"/>
      <c r="GKG549" s="169"/>
      <c r="GKH549" s="169"/>
      <c r="GKI549" s="169"/>
      <c r="GKJ549" s="169"/>
      <c r="GKK549" s="169"/>
      <c r="GKL549" s="169"/>
      <c r="GKM549" s="169"/>
      <c r="GKN549" s="169"/>
      <c r="GKO549" s="169"/>
      <c r="GKP549" s="169"/>
      <c r="GKQ549" s="169"/>
      <c r="GKR549" s="169"/>
      <c r="GKS549" s="546"/>
      <c r="GKT549" s="546"/>
      <c r="GKU549" s="546"/>
      <c r="GKV549" s="546"/>
      <c r="GKW549" s="546"/>
      <c r="GKX549" s="546"/>
      <c r="GKY549" s="546"/>
      <c r="GKZ549" s="546"/>
      <c r="GLA549" s="546"/>
      <c r="GLB549" s="546"/>
      <c r="GLC549" s="546"/>
      <c r="GLD549" s="546"/>
      <c r="GLE549" s="546"/>
      <c r="GLF549" s="546"/>
      <c r="GLG549" s="546"/>
      <c r="GLH549" s="546"/>
      <c r="GLI549" s="546"/>
      <c r="GLJ549" s="546"/>
      <c r="GLK549" s="546"/>
      <c r="GLL549" s="546"/>
      <c r="GLM549" s="546"/>
      <c r="GLN549" s="546"/>
      <c r="GLO549" s="546"/>
      <c r="GLP549" s="546"/>
      <c r="GLQ549" s="89"/>
      <c r="GLR549" s="89"/>
      <c r="GLS549" s="89"/>
      <c r="GLT549" s="89"/>
      <c r="GLU549" s="89"/>
      <c r="GLV549" s="546"/>
      <c r="GLW549" s="546"/>
      <c r="GLX549" s="89"/>
      <c r="GLY549" s="89"/>
      <c r="GLZ549" s="546"/>
      <c r="GMA549" s="546"/>
      <c r="GMB549" s="89"/>
      <c r="GMC549" s="89"/>
      <c r="GMD549" s="546"/>
      <c r="GME549" s="546"/>
      <c r="GMF549" s="546"/>
      <c r="GMG549" s="546"/>
      <c r="GMH549" s="546"/>
      <c r="GMI549" s="546"/>
      <c r="GMJ549" s="546"/>
      <c r="GMK549" s="89"/>
      <c r="GML549" s="89"/>
      <c r="GMM549" s="546"/>
      <c r="GMN549" s="546"/>
      <c r="GMO549" s="89"/>
      <c r="GMP549" s="89"/>
      <c r="GMQ549" s="546"/>
      <c r="GMR549" s="546"/>
      <c r="GMS549" s="546"/>
      <c r="GMT549" s="546"/>
      <c r="GMU549" s="546"/>
      <c r="GMV549" s="204"/>
      <c r="GMW549" s="108"/>
      <c r="GMX549" s="546"/>
      <c r="GMY549" s="546"/>
      <c r="GMZ549" s="546"/>
      <c r="GNA549" s="546"/>
      <c r="GNB549" s="546"/>
      <c r="GNC549" s="546"/>
      <c r="GND549" s="546"/>
      <c r="GNE549" s="169"/>
      <c r="GNF549" s="169"/>
      <c r="GNG549" s="169"/>
      <c r="GNH549" s="169"/>
      <c r="GNI549" s="169"/>
      <c r="GNJ549" s="169"/>
      <c r="GNK549" s="169"/>
      <c r="GNL549" s="169"/>
      <c r="GNM549" s="169"/>
      <c r="GNN549" s="169"/>
      <c r="GNO549" s="169"/>
      <c r="GNP549" s="169"/>
      <c r="GNQ549" s="169"/>
      <c r="GNR549" s="169"/>
      <c r="GNS549" s="169"/>
      <c r="GNT549" s="169"/>
      <c r="GNU549" s="169"/>
      <c r="GNV549" s="169"/>
      <c r="GNW549" s="169"/>
      <c r="GNX549" s="169"/>
      <c r="GNY549" s="169"/>
      <c r="GNZ549" s="169"/>
      <c r="GOA549" s="169"/>
      <c r="GOB549" s="169"/>
      <c r="GOC549" s="169"/>
      <c r="GOD549" s="169"/>
      <c r="GOE549" s="169"/>
      <c r="GOF549" s="169"/>
      <c r="GOG549" s="169"/>
      <c r="GOH549" s="169"/>
      <c r="GOI549" s="169"/>
      <c r="GOJ549" s="169"/>
      <c r="GOK549" s="169"/>
      <c r="GOL549" s="169"/>
      <c r="GOM549" s="169"/>
      <c r="GON549" s="169"/>
      <c r="GOO549" s="169"/>
      <c r="GOP549" s="169"/>
      <c r="GOQ549" s="169"/>
      <c r="GOR549" s="169"/>
      <c r="GOS549" s="169"/>
      <c r="GOT549" s="169"/>
      <c r="GOU549" s="169"/>
      <c r="GOV549" s="169"/>
      <c r="GOW549" s="546"/>
      <c r="GOX549" s="546"/>
      <c r="GOY549" s="546"/>
      <c r="GOZ549" s="546"/>
      <c r="GPA549" s="546"/>
      <c r="GPB549" s="546"/>
      <c r="GPC549" s="546"/>
      <c r="GPD549" s="546"/>
      <c r="GPE549" s="546"/>
      <c r="GPF549" s="546"/>
      <c r="GPG549" s="546"/>
      <c r="GPH549" s="546"/>
      <c r="GPI549" s="546"/>
      <c r="GPJ549" s="546"/>
      <c r="GPK549" s="546"/>
      <c r="GPL549" s="546"/>
      <c r="GPM549" s="546"/>
      <c r="GPN549" s="546"/>
      <c r="GPO549" s="546"/>
      <c r="GPP549" s="546"/>
      <c r="GPQ549" s="546"/>
      <c r="GPR549" s="546"/>
      <c r="GPS549" s="546"/>
      <c r="GPT549" s="546"/>
      <c r="GPU549" s="89"/>
      <c r="GPV549" s="89"/>
      <c r="GPW549" s="89"/>
      <c r="GPX549" s="89"/>
      <c r="GPY549" s="89"/>
      <c r="GPZ549" s="546"/>
      <c r="GQA549" s="546"/>
      <c r="GQB549" s="89"/>
      <c r="GQC549" s="89"/>
      <c r="GQD549" s="546"/>
      <c r="GQE549" s="546"/>
      <c r="GQF549" s="89"/>
      <c r="GQG549" s="89"/>
      <c r="GQH549" s="546"/>
      <c r="GQI549" s="546"/>
      <c r="GQJ549" s="546"/>
      <c r="GQK549" s="546"/>
      <c r="GQL549" s="546"/>
      <c r="GQM549" s="546"/>
      <c r="GQN549" s="546"/>
      <c r="GQO549" s="89"/>
      <c r="GQP549" s="89"/>
      <c r="GQQ549" s="546"/>
      <c r="GQR549" s="546"/>
      <c r="GQS549" s="89"/>
      <c r="GQT549" s="89"/>
      <c r="GQU549" s="546"/>
      <c r="GQV549" s="546"/>
      <c r="GQW549" s="546"/>
      <c r="GQX549" s="546"/>
      <c r="GQY549" s="546"/>
      <c r="GQZ549" s="204"/>
      <c r="GRA549" s="108"/>
      <c r="GRB549" s="546"/>
      <c r="GRC549" s="546"/>
      <c r="GRD549" s="546"/>
      <c r="GRE549" s="546"/>
      <c r="GRF549" s="546"/>
      <c r="GRG549" s="546"/>
      <c r="GRH549" s="546"/>
      <c r="GRI549" s="169"/>
      <c r="GRJ549" s="169"/>
      <c r="GRK549" s="169"/>
      <c r="GRL549" s="169"/>
      <c r="GRM549" s="169"/>
      <c r="GRN549" s="169"/>
      <c r="GRO549" s="169"/>
      <c r="GRP549" s="169"/>
      <c r="GRQ549" s="169"/>
      <c r="GRR549" s="169"/>
      <c r="GRS549" s="169"/>
      <c r="GRT549" s="169"/>
      <c r="GRU549" s="169"/>
      <c r="GRV549" s="169"/>
      <c r="GRW549" s="169"/>
      <c r="GRX549" s="169"/>
      <c r="GRY549" s="169"/>
      <c r="GRZ549" s="169"/>
      <c r="GSA549" s="169"/>
      <c r="GSB549" s="169"/>
      <c r="GSC549" s="169"/>
      <c r="GSD549" s="169"/>
      <c r="GSE549" s="169"/>
      <c r="GSF549" s="169"/>
      <c r="GSG549" s="169"/>
      <c r="GSH549" s="169"/>
      <c r="GSI549" s="169"/>
      <c r="GSJ549" s="169"/>
      <c r="GSK549" s="169"/>
      <c r="GSL549" s="169"/>
      <c r="GSM549" s="169"/>
      <c r="GSN549" s="169"/>
      <c r="GSO549" s="169"/>
      <c r="GSP549" s="169"/>
      <c r="GSQ549" s="169"/>
      <c r="GSR549" s="169"/>
      <c r="GSS549" s="169"/>
      <c r="GST549" s="169"/>
      <c r="GSU549" s="169"/>
      <c r="GSV549" s="169"/>
      <c r="GSW549" s="169"/>
      <c r="GSX549" s="169"/>
      <c r="GSY549" s="169"/>
      <c r="GSZ549" s="169"/>
      <c r="GTA549" s="546"/>
      <c r="GTB549" s="546"/>
      <c r="GTC549" s="546"/>
      <c r="GTD549" s="546"/>
      <c r="GTE549" s="546"/>
      <c r="GTF549" s="546"/>
      <c r="GTG549" s="546"/>
      <c r="GTH549" s="546"/>
      <c r="GTI549" s="546"/>
      <c r="GTJ549" s="546"/>
      <c r="GTK549" s="546"/>
      <c r="GTL549" s="546"/>
      <c r="GTM549" s="546"/>
      <c r="GTN549" s="546"/>
      <c r="GTO549" s="546"/>
      <c r="GTP549" s="546"/>
      <c r="GTQ549" s="546"/>
      <c r="GTR549" s="546"/>
      <c r="GTS549" s="546"/>
      <c r="GTT549" s="546"/>
      <c r="GTU549" s="546"/>
      <c r="GTV549" s="546"/>
      <c r="GTW549" s="546"/>
      <c r="GTX549" s="546"/>
      <c r="GTY549" s="89"/>
      <c r="GTZ549" s="89"/>
      <c r="GUA549" s="89"/>
      <c r="GUB549" s="89"/>
      <c r="GUC549" s="89"/>
      <c r="GUD549" s="546"/>
      <c r="GUE549" s="546"/>
      <c r="GUF549" s="89"/>
      <c r="GUG549" s="89"/>
      <c r="GUH549" s="546"/>
      <c r="GUI549" s="546"/>
      <c r="GUJ549" s="89"/>
      <c r="GUK549" s="89"/>
      <c r="GUL549" s="546"/>
      <c r="GUM549" s="546"/>
      <c r="GUN549" s="546"/>
      <c r="GUO549" s="546"/>
      <c r="GUP549" s="546"/>
      <c r="GUQ549" s="546"/>
      <c r="GUR549" s="546"/>
      <c r="GUS549" s="89"/>
      <c r="GUT549" s="89"/>
      <c r="GUU549" s="546"/>
      <c r="GUV549" s="546"/>
      <c r="GUW549" s="89"/>
      <c r="GUX549" s="89"/>
      <c r="GUY549" s="546"/>
      <c r="GUZ549" s="546"/>
      <c r="GVA549" s="546"/>
      <c r="GVB549" s="546"/>
      <c r="GVC549" s="546"/>
      <c r="GVD549" s="204"/>
      <c r="GVE549" s="108"/>
      <c r="GVF549" s="546"/>
      <c r="GVG549" s="546"/>
      <c r="GVH549" s="546"/>
      <c r="GVI549" s="546"/>
      <c r="GVJ549" s="546"/>
      <c r="GVK549" s="546"/>
      <c r="GVL549" s="546"/>
      <c r="GVM549" s="169"/>
      <c r="GVN549" s="169"/>
      <c r="GVO549" s="169"/>
      <c r="GVP549" s="169"/>
      <c r="GVQ549" s="169"/>
      <c r="GVR549" s="169"/>
      <c r="GVS549" s="169"/>
      <c r="GVT549" s="169"/>
      <c r="GVU549" s="169"/>
      <c r="GVV549" s="169"/>
      <c r="GVW549" s="169"/>
      <c r="GVX549" s="169"/>
      <c r="GVY549" s="169"/>
      <c r="GVZ549" s="169"/>
      <c r="GWA549" s="169"/>
      <c r="GWB549" s="169"/>
      <c r="GWC549" s="169"/>
      <c r="GWD549" s="169"/>
      <c r="GWE549" s="169"/>
      <c r="GWF549" s="169"/>
      <c r="GWG549" s="169"/>
      <c r="GWH549" s="169"/>
      <c r="GWI549" s="169"/>
      <c r="GWJ549" s="169"/>
      <c r="GWK549" s="169"/>
      <c r="GWL549" s="169"/>
      <c r="GWM549" s="169"/>
      <c r="GWN549" s="169"/>
      <c r="GWO549" s="169"/>
      <c r="GWP549" s="169"/>
      <c r="GWQ549" s="169"/>
      <c r="GWR549" s="169"/>
      <c r="GWS549" s="169"/>
      <c r="GWT549" s="169"/>
      <c r="GWU549" s="169"/>
      <c r="GWV549" s="169"/>
      <c r="GWW549" s="169"/>
      <c r="GWX549" s="169"/>
      <c r="GWY549" s="169"/>
      <c r="GWZ549" s="169"/>
      <c r="GXA549" s="169"/>
      <c r="GXB549" s="169"/>
      <c r="GXC549" s="169"/>
      <c r="GXD549" s="169"/>
      <c r="GXE549" s="546"/>
      <c r="GXF549" s="546"/>
      <c r="GXG549" s="546"/>
      <c r="GXH549" s="546"/>
      <c r="GXI549" s="546"/>
      <c r="GXJ549" s="546"/>
      <c r="GXK549" s="546"/>
      <c r="GXL549" s="546"/>
      <c r="GXM549" s="546"/>
      <c r="GXN549" s="546"/>
      <c r="GXO549" s="546"/>
      <c r="GXP549" s="546"/>
      <c r="GXQ549" s="546"/>
      <c r="GXR549" s="546"/>
      <c r="GXS549" s="546"/>
      <c r="GXT549" s="546"/>
      <c r="GXU549" s="546"/>
      <c r="GXV549" s="546"/>
      <c r="GXW549" s="546"/>
      <c r="GXX549" s="546"/>
      <c r="GXY549" s="546"/>
      <c r="GXZ549" s="546"/>
      <c r="GYA549" s="546"/>
      <c r="GYB549" s="546"/>
      <c r="GYC549" s="89"/>
      <c r="GYD549" s="89"/>
      <c r="GYE549" s="89"/>
      <c r="GYF549" s="89"/>
      <c r="GYG549" s="89"/>
      <c r="GYH549" s="546"/>
      <c r="GYI549" s="546"/>
      <c r="GYJ549" s="89"/>
      <c r="GYK549" s="89"/>
      <c r="GYL549" s="546"/>
      <c r="GYM549" s="546"/>
      <c r="GYN549" s="89"/>
      <c r="GYO549" s="89"/>
      <c r="GYP549" s="546"/>
      <c r="GYQ549" s="546"/>
      <c r="GYR549" s="546"/>
      <c r="GYS549" s="546"/>
      <c r="GYT549" s="546"/>
      <c r="GYU549" s="546"/>
      <c r="GYV549" s="546"/>
      <c r="GYW549" s="89"/>
      <c r="GYX549" s="89"/>
      <c r="GYY549" s="546"/>
      <c r="GYZ549" s="546"/>
      <c r="GZA549" s="89"/>
      <c r="GZB549" s="89"/>
      <c r="GZC549" s="546"/>
      <c r="GZD549" s="546"/>
      <c r="GZE549" s="546"/>
      <c r="GZF549" s="546"/>
      <c r="GZG549" s="546"/>
      <c r="GZH549" s="204"/>
      <c r="GZI549" s="108"/>
      <c r="GZJ549" s="546"/>
      <c r="GZK549" s="546"/>
      <c r="GZL549" s="546"/>
      <c r="GZM549" s="546"/>
      <c r="GZN549" s="546"/>
      <c r="GZO549" s="546"/>
      <c r="GZP549" s="546"/>
      <c r="GZQ549" s="169"/>
      <c r="GZR549" s="169"/>
      <c r="GZS549" s="169"/>
      <c r="GZT549" s="169"/>
      <c r="GZU549" s="169"/>
      <c r="GZV549" s="169"/>
      <c r="GZW549" s="169"/>
      <c r="GZX549" s="169"/>
      <c r="GZY549" s="169"/>
      <c r="GZZ549" s="169"/>
      <c r="HAA549" s="169"/>
      <c r="HAB549" s="169"/>
      <c r="HAC549" s="169"/>
      <c r="HAD549" s="169"/>
      <c r="HAE549" s="169"/>
      <c r="HAF549" s="169"/>
      <c r="HAG549" s="169"/>
      <c r="HAH549" s="169"/>
      <c r="HAI549" s="169"/>
      <c r="HAJ549" s="169"/>
      <c r="HAK549" s="169"/>
      <c r="HAL549" s="169"/>
      <c r="HAM549" s="169"/>
      <c r="HAN549" s="169"/>
      <c r="HAO549" s="169"/>
      <c r="HAP549" s="169"/>
      <c r="HAQ549" s="169"/>
      <c r="HAR549" s="169"/>
      <c r="HAS549" s="169"/>
      <c r="HAT549" s="169"/>
      <c r="HAU549" s="169"/>
      <c r="HAV549" s="169"/>
      <c r="HAW549" s="169"/>
      <c r="HAX549" s="169"/>
      <c r="HAY549" s="169"/>
      <c r="HAZ549" s="169"/>
      <c r="HBA549" s="169"/>
      <c r="HBB549" s="169"/>
      <c r="HBC549" s="169"/>
      <c r="HBD549" s="169"/>
      <c r="HBE549" s="169"/>
      <c r="HBF549" s="169"/>
      <c r="HBG549" s="169"/>
      <c r="HBH549" s="169"/>
      <c r="HBI549" s="546"/>
      <c r="HBJ549" s="546"/>
      <c r="HBK549" s="546"/>
      <c r="HBL549" s="546"/>
      <c r="HBM549" s="546"/>
      <c r="HBN549" s="546"/>
      <c r="HBO549" s="546"/>
      <c r="HBP549" s="546"/>
      <c r="HBQ549" s="546"/>
      <c r="HBR549" s="546"/>
      <c r="HBS549" s="546"/>
      <c r="HBT549" s="546"/>
      <c r="HBU549" s="546"/>
      <c r="HBV549" s="546"/>
      <c r="HBW549" s="546"/>
      <c r="HBX549" s="546"/>
      <c r="HBY549" s="546"/>
      <c r="HBZ549" s="546"/>
      <c r="HCA549" s="546"/>
      <c r="HCB549" s="546"/>
      <c r="HCC549" s="546"/>
      <c r="HCD549" s="546"/>
      <c r="HCE549" s="546"/>
      <c r="HCF549" s="546"/>
      <c r="HCG549" s="89"/>
      <c r="HCH549" s="89"/>
      <c r="HCI549" s="89"/>
      <c r="HCJ549" s="89"/>
      <c r="HCK549" s="89"/>
      <c r="HCL549" s="546"/>
      <c r="HCM549" s="546"/>
      <c r="HCN549" s="89"/>
      <c r="HCO549" s="89"/>
      <c r="HCP549" s="546"/>
      <c r="HCQ549" s="546"/>
      <c r="HCR549" s="89"/>
      <c r="HCS549" s="89"/>
      <c r="HCT549" s="546"/>
      <c r="HCU549" s="546"/>
      <c r="HCV549" s="546"/>
      <c r="HCW549" s="546"/>
      <c r="HCX549" s="546"/>
      <c r="HCY549" s="546"/>
      <c r="HCZ549" s="546"/>
      <c r="HDA549" s="89"/>
      <c r="HDB549" s="89"/>
      <c r="HDC549" s="546"/>
      <c r="HDD549" s="546"/>
      <c r="HDE549" s="89"/>
      <c r="HDF549" s="89"/>
      <c r="HDG549" s="546"/>
      <c r="HDH549" s="546"/>
      <c r="HDI549" s="546"/>
      <c r="HDJ549" s="546"/>
      <c r="HDK549" s="546"/>
      <c r="HDL549" s="204"/>
      <c r="HDM549" s="108"/>
      <c r="HDN549" s="546"/>
      <c r="HDO549" s="546"/>
      <c r="HDP549" s="546"/>
      <c r="HDQ549" s="546"/>
      <c r="HDR549" s="546"/>
      <c r="HDS549" s="546"/>
      <c r="HDT549" s="546"/>
      <c r="HDU549" s="169"/>
      <c r="HDV549" s="169"/>
      <c r="HDW549" s="169"/>
      <c r="HDX549" s="169"/>
      <c r="HDY549" s="169"/>
      <c r="HDZ549" s="169"/>
      <c r="HEA549" s="169"/>
      <c r="HEB549" s="169"/>
      <c r="HEC549" s="169"/>
      <c r="HED549" s="169"/>
      <c r="HEE549" s="169"/>
      <c r="HEF549" s="169"/>
      <c r="HEG549" s="169"/>
      <c r="HEH549" s="169"/>
      <c r="HEI549" s="169"/>
      <c r="HEJ549" s="169"/>
      <c r="HEK549" s="169"/>
      <c r="HEL549" s="169"/>
      <c r="HEM549" s="169"/>
      <c r="HEN549" s="169"/>
      <c r="HEO549" s="169"/>
      <c r="HEP549" s="169"/>
      <c r="HEQ549" s="169"/>
      <c r="HER549" s="169"/>
      <c r="HES549" s="169"/>
      <c r="HET549" s="169"/>
      <c r="HEU549" s="169"/>
      <c r="HEV549" s="169"/>
      <c r="HEW549" s="169"/>
      <c r="HEX549" s="169"/>
      <c r="HEY549" s="169"/>
      <c r="HEZ549" s="169"/>
      <c r="HFA549" s="169"/>
      <c r="HFB549" s="169"/>
      <c r="HFC549" s="169"/>
      <c r="HFD549" s="169"/>
      <c r="HFE549" s="169"/>
      <c r="HFF549" s="169"/>
      <c r="HFG549" s="169"/>
      <c r="HFH549" s="169"/>
      <c r="HFI549" s="169"/>
      <c r="HFJ549" s="169"/>
      <c r="HFK549" s="169"/>
      <c r="HFL549" s="169"/>
      <c r="HFM549" s="546"/>
      <c r="HFN549" s="546"/>
      <c r="HFO549" s="546"/>
      <c r="HFP549" s="546"/>
      <c r="HFQ549" s="546"/>
      <c r="HFR549" s="546"/>
      <c r="HFS549" s="546"/>
      <c r="HFT549" s="546"/>
      <c r="HFU549" s="546"/>
      <c r="HFV549" s="546"/>
      <c r="HFW549" s="546"/>
      <c r="HFX549" s="546"/>
      <c r="HFY549" s="546"/>
      <c r="HFZ549" s="546"/>
      <c r="HGA549" s="546"/>
      <c r="HGB549" s="546"/>
      <c r="HGC549" s="546"/>
      <c r="HGD549" s="546"/>
      <c r="HGE549" s="546"/>
      <c r="HGF549" s="546"/>
      <c r="HGG549" s="546"/>
      <c r="HGH549" s="546"/>
      <c r="HGI549" s="546"/>
      <c r="HGJ549" s="546"/>
      <c r="HGK549" s="89"/>
      <c r="HGL549" s="89"/>
      <c r="HGM549" s="89"/>
      <c r="HGN549" s="89"/>
      <c r="HGO549" s="89"/>
      <c r="HGP549" s="546"/>
      <c r="HGQ549" s="546"/>
      <c r="HGR549" s="89"/>
      <c r="HGS549" s="89"/>
      <c r="HGT549" s="546"/>
      <c r="HGU549" s="546"/>
      <c r="HGV549" s="89"/>
      <c r="HGW549" s="89"/>
      <c r="HGX549" s="546"/>
      <c r="HGY549" s="546"/>
      <c r="HGZ549" s="546"/>
      <c r="HHA549" s="546"/>
      <c r="HHB549" s="546"/>
      <c r="HHC549" s="546"/>
      <c r="HHD549" s="546"/>
      <c r="HHE549" s="89"/>
      <c r="HHF549" s="89"/>
      <c r="HHG549" s="546"/>
      <c r="HHH549" s="546"/>
      <c r="HHI549" s="89"/>
      <c r="HHJ549" s="89"/>
      <c r="HHK549" s="546"/>
      <c r="HHL549" s="546"/>
      <c r="HHM549" s="546"/>
      <c r="HHN549" s="546"/>
      <c r="HHO549" s="546"/>
      <c r="HHP549" s="204"/>
      <c r="HHQ549" s="108"/>
      <c r="HHR549" s="546"/>
      <c r="HHS549" s="546"/>
      <c r="HHT549" s="546"/>
      <c r="HHU549" s="546"/>
      <c r="HHV549" s="546"/>
      <c r="HHW549" s="546"/>
      <c r="HHX549" s="546"/>
      <c r="HHY549" s="169"/>
      <c r="HHZ549" s="169"/>
      <c r="HIA549" s="169"/>
      <c r="HIB549" s="169"/>
      <c r="HIC549" s="169"/>
      <c r="HID549" s="169"/>
      <c r="HIE549" s="169"/>
      <c r="HIF549" s="169"/>
      <c r="HIG549" s="169"/>
      <c r="HIH549" s="169"/>
      <c r="HII549" s="169"/>
      <c r="HIJ549" s="169"/>
      <c r="HIK549" s="169"/>
      <c r="HIL549" s="169"/>
      <c r="HIM549" s="169"/>
      <c r="HIN549" s="169"/>
      <c r="HIO549" s="169"/>
      <c r="HIP549" s="169"/>
      <c r="HIQ549" s="169"/>
      <c r="HIR549" s="169"/>
      <c r="HIS549" s="169"/>
      <c r="HIT549" s="169"/>
      <c r="HIU549" s="169"/>
      <c r="HIV549" s="169"/>
      <c r="HIW549" s="169"/>
      <c r="HIX549" s="169"/>
      <c r="HIY549" s="169"/>
      <c r="HIZ549" s="169"/>
      <c r="HJA549" s="169"/>
      <c r="HJB549" s="169"/>
      <c r="HJC549" s="169"/>
      <c r="HJD549" s="169"/>
      <c r="HJE549" s="169"/>
      <c r="HJF549" s="169"/>
      <c r="HJG549" s="169"/>
      <c r="HJH549" s="169"/>
      <c r="HJI549" s="169"/>
      <c r="HJJ549" s="169"/>
      <c r="HJK549" s="169"/>
      <c r="HJL549" s="169"/>
      <c r="HJM549" s="169"/>
      <c r="HJN549" s="169"/>
      <c r="HJO549" s="169"/>
      <c r="HJP549" s="169"/>
      <c r="HJQ549" s="546"/>
      <c r="HJR549" s="546"/>
      <c r="HJS549" s="546"/>
      <c r="HJT549" s="546"/>
      <c r="HJU549" s="546"/>
      <c r="HJV549" s="546"/>
      <c r="HJW549" s="546"/>
      <c r="HJX549" s="546"/>
      <c r="HJY549" s="546"/>
      <c r="HJZ549" s="546"/>
      <c r="HKA549" s="546"/>
      <c r="HKB549" s="546"/>
      <c r="HKC549" s="546"/>
      <c r="HKD549" s="546"/>
      <c r="HKE549" s="546"/>
      <c r="HKF549" s="546"/>
      <c r="HKG549" s="546"/>
      <c r="HKH549" s="546"/>
      <c r="HKI549" s="546"/>
      <c r="HKJ549" s="546"/>
      <c r="HKK549" s="546"/>
      <c r="HKL549" s="546"/>
      <c r="HKM549" s="546"/>
      <c r="HKN549" s="546"/>
      <c r="HKO549" s="89"/>
      <c r="HKP549" s="89"/>
      <c r="HKQ549" s="89"/>
      <c r="HKR549" s="89"/>
      <c r="HKS549" s="89"/>
      <c r="HKT549" s="546"/>
      <c r="HKU549" s="546"/>
      <c r="HKV549" s="89"/>
      <c r="HKW549" s="89"/>
      <c r="HKX549" s="546"/>
      <c r="HKY549" s="546"/>
      <c r="HKZ549" s="89"/>
      <c r="HLA549" s="89"/>
      <c r="HLB549" s="546"/>
      <c r="HLC549" s="546"/>
      <c r="HLD549" s="546"/>
      <c r="HLE549" s="546"/>
      <c r="HLF549" s="546"/>
      <c r="HLG549" s="546"/>
      <c r="HLH549" s="546"/>
      <c r="HLI549" s="89"/>
      <c r="HLJ549" s="89"/>
      <c r="HLK549" s="546"/>
      <c r="HLL549" s="546"/>
      <c r="HLM549" s="89"/>
      <c r="HLN549" s="89"/>
      <c r="HLO549" s="546"/>
      <c r="HLP549" s="546"/>
      <c r="HLQ549" s="546"/>
      <c r="HLR549" s="546"/>
      <c r="HLS549" s="546"/>
      <c r="HLT549" s="204"/>
      <c r="HLU549" s="108"/>
      <c r="HLV549" s="546"/>
      <c r="HLW549" s="546"/>
      <c r="HLX549" s="546"/>
      <c r="HLY549" s="546"/>
      <c r="HLZ549" s="546"/>
      <c r="HMA549" s="546"/>
      <c r="HMB549" s="546"/>
      <c r="HMC549" s="169"/>
      <c r="HMD549" s="169"/>
      <c r="HME549" s="169"/>
      <c r="HMF549" s="169"/>
      <c r="HMG549" s="169"/>
      <c r="HMH549" s="169"/>
      <c r="HMI549" s="169"/>
      <c r="HMJ549" s="169"/>
      <c r="HMK549" s="169"/>
      <c r="HML549" s="169"/>
      <c r="HMM549" s="169"/>
      <c r="HMN549" s="169"/>
      <c r="HMO549" s="169"/>
      <c r="HMP549" s="169"/>
      <c r="HMQ549" s="169"/>
      <c r="HMR549" s="169"/>
      <c r="HMS549" s="169"/>
      <c r="HMT549" s="169"/>
      <c r="HMU549" s="169"/>
      <c r="HMV549" s="169"/>
      <c r="HMW549" s="169"/>
      <c r="HMX549" s="169"/>
      <c r="HMY549" s="169"/>
      <c r="HMZ549" s="169"/>
      <c r="HNA549" s="169"/>
      <c r="HNB549" s="169"/>
      <c r="HNC549" s="169"/>
      <c r="HND549" s="169"/>
      <c r="HNE549" s="169"/>
      <c r="HNF549" s="169"/>
      <c r="HNG549" s="169"/>
      <c r="HNH549" s="169"/>
      <c r="HNI549" s="169"/>
      <c r="HNJ549" s="169"/>
      <c r="HNK549" s="169"/>
      <c r="HNL549" s="169"/>
      <c r="HNM549" s="169"/>
      <c r="HNN549" s="169"/>
      <c r="HNO549" s="169"/>
      <c r="HNP549" s="169"/>
      <c r="HNQ549" s="169"/>
      <c r="HNR549" s="169"/>
      <c r="HNS549" s="169"/>
      <c r="HNT549" s="169"/>
      <c r="HNU549" s="546"/>
      <c r="HNV549" s="546"/>
      <c r="HNW549" s="546"/>
      <c r="HNX549" s="546"/>
      <c r="HNY549" s="546"/>
      <c r="HNZ549" s="546"/>
      <c r="HOA549" s="546"/>
      <c r="HOB549" s="546"/>
      <c r="HOC549" s="546"/>
      <c r="HOD549" s="546"/>
      <c r="HOE549" s="546"/>
      <c r="HOF549" s="546"/>
      <c r="HOG549" s="546"/>
      <c r="HOH549" s="546"/>
      <c r="HOI549" s="546"/>
      <c r="HOJ549" s="546"/>
      <c r="HOK549" s="546"/>
      <c r="HOL549" s="546"/>
      <c r="HOM549" s="546"/>
      <c r="HON549" s="546"/>
      <c r="HOO549" s="546"/>
      <c r="HOP549" s="546"/>
      <c r="HOQ549" s="546"/>
      <c r="HOR549" s="546"/>
      <c r="HOS549" s="89"/>
      <c r="HOT549" s="89"/>
      <c r="HOU549" s="89"/>
      <c r="HOV549" s="89"/>
      <c r="HOW549" s="89"/>
      <c r="HOX549" s="546"/>
      <c r="HOY549" s="546"/>
      <c r="HOZ549" s="89"/>
      <c r="HPA549" s="89"/>
      <c r="HPB549" s="546"/>
      <c r="HPC549" s="546"/>
      <c r="HPD549" s="89"/>
      <c r="HPE549" s="89"/>
      <c r="HPF549" s="546"/>
      <c r="HPG549" s="546"/>
      <c r="HPH549" s="546"/>
      <c r="HPI549" s="546"/>
      <c r="HPJ549" s="546"/>
      <c r="HPK549" s="546"/>
      <c r="HPL549" s="546"/>
      <c r="HPM549" s="89"/>
      <c r="HPN549" s="89"/>
      <c r="HPO549" s="546"/>
      <c r="HPP549" s="546"/>
      <c r="HPQ549" s="89"/>
      <c r="HPR549" s="89"/>
      <c r="HPS549" s="546"/>
      <c r="HPT549" s="546"/>
      <c r="HPU549" s="546"/>
      <c r="HPV549" s="546"/>
      <c r="HPW549" s="546"/>
      <c r="HPX549" s="204"/>
      <c r="HPY549" s="108"/>
      <c r="HPZ549" s="546"/>
      <c r="HQA549" s="546"/>
      <c r="HQB549" s="546"/>
      <c r="HQC549" s="546"/>
      <c r="HQD549" s="546"/>
      <c r="HQE549" s="546"/>
      <c r="HQF549" s="546"/>
      <c r="HQG549" s="169"/>
      <c r="HQH549" s="169"/>
      <c r="HQI549" s="169"/>
      <c r="HQJ549" s="169"/>
      <c r="HQK549" s="169"/>
      <c r="HQL549" s="169"/>
      <c r="HQM549" s="169"/>
      <c r="HQN549" s="169"/>
      <c r="HQO549" s="169"/>
      <c r="HQP549" s="169"/>
      <c r="HQQ549" s="169"/>
      <c r="HQR549" s="169"/>
      <c r="HQS549" s="169"/>
      <c r="HQT549" s="169"/>
      <c r="HQU549" s="169"/>
      <c r="HQV549" s="169"/>
      <c r="HQW549" s="169"/>
      <c r="HQX549" s="169"/>
      <c r="HQY549" s="169"/>
      <c r="HQZ549" s="169"/>
      <c r="HRA549" s="169"/>
      <c r="HRB549" s="169"/>
      <c r="HRC549" s="169"/>
      <c r="HRD549" s="169"/>
      <c r="HRE549" s="169"/>
      <c r="HRF549" s="169"/>
      <c r="HRG549" s="169"/>
      <c r="HRH549" s="169"/>
      <c r="HRI549" s="169"/>
      <c r="HRJ549" s="169"/>
      <c r="HRK549" s="169"/>
      <c r="HRL549" s="169"/>
      <c r="HRM549" s="169"/>
      <c r="HRN549" s="169"/>
      <c r="HRO549" s="169"/>
      <c r="HRP549" s="169"/>
      <c r="HRQ549" s="169"/>
      <c r="HRR549" s="169"/>
      <c r="HRS549" s="169"/>
      <c r="HRT549" s="169"/>
      <c r="HRU549" s="169"/>
      <c r="HRV549" s="169"/>
      <c r="HRW549" s="169"/>
      <c r="HRX549" s="169"/>
      <c r="HRY549" s="546"/>
      <c r="HRZ549" s="546"/>
      <c r="HSA549" s="546"/>
      <c r="HSB549" s="546"/>
      <c r="HSC549" s="546"/>
      <c r="HSD549" s="546"/>
      <c r="HSE549" s="546"/>
      <c r="HSF549" s="546"/>
      <c r="HSG549" s="546"/>
      <c r="HSH549" s="546"/>
      <c r="HSI549" s="546"/>
      <c r="HSJ549" s="546"/>
      <c r="HSK549" s="546"/>
      <c r="HSL549" s="546"/>
      <c r="HSM549" s="546"/>
      <c r="HSN549" s="546"/>
      <c r="HSO549" s="546"/>
      <c r="HSP549" s="546"/>
      <c r="HSQ549" s="546"/>
      <c r="HSR549" s="546"/>
      <c r="HSS549" s="546"/>
      <c r="HST549" s="546"/>
      <c r="HSU549" s="546"/>
      <c r="HSV549" s="546"/>
      <c r="HSW549" s="89"/>
      <c r="HSX549" s="89"/>
      <c r="HSY549" s="89"/>
      <c r="HSZ549" s="89"/>
      <c r="HTA549" s="89"/>
      <c r="HTB549" s="546"/>
      <c r="HTC549" s="546"/>
      <c r="HTD549" s="89"/>
      <c r="HTE549" s="89"/>
      <c r="HTF549" s="546"/>
      <c r="HTG549" s="546"/>
      <c r="HTH549" s="89"/>
      <c r="HTI549" s="89"/>
      <c r="HTJ549" s="546"/>
      <c r="HTK549" s="546"/>
      <c r="HTL549" s="546"/>
      <c r="HTM549" s="546"/>
      <c r="HTN549" s="546"/>
      <c r="HTO549" s="546"/>
      <c r="HTP549" s="546"/>
      <c r="HTQ549" s="89"/>
      <c r="HTR549" s="89"/>
      <c r="HTS549" s="546"/>
      <c r="HTT549" s="546"/>
      <c r="HTU549" s="89"/>
      <c r="HTV549" s="89"/>
      <c r="HTW549" s="546"/>
      <c r="HTX549" s="546"/>
      <c r="HTY549" s="546"/>
      <c r="HTZ549" s="546"/>
      <c r="HUA549" s="546"/>
      <c r="HUB549" s="204"/>
      <c r="HUC549" s="108"/>
      <c r="HUD549" s="546"/>
      <c r="HUE549" s="546"/>
      <c r="HUF549" s="546"/>
      <c r="HUG549" s="546"/>
      <c r="HUH549" s="546"/>
      <c r="HUI549" s="546"/>
      <c r="HUJ549" s="546"/>
      <c r="HUK549" s="169"/>
      <c r="HUL549" s="169"/>
      <c r="HUM549" s="169"/>
      <c r="HUN549" s="169"/>
      <c r="HUO549" s="169"/>
      <c r="HUP549" s="169"/>
      <c r="HUQ549" s="169"/>
      <c r="HUR549" s="169"/>
      <c r="HUS549" s="169"/>
      <c r="HUT549" s="169"/>
      <c r="HUU549" s="169"/>
      <c r="HUV549" s="169"/>
      <c r="HUW549" s="169"/>
      <c r="HUX549" s="169"/>
      <c r="HUY549" s="169"/>
      <c r="HUZ549" s="169"/>
      <c r="HVA549" s="169"/>
      <c r="HVB549" s="169"/>
      <c r="HVC549" s="169"/>
      <c r="HVD549" s="169"/>
      <c r="HVE549" s="169"/>
      <c r="HVF549" s="169"/>
      <c r="HVG549" s="169"/>
      <c r="HVH549" s="169"/>
      <c r="HVI549" s="169"/>
      <c r="HVJ549" s="169"/>
      <c r="HVK549" s="169"/>
      <c r="HVL549" s="169"/>
      <c r="HVM549" s="169"/>
      <c r="HVN549" s="169"/>
      <c r="HVO549" s="169"/>
      <c r="HVP549" s="169"/>
      <c r="HVQ549" s="169"/>
      <c r="HVR549" s="169"/>
      <c r="HVS549" s="169"/>
      <c r="HVT549" s="169"/>
      <c r="HVU549" s="169"/>
      <c r="HVV549" s="169"/>
      <c r="HVW549" s="169"/>
      <c r="HVX549" s="169"/>
      <c r="HVY549" s="169"/>
      <c r="HVZ549" s="169"/>
      <c r="HWA549" s="169"/>
      <c r="HWB549" s="169"/>
      <c r="HWC549" s="546"/>
      <c r="HWD549" s="546"/>
      <c r="HWE549" s="546"/>
      <c r="HWF549" s="546"/>
      <c r="HWG549" s="546"/>
      <c r="HWH549" s="546"/>
      <c r="HWI549" s="546"/>
      <c r="HWJ549" s="546"/>
      <c r="HWK549" s="546"/>
      <c r="HWL549" s="546"/>
      <c r="HWM549" s="546"/>
      <c r="HWN549" s="546"/>
      <c r="HWO549" s="546"/>
      <c r="HWP549" s="546"/>
      <c r="HWQ549" s="546"/>
      <c r="HWR549" s="546"/>
      <c r="HWS549" s="546"/>
      <c r="HWT549" s="546"/>
      <c r="HWU549" s="546"/>
      <c r="HWV549" s="546"/>
      <c r="HWW549" s="546"/>
      <c r="HWX549" s="546"/>
      <c r="HWY549" s="546"/>
      <c r="HWZ549" s="546"/>
      <c r="HXA549" s="89"/>
      <c r="HXB549" s="89"/>
      <c r="HXC549" s="89"/>
      <c r="HXD549" s="89"/>
      <c r="HXE549" s="89"/>
      <c r="HXF549" s="546"/>
      <c r="HXG549" s="546"/>
      <c r="HXH549" s="89"/>
      <c r="HXI549" s="89"/>
      <c r="HXJ549" s="546"/>
      <c r="HXK549" s="546"/>
      <c r="HXL549" s="89"/>
      <c r="HXM549" s="89"/>
      <c r="HXN549" s="546"/>
      <c r="HXO549" s="546"/>
      <c r="HXP549" s="546"/>
      <c r="HXQ549" s="546"/>
      <c r="HXR549" s="546"/>
      <c r="HXS549" s="546"/>
      <c r="HXT549" s="546"/>
      <c r="HXU549" s="89"/>
      <c r="HXV549" s="89"/>
      <c r="HXW549" s="546"/>
      <c r="HXX549" s="546"/>
      <c r="HXY549" s="89"/>
      <c r="HXZ549" s="89"/>
      <c r="HYA549" s="546"/>
      <c r="HYB549" s="546"/>
      <c r="HYC549" s="546"/>
      <c r="HYD549" s="546"/>
      <c r="HYE549" s="546"/>
      <c r="HYF549" s="204"/>
      <c r="HYG549" s="108"/>
      <c r="HYH549" s="546"/>
      <c r="HYI549" s="546"/>
      <c r="HYJ549" s="546"/>
      <c r="HYK549" s="546"/>
      <c r="HYL549" s="546"/>
      <c r="HYM549" s="546"/>
      <c r="HYN549" s="546"/>
      <c r="HYO549" s="169"/>
      <c r="HYP549" s="169"/>
      <c r="HYQ549" s="169"/>
      <c r="HYR549" s="169"/>
      <c r="HYS549" s="169"/>
      <c r="HYT549" s="169"/>
      <c r="HYU549" s="169"/>
      <c r="HYV549" s="169"/>
      <c r="HYW549" s="169"/>
      <c r="HYX549" s="169"/>
      <c r="HYY549" s="169"/>
      <c r="HYZ549" s="169"/>
      <c r="HZA549" s="169"/>
      <c r="HZB549" s="169"/>
      <c r="HZC549" s="169"/>
      <c r="HZD549" s="169"/>
      <c r="HZE549" s="169"/>
      <c r="HZF549" s="169"/>
      <c r="HZG549" s="169"/>
      <c r="HZH549" s="169"/>
      <c r="HZI549" s="169"/>
      <c r="HZJ549" s="169"/>
      <c r="HZK549" s="169"/>
      <c r="HZL549" s="169"/>
      <c r="HZM549" s="169"/>
      <c r="HZN549" s="169"/>
      <c r="HZO549" s="169"/>
      <c r="HZP549" s="169"/>
      <c r="HZQ549" s="169"/>
      <c r="HZR549" s="169"/>
      <c r="HZS549" s="169"/>
      <c r="HZT549" s="169"/>
      <c r="HZU549" s="169"/>
      <c r="HZV549" s="169"/>
      <c r="HZW549" s="169"/>
      <c r="HZX549" s="169"/>
      <c r="HZY549" s="169"/>
      <c r="HZZ549" s="169"/>
      <c r="IAA549" s="169"/>
      <c r="IAB549" s="169"/>
      <c r="IAC549" s="169"/>
      <c r="IAD549" s="169"/>
      <c r="IAE549" s="169"/>
      <c r="IAF549" s="169"/>
      <c r="IAG549" s="546"/>
      <c r="IAH549" s="546"/>
      <c r="IAI549" s="546"/>
      <c r="IAJ549" s="546"/>
      <c r="IAK549" s="546"/>
      <c r="IAL549" s="546"/>
      <c r="IAM549" s="546"/>
      <c r="IAN549" s="546"/>
      <c r="IAO549" s="546"/>
      <c r="IAP549" s="546"/>
      <c r="IAQ549" s="546"/>
      <c r="IAR549" s="546"/>
      <c r="IAS549" s="546"/>
      <c r="IAT549" s="546"/>
      <c r="IAU549" s="546"/>
      <c r="IAV549" s="546"/>
      <c r="IAW549" s="546"/>
      <c r="IAX549" s="546"/>
      <c r="IAY549" s="546"/>
      <c r="IAZ549" s="546"/>
      <c r="IBA549" s="546"/>
      <c r="IBB549" s="546"/>
      <c r="IBC549" s="546"/>
      <c r="IBD549" s="546"/>
      <c r="IBE549" s="89"/>
      <c r="IBF549" s="89"/>
      <c r="IBG549" s="89"/>
      <c r="IBH549" s="89"/>
      <c r="IBI549" s="89"/>
      <c r="IBJ549" s="546"/>
      <c r="IBK549" s="546"/>
      <c r="IBL549" s="89"/>
      <c r="IBM549" s="89"/>
      <c r="IBN549" s="546"/>
      <c r="IBO549" s="546"/>
      <c r="IBP549" s="89"/>
      <c r="IBQ549" s="89"/>
      <c r="IBR549" s="546"/>
      <c r="IBS549" s="546"/>
      <c r="IBT549" s="546"/>
      <c r="IBU549" s="546"/>
      <c r="IBV549" s="546"/>
      <c r="IBW549" s="546"/>
      <c r="IBX549" s="546"/>
      <c r="IBY549" s="89"/>
      <c r="IBZ549" s="89"/>
      <c r="ICA549" s="546"/>
      <c r="ICB549" s="546"/>
      <c r="ICC549" s="89"/>
      <c r="ICD549" s="89"/>
      <c r="ICE549" s="546"/>
      <c r="ICF549" s="546"/>
      <c r="ICG549" s="546"/>
      <c r="ICH549" s="546"/>
      <c r="ICI549" s="546"/>
      <c r="ICJ549" s="204"/>
      <c r="ICK549" s="108"/>
      <c r="ICL549" s="546"/>
      <c r="ICM549" s="546"/>
      <c r="ICN549" s="546"/>
      <c r="ICO549" s="546"/>
      <c r="ICP549" s="546"/>
      <c r="ICQ549" s="546"/>
      <c r="ICR549" s="546"/>
      <c r="ICS549" s="169"/>
      <c r="ICT549" s="169"/>
      <c r="ICU549" s="169"/>
      <c r="ICV549" s="169"/>
      <c r="ICW549" s="169"/>
      <c r="ICX549" s="169"/>
      <c r="ICY549" s="169"/>
      <c r="ICZ549" s="169"/>
      <c r="IDA549" s="169"/>
      <c r="IDB549" s="169"/>
      <c r="IDC549" s="169"/>
      <c r="IDD549" s="169"/>
      <c r="IDE549" s="169"/>
      <c r="IDF549" s="169"/>
      <c r="IDG549" s="169"/>
      <c r="IDH549" s="169"/>
      <c r="IDI549" s="169"/>
      <c r="IDJ549" s="169"/>
      <c r="IDK549" s="169"/>
      <c r="IDL549" s="169"/>
      <c r="IDM549" s="169"/>
      <c r="IDN549" s="169"/>
      <c r="IDO549" s="169"/>
      <c r="IDP549" s="169"/>
      <c r="IDQ549" s="169"/>
      <c r="IDR549" s="169"/>
      <c r="IDS549" s="169"/>
      <c r="IDT549" s="169"/>
      <c r="IDU549" s="169"/>
      <c r="IDV549" s="169"/>
      <c r="IDW549" s="169"/>
      <c r="IDX549" s="169"/>
      <c r="IDY549" s="169"/>
      <c r="IDZ549" s="169"/>
      <c r="IEA549" s="169"/>
      <c r="IEB549" s="169"/>
      <c r="IEC549" s="169"/>
      <c r="IED549" s="169"/>
      <c r="IEE549" s="169"/>
      <c r="IEF549" s="169"/>
      <c r="IEG549" s="169"/>
      <c r="IEH549" s="169"/>
      <c r="IEI549" s="169"/>
      <c r="IEJ549" s="169"/>
      <c r="IEK549" s="546"/>
      <c r="IEL549" s="546"/>
      <c r="IEM549" s="546"/>
      <c r="IEN549" s="546"/>
      <c r="IEO549" s="546"/>
      <c r="IEP549" s="546"/>
      <c r="IEQ549" s="546"/>
      <c r="IER549" s="546"/>
      <c r="IES549" s="546"/>
      <c r="IET549" s="546"/>
      <c r="IEU549" s="546"/>
      <c r="IEV549" s="546"/>
      <c r="IEW549" s="546"/>
      <c r="IEX549" s="546"/>
      <c r="IEY549" s="546"/>
      <c r="IEZ549" s="546"/>
      <c r="IFA549" s="546"/>
      <c r="IFB549" s="546"/>
      <c r="IFC549" s="546"/>
      <c r="IFD549" s="546"/>
      <c r="IFE549" s="546"/>
      <c r="IFF549" s="546"/>
      <c r="IFG549" s="546"/>
      <c r="IFH549" s="546"/>
      <c r="IFI549" s="89"/>
      <c r="IFJ549" s="89"/>
      <c r="IFK549" s="89"/>
      <c r="IFL549" s="89"/>
      <c r="IFM549" s="89"/>
      <c r="IFN549" s="546"/>
      <c r="IFO549" s="546"/>
      <c r="IFP549" s="89"/>
      <c r="IFQ549" s="89"/>
      <c r="IFR549" s="546"/>
      <c r="IFS549" s="546"/>
      <c r="IFT549" s="89"/>
      <c r="IFU549" s="89"/>
      <c r="IFV549" s="546"/>
      <c r="IFW549" s="546"/>
      <c r="IFX549" s="546"/>
      <c r="IFY549" s="546"/>
      <c r="IFZ549" s="546"/>
      <c r="IGA549" s="546"/>
      <c r="IGB549" s="546"/>
      <c r="IGC549" s="89"/>
      <c r="IGD549" s="89"/>
      <c r="IGE549" s="546"/>
      <c r="IGF549" s="546"/>
      <c r="IGG549" s="89"/>
      <c r="IGH549" s="89"/>
      <c r="IGI549" s="546"/>
      <c r="IGJ549" s="546"/>
      <c r="IGK549" s="546"/>
      <c r="IGL549" s="546"/>
      <c r="IGM549" s="546"/>
      <c r="IGN549" s="204"/>
      <c r="IGO549" s="108"/>
      <c r="IGP549" s="546"/>
      <c r="IGQ549" s="546"/>
      <c r="IGR549" s="546"/>
      <c r="IGS549" s="546"/>
      <c r="IGT549" s="546"/>
      <c r="IGU549" s="546"/>
      <c r="IGV549" s="546"/>
      <c r="IGW549" s="169"/>
      <c r="IGX549" s="169"/>
      <c r="IGY549" s="169"/>
      <c r="IGZ549" s="169"/>
      <c r="IHA549" s="169"/>
      <c r="IHB549" s="169"/>
      <c r="IHC549" s="169"/>
      <c r="IHD549" s="169"/>
      <c r="IHE549" s="169"/>
      <c r="IHF549" s="169"/>
      <c r="IHG549" s="169"/>
      <c r="IHH549" s="169"/>
      <c r="IHI549" s="169"/>
      <c r="IHJ549" s="169"/>
      <c r="IHK549" s="169"/>
      <c r="IHL549" s="169"/>
      <c r="IHM549" s="169"/>
      <c r="IHN549" s="169"/>
      <c r="IHO549" s="169"/>
      <c r="IHP549" s="169"/>
      <c r="IHQ549" s="169"/>
      <c r="IHR549" s="169"/>
      <c r="IHS549" s="169"/>
      <c r="IHT549" s="169"/>
      <c r="IHU549" s="169"/>
      <c r="IHV549" s="169"/>
      <c r="IHW549" s="169"/>
      <c r="IHX549" s="169"/>
      <c r="IHY549" s="169"/>
      <c r="IHZ549" s="169"/>
      <c r="IIA549" s="169"/>
      <c r="IIB549" s="169"/>
      <c r="IIC549" s="169"/>
      <c r="IID549" s="169"/>
      <c r="IIE549" s="169"/>
      <c r="IIF549" s="169"/>
      <c r="IIG549" s="169"/>
      <c r="IIH549" s="169"/>
      <c r="III549" s="169"/>
      <c r="IIJ549" s="169"/>
      <c r="IIK549" s="169"/>
      <c r="IIL549" s="169"/>
      <c r="IIM549" s="169"/>
      <c r="IIN549" s="169"/>
      <c r="IIO549" s="546"/>
      <c r="IIP549" s="546"/>
      <c r="IIQ549" s="546"/>
      <c r="IIR549" s="546"/>
      <c r="IIS549" s="546"/>
      <c r="IIT549" s="546"/>
      <c r="IIU549" s="546"/>
      <c r="IIV549" s="546"/>
      <c r="IIW549" s="546"/>
      <c r="IIX549" s="546"/>
      <c r="IIY549" s="546"/>
      <c r="IIZ549" s="546"/>
      <c r="IJA549" s="546"/>
      <c r="IJB549" s="546"/>
      <c r="IJC549" s="546"/>
      <c r="IJD549" s="546"/>
      <c r="IJE549" s="546"/>
      <c r="IJF549" s="546"/>
      <c r="IJG549" s="546"/>
      <c r="IJH549" s="546"/>
      <c r="IJI549" s="546"/>
      <c r="IJJ549" s="546"/>
      <c r="IJK549" s="546"/>
      <c r="IJL549" s="546"/>
      <c r="IJM549" s="89"/>
      <c r="IJN549" s="89"/>
      <c r="IJO549" s="89"/>
      <c r="IJP549" s="89"/>
      <c r="IJQ549" s="89"/>
      <c r="IJR549" s="546"/>
      <c r="IJS549" s="546"/>
      <c r="IJT549" s="89"/>
      <c r="IJU549" s="89"/>
      <c r="IJV549" s="546"/>
      <c r="IJW549" s="546"/>
      <c r="IJX549" s="89"/>
      <c r="IJY549" s="89"/>
      <c r="IJZ549" s="546"/>
      <c r="IKA549" s="546"/>
      <c r="IKB549" s="546"/>
      <c r="IKC549" s="546"/>
      <c r="IKD549" s="546"/>
      <c r="IKE549" s="546"/>
      <c r="IKF549" s="546"/>
      <c r="IKG549" s="89"/>
      <c r="IKH549" s="89"/>
      <c r="IKI549" s="546"/>
      <c r="IKJ549" s="546"/>
      <c r="IKK549" s="89"/>
      <c r="IKL549" s="89"/>
      <c r="IKM549" s="546"/>
      <c r="IKN549" s="546"/>
      <c r="IKO549" s="546"/>
      <c r="IKP549" s="546"/>
      <c r="IKQ549" s="546"/>
      <c r="IKR549" s="204"/>
      <c r="IKS549" s="108"/>
      <c r="IKT549" s="546"/>
      <c r="IKU549" s="546"/>
      <c r="IKV549" s="546"/>
      <c r="IKW549" s="546"/>
      <c r="IKX549" s="546"/>
      <c r="IKY549" s="546"/>
      <c r="IKZ549" s="546"/>
      <c r="ILA549" s="169"/>
      <c r="ILB549" s="169"/>
      <c r="ILC549" s="169"/>
      <c r="ILD549" s="169"/>
      <c r="ILE549" s="169"/>
      <c r="ILF549" s="169"/>
      <c r="ILG549" s="169"/>
      <c r="ILH549" s="169"/>
      <c r="ILI549" s="169"/>
      <c r="ILJ549" s="169"/>
      <c r="ILK549" s="169"/>
      <c r="ILL549" s="169"/>
      <c r="ILM549" s="169"/>
      <c r="ILN549" s="169"/>
      <c r="ILO549" s="169"/>
      <c r="ILP549" s="169"/>
      <c r="ILQ549" s="169"/>
      <c r="ILR549" s="169"/>
      <c r="ILS549" s="169"/>
      <c r="ILT549" s="169"/>
      <c r="ILU549" s="169"/>
      <c r="ILV549" s="169"/>
      <c r="ILW549" s="169"/>
      <c r="ILX549" s="169"/>
      <c r="ILY549" s="169"/>
      <c r="ILZ549" s="169"/>
      <c r="IMA549" s="169"/>
      <c r="IMB549" s="169"/>
      <c r="IMC549" s="169"/>
      <c r="IMD549" s="169"/>
      <c r="IME549" s="169"/>
      <c r="IMF549" s="169"/>
      <c r="IMG549" s="169"/>
      <c r="IMH549" s="169"/>
      <c r="IMI549" s="169"/>
      <c r="IMJ549" s="169"/>
      <c r="IMK549" s="169"/>
      <c r="IML549" s="169"/>
      <c r="IMM549" s="169"/>
      <c r="IMN549" s="169"/>
      <c r="IMO549" s="169"/>
      <c r="IMP549" s="169"/>
      <c r="IMQ549" s="169"/>
      <c r="IMR549" s="169"/>
      <c r="IMS549" s="546"/>
      <c r="IMT549" s="546"/>
      <c r="IMU549" s="546"/>
      <c r="IMV549" s="546"/>
      <c r="IMW549" s="546"/>
      <c r="IMX549" s="546"/>
      <c r="IMY549" s="546"/>
      <c r="IMZ549" s="546"/>
      <c r="INA549" s="546"/>
      <c r="INB549" s="546"/>
      <c r="INC549" s="546"/>
      <c r="IND549" s="546"/>
      <c r="INE549" s="546"/>
      <c r="INF549" s="546"/>
      <c r="ING549" s="546"/>
      <c r="INH549" s="546"/>
      <c r="INI549" s="546"/>
      <c r="INJ549" s="546"/>
      <c r="INK549" s="546"/>
      <c r="INL549" s="546"/>
      <c r="INM549" s="546"/>
      <c r="INN549" s="546"/>
      <c r="INO549" s="546"/>
      <c r="INP549" s="546"/>
      <c r="INQ549" s="89"/>
      <c r="INR549" s="89"/>
      <c r="INS549" s="89"/>
      <c r="INT549" s="89"/>
      <c r="INU549" s="89"/>
      <c r="INV549" s="546"/>
      <c r="INW549" s="546"/>
      <c r="INX549" s="89"/>
      <c r="INY549" s="89"/>
      <c r="INZ549" s="546"/>
      <c r="IOA549" s="546"/>
      <c r="IOB549" s="89"/>
      <c r="IOC549" s="89"/>
      <c r="IOD549" s="546"/>
      <c r="IOE549" s="546"/>
      <c r="IOF549" s="546"/>
      <c r="IOG549" s="546"/>
      <c r="IOH549" s="546"/>
      <c r="IOI549" s="546"/>
      <c r="IOJ549" s="546"/>
      <c r="IOK549" s="89"/>
      <c r="IOL549" s="89"/>
      <c r="IOM549" s="546"/>
      <c r="ION549" s="546"/>
      <c r="IOO549" s="89"/>
      <c r="IOP549" s="89"/>
      <c r="IOQ549" s="546"/>
      <c r="IOR549" s="546"/>
      <c r="IOS549" s="546"/>
      <c r="IOT549" s="546"/>
      <c r="IOU549" s="546"/>
      <c r="IOV549" s="204"/>
      <c r="IOW549" s="108"/>
      <c r="IOX549" s="546"/>
      <c r="IOY549" s="546"/>
      <c r="IOZ549" s="546"/>
      <c r="IPA549" s="546"/>
      <c r="IPB549" s="546"/>
      <c r="IPC549" s="546"/>
      <c r="IPD549" s="546"/>
      <c r="IPE549" s="169"/>
      <c r="IPF549" s="169"/>
      <c r="IPG549" s="169"/>
      <c r="IPH549" s="169"/>
      <c r="IPI549" s="169"/>
      <c r="IPJ549" s="169"/>
      <c r="IPK549" s="169"/>
      <c r="IPL549" s="169"/>
      <c r="IPM549" s="169"/>
      <c r="IPN549" s="169"/>
      <c r="IPO549" s="169"/>
      <c r="IPP549" s="169"/>
      <c r="IPQ549" s="169"/>
      <c r="IPR549" s="169"/>
      <c r="IPS549" s="169"/>
      <c r="IPT549" s="169"/>
      <c r="IPU549" s="169"/>
      <c r="IPV549" s="169"/>
      <c r="IPW549" s="169"/>
      <c r="IPX549" s="169"/>
      <c r="IPY549" s="169"/>
      <c r="IPZ549" s="169"/>
      <c r="IQA549" s="169"/>
      <c r="IQB549" s="169"/>
      <c r="IQC549" s="169"/>
      <c r="IQD549" s="169"/>
      <c r="IQE549" s="169"/>
      <c r="IQF549" s="169"/>
      <c r="IQG549" s="169"/>
      <c r="IQH549" s="169"/>
      <c r="IQI549" s="169"/>
      <c r="IQJ549" s="169"/>
      <c r="IQK549" s="169"/>
      <c r="IQL549" s="169"/>
      <c r="IQM549" s="169"/>
      <c r="IQN549" s="169"/>
      <c r="IQO549" s="169"/>
      <c r="IQP549" s="169"/>
      <c r="IQQ549" s="169"/>
      <c r="IQR549" s="169"/>
      <c r="IQS549" s="169"/>
      <c r="IQT549" s="169"/>
      <c r="IQU549" s="169"/>
      <c r="IQV549" s="169"/>
      <c r="IQW549" s="546"/>
      <c r="IQX549" s="546"/>
      <c r="IQY549" s="546"/>
      <c r="IQZ549" s="546"/>
      <c r="IRA549" s="546"/>
      <c r="IRB549" s="546"/>
      <c r="IRC549" s="546"/>
      <c r="IRD549" s="546"/>
      <c r="IRE549" s="546"/>
      <c r="IRF549" s="546"/>
      <c r="IRG549" s="546"/>
      <c r="IRH549" s="546"/>
      <c r="IRI549" s="546"/>
      <c r="IRJ549" s="546"/>
      <c r="IRK549" s="546"/>
      <c r="IRL549" s="546"/>
      <c r="IRM549" s="546"/>
      <c r="IRN549" s="546"/>
      <c r="IRO549" s="546"/>
      <c r="IRP549" s="546"/>
      <c r="IRQ549" s="546"/>
      <c r="IRR549" s="546"/>
      <c r="IRS549" s="546"/>
      <c r="IRT549" s="546"/>
      <c r="IRU549" s="89"/>
      <c r="IRV549" s="89"/>
      <c r="IRW549" s="89"/>
      <c r="IRX549" s="89"/>
      <c r="IRY549" s="89"/>
      <c r="IRZ549" s="546"/>
      <c r="ISA549" s="546"/>
      <c r="ISB549" s="89"/>
      <c r="ISC549" s="89"/>
      <c r="ISD549" s="546"/>
      <c r="ISE549" s="546"/>
      <c r="ISF549" s="89"/>
      <c r="ISG549" s="89"/>
      <c r="ISH549" s="546"/>
      <c r="ISI549" s="546"/>
      <c r="ISJ549" s="546"/>
      <c r="ISK549" s="546"/>
      <c r="ISL549" s="546"/>
      <c r="ISM549" s="546"/>
      <c r="ISN549" s="546"/>
      <c r="ISO549" s="89"/>
      <c r="ISP549" s="89"/>
      <c r="ISQ549" s="546"/>
      <c r="ISR549" s="546"/>
      <c r="ISS549" s="89"/>
      <c r="IST549" s="89"/>
      <c r="ISU549" s="546"/>
      <c r="ISV549" s="546"/>
      <c r="ISW549" s="546"/>
      <c r="ISX549" s="546"/>
      <c r="ISY549" s="546"/>
      <c r="ISZ549" s="204"/>
      <c r="ITA549" s="108"/>
      <c r="ITB549" s="546"/>
      <c r="ITC549" s="546"/>
      <c r="ITD549" s="546"/>
      <c r="ITE549" s="546"/>
      <c r="ITF549" s="546"/>
      <c r="ITG549" s="546"/>
      <c r="ITH549" s="546"/>
      <c r="ITI549" s="169"/>
      <c r="ITJ549" s="169"/>
      <c r="ITK549" s="169"/>
      <c r="ITL549" s="169"/>
      <c r="ITM549" s="169"/>
      <c r="ITN549" s="169"/>
      <c r="ITO549" s="169"/>
      <c r="ITP549" s="169"/>
      <c r="ITQ549" s="169"/>
      <c r="ITR549" s="169"/>
      <c r="ITS549" s="169"/>
      <c r="ITT549" s="169"/>
      <c r="ITU549" s="169"/>
      <c r="ITV549" s="169"/>
      <c r="ITW549" s="169"/>
      <c r="ITX549" s="169"/>
      <c r="ITY549" s="169"/>
      <c r="ITZ549" s="169"/>
      <c r="IUA549" s="169"/>
      <c r="IUB549" s="169"/>
      <c r="IUC549" s="169"/>
      <c r="IUD549" s="169"/>
      <c r="IUE549" s="169"/>
      <c r="IUF549" s="169"/>
      <c r="IUG549" s="169"/>
      <c r="IUH549" s="169"/>
      <c r="IUI549" s="169"/>
      <c r="IUJ549" s="169"/>
      <c r="IUK549" s="169"/>
      <c r="IUL549" s="169"/>
      <c r="IUM549" s="169"/>
      <c r="IUN549" s="169"/>
      <c r="IUO549" s="169"/>
      <c r="IUP549" s="169"/>
      <c r="IUQ549" s="169"/>
      <c r="IUR549" s="169"/>
      <c r="IUS549" s="169"/>
      <c r="IUT549" s="169"/>
      <c r="IUU549" s="169"/>
      <c r="IUV549" s="169"/>
      <c r="IUW549" s="169"/>
      <c r="IUX549" s="169"/>
      <c r="IUY549" s="169"/>
      <c r="IUZ549" s="169"/>
      <c r="IVA549" s="546"/>
      <c r="IVB549" s="546"/>
      <c r="IVC549" s="546"/>
      <c r="IVD549" s="546"/>
      <c r="IVE549" s="546"/>
      <c r="IVF549" s="546"/>
      <c r="IVG549" s="546"/>
      <c r="IVH549" s="546"/>
      <c r="IVI549" s="546"/>
      <c r="IVJ549" s="546"/>
      <c r="IVK549" s="546"/>
      <c r="IVL549" s="546"/>
      <c r="IVM549" s="546"/>
      <c r="IVN549" s="546"/>
      <c r="IVO549" s="546"/>
      <c r="IVP549" s="546"/>
      <c r="IVQ549" s="546"/>
      <c r="IVR549" s="546"/>
      <c r="IVS549" s="546"/>
      <c r="IVT549" s="546"/>
      <c r="IVU549" s="546"/>
      <c r="IVV549" s="546"/>
      <c r="IVW549" s="546"/>
      <c r="IVX549" s="546"/>
      <c r="IVY549" s="89"/>
      <c r="IVZ549" s="89"/>
      <c r="IWA549" s="89"/>
      <c r="IWB549" s="89"/>
      <c r="IWC549" s="89"/>
      <c r="IWD549" s="546"/>
      <c r="IWE549" s="546"/>
      <c r="IWF549" s="89"/>
      <c r="IWG549" s="89"/>
      <c r="IWH549" s="546"/>
      <c r="IWI549" s="546"/>
      <c r="IWJ549" s="89"/>
      <c r="IWK549" s="89"/>
      <c r="IWL549" s="546"/>
      <c r="IWM549" s="546"/>
      <c r="IWN549" s="546"/>
      <c r="IWO549" s="546"/>
      <c r="IWP549" s="546"/>
      <c r="IWQ549" s="546"/>
      <c r="IWR549" s="546"/>
      <c r="IWS549" s="89"/>
      <c r="IWT549" s="89"/>
      <c r="IWU549" s="546"/>
      <c r="IWV549" s="546"/>
      <c r="IWW549" s="89"/>
      <c r="IWX549" s="89"/>
      <c r="IWY549" s="546"/>
      <c r="IWZ549" s="546"/>
      <c r="IXA549" s="546"/>
      <c r="IXB549" s="546"/>
      <c r="IXC549" s="546"/>
      <c r="IXD549" s="204"/>
      <c r="IXE549" s="108"/>
      <c r="IXF549" s="546"/>
      <c r="IXG549" s="546"/>
      <c r="IXH549" s="546"/>
      <c r="IXI549" s="546"/>
      <c r="IXJ549" s="546"/>
      <c r="IXK549" s="546"/>
      <c r="IXL549" s="546"/>
      <c r="IXM549" s="169"/>
      <c r="IXN549" s="169"/>
      <c r="IXO549" s="169"/>
      <c r="IXP549" s="169"/>
      <c r="IXQ549" s="169"/>
      <c r="IXR549" s="169"/>
      <c r="IXS549" s="169"/>
      <c r="IXT549" s="169"/>
      <c r="IXU549" s="169"/>
      <c r="IXV549" s="169"/>
      <c r="IXW549" s="169"/>
      <c r="IXX549" s="169"/>
      <c r="IXY549" s="169"/>
      <c r="IXZ549" s="169"/>
      <c r="IYA549" s="169"/>
      <c r="IYB549" s="169"/>
      <c r="IYC549" s="169"/>
      <c r="IYD549" s="169"/>
      <c r="IYE549" s="169"/>
      <c r="IYF549" s="169"/>
      <c r="IYG549" s="169"/>
      <c r="IYH549" s="169"/>
      <c r="IYI549" s="169"/>
      <c r="IYJ549" s="169"/>
      <c r="IYK549" s="169"/>
      <c r="IYL549" s="169"/>
      <c r="IYM549" s="169"/>
      <c r="IYN549" s="169"/>
      <c r="IYO549" s="169"/>
      <c r="IYP549" s="169"/>
      <c r="IYQ549" s="169"/>
      <c r="IYR549" s="169"/>
      <c r="IYS549" s="169"/>
      <c r="IYT549" s="169"/>
      <c r="IYU549" s="169"/>
      <c r="IYV549" s="169"/>
      <c r="IYW549" s="169"/>
      <c r="IYX549" s="169"/>
      <c r="IYY549" s="169"/>
      <c r="IYZ549" s="169"/>
      <c r="IZA549" s="169"/>
      <c r="IZB549" s="169"/>
      <c r="IZC549" s="169"/>
      <c r="IZD549" s="169"/>
      <c r="IZE549" s="546"/>
      <c r="IZF549" s="546"/>
      <c r="IZG549" s="546"/>
      <c r="IZH549" s="546"/>
      <c r="IZI549" s="546"/>
      <c r="IZJ549" s="546"/>
      <c r="IZK549" s="546"/>
      <c r="IZL549" s="546"/>
      <c r="IZM549" s="546"/>
      <c r="IZN549" s="546"/>
      <c r="IZO549" s="546"/>
      <c r="IZP549" s="546"/>
      <c r="IZQ549" s="546"/>
      <c r="IZR549" s="546"/>
      <c r="IZS549" s="546"/>
      <c r="IZT549" s="546"/>
      <c r="IZU549" s="546"/>
      <c r="IZV549" s="546"/>
      <c r="IZW549" s="546"/>
      <c r="IZX549" s="546"/>
      <c r="IZY549" s="546"/>
      <c r="IZZ549" s="546"/>
      <c r="JAA549" s="546"/>
      <c r="JAB549" s="546"/>
      <c r="JAC549" s="89"/>
      <c r="JAD549" s="89"/>
      <c r="JAE549" s="89"/>
      <c r="JAF549" s="89"/>
      <c r="JAG549" s="89"/>
      <c r="JAH549" s="546"/>
      <c r="JAI549" s="546"/>
      <c r="JAJ549" s="89"/>
      <c r="JAK549" s="89"/>
      <c r="JAL549" s="546"/>
      <c r="JAM549" s="546"/>
      <c r="JAN549" s="89"/>
      <c r="JAO549" s="89"/>
      <c r="JAP549" s="546"/>
      <c r="JAQ549" s="546"/>
      <c r="JAR549" s="546"/>
      <c r="JAS549" s="546"/>
      <c r="JAT549" s="546"/>
      <c r="JAU549" s="546"/>
      <c r="JAV549" s="546"/>
      <c r="JAW549" s="89"/>
      <c r="JAX549" s="89"/>
      <c r="JAY549" s="546"/>
      <c r="JAZ549" s="546"/>
      <c r="JBA549" s="89"/>
      <c r="JBB549" s="89"/>
      <c r="JBC549" s="546"/>
      <c r="JBD549" s="546"/>
      <c r="JBE549" s="546"/>
      <c r="JBF549" s="546"/>
      <c r="JBG549" s="546"/>
      <c r="JBH549" s="204"/>
      <c r="JBI549" s="108"/>
      <c r="JBJ549" s="546"/>
      <c r="JBK549" s="546"/>
      <c r="JBL549" s="546"/>
      <c r="JBM549" s="546"/>
      <c r="JBN549" s="546"/>
      <c r="JBO549" s="546"/>
      <c r="JBP549" s="546"/>
      <c r="JBQ549" s="169"/>
      <c r="JBR549" s="169"/>
      <c r="JBS549" s="169"/>
      <c r="JBT549" s="169"/>
      <c r="JBU549" s="169"/>
      <c r="JBV549" s="169"/>
      <c r="JBW549" s="169"/>
      <c r="JBX549" s="169"/>
      <c r="JBY549" s="169"/>
      <c r="JBZ549" s="169"/>
      <c r="JCA549" s="169"/>
      <c r="JCB549" s="169"/>
      <c r="JCC549" s="169"/>
      <c r="JCD549" s="169"/>
      <c r="JCE549" s="169"/>
      <c r="JCF549" s="169"/>
      <c r="JCG549" s="169"/>
      <c r="JCH549" s="169"/>
      <c r="JCI549" s="169"/>
      <c r="JCJ549" s="169"/>
      <c r="JCK549" s="169"/>
      <c r="JCL549" s="169"/>
      <c r="JCM549" s="169"/>
      <c r="JCN549" s="169"/>
      <c r="JCO549" s="169"/>
      <c r="JCP549" s="169"/>
      <c r="JCQ549" s="169"/>
      <c r="JCR549" s="169"/>
      <c r="JCS549" s="169"/>
      <c r="JCT549" s="169"/>
      <c r="JCU549" s="169"/>
      <c r="JCV549" s="169"/>
      <c r="JCW549" s="169"/>
      <c r="JCX549" s="169"/>
      <c r="JCY549" s="169"/>
      <c r="JCZ549" s="169"/>
      <c r="JDA549" s="169"/>
      <c r="JDB549" s="169"/>
      <c r="JDC549" s="169"/>
      <c r="JDD549" s="169"/>
      <c r="JDE549" s="169"/>
      <c r="JDF549" s="169"/>
      <c r="JDG549" s="169"/>
      <c r="JDH549" s="169"/>
      <c r="JDI549" s="546"/>
      <c r="JDJ549" s="546"/>
      <c r="JDK549" s="546"/>
      <c r="JDL549" s="546"/>
      <c r="JDM549" s="546"/>
      <c r="JDN549" s="546"/>
      <c r="JDO549" s="546"/>
      <c r="JDP549" s="546"/>
      <c r="JDQ549" s="546"/>
      <c r="JDR549" s="546"/>
      <c r="JDS549" s="546"/>
      <c r="JDT549" s="546"/>
      <c r="JDU549" s="546"/>
      <c r="JDV549" s="546"/>
      <c r="JDW549" s="546"/>
      <c r="JDX549" s="546"/>
      <c r="JDY549" s="546"/>
      <c r="JDZ549" s="546"/>
      <c r="JEA549" s="546"/>
      <c r="JEB549" s="546"/>
      <c r="JEC549" s="546"/>
      <c r="JED549" s="546"/>
      <c r="JEE549" s="546"/>
      <c r="JEF549" s="546"/>
      <c r="JEG549" s="89"/>
      <c r="JEH549" s="89"/>
      <c r="JEI549" s="89"/>
      <c r="JEJ549" s="89"/>
      <c r="JEK549" s="89"/>
      <c r="JEL549" s="546"/>
      <c r="JEM549" s="546"/>
      <c r="JEN549" s="89"/>
      <c r="JEO549" s="89"/>
      <c r="JEP549" s="546"/>
      <c r="JEQ549" s="546"/>
      <c r="JER549" s="89"/>
      <c r="JES549" s="89"/>
      <c r="JET549" s="546"/>
      <c r="JEU549" s="546"/>
      <c r="JEV549" s="546"/>
      <c r="JEW549" s="546"/>
      <c r="JEX549" s="546"/>
      <c r="JEY549" s="546"/>
      <c r="JEZ549" s="546"/>
      <c r="JFA549" s="89"/>
      <c r="JFB549" s="89"/>
      <c r="JFC549" s="546"/>
      <c r="JFD549" s="546"/>
      <c r="JFE549" s="89"/>
      <c r="JFF549" s="89"/>
      <c r="JFG549" s="546"/>
      <c r="JFH549" s="546"/>
      <c r="JFI549" s="546"/>
      <c r="JFJ549" s="546"/>
      <c r="JFK549" s="546"/>
      <c r="JFL549" s="204"/>
      <c r="JFM549" s="108"/>
      <c r="JFN549" s="546"/>
      <c r="JFO549" s="546"/>
      <c r="JFP549" s="546"/>
      <c r="JFQ549" s="546"/>
      <c r="JFR549" s="546"/>
      <c r="JFS549" s="546"/>
      <c r="JFT549" s="546"/>
      <c r="JFU549" s="169"/>
      <c r="JFV549" s="169"/>
      <c r="JFW549" s="169"/>
      <c r="JFX549" s="169"/>
      <c r="JFY549" s="169"/>
      <c r="JFZ549" s="169"/>
      <c r="JGA549" s="169"/>
      <c r="JGB549" s="169"/>
      <c r="JGC549" s="169"/>
      <c r="JGD549" s="169"/>
      <c r="JGE549" s="169"/>
      <c r="JGF549" s="169"/>
      <c r="JGG549" s="169"/>
      <c r="JGH549" s="169"/>
      <c r="JGI549" s="169"/>
      <c r="JGJ549" s="169"/>
      <c r="JGK549" s="169"/>
      <c r="JGL549" s="169"/>
      <c r="JGM549" s="169"/>
      <c r="JGN549" s="169"/>
      <c r="JGO549" s="169"/>
      <c r="JGP549" s="169"/>
      <c r="JGQ549" s="169"/>
      <c r="JGR549" s="169"/>
      <c r="JGS549" s="169"/>
      <c r="JGT549" s="169"/>
      <c r="JGU549" s="169"/>
      <c r="JGV549" s="169"/>
      <c r="JGW549" s="169"/>
      <c r="JGX549" s="169"/>
      <c r="JGY549" s="169"/>
      <c r="JGZ549" s="169"/>
      <c r="JHA549" s="169"/>
      <c r="JHB549" s="169"/>
      <c r="JHC549" s="169"/>
      <c r="JHD549" s="169"/>
      <c r="JHE549" s="169"/>
      <c r="JHF549" s="169"/>
      <c r="JHG549" s="169"/>
      <c r="JHH549" s="169"/>
      <c r="JHI549" s="169"/>
      <c r="JHJ549" s="169"/>
      <c r="JHK549" s="169"/>
      <c r="JHL549" s="169"/>
      <c r="JHM549" s="546"/>
      <c r="JHN549" s="546"/>
      <c r="JHO549" s="546"/>
      <c r="JHP549" s="546"/>
      <c r="JHQ549" s="546"/>
      <c r="JHR549" s="546"/>
      <c r="JHS549" s="546"/>
      <c r="JHT549" s="546"/>
      <c r="JHU549" s="546"/>
      <c r="JHV549" s="546"/>
      <c r="JHW549" s="546"/>
      <c r="JHX549" s="546"/>
      <c r="JHY549" s="546"/>
      <c r="JHZ549" s="546"/>
      <c r="JIA549" s="546"/>
      <c r="JIB549" s="546"/>
      <c r="JIC549" s="546"/>
      <c r="JID549" s="546"/>
      <c r="JIE549" s="546"/>
      <c r="JIF549" s="546"/>
      <c r="JIG549" s="546"/>
      <c r="JIH549" s="546"/>
      <c r="JII549" s="546"/>
      <c r="JIJ549" s="546"/>
      <c r="JIK549" s="89"/>
      <c r="JIL549" s="89"/>
      <c r="JIM549" s="89"/>
      <c r="JIN549" s="89"/>
      <c r="JIO549" s="89"/>
      <c r="JIP549" s="546"/>
      <c r="JIQ549" s="546"/>
      <c r="JIR549" s="89"/>
      <c r="JIS549" s="89"/>
      <c r="JIT549" s="546"/>
      <c r="JIU549" s="546"/>
      <c r="JIV549" s="89"/>
      <c r="JIW549" s="89"/>
      <c r="JIX549" s="546"/>
      <c r="JIY549" s="546"/>
      <c r="JIZ549" s="546"/>
      <c r="JJA549" s="546"/>
      <c r="JJB549" s="546"/>
      <c r="JJC549" s="546"/>
      <c r="JJD549" s="546"/>
      <c r="JJE549" s="89"/>
      <c r="JJF549" s="89"/>
      <c r="JJG549" s="546"/>
      <c r="JJH549" s="546"/>
      <c r="JJI549" s="89"/>
      <c r="JJJ549" s="89"/>
      <c r="JJK549" s="546"/>
      <c r="JJL549" s="546"/>
      <c r="JJM549" s="546"/>
      <c r="JJN549" s="546"/>
      <c r="JJO549" s="546"/>
      <c r="JJP549" s="204"/>
      <c r="JJQ549" s="108"/>
      <c r="JJR549" s="546"/>
      <c r="JJS549" s="546"/>
      <c r="JJT549" s="546"/>
      <c r="JJU549" s="546"/>
      <c r="JJV549" s="546"/>
      <c r="JJW549" s="546"/>
      <c r="JJX549" s="546"/>
      <c r="JJY549" s="169"/>
      <c r="JJZ549" s="169"/>
      <c r="JKA549" s="169"/>
      <c r="JKB549" s="169"/>
      <c r="JKC549" s="169"/>
      <c r="JKD549" s="169"/>
      <c r="JKE549" s="169"/>
      <c r="JKF549" s="169"/>
      <c r="JKG549" s="169"/>
      <c r="JKH549" s="169"/>
      <c r="JKI549" s="169"/>
      <c r="JKJ549" s="169"/>
      <c r="JKK549" s="169"/>
      <c r="JKL549" s="169"/>
      <c r="JKM549" s="169"/>
      <c r="JKN549" s="169"/>
      <c r="JKO549" s="169"/>
      <c r="JKP549" s="169"/>
      <c r="JKQ549" s="169"/>
      <c r="JKR549" s="169"/>
      <c r="JKS549" s="169"/>
      <c r="JKT549" s="169"/>
      <c r="JKU549" s="169"/>
      <c r="JKV549" s="169"/>
      <c r="JKW549" s="169"/>
      <c r="JKX549" s="169"/>
      <c r="JKY549" s="169"/>
      <c r="JKZ549" s="169"/>
      <c r="JLA549" s="169"/>
      <c r="JLB549" s="169"/>
      <c r="JLC549" s="169"/>
      <c r="JLD549" s="169"/>
      <c r="JLE549" s="169"/>
      <c r="JLF549" s="169"/>
      <c r="JLG549" s="169"/>
      <c r="JLH549" s="169"/>
      <c r="JLI549" s="169"/>
      <c r="JLJ549" s="169"/>
      <c r="JLK549" s="169"/>
      <c r="JLL549" s="169"/>
      <c r="JLM549" s="169"/>
      <c r="JLN549" s="169"/>
      <c r="JLO549" s="169"/>
      <c r="JLP549" s="169"/>
      <c r="JLQ549" s="546"/>
      <c r="JLR549" s="546"/>
      <c r="JLS549" s="546"/>
      <c r="JLT549" s="546"/>
      <c r="JLU549" s="546"/>
      <c r="JLV549" s="546"/>
      <c r="JLW549" s="546"/>
      <c r="JLX549" s="546"/>
      <c r="JLY549" s="546"/>
      <c r="JLZ549" s="546"/>
      <c r="JMA549" s="546"/>
      <c r="JMB549" s="546"/>
      <c r="JMC549" s="546"/>
      <c r="JMD549" s="546"/>
      <c r="JME549" s="546"/>
      <c r="JMF549" s="546"/>
      <c r="JMG549" s="546"/>
      <c r="JMH549" s="546"/>
      <c r="JMI549" s="546"/>
      <c r="JMJ549" s="546"/>
      <c r="JMK549" s="546"/>
      <c r="JML549" s="546"/>
      <c r="JMM549" s="546"/>
      <c r="JMN549" s="546"/>
      <c r="JMO549" s="89"/>
      <c r="JMP549" s="89"/>
      <c r="JMQ549" s="89"/>
      <c r="JMR549" s="89"/>
      <c r="JMS549" s="89"/>
      <c r="JMT549" s="546"/>
      <c r="JMU549" s="546"/>
      <c r="JMV549" s="89"/>
      <c r="JMW549" s="89"/>
      <c r="JMX549" s="546"/>
      <c r="JMY549" s="546"/>
      <c r="JMZ549" s="89"/>
      <c r="JNA549" s="89"/>
      <c r="JNB549" s="546"/>
      <c r="JNC549" s="546"/>
      <c r="JND549" s="546"/>
      <c r="JNE549" s="546"/>
      <c r="JNF549" s="546"/>
      <c r="JNG549" s="546"/>
      <c r="JNH549" s="546"/>
      <c r="JNI549" s="89"/>
      <c r="JNJ549" s="89"/>
      <c r="JNK549" s="546"/>
      <c r="JNL549" s="546"/>
      <c r="JNM549" s="89"/>
      <c r="JNN549" s="89"/>
      <c r="JNO549" s="546"/>
      <c r="JNP549" s="546"/>
      <c r="JNQ549" s="546"/>
      <c r="JNR549" s="546"/>
      <c r="JNS549" s="546"/>
      <c r="JNT549" s="204"/>
      <c r="JNU549" s="108"/>
      <c r="JNV549" s="546"/>
      <c r="JNW549" s="546"/>
      <c r="JNX549" s="546"/>
      <c r="JNY549" s="546"/>
      <c r="JNZ549" s="546"/>
      <c r="JOA549" s="546"/>
      <c r="JOB549" s="546"/>
      <c r="JOC549" s="169"/>
      <c r="JOD549" s="169"/>
      <c r="JOE549" s="169"/>
      <c r="JOF549" s="169"/>
      <c r="JOG549" s="169"/>
      <c r="JOH549" s="169"/>
      <c r="JOI549" s="169"/>
      <c r="JOJ549" s="169"/>
      <c r="JOK549" s="169"/>
      <c r="JOL549" s="169"/>
      <c r="JOM549" s="169"/>
      <c r="JON549" s="169"/>
      <c r="JOO549" s="169"/>
      <c r="JOP549" s="169"/>
      <c r="JOQ549" s="169"/>
      <c r="JOR549" s="169"/>
      <c r="JOS549" s="169"/>
      <c r="JOT549" s="169"/>
      <c r="JOU549" s="169"/>
      <c r="JOV549" s="169"/>
      <c r="JOW549" s="169"/>
      <c r="JOX549" s="169"/>
      <c r="JOY549" s="169"/>
      <c r="JOZ549" s="169"/>
      <c r="JPA549" s="169"/>
      <c r="JPB549" s="169"/>
      <c r="JPC549" s="169"/>
      <c r="JPD549" s="169"/>
      <c r="JPE549" s="169"/>
      <c r="JPF549" s="169"/>
      <c r="JPG549" s="169"/>
      <c r="JPH549" s="169"/>
      <c r="JPI549" s="169"/>
      <c r="JPJ549" s="169"/>
      <c r="JPK549" s="169"/>
      <c r="JPL549" s="169"/>
      <c r="JPM549" s="169"/>
      <c r="JPN549" s="169"/>
      <c r="JPO549" s="169"/>
      <c r="JPP549" s="169"/>
      <c r="JPQ549" s="169"/>
      <c r="JPR549" s="169"/>
      <c r="JPS549" s="169"/>
      <c r="JPT549" s="169"/>
      <c r="JPU549" s="546"/>
      <c r="JPV549" s="546"/>
      <c r="JPW549" s="546"/>
      <c r="JPX549" s="546"/>
      <c r="JPY549" s="546"/>
      <c r="JPZ549" s="546"/>
      <c r="JQA549" s="546"/>
      <c r="JQB549" s="546"/>
      <c r="JQC549" s="546"/>
      <c r="JQD549" s="546"/>
      <c r="JQE549" s="546"/>
      <c r="JQF549" s="546"/>
      <c r="JQG549" s="546"/>
      <c r="JQH549" s="546"/>
      <c r="JQI549" s="546"/>
      <c r="JQJ549" s="546"/>
      <c r="JQK549" s="546"/>
      <c r="JQL549" s="546"/>
      <c r="JQM549" s="546"/>
      <c r="JQN549" s="546"/>
      <c r="JQO549" s="546"/>
      <c r="JQP549" s="546"/>
      <c r="JQQ549" s="546"/>
      <c r="JQR549" s="546"/>
      <c r="JQS549" s="89"/>
      <c r="JQT549" s="89"/>
      <c r="JQU549" s="89"/>
      <c r="JQV549" s="89"/>
      <c r="JQW549" s="89"/>
      <c r="JQX549" s="546"/>
      <c r="JQY549" s="546"/>
      <c r="JQZ549" s="89"/>
      <c r="JRA549" s="89"/>
      <c r="JRB549" s="546"/>
      <c r="JRC549" s="546"/>
      <c r="JRD549" s="89"/>
      <c r="JRE549" s="89"/>
      <c r="JRF549" s="546"/>
      <c r="JRG549" s="546"/>
      <c r="JRH549" s="546"/>
      <c r="JRI549" s="546"/>
      <c r="JRJ549" s="546"/>
      <c r="JRK549" s="546"/>
      <c r="JRL549" s="546"/>
      <c r="JRM549" s="89"/>
      <c r="JRN549" s="89"/>
      <c r="JRO549" s="546"/>
      <c r="JRP549" s="546"/>
      <c r="JRQ549" s="89"/>
      <c r="JRR549" s="89"/>
      <c r="JRS549" s="546"/>
      <c r="JRT549" s="546"/>
      <c r="JRU549" s="546"/>
      <c r="JRV549" s="546"/>
      <c r="JRW549" s="546"/>
      <c r="JRX549" s="204"/>
      <c r="JRY549" s="108"/>
      <c r="JRZ549" s="546"/>
      <c r="JSA549" s="546"/>
      <c r="JSB549" s="546"/>
      <c r="JSC549" s="546"/>
      <c r="JSD549" s="546"/>
      <c r="JSE549" s="546"/>
      <c r="JSF549" s="546"/>
      <c r="JSG549" s="169"/>
      <c r="JSH549" s="169"/>
      <c r="JSI549" s="169"/>
      <c r="JSJ549" s="169"/>
      <c r="JSK549" s="169"/>
      <c r="JSL549" s="169"/>
      <c r="JSM549" s="169"/>
      <c r="JSN549" s="169"/>
      <c r="JSO549" s="169"/>
      <c r="JSP549" s="169"/>
      <c r="JSQ549" s="169"/>
      <c r="JSR549" s="169"/>
      <c r="JSS549" s="169"/>
      <c r="JST549" s="169"/>
      <c r="JSU549" s="169"/>
      <c r="JSV549" s="169"/>
      <c r="JSW549" s="169"/>
      <c r="JSX549" s="169"/>
      <c r="JSY549" s="169"/>
      <c r="JSZ549" s="169"/>
      <c r="JTA549" s="169"/>
      <c r="JTB549" s="169"/>
      <c r="JTC549" s="169"/>
      <c r="JTD549" s="169"/>
      <c r="JTE549" s="169"/>
      <c r="JTF549" s="169"/>
      <c r="JTG549" s="169"/>
      <c r="JTH549" s="169"/>
      <c r="JTI549" s="169"/>
      <c r="JTJ549" s="169"/>
      <c r="JTK549" s="169"/>
      <c r="JTL549" s="169"/>
      <c r="JTM549" s="169"/>
      <c r="JTN549" s="169"/>
      <c r="JTO549" s="169"/>
      <c r="JTP549" s="169"/>
      <c r="JTQ549" s="169"/>
      <c r="JTR549" s="169"/>
      <c r="JTS549" s="169"/>
      <c r="JTT549" s="169"/>
      <c r="JTU549" s="169"/>
      <c r="JTV549" s="169"/>
      <c r="JTW549" s="169"/>
      <c r="JTX549" s="169"/>
      <c r="JTY549" s="546"/>
      <c r="JTZ549" s="546"/>
      <c r="JUA549" s="546"/>
      <c r="JUB549" s="546"/>
      <c r="JUC549" s="546"/>
      <c r="JUD549" s="546"/>
      <c r="JUE549" s="546"/>
      <c r="JUF549" s="546"/>
      <c r="JUG549" s="546"/>
      <c r="JUH549" s="546"/>
      <c r="JUI549" s="546"/>
      <c r="JUJ549" s="546"/>
      <c r="JUK549" s="546"/>
      <c r="JUL549" s="546"/>
      <c r="JUM549" s="546"/>
      <c r="JUN549" s="546"/>
      <c r="JUO549" s="546"/>
      <c r="JUP549" s="546"/>
      <c r="JUQ549" s="546"/>
      <c r="JUR549" s="546"/>
      <c r="JUS549" s="546"/>
      <c r="JUT549" s="546"/>
      <c r="JUU549" s="546"/>
      <c r="JUV549" s="546"/>
      <c r="JUW549" s="89"/>
      <c r="JUX549" s="89"/>
      <c r="JUY549" s="89"/>
      <c r="JUZ549" s="89"/>
      <c r="JVA549" s="89"/>
      <c r="JVB549" s="546"/>
      <c r="JVC549" s="546"/>
      <c r="JVD549" s="89"/>
      <c r="JVE549" s="89"/>
      <c r="JVF549" s="546"/>
      <c r="JVG549" s="546"/>
      <c r="JVH549" s="89"/>
      <c r="JVI549" s="89"/>
      <c r="JVJ549" s="546"/>
      <c r="JVK549" s="546"/>
      <c r="JVL549" s="546"/>
      <c r="JVM549" s="546"/>
      <c r="JVN549" s="546"/>
      <c r="JVO549" s="546"/>
      <c r="JVP549" s="546"/>
      <c r="JVQ549" s="89"/>
      <c r="JVR549" s="89"/>
      <c r="JVS549" s="546"/>
      <c r="JVT549" s="546"/>
      <c r="JVU549" s="89"/>
      <c r="JVV549" s="89"/>
      <c r="JVW549" s="546"/>
      <c r="JVX549" s="546"/>
      <c r="JVY549" s="546"/>
      <c r="JVZ549" s="546"/>
      <c r="JWA549" s="546"/>
      <c r="JWB549" s="204"/>
      <c r="JWC549" s="108"/>
      <c r="JWD549" s="546"/>
      <c r="JWE549" s="546"/>
      <c r="JWF549" s="546"/>
      <c r="JWG549" s="546"/>
      <c r="JWH549" s="546"/>
      <c r="JWI549" s="546"/>
      <c r="JWJ549" s="546"/>
      <c r="JWK549" s="169"/>
      <c r="JWL549" s="169"/>
      <c r="JWM549" s="169"/>
      <c r="JWN549" s="169"/>
      <c r="JWO549" s="169"/>
      <c r="JWP549" s="169"/>
      <c r="JWQ549" s="169"/>
      <c r="JWR549" s="169"/>
      <c r="JWS549" s="169"/>
      <c r="JWT549" s="169"/>
      <c r="JWU549" s="169"/>
      <c r="JWV549" s="169"/>
      <c r="JWW549" s="169"/>
      <c r="JWX549" s="169"/>
      <c r="JWY549" s="169"/>
      <c r="JWZ549" s="169"/>
      <c r="JXA549" s="169"/>
      <c r="JXB549" s="169"/>
      <c r="JXC549" s="169"/>
      <c r="JXD549" s="169"/>
      <c r="JXE549" s="169"/>
      <c r="JXF549" s="169"/>
      <c r="JXG549" s="169"/>
      <c r="JXH549" s="169"/>
      <c r="JXI549" s="169"/>
      <c r="JXJ549" s="169"/>
      <c r="JXK549" s="169"/>
      <c r="JXL549" s="169"/>
      <c r="JXM549" s="169"/>
      <c r="JXN549" s="169"/>
      <c r="JXO549" s="169"/>
      <c r="JXP549" s="169"/>
      <c r="JXQ549" s="169"/>
      <c r="JXR549" s="169"/>
      <c r="JXS549" s="169"/>
      <c r="JXT549" s="169"/>
      <c r="JXU549" s="169"/>
      <c r="JXV549" s="169"/>
      <c r="JXW549" s="169"/>
      <c r="JXX549" s="169"/>
      <c r="JXY549" s="169"/>
      <c r="JXZ549" s="169"/>
      <c r="JYA549" s="169"/>
      <c r="JYB549" s="169"/>
      <c r="JYC549" s="546"/>
      <c r="JYD549" s="546"/>
      <c r="JYE549" s="546"/>
      <c r="JYF549" s="546"/>
      <c r="JYG549" s="546"/>
      <c r="JYH549" s="546"/>
      <c r="JYI549" s="546"/>
      <c r="JYJ549" s="546"/>
      <c r="JYK549" s="546"/>
      <c r="JYL549" s="546"/>
      <c r="JYM549" s="546"/>
      <c r="JYN549" s="546"/>
      <c r="JYO549" s="546"/>
      <c r="JYP549" s="546"/>
      <c r="JYQ549" s="546"/>
      <c r="JYR549" s="546"/>
      <c r="JYS549" s="546"/>
      <c r="JYT549" s="546"/>
      <c r="JYU549" s="546"/>
      <c r="JYV549" s="546"/>
      <c r="JYW549" s="546"/>
      <c r="JYX549" s="546"/>
      <c r="JYY549" s="546"/>
      <c r="JYZ549" s="546"/>
      <c r="JZA549" s="89"/>
      <c r="JZB549" s="89"/>
      <c r="JZC549" s="89"/>
      <c r="JZD549" s="89"/>
      <c r="JZE549" s="89"/>
      <c r="JZF549" s="546"/>
      <c r="JZG549" s="546"/>
      <c r="JZH549" s="89"/>
      <c r="JZI549" s="89"/>
      <c r="JZJ549" s="546"/>
      <c r="JZK549" s="546"/>
      <c r="JZL549" s="89"/>
      <c r="JZM549" s="89"/>
      <c r="JZN549" s="546"/>
      <c r="JZO549" s="546"/>
      <c r="JZP549" s="546"/>
      <c r="JZQ549" s="546"/>
      <c r="JZR549" s="546"/>
      <c r="JZS549" s="546"/>
      <c r="JZT549" s="546"/>
      <c r="JZU549" s="89"/>
      <c r="JZV549" s="89"/>
      <c r="JZW549" s="546"/>
      <c r="JZX549" s="546"/>
      <c r="JZY549" s="89"/>
      <c r="JZZ549" s="89"/>
      <c r="KAA549" s="546"/>
      <c r="KAB549" s="546"/>
      <c r="KAC549" s="546"/>
      <c r="KAD549" s="546"/>
      <c r="KAE549" s="546"/>
      <c r="KAF549" s="204"/>
      <c r="KAG549" s="108"/>
      <c r="KAH549" s="546"/>
      <c r="KAI549" s="546"/>
      <c r="KAJ549" s="546"/>
      <c r="KAK549" s="546"/>
      <c r="KAL549" s="546"/>
      <c r="KAM549" s="546"/>
      <c r="KAN549" s="546"/>
      <c r="KAO549" s="169"/>
      <c r="KAP549" s="169"/>
      <c r="KAQ549" s="169"/>
      <c r="KAR549" s="169"/>
      <c r="KAS549" s="169"/>
      <c r="KAT549" s="169"/>
      <c r="KAU549" s="169"/>
      <c r="KAV549" s="169"/>
      <c r="KAW549" s="169"/>
      <c r="KAX549" s="169"/>
      <c r="KAY549" s="169"/>
      <c r="KAZ549" s="169"/>
      <c r="KBA549" s="169"/>
      <c r="KBB549" s="169"/>
      <c r="KBC549" s="169"/>
      <c r="KBD549" s="169"/>
      <c r="KBE549" s="169"/>
      <c r="KBF549" s="169"/>
      <c r="KBG549" s="169"/>
      <c r="KBH549" s="169"/>
      <c r="KBI549" s="169"/>
      <c r="KBJ549" s="169"/>
      <c r="KBK549" s="169"/>
      <c r="KBL549" s="169"/>
      <c r="KBM549" s="169"/>
      <c r="KBN549" s="169"/>
      <c r="KBO549" s="169"/>
      <c r="KBP549" s="169"/>
      <c r="KBQ549" s="169"/>
      <c r="KBR549" s="169"/>
      <c r="KBS549" s="169"/>
      <c r="KBT549" s="169"/>
      <c r="KBU549" s="169"/>
      <c r="KBV549" s="169"/>
      <c r="KBW549" s="169"/>
      <c r="KBX549" s="169"/>
      <c r="KBY549" s="169"/>
      <c r="KBZ549" s="169"/>
      <c r="KCA549" s="169"/>
      <c r="KCB549" s="169"/>
      <c r="KCC549" s="169"/>
      <c r="KCD549" s="169"/>
      <c r="KCE549" s="169"/>
      <c r="KCF549" s="169"/>
      <c r="KCG549" s="546"/>
      <c r="KCH549" s="546"/>
      <c r="KCI549" s="546"/>
      <c r="KCJ549" s="546"/>
      <c r="KCK549" s="546"/>
      <c r="KCL549" s="546"/>
      <c r="KCM549" s="546"/>
      <c r="KCN549" s="546"/>
      <c r="KCO549" s="546"/>
      <c r="KCP549" s="546"/>
      <c r="KCQ549" s="546"/>
      <c r="KCR549" s="546"/>
      <c r="KCS549" s="546"/>
      <c r="KCT549" s="546"/>
      <c r="KCU549" s="546"/>
      <c r="KCV549" s="546"/>
      <c r="KCW549" s="546"/>
      <c r="KCX549" s="546"/>
      <c r="KCY549" s="546"/>
      <c r="KCZ549" s="546"/>
      <c r="KDA549" s="546"/>
      <c r="KDB549" s="546"/>
      <c r="KDC549" s="546"/>
      <c r="KDD549" s="546"/>
      <c r="KDE549" s="89"/>
      <c r="KDF549" s="89"/>
      <c r="KDG549" s="89"/>
      <c r="KDH549" s="89"/>
      <c r="KDI549" s="89"/>
      <c r="KDJ549" s="546"/>
      <c r="KDK549" s="546"/>
      <c r="KDL549" s="89"/>
      <c r="KDM549" s="89"/>
      <c r="KDN549" s="546"/>
      <c r="KDO549" s="546"/>
      <c r="KDP549" s="89"/>
      <c r="KDQ549" s="89"/>
      <c r="KDR549" s="546"/>
      <c r="KDS549" s="546"/>
      <c r="KDT549" s="546"/>
      <c r="KDU549" s="546"/>
      <c r="KDV549" s="546"/>
      <c r="KDW549" s="546"/>
      <c r="KDX549" s="546"/>
      <c r="KDY549" s="89"/>
      <c r="KDZ549" s="89"/>
      <c r="KEA549" s="546"/>
      <c r="KEB549" s="546"/>
      <c r="KEC549" s="89"/>
      <c r="KED549" s="89"/>
      <c r="KEE549" s="546"/>
      <c r="KEF549" s="546"/>
      <c r="KEG549" s="546"/>
      <c r="KEH549" s="546"/>
      <c r="KEI549" s="546"/>
      <c r="KEJ549" s="204"/>
      <c r="KEK549" s="108"/>
      <c r="KEL549" s="546"/>
      <c r="KEM549" s="546"/>
      <c r="KEN549" s="546"/>
      <c r="KEO549" s="546"/>
      <c r="KEP549" s="546"/>
      <c r="KEQ549" s="546"/>
      <c r="KER549" s="546"/>
      <c r="KES549" s="169"/>
      <c r="KET549" s="169"/>
      <c r="KEU549" s="169"/>
      <c r="KEV549" s="169"/>
      <c r="KEW549" s="169"/>
      <c r="KEX549" s="169"/>
      <c r="KEY549" s="169"/>
      <c r="KEZ549" s="169"/>
      <c r="KFA549" s="169"/>
      <c r="KFB549" s="169"/>
      <c r="KFC549" s="169"/>
      <c r="KFD549" s="169"/>
      <c r="KFE549" s="169"/>
      <c r="KFF549" s="169"/>
      <c r="KFG549" s="169"/>
      <c r="KFH549" s="169"/>
      <c r="KFI549" s="169"/>
      <c r="KFJ549" s="169"/>
      <c r="KFK549" s="169"/>
      <c r="KFL549" s="169"/>
      <c r="KFM549" s="169"/>
      <c r="KFN549" s="169"/>
      <c r="KFO549" s="169"/>
      <c r="KFP549" s="169"/>
      <c r="KFQ549" s="169"/>
      <c r="KFR549" s="169"/>
      <c r="KFS549" s="169"/>
      <c r="KFT549" s="169"/>
      <c r="KFU549" s="169"/>
      <c r="KFV549" s="169"/>
      <c r="KFW549" s="169"/>
      <c r="KFX549" s="169"/>
      <c r="KFY549" s="169"/>
      <c r="KFZ549" s="169"/>
      <c r="KGA549" s="169"/>
      <c r="KGB549" s="169"/>
      <c r="KGC549" s="169"/>
      <c r="KGD549" s="169"/>
      <c r="KGE549" s="169"/>
      <c r="KGF549" s="169"/>
      <c r="KGG549" s="169"/>
      <c r="KGH549" s="169"/>
      <c r="KGI549" s="169"/>
      <c r="KGJ549" s="169"/>
      <c r="KGK549" s="546"/>
      <c r="KGL549" s="546"/>
      <c r="KGM549" s="546"/>
      <c r="KGN549" s="546"/>
      <c r="KGO549" s="546"/>
      <c r="KGP549" s="546"/>
      <c r="KGQ549" s="546"/>
      <c r="KGR549" s="546"/>
      <c r="KGS549" s="546"/>
      <c r="KGT549" s="546"/>
      <c r="KGU549" s="546"/>
      <c r="KGV549" s="546"/>
      <c r="KGW549" s="546"/>
      <c r="KGX549" s="546"/>
      <c r="KGY549" s="546"/>
      <c r="KGZ549" s="546"/>
      <c r="KHA549" s="546"/>
      <c r="KHB549" s="546"/>
      <c r="KHC549" s="546"/>
      <c r="KHD549" s="546"/>
      <c r="KHE549" s="546"/>
      <c r="KHF549" s="546"/>
      <c r="KHG549" s="546"/>
      <c r="KHH549" s="546"/>
      <c r="KHI549" s="89"/>
      <c r="KHJ549" s="89"/>
      <c r="KHK549" s="89"/>
      <c r="KHL549" s="89"/>
      <c r="KHM549" s="89"/>
      <c r="KHN549" s="546"/>
      <c r="KHO549" s="546"/>
      <c r="KHP549" s="89"/>
      <c r="KHQ549" s="89"/>
      <c r="KHR549" s="546"/>
      <c r="KHS549" s="546"/>
      <c r="KHT549" s="89"/>
      <c r="KHU549" s="89"/>
      <c r="KHV549" s="546"/>
      <c r="KHW549" s="546"/>
      <c r="KHX549" s="546"/>
      <c r="KHY549" s="546"/>
      <c r="KHZ549" s="546"/>
      <c r="KIA549" s="546"/>
      <c r="KIB549" s="546"/>
      <c r="KIC549" s="89"/>
      <c r="KID549" s="89"/>
      <c r="KIE549" s="546"/>
      <c r="KIF549" s="546"/>
      <c r="KIG549" s="89"/>
      <c r="KIH549" s="89"/>
      <c r="KII549" s="546"/>
      <c r="KIJ549" s="546"/>
      <c r="KIK549" s="546"/>
      <c r="KIL549" s="546"/>
      <c r="KIM549" s="546"/>
      <c r="KIN549" s="204"/>
      <c r="KIO549" s="108"/>
      <c r="KIP549" s="546"/>
      <c r="KIQ549" s="546"/>
      <c r="KIR549" s="546"/>
      <c r="KIS549" s="546"/>
      <c r="KIT549" s="546"/>
      <c r="KIU549" s="546"/>
      <c r="KIV549" s="546"/>
      <c r="KIW549" s="169"/>
      <c r="KIX549" s="169"/>
      <c r="KIY549" s="169"/>
      <c r="KIZ549" s="169"/>
      <c r="KJA549" s="169"/>
      <c r="KJB549" s="169"/>
      <c r="KJC549" s="169"/>
      <c r="KJD549" s="169"/>
      <c r="KJE549" s="169"/>
      <c r="KJF549" s="169"/>
      <c r="KJG549" s="169"/>
      <c r="KJH549" s="169"/>
      <c r="KJI549" s="169"/>
      <c r="KJJ549" s="169"/>
      <c r="KJK549" s="169"/>
      <c r="KJL549" s="169"/>
      <c r="KJM549" s="169"/>
      <c r="KJN549" s="169"/>
      <c r="KJO549" s="169"/>
      <c r="KJP549" s="169"/>
      <c r="KJQ549" s="169"/>
      <c r="KJR549" s="169"/>
      <c r="KJS549" s="169"/>
      <c r="KJT549" s="169"/>
      <c r="KJU549" s="169"/>
      <c r="KJV549" s="169"/>
      <c r="KJW549" s="169"/>
      <c r="KJX549" s="169"/>
      <c r="KJY549" s="169"/>
      <c r="KJZ549" s="169"/>
      <c r="KKA549" s="169"/>
      <c r="KKB549" s="169"/>
      <c r="KKC549" s="169"/>
      <c r="KKD549" s="169"/>
      <c r="KKE549" s="169"/>
      <c r="KKF549" s="169"/>
      <c r="KKG549" s="169"/>
      <c r="KKH549" s="169"/>
      <c r="KKI549" s="169"/>
      <c r="KKJ549" s="169"/>
      <c r="KKK549" s="169"/>
      <c r="KKL549" s="169"/>
      <c r="KKM549" s="169"/>
      <c r="KKN549" s="169"/>
      <c r="KKO549" s="546"/>
      <c r="KKP549" s="546"/>
      <c r="KKQ549" s="546"/>
      <c r="KKR549" s="546"/>
      <c r="KKS549" s="546"/>
      <c r="KKT549" s="546"/>
      <c r="KKU549" s="546"/>
      <c r="KKV549" s="546"/>
      <c r="KKW549" s="546"/>
      <c r="KKX549" s="546"/>
      <c r="KKY549" s="546"/>
      <c r="KKZ549" s="546"/>
      <c r="KLA549" s="546"/>
      <c r="KLB549" s="546"/>
      <c r="KLC549" s="546"/>
      <c r="KLD549" s="546"/>
      <c r="KLE549" s="546"/>
      <c r="KLF549" s="546"/>
      <c r="KLG549" s="546"/>
      <c r="KLH549" s="546"/>
      <c r="KLI549" s="546"/>
      <c r="KLJ549" s="546"/>
      <c r="KLK549" s="546"/>
      <c r="KLL549" s="546"/>
      <c r="KLM549" s="89"/>
      <c r="KLN549" s="89"/>
      <c r="KLO549" s="89"/>
      <c r="KLP549" s="89"/>
      <c r="KLQ549" s="89"/>
      <c r="KLR549" s="546"/>
      <c r="KLS549" s="546"/>
      <c r="KLT549" s="89"/>
      <c r="KLU549" s="89"/>
      <c r="KLV549" s="546"/>
      <c r="KLW549" s="546"/>
      <c r="KLX549" s="89"/>
      <c r="KLY549" s="89"/>
      <c r="KLZ549" s="546"/>
      <c r="KMA549" s="546"/>
      <c r="KMB549" s="546"/>
      <c r="KMC549" s="546"/>
      <c r="KMD549" s="546"/>
      <c r="KME549" s="546"/>
      <c r="KMF549" s="546"/>
      <c r="KMG549" s="89"/>
      <c r="KMH549" s="89"/>
      <c r="KMI549" s="546"/>
      <c r="KMJ549" s="546"/>
      <c r="KMK549" s="89"/>
      <c r="KML549" s="89"/>
      <c r="KMM549" s="546"/>
      <c r="KMN549" s="546"/>
      <c r="KMO549" s="546"/>
      <c r="KMP549" s="546"/>
      <c r="KMQ549" s="546"/>
      <c r="KMR549" s="204"/>
      <c r="KMS549" s="108"/>
      <c r="KMT549" s="546"/>
      <c r="KMU549" s="546"/>
      <c r="KMV549" s="546"/>
      <c r="KMW549" s="546"/>
      <c r="KMX549" s="546"/>
      <c r="KMY549" s="546"/>
      <c r="KMZ549" s="546"/>
      <c r="KNA549" s="169"/>
      <c r="KNB549" s="169"/>
      <c r="KNC549" s="169"/>
      <c r="KND549" s="169"/>
      <c r="KNE549" s="169"/>
      <c r="KNF549" s="169"/>
      <c r="KNG549" s="169"/>
      <c r="KNH549" s="169"/>
      <c r="KNI549" s="169"/>
      <c r="KNJ549" s="169"/>
      <c r="KNK549" s="169"/>
      <c r="KNL549" s="169"/>
      <c r="KNM549" s="169"/>
      <c r="KNN549" s="169"/>
      <c r="KNO549" s="169"/>
      <c r="KNP549" s="169"/>
      <c r="KNQ549" s="169"/>
      <c r="KNR549" s="169"/>
      <c r="KNS549" s="169"/>
      <c r="KNT549" s="169"/>
      <c r="KNU549" s="169"/>
      <c r="KNV549" s="169"/>
      <c r="KNW549" s="169"/>
      <c r="KNX549" s="169"/>
      <c r="KNY549" s="169"/>
      <c r="KNZ549" s="169"/>
      <c r="KOA549" s="169"/>
      <c r="KOB549" s="169"/>
      <c r="KOC549" s="169"/>
      <c r="KOD549" s="169"/>
      <c r="KOE549" s="169"/>
      <c r="KOF549" s="169"/>
      <c r="KOG549" s="169"/>
      <c r="KOH549" s="169"/>
      <c r="KOI549" s="169"/>
      <c r="KOJ549" s="169"/>
      <c r="KOK549" s="169"/>
      <c r="KOL549" s="169"/>
      <c r="KOM549" s="169"/>
      <c r="KON549" s="169"/>
      <c r="KOO549" s="169"/>
      <c r="KOP549" s="169"/>
      <c r="KOQ549" s="169"/>
      <c r="KOR549" s="169"/>
      <c r="KOS549" s="546"/>
      <c r="KOT549" s="546"/>
      <c r="KOU549" s="546"/>
      <c r="KOV549" s="546"/>
      <c r="KOW549" s="546"/>
      <c r="KOX549" s="546"/>
      <c r="KOY549" s="546"/>
      <c r="KOZ549" s="546"/>
      <c r="KPA549" s="546"/>
      <c r="KPB549" s="546"/>
      <c r="KPC549" s="546"/>
      <c r="KPD549" s="546"/>
      <c r="KPE549" s="546"/>
      <c r="KPF549" s="546"/>
      <c r="KPG549" s="546"/>
      <c r="KPH549" s="546"/>
      <c r="KPI549" s="546"/>
      <c r="KPJ549" s="546"/>
      <c r="KPK549" s="546"/>
      <c r="KPL549" s="546"/>
      <c r="KPM549" s="546"/>
      <c r="KPN549" s="546"/>
      <c r="KPO549" s="546"/>
      <c r="KPP549" s="546"/>
      <c r="KPQ549" s="89"/>
      <c r="KPR549" s="89"/>
      <c r="KPS549" s="89"/>
      <c r="KPT549" s="89"/>
      <c r="KPU549" s="89"/>
      <c r="KPV549" s="546"/>
      <c r="KPW549" s="546"/>
      <c r="KPX549" s="89"/>
      <c r="KPY549" s="89"/>
      <c r="KPZ549" s="546"/>
      <c r="KQA549" s="546"/>
      <c r="KQB549" s="89"/>
      <c r="KQC549" s="89"/>
      <c r="KQD549" s="546"/>
      <c r="KQE549" s="546"/>
      <c r="KQF549" s="546"/>
      <c r="KQG549" s="546"/>
      <c r="KQH549" s="546"/>
      <c r="KQI549" s="546"/>
      <c r="KQJ549" s="546"/>
      <c r="KQK549" s="89"/>
      <c r="KQL549" s="89"/>
      <c r="KQM549" s="546"/>
      <c r="KQN549" s="546"/>
      <c r="KQO549" s="89"/>
      <c r="KQP549" s="89"/>
      <c r="KQQ549" s="546"/>
      <c r="KQR549" s="546"/>
      <c r="KQS549" s="546"/>
      <c r="KQT549" s="546"/>
      <c r="KQU549" s="546"/>
      <c r="KQV549" s="204"/>
      <c r="KQW549" s="108"/>
      <c r="KQX549" s="546"/>
      <c r="KQY549" s="546"/>
      <c r="KQZ549" s="546"/>
      <c r="KRA549" s="546"/>
      <c r="KRB549" s="546"/>
      <c r="KRC549" s="546"/>
      <c r="KRD549" s="546"/>
      <c r="KRE549" s="169"/>
      <c r="KRF549" s="169"/>
      <c r="KRG549" s="169"/>
      <c r="KRH549" s="169"/>
      <c r="KRI549" s="169"/>
      <c r="KRJ549" s="169"/>
      <c r="KRK549" s="169"/>
      <c r="KRL549" s="169"/>
      <c r="KRM549" s="169"/>
      <c r="KRN549" s="169"/>
      <c r="KRO549" s="169"/>
      <c r="KRP549" s="169"/>
      <c r="KRQ549" s="169"/>
      <c r="KRR549" s="169"/>
      <c r="KRS549" s="169"/>
      <c r="KRT549" s="169"/>
      <c r="KRU549" s="169"/>
      <c r="KRV549" s="169"/>
      <c r="KRW549" s="169"/>
      <c r="KRX549" s="169"/>
      <c r="KRY549" s="169"/>
      <c r="KRZ549" s="169"/>
      <c r="KSA549" s="169"/>
      <c r="KSB549" s="169"/>
      <c r="KSC549" s="169"/>
      <c r="KSD549" s="169"/>
      <c r="KSE549" s="169"/>
      <c r="KSF549" s="169"/>
      <c r="KSG549" s="169"/>
      <c r="KSH549" s="169"/>
      <c r="KSI549" s="169"/>
      <c r="KSJ549" s="169"/>
      <c r="KSK549" s="169"/>
      <c r="KSL549" s="169"/>
      <c r="KSM549" s="169"/>
      <c r="KSN549" s="169"/>
      <c r="KSO549" s="169"/>
      <c r="KSP549" s="169"/>
      <c r="KSQ549" s="169"/>
      <c r="KSR549" s="169"/>
      <c r="KSS549" s="169"/>
      <c r="KST549" s="169"/>
      <c r="KSU549" s="169"/>
      <c r="KSV549" s="169"/>
      <c r="KSW549" s="546"/>
      <c r="KSX549" s="546"/>
      <c r="KSY549" s="546"/>
      <c r="KSZ549" s="546"/>
      <c r="KTA549" s="546"/>
      <c r="KTB549" s="546"/>
      <c r="KTC549" s="546"/>
      <c r="KTD549" s="546"/>
      <c r="KTE549" s="546"/>
      <c r="KTF549" s="546"/>
      <c r="KTG549" s="546"/>
      <c r="KTH549" s="546"/>
      <c r="KTI549" s="546"/>
      <c r="KTJ549" s="546"/>
      <c r="KTK549" s="546"/>
      <c r="KTL549" s="546"/>
      <c r="KTM549" s="546"/>
      <c r="KTN549" s="546"/>
      <c r="KTO549" s="546"/>
      <c r="KTP549" s="546"/>
      <c r="KTQ549" s="546"/>
      <c r="KTR549" s="546"/>
      <c r="KTS549" s="546"/>
      <c r="KTT549" s="546"/>
      <c r="KTU549" s="89"/>
      <c r="KTV549" s="89"/>
      <c r="KTW549" s="89"/>
      <c r="KTX549" s="89"/>
      <c r="KTY549" s="89"/>
      <c r="KTZ549" s="546"/>
      <c r="KUA549" s="546"/>
      <c r="KUB549" s="89"/>
      <c r="KUC549" s="89"/>
      <c r="KUD549" s="546"/>
      <c r="KUE549" s="546"/>
      <c r="KUF549" s="89"/>
      <c r="KUG549" s="89"/>
      <c r="KUH549" s="546"/>
      <c r="KUI549" s="546"/>
      <c r="KUJ549" s="546"/>
      <c r="KUK549" s="546"/>
      <c r="KUL549" s="546"/>
      <c r="KUM549" s="546"/>
      <c r="KUN549" s="546"/>
      <c r="KUO549" s="89"/>
      <c r="KUP549" s="89"/>
      <c r="KUQ549" s="546"/>
      <c r="KUR549" s="546"/>
      <c r="KUS549" s="89"/>
      <c r="KUT549" s="89"/>
      <c r="KUU549" s="546"/>
      <c r="KUV549" s="546"/>
      <c r="KUW549" s="546"/>
      <c r="KUX549" s="546"/>
      <c r="KUY549" s="546"/>
      <c r="KUZ549" s="204"/>
      <c r="KVA549" s="108"/>
      <c r="KVB549" s="546"/>
      <c r="KVC549" s="546"/>
      <c r="KVD549" s="546"/>
      <c r="KVE549" s="546"/>
      <c r="KVF549" s="546"/>
      <c r="KVG549" s="546"/>
      <c r="KVH549" s="546"/>
      <c r="KVI549" s="169"/>
      <c r="KVJ549" s="169"/>
      <c r="KVK549" s="169"/>
      <c r="KVL549" s="169"/>
      <c r="KVM549" s="169"/>
      <c r="KVN549" s="169"/>
      <c r="KVO549" s="169"/>
      <c r="KVP549" s="169"/>
      <c r="KVQ549" s="169"/>
      <c r="KVR549" s="169"/>
      <c r="KVS549" s="169"/>
      <c r="KVT549" s="169"/>
      <c r="KVU549" s="169"/>
      <c r="KVV549" s="169"/>
      <c r="KVW549" s="169"/>
      <c r="KVX549" s="169"/>
      <c r="KVY549" s="169"/>
      <c r="KVZ549" s="169"/>
      <c r="KWA549" s="169"/>
      <c r="KWB549" s="169"/>
      <c r="KWC549" s="169"/>
      <c r="KWD549" s="169"/>
      <c r="KWE549" s="169"/>
      <c r="KWF549" s="169"/>
      <c r="KWG549" s="169"/>
      <c r="KWH549" s="169"/>
      <c r="KWI549" s="169"/>
      <c r="KWJ549" s="169"/>
      <c r="KWK549" s="169"/>
      <c r="KWL549" s="169"/>
      <c r="KWM549" s="169"/>
      <c r="KWN549" s="169"/>
      <c r="KWO549" s="169"/>
      <c r="KWP549" s="169"/>
      <c r="KWQ549" s="169"/>
      <c r="KWR549" s="169"/>
      <c r="KWS549" s="169"/>
      <c r="KWT549" s="169"/>
      <c r="KWU549" s="169"/>
      <c r="KWV549" s="169"/>
      <c r="KWW549" s="169"/>
      <c r="KWX549" s="169"/>
      <c r="KWY549" s="169"/>
      <c r="KWZ549" s="169"/>
      <c r="KXA549" s="546"/>
      <c r="KXB549" s="546"/>
      <c r="KXC549" s="546"/>
      <c r="KXD549" s="546"/>
      <c r="KXE549" s="546"/>
      <c r="KXF549" s="546"/>
      <c r="KXG549" s="546"/>
      <c r="KXH549" s="546"/>
      <c r="KXI549" s="546"/>
      <c r="KXJ549" s="546"/>
      <c r="KXK549" s="546"/>
      <c r="KXL549" s="546"/>
      <c r="KXM549" s="546"/>
      <c r="KXN549" s="546"/>
      <c r="KXO549" s="546"/>
      <c r="KXP549" s="546"/>
      <c r="KXQ549" s="546"/>
      <c r="KXR549" s="546"/>
      <c r="KXS549" s="546"/>
      <c r="KXT549" s="546"/>
      <c r="KXU549" s="546"/>
      <c r="KXV549" s="546"/>
      <c r="KXW549" s="546"/>
      <c r="KXX549" s="546"/>
      <c r="KXY549" s="89"/>
      <c r="KXZ549" s="89"/>
      <c r="KYA549" s="89"/>
      <c r="KYB549" s="89"/>
      <c r="KYC549" s="89"/>
      <c r="KYD549" s="546"/>
      <c r="KYE549" s="546"/>
      <c r="KYF549" s="89"/>
      <c r="KYG549" s="89"/>
      <c r="KYH549" s="546"/>
      <c r="KYI549" s="546"/>
      <c r="KYJ549" s="89"/>
      <c r="KYK549" s="89"/>
      <c r="KYL549" s="546"/>
      <c r="KYM549" s="546"/>
      <c r="KYN549" s="546"/>
      <c r="KYO549" s="546"/>
      <c r="KYP549" s="546"/>
      <c r="KYQ549" s="546"/>
      <c r="KYR549" s="546"/>
      <c r="KYS549" s="89"/>
      <c r="KYT549" s="89"/>
      <c r="KYU549" s="546"/>
      <c r="KYV549" s="546"/>
      <c r="KYW549" s="89"/>
      <c r="KYX549" s="89"/>
      <c r="KYY549" s="546"/>
      <c r="KYZ549" s="546"/>
      <c r="KZA549" s="546"/>
      <c r="KZB549" s="546"/>
      <c r="KZC549" s="546"/>
      <c r="KZD549" s="204"/>
      <c r="KZE549" s="108"/>
      <c r="KZF549" s="546"/>
      <c r="KZG549" s="546"/>
      <c r="KZH549" s="546"/>
      <c r="KZI549" s="546"/>
      <c r="KZJ549" s="546"/>
      <c r="KZK549" s="546"/>
      <c r="KZL549" s="546"/>
      <c r="KZM549" s="169"/>
      <c r="KZN549" s="169"/>
      <c r="KZO549" s="169"/>
      <c r="KZP549" s="169"/>
      <c r="KZQ549" s="169"/>
      <c r="KZR549" s="169"/>
      <c r="KZS549" s="169"/>
      <c r="KZT549" s="169"/>
      <c r="KZU549" s="169"/>
      <c r="KZV549" s="169"/>
      <c r="KZW549" s="169"/>
      <c r="KZX549" s="169"/>
      <c r="KZY549" s="169"/>
      <c r="KZZ549" s="169"/>
      <c r="LAA549" s="169"/>
      <c r="LAB549" s="169"/>
      <c r="LAC549" s="169"/>
      <c r="LAD549" s="169"/>
      <c r="LAE549" s="169"/>
      <c r="LAF549" s="169"/>
      <c r="LAG549" s="169"/>
      <c r="LAH549" s="169"/>
      <c r="LAI549" s="169"/>
      <c r="LAJ549" s="169"/>
      <c r="LAK549" s="169"/>
      <c r="LAL549" s="169"/>
      <c r="LAM549" s="169"/>
      <c r="LAN549" s="169"/>
      <c r="LAO549" s="169"/>
      <c r="LAP549" s="169"/>
      <c r="LAQ549" s="169"/>
      <c r="LAR549" s="169"/>
      <c r="LAS549" s="169"/>
      <c r="LAT549" s="169"/>
      <c r="LAU549" s="169"/>
      <c r="LAV549" s="169"/>
      <c r="LAW549" s="169"/>
      <c r="LAX549" s="169"/>
      <c r="LAY549" s="169"/>
      <c r="LAZ549" s="169"/>
      <c r="LBA549" s="169"/>
      <c r="LBB549" s="169"/>
      <c r="LBC549" s="169"/>
      <c r="LBD549" s="169"/>
      <c r="LBE549" s="546"/>
      <c r="LBF549" s="546"/>
      <c r="LBG549" s="546"/>
      <c r="LBH549" s="546"/>
      <c r="LBI549" s="546"/>
      <c r="LBJ549" s="546"/>
      <c r="LBK549" s="546"/>
      <c r="LBL549" s="546"/>
      <c r="LBM549" s="546"/>
      <c r="LBN549" s="546"/>
      <c r="LBO549" s="546"/>
      <c r="LBP549" s="546"/>
      <c r="LBQ549" s="546"/>
      <c r="LBR549" s="546"/>
      <c r="LBS549" s="546"/>
      <c r="LBT549" s="546"/>
      <c r="LBU549" s="546"/>
      <c r="LBV549" s="546"/>
      <c r="LBW549" s="546"/>
      <c r="LBX549" s="546"/>
      <c r="LBY549" s="546"/>
      <c r="LBZ549" s="546"/>
      <c r="LCA549" s="546"/>
      <c r="LCB549" s="546"/>
      <c r="LCC549" s="89"/>
      <c r="LCD549" s="89"/>
      <c r="LCE549" s="89"/>
      <c r="LCF549" s="89"/>
      <c r="LCG549" s="89"/>
      <c r="LCH549" s="546"/>
      <c r="LCI549" s="546"/>
      <c r="LCJ549" s="89"/>
      <c r="LCK549" s="89"/>
      <c r="LCL549" s="546"/>
      <c r="LCM549" s="546"/>
      <c r="LCN549" s="89"/>
      <c r="LCO549" s="89"/>
      <c r="LCP549" s="546"/>
      <c r="LCQ549" s="546"/>
      <c r="LCR549" s="546"/>
      <c r="LCS549" s="546"/>
      <c r="LCT549" s="546"/>
      <c r="LCU549" s="546"/>
      <c r="LCV549" s="546"/>
      <c r="LCW549" s="89"/>
      <c r="LCX549" s="89"/>
      <c r="LCY549" s="546"/>
      <c r="LCZ549" s="546"/>
      <c r="LDA549" s="89"/>
      <c r="LDB549" s="89"/>
      <c r="LDC549" s="546"/>
      <c r="LDD549" s="546"/>
      <c r="LDE549" s="546"/>
      <c r="LDF549" s="546"/>
      <c r="LDG549" s="546"/>
      <c r="LDH549" s="204"/>
      <c r="LDI549" s="108"/>
      <c r="LDJ549" s="546"/>
      <c r="LDK549" s="546"/>
      <c r="LDL549" s="546"/>
      <c r="LDM549" s="546"/>
      <c r="LDN549" s="546"/>
      <c r="LDO549" s="546"/>
      <c r="LDP549" s="546"/>
      <c r="LDQ549" s="169"/>
      <c r="LDR549" s="169"/>
      <c r="LDS549" s="169"/>
      <c r="LDT549" s="169"/>
      <c r="LDU549" s="169"/>
      <c r="LDV549" s="169"/>
      <c r="LDW549" s="169"/>
      <c r="LDX549" s="169"/>
      <c r="LDY549" s="169"/>
      <c r="LDZ549" s="169"/>
      <c r="LEA549" s="169"/>
      <c r="LEB549" s="169"/>
      <c r="LEC549" s="169"/>
      <c r="LED549" s="169"/>
      <c r="LEE549" s="169"/>
      <c r="LEF549" s="169"/>
      <c r="LEG549" s="169"/>
      <c r="LEH549" s="169"/>
      <c r="LEI549" s="169"/>
      <c r="LEJ549" s="169"/>
      <c r="LEK549" s="169"/>
      <c r="LEL549" s="169"/>
      <c r="LEM549" s="169"/>
      <c r="LEN549" s="169"/>
      <c r="LEO549" s="169"/>
      <c r="LEP549" s="169"/>
      <c r="LEQ549" s="169"/>
      <c r="LER549" s="169"/>
      <c r="LES549" s="169"/>
      <c r="LET549" s="169"/>
      <c r="LEU549" s="169"/>
      <c r="LEV549" s="169"/>
      <c r="LEW549" s="169"/>
      <c r="LEX549" s="169"/>
      <c r="LEY549" s="169"/>
      <c r="LEZ549" s="169"/>
      <c r="LFA549" s="169"/>
      <c r="LFB549" s="169"/>
      <c r="LFC549" s="169"/>
      <c r="LFD549" s="169"/>
      <c r="LFE549" s="169"/>
      <c r="LFF549" s="169"/>
      <c r="LFG549" s="169"/>
      <c r="LFH549" s="169"/>
      <c r="LFI549" s="546"/>
      <c r="LFJ549" s="546"/>
      <c r="LFK549" s="546"/>
      <c r="LFL549" s="546"/>
      <c r="LFM549" s="546"/>
      <c r="LFN549" s="546"/>
      <c r="LFO549" s="546"/>
      <c r="LFP549" s="546"/>
      <c r="LFQ549" s="546"/>
      <c r="LFR549" s="546"/>
      <c r="LFS549" s="546"/>
      <c r="LFT549" s="546"/>
      <c r="LFU549" s="546"/>
      <c r="LFV549" s="546"/>
      <c r="LFW549" s="546"/>
      <c r="LFX549" s="546"/>
      <c r="LFY549" s="546"/>
      <c r="LFZ549" s="546"/>
      <c r="LGA549" s="546"/>
      <c r="LGB549" s="546"/>
      <c r="LGC549" s="546"/>
      <c r="LGD549" s="546"/>
      <c r="LGE549" s="546"/>
      <c r="LGF549" s="546"/>
      <c r="LGG549" s="89"/>
      <c r="LGH549" s="89"/>
      <c r="LGI549" s="89"/>
      <c r="LGJ549" s="89"/>
      <c r="LGK549" s="89"/>
      <c r="LGL549" s="546"/>
      <c r="LGM549" s="546"/>
      <c r="LGN549" s="89"/>
      <c r="LGO549" s="89"/>
      <c r="LGP549" s="546"/>
      <c r="LGQ549" s="546"/>
      <c r="LGR549" s="89"/>
      <c r="LGS549" s="89"/>
      <c r="LGT549" s="546"/>
      <c r="LGU549" s="546"/>
      <c r="LGV549" s="546"/>
      <c r="LGW549" s="546"/>
      <c r="LGX549" s="546"/>
      <c r="LGY549" s="546"/>
      <c r="LGZ549" s="546"/>
      <c r="LHA549" s="89"/>
      <c r="LHB549" s="89"/>
      <c r="LHC549" s="546"/>
      <c r="LHD549" s="546"/>
      <c r="LHE549" s="89"/>
      <c r="LHF549" s="89"/>
      <c r="LHG549" s="546"/>
      <c r="LHH549" s="546"/>
      <c r="LHI549" s="546"/>
      <c r="LHJ549" s="546"/>
      <c r="LHK549" s="546"/>
      <c r="LHL549" s="204"/>
      <c r="LHM549" s="108"/>
      <c r="LHN549" s="546"/>
      <c r="LHO549" s="546"/>
      <c r="LHP549" s="546"/>
      <c r="LHQ549" s="546"/>
      <c r="LHR549" s="546"/>
      <c r="LHS549" s="546"/>
      <c r="LHT549" s="546"/>
      <c r="LHU549" s="169"/>
      <c r="LHV549" s="169"/>
      <c r="LHW549" s="169"/>
      <c r="LHX549" s="169"/>
      <c r="LHY549" s="169"/>
      <c r="LHZ549" s="169"/>
      <c r="LIA549" s="169"/>
      <c r="LIB549" s="169"/>
      <c r="LIC549" s="169"/>
      <c r="LID549" s="169"/>
      <c r="LIE549" s="169"/>
      <c r="LIF549" s="169"/>
      <c r="LIG549" s="169"/>
      <c r="LIH549" s="169"/>
      <c r="LII549" s="169"/>
      <c r="LIJ549" s="169"/>
      <c r="LIK549" s="169"/>
      <c r="LIL549" s="169"/>
      <c r="LIM549" s="169"/>
      <c r="LIN549" s="169"/>
      <c r="LIO549" s="169"/>
      <c r="LIP549" s="169"/>
      <c r="LIQ549" s="169"/>
      <c r="LIR549" s="169"/>
      <c r="LIS549" s="169"/>
      <c r="LIT549" s="169"/>
      <c r="LIU549" s="169"/>
      <c r="LIV549" s="169"/>
      <c r="LIW549" s="169"/>
      <c r="LIX549" s="169"/>
      <c r="LIY549" s="169"/>
      <c r="LIZ549" s="169"/>
      <c r="LJA549" s="169"/>
      <c r="LJB549" s="169"/>
      <c r="LJC549" s="169"/>
      <c r="LJD549" s="169"/>
      <c r="LJE549" s="169"/>
      <c r="LJF549" s="169"/>
      <c r="LJG549" s="169"/>
      <c r="LJH549" s="169"/>
      <c r="LJI549" s="169"/>
      <c r="LJJ549" s="169"/>
      <c r="LJK549" s="169"/>
      <c r="LJL549" s="169"/>
      <c r="LJM549" s="546"/>
      <c r="LJN549" s="546"/>
      <c r="LJO549" s="546"/>
      <c r="LJP549" s="546"/>
      <c r="LJQ549" s="546"/>
      <c r="LJR549" s="546"/>
      <c r="LJS549" s="546"/>
      <c r="LJT549" s="546"/>
      <c r="LJU549" s="546"/>
      <c r="LJV549" s="546"/>
      <c r="LJW549" s="546"/>
      <c r="LJX549" s="546"/>
      <c r="LJY549" s="546"/>
      <c r="LJZ549" s="546"/>
      <c r="LKA549" s="546"/>
      <c r="LKB549" s="546"/>
      <c r="LKC549" s="546"/>
      <c r="LKD549" s="546"/>
      <c r="LKE549" s="546"/>
      <c r="LKF549" s="546"/>
      <c r="LKG549" s="546"/>
      <c r="LKH549" s="546"/>
      <c r="LKI549" s="546"/>
      <c r="LKJ549" s="546"/>
      <c r="LKK549" s="89"/>
      <c r="LKL549" s="89"/>
      <c r="LKM549" s="89"/>
      <c r="LKN549" s="89"/>
      <c r="LKO549" s="89"/>
      <c r="LKP549" s="546"/>
      <c r="LKQ549" s="546"/>
      <c r="LKR549" s="89"/>
      <c r="LKS549" s="89"/>
      <c r="LKT549" s="546"/>
      <c r="LKU549" s="546"/>
      <c r="LKV549" s="89"/>
      <c r="LKW549" s="89"/>
      <c r="LKX549" s="546"/>
      <c r="LKY549" s="546"/>
      <c r="LKZ549" s="546"/>
      <c r="LLA549" s="546"/>
      <c r="LLB549" s="546"/>
      <c r="LLC549" s="546"/>
      <c r="LLD549" s="546"/>
      <c r="LLE549" s="89"/>
      <c r="LLF549" s="89"/>
      <c r="LLG549" s="546"/>
      <c r="LLH549" s="546"/>
      <c r="LLI549" s="89"/>
      <c r="LLJ549" s="89"/>
      <c r="LLK549" s="546"/>
      <c r="LLL549" s="546"/>
      <c r="LLM549" s="546"/>
      <c r="LLN549" s="546"/>
      <c r="LLO549" s="546"/>
      <c r="LLP549" s="204"/>
      <c r="LLQ549" s="108"/>
      <c r="LLR549" s="546"/>
      <c r="LLS549" s="546"/>
      <c r="LLT549" s="546"/>
      <c r="LLU549" s="546"/>
      <c r="LLV549" s="546"/>
      <c r="LLW549" s="546"/>
      <c r="LLX549" s="546"/>
      <c r="LLY549" s="169"/>
      <c r="LLZ549" s="169"/>
      <c r="LMA549" s="169"/>
      <c r="LMB549" s="169"/>
      <c r="LMC549" s="169"/>
      <c r="LMD549" s="169"/>
      <c r="LME549" s="169"/>
      <c r="LMF549" s="169"/>
      <c r="LMG549" s="169"/>
      <c r="LMH549" s="169"/>
      <c r="LMI549" s="169"/>
      <c r="LMJ549" s="169"/>
      <c r="LMK549" s="169"/>
      <c r="LML549" s="169"/>
      <c r="LMM549" s="169"/>
      <c r="LMN549" s="169"/>
      <c r="LMO549" s="169"/>
      <c r="LMP549" s="169"/>
      <c r="LMQ549" s="169"/>
      <c r="LMR549" s="169"/>
      <c r="LMS549" s="169"/>
      <c r="LMT549" s="169"/>
      <c r="LMU549" s="169"/>
      <c r="LMV549" s="169"/>
      <c r="LMW549" s="169"/>
      <c r="LMX549" s="169"/>
      <c r="LMY549" s="169"/>
      <c r="LMZ549" s="169"/>
      <c r="LNA549" s="169"/>
      <c r="LNB549" s="169"/>
      <c r="LNC549" s="169"/>
      <c r="LND549" s="169"/>
      <c r="LNE549" s="169"/>
      <c r="LNF549" s="169"/>
      <c r="LNG549" s="169"/>
      <c r="LNH549" s="169"/>
      <c r="LNI549" s="169"/>
      <c r="LNJ549" s="169"/>
      <c r="LNK549" s="169"/>
      <c r="LNL549" s="169"/>
      <c r="LNM549" s="169"/>
      <c r="LNN549" s="169"/>
      <c r="LNO549" s="169"/>
      <c r="LNP549" s="169"/>
      <c r="LNQ549" s="546"/>
      <c r="LNR549" s="546"/>
      <c r="LNS549" s="546"/>
      <c r="LNT549" s="546"/>
      <c r="LNU549" s="546"/>
      <c r="LNV549" s="546"/>
      <c r="LNW549" s="546"/>
      <c r="LNX549" s="546"/>
      <c r="LNY549" s="546"/>
      <c r="LNZ549" s="546"/>
      <c r="LOA549" s="546"/>
      <c r="LOB549" s="546"/>
      <c r="LOC549" s="546"/>
      <c r="LOD549" s="546"/>
      <c r="LOE549" s="546"/>
      <c r="LOF549" s="546"/>
      <c r="LOG549" s="546"/>
      <c r="LOH549" s="546"/>
      <c r="LOI549" s="546"/>
      <c r="LOJ549" s="546"/>
      <c r="LOK549" s="546"/>
      <c r="LOL549" s="546"/>
      <c r="LOM549" s="546"/>
      <c r="LON549" s="546"/>
      <c r="LOO549" s="89"/>
      <c r="LOP549" s="89"/>
      <c r="LOQ549" s="89"/>
      <c r="LOR549" s="89"/>
      <c r="LOS549" s="89"/>
      <c r="LOT549" s="546"/>
      <c r="LOU549" s="546"/>
      <c r="LOV549" s="89"/>
      <c r="LOW549" s="89"/>
      <c r="LOX549" s="546"/>
      <c r="LOY549" s="546"/>
      <c r="LOZ549" s="89"/>
      <c r="LPA549" s="89"/>
      <c r="LPB549" s="546"/>
      <c r="LPC549" s="546"/>
      <c r="LPD549" s="546"/>
      <c r="LPE549" s="546"/>
      <c r="LPF549" s="546"/>
      <c r="LPG549" s="546"/>
      <c r="LPH549" s="546"/>
      <c r="LPI549" s="89"/>
      <c r="LPJ549" s="89"/>
      <c r="LPK549" s="546"/>
      <c r="LPL549" s="546"/>
      <c r="LPM549" s="89"/>
      <c r="LPN549" s="89"/>
      <c r="LPO549" s="546"/>
      <c r="LPP549" s="546"/>
      <c r="LPQ549" s="546"/>
      <c r="LPR549" s="546"/>
      <c r="LPS549" s="546"/>
      <c r="LPT549" s="204"/>
      <c r="LPU549" s="108"/>
      <c r="LPV549" s="546"/>
      <c r="LPW549" s="546"/>
      <c r="LPX549" s="546"/>
      <c r="LPY549" s="546"/>
      <c r="LPZ549" s="546"/>
      <c r="LQA549" s="546"/>
      <c r="LQB549" s="546"/>
      <c r="LQC549" s="169"/>
      <c r="LQD549" s="169"/>
      <c r="LQE549" s="169"/>
      <c r="LQF549" s="169"/>
      <c r="LQG549" s="169"/>
      <c r="LQH549" s="169"/>
      <c r="LQI549" s="169"/>
      <c r="LQJ549" s="169"/>
      <c r="LQK549" s="169"/>
      <c r="LQL549" s="169"/>
      <c r="LQM549" s="169"/>
      <c r="LQN549" s="169"/>
      <c r="LQO549" s="169"/>
      <c r="LQP549" s="169"/>
      <c r="LQQ549" s="169"/>
      <c r="LQR549" s="169"/>
      <c r="LQS549" s="169"/>
      <c r="LQT549" s="169"/>
      <c r="LQU549" s="169"/>
      <c r="LQV549" s="169"/>
      <c r="LQW549" s="169"/>
      <c r="LQX549" s="169"/>
      <c r="LQY549" s="169"/>
      <c r="LQZ549" s="169"/>
      <c r="LRA549" s="169"/>
      <c r="LRB549" s="169"/>
      <c r="LRC549" s="169"/>
      <c r="LRD549" s="169"/>
      <c r="LRE549" s="169"/>
      <c r="LRF549" s="169"/>
      <c r="LRG549" s="169"/>
      <c r="LRH549" s="169"/>
      <c r="LRI549" s="169"/>
      <c r="LRJ549" s="169"/>
      <c r="LRK549" s="169"/>
      <c r="LRL549" s="169"/>
      <c r="LRM549" s="169"/>
      <c r="LRN549" s="169"/>
      <c r="LRO549" s="169"/>
      <c r="LRP549" s="169"/>
      <c r="LRQ549" s="169"/>
      <c r="LRR549" s="169"/>
      <c r="LRS549" s="169"/>
      <c r="LRT549" s="169"/>
      <c r="LRU549" s="546"/>
      <c r="LRV549" s="546"/>
      <c r="LRW549" s="546"/>
      <c r="LRX549" s="546"/>
      <c r="LRY549" s="546"/>
      <c r="LRZ549" s="546"/>
      <c r="LSA549" s="546"/>
      <c r="LSB549" s="546"/>
      <c r="LSC549" s="546"/>
      <c r="LSD549" s="546"/>
      <c r="LSE549" s="546"/>
      <c r="LSF549" s="546"/>
      <c r="LSG549" s="546"/>
      <c r="LSH549" s="546"/>
      <c r="LSI549" s="546"/>
      <c r="LSJ549" s="546"/>
      <c r="LSK549" s="546"/>
      <c r="LSL549" s="546"/>
      <c r="LSM549" s="546"/>
      <c r="LSN549" s="546"/>
      <c r="LSO549" s="546"/>
      <c r="LSP549" s="546"/>
      <c r="LSQ549" s="546"/>
      <c r="LSR549" s="546"/>
      <c r="LSS549" s="89"/>
      <c r="LST549" s="89"/>
      <c r="LSU549" s="89"/>
      <c r="LSV549" s="89"/>
      <c r="LSW549" s="89"/>
      <c r="LSX549" s="546"/>
      <c r="LSY549" s="546"/>
      <c r="LSZ549" s="89"/>
      <c r="LTA549" s="89"/>
      <c r="LTB549" s="546"/>
      <c r="LTC549" s="546"/>
      <c r="LTD549" s="89"/>
      <c r="LTE549" s="89"/>
      <c r="LTF549" s="546"/>
      <c r="LTG549" s="546"/>
      <c r="LTH549" s="546"/>
      <c r="LTI549" s="546"/>
      <c r="LTJ549" s="546"/>
      <c r="LTK549" s="546"/>
      <c r="LTL549" s="546"/>
      <c r="LTM549" s="89"/>
      <c r="LTN549" s="89"/>
      <c r="LTO549" s="546"/>
      <c r="LTP549" s="546"/>
      <c r="LTQ549" s="89"/>
      <c r="LTR549" s="89"/>
      <c r="LTS549" s="546"/>
      <c r="LTT549" s="546"/>
      <c r="LTU549" s="546"/>
      <c r="LTV549" s="546"/>
      <c r="LTW549" s="546"/>
      <c r="LTX549" s="204"/>
      <c r="LTY549" s="108"/>
      <c r="LTZ549" s="546"/>
      <c r="LUA549" s="546"/>
      <c r="LUB549" s="546"/>
      <c r="LUC549" s="546"/>
      <c r="LUD549" s="546"/>
      <c r="LUE549" s="546"/>
      <c r="LUF549" s="546"/>
      <c r="LUG549" s="169"/>
      <c r="LUH549" s="169"/>
      <c r="LUI549" s="169"/>
      <c r="LUJ549" s="169"/>
      <c r="LUK549" s="169"/>
      <c r="LUL549" s="169"/>
      <c r="LUM549" s="169"/>
      <c r="LUN549" s="169"/>
      <c r="LUO549" s="169"/>
      <c r="LUP549" s="169"/>
      <c r="LUQ549" s="169"/>
      <c r="LUR549" s="169"/>
      <c r="LUS549" s="169"/>
      <c r="LUT549" s="169"/>
      <c r="LUU549" s="169"/>
      <c r="LUV549" s="169"/>
      <c r="LUW549" s="169"/>
      <c r="LUX549" s="169"/>
      <c r="LUY549" s="169"/>
      <c r="LUZ549" s="169"/>
      <c r="LVA549" s="169"/>
      <c r="LVB549" s="169"/>
      <c r="LVC549" s="169"/>
      <c r="LVD549" s="169"/>
      <c r="LVE549" s="169"/>
      <c r="LVF549" s="169"/>
      <c r="LVG549" s="169"/>
      <c r="LVH549" s="169"/>
      <c r="LVI549" s="169"/>
      <c r="LVJ549" s="169"/>
      <c r="LVK549" s="169"/>
      <c r="LVL549" s="169"/>
      <c r="LVM549" s="169"/>
      <c r="LVN549" s="169"/>
      <c r="LVO549" s="169"/>
      <c r="LVP549" s="169"/>
      <c r="LVQ549" s="169"/>
      <c r="LVR549" s="169"/>
      <c r="LVS549" s="169"/>
      <c r="LVT549" s="169"/>
      <c r="LVU549" s="169"/>
      <c r="LVV549" s="169"/>
      <c r="LVW549" s="169"/>
      <c r="LVX549" s="169"/>
      <c r="LVY549" s="546"/>
      <c r="LVZ549" s="546"/>
      <c r="LWA549" s="546"/>
      <c r="LWB549" s="546"/>
      <c r="LWC549" s="546"/>
      <c r="LWD549" s="546"/>
      <c r="LWE549" s="546"/>
      <c r="LWF549" s="546"/>
      <c r="LWG549" s="546"/>
      <c r="LWH549" s="546"/>
      <c r="LWI549" s="546"/>
      <c r="LWJ549" s="546"/>
      <c r="LWK549" s="546"/>
      <c r="LWL549" s="546"/>
      <c r="LWM549" s="546"/>
      <c r="LWN549" s="546"/>
      <c r="LWO549" s="546"/>
      <c r="LWP549" s="546"/>
      <c r="LWQ549" s="546"/>
      <c r="LWR549" s="546"/>
      <c r="LWS549" s="546"/>
      <c r="LWT549" s="546"/>
      <c r="LWU549" s="546"/>
      <c r="LWV549" s="546"/>
      <c r="LWW549" s="89"/>
      <c r="LWX549" s="89"/>
      <c r="LWY549" s="89"/>
      <c r="LWZ549" s="89"/>
      <c r="LXA549" s="89"/>
      <c r="LXB549" s="546"/>
      <c r="LXC549" s="546"/>
      <c r="LXD549" s="89"/>
      <c r="LXE549" s="89"/>
      <c r="LXF549" s="546"/>
      <c r="LXG549" s="546"/>
      <c r="LXH549" s="89"/>
      <c r="LXI549" s="89"/>
      <c r="LXJ549" s="546"/>
      <c r="LXK549" s="546"/>
      <c r="LXL549" s="546"/>
      <c r="LXM549" s="546"/>
      <c r="LXN549" s="546"/>
      <c r="LXO549" s="546"/>
      <c r="LXP549" s="546"/>
      <c r="LXQ549" s="89"/>
      <c r="LXR549" s="89"/>
      <c r="LXS549" s="546"/>
      <c r="LXT549" s="546"/>
      <c r="LXU549" s="89"/>
      <c r="LXV549" s="89"/>
      <c r="LXW549" s="546"/>
      <c r="LXX549" s="546"/>
      <c r="LXY549" s="546"/>
      <c r="LXZ549" s="546"/>
      <c r="LYA549" s="546"/>
      <c r="LYB549" s="204"/>
      <c r="LYC549" s="108"/>
      <c r="LYD549" s="546"/>
      <c r="LYE549" s="546"/>
      <c r="LYF549" s="546"/>
      <c r="LYG549" s="546"/>
      <c r="LYH549" s="546"/>
      <c r="LYI549" s="546"/>
      <c r="LYJ549" s="546"/>
      <c r="LYK549" s="169"/>
      <c r="LYL549" s="169"/>
      <c r="LYM549" s="169"/>
      <c r="LYN549" s="169"/>
      <c r="LYO549" s="169"/>
      <c r="LYP549" s="169"/>
      <c r="LYQ549" s="169"/>
      <c r="LYR549" s="169"/>
      <c r="LYS549" s="169"/>
      <c r="LYT549" s="169"/>
      <c r="LYU549" s="169"/>
      <c r="LYV549" s="169"/>
      <c r="LYW549" s="169"/>
      <c r="LYX549" s="169"/>
      <c r="LYY549" s="169"/>
      <c r="LYZ549" s="169"/>
      <c r="LZA549" s="169"/>
      <c r="LZB549" s="169"/>
      <c r="LZC549" s="169"/>
      <c r="LZD549" s="169"/>
      <c r="LZE549" s="169"/>
      <c r="LZF549" s="169"/>
      <c r="LZG549" s="169"/>
      <c r="LZH549" s="169"/>
      <c r="LZI549" s="169"/>
      <c r="LZJ549" s="169"/>
      <c r="LZK549" s="169"/>
      <c r="LZL549" s="169"/>
      <c r="LZM549" s="169"/>
      <c r="LZN549" s="169"/>
      <c r="LZO549" s="169"/>
      <c r="LZP549" s="169"/>
      <c r="LZQ549" s="169"/>
      <c r="LZR549" s="169"/>
      <c r="LZS549" s="169"/>
      <c r="LZT549" s="169"/>
      <c r="LZU549" s="169"/>
      <c r="LZV549" s="169"/>
      <c r="LZW549" s="169"/>
      <c r="LZX549" s="169"/>
      <c r="LZY549" s="169"/>
      <c r="LZZ549" s="169"/>
      <c r="MAA549" s="169"/>
      <c r="MAB549" s="169"/>
      <c r="MAC549" s="546"/>
      <c r="MAD549" s="546"/>
      <c r="MAE549" s="546"/>
      <c r="MAF549" s="546"/>
      <c r="MAG549" s="546"/>
      <c r="MAH549" s="546"/>
      <c r="MAI549" s="546"/>
      <c r="MAJ549" s="546"/>
      <c r="MAK549" s="546"/>
      <c r="MAL549" s="546"/>
      <c r="MAM549" s="546"/>
      <c r="MAN549" s="546"/>
      <c r="MAO549" s="546"/>
      <c r="MAP549" s="546"/>
      <c r="MAQ549" s="546"/>
      <c r="MAR549" s="546"/>
      <c r="MAS549" s="546"/>
      <c r="MAT549" s="546"/>
      <c r="MAU549" s="546"/>
      <c r="MAV549" s="546"/>
      <c r="MAW549" s="546"/>
      <c r="MAX549" s="546"/>
      <c r="MAY549" s="546"/>
      <c r="MAZ549" s="546"/>
      <c r="MBA549" s="89"/>
      <c r="MBB549" s="89"/>
      <c r="MBC549" s="89"/>
      <c r="MBD549" s="89"/>
      <c r="MBE549" s="89"/>
      <c r="MBF549" s="546"/>
      <c r="MBG549" s="546"/>
      <c r="MBH549" s="89"/>
      <c r="MBI549" s="89"/>
      <c r="MBJ549" s="546"/>
      <c r="MBK549" s="546"/>
      <c r="MBL549" s="89"/>
      <c r="MBM549" s="89"/>
      <c r="MBN549" s="546"/>
      <c r="MBO549" s="546"/>
      <c r="MBP549" s="546"/>
      <c r="MBQ549" s="546"/>
      <c r="MBR549" s="546"/>
      <c r="MBS549" s="546"/>
      <c r="MBT549" s="546"/>
      <c r="MBU549" s="89"/>
      <c r="MBV549" s="89"/>
      <c r="MBW549" s="546"/>
      <c r="MBX549" s="546"/>
      <c r="MBY549" s="89"/>
      <c r="MBZ549" s="89"/>
      <c r="MCA549" s="546"/>
      <c r="MCB549" s="546"/>
      <c r="MCC549" s="546"/>
      <c r="MCD549" s="546"/>
      <c r="MCE549" s="546"/>
      <c r="MCF549" s="204"/>
      <c r="MCG549" s="108"/>
      <c r="MCH549" s="546"/>
      <c r="MCI549" s="546"/>
      <c r="MCJ549" s="546"/>
      <c r="MCK549" s="546"/>
      <c r="MCL549" s="546"/>
      <c r="MCM549" s="546"/>
      <c r="MCN549" s="546"/>
      <c r="MCO549" s="169"/>
      <c r="MCP549" s="169"/>
      <c r="MCQ549" s="169"/>
      <c r="MCR549" s="169"/>
      <c r="MCS549" s="169"/>
      <c r="MCT549" s="169"/>
      <c r="MCU549" s="169"/>
      <c r="MCV549" s="169"/>
      <c r="MCW549" s="169"/>
      <c r="MCX549" s="169"/>
      <c r="MCY549" s="169"/>
      <c r="MCZ549" s="169"/>
      <c r="MDA549" s="169"/>
      <c r="MDB549" s="169"/>
      <c r="MDC549" s="169"/>
      <c r="MDD549" s="169"/>
      <c r="MDE549" s="169"/>
      <c r="MDF549" s="169"/>
      <c r="MDG549" s="169"/>
      <c r="MDH549" s="169"/>
      <c r="MDI549" s="169"/>
      <c r="MDJ549" s="169"/>
      <c r="MDK549" s="169"/>
      <c r="MDL549" s="169"/>
      <c r="MDM549" s="169"/>
      <c r="MDN549" s="169"/>
      <c r="MDO549" s="169"/>
      <c r="MDP549" s="169"/>
      <c r="MDQ549" s="169"/>
      <c r="MDR549" s="169"/>
      <c r="MDS549" s="169"/>
      <c r="MDT549" s="169"/>
      <c r="MDU549" s="169"/>
      <c r="MDV549" s="169"/>
      <c r="MDW549" s="169"/>
      <c r="MDX549" s="169"/>
      <c r="MDY549" s="169"/>
      <c r="MDZ549" s="169"/>
      <c r="MEA549" s="169"/>
      <c r="MEB549" s="169"/>
      <c r="MEC549" s="169"/>
      <c r="MED549" s="169"/>
      <c r="MEE549" s="169"/>
      <c r="MEF549" s="169"/>
      <c r="MEG549" s="546"/>
      <c r="MEH549" s="546"/>
      <c r="MEI549" s="546"/>
      <c r="MEJ549" s="546"/>
      <c r="MEK549" s="546"/>
      <c r="MEL549" s="546"/>
      <c r="MEM549" s="546"/>
      <c r="MEN549" s="546"/>
      <c r="MEO549" s="546"/>
      <c r="MEP549" s="546"/>
      <c r="MEQ549" s="546"/>
      <c r="MER549" s="546"/>
      <c r="MES549" s="546"/>
      <c r="MET549" s="546"/>
      <c r="MEU549" s="546"/>
      <c r="MEV549" s="546"/>
      <c r="MEW549" s="546"/>
      <c r="MEX549" s="546"/>
      <c r="MEY549" s="546"/>
      <c r="MEZ549" s="546"/>
      <c r="MFA549" s="546"/>
      <c r="MFB549" s="546"/>
      <c r="MFC549" s="546"/>
      <c r="MFD549" s="546"/>
      <c r="MFE549" s="89"/>
      <c r="MFF549" s="89"/>
      <c r="MFG549" s="89"/>
      <c r="MFH549" s="89"/>
      <c r="MFI549" s="89"/>
      <c r="MFJ549" s="546"/>
      <c r="MFK549" s="546"/>
      <c r="MFL549" s="89"/>
      <c r="MFM549" s="89"/>
      <c r="MFN549" s="546"/>
      <c r="MFO549" s="546"/>
      <c r="MFP549" s="89"/>
      <c r="MFQ549" s="89"/>
      <c r="MFR549" s="546"/>
      <c r="MFS549" s="546"/>
      <c r="MFT549" s="546"/>
      <c r="MFU549" s="546"/>
      <c r="MFV549" s="546"/>
      <c r="MFW549" s="546"/>
      <c r="MFX549" s="546"/>
      <c r="MFY549" s="89"/>
      <c r="MFZ549" s="89"/>
      <c r="MGA549" s="546"/>
      <c r="MGB549" s="546"/>
      <c r="MGC549" s="89"/>
      <c r="MGD549" s="89"/>
      <c r="MGE549" s="546"/>
      <c r="MGF549" s="546"/>
      <c r="MGG549" s="546"/>
      <c r="MGH549" s="546"/>
      <c r="MGI549" s="546"/>
      <c r="MGJ549" s="204"/>
      <c r="MGK549" s="108"/>
      <c r="MGL549" s="546"/>
      <c r="MGM549" s="546"/>
      <c r="MGN549" s="546"/>
      <c r="MGO549" s="546"/>
      <c r="MGP549" s="546"/>
      <c r="MGQ549" s="546"/>
      <c r="MGR549" s="546"/>
      <c r="MGS549" s="169"/>
      <c r="MGT549" s="169"/>
      <c r="MGU549" s="169"/>
      <c r="MGV549" s="169"/>
      <c r="MGW549" s="169"/>
      <c r="MGX549" s="169"/>
      <c r="MGY549" s="169"/>
      <c r="MGZ549" s="169"/>
      <c r="MHA549" s="169"/>
      <c r="MHB549" s="169"/>
      <c r="MHC549" s="169"/>
      <c r="MHD549" s="169"/>
      <c r="MHE549" s="169"/>
      <c r="MHF549" s="169"/>
      <c r="MHG549" s="169"/>
      <c r="MHH549" s="169"/>
      <c r="MHI549" s="169"/>
      <c r="MHJ549" s="169"/>
      <c r="MHK549" s="169"/>
      <c r="MHL549" s="169"/>
      <c r="MHM549" s="169"/>
      <c r="MHN549" s="169"/>
      <c r="MHO549" s="169"/>
      <c r="MHP549" s="169"/>
      <c r="MHQ549" s="169"/>
      <c r="MHR549" s="169"/>
      <c r="MHS549" s="169"/>
      <c r="MHT549" s="169"/>
      <c r="MHU549" s="169"/>
      <c r="MHV549" s="169"/>
      <c r="MHW549" s="169"/>
      <c r="MHX549" s="169"/>
      <c r="MHY549" s="169"/>
      <c r="MHZ549" s="169"/>
      <c r="MIA549" s="169"/>
      <c r="MIB549" s="169"/>
      <c r="MIC549" s="169"/>
      <c r="MID549" s="169"/>
      <c r="MIE549" s="169"/>
      <c r="MIF549" s="169"/>
      <c r="MIG549" s="169"/>
      <c r="MIH549" s="169"/>
      <c r="MII549" s="169"/>
      <c r="MIJ549" s="169"/>
      <c r="MIK549" s="546"/>
      <c r="MIL549" s="546"/>
      <c r="MIM549" s="546"/>
      <c r="MIN549" s="546"/>
      <c r="MIO549" s="546"/>
      <c r="MIP549" s="546"/>
      <c r="MIQ549" s="546"/>
      <c r="MIR549" s="546"/>
      <c r="MIS549" s="546"/>
      <c r="MIT549" s="546"/>
      <c r="MIU549" s="546"/>
      <c r="MIV549" s="546"/>
      <c r="MIW549" s="546"/>
      <c r="MIX549" s="546"/>
      <c r="MIY549" s="546"/>
      <c r="MIZ549" s="546"/>
      <c r="MJA549" s="546"/>
      <c r="MJB549" s="546"/>
      <c r="MJC549" s="546"/>
      <c r="MJD549" s="546"/>
      <c r="MJE549" s="546"/>
      <c r="MJF549" s="546"/>
      <c r="MJG549" s="546"/>
      <c r="MJH549" s="546"/>
      <c r="MJI549" s="89"/>
      <c r="MJJ549" s="89"/>
      <c r="MJK549" s="89"/>
      <c r="MJL549" s="89"/>
      <c r="MJM549" s="89"/>
      <c r="MJN549" s="546"/>
      <c r="MJO549" s="546"/>
      <c r="MJP549" s="89"/>
      <c r="MJQ549" s="89"/>
      <c r="MJR549" s="546"/>
      <c r="MJS549" s="546"/>
      <c r="MJT549" s="89"/>
      <c r="MJU549" s="89"/>
      <c r="MJV549" s="546"/>
      <c r="MJW549" s="546"/>
      <c r="MJX549" s="546"/>
      <c r="MJY549" s="546"/>
      <c r="MJZ549" s="546"/>
      <c r="MKA549" s="546"/>
      <c r="MKB549" s="546"/>
      <c r="MKC549" s="89"/>
      <c r="MKD549" s="89"/>
      <c r="MKE549" s="546"/>
      <c r="MKF549" s="546"/>
      <c r="MKG549" s="89"/>
      <c r="MKH549" s="89"/>
      <c r="MKI549" s="546"/>
      <c r="MKJ549" s="546"/>
      <c r="MKK549" s="546"/>
      <c r="MKL549" s="546"/>
      <c r="MKM549" s="546"/>
      <c r="MKN549" s="204"/>
      <c r="MKO549" s="108"/>
      <c r="MKP549" s="546"/>
      <c r="MKQ549" s="546"/>
      <c r="MKR549" s="546"/>
      <c r="MKS549" s="546"/>
      <c r="MKT549" s="546"/>
      <c r="MKU549" s="546"/>
      <c r="MKV549" s="546"/>
      <c r="MKW549" s="169"/>
      <c r="MKX549" s="169"/>
      <c r="MKY549" s="169"/>
      <c r="MKZ549" s="169"/>
      <c r="MLA549" s="169"/>
      <c r="MLB549" s="169"/>
      <c r="MLC549" s="169"/>
      <c r="MLD549" s="169"/>
      <c r="MLE549" s="169"/>
      <c r="MLF549" s="169"/>
      <c r="MLG549" s="169"/>
      <c r="MLH549" s="169"/>
      <c r="MLI549" s="169"/>
      <c r="MLJ549" s="169"/>
      <c r="MLK549" s="169"/>
      <c r="MLL549" s="169"/>
      <c r="MLM549" s="169"/>
      <c r="MLN549" s="169"/>
      <c r="MLO549" s="169"/>
      <c r="MLP549" s="169"/>
      <c r="MLQ549" s="169"/>
      <c r="MLR549" s="169"/>
      <c r="MLS549" s="169"/>
      <c r="MLT549" s="169"/>
      <c r="MLU549" s="169"/>
      <c r="MLV549" s="169"/>
      <c r="MLW549" s="169"/>
      <c r="MLX549" s="169"/>
      <c r="MLY549" s="169"/>
      <c r="MLZ549" s="169"/>
      <c r="MMA549" s="169"/>
      <c r="MMB549" s="169"/>
      <c r="MMC549" s="169"/>
      <c r="MMD549" s="169"/>
      <c r="MME549" s="169"/>
      <c r="MMF549" s="169"/>
      <c r="MMG549" s="169"/>
      <c r="MMH549" s="169"/>
      <c r="MMI549" s="169"/>
      <c r="MMJ549" s="169"/>
      <c r="MMK549" s="169"/>
      <c r="MML549" s="169"/>
      <c r="MMM549" s="169"/>
      <c r="MMN549" s="169"/>
      <c r="MMO549" s="546"/>
      <c r="MMP549" s="546"/>
      <c r="MMQ549" s="546"/>
      <c r="MMR549" s="546"/>
      <c r="MMS549" s="546"/>
      <c r="MMT549" s="546"/>
      <c r="MMU549" s="546"/>
      <c r="MMV549" s="546"/>
      <c r="MMW549" s="546"/>
      <c r="MMX549" s="546"/>
      <c r="MMY549" s="546"/>
      <c r="MMZ549" s="546"/>
      <c r="MNA549" s="546"/>
      <c r="MNB549" s="546"/>
      <c r="MNC549" s="546"/>
      <c r="MND549" s="546"/>
      <c r="MNE549" s="546"/>
      <c r="MNF549" s="546"/>
      <c r="MNG549" s="546"/>
      <c r="MNH549" s="546"/>
      <c r="MNI549" s="546"/>
      <c r="MNJ549" s="546"/>
      <c r="MNK549" s="546"/>
      <c r="MNL549" s="546"/>
      <c r="MNM549" s="89"/>
      <c r="MNN549" s="89"/>
      <c r="MNO549" s="89"/>
      <c r="MNP549" s="89"/>
      <c r="MNQ549" s="89"/>
      <c r="MNR549" s="546"/>
      <c r="MNS549" s="546"/>
      <c r="MNT549" s="89"/>
      <c r="MNU549" s="89"/>
      <c r="MNV549" s="546"/>
      <c r="MNW549" s="546"/>
      <c r="MNX549" s="89"/>
      <c r="MNY549" s="89"/>
      <c r="MNZ549" s="546"/>
      <c r="MOA549" s="546"/>
      <c r="MOB549" s="546"/>
      <c r="MOC549" s="546"/>
      <c r="MOD549" s="546"/>
      <c r="MOE549" s="546"/>
      <c r="MOF549" s="546"/>
      <c r="MOG549" s="89"/>
      <c r="MOH549" s="89"/>
      <c r="MOI549" s="546"/>
      <c r="MOJ549" s="546"/>
      <c r="MOK549" s="89"/>
      <c r="MOL549" s="89"/>
      <c r="MOM549" s="546"/>
      <c r="MON549" s="546"/>
      <c r="MOO549" s="546"/>
      <c r="MOP549" s="546"/>
      <c r="MOQ549" s="546"/>
      <c r="MOR549" s="204"/>
      <c r="MOS549" s="108"/>
      <c r="MOT549" s="546"/>
      <c r="MOU549" s="546"/>
      <c r="MOV549" s="546"/>
      <c r="MOW549" s="546"/>
      <c r="MOX549" s="546"/>
      <c r="MOY549" s="546"/>
      <c r="MOZ549" s="546"/>
      <c r="MPA549" s="169"/>
      <c r="MPB549" s="169"/>
      <c r="MPC549" s="169"/>
      <c r="MPD549" s="169"/>
      <c r="MPE549" s="169"/>
      <c r="MPF549" s="169"/>
      <c r="MPG549" s="169"/>
      <c r="MPH549" s="169"/>
      <c r="MPI549" s="169"/>
      <c r="MPJ549" s="169"/>
      <c r="MPK549" s="169"/>
      <c r="MPL549" s="169"/>
      <c r="MPM549" s="169"/>
      <c r="MPN549" s="169"/>
      <c r="MPO549" s="169"/>
      <c r="MPP549" s="169"/>
      <c r="MPQ549" s="169"/>
      <c r="MPR549" s="169"/>
      <c r="MPS549" s="169"/>
      <c r="MPT549" s="169"/>
      <c r="MPU549" s="169"/>
      <c r="MPV549" s="169"/>
      <c r="MPW549" s="169"/>
      <c r="MPX549" s="169"/>
      <c r="MPY549" s="169"/>
      <c r="MPZ549" s="169"/>
      <c r="MQA549" s="169"/>
      <c r="MQB549" s="169"/>
      <c r="MQC549" s="169"/>
      <c r="MQD549" s="169"/>
      <c r="MQE549" s="169"/>
      <c r="MQF549" s="169"/>
      <c r="MQG549" s="169"/>
      <c r="MQH549" s="169"/>
      <c r="MQI549" s="169"/>
      <c r="MQJ549" s="169"/>
      <c r="MQK549" s="169"/>
      <c r="MQL549" s="169"/>
      <c r="MQM549" s="169"/>
      <c r="MQN549" s="169"/>
      <c r="MQO549" s="169"/>
      <c r="MQP549" s="169"/>
      <c r="MQQ549" s="169"/>
      <c r="MQR549" s="169"/>
      <c r="MQS549" s="546"/>
      <c r="MQT549" s="546"/>
      <c r="MQU549" s="546"/>
      <c r="MQV549" s="546"/>
      <c r="MQW549" s="546"/>
      <c r="MQX549" s="546"/>
      <c r="MQY549" s="546"/>
      <c r="MQZ549" s="546"/>
      <c r="MRA549" s="546"/>
      <c r="MRB549" s="546"/>
      <c r="MRC549" s="546"/>
      <c r="MRD549" s="546"/>
      <c r="MRE549" s="546"/>
      <c r="MRF549" s="546"/>
      <c r="MRG549" s="546"/>
      <c r="MRH549" s="546"/>
      <c r="MRI549" s="546"/>
      <c r="MRJ549" s="546"/>
      <c r="MRK549" s="546"/>
      <c r="MRL549" s="546"/>
      <c r="MRM549" s="546"/>
      <c r="MRN549" s="546"/>
      <c r="MRO549" s="546"/>
      <c r="MRP549" s="546"/>
      <c r="MRQ549" s="89"/>
      <c r="MRR549" s="89"/>
      <c r="MRS549" s="89"/>
      <c r="MRT549" s="89"/>
      <c r="MRU549" s="89"/>
      <c r="MRV549" s="546"/>
      <c r="MRW549" s="546"/>
      <c r="MRX549" s="89"/>
      <c r="MRY549" s="89"/>
      <c r="MRZ549" s="546"/>
      <c r="MSA549" s="546"/>
      <c r="MSB549" s="89"/>
      <c r="MSC549" s="89"/>
      <c r="MSD549" s="546"/>
      <c r="MSE549" s="546"/>
      <c r="MSF549" s="546"/>
      <c r="MSG549" s="546"/>
      <c r="MSH549" s="546"/>
      <c r="MSI549" s="546"/>
      <c r="MSJ549" s="546"/>
      <c r="MSK549" s="89"/>
      <c r="MSL549" s="89"/>
      <c r="MSM549" s="546"/>
      <c r="MSN549" s="546"/>
      <c r="MSO549" s="89"/>
      <c r="MSP549" s="89"/>
      <c r="MSQ549" s="546"/>
      <c r="MSR549" s="546"/>
      <c r="MSS549" s="546"/>
      <c r="MST549" s="546"/>
      <c r="MSU549" s="546"/>
      <c r="MSV549" s="204"/>
      <c r="MSW549" s="108"/>
      <c r="MSX549" s="546"/>
      <c r="MSY549" s="546"/>
      <c r="MSZ549" s="546"/>
      <c r="MTA549" s="546"/>
      <c r="MTB549" s="546"/>
      <c r="MTC549" s="546"/>
      <c r="MTD549" s="546"/>
      <c r="MTE549" s="169"/>
      <c r="MTF549" s="169"/>
      <c r="MTG549" s="169"/>
      <c r="MTH549" s="169"/>
      <c r="MTI549" s="169"/>
      <c r="MTJ549" s="169"/>
      <c r="MTK549" s="169"/>
      <c r="MTL549" s="169"/>
      <c r="MTM549" s="169"/>
      <c r="MTN549" s="169"/>
      <c r="MTO549" s="169"/>
      <c r="MTP549" s="169"/>
      <c r="MTQ549" s="169"/>
      <c r="MTR549" s="169"/>
      <c r="MTS549" s="169"/>
      <c r="MTT549" s="169"/>
      <c r="MTU549" s="169"/>
      <c r="MTV549" s="169"/>
      <c r="MTW549" s="169"/>
      <c r="MTX549" s="169"/>
      <c r="MTY549" s="169"/>
      <c r="MTZ549" s="169"/>
      <c r="MUA549" s="169"/>
      <c r="MUB549" s="169"/>
      <c r="MUC549" s="169"/>
      <c r="MUD549" s="169"/>
      <c r="MUE549" s="169"/>
      <c r="MUF549" s="169"/>
      <c r="MUG549" s="169"/>
      <c r="MUH549" s="169"/>
      <c r="MUI549" s="169"/>
      <c r="MUJ549" s="169"/>
      <c r="MUK549" s="169"/>
      <c r="MUL549" s="169"/>
      <c r="MUM549" s="169"/>
      <c r="MUN549" s="169"/>
      <c r="MUO549" s="169"/>
      <c r="MUP549" s="169"/>
      <c r="MUQ549" s="169"/>
      <c r="MUR549" s="169"/>
      <c r="MUS549" s="169"/>
      <c r="MUT549" s="169"/>
      <c r="MUU549" s="169"/>
      <c r="MUV549" s="169"/>
      <c r="MUW549" s="546"/>
      <c r="MUX549" s="546"/>
      <c r="MUY549" s="546"/>
      <c r="MUZ549" s="546"/>
      <c r="MVA549" s="546"/>
      <c r="MVB549" s="546"/>
      <c r="MVC549" s="546"/>
      <c r="MVD549" s="546"/>
      <c r="MVE549" s="546"/>
      <c r="MVF549" s="546"/>
      <c r="MVG549" s="546"/>
      <c r="MVH549" s="546"/>
      <c r="MVI549" s="546"/>
      <c r="MVJ549" s="546"/>
      <c r="MVK549" s="546"/>
      <c r="MVL549" s="546"/>
      <c r="MVM549" s="546"/>
      <c r="MVN549" s="546"/>
      <c r="MVO549" s="546"/>
      <c r="MVP549" s="546"/>
      <c r="MVQ549" s="546"/>
      <c r="MVR549" s="546"/>
      <c r="MVS549" s="546"/>
      <c r="MVT549" s="546"/>
      <c r="MVU549" s="89"/>
      <c r="MVV549" s="89"/>
      <c r="MVW549" s="89"/>
      <c r="MVX549" s="89"/>
      <c r="MVY549" s="89"/>
      <c r="MVZ549" s="546"/>
      <c r="MWA549" s="546"/>
      <c r="MWB549" s="89"/>
      <c r="MWC549" s="89"/>
      <c r="MWD549" s="546"/>
      <c r="MWE549" s="546"/>
      <c r="MWF549" s="89"/>
      <c r="MWG549" s="89"/>
      <c r="MWH549" s="546"/>
      <c r="MWI549" s="546"/>
      <c r="MWJ549" s="546"/>
      <c r="MWK549" s="546"/>
      <c r="MWL549" s="546"/>
      <c r="MWM549" s="546"/>
      <c r="MWN549" s="546"/>
      <c r="MWO549" s="89"/>
      <c r="MWP549" s="89"/>
      <c r="MWQ549" s="546"/>
      <c r="MWR549" s="546"/>
      <c r="MWS549" s="89"/>
      <c r="MWT549" s="89"/>
      <c r="MWU549" s="546"/>
      <c r="MWV549" s="546"/>
      <c r="MWW549" s="546"/>
      <c r="MWX549" s="546"/>
      <c r="MWY549" s="546"/>
      <c r="MWZ549" s="204"/>
      <c r="MXA549" s="108"/>
      <c r="MXB549" s="546"/>
      <c r="MXC549" s="546"/>
      <c r="MXD549" s="546"/>
      <c r="MXE549" s="546"/>
      <c r="MXF549" s="546"/>
      <c r="MXG549" s="546"/>
      <c r="MXH549" s="546"/>
      <c r="MXI549" s="169"/>
      <c r="MXJ549" s="169"/>
      <c r="MXK549" s="169"/>
      <c r="MXL549" s="169"/>
      <c r="MXM549" s="169"/>
      <c r="MXN549" s="169"/>
      <c r="MXO549" s="169"/>
      <c r="MXP549" s="169"/>
      <c r="MXQ549" s="169"/>
      <c r="MXR549" s="169"/>
      <c r="MXS549" s="169"/>
      <c r="MXT549" s="169"/>
      <c r="MXU549" s="169"/>
      <c r="MXV549" s="169"/>
      <c r="MXW549" s="169"/>
      <c r="MXX549" s="169"/>
      <c r="MXY549" s="169"/>
      <c r="MXZ549" s="169"/>
      <c r="MYA549" s="169"/>
      <c r="MYB549" s="169"/>
      <c r="MYC549" s="169"/>
      <c r="MYD549" s="169"/>
      <c r="MYE549" s="169"/>
      <c r="MYF549" s="169"/>
      <c r="MYG549" s="169"/>
      <c r="MYH549" s="169"/>
      <c r="MYI549" s="169"/>
      <c r="MYJ549" s="169"/>
      <c r="MYK549" s="169"/>
      <c r="MYL549" s="169"/>
      <c r="MYM549" s="169"/>
      <c r="MYN549" s="169"/>
      <c r="MYO549" s="169"/>
      <c r="MYP549" s="169"/>
      <c r="MYQ549" s="169"/>
      <c r="MYR549" s="169"/>
      <c r="MYS549" s="169"/>
      <c r="MYT549" s="169"/>
      <c r="MYU549" s="169"/>
      <c r="MYV549" s="169"/>
      <c r="MYW549" s="169"/>
      <c r="MYX549" s="169"/>
      <c r="MYY549" s="169"/>
      <c r="MYZ549" s="169"/>
      <c r="MZA549" s="546"/>
      <c r="MZB549" s="546"/>
      <c r="MZC549" s="546"/>
      <c r="MZD549" s="546"/>
      <c r="MZE549" s="546"/>
      <c r="MZF549" s="546"/>
      <c r="MZG549" s="546"/>
      <c r="MZH549" s="546"/>
      <c r="MZI549" s="546"/>
      <c r="MZJ549" s="546"/>
      <c r="MZK549" s="546"/>
      <c r="MZL549" s="546"/>
      <c r="MZM549" s="546"/>
      <c r="MZN549" s="546"/>
      <c r="MZO549" s="546"/>
      <c r="MZP549" s="546"/>
      <c r="MZQ549" s="546"/>
      <c r="MZR549" s="546"/>
      <c r="MZS549" s="546"/>
      <c r="MZT549" s="546"/>
      <c r="MZU549" s="546"/>
      <c r="MZV549" s="546"/>
      <c r="MZW549" s="546"/>
      <c r="MZX549" s="546"/>
      <c r="MZY549" s="89"/>
      <c r="MZZ549" s="89"/>
      <c r="NAA549" s="89"/>
      <c r="NAB549" s="89"/>
      <c r="NAC549" s="89"/>
      <c r="NAD549" s="546"/>
      <c r="NAE549" s="546"/>
      <c r="NAF549" s="89"/>
      <c r="NAG549" s="89"/>
      <c r="NAH549" s="546"/>
      <c r="NAI549" s="546"/>
      <c r="NAJ549" s="89"/>
      <c r="NAK549" s="89"/>
      <c r="NAL549" s="546"/>
      <c r="NAM549" s="546"/>
      <c r="NAN549" s="546"/>
      <c r="NAO549" s="546"/>
      <c r="NAP549" s="546"/>
      <c r="NAQ549" s="546"/>
      <c r="NAR549" s="546"/>
      <c r="NAS549" s="89"/>
      <c r="NAT549" s="89"/>
      <c r="NAU549" s="546"/>
      <c r="NAV549" s="546"/>
      <c r="NAW549" s="89"/>
      <c r="NAX549" s="89"/>
      <c r="NAY549" s="546"/>
      <c r="NAZ549" s="546"/>
      <c r="NBA549" s="546"/>
      <c r="NBB549" s="546"/>
      <c r="NBC549" s="546"/>
      <c r="NBD549" s="204"/>
      <c r="NBE549" s="108"/>
      <c r="NBF549" s="546"/>
      <c r="NBG549" s="546"/>
      <c r="NBH549" s="546"/>
      <c r="NBI549" s="546"/>
      <c r="NBJ549" s="546"/>
      <c r="NBK549" s="546"/>
      <c r="NBL549" s="546"/>
      <c r="NBM549" s="169"/>
      <c r="NBN549" s="169"/>
      <c r="NBO549" s="169"/>
      <c r="NBP549" s="169"/>
      <c r="NBQ549" s="169"/>
      <c r="NBR549" s="169"/>
      <c r="NBS549" s="169"/>
      <c r="NBT549" s="169"/>
      <c r="NBU549" s="169"/>
      <c r="NBV549" s="169"/>
      <c r="NBW549" s="169"/>
      <c r="NBX549" s="169"/>
      <c r="NBY549" s="169"/>
      <c r="NBZ549" s="169"/>
      <c r="NCA549" s="169"/>
      <c r="NCB549" s="169"/>
      <c r="NCC549" s="169"/>
      <c r="NCD549" s="169"/>
      <c r="NCE549" s="169"/>
      <c r="NCF549" s="169"/>
      <c r="NCG549" s="169"/>
      <c r="NCH549" s="169"/>
      <c r="NCI549" s="169"/>
      <c r="NCJ549" s="169"/>
      <c r="NCK549" s="169"/>
      <c r="NCL549" s="169"/>
      <c r="NCM549" s="169"/>
      <c r="NCN549" s="169"/>
      <c r="NCO549" s="169"/>
      <c r="NCP549" s="169"/>
      <c r="NCQ549" s="169"/>
      <c r="NCR549" s="169"/>
      <c r="NCS549" s="169"/>
      <c r="NCT549" s="169"/>
      <c r="NCU549" s="169"/>
      <c r="NCV549" s="169"/>
      <c r="NCW549" s="169"/>
      <c r="NCX549" s="169"/>
      <c r="NCY549" s="169"/>
      <c r="NCZ549" s="169"/>
      <c r="NDA549" s="169"/>
      <c r="NDB549" s="169"/>
      <c r="NDC549" s="169"/>
      <c r="NDD549" s="169"/>
      <c r="NDE549" s="546"/>
      <c r="NDF549" s="546"/>
      <c r="NDG549" s="546"/>
      <c r="NDH549" s="546"/>
      <c r="NDI549" s="546"/>
      <c r="NDJ549" s="546"/>
      <c r="NDK549" s="546"/>
      <c r="NDL549" s="546"/>
      <c r="NDM549" s="546"/>
      <c r="NDN549" s="546"/>
      <c r="NDO549" s="546"/>
      <c r="NDP549" s="546"/>
      <c r="NDQ549" s="546"/>
      <c r="NDR549" s="546"/>
      <c r="NDS549" s="546"/>
      <c r="NDT549" s="546"/>
      <c r="NDU549" s="546"/>
      <c r="NDV549" s="546"/>
      <c r="NDW549" s="546"/>
      <c r="NDX549" s="546"/>
      <c r="NDY549" s="546"/>
      <c r="NDZ549" s="546"/>
      <c r="NEA549" s="546"/>
      <c r="NEB549" s="546"/>
      <c r="NEC549" s="89"/>
      <c r="NED549" s="89"/>
      <c r="NEE549" s="89"/>
      <c r="NEF549" s="89"/>
      <c r="NEG549" s="89"/>
      <c r="NEH549" s="546"/>
      <c r="NEI549" s="546"/>
      <c r="NEJ549" s="89"/>
      <c r="NEK549" s="89"/>
      <c r="NEL549" s="546"/>
      <c r="NEM549" s="546"/>
      <c r="NEN549" s="89"/>
      <c r="NEO549" s="89"/>
      <c r="NEP549" s="546"/>
      <c r="NEQ549" s="546"/>
      <c r="NER549" s="546"/>
      <c r="NES549" s="546"/>
      <c r="NET549" s="546"/>
      <c r="NEU549" s="546"/>
      <c r="NEV549" s="546"/>
      <c r="NEW549" s="89"/>
      <c r="NEX549" s="89"/>
      <c r="NEY549" s="546"/>
      <c r="NEZ549" s="546"/>
      <c r="NFA549" s="89"/>
      <c r="NFB549" s="89"/>
      <c r="NFC549" s="546"/>
      <c r="NFD549" s="546"/>
      <c r="NFE549" s="546"/>
      <c r="NFF549" s="546"/>
      <c r="NFG549" s="546"/>
      <c r="NFH549" s="204"/>
      <c r="NFI549" s="108"/>
      <c r="NFJ549" s="546"/>
      <c r="NFK549" s="546"/>
      <c r="NFL549" s="546"/>
      <c r="NFM549" s="546"/>
      <c r="NFN549" s="546"/>
      <c r="NFO549" s="546"/>
      <c r="NFP549" s="546"/>
      <c r="NFQ549" s="169"/>
      <c r="NFR549" s="169"/>
      <c r="NFS549" s="169"/>
      <c r="NFT549" s="169"/>
      <c r="NFU549" s="169"/>
      <c r="NFV549" s="169"/>
      <c r="NFW549" s="169"/>
      <c r="NFX549" s="169"/>
      <c r="NFY549" s="169"/>
      <c r="NFZ549" s="169"/>
      <c r="NGA549" s="169"/>
      <c r="NGB549" s="169"/>
      <c r="NGC549" s="169"/>
      <c r="NGD549" s="169"/>
      <c r="NGE549" s="169"/>
      <c r="NGF549" s="169"/>
      <c r="NGG549" s="169"/>
      <c r="NGH549" s="169"/>
      <c r="NGI549" s="169"/>
      <c r="NGJ549" s="169"/>
      <c r="NGK549" s="169"/>
      <c r="NGL549" s="169"/>
      <c r="NGM549" s="169"/>
      <c r="NGN549" s="169"/>
      <c r="NGO549" s="169"/>
      <c r="NGP549" s="169"/>
      <c r="NGQ549" s="169"/>
      <c r="NGR549" s="169"/>
      <c r="NGS549" s="169"/>
      <c r="NGT549" s="169"/>
      <c r="NGU549" s="169"/>
      <c r="NGV549" s="169"/>
      <c r="NGW549" s="169"/>
      <c r="NGX549" s="169"/>
      <c r="NGY549" s="169"/>
      <c r="NGZ549" s="169"/>
      <c r="NHA549" s="169"/>
      <c r="NHB549" s="169"/>
      <c r="NHC549" s="169"/>
      <c r="NHD549" s="169"/>
      <c r="NHE549" s="169"/>
      <c r="NHF549" s="169"/>
      <c r="NHG549" s="169"/>
      <c r="NHH549" s="169"/>
      <c r="NHI549" s="546"/>
      <c r="NHJ549" s="546"/>
      <c r="NHK549" s="546"/>
      <c r="NHL549" s="546"/>
      <c r="NHM549" s="546"/>
      <c r="NHN549" s="546"/>
      <c r="NHO549" s="546"/>
      <c r="NHP549" s="546"/>
      <c r="NHQ549" s="546"/>
      <c r="NHR549" s="546"/>
      <c r="NHS549" s="546"/>
      <c r="NHT549" s="546"/>
      <c r="NHU549" s="546"/>
      <c r="NHV549" s="546"/>
      <c r="NHW549" s="546"/>
      <c r="NHX549" s="546"/>
      <c r="NHY549" s="546"/>
      <c r="NHZ549" s="546"/>
      <c r="NIA549" s="546"/>
      <c r="NIB549" s="546"/>
      <c r="NIC549" s="546"/>
      <c r="NID549" s="546"/>
      <c r="NIE549" s="546"/>
      <c r="NIF549" s="546"/>
      <c r="NIG549" s="89"/>
      <c r="NIH549" s="89"/>
      <c r="NII549" s="89"/>
      <c r="NIJ549" s="89"/>
      <c r="NIK549" s="89"/>
      <c r="NIL549" s="546"/>
      <c r="NIM549" s="546"/>
      <c r="NIN549" s="89"/>
      <c r="NIO549" s="89"/>
      <c r="NIP549" s="546"/>
      <c r="NIQ549" s="546"/>
      <c r="NIR549" s="89"/>
      <c r="NIS549" s="89"/>
      <c r="NIT549" s="546"/>
      <c r="NIU549" s="546"/>
      <c r="NIV549" s="546"/>
      <c r="NIW549" s="546"/>
      <c r="NIX549" s="546"/>
      <c r="NIY549" s="546"/>
      <c r="NIZ549" s="546"/>
      <c r="NJA549" s="89"/>
      <c r="NJB549" s="89"/>
      <c r="NJC549" s="546"/>
      <c r="NJD549" s="546"/>
      <c r="NJE549" s="89"/>
      <c r="NJF549" s="89"/>
      <c r="NJG549" s="546"/>
      <c r="NJH549" s="546"/>
      <c r="NJI549" s="546"/>
      <c r="NJJ549" s="546"/>
      <c r="NJK549" s="546"/>
      <c r="NJL549" s="204"/>
      <c r="NJM549" s="108"/>
      <c r="NJN549" s="546"/>
      <c r="NJO549" s="546"/>
      <c r="NJP549" s="546"/>
      <c r="NJQ549" s="546"/>
      <c r="NJR549" s="546"/>
      <c r="NJS549" s="546"/>
      <c r="NJT549" s="546"/>
      <c r="NJU549" s="169"/>
      <c r="NJV549" s="169"/>
      <c r="NJW549" s="169"/>
      <c r="NJX549" s="169"/>
      <c r="NJY549" s="169"/>
      <c r="NJZ549" s="169"/>
      <c r="NKA549" s="169"/>
      <c r="NKB549" s="169"/>
      <c r="NKC549" s="169"/>
      <c r="NKD549" s="169"/>
      <c r="NKE549" s="169"/>
      <c r="NKF549" s="169"/>
      <c r="NKG549" s="169"/>
      <c r="NKH549" s="169"/>
      <c r="NKI549" s="169"/>
      <c r="NKJ549" s="169"/>
      <c r="NKK549" s="169"/>
      <c r="NKL549" s="169"/>
      <c r="NKM549" s="169"/>
      <c r="NKN549" s="169"/>
      <c r="NKO549" s="169"/>
      <c r="NKP549" s="169"/>
      <c r="NKQ549" s="169"/>
      <c r="NKR549" s="169"/>
      <c r="NKS549" s="169"/>
      <c r="NKT549" s="169"/>
      <c r="NKU549" s="169"/>
      <c r="NKV549" s="169"/>
      <c r="NKW549" s="169"/>
      <c r="NKX549" s="169"/>
      <c r="NKY549" s="169"/>
      <c r="NKZ549" s="169"/>
      <c r="NLA549" s="169"/>
      <c r="NLB549" s="169"/>
      <c r="NLC549" s="169"/>
      <c r="NLD549" s="169"/>
      <c r="NLE549" s="169"/>
      <c r="NLF549" s="169"/>
      <c r="NLG549" s="169"/>
      <c r="NLH549" s="169"/>
      <c r="NLI549" s="169"/>
      <c r="NLJ549" s="169"/>
      <c r="NLK549" s="169"/>
      <c r="NLL549" s="169"/>
      <c r="NLM549" s="546"/>
      <c r="NLN549" s="546"/>
      <c r="NLO549" s="546"/>
      <c r="NLP549" s="546"/>
      <c r="NLQ549" s="546"/>
      <c r="NLR549" s="546"/>
      <c r="NLS549" s="546"/>
      <c r="NLT549" s="546"/>
      <c r="NLU549" s="546"/>
      <c r="NLV549" s="546"/>
      <c r="NLW549" s="546"/>
      <c r="NLX549" s="546"/>
      <c r="NLY549" s="546"/>
      <c r="NLZ549" s="546"/>
      <c r="NMA549" s="546"/>
      <c r="NMB549" s="546"/>
      <c r="NMC549" s="546"/>
      <c r="NMD549" s="546"/>
      <c r="NME549" s="546"/>
      <c r="NMF549" s="546"/>
      <c r="NMG549" s="546"/>
      <c r="NMH549" s="546"/>
      <c r="NMI549" s="546"/>
      <c r="NMJ549" s="546"/>
      <c r="NMK549" s="89"/>
      <c r="NML549" s="89"/>
      <c r="NMM549" s="89"/>
      <c r="NMN549" s="89"/>
      <c r="NMO549" s="89"/>
      <c r="NMP549" s="546"/>
      <c r="NMQ549" s="546"/>
      <c r="NMR549" s="89"/>
      <c r="NMS549" s="89"/>
      <c r="NMT549" s="546"/>
      <c r="NMU549" s="546"/>
      <c r="NMV549" s="89"/>
      <c r="NMW549" s="89"/>
      <c r="NMX549" s="546"/>
      <c r="NMY549" s="546"/>
      <c r="NMZ549" s="546"/>
      <c r="NNA549" s="546"/>
      <c r="NNB549" s="546"/>
      <c r="NNC549" s="546"/>
      <c r="NND549" s="546"/>
      <c r="NNE549" s="89"/>
      <c r="NNF549" s="89"/>
      <c r="NNG549" s="546"/>
      <c r="NNH549" s="546"/>
      <c r="NNI549" s="89"/>
      <c r="NNJ549" s="89"/>
      <c r="NNK549" s="546"/>
      <c r="NNL549" s="546"/>
      <c r="NNM549" s="546"/>
      <c r="NNN549" s="546"/>
      <c r="NNO549" s="546"/>
      <c r="NNP549" s="204"/>
      <c r="NNQ549" s="108"/>
      <c r="NNR549" s="546"/>
      <c r="NNS549" s="546"/>
      <c r="NNT549" s="546"/>
      <c r="NNU549" s="546"/>
      <c r="NNV549" s="546"/>
      <c r="NNW549" s="546"/>
      <c r="NNX549" s="546"/>
      <c r="NNY549" s="169"/>
      <c r="NNZ549" s="169"/>
      <c r="NOA549" s="169"/>
      <c r="NOB549" s="169"/>
      <c r="NOC549" s="169"/>
      <c r="NOD549" s="169"/>
      <c r="NOE549" s="169"/>
      <c r="NOF549" s="169"/>
      <c r="NOG549" s="169"/>
      <c r="NOH549" s="169"/>
      <c r="NOI549" s="169"/>
      <c r="NOJ549" s="169"/>
      <c r="NOK549" s="169"/>
      <c r="NOL549" s="169"/>
      <c r="NOM549" s="169"/>
      <c r="NON549" s="169"/>
      <c r="NOO549" s="169"/>
      <c r="NOP549" s="169"/>
      <c r="NOQ549" s="169"/>
      <c r="NOR549" s="169"/>
      <c r="NOS549" s="169"/>
      <c r="NOT549" s="169"/>
      <c r="NOU549" s="169"/>
      <c r="NOV549" s="169"/>
      <c r="NOW549" s="169"/>
      <c r="NOX549" s="169"/>
      <c r="NOY549" s="169"/>
      <c r="NOZ549" s="169"/>
      <c r="NPA549" s="169"/>
      <c r="NPB549" s="169"/>
      <c r="NPC549" s="169"/>
      <c r="NPD549" s="169"/>
      <c r="NPE549" s="169"/>
      <c r="NPF549" s="169"/>
      <c r="NPG549" s="169"/>
      <c r="NPH549" s="169"/>
      <c r="NPI549" s="169"/>
      <c r="NPJ549" s="169"/>
      <c r="NPK549" s="169"/>
      <c r="NPL549" s="169"/>
      <c r="NPM549" s="169"/>
      <c r="NPN549" s="169"/>
      <c r="NPO549" s="169"/>
      <c r="NPP549" s="169"/>
      <c r="NPQ549" s="546"/>
      <c r="NPR549" s="546"/>
      <c r="NPS549" s="546"/>
      <c r="NPT549" s="546"/>
      <c r="NPU549" s="546"/>
      <c r="NPV549" s="546"/>
      <c r="NPW549" s="546"/>
      <c r="NPX549" s="546"/>
      <c r="NPY549" s="546"/>
      <c r="NPZ549" s="546"/>
      <c r="NQA549" s="546"/>
      <c r="NQB549" s="546"/>
      <c r="NQC549" s="546"/>
      <c r="NQD549" s="546"/>
      <c r="NQE549" s="546"/>
      <c r="NQF549" s="546"/>
      <c r="NQG549" s="546"/>
      <c r="NQH549" s="546"/>
      <c r="NQI549" s="546"/>
      <c r="NQJ549" s="546"/>
      <c r="NQK549" s="546"/>
      <c r="NQL549" s="546"/>
      <c r="NQM549" s="546"/>
      <c r="NQN549" s="546"/>
      <c r="NQO549" s="89"/>
      <c r="NQP549" s="89"/>
      <c r="NQQ549" s="89"/>
      <c r="NQR549" s="89"/>
      <c r="NQS549" s="89"/>
      <c r="NQT549" s="546"/>
      <c r="NQU549" s="546"/>
      <c r="NQV549" s="89"/>
      <c r="NQW549" s="89"/>
      <c r="NQX549" s="546"/>
      <c r="NQY549" s="546"/>
      <c r="NQZ549" s="89"/>
      <c r="NRA549" s="89"/>
      <c r="NRB549" s="546"/>
      <c r="NRC549" s="546"/>
      <c r="NRD549" s="546"/>
      <c r="NRE549" s="546"/>
      <c r="NRF549" s="546"/>
      <c r="NRG549" s="546"/>
      <c r="NRH549" s="546"/>
      <c r="NRI549" s="89"/>
      <c r="NRJ549" s="89"/>
      <c r="NRK549" s="546"/>
      <c r="NRL549" s="546"/>
      <c r="NRM549" s="89"/>
      <c r="NRN549" s="89"/>
      <c r="NRO549" s="546"/>
      <c r="NRP549" s="546"/>
      <c r="NRQ549" s="546"/>
      <c r="NRR549" s="546"/>
      <c r="NRS549" s="546"/>
      <c r="NRT549" s="204"/>
      <c r="NRU549" s="108"/>
      <c r="NRV549" s="546"/>
      <c r="NRW549" s="546"/>
      <c r="NRX549" s="546"/>
      <c r="NRY549" s="546"/>
      <c r="NRZ549" s="546"/>
      <c r="NSA549" s="546"/>
      <c r="NSB549" s="546"/>
      <c r="NSC549" s="169"/>
      <c r="NSD549" s="169"/>
      <c r="NSE549" s="169"/>
      <c r="NSF549" s="169"/>
      <c r="NSG549" s="169"/>
      <c r="NSH549" s="169"/>
      <c r="NSI549" s="169"/>
      <c r="NSJ549" s="169"/>
      <c r="NSK549" s="169"/>
      <c r="NSL549" s="169"/>
      <c r="NSM549" s="169"/>
      <c r="NSN549" s="169"/>
      <c r="NSO549" s="169"/>
      <c r="NSP549" s="169"/>
      <c r="NSQ549" s="169"/>
      <c r="NSR549" s="169"/>
      <c r="NSS549" s="169"/>
      <c r="NST549" s="169"/>
      <c r="NSU549" s="169"/>
      <c r="NSV549" s="169"/>
      <c r="NSW549" s="169"/>
      <c r="NSX549" s="169"/>
      <c r="NSY549" s="169"/>
      <c r="NSZ549" s="169"/>
      <c r="NTA549" s="169"/>
      <c r="NTB549" s="169"/>
      <c r="NTC549" s="169"/>
      <c r="NTD549" s="169"/>
      <c r="NTE549" s="169"/>
      <c r="NTF549" s="169"/>
      <c r="NTG549" s="169"/>
      <c r="NTH549" s="169"/>
      <c r="NTI549" s="169"/>
      <c r="NTJ549" s="169"/>
      <c r="NTK549" s="169"/>
      <c r="NTL549" s="169"/>
      <c r="NTM549" s="169"/>
      <c r="NTN549" s="169"/>
      <c r="NTO549" s="169"/>
      <c r="NTP549" s="169"/>
      <c r="NTQ549" s="169"/>
      <c r="NTR549" s="169"/>
      <c r="NTS549" s="169"/>
      <c r="NTT549" s="169"/>
      <c r="NTU549" s="546"/>
      <c r="NTV549" s="546"/>
      <c r="NTW549" s="546"/>
      <c r="NTX549" s="546"/>
      <c r="NTY549" s="546"/>
      <c r="NTZ549" s="546"/>
      <c r="NUA549" s="546"/>
      <c r="NUB549" s="546"/>
      <c r="NUC549" s="546"/>
      <c r="NUD549" s="546"/>
      <c r="NUE549" s="546"/>
      <c r="NUF549" s="546"/>
      <c r="NUG549" s="546"/>
      <c r="NUH549" s="546"/>
      <c r="NUI549" s="546"/>
      <c r="NUJ549" s="546"/>
      <c r="NUK549" s="546"/>
      <c r="NUL549" s="546"/>
      <c r="NUM549" s="546"/>
      <c r="NUN549" s="546"/>
      <c r="NUO549" s="546"/>
      <c r="NUP549" s="546"/>
      <c r="NUQ549" s="546"/>
      <c r="NUR549" s="546"/>
      <c r="NUS549" s="89"/>
      <c r="NUT549" s="89"/>
      <c r="NUU549" s="89"/>
      <c r="NUV549" s="89"/>
      <c r="NUW549" s="89"/>
      <c r="NUX549" s="546"/>
      <c r="NUY549" s="546"/>
      <c r="NUZ549" s="89"/>
      <c r="NVA549" s="89"/>
      <c r="NVB549" s="546"/>
      <c r="NVC549" s="546"/>
      <c r="NVD549" s="89"/>
      <c r="NVE549" s="89"/>
      <c r="NVF549" s="546"/>
      <c r="NVG549" s="546"/>
      <c r="NVH549" s="546"/>
      <c r="NVI549" s="546"/>
      <c r="NVJ549" s="546"/>
      <c r="NVK549" s="546"/>
      <c r="NVL549" s="546"/>
      <c r="NVM549" s="89"/>
      <c r="NVN549" s="89"/>
      <c r="NVO549" s="546"/>
      <c r="NVP549" s="546"/>
      <c r="NVQ549" s="89"/>
      <c r="NVR549" s="89"/>
      <c r="NVS549" s="546"/>
      <c r="NVT549" s="546"/>
      <c r="NVU549" s="546"/>
      <c r="NVV549" s="546"/>
      <c r="NVW549" s="546"/>
      <c r="NVX549" s="204"/>
      <c r="NVY549" s="108"/>
      <c r="NVZ549" s="546"/>
      <c r="NWA549" s="546"/>
      <c r="NWB549" s="546"/>
      <c r="NWC549" s="546"/>
      <c r="NWD549" s="546"/>
      <c r="NWE549" s="546"/>
      <c r="NWF549" s="546"/>
      <c r="NWG549" s="169"/>
      <c r="NWH549" s="169"/>
      <c r="NWI549" s="169"/>
      <c r="NWJ549" s="169"/>
      <c r="NWK549" s="169"/>
      <c r="NWL549" s="169"/>
      <c r="NWM549" s="169"/>
      <c r="NWN549" s="169"/>
      <c r="NWO549" s="169"/>
      <c r="NWP549" s="169"/>
      <c r="NWQ549" s="169"/>
      <c r="NWR549" s="169"/>
      <c r="NWS549" s="169"/>
      <c r="NWT549" s="169"/>
      <c r="NWU549" s="169"/>
      <c r="NWV549" s="169"/>
      <c r="NWW549" s="169"/>
      <c r="NWX549" s="169"/>
      <c r="NWY549" s="169"/>
      <c r="NWZ549" s="169"/>
      <c r="NXA549" s="169"/>
      <c r="NXB549" s="169"/>
      <c r="NXC549" s="169"/>
      <c r="NXD549" s="169"/>
      <c r="NXE549" s="169"/>
      <c r="NXF549" s="169"/>
      <c r="NXG549" s="169"/>
      <c r="NXH549" s="169"/>
      <c r="NXI549" s="169"/>
      <c r="NXJ549" s="169"/>
      <c r="NXK549" s="169"/>
      <c r="NXL549" s="169"/>
      <c r="NXM549" s="169"/>
      <c r="NXN549" s="169"/>
      <c r="NXO549" s="169"/>
      <c r="NXP549" s="169"/>
      <c r="NXQ549" s="169"/>
      <c r="NXR549" s="169"/>
      <c r="NXS549" s="169"/>
      <c r="NXT549" s="169"/>
      <c r="NXU549" s="169"/>
      <c r="NXV549" s="169"/>
      <c r="NXW549" s="169"/>
      <c r="NXX549" s="169"/>
      <c r="NXY549" s="546"/>
      <c r="NXZ549" s="546"/>
      <c r="NYA549" s="546"/>
      <c r="NYB549" s="546"/>
      <c r="NYC549" s="546"/>
      <c r="NYD549" s="546"/>
      <c r="NYE549" s="546"/>
      <c r="NYF549" s="546"/>
      <c r="NYG549" s="546"/>
      <c r="NYH549" s="546"/>
      <c r="NYI549" s="546"/>
      <c r="NYJ549" s="546"/>
      <c r="NYK549" s="546"/>
      <c r="NYL549" s="546"/>
      <c r="NYM549" s="546"/>
      <c r="NYN549" s="546"/>
      <c r="NYO549" s="546"/>
      <c r="NYP549" s="546"/>
      <c r="NYQ549" s="546"/>
      <c r="NYR549" s="546"/>
      <c r="NYS549" s="546"/>
      <c r="NYT549" s="546"/>
      <c r="NYU549" s="546"/>
      <c r="NYV549" s="546"/>
      <c r="NYW549" s="89"/>
      <c r="NYX549" s="89"/>
      <c r="NYY549" s="89"/>
      <c r="NYZ549" s="89"/>
      <c r="NZA549" s="89"/>
      <c r="NZB549" s="546"/>
      <c r="NZC549" s="546"/>
      <c r="NZD549" s="89"/>
      <c r="NZE549" s="89"/>
      <c r="NZF549" s="546"/>
      <c r="NZG549" s="546"/>
      <c r="NZH549" s="89"/>
      <c r="NZI549" s="89"/>
      <c r="NZJ549" s="546"/>
      <c r="NZK549" s="546"/>
      <c r="NZL549" s="546"/>
      <c r="NZM549" s="546"/>
      <c r="NZN549" s="546"/>
      <c r="NZO549" s="546"/>
      <c r="NZP549" s="546"/>
      <c r="NZQ549" s="89"/>
      <c r="NZR549" s="89"/>
      <c r="NZS549" s="546"/>
      <c r="NZT549" s="546"/>
      <c r="NZU549" s="89"/>
      <c r="NZV549" s="89"/>
      <c r="NZW549" s="546"/>
      <c r="NZX549" s="546"/>
      <c r="NZY549" s="546"/>
      <c r="NZZ549" s="546"/>
      <c r="OAA549" s="546"/>
      <c r="OAB549" s="204"/>
      <c r="OAC549" s="108"/>
      <c r="OAD549" s="546"/>
      <c r="OAE549" s="546"/>
      <c r="OAF549" s="546"/>
      <c r="OAG549" s="546"/>
      <c r="OAH549" s="546"/>
      <c r="OAI549" s="546"/>
      <c r="OAJ549" s="546"/>
      <c r="OAK549" s="169"/>
      <c r="OAL549" s="169"/>
      <c r="OAM549" s="169"/>
      <c r="OAN549" s="169"/>
      <c r="OAO549" s="169"/>
      <c r="OAP549" s="169"/>
      <c r="OAQ549" s="169"/>
      <c r="OAR549" s="169"/>
      <c r="OAS549" s="169"/>
      <c r="OAT549" s="169"/>
      <c r="OAU549" s="169"/>
      <c r="OAV549" s="169"/>
      <c r="OAW549" s="169"/>
      <c r="OAX549" s="169"/>
      <c r="OAY549" s="169"/>
      <c r="OAZ549" s="169"/>
      <c r="OBA549" s="169"/>
      <c r="OBB549" s="169"/>
      <c r="OBC549" s="169"/>
      <c r="OBD549" s="169"/>
      <c r="OBE549" s="169"/>
      <c r="OBF549" s="169"/>
      <c r="OBG549" s="169"/>
      <c r="OBH549" s="169"/>
      <c r="OBI549" s="169"/>
      <c r="OBJ549" s="169"/>
      <c r="OBK549" s="169"/>
      <c r="OBL549" s="169"/>
      <c r="OBM549" s="169"/>
      <c r="OBN549" s="169"/>
      <c r="OBO549" s="169"/>
      <c r="OBP549" s="169"/>
      <c r="OBQ549" s="169"/>
      <c r="OBR549" s="169"/>
      <c r="OBS549" s="169"/>
      <c r="OBT549" s="169"/>
      <c r="OBU549" s="169"/>
      <c r="OBV549" s="169"/>
      <c r="OBW549" s="169"/>
      <c r="OBX549" s="169"/>
      <c r="OBY549" s="169"/>
      <c r="OBZ549" s="169"/>
      <c r="OCA549" s="169"/>
      <c r="OCB549" s="169"/>
      <c r="OCC549" s="546"/>
      <c r="OCD549" s="546"/>
      <c r="OCE549" s="546"/>
      <c r="OCF549" s="546"/>
      <c r="OCG549" s="546"/>
      <c r="OCH549" s="546"/>
      <c r="OCI549" s="546"/>
      <c r="OCJ549" s="546"/>
      <c r="OCK549" s="546"/>
      <c r="OCL549" s="546"/>
      <c r="OCM549" s="546"/>
      <c r="OCN549" s="546"/>
      <c r="OCO549" s="546"/>
      <c r="OCP549" s="546"/>
      <c r="OCQ549" s="546"/>
      <c r="OCR549" s="546"/>
      <c r="OCS549" s="546"/>
      <c r="OCT549" s="546"/>
      <c r="OCU549" s="546"/>
      <c r="OCV549" s="546"/>
      <c r="OCW549" s="546"/>
      <c r="OCX549" s="546"/>
      <c r="OCY549" s="546"/>
      <c r="OCZ549" s="546"/>
      <c r="ODA549" s="89"/>
      <c r="ODB549" s="89"/>
      <c r="ODC549" s="89"/>
      <c r="ODD549" s="89"/>
      <c r="ODE549" s="89"/>
      <c r="ODF549" s="546"/>
      <c r="ODG549" s="546"/>
      <c r="ODH549" s="89"/>
      <c r="ODI549" s="89"/>
      <c r="ODJ549" s="546"/>
      <c r="ODK549" s="546"/>
      <c r="ODL549" s="89"/>
      <c r="ODM549" s="89"/>
      <c r="ODN549" s="546"/>
      <c r="ODO549" s="546"/>
      <c r="ODP549" s="546"/>
      <c r="ODQ549" s="546"/>
      <c r="ODR549" s="546"/>
      <c r="ODS549" s="546"/>
      <c r="ODT549" s="546"/>
      <c r="ODU549" s="89"/>
      <c r="ODV549" s="89"/>
      <c r="ODW549" s="546"/>
      <c r="ODX549" s="546"/>
      <c r="ODY549" s="89"/>
      <c r="ODZ549" s="89"/>
      <c r="OEA549" s="546"/>
      <c r="OEB549" s="546"/>
      <c r="OEC549" s="546"/>
      <c r="OED549" s="546"/>
      <c r="OEE549" s="546"/>
      <c r="OEF549" s="204"/>
      <c r="OEG549" s="108"/>
      <c r="OEH549" s="546"/>
      <c r="OEI549" s="546"/>
      <c r="OEJ549" s="546"/>
      <c r="OEK549" s="546"/>
      <c r="OEL549" s="546"/>
      <c r="OEM549" s="546"/>
      <c r="OEN549" s="546"/>
      <c r="OEO549" s="169"/>
      <c r="OEP549" s="169"/>
      <c r="OEQ549" s="169"/>
      <c r="OER549" s="169"/>
      <c r="OES549" s="169"/>
      <c r="OET549" s="169"/>
      <c r="OEU549" s="169"/>
      <c r="OEV549" s="169"/>
      <c r="OEW549" s="169"/>
      <c r="OEX549" s="169"/>
      <c r="OEY549" s="169"/>
      <c r="OEZ549" s="169"/>
      <c r="OFA549" s="169"/>
      <c r="OFB549" s="169"/>
      <c r="OFC549" s="169"/>
      <c r="OFD549" s="169"/>
      <c r="OFE549" s="169"/>
      <c r="OFF549" s="169"/>
      <c r="OFG549" s="169"/>
      <c r="OFH549" s="169"/>
      <c r="OFI549" s="169"/>
      <c r="OFJ549" s="169"/>
      <c r="OFK549" s="169"/>
      <c r="OFL549" s="169"/>
      <c r="OFM549" s="169"/>
      <c r="OFN549" s="169"/>
      <c r="OFO549" s="169"/>
      <c r="OFP549" s="169"/>
      <c r="OFQ549" s="169"/>
      <c r="OFR549" s="169"/>
      <c r="OFS549" s="169"/>
      <c r="OFT549" s="169"/>
      <c r="OFU549" s="169"/>
      <c r="OFV549" s="169"/>
      <c r="OFW549" s="169"/>
      <c r="OFX549" s="169"/>
      <c r="OFY549" s="169"/>
      <c r="OFZ549" s="169"/>
      <c r="OGA549" s="169"/>
      <c r="OGB549" s="169"/>
      <c r="OGC549" s="169"/>
      <c r="OGD549" s="169"/>
      <c r="OGE549" s="169"/>
      <c r="OGF549" s="169"/>
      <c r="OGG549" s="546"/>
      <c r="OGH549" s="546"/>
      <c r="OGI549" s="546"/>
      <c r="OGJ549" s="546"/>
      <c r="OGK549" s="546"/>
      <c r="OGL549" s="546"/>
      <c r="OGM549" s="546"/>
      <c r="OGN549" s="546"/>
      <c r="OGO549" s="546"/>
      <c r="OGP549" s="546"/>
      <c r="OGQ549" s="546"/>
      <c r="OGR549" s="546"/>
      <c r="OGS549" s="546"/>
      <c r="OGT549" s="546"/>
      <c r="OGU549" s="546"/>
      <c r="OGV549" s="546"/>
      <c r="OGW549" s="546"/>
      <c r="OGX549" s="546"/>
      <c r="OGY549" s="546"/>
      <c r="OGZ549" s="546"/>
      <c r="OHA549" s="546"/>
      <c r="OHB549" s="546"/>
      <c r="OHC549" s="546"/>
      <c r="OHD549" s="546"/>
      <c r="OHE549" s="89"/>
      <c r="OHF549" s="89"/>
      <c r="OHG549" s="89"/>
      <c r="OHH549" s="89"/>
      <c r="OHI549" s="89"/>
      <c r="OHJ549" s="546"/>
      <c r="OHK549" s="546"/>
      <c r="OHL549" s="89"/>
      <c r="OHM549" s="89"/>
      <c r="OHN549" s="546"/>
      <c r="OHO549" s="546"/>
      <c r="OHP549" s="89"/>
      <c r="OHQ549" s="89"/>
      <c r="OHR549" s="546"/>
      <c r="OHS549" s="546"/>
      <c r="OHT549" s="546"/>
      <c r="OHU549" s="546"/>
      <c r="OHV549" s="546"/>
      <c r="OHW549" s="546"/>
      <c r="OHX549" s="546"/>
      <c r="OHY549" s="89"/>
      <c r="OHZ549" s="89"/>
      <c r="OIA549" s="546"/>
      <c r="OIB549" s="546"/>
      <c r="OIC549" s="89"/>
      <c r="OID549" s="89"/>
      <c r="OIE549" s="546"/>
      <c r="OIF549" s="546"/>
      <c r="OIG549" s="546"/>
      <c r="OIH549" s="546"/>
      <c r="OII549" s="546"/>
      <c r="OIJ549" s="204"/>
      <c r="OIK549" s="108"/>
      <c r="OIL549" s="546"/>
      <c r="OIM549" s="546"/>
      <c r="OIN549" s="546"/>
      <c r="OIO549" s="546"/>
      <c r="OIP549" s="546"/>
      <c r="OIQ549" s="546"/>
      <c r="OIR549" s="546"/>
      <c r="OIS549" s="169"/>
      <c r="OIT549" s="169"/>
      <c r="OIU549" s="169"/>
      <c r="OIV549" s="169"/>
      <c r="OIW549" s="169"/>
      <c r="OIX549" s="169"/>
      <c r="OIY549" s="169"/>
      <c r="OIZ549" s="169"/>
      <c r="OJA549" s="169"/>
      <c r="OJB549" s="169"/>
      <c r="OJC549" s="169"/>
      <c r="OJD549" s="169"/>
      <c r="OJE549" s="169"/>
      <c r="OJF549" s="169"/>
      <c r="OJG549" s="169"/>
      <c r="OJH549" s="169"/>
      <c r="OJI549" s="169"/>
      <c r="OJJ549" s="169"/>
      <c r="OJK549" s="169"/>
      <c r="OJL549" s="169"/>
      <c r="OJM549" s="169"/>
      <c r="OJN549" s="169"/>
      <c r="OJO549" s="169"/>
      <c r="OJP549" s="169"/>
      <c r="OJQ549" s="169"/>
      <c r="OJR549" s="169"/>
      <c r="OJS549" s="169"/>
      <c r="OJT549" s="169"/>
      <c r="OJU549" s="169"/>
      <c r="OJV549" s="169"/>
      <c r="OJW549" s="169"/>
      <c r="OJX549" s="169"/>
      <c r="OJY549" s="169"/>
      <c r="OJZ549" s="169"/>
      <c r="OKA549" s="169"/>
      <c r="OKB549" s="169"/>
      <c r="OKC549" s="169"/>
      <c r="OKD549" s="169"/>
      <c r="OKE549" s="169"/>
      <c r="OKF549" s="169"/>
      <c r="OKG549" s="169"/>
      <c r="OKH549" s="169"/>
      <c r="OKI549" s="169"/>
      <c r="OKJ549" s="169"/>
      <c r="OKK549" s="546"/>
      <c r="OKL549" s="546"/>
      <c r="OKM549" s="546"/>
      <c r="OKN549" s="546"/>
      <c r="OKO549" s="546"/>
      <c r="OKP549" s="546"/>
      <c r="OKQ549" s="546"/>
      <c r="OKR549" s="546"/>
      <c r="OKS549" s="546"/>
      <c r="OKT549" s="546"/>
      <c r="OKU549" s="546"/>
      <c r="OKV549" s="546"/>
      <c r="OKW549" s="546"/>
      <c r="OKX549" s="546"/>
      <c r="OKY549" s="546"/>
      <c r="OKZ549" s="546"/>
      <c r="OLA549" s="546"/>
      <c r="OLB549" s="546"/>
      <c r="OLC549" s="546"/>
      <c r="OLD549" s="546"/>
      <c r="OLE549" s="546"/>
      <c r="OLF549" s="546"/>
      <c r="OLG549" s="546"/>
      <c r="OLH549" s="546"/>
      <c r="OLI549" s="89"/>
      <c r="OLJ549" s="89"/>
      <c r="OLK549" s="89"/>
      <c r="OLL549" s="89"/>
      <c r="OLM549" s="89"/>
      <c r="OLN549" s="546"/>
      <c r="OLO549" s="546"/>
      <c r="OLP549" s="89"/>
      <c r="OLQ549" s="89"/>
      <c r="OLR549" s="546"/>
      <c r="OLS549" s="546"/>
      <c r="OLT549" s="89"/>
      <c r="OLU549" s="89"/>
      <c r="OLV549" s="546"/>
      <c r="OLW549" s="546"/>
      <c r="OLX549" s="546"/>
      <c r="OLY549" s="546"/>
      <c r="OLZ549" s="546"/>
      <c r="OMA549" s="546"/>
      <c r="OMB549" s="546"/>
      <c r="OMC549" s="89"/>
      <c r="OMD549" s="89"/>
      <c r="OME549" s="546"/>
      <c r="OMF549" s="546"/>
      <c r="OMG549" s="89"/>
      <c r="OMH549" s="89"/>
      <c r="OMI549" s="546"/>
      <c r="OMJ549" s="546"/>
      <c r="OMK549" s="546"/>
      <c r="OML549" s="546"/>
      <c r="OMM549" s="546"/>
      <c r="OMN549" s="204"/>
      <c r="OMO549" s="108"/>
      <c r="OMP549" s="546"/>
      <c r="OMQ549" s="546"/>
      <c r="OMR549" s="546"/>
      <c r="OMS549" s="546"/>
      <c r="OMT549" s="546"/>
      <c r="OMU549" s="546"/>
      <c r="OMV549" s="546"/>
      <c r="OMW549" s="169"/>
      <c r="OMX549" s="169"/>
      <c r="OMY549" s="169"/>
      <c r="OMZ549" s="169"/>
      <c r="ONA549" s="169"/>
      <c r="ONB549" s="169"/>
      <c r="ONC549" s="169"/>
      <c r="OND549" s="169"/>
      <c r="ONE549" s="169"/>
      <c r="ONF549" s="169"/>
      <c r="ONG549" s="169"/>
      <c r="ONH549" s="169"/>
      <c r="ONI549" s="169"/>
      <c r="ONJ549" s="169"/>
      <c r="ONK549" s="169"/>
      <c r="ONL549" s="169"/>
      <c r="ONM549" s="169"/>
      <c r="ONN549" s="169"/>
      <c r="ONO549" s="169"/>
      <c r="ONP549" s="169"/>
      <c r="ONQ549" s="169"/>
      <c r="ONR549" s="169"/>
      <c r="ONS549" s="169"/>
      <c r="ONT549" s="169"/>
      <c r="ONU549" s="169"/>
      <c r="ONV549" s="169"/>
      <c r="ONW549" s="169"/>
      <c r="ONX549" s="169"/>
      <c r="ONY549" s="169"/>
      <c r="ONZ549" s="169"/>
      <c r="OOA549" s="169"/>
      <c r="OOB549" s="169"/>
      <c r="OOC549" s="169"/>
      <c r="OOD549" s="169"/>
      <c r="OOE549" s="169"/>
      <c r="OOF549" s="169"/>
      <c r="OOG549" s="169"/>
      <c r="OOH549" s="169"/>
      <c r="OOI549" s="169"/>
      <c r="OOJ549" s="169"/>
      <c r="OOK549" s="169"/>
      <c r="OOL549" s="169"/>
      <c r="OOM549" s="169"/>
      <c r="OON549" s="169"/>
      <c r="OOO549" s="546"/>
      <c r="OOP549" s="546"/>
      <c r="OOQ549" s="546"/>
      <c r="OOR549" s="546"/>
      <c r="OOS549" s="546"/>
      <c r="OOT549" s="546"/>
      <c r="OOU549" s="546"/>
      <c r="OOV549" s="546"/>
      <c r="OOW549" s="546"/>
      <c r="OOX549" s="546"/>
      <c r="OOY549" s="546"/>
      <c r="OOZ549" s="546"/>
      <c r="OPA549" s="546"/>
      <c r="OPB549" s="546"/>
      <c r="OPC549" s="546"/>
      <c r="OPD549" s="546"/>
      <c r="OPE549" s="546"/>
      <c r="OPF549" s="546"/>
      <c r="OPG549" s="546"/>
      <c r="OPH549" s="546"/>
      <c r="OPI549" s="546"/>
      <c r="OPJ549" s="546"/>
      <c r="OPK549" s="546"/>
      <c r="OPL549" s="546"/>
      <c r="OPM549" s="89"/>
      <c r="OPN549" s="89"/>
      <c r="OPO549" s="89"/>
      <c r="OPP549" s="89"/>
      <c r="OPQ549" s="89"/>
      <c r="OPR549" s="546"/>
      <c r="OPS549" s="546"/>
      <c r="OPT549" s="89"/>
      <c r="OPU549" s="89"/>
      <c r="OPV549" s="546"/>
      <c r="OPW549" s="546"/>
      <c r="OPX549" s="89"/>
      <c r="OPY549" s="89"/>
      <c r="OPZ549" s="546"/>
      <c r="OQA549" s="546"/>
      <c r="OQB549" s="546"/>
      <c r="OQC549" s="546"/>
      <c r="OQD549" s="546"/>
      <c r="OQE549" s="546"/>
      <c r="OQF549" s="546"/>
      <c r="OQG549" s="89"/>
      <c r="OQH549" s="89"/>
      <c r="OQI549" s="546"/>
      <c r="OQJ549" s="546"/>
      <c r="OQK549" s="89"/>
      <c r="OQL549" s="89"/>
      <c r="OQM549" s="546"/>
      <c r="OQN549" s="546"/>
      <c r="OQO549" s="546"/>
      <c r="OQP549" s="546"/>
      <c r="OQQ549" s="546"/>
      <c r="OQR549" s="204"/>
      <c r="OQS549" s="108"/>
      <c r="OQT549" s="546"/>
      <c r="OQU549" s="546"/>
      <c r="OQV549" s="546"/>
      <c r="OQW549" s="546"/>
      <c r="OQX549" s="546"/>
      <c r="OQY549" s="546"/>
      <c r="OQZ549" s="546"/>
      <c r="ORA549" s="169"/>
      <c r="ORB549" s="169"/>
      <c r="ORC549" s="169"/>
      <c r="ORD549" s="169"/>
      <c r="ORE549" s="169"/>
      <c r="ORF549" s="169"/>
      <c r="ORG549" s="169"/>
      <c r="ORH549" s="169"/>
      <c r="ORI549" s="169"/>
      <c r="ORJ549" s="169"/>
      <c r="ORK549" s="169"/>
      <c r="ORL549" s="169"/>
      <c r="ORM549" s="169"/>
      <c r="ORN549" s="169"/>
      <c r="ORO549" s="169"/>
      <c r="ORP549" s="169"/>
      <c r="ORQ549" s="169"/>
      <c r="ORR549" s="169"/>
      <c r="ORS549" s="169"/>
      <c r="ORT549" s="169"/>
      <c r="ORU549" s="169"/>
      <c r="ORV549" s="169"/>
      <c r="ORW549" s="169"/>
      <c r="ORX549" s="169"/>
      <c r="ORY549" s="169"/>
      <c r="ORZ549" s="169"/>
      <c r="OSA549" s="169"/>
      <c r="OSB549" s="169"/>
      <c r="OSC549" s="169"/>
      <c r="OSD549" s="169"/>
      <c r="OSE549" s="169"/>
      <c r="OSF549" s="169"/>
      <c r="OSG549" s="169"/>
      <c r="OSH549" s="169"/>
      <c r="OSI549" s="169"/>
      <c r="OSJ549" s="169"/>
      <c r="OSK549" s="169"/>
      <c r="OSL549" s="169"/>
      <c r="OSM549" s="169"/>
      <c r="OSN549" s="169"/>
      <c r="OSO549" s="169"/>
      <c r="OSP549" s="169"/>
      <c r="OSQ549" s="169"/>
      <c r="OSR549" s="169"/>
      <c r="OSS549" s="546"/>
      <c r="OST549" s="546"/>
      <c r="OSU549" s="546"/>
      <c r="OSV549" s="546"/>
      <c r="OSW549" s="546"/>
      <c r="OSX549" s="546"/>
      <c r="OSY549" s="546"/>
      <c r="OSZ549" s="546"/>
      <c r="OTA549" s="546"/>
      <c r="OTB549" s="546"/>
      <c r="OTC549" s="546"/>
      <c r="OTD549" s="546"/>
      <c r="OTE549" s="546"/>
      <c r="OTF549" s="546"/>
      <c r="OTG549" s="546"/>
      <c r="OTH549" s="546"/>
      <c r="OTI549" s="546"/>
      <c r="OTJ549" s="546"/>
      <c r="OTK549" s="546"/>
      <c r="OTL549" s="546"/>
      <c r="OTM549" s="546"/>
      <c r="OTN549" s="546"/>
      <c r="OTO549" s="546"/>
      <c r="OTP549" s="546"/>
      <c r="OTQ549" s="89"/>
      <c r="OTR549" s="89"/>
      <c r="OTS549" s="89"/>
      <c r="OTT549" s="89"/>
      <c r="OTU549" s="89"/>
      <c r="OTV549" s="546"/>
      <c r="OTW549" s="546"/>
      <c r="OTX549" s="89"/>
      <c r="OTY549" s="89"/>
      <c r="OTZ549" s="546"/>
      <c r="OUA549" s="546"/>
      <c r="OUB549" s="89"/>
      <c r="OUC549" s="89"/>
      <c r="OUD549" s="546"/>
      <c r="OUE549" s="546"/>
      <c r="OUF549" s="546"/>
      <c r="OUG549" s="546"/>
      <c r="OUH549" s="546"/>
      <c r="OUI549" s="546"/>
      <c r="OUJ549" s="546"/>
      <c r="OUK549" s="89"/>
      <c r="OUL549" s="89"/>
      <c r="OUM549" s="546"/>
      <c r="OUN549" s="546"/>
      <c r="OUO549" s="89"/>
      <c r="OUP549" s="89"/>
      <c r="OUQ549" s="546"/>
      <c r="OUR549" s="546"/>
      <c r="OUS549" s="546"/>
      <c r="OUT549" s="546"/>
      <c r="OUU549" s="546"/>
      <c r="OUV549" s="204"/>
      <c r="OUW549" s="108"/>
      <c r="OUX549" s="546"/>
      <c r="OUY549" s="546"/>
      <c r="OUZ549" s="546"/>
      <c r="OVA549" s="546"/>
      <c r="OVB549" s="546"/>
      <c r="OVC549" s="546"/>
      <c r="OVD549" s="546"/>
      <c r="OVE549" s="169"/>
      <c r="OVF549" s="169"/>
      <c r="OVG549" s="169"/>
      <c r="OVH549" s="169"/>
      <c r="OVI549" s="169"/>
      <c r="OVJ549" s="169"/>
      <c r="OVK549" s="169"/>
      <c r="OVL549" s="169"/>
      <c r="OVM549" s="169"/>
      <c r="OVN549" s="169"/>
      <c r="OVO549" s="169"/>
      <c r="OVP549" s="169"/>
      <c r="OVQ549" s="169"/>
      <c r="OVR549" s="169"/>
      <c r="OVS549" s="169"/>
      <c r="OVT549" s="169"/>
      <c r="OVU549" s="169"/>
      <c r="OVV549" s="169"/>
      <c r="OVW549" s="169"/>
      <c r="OVX549" s="169"/>
      <c r="OVY549" s="169"/>
      <c r="OVZ549" s="169"/>
      <c r="OWA549" s="169"/>
      <c r="OWB549" s="169"/>
      <c r="OWC549" s="169"/>
      <c r="OWD549" s="169"/>
      <c r="OWE549" s="169"/>
      <c r="OWF549" s="169"/>
      <c r="OWG549" s="169"/>
      <c r="OWH549" s="169"/>
      <c r="OWI549" s="169"/>
      <c r="OWJ549" s="169"/>
      <c r="OWK549" s="169"/>
      <c r="OWL549" s="169"/>
      <c r="OWM549" s="169"/>
      <c r="OWN549" s="169"/>
      <c r="OWO549" s="169"/>
      <c r="OWP549" s="169"/>
      <c r="OWQ549" s="169"/>
      <c r="OWR549" s="169"/>
      <c r="OWS549" s="169"/>
      <c r="OWT549" s="169"/>
      <c r="OWU549" s="169"/>
      <c r="OWV549" s="169"/>
      <c r="OWW549" s="546"/>
      <c r="OWX549" s="546"/>
      <c r="OWY549" s="546"/>
      <c r="OWZ549" s="546"/>
      <c r="OXA549" s="546"/>
      <c r="OXB549" s="546"/>
      <c r="OXC549" s="546"/>
      <c r="OXD549" s="546"/>
      <c r="OXE549" s="546"/>
      <c r="OXF549" s="546"/>
      <c r="OXG549" s="546"/>
      <c r="OXH549" s="546"/>
      <c r="OXI549" s="546"/>
      <c r="OXJ549" s="546"/>
      <c r="OXK549" s="546"/>
      <c r="OXL549" s="546"/>
      <c r="OXM549" s="546"/>
      <c r="OXN549" s="546"/>
      <c r="OXO549" s="546"/>
      <c r="OXP549" s="546"/>
      <c r="OXQ549" s="546"/>
      <c r="OXR549" s="546"/>
      <c r="OXS549" s="546"/>
      <c r="OXT549" s="546"/>
      <c r="OXU549" s="89"/>
      <c r="OXV549" s="89"/>
      <c r="OXW549" s="89"/>
      <c r="OXX549" s="89"/>
      <c r="OXY549" s="89"/>
      <c r="OXZ549" s="546"/>
      <c r="OYA549" s="546"/>
      <c r="OYB549" s="89"/>
      <c r="OYC549" s="89"/>
      <c r="OYD549" s="546"/>
      <c r="OYE549" s="546"/>
      <c r="OYF549" s="89"/>
      <c r="OYG549" s="89"/>
      <c r="OYH549" s="546"/>
      <c r="OYI549" s="546"/>
      <c r="OYJ549" s="546"/>
      <c r="OYK549" s="546"/>
      <c r="OYL549" s="546"/>
      <c r="OYM549" s="546"/>
      <c r="OYN549" s="546"/>
      <c r="OYO549" s="89"/>
      <c r="OYP549" s="89"/>
      <c r="OYQ549" s="546"/>
      <c r="OYR549" s="546"/>
      <c r="OYS549" s="89"/>
      <c r="OYT549" s="89"/>
      <c r="OYU549" s="546"/>
      <c r="OYV549" s="546"/>
      <c r="OYW549" s="546"/>
      <c r="OYX549" s="546"/>
      <c r="OYY549" s="546"/>
      <c r="OYZ549" s="204"/>
      <c r="OZA549" s="108"/>
      <c r="OZB549" s="546"/>
      <c r="OZC549" s="546"/>
      <c r="OZD549" s="546"/>
      <c r="OZE549" s="546"/>
      <c r="OZF549" s="546"/>
      <c r="OZG549" s="546"/>
      <c r="OZH549" s="546"/>
      <c r="OZI549" s="169"/>
      <c r="OZJ549" s="169"/>
      <c r="OZK549" s="169"/>
      <c r="OZL549" s="169"/>
      <c r="OZM549" s="169"/>
      <c r="OZN549" s="169"/>
      <c r="OZO549" s="169"/>
      <c r="OZP549" s="169"/>
      <c r="OZQ549" s="169"/>
      <c r="OZR549" s="169"/>
      <c r="OZS549" s="169"/>
      <c r="OZT549" s="169"/>
      <c r="OZU549" s="169"/>
      <c r="OZV549" s="169"/>
      <c r="OZW549" s="169"/>
      <c r="OZX549" s="169"/>
      <c r="OZY549" s="169"/>
      <c r="OZZ549" s="169"/>
      <c r="PAA549" s="169"/>
      <c r="PAB549" s="169"/>
      <c r="PAC549" s="169"/>
      <c r="PAD549" s="169"/>
      <c r="PAE549" s="169"/>
      <c r="PAF549" s="169"/>
      <c r="PAG549" s="169"/>
      <c r="PAH549" s="169"/>
      <c r="PAI549" s="169"/>
      <c r="PAJ549" s="169"/>
      <c r="PAK549" s="169"/>
      <c r="PAL549" s="169"/>
      <c r="PAM549" s="169"/>
      <c r="PAN549" s="169"/>
      <c r="PAO549" s="169"/>
      <c r="PAP549" s="169"/>
      <c r="PAQ549" s="169"/>
      <c r="PAR549" s="169"/>
      <c r="PAS549" s="169"/>
      <c r="PAT549" s="169"/>
      <c r="PAU549" s="169"/>
      <c r="PAV549" s="169"/>
      <c r="PAW549" s="169"/>
      <c r="PAX549" s="169"/>
      <c r="PAY549" s="169"/>
      <c r="PAZ549" s="169"/>
      <c r="PBA549" s="546"/>
      <c r="PBB549" s="546"/>
      <c r="PBC549" s="546"/>
      <c r="PBD549" s="546"/>
      <c r="PBE549" s="546"/>
      <c r="PBF549" s="546"/>
      <c r="PBG549" s="546"/>
      <c r="PBH549" s="546"/>
      <c r="PBI549" s="546"/>
      <c r="PBJ549" s="546"/>
      <c r="PBK549" s="546"/>
      <c r="PBL549" s="546"/>
      <c r="PBM549" s="546"/>
      <c r="PBN549" s="546"/>
      <c r="PBO549" s="546"/>
      <c r="PBP549" s="546"/>
      <c r="PBQ549" s="546"/>
      <c r="PBR549" s="546"/>
      <c r="PBS549" s="546"/>
      <c r="PBT549" s="546"/>
      <c r="PBU549" s="546"/>
      <c r="PBV549" s="546"/>
      <c r="PBW549" s="546"/>
      <c r="PBX549" s="546"/>
      <c r="PBY549" s="89"/>
      <c r="PBZ549" s="89"/>
      <c r="PCA549" s="89"/>
      <c r="PCB549" s="89"/>
      <c r="PCC549" s="89"/>
      <c r="PCD549" s="546"/>
      <c r="PCE549" s="546"/>
      <c r="PCF549" s="89"/>
      <c r="PCG549" s="89"/>
      <c r="PCH549" s="546"/>
      <c r="PCI549" s="546"/>
      <c r="PCJ549" s="89"/>
      <c r="PCK549" s="89"/>
      <c r="PCL549" s="546"/>
      <c r="PCM549" s="546"/>
      <c r="PCN549" s="546"/>
      <c r="PCO549" s="546"/>
      <c r="PCP549" s="546"/>
      <c r="PCQ549" s="546"/>
      <c r="PCR549" s="546"/>
      <c r="PCS549" s="89"/>
      <c r="PCT549" s="89"/>
      <c r="PCU549" s="546"/>
      <c r="PCV549" s="546"/>
      <c r="PCW549" s="89"/>
      <c r="PCX549" s="89"/>
      <c r="PCY549" s="546"/>
      <c r="PCZ549" s="546"/>
      <c r="PDA549" s="546"/>
      <c r="PDB549" s="546"/>
      <c r="PDC549" s="546"/>
      <c r="PDD549" s="204"/>
      <c r="PDE549" s="108"/>
      <c r="PDF549" s="546"/>
      <c r="PDG549" s="546"/>
      <c r="PDH549" s="546"/>
      <c r="PDI549" s="546"/>
      <c r="PDJ549" s="546"/>
      <c r="PDK549" s="546"/>
      <c r="PDL549" s="546"/>
      <c r="PDM549" s="169"/>
      <c r="PDN549" s="169"/>
      <c r="PDO549" s="169"/>
      <c r="PDP549" s="169"/>
      <c r="PDQ549" s="169"/>
      <c r="PDR549" s="169"/>
      <c r="PDS549" s="169"/>
      <c r="PDT549" s="169"/>
      <c r="PDU549" s="169"/>
      <c r="PDV549" s="169"/>
      <c r="PDW549" s="169"/>
      <c r="PDX549" s="169"/>
      <c r="PDY549" s="169"/>
      <c r="PDZ549" s="169"/>
      <c r="PEA549" s="169"/>
      <c r="PEB549" s="169"/>
      <c r="PEC549" s="169"/>
      <c r="PED549" s="169"/>
      <c r="PEE549" s="169"/>
      <c r="PEF549" s="169"/>
      <c r="PEG549" s="169"/>
      <c r="PEH549" s="169"/>
      <c r="PEI549" s="169"/>
      <c r="PEJ549" s="169"/>
      <c r="PEK549" s="169"/>
      <c r="PEL549" s="169"/>
      <c r="PEM549" s="169"/>
      <c r="PEN549" s="169"/>
      <c r="PEO549" s="169"/>
      <c r="PEP549" s="169"/>
      <c r="PEQ549" s="169"/>
      <c r="PER549" s="169"/>
      <c r="PES549" s="169"/>
      <c r="PET549" s="169"/>
      <c r="PEU549" s="169"/>
      <c r="PEV549" s="169"/>
      <c r="PEW549" s="169"/>
      <c r="PEX549" s="169"/>
      <c r="PEY549" s="169"/>
      <c r="PEZ549" s="169"/>
      <c r="PFA549" s="169"/>
      <c r="PFB549" s="169"/>
      <c r="PFC549" s="169"/>
      <c r="PFD549" s="169"/>
      <c r="PFE549" s="546"/>
      <c r="PFF549" s="546"/>
      <c r="PFG549" s="546"/>
      <c r="PFH549" s="546"/>
      <c r="PFI549" s="546"/>
      <c r="PFJ549" s="546"/>
      <c r="PFK549" s="546"/>
      <c r="PFL549" s="546"/>
      <c r="PFM549" s="546"/>
      <c r="PFN549" s="546"/>
      <c r="PFO549" s="546"/>
      <c r="PFP549" s="546"/>
      <c r="PFQ549" s="546"/>
      <c r="PFR549" s="546"/>
      <c r="PFS549" s="546"/>
      <c r="PFT549" s="546"/>
      <c r="PFU549" s="546"/>
      <c r="PFV549" s="546"/>
      <c r="PFW549" s="546"/>
      <c r="PFX549" s="546"/>
      <c r="PFY549" s="546"/>
      <c r="PFZ549" s="546"/>
      <c r="PGA549" s="546"/>
      <c r="PGB549" s="546"/>
      <c r="PGC549" s="89"/>
      <c r="PGD549" s="89"/>
      <c r="PGE549" s="89"/>
      <c r="PGF549" s="89"/>
      <c r="PGG549" s="89"/>
      <c r="PGH549" s="546"/>
      <c r="PGI549" s="546"/>
      <c r="PGJ549" s="89"/>
      <c r="PGK549" s="89"/>
      <c r="PGL549" s="546"/>
      <c r="PGM549" s="546"/>
      <c r="PGN549" s="89"/>
      <c r="PGO549" s="89"/>
      <c r="PGP549" s="546"/>
      <c r="PGQ549" s="546"/>
      <c r="PGR549" s="546"/>
      <c r="PGS549" s="546"/>
      <c r="PGT549" s="546"/>
      <c r="PGU549" s="546"/>
      <c r="PGV549" s="546"/>
      <c r="PGW549" s="89"/>
      <c r="PGX549" s="89"/>
      <c r="PGY549" s="546"/>
      <c r="PGZ549" s="546"/>
      <c r="PHA549" s="89"/>
      <c r="PHB549" s="89"/>
      <c r="PHC549" s="546"/>
      <c r="PHD549" s="546"/>
      <c r="PHE549" s="546"/>
      <c r="PHF549" s="546"/>
      <c r="PHG549" s="546"/>
      <c r="PHH549" s="204"/>
      <c r="PHI549" s="108"/>
      <c r="PHJ549" s="546"/>
      <c r="PHK549" s="546"/>
      <c r="PHL549" s="546"/>
      <c r="PHM549" s="546"/>
      <c r="PHN549" s="546"/>
      <c r="PHO549" s="546"/>
      <c r="PHP549" s="546"/>
      <c r="PHQ549" s="169"/>
      <c r="PHR549" s="169"/>
      <c r="PHS549" s="169"/>
      <c r="PHT549" s="169"/>
      <c r="PHU549" s="169"/>
      <c r="PHV549" s="169"/>
      <c r="PHW549" s="169"/>
      <c r="PHX549" s="169"/>
      <c r="PHY549" s="169"/>
      <c r="PHZ549" s="169"/>
      <c r="PIA549" s="169"/>
      <c r="PIB549" s="169"/>
      <c r="PIC549" s="169"/>
      <c r="PID549" s="169"/>
      <c r="PIE549" s="169"/>
      <c r="PIF549" s="169"/>
      <c r="PIG549" s="169"/>
      <c r="PIH549" s="169"/>
      <c r="PII549" s="169"/>
      <c r="PIJ549" s="169"/>
      <c r="PIK549" s="169"/>
      <c r="PIL549" s="169"/>
      <c r="PIM549" s="169"/>
      <c r="PIN549" s="169"/>
      <c r="PIO549" s="169"/>
      <c r="PIP549" s="169"/>
      <c r="PIQ549" s="169"/>
      <c r="PIR549" s="169"/>
      <c r="PIS549" s="169"/>
      <c r="PIT549" s="169"/>
      <c r="PIU549" s="169"/>
      <c r="PIV549" s="169"/>
      <c r="PIW549" s="169"/>
      <c r="PIX549" s="169"/>
      <c r="PIY549" s="169"/>
      <c r="PIZ549" s="169"/>
      <c r="PJA549" s="169"/>
      <c r="PJB549" s="169"/>
      <c r="PJC549" s="169"/>
      <c r="PJD549" s="169"/>
      <c r="PJE549" s="169"/>
      <c r="PJF549" s="169"/>
      <c r="PJG549" s="169"/>
      <c r="PJH549" s="169"/>
      <c r="PJI549" s="546"/>
      <c r="PJJ549" s="546"/>
      <c r="PJK549" s="546"/>
      <c r="PJL549" s="546"/>
      <c r="PJM549" s="546"/>
      <c r="PJN549" s="546"/>
      <c r="PJO549" s="546"/>
      <c r="PJP549" s="546"/>
      <c r="PJQ549" s="546"/>
      <c r="PJR549" s="546"/>
      <c r="PJS549" s="546"/>
      <c r="PJT549" s="546"/>
      <c r="PJU549" s="546"/>
      <c r="PJV549" s="546"/>
      <c r="PJW549" s="546"/>
      <c r="PJX549" s="546"/>
      <c r="PJY549" s="546"/>
      <c r="PJZ549" s="546"/>
      <c r="PKA549" s="546"/>
      <c r="PKB549" s="546"/>
      <c r="PKC549" s="546"/>
      <c r="PKD549" s="546"/>
      <c r="PKE549" s="546"/>
      <c r="PKF549" s="546"/>
      <c r="PKG549" s="89"/>
      <c r="PKH549" s="89"/>
      <c r="PKI549" s="89"/>
      <c r="PKJ549" s="89"/>
      <c r="PKK549" s="89"/>
      <c r="PKL549" s="546"/>
      <c r="PKM549" s="546"/>
      <c r="PKN549" s="89"/>
      <c r="PKO549" s="89"/>
      <c r="PKP549" s="546"/>
      <c r="PKQ549" s="546"/>
      <c r="PKR549" s="89"/>
      <c r="PKS549" s="89"/>
      <c r="PKT549" s="546"/>
      <c r="PKU549" s="546"/>
      <c r="PKV549" s="546"/>
      <c r="PKW549" s="546"/>
      <c r="PKX549" s="546"/>
      <c r="PKY549" s="546"/>
      <c r="PKZ549" s="546"/>
      <c r="PLA549" s="89"/>
      <c r="PLB549" s="89"/>
      <c r="PLC549" s="546"/>
      <c r="PLD549" s="546"/>
      <c r="PLE549" s="89"/>
      <c r="PLF549" s="89"/>
      <c r="PLG549" s="546"/>
      <c r="PLH549" s="546"/>
      <c r="PLI549" s="546"/>
      <c r="PLJ549" s="546"/>
      <c r="PLK549" s="546"/>
      <c r="PLL549" s="204"/>
      <c r="PLM549" s="108"/>
      <c r="PLN549" s="546"/>
      <c r="PLO549" s="546"/>
      <c r="PLP549" s="546"/>
      <c r="PLQ549" s="546"/>
      <c r="PLR549" s="546"/>
      <c r="PLS549" s="546"/>
      <c r="PLT549" s="546"/>
      <c r="PLU549" s="169"/>
      <c r="PLV549" s="169"/>
      <c r="PLW549" s="169"/>
      <c r="PLX549" s="169"/>
      <c r="PLY549" s="169"/>
      <c r="PLZ549" s="169"/>
      <c r="PMA549" s="169"/>
      <c r="PMB549" s="169"/>
      <c r="PMC549" s="169"/>
      <c r="PMD549" s="169"/>
      <c r="PME549" s="169"/>
      <c r="PMF549" s="169"/>
      <c r="PMG549" s="169"/>
      <c r="PMH549" s="169"/>
      <c r="PMI549" s="169"/>
      <c r="PMJ549" s="169"/>
      <c r="PMK549" s="169"/>
      <c r="PML549" s="169"/>
      <c r="PMM549" s="169"/>
      <c r="PMN549" s="169"/>
      <c r="PMO549" s="169"/>
      <c r="PMP549" s="169"/>
      <c r="PMQ549" s="169"/>
      <c r="PMR549" s="169"/>
      <c r="PMS549" s="169"/>
      <c r="PMT549" s="169"/>
      <c r="PMU549" s="169"/>
      <c r="PMV549" s="169"/>
      <c r="PMW549" s="169"/>
      <c r="PMX549" s="169"/>
      <c r="PMY549" s="169"/>
      <c r="PMZ549" s="169"/>
      <c r="PNA549" s="169"/>
      <c r="PNB549" s="169"/>
      <c r="PNC549" s="169"/>
      <c r="PND549" s="169"/>
      <c r="PNE549" s="169"/>
      <c r="PNF549" s="169"/>
      <c r="PNG549" s="169"/>
      <c r="PNH549" s="169"/>
      <c r="PNI549" s="169"/>
      <c r="PNJ549" s="169"/>
      <c r="PNK549" s="169"/>
      <c r="PNL549" s="169"/>
      <c r="PNM549" s="546"/>
      <c r="PNN549" s="546"/>
      <c r="PNO549" s="546"/>
      <c r="PNP549" s="546"/>
      <c r="PNQ549" s="546"/>
      <c r="PNR549" s="546"/>
      <c r="PNS549" s="546"/>
      <c r="PNT549" s="546"/>
      <c r="PNU549" s="546"/>
      <c r="PNV549" s="546"/>
      <c r="PNW549" s="546"/>
      <c r="PNX549" s="546"/>
      <c r="PNY549" s="546"/>
      <c r="PNZ549" s="546"/>
      <c r="POA549" s="546"/>
      <c r="POB549" s="546"/>
      <c r="POC549" s="546"/>
      <c r="POD549" s="546"/>
      <c r="POE549" s="546"/>
      <c r="POF549" s="546"/>
      <c r="POG549" s="546"/>
      <c r="POH549" s="546"/>
      <c r="POI549" s="546"/>
      <c r="POJ549" s="546"/>
      <c r="POK549" s="89"/>
      <c r="POL549" s="89"/>
      <c r="POM549" s="89"/>
      <c r="PON549" s="89"/>
      <c r="POO549" s="89"/>
      <c r="POP549" s="546"/>
      <c r="POQ549" s="546"/>
      <c r="POR549" s="89"/>
      <c r="POS549" s="89"/>
      <c r="POT549" s="546"/>
      <c r="POU549" s="546"/>
      <c r="POV549" s="89"/>
      <c r="POW549" s="89"/>
      <c r="POX549" s="546"/>
      <c r="POY549" s="546"/>
      <c r="POZ549" s="546"/>
      <c r="PPA549" s="546"/>
      <c r="PPB549" s="546"/>
      <c r="PPC549" s="546"/>
      <c r="PPD549" s="546"/>
      <c r="PPE549" s="89"/>
      <c r="PPF549" s="89"/>
      <c r="PPG549" s="546"/>
      <c r="PPH549" s="546"/>
      <c r="PPI549" s="89"/>
      <c r="PPJ549" s="89"/>
      <c r="PPK549" s="546"/>
      <c r="PPL549" s="546"/>
      <c r="PPM549" s="546"/>
      <c r="PPN549" s="546"/>
      <c r="PPO549" s="546"/>
      <c r="PPP549" s="204"/>
      <c r="PPQ549" s="108"/>
      <c r="PPR549" s="546"/>
      <c r="PPS549" s="546"/>
      <c r="PPT549" s="546"/>
      <c r="PPU549" s="546"/>
      <c r="PPV549" s="546"/>
      <c r="PPW549" s="546"/>
      <c r="PPX549" s="546"/>
      <c r="PPY549" s="169"/>
      <c r="PPZ549" s="169"/>
      <c r="PQA549" s="169"/>
      <c r="PQB549" s="169"/>
      <c r="PQC549" s="169"/>
      <c r="PQD549" s="169"/>
      <c r="PQE549" s="169"/>
      <c r="PQF549" s="169"/>
      <c r="PQG549" s="169"/>
      <c r="PQH549" s="169"/>
      <c r="PQI549" s="169"/>
      <c r="PQJ549" s="169"/>
      <c r="PQK549" s="169"/>
      <c r="PQL549" s="169"/>
      <c r="PQM549" s="169"/>
      <c r="PQN549" s="169"/>
      <c r="PQO549" s="169"/>
      <c r="PQP549" s="169"/>
      <c r="PQQ549" s="169"/>
      <c r="PQR549" s="169"/>
      <c r="PQS549" s="169"/>
      <c r="PQT549" s="169"/>
      <c r="PQU549" s="169"/>
      <c r="PQV549" s="169"/>
      <c r="PQW549" s="169"/>
      <c r="PQX549" s="169"/>
      <c r="PQY549" s="169"/>
      <c r="PQZ549" s="169"/>
      <c r="PRA549" s="169"/>
      <c r="PRB549" s="169"/>
      <c r="PRC549" s="169"/>
      <c r="PRD549" s="169"/>
      <c r="PRE549" s="169"/>
      <c r="PRF549" s="169"/>
      <c r="PRG549" s="169"/>
      <c r="PRH549" s="169"/>
      <c r="PRI549" s="169"/>
      <c r="PRJ549" s="169"/>
      <c r="PRK549" s="169"/>
      <c r="PRL549" s="169"/>
      <c r="PRM549" s="169"/>
      <c r="PRN549" s="169"/>
      <c r="PRO549" s="169"/>
      <c r="PRP549" s="169"/>
      <c r="PRQ549" s="546"/>
      <c r="PRR549" s="546"/>
      <c r="PRS549" s="546"/>
      <c r="PRT549" s="546"/>
      <c r="PRU549" s="546"/>
      <c r="PRV549" s="546"/>
      <c r="PRW549" s="546"/>
      <c r="PRX549" s="546"/>
      <c r="PRY549" s="546"/>
      <c r="PRZ549" s="546"/>
      <c r="PSA549" s="546"/>
      <c r="PSB549" s="546"/>
      <c r="PSC549" s="546"/>
      <c r="PSD549" s="546"/>
      <c r="PSE549" s="546"/>
      <c r="PSF549" s="546"/>
      <c r="PSG549" s="546"/>
      <c r="PSH549" s="546"/>
      <c r="PSI549" s="546"/>
      <c r="PSJ549" s="546"/>
      <c r="PSK549" s="546"/>
      <c r="PSL549" s="546"/>
      <c r="PSM549" s="546"/>
      <c r="PSN549" s="546"/>
      <c r="PSO549" s="89"/>
      <c r="PSP549" s="89"/>
      <c r="PSQ549" s="89"/>
      <c r="PSR549" s="89"/>
      <c r="PSS549" s="89"/>
      <c r="PST549" s="546"/>
      <c r="PSU549" s="546"/>
      <c r="PSV549" s="89"/>
      <c r="PSW549" s="89"/>
      <c r="PSX549" s="546"/>
      <c r="PSY549" s="546"/>
      <c r="PSZ549" s="89"/>
      <c r="PTA549" s="89"/>
      <c r="PTB549" s="546"/>
      <c r="PTC549" s="546"/>
      <c r="PTD549" s="546"/>
      <c r="PTE549" s="546"/>
      <c r="PTF549" s="546"/>
      <c r="PTG549" s="546"/>
      <c r="PTH549" s="546"/>
      <c r="PTI549" s="89"/>
      <c r="PTJ549" s="89"/>
      <c r="PTK549" s="546"/>
      <c r="PTL549" s="546"/>
      <c r="PTM549" s="89"/>
      <c r="PTN549" s="89"/>
      <c r="PTO549" s="546"/>
      <c r="PTP549" s="546"/>
      <c r="PTQ549" s="546"/>
      <c r="PTR549" s="546"/>
      <c r="PTS549" s="546"/>
      <c r="PTT549" s="204"/>
      <c r="PTU549" s="108"/>
      <c r="PTV549" s="546"/>
      <c r="PTW549" s="546"/>
      <c r="PTX549" s="546"/>
      <c r="PTY549" s="546"/>
      <c r="PTZ549" s="546"/>
      <c r="PUA549" s="546"/>
      <c r="PUB549" s="546"/>
      <c r="PUC549" s="169"/>
      <c r="PUD549" s="169"/>
      <c r="PUE549" s="169"/>
      <c r="PUF549" s="169"/>
      <c r="PUG549" s="169"/>
      <c r="PUH549" s="169"/>
      <c r="PUI549" s="169"/>
      <c r="PUJ549" s="169"/>
      <c r="PUK549" s="169"/>
      <c r="PUL549" s="169"/>
      <c r="PUM549" s="169"/>
      <c r="PUN549" s="169"/>
      <c r="PUO549" s="169"/>
      <c r="PUP549" s="169"/>
      <c r="PUQ549" s="169"/>
      <c r="PUR549" s="169"/>
      <c r="PUS549" s="169"/>
      <c r="PUT549" s="169"/>
      <c r="PUU549" s="169"/>
      <c r="PUV549" s="169"/>
      <c r="PUW549" s="169"/>
      <c r="PUX549" s="169"/>
      <c r="PUY549" s="169"/>
      <c r="PUZ549" s="169"/>
      <c r="PVA549" s="169"/>
      <c r="PVB549" s="169"/>
      <c r="PVC549" s="169"/>
      <c r="PVD549" s="169"/>
      <c r="PVE549" s="169"/>
      <c r="PVF549" s="169"/>
      <c r="PVG549" s="169"/>
      <c r="PVH549" s="169"/>
      <c r="PVI549" s="169"/>
      <c r="PVJ549" s="169"/>
      <c r="PVK549" s="169"/>
      <c r="PVL549" s="169"/>
      <c r="PVM549" s="169"/>
      <c r="PVN549" s="169"/>
      <c r="PVO549" s="169"/>
      <c r="PVP549" s="169"/>
      <c r="PVQ549" s="169"/>
      <c r="PVR549" s="169"/>
      <c r="PVS549" s="169"/>
      <c r="PVT549" s="169"/>
      <c r="PVU549" s="546"/>
      <c r="PVV549" s="546"/>
      <c r="PVW549" s="546"/>
      <c r="PVX549" s="546"/>
      <c r="PVY549" s="546"/>
      <c r="PVZ549" s="546"/>
      <c r="PWA549" s="546"/>
      <c r="PWB549" s="546"/>
      <c r="PWC549" s="546"/>
      <c r="PWD549" s="546"/>
      <c r="PWE549" s="546"/>
      <c r="PWF549" s="546"/>
      <c r="PWG549" s="546"/>
      <c r="PWH549" s="546"/>
      <c r="PWI549" s="546"/>
      <c r="PWJ549" s="546"/>
      <c r="PWK549" s="546"/>
      <c r="PWL549" s="546"/>
      <c r="PWM549" s="546"/>
      <c r="PWN549" s="546"/>
      <c r="PWO549" s="546"/>
      <c r="PWP549" s="546"/>
      <c r="PWQ549" s="546"/>
      <c r="PWR549" s="546"/>
      <c r="PWS549" s="89"/>
      <c r="PWT549" s="89"/>
      <c r="PWU549" s="89"/>
      <c r="PWV549" s="89"/>
      <c r="PWW549" s="89"/>
      <c r="PWX549" s="546"/>
      <c r="PWY549" s="546"/>
      <c r="PWZ549" s="89"/>
      <c r="PXA549" s="89"/>
      <c r="PXB549" s="546"/>
      <c r="PXC549" s="546"/>
      <c r="PXD549" s="89"/>
      <c r="PXE549" s="89"/>
      <c r="PXF549" s="546"/>
      <c r="PXG549" s="546"/>
      <c r="PXH549" s="546"/>
      <c r="PXI549" s="546"/>
      <c r="PXJ549" s="546"/>
      <c r="PXK549" s="546"/>
      <c r="PXL549" s="546"/>
      <c r="PXM549" s="89"/>
      <c r="PXN549" s="89"/>
      <c r="PXO549" s="546"/>
      <c r="PXP549" s="546"/>
      <c r="PXQ549" s="89"/>
      <c r="PXR549" s="89"/>
      <c r="PXS549" s="546"/>
      <c r="PXT549" s="546"/>
      <c r="PXU549" s="546"/>
      <c r="PXV549" s="546"/>
      <c r="PXW549" s="546"/>
      <c r="PXX549" s="204"/>
      <c r="PXY549" s="108"/>
      <c r="PXZ549" s="546"/>
      <c r="PYA549" s="546"/>
      <c r="PYB549" s="546"/>
      <c r="PYC549" s="546"/>
      <c r="PYD549" s="546"/>
      <c r="PYE549" s="546"/>
      <c r="PYF549" s="546"/>
      <c r="PYG549" s="169"/>
      <c r="PYH549" s="169"/>
      <c r="PYI549" s="169"/>
      <c r="PYJ549" s="169"/>
      <c r="PYK549" s="169"/>
      <c r="PYL549" s="169"/>
      <c r="PYM549" s="169"/>
      <c r="PYN549" s="169"/>
      <c r="PYO549" s="169"/>
      <c r="PYP549" s="169"/>
      <c r="PYQ549" s="169"/>
      <c r="PYR549" s="169"/>
      <c r="PYS549" s="169"/>
      <c r="PYT549" s="169"/>
      <c r="PYU549" s="169"/>
      <c r="PYV549" s="169"/>
      <c r="PYW549" s="169"/>
      <c r="PYX549" s="169"/>
      <c r="PYY549" s="169"/>
      <c r="PYZ549" s="169"/>
      <c r="PZA549" s="169"/>
      <c r="PZB549" s="169"/>
      <c r="PZC549" s="169"/>
      <c r="PZD549" s="169"/>
      <c r="PZE549" s="169"/>
      <c r="PZF549" s="169"/>
      <c r="PZG549" s="169"/>
      <c r="PZH549" s="169"/>
      <c r="PZI549" s="169"/>
      <c r="PZJ549" s="169"/>
      <c r="PZK549" s="169"/>
      <c r="PZL549" s="169"/>
      <c r="PZM549" s="169"/>
      <c r="PZN549" s="169"/>
      <c r="PZO549" s="169"/>
      <c r="PZP549" s="169"/>
      <c r="PZQ549" s="169"/>
      <c r="PZR549" s="169"/>
      <c r="PZS549" s="169"/>
      <c r="PZT549" s="169"/>
      <c r="PZU549" s="169"/>
      <c r="PZV549" s="169"/>
      <c r="PZW549" s="169"/>
      <c r="PZX549" s="169"/>
      <c r="PZY549" s="546"/>
      <c r="PZZ549" s="546"/>
      <c r="QAA549" s="546"/>
      <c r="QAB549" s="546"/>
      <c r="QAC549" s="546"/>
      <c r="QAD549" s="546"/>
      <c r="QAE549" s="546"/>
      <c r="QAF549" s="546"/>
      <c r="QAG549" s="546"/>
      <c r="QAH549" s="546"/>
      <c r="QAI549" s="546"/>
      <c r="QAJ549" s="546"/>
      <c r="QAK549" s="546"/>
      <c r="QAL549" s="546"/>
      <c r="QAM549" s="546"/>
      <c r="QAN549" s="546"/>
      <c r="QAO549" s="546"/>
      <c r="QAP549" s="546"/>
      <c r="QAQ549" s="546"/>
      <c r="QAR549" s="546"/>
      <c r="QAS549" s="546"/>
      <c r="QAT549" s="546"/>
      <c r="QAU549" s="546"/>
      <c r="QAV549" s="546"/>
      <c r="QAW549" s="89"/>
      <c r="QAX549" s="89"/>
      <c r="QAY549" s="89"/>
      <c r="QAZ549" s="89"/>
      <c r="QBA549" s="89"/>
      <c r="QBB549" s="546"/>
      <c r="QBC549" s="546"/>
      <c r="QBD549" s="89"/>
      <c r="QBE549" s="89"/>
      <c r="QBF549" s="546"/>
      <c r="QBG549" s="546"/>
      <c r="QBH549" s="89"/>
      <c r="QBI549" s="89"/>
      <c r="QBJ549" s="546"/>
      <c r="QBK549" s="546"/>
      <c r="QBL549" s="546"/>
      <c r="QBM549" s="546"/>
      <c r="QBN549" s="546"/>
      <c r="QBO549" s="546"/>
      <c r="QBP549" s="546"/>
      <c r="QBQ549" s="89"/>
      <c r="QBR549" s="89"/>
      <c r="QBS549" s="546"/>
      <c r="QBT549" s="546"/>
      <c r="QBU549" s="89"/>
      <c r="QBV549" s="89"/>
      <c r="QBW549" s="546"/>
      <c r="QBX549" s="546"/>
      <c r="QBY549" s="546"/>
      <c r="QBZ549" s="546"/>
      <c r="QCA549" s="546"/>
      <c r="QCB549" s="204"/>
      <c r="QCC549" s="108"/>
      <c r="QCD549" s="546"/>
      <c r="QCE549" s="546"/>
      <c r="QCF549" s="546"/>
      <c r="QCG549" s="546"/>
      <c r="QCH549" s="546"/>
      <c r="QCI549" s="546"/>
      <c r="QCJ549" s="546"/>
      <c r="QCK549" s="169"/>
      <c r="QCL549" s="169"/>
      <c r="QCM549" s="169"/>
      <c r="QCN549" s="169"/>
      <c r="QCO549" s="169"/>
      <c r="QCP549" s="169"/>
      <c r="QCQ549" s="169"/>
      <c r="QCR549" s="169"/>
      <c r="QCS549" s="169"/>
      <c r="QCT549" s="169"/>
      <c r="QCU549" s="169"/>
      <c r="QCV549" s="169"/>
      <c r="QCW549" s="169"/>
      <c r="QCX549" s="169"/>
      <c r="QCY549" s="169"/>
      <c r="QCZ549" s="169"/>
      <c r="QDA549" s="169"/>
      <c r="QDB549" s="169"/>
      <c r="QDC549" s="169"/>
      <c r="QDD549" s="169"/>
      <c r="QDE549" s="169"/>
      <c r="QDF549" s="169"/>
      <c r="QDG549" s="169"/>
      <c r="QDH549" s="169"/>
      <c r="QDI549" s="169"/>
      <c r="QDJ549" s="169"/>
      <c r="QDK549" s="169"/>
      <c r="QDL549" s="169"/>
      <c r="QDM549" s="169"/>
      <c r="QDN549" s="169"/>
      <c r="QDO549" s="169"/>
      <c r="QDP549" s="169"/>
      <c r="QDQ549" s="169"/>
      <c r="QDR549" s="169"/>
      <c r="QDS549" s="169"/>
      <c r="QDT549" s="169"/>
      <c r="QDU549" s="169"/>
      <c r="QDV549" s="169"/>
      <c r="QDW549" s="169"/>
      <c r="QDX549" s="169"/>
      <c r="QDY549" s="169"/>
      <c r="QDZ549" s="169"/>
      <c r="QEA549" s="169"/>
      <c r="QEB549" s="169"/>
      <c r="QEC549" s="546"/>
      <c r="QED549" s="546"/>
      <c r="QEE549" s="546"/>
      <c r="QEF549" s="546"/>
      <c r="QEG549" s="546"/>
      <c r="QEH549" s="546"/>
      <c r="QEI549" s="546"/>
      <c r="QEJ549" s="546"/>
      <c r="QEK549" s="546"/>
      <c r="QEL549" s="546"/>
      <c r="QEM549" s="546"/>
      <c r="QEN549" s="546"/>
      <c r="QEO549" s="546"/>
      <c r="QEP549" s="546"/>
      <c r="QEQ549" s="546"/>
      <c r="QER549" s="546"/>
      <c r="QES549" s="546"/>
      <c r="QET549" s="546"/>
      <c r="QEU549" s="546"/>
      <c r="QEV549" s="546"/>
      <c r="QEW549" s="546"/>
      <c r="QEX549" s="546"/>
      <c r="QEY549" s="546"/>
      <c r="QEZ549" s="546"/>
      <c r="QFA549" s="89"/>
      <c r="QFB549" s="89"/>
      <c r="QFC549" s="89"/>
      <c r="QFD549" s="89"/>
      <c r="QFE549" s="89"/>
      <c r="QFF549" s="546"/>
      <c r="QFG549" s="546"/>
      <c r="QFH549" s="89"/>
      <c r="QFI549" s="89"/>
      <c r="QFJ549" s="546"/>
      <c r="QFK549" s="546"/>
      <c r="QFL549" s="89"/>
      <c r="QFM549" s="89"/>
      <c r="QFN549" s="546"/>
      <c r="QFO549" s="546"/>
      <c r="QFP549" s="546"/>
      <c r="QFQ549" s="546"/>
      <c r="QFR549" s="546"/>
      <c r="QFS549" s="546"/>
      <c r="QFT549" s="546"/>
      <c r="QFU549" s="89"/>
      <c r="QFV549" s="89"/>
      <c r="QFW549" s="546"/>
      <c r="QFX549" s="546"/>
      <c r="QFY549" s="89"/>
      <c r="QFZ549" s="89"/>
      <c r="QGA549" s="546"/>
      <c r="QGB549" s="546"/>
      <c r="QGC549" s="546"/>
      <c r="QGD549" s="546"/>
      <c r="QGE549" s="546"/>
      <c r="QGF549" s="204"/>
      <c r="QGG549" s="108"/>
      <c r="QGH549" s="546"/>
      <c r="QGI549" s="546"/>
      <c r="QGJ549" s="546"/>
      <c r="QGK549" s="546"/>
      <c r="QGL549" s="546"/>
      <c r="QGM549" s="546"/>
      <c r="QGN549" s="546"/>
      <c r="QGO549" s="169"/>
      <c r="QGP549" s="169"/>
      <c r="QGQ549" s="169"/>
      <c r="QGR549" s="169"/>
      <c r="QGS549" s="169"/>
      <c r="QGT549" s="169"/>
      <c r="QGU549" s="169"/>
      <c r="QGV549" s="169"/>
      <c r="QGW549" s="169"/>
      <c r="QGX549" s="169"/>
      <c r="QGY549" s="169"/>
      <c r="QGZ549" s="169"/>
      <c r="QHA549" s="169"/>
      <c r="QHB549" s="169"/>
      <c r="QHC549" s="169"/>
      <c r="QHD549" s="169"/>
      <c r="QHE549" s="169"/>
      <c r="QHF549" s="169"/>
      <c r="QHG549" s="169"/>
      <c r="QHH549" s="169"/>
      <c r="QHI549" s="169"/>
      <c r="QHJ549" s="169"/>
      <c r="QHK549" s="169"/>
      <c r="QHL549" s="169"/>
      <c r="QHM549" s="169"/>
      <c r="QHN549" s="169"/>
      <c r="QHO549" s="169"/>
      <c r="QHP549" s="169"/>
      <c r="QHQ549" s="169"/>
      <c r="QHR549" s="169"/>
      <c r="QHS549" s="169"/>
      <c r="QHT549" s="169"/>
      <c r="QHU549" s="169"/>
      <c r="QHV549" s="169"/>
      <c r="QHW549" s="169"/>
      <c r="QHX549" s="169"/>
      <c r="QHY549" s="169"/>
      <c r="QHZ549" s="169"/>
      <c r="QIA549" s="169"/>
      <c r="QIB549" s="169"/>
      <c r="QIC549" s="169"/>
      <c r="QID549" s="169"/>
      <c r="QIE549" s="169"/>
      <c r="QIF549" s="169"/>
      <c r="QIG549" s="546"/>
      <c r="QIH549" s="546"/>
      <c r="QII549" s="546"/>
      <c r="QIJ549" s="546"/>
      <c r="QIK549" s="546"/>
      <c r="QIL549" s="546"/>
      <c r="QIM549" s="546"/>
      <c r="QIN549" s="546"/>
      <c r="QIO549" s="546"/>
      <c r="QIP549" s="546"/>
      <c r="QIQ549" s="546"/>
      <c r="QIR549" s="546"/>
      <c r="QIS549" s="546"/>
      <c r="QIT549" s="546"/>
      <c r="QIU549" s="546"/>
      <c r="QIV549" s="546"/>
      <c r="QIW549" s="546"/>
      <c r="QIX549" s="546"/>
      <c r="QIY549" s="546"/>
      <c r="QIZ549" s="546"/>
      <c r="QJA549" s="546"/>
      <c r="QJB549" s="546"/>
      <c r="QJC549" s="546"/>
      <c r="QJD549" s="546"/>
      <c r="QJE549" s="89"/>
      <c r="QJF549" s="89"/>
      <c r="QJG549" s="89"/>
      <c r="QJH549" s="89"/>
      <c r="QJI549" s="89"/>
      <c r="QJJ549" s="546"/>
      <c r="QJK549" s="546"/>
      <c r="QJL549" s="89"/>
      <c r="QJM549" s="89"/>
      <c r="QJN549" s="546"/>
      <c r="QJO549" s="546"/>
      <c r="QJP549" s="89"/>
      <c r="QJQ549" s="89"/>
      <c r="QJR549" s="546"/>
      <c r="QJS549" s="546"/>
      <c r="QJT549" s="546"/>
      <c r="QJU549" s="546"/>
      <c r="QJV549" s="546"/>
      <c r="QJW549" s="546"/>
      <c r="QJX549" s="546"/>
      <c r="QJY549" s="89"/>
      <c r="QJZ549" s="89"/>
      <c r="QKA549" s="546"/>
      <c r="QKB549" s="546"/>
      <c r="QKC549" s="89"/>
      <c r="QKD549" s="89"/>
      <c r="QKE549" s="546"/>
      <c r="QKF549" s="546"/>
      <c r="QKG549" s="546"/>
      <c r="QKH549" s="546"/>
      <c r="QKI549" s="546"/>
      <c r="QKJ549" s="204"/>
      <c r="QKK549" s="108"/>
      <c r="QKL549" s="546"/>
      <c r="QKM549" s="546"/>
      <c r="QKN549" s="546"/>
      <c r="QKO549" s="546"/>
      <c r="QKP549" s="546"/>
      <c r="QKQ549" s="546"/>
      <c r="QKR549" s="546"/>
      <c r="QKS549" s="169"/>
      <c r="QKT549" s="169"/>
      <c r="QKU549" s="169"/>
      <c r="QKV549" s="169"/>
      <c r="QKW549" s="169"/>
      <c r="QKX549" s="169"/>
      <c r="QKY549" s="169"/>
      <c r="QKZ549" s="169"/>
      <c r="QLA549" s="169"/>
      <c r="QLB549" s="169"/>
      <c r="QLC549" s="169"/>
      <c r="QLD549" s="169"/>
      <c r="QLE549" s="169"/>
      <c r="QLF549" s="169"/>
      <c r="QLG549" s="169"/>
      <c r="QLH549" s="169"/>
      <c r="QLI549" s="169"/>
      <c r="QLJ549" s="169"/>
      <c r="QLK549" s="169"/>
      <c r="QLL549" s="169"/>
      <c r="QLM549" s="169"/>
      <c r="QLN549" s="169"/>
      <c r="QLO549" s="169"/>
      <c r="QLP549" s="169"/>
      <c r="QLQ549" s="169"/>
      <c r="QLR549" s="169"/>
      <c r="QLS549" s="169"/>
      <c r="QLT549" s="169"/>
      <c r="QLU549" s="169"/>
      <c r="QLV549" s="169"/>
      <c r="QLW549" s="169"/>
      <c r="QLX549" s="169"/>
      <c r="QLY549" s="169"/>
      <c r="QLZ549" s="169"/>
      <c r="QMA549" s="169"/>
      <c r="QMB549" s="169"/>
      <c r="QMC549" s="169"/>
      <c r="QMD549" s="169"/>
      <c r="QME549" s="169"/>
      <c r="QMF549" s="169"/>
      <c r="QMG549" s="169"/>
      <c r="QMH549" s="169"/>
      <c r="QMI549" s="169"/>
      <c r="QMJ549" s="169"/>
      <c r="QMK549" s="546"/>
      <c r="QML549" s="546"/>
      <c r="QMM549" s="546"/>
      <c r="QMN549" s="546"/>
      <c r="QMO549" s="546"/>
      <c r="QMP549" s="546"/>
      <c r="QMQ549" s="546"/>
      <c r="QMR549" s="546"/>
      <c r="QMS549" s="546"/>
      <c r="QMT549" s="546"/>
      <c r="QMU549" s="546"/>
      <c r="QMV549" s="546"/>
      <c r="QMW549" s="546"/>
      <c r="QMX549" s="546"/>
      <c r="QMY549" s="546"/>
      <c r="QMZ549" s="546"/>
      <c r="QNA549" s="546"/>
      <c r="QNB549" s="546"/>
      <c r="QNC549" s="546"/>
      <c r="QND549" s="546"/>
      <c r="QNE549" s="546"/>
      <c r="QNF549" s="546"/>
      <c r="QNG549" s="546"/>
      <c r="QNH549" s="546"/>
      <c r="QNI549" s="89"/>
      <c r="QNJ549" s="89"/>
      <c r="QNK549" s="89"/>
      <c r="QNL549" s="89"/>
      <c r="QNM549" s="89"/>
      <c r="QNN549" s="546"/>
      <c r="QNO549" s="546"/>
      <c r="QNP549" s="89"/>
      <c r="QNQ549" s="89"/>
      <c r="QNR549" s="546"/>
      <c r="QNS549" s="546"/>
      <c r="QNT549" s="89"/>
      <c r="QNU549" s="89"/>
      <c r="QNV549" s="546"/>
      <c r="QNW549" s="546"/>
      <c r="QNX549" s="546"/>
      <c r="QNY549" s="546"/>
      <c r="QNZ549" s="546"/>
      <c r="QOA549" s="546"/>
      <c r="QOB549" s="546"/>
      <c r="QOC549" s="89"/>
      <c r="QOD549" s="89"/>
      <c r="QOE549" s="546"/>
      <c r="QOF549" s="546"/>
      <c r="QOG549" s="89"/>
      <c r="QOH549" s="89"/>
      <c r="QOI549" s="546"/>
      <c r="QOJ549" s="546"/>
      <c r="QOK549" s="546"/>
      <c r="QOL549" s="546"/>
      <c r="QOM549" s="546"/>
      <c r="QON549" s="204"/>
      <c r="QOO549" s="108"/>
      <c r="QOP549" s="546"/>
      <c r="QOQ549" s="546"/>
      <c r="QOR549" s="546"/>
      <c r="QOS549" s="546"/>
      <c r="QOT549" s="546"/>
      <c r="QOU549" s="546"/>
      <c r="QOV549" s="546"/>
      <c r="QOW549" s="169"/>
      <c r="QOX549" s="169"/>
      <c r="QOY549" s="169"/>
      <c r="QOZ549" s="169"/>
      <c r="QPA549" s="169"/>
      <c r="QPB549" s="169"/>
      <c r="QPC549" s="169"/>
      <c r="QPD549" s="169"/>
      <c r="QPE549" s="169"/>
      <c r="QPF549" s="169"/>
      <c r="QPG549" s="169"/>
      <c r="QPH549" s="169"/>
      <c r="QPI549" s="169"/>
      <c r="QPJ549" s="169"/>
      <c r="QPK549" s="169"/>
      <c r="QPL549" s="169"/>
      <c r="QPM549" s="169"/>
      <c r="QPN549" s="169"/>
      <c r="QPO549" s="169"/>
      <c r="QPP549" s="169"/>
      <c r="QPQ549" s="169"/>
      <c r="QPR549" s="169"/>
      <c r="QPS549" s="169"/>
      <c r="QPT549" s="169"/>
      <c r="QPU549" s="169"/>
      <c r="QPV549" s="169"/>
      <c r="QPW549" s="169"/>
      <c r="QPX549" s="169"/>
      <c r="QPY549" s="169"/>
      <c r="QPZ549" s="169"/>
      <c r="QQA549" s="169"/>
      <c r="QQB549" s="169"/>
      <c r="QQC549" s="169"/>
      <c r="QQD549" s="169"/>
      <c r="QQE549" s="169"/>
      <c r="QQF549" s="169"/>
      <c r="QQG549" s="169"/>
      <c r="QQH549" s="169"/>
      <c r="QQI549" s="169"/>
      <c r="QQJ549" s="169"/>
      <c r="QQK549" s="169"/>
      <c r="QQL549" s="169"/>
      <c r="QQM549" s="169"/>
      <c r="QQN549" s="169"/>
      <c r="QQO549" s="546"/>
      <c r="QQP549" s="546"/>
      <c r="QQQ549" s="546"/>
      <c r="QQR549" s="546"/>
      <c r="QQS549" s="546"/>
      <c r="QQT549" s="546"/>
      <c r="QQU549" s="546"/>
      <c r="QQV549" s="546"/>
      <c r="QQW549" s="546"/>
      <c r="QQX549" s="546"/>
      <c r="QQY549" s="546"/>
      <c r="QQZ549" s="546"/>
      <c r="QRA549" s="546"/>
      <c r="QRB549" s="546"/>
      <c r="QRC549" s="546"/>
      <c r="QRD549" s="546"/>
      <c r="QRE549" s="546"/>
      <c r="QRF549" s="546"/>
      <c r="QRG549" s="546"/>
      <c r="QRH549" s="546"/>
      <c r="QRI549" s="546"/>
      <c r="QRJ549" s="546"/>
      <c r="QRK549" s="546"/>
      <c r="QRL549" s="546"/>
      <c r="QRM549" s="89"/>
      <c r="QRN549" s="89"/>
      <c r="QRO549" s="89"/>
      <c r="QRP549" s="89"/>
      <c r="QRQ549" s="89"/>
      <c r="QRR549" s="546"/>
      <c r="QRS549" s="546"/>
      <c r="QRT549" s="89"/>
      <c r="QRU549" s="89"/>
      <c r="QRV549" s="546"/>
      <c r="QRW549" s="546"/>
      <c r="QRX549" s="89"/>
      <c r="QRY549" s="89"/>
      <c r="QRZ549" s="546"/>
      <c r="QSA549" s="546"/>
      <c r="QSB549" s="546"/>
      <c r="QSC549" s="546"/>
      <c r="QSD549" s="546"/>
      <c r="QSE549" s="546"/>
      <c r="QSF549" s="546"/>
      <c r="QSG549" s="89"/>
      <c r="QSH549" s="89"/>
      <c r="QSI549" s="546"/>
      <c r="QSJ549" s="546"/>
      <c r="QSK549" s="89"/>
      <c r="QSL549" s="89"/>
      <c r="QSM549" s="546"/>
      <c r="QSN549" s="546"/>
      <c r="QSO549" s="546"/>
      <c r="QSP549" s="546"/>
      <c r="QSQ549" s="546"/>
      <c r="QSR549" s="204"/>
      <c r="QSS549" s="108"/>
      <c r="QST549" s="546"/>
      <c r="QSU549" s="546"/>
      <c r="QSV549" s="546"/>
      <c r="QSW549" s="546"/>
      <c r="QSX549" s="546"/>
      <c r="QSY549" s="546"/>
      <c r="QSZ549" s="546"/>
      <c r="QTA549" s="169"/>
      <c r="QTB549" s="169"/>
      <c r="QTC549" s="169"/>
      <c r="QTD549" s="169"/>
      <c r="QTE549" s="169"/>
      <c r="QTF549" s="169"/>
      <c r="QTG549" s="169"/>
      <c r="QTH549" s="169"/>
      <c r="QTI549" s="169"/>
      <c r="QTJ549" s="169"/>
      <c r="QTK549" s="169"/>
      <c r="QTL549" s="169"/>
      <c r="QTM549" s="169"/>
      <c r="QTN549" s="169"/>
      <c r="QTO549" s="169"/>
      <c r="QTP549" s="169"/>
      <c r="QTQ549" s="169"/>
      <c r="QTR549" s="169"/>
      <c r="QTS549" s="169"/>
      <c r="QTT549" s="169"/>
      <c r="QTU549" s="169"/>
      <c r="QTV549" s="169"/>
      <c r="QTW549" s="169"/>
      <c r="QTX549" s="169"/>
      <c r="QTY549" s="169"/>
      <c r="QTZ549" s="169"/>
      <c r="QUA549" s="169"/>
      <c r="QUB549" s="169"/>
      <c r="QUC549" s="169"/>
      <c r="QUD549" s="169"/>
      <c r="QUE549" s="169"/>
      <c r="QUF549" s="169"/>
      <c r="QUG549" s="169"/>
      <c r="QUH549" s="169"/>
      <c r="QUI549" s="169"/>
      <c r="QUJ549" s="169"/>
      <c r="QUK549" s="169"/>
      <c r="QUL549" s="169"/>
      <c r="QUM549" s="169"/>
      <c r="QUN549" s="169"/>
      <c r="QUO549" s="169"/>
      <c r="QUP549" s="169"/>
      <c r="QUQ549" s="169"/>
      <c r="QUR549" s="169"/>
      <c r="QUS549" s="546"/>
      <c r="QUT549" s="546"/>
      <c r="QUU549" s="546"/>
      <c r="QUV549" s="546"/>
      <c r="QUW549" s="546"/>
      <c r="QUX549" s="546"/>
      <c r="QUY549" s="546"/>
      <c r="QUZ549" s="546"/>
      <c r="QVA549" s="546"/>
      <c r="QVB549" s="546"/>
      <c r="QVC549" s="546"/>
      <c r="QVD549" s="546"/>
      <c r="QVE549" s="546"/>
      <c r="QVF549" s="546"/>
      <c r="QVG549" s="546"/>
      <c r="QVH549" s="546"/>
      <c r="QVI549" s="546"/>
      <c r="QVJ549" s="546"/>
      <c r="QVK549" s="546"/>
      <c r="QVL549" s="546"/>
      <c r="QVM549" s="546"/>
      <c r="QVN549" s="546"/>
      <c r="QVO549" s="546"/>
      <c r="QVP549" s="546"/>
      <c r="QVQ549" s="89"/>
      <c r="QVR549" s="89"/>
      <c r="QVS549" s="89"/>
      <c r="QVT549" s="89"/>
      <c r="QVU549" s="89"/>
      <c r="QVV549" s="546"/>
      <c r="QVW549" s="546"/>
      <c r="QVX549" s="89"/>
      <c r="QVY549" s="89"/>
      <c r="QVZ549" s="546"/>
      <c r="QWA549" s="546"/>
      <c r="QWB549" s="89"/>
      <c r="QWC549" s="89"/>
      <c r="QWD549" s="546"/>
      <c r="QWE549" s="546"/>
      <c r="QWF549" s="546"/>
      <c r="QWG549" s="546"/>
      <c r="QWH549" s="546"/>
      <c r="QWI549" s="546"/>
      <c r="QWJ549" s="546"/>
      <c r="QWK549" s="89"/>
      <c r="QWL549" s="89"/>
      <c r="QWM549" s="546"/>
      <c r="QWN549" s="546"/>
      <c r="QWO549" s="89"/>
      <c r="QWP549" s="89"/>
      <c r="QWQ549" s="546"/>
      <c r="QWR549" s="546"/>
      <c r="QWS549" s="546"/>
      <c r="QWT549" s="546"/>
      <c r="QWU549" s="546"/>
      <c r="QWV549" s="204"/>
      <c r="QWW549" s="108"/>
      <c r="QWX549" s="546"/>
      <c r="QWY549" s="546"/>
      <c r="QWZ549" s="546"/>
      <c r="QXA549" s="546"/>
      <c r="QXB549" s="546"/>
      <c r="QXC549" s="546"/>
      <c r="QXD549" s="546"/>
      <c r="QXE549" s="169"/>
      <c r="QXF549" s="169"/>
      <c r="QXG549" s="169"/>
      <c r="QXH549" s="169"/>
      <c r="QXI549" s="169"/>
      <c r="QXJ549" s="169"/>
      <c r="QXK549" s="169"/>
      <c r="QXL549" s="169"/>
      <c r="QXM549" s="169"/>
      <c r="QXN549" s="169"/>
      <c r="QXO549" s="169"/>
      <c r="QXP549" s="169"/>
      <c r="QXQ549" s="169"/>
      <c r="QXR549" s="169"/>
      <c r="QXS549" s="169"/>
      <c r="QXT549" s="169"/>
      <c r="QXU549" s="169"/>
      <c r="QXV549" s="169"/>
      <c r="QXW549" s="169"/>
      <c r="QXX549" s="169"/>
      <c r="QXY549" s="169"/>
      <c r="QXZ549" s="169"/>
      <c r="QYA549" s="169"/>
      <c r="QYB549" s="169"/>
      <c r="QYC549" s="169"/>
      <c r="QYD549" s="169"/>
      <c r="QYE549" s="169"/>
      <c r="QYF549" s="169"/>
      <c r="QYG549" s="169"/>
      <c r="QYH549" s="169"/>
      <c r="QYI549" s="169"/>
      <c r="QYJ549" s="169"/>
      <c r="QYK549" s="169"/>
      <c r="QYL549" s="169"/>
      <c r="QYM549" s="169"/>
      <c r="QYN549" s="169"/>
      <c r="QYO549" s="169"/>
      <c r="QYP549" s="169"/>
      <c r="QYQ549" s="169"/>
      <c r="QYR549" s="169"/>
      <c r="QYS549" s="169"/>
      <c r="QYT549" s="169"/>
      <c r="QYU549" s="169"/>
      <c r="QYV549" s="169"/>
      <c r="QYW549" s="546"/>
      <c r="QYX549" s="546"/>
      <c r="QYY549" s="546"/>
      <c r="QYZ549" s="546"/>
      <c r="QZA549" s="546"/>
      <c r="QZB549" s="546"/>
      <c r="QZC549" s="546"/>
      <c r="QZD549" s="546"/>
      <c r="QZE549" s="546"/>
      <c r="QZF549" s="546"/>
      <c r="QZG549" s="546"/>
      <c r="QZH549" s="546"/>
      <c r="QZI549" s="546"/>
      <c r="QZJ549" s="546"/>
      <c r="QZK549" s="546"/>
      <c r="QZL549" s="546"/>
      <c r="QZM549" s="546"/>
      <c r="QZN549" s="546"/>
      <c r="QZO549" s="546"/>
      <c r="QZP549" s="546"/>
      <c r="QZQ549" s="546"/>
      <c r="QZR549" s="546"/>
      <c r="QZS549" s="546"/>
      <c r="QZT549" s="546"/>
      <c r="QZU549" s="89"/>
      <c r="QZV549" s="89"/>
      <c r="QZW549" s="89"/>
      <c r="QZX549" s="89"/>
      <c r="QZY549" s="89"/>
      <c r="QZZ549" s="546"/>
      <c r="RAA549" s="546"/>
      <c r="RAB549" s="89"/>
      <c r="RAC549" s="89"/>
      <c r="RAD549" s="546"/>
      <c r="RAE549" s="546"/>
      <c r="RAF549" s="89"/>
      <c r="RAG549" s="89"/>
      <c r="RAH549" s="546"/>
      <c r="RAI549" s="546"/>
      <c r="RAJ549" s="546"/>
      <c r="RAK549" s="546"/>
      <c r="RAL549" s="546"/>
      <c r="RAM549" s="546"/>
      <c r="RAN549" s="546"/>
      <c r="RAO549" s="89"/>
      <c r="RAP549" s="89"/>
      <c r="RAQ549" s="546"/>
      <c r="RAR549" s="546"/>
      <c r="RAS549" s="89"/>
      <c r="RAT549" s="89"/>
      <c r="RAU549" s="546"/>
      <c r="RAV549" s="546"/>
      <c r="RAW549" s="546"/>
      <c r="RAX549" s="546"/>
      <c r="RAY549" s="546"/>
      <c r="RAZ549" s="204"/>
      <c r="RBA549" s="108"/>
      <c r="RBB549" s="546"/>
      <c r="RBC549" s="546"/>
      <c r="RBD549" s="546"/>
      <c r="RBE549" s="546"/>
      <c r="RBF549" s="546"/>
      <c r="RBG549" s="546"/>
      <c r="RBH549" s="546"/>
      <c r="RBI549" s="169"/>
      <c r="RBJ549" s="169"/>
      <c r="RBK549" s="169"/>
      <c r="RBL549" s="169"/>
      <c r="RBM549" s="169"/>
      <c r="RBN549" s="169"/>
      <c r="RBO549" s="169"/>
      <c r="RBP549" s="169"/>
      <c r="RBQ549" s="169"/>
      <c r="RBR549" s="169"/>
      <c r="RBS549" s="169"/>
      <c r="RBT549" s="169"/>
      <c r="RBU549" s="169"/>
      <c r="RBV549" s="169"/>
      <c r="RBW549" s="169"/>
      <c r="RBX549" s="169"/>
      <c r="RBY549" s="169"/>
      <c r="RBZ549" s="169"/>
      <c r="RCA549" s="169"/>
      <c r="RCB549" s="169"/>
      <c r="RCC549" s="169"/>
      <c r="RCD549" s="169"/>
      <c r="RCE549" s="169"/>
      <c r="RCF549" s="169"/>
      <c r="RCG549" s="169"/>
      <c r="RCH549" s="169"/>
      <c r="RCI549" s="169"/>
      <c r="RCJ549" s="169"/>
      <c r="RCK549" s="169"/>
      <c r="RCL549" s="169"/>
      <c r="RCM549" s="169"/>
      <c r="RCN549" s="169"/>
      <c r="RCO549" s="169"/>
      <c r="RCP549" s="169"/>
      <c r="RCQ549" s="169"/>
      <c r="RCR549" s="169"/>
      <c r="RCS549" s="169"/>
      <c r="RCT549" s="169"/>
      <c r="RCU549" s="169"/>
      <c r="RCV549" s="169"/>
      <c r="RCW549" s="169"/>
      <c r="RCX549" s="169"/>
      <c r="RCY549" s="169"/>
      <c r="RCZ549" s="169"/>
      <c r="RDA549" s="546"/>
      <c r="RDB549" s="546"/>
      <c r="RDC549" s="546"/>
      <c r="RDD549" s="546"/>
      <c r="RDE549" s="546"/>
      <c r="RDF549" s="546"/>
      <c r="RDG549" s="546"/>
      <c r="RDH549" s="546"/>
      <c r="RDI549" s="546"/>
      <c r="RDJ549" s="546"/>
      <c r="RDK549" s="546"/>
      <c r="RDL549" s="546"/>
      <c r="RDM549" s="546"/>
      <c r="RDN549" s="546"/>
      <c r="RDO549" s="546"/>
      <c r="RDP549" s="546"/>
      <c r="RDQ549" s="546"/>
      <c r="RDR549" s="546"/>
      <c r="RDS549" s="546"/>
      <c r="RDT549" s="546"/>
      <c r="RDU549" s="546"/>
      <c r="RDV549" s="546"/>
      <c r="RDW549" s="546"/>
    </row>
    <row r="550" spans="1:12295" s="51" customFormat="1" ht="50.25" customHeight="1" x14ac:dyDescent="0.25">
      <c r="B550" s="541"/>
      <c r="C550" s="98" t="s">
        <v>31</v>
      </c>
      <c r="D550" s="99">
        <f t="shared" ref="D550:D553" si="1140">E550+G550+H550+I550</f>
        <v>104.23958</v>
      </c>
      <c r="E550" s="99"/>
      <c r="F550" s="99"/>
      <c r="G550" s="99">
        <f>SUM(G551:G552)</f>
        <v>104.23958</v>
      </c>
      <c r="H550" s="287"/>
      <c r="I550" s="287"/>
      <c r="J550" s="99">
        <f>K550-D550</f>
        <v>-104.23958</v>
      </c>
      <c r="K550" s="99">
        <f t="shared" ref="K550:K553" si="1141">M550+Q550+S550+U550</f>
        <v>0</v>
      </c>
      <c r="L550" s="749">
        <f t="shared" si="1092"/>
        <v>0</v>
      </c>
      <c r="M550" s="99">
        <f>SUM(M551:M552)</f>
        <v>0</v>
      </c>
      <c r="N550" s="99"/>
      <c r="O550" s="99"/>
      <c r="P550" s="99"/>
      <c r="Q550" s="99">
        <f>SUM(Q551:Q552)</f>
        <v>0</v>
      </c>
      <c r="R550" s="99"/>
      <c r="S550" s="287"/>
      <c r="T550" s="287"/>
      <c r="U550" s="287"/>
      <c r="V550" s="99">
        <f t="shared" si="1082"/>
        <v>0</v>
      </c>
      <c r="W550" s="287"/>
      <c r="X550" s="287"/>
      <c r="Y550" s="287"/>
      <c r="Z550" s="99">
        <f t="shared" si="1077"/>
        <v>0</v>
      </c>
      <c r="AA550" s="99">
        <f t="shared" si="1119"/>
        <v>0</v>
      </c>
      <c r="AB550" s="287"/>
      <c r="AC550" s="287"/>
      <c r="AD550" s="287"/>
      <c r="AE550" s="99">
        <f>AK550</f>
        <v>0</v>
      </c>
      <c r="AF550" s="749">
        <f t="shared" si="1093"/>
        <v>0</v>
      </c>
      <c r="AG550" s="99"/>
      <c r="AH550" s="749"/>
      <c r="AI550" s="99"/>
      <c r="AJ550" s="99"/>
      <c r="AK550" s="99">
        <f>SUM(AK551:AK552)</f>
        <v>0</v>
      </c>
      <c r="AL550" s="749">
        <f t="shared" si="1114"/>
        <v>0</v>
      </c>
      <c r="AM550" s="287"/>
      <c r="AN550" s="287"/>
      <c r="AO550" s="287"/>
      <c r="AP550" s="99">
        <f>AX550-AK550</f>
        <v>0</v>
      </c>
      <c r="AQ550" s="99"/>
      <c r="AR550" s="99">
        <f>AX550</f>
        <v>0</v>
      </c>
      <c r="AS550" s="749">
        <f t="shared" si="1095"/>
        <v>0</v>
      </c>
      <c r="AT550" s="99">
        <f>SUM(AT551:AT552)</f>
        <v>0</v>
      </c>
      <c r="AU550" s="749"/>
      <c r="AV550" s="99"/>
      <c r="AW550" s="749"/>
      <c r="AX550" s="99">
        <f>SUM(AX551:AX552)</f>
        <v>0</v>
      </c>
      <c r="AY550" s="749">
        <f t="shared" si="1105"/>
        <v>0</v>
      </c>
      <c r="AZ550" s="287"/>
      <c r="BA550" s="749"/>
      <c r="BB550" s="287"/>
      <c r="BC550" s="287"/>
      <c r="BD550" s="287"/>
      <c r="BE550" s="99"/>
      <c r="BF550" s="99"/>
      <c r="BG550" s="99"/>
      <c r="BH550" s="287"/>
      <c r="BI550" s="287"/>
      <c r="BJ550" s="99"/>
      <c r="BK550" s="99"/>
      <c r="BL550" s="287"/>
      <c r="BM550" s="287"/>
      <c r="BN550" s="99"/>
      <c r="BO550" s="99"/>
      <c r="BP550" s="99"/>
      <c r="BQ550" s="99"/>
      <c r="BR550" s="287"/>
      <c r="BS550" s="287"/>
      <c r="BT550" s="99"/>
      <c r="BU550" s="99"/>
      <c r="BV550" s="99"/>
      <c r="BW550" s="99"/>
      <c r="BX550" s="99"/>
      <c r="BY550" s="287"/>
      <c r="BZ550" s="287"/>
      <c r="CE550" s="749"/>
    </row>
    <row r="551" spans="1:12295" s="51" customFormat="1" ht="50.25" hidden="1" customHeight="1" x14ac:dyDescent="0.25">
      <c r="B551" s="541"/>
      <c r="C551" s="124" t="s">
        <v>246</v>
      </c>
      <c r="D551" s="192">
        <f t="shared" si="1140"/>
        <v>0</v>
      </c>
      <c r="E551" s="192"/>
      <c r="F551" s="192"/>
      <c r="G551" s="192"/>
      <c r="H551" s="287"/>
      <c r="I551" s="287"/>
      <c r="J551" s="99">
        <f>Q551-G551</f>
        <v>0</v>
      </c>
      <c r="K551" s="192">
        <f t="shared" si="1141"/>
        <v>0</v>
      </c>
      <c r="L551" s="749">
        <v>0</v>
      </c>
      <c r="M551" s="192">
        <v>0</v>
      </c>
      <c r="N551" s="192"/>
      <c r="O551" s="192"/>
      <c r="P551" s="192"/>
      <c r="Q551" s="192">
        <v>0</v>
      </c>
      <c r="R551" s="192"/>
      <c r="S551" s="287"/>
      <c r="T551" s="287"/>
      <c r="U551" s="287"/>
      <c r="V551" s="99">
        <f t="shared" si="1082"/>
        <v>0</v>
      </c>
      <c r="W551" s="287"/>
      <c r="X551" s="287"/>
      <c r="Y551" s="287"/>
      <c r="Z551" s="192">
        <f t="shared" si="1077"/>
        <v>0</v>
      </c>
      <c r="AA551" s="192">
        <f t="shared" si="1119"/>
        <v>0</v>
      </c>
      <c r="AB551" s="287"/>
      <c r="AC551" s="287"/>
      <c r="AD551" s="287"/>
      <c r="AE551" s="192">
        <f>AK551</f>
        <v>0</v>
      </c>
      <c r="AF551" s="749" t="e">
        <f t="shared" si="1093"/>
        <v>#DIV/0!</v>
      </c>
      <c r="AG551" s="192"/>
      <c r="AH551" s="749"/>
      <c r="AI551" s="192"/>
      <c r="AJ551" s="192"/>
      <c r="AK551" s="192"/>
      <c r="AL551" s="749" t="e">
        <f t="shared" si="1114"/>
        <v>#DIV/0!</v>
      </c>
      <c r="AM551" s="287"/>
      <c r="AN551" s="287"/>
      <c r="AO551" s="287"/>
      <c r="AP551" s="192">
        <f>AX551-AK551</f>
        <v>0</v>
      </c>
      <c r="AQ551" s="192"/>
      <c r="AR551" s="192">
        <f>AX551</f>
        <v>0</v>
      </c>
      <c r="AS551" s="749" t="e">
        <f t="shared" si="1095"/>
        <v>#DIV/0!</v>
      </c>
      <c r="AT551" s="192">
        <v>0</v>
      </c>
      <c r="AU551" s="749"/>
      <c r="AV551" s="192"/>
      <c r="AW551" s="749"/>
      <c r="AX551" s="192"/>
      <c r="AY551" s="749" t="e">
        <f t="shared" si="1105"/>
        <v>#DIV/0!</v>
      </c>
      <c r="AZ551" s="287"/>
      <c r="BA551" s="749"/>
      <c r="BB551" s="287"/>
      <c r="BC551" s="287"/>
      <c r="BD551" s="287"/>
      <c r="BE551" s="192"/>
      <c r="BF551" s="192"/>
      <c r="BG551" s="192"/>
      <c r="BH551" s="287"/>
      <c r="BI551" s="287"/>
      <c r="BJ551" s="192"/>
      <c r="BK551" s="192"/>
      <c r="BL551" s="287"/>
      <c r="BM551" s="287"/>
      <c r="BN551" s="192"/>
      <c r="BO551" s="192"/>
      <c r="BP551" s="192"/>
      <c r="BQ551" s="192"/>
      <c r="BR551" s="287"/>
      <c r="BS551" s="287"/>
      <c r="BT551" s="192"/>
      <c r="BU551" s="192"/>
      <c r="BV551" s="192"/>
      <c r="BW551" s="192"/>
      <c r="BX551" s="192"/>
      <c r="BY551" s="287"/>
      <c r="BZ551" s="287"/>
      <c r="CE551" s="749"/>
    </row>
    <row r="552" spans="1:12295" s="51" customFormat="1" ht="50.25" hidden="1" customHeight="1" x14ac:dyDescent="0.25">
      <c r="B552" s="541"/>
      <c r="C552" s="124" t="s">
        <v>245</v>
      </c>
      <c r="D552" s="192">
        <f t="shared" si="1140"/>
        <v>104.23958</v>
      </c>
      <c r="E552" s="192"/>
      <c r="F552" s="192"/>
      <c r="G552" s="192">
        <v>104.23958</v>
      </c>
      <c r="H552" s="287"/>
      <c r="I552" s="287"/>
      <c r="J552" s="99">
        <f>K552-D552</f>
        <v>-104.23958</v>
      </c>
      <c r="K552" s="192">
        <f t="shared" si="1141"/>
        <v>0</v>
      </c>
      <c r="L552" s="749">
        <f t="shared" si="1092"/>
        <v>0</v>
      </c>
      <c r="M552" s="192">
        <v>0</v>
      </c>
      <c r="N552" s="192"/>
      <c r="O552" s="192"/>
      <c r="P552" s="192"/>
      <c r="Q552" s="192">
        <v>0</v>
      </c>
      <c r="R552" s="192"/>
      <c r="S552" s="287"/>
      <c r="T552" s="287"/>
      <c r="U552" s="287"/>
      <c r="V552" s="99">
        <f t="shared" si="1082"/>
        <v>0</v>
      </c>
      <c r="W552" s="287"/>
      <c r="X552" s="287"/>
      <c r="Y552" s="287"/>
      <c r="Z552" s="192">
        <f t="shared" si="1077"/>
        <v>0</v>
      </c>
      <c r="AA552" s="192">
        <f t="shared" si="1119"/>
        <v>0</v>
      </c>
      <c r="AB552" s="287"/>
      <c r="AC552" s="287"/>
      <c r="AD552" s="287"/>
      <c r="AE552" s="192">
        <f>AK552</f>
        <v>0</v>
      </c>
      <c r="AF552" s="749">
        <f t="shared" si="1093"/>
        <v>0</v>
      </c>
      <c r="AG552" s="192"/>
      <c r="AH552" s="749"/>
      <c r="AI552" s="192"/>
      <c r="AJ552" s="192"/>
      <c r="AK552" s="192"/>
      <c r="AL552" s="749">
        <f t="shared" si="1114"/>
        <v>0</v>
      </c>
      <c r="AM552" s="287"/>
      <c r="AN552" s="287"/>
      <c r="AO552" s="287"/>
      <c r="AP552" s="192">
        <v>0</v>
      </c>
      <c r="AQ552" s="192"/>
      <c r="AR552" s="192">
        <f>AX552</f>
        <v>0</v>
      </c>
      <c r="AS552" s="749">
        <f t="shared" si="1095"/>
        <v>0</v>
      </c>
      <c r="AT552" s="192">
        <v>0</v>
      </c>
      <c r="AU552" s="749"/>
      <c r="AV552" s="192"/>
      <c r="AW552" s="749"/>
      <c r="AX552" s="192">
        <v>0</v>
      </c>
      <c r="AY552" s="749">
        <f t="shared" si="1105"/>
        <v>0</v>
      </c>
      <c r="AZ552" s="287"/>
      <c r="BA552" s="749"/>
      <c r="BB552" s="287"/>
      <c r="BC552" s="287"/>
      <c r="BD552" s="287"/>
      <c r="BE552" s="192"/>
      <c r="BF552" s="192"/>
      <c r="BG552" s="192"/>
      <c r="BH552" s="287"/>
      <c r="BI552" s="287"/>
      <c r="BJ552" s="192"/>
      <c r="BK552" s="192"/>
      <c r="BL552" s="287"/>
      <c r="BM552" s="287"/>
      <c r="BN552" s="192"/>
      <c r="BO552" s="192"/>
      <c r="BP552" s="192"/>
      <c r="BQ552" s="192"/>
      <c r="BR552" s="287"/>
      <c r="BS552" s="287"/>
      <c r="BT552" s="192"/>
      <c r="BU552" s="192"/>
      <c r="BV552" s="192"/>
      <c r="BW552" s="192"/>
      <c r="BX552" s="192"/>
      <c r="BY552" s="287"/>
      <c r="BZ552" s="287"/>
      <c r="CE552" s="749"/>
    </row>
    <row r="553" spans="1:12295" s="560" customFormat="1" ht="54" customHeight="1" x14ac:dyDescent="0.25">
      <c r="B553" s="431"/>
      <c r="C553" s="481" t="s">
        <v>248</v>
      </c>
      <c r="D553" s="668">
        <f t="shared" si="1140"/>
        <v>523436.4</v>
      </c>
      <c r="E553" s="668"/>
      <c r="F553" s="668"/>
      <c r="G553" s="668">
        <f>SUM(G554:G558)</f>
        <v>523436.4</v>
      </c>
      <c r="H553" s="668"/>
      <c r="I553" s="668"/>
      <c r="J553" s="668">
        <f>J554</f>
        <v>-478883.81802000001</v>
      </c>
      <c r="K553" s="668">
        <f t="shared" si="1141"/>
        <v>0</v>
      </c>
      <c r="L553" s="749">
        <f t="shared" si="1092"/>
        <v>0</v>
      </c>
      <c r="M553" s="668">
        <f>M554+M555+M558</f>
        <v>0</v>
      </c>
      <c r="N553" s="734"/>
      <c r="O553" s="668"/>
      <c r="P553" s="734"/>
      <c r="Q553" s="668">
        <f>SUM(Q554:Q558)</f>
        <v>0</v>
      </c>
      <c r="R553" s="734"/>
      <c r="S553" s="668"/>
      <c r="T553" s="734"/>
      <c r="U553" s="668"/>
      <c r="V553" s="668">
        <f t="shared" si="1082"/>
        <v>0</v>
      </c>
      <c r="W553" s="668"/>
      <c r="X553" s="668"/>
      <c r="Y553" s="668"/>
      <c r="Z553" s="668">
        <f t="shared" si="1077"/>
        <v>0</v>
      </c>
      <c r="AA553" s="668">
        <f t="shared" si="1119"/>
        <v>0</v>
      </c>
      <c r="AB553" s="668"/>
      <c r="AC553" s="668"/>
      <c r="AD553" s="734"/>
      <c r="AE553" s="668">
        <f>AK553</f>
        <v>24327.762350000001</v>
      </c>
      <c r="AF553" s="749">
        <f t="shared" si="1093"/>
        <v>4.6477016787521842E-2</v>
      </c>
      <c r="AG553" s="668"/>
      <c r="AH553" s="749" t="e">
        <f t="shared" si="1094"/>
        <v>#DIV/0!</v>
      </c>
      <c r="AI553" s="668"/>
      <c r="AJ553" s="734"/>
      <c r="AK553" s="668">
        <f>AK554+AK555+AK556+AK557+AK558</f>
        <v>24327.762350000001</v>
      </c>
      <c r="AL553" s="749">
        <f t="shared" si="1114"/>
        <v>4.6477016787521842E-2</v>
      </c>
      <c r="AM553" s="668"/>
      <c r="AN553" s="734"/>
      <c r="AO553" s="668"/>
      <c r="AP553" s="668">
        <f t="shared" si="1125"/>
        <v>1010872.8</v>
      </c>
      <c r="AQ553" s="734"/>
      <c r="AR553" s="668">
        <f>AX553</f>
        <v>505436.4</v>
      </c>
      <c r="AS553" s="749">
        <f t="shared" si="1095"/>
        <v>0.96561186803210475</v>
      </c>
      <c r="AT553" s="668">
        <f>AT554+AT555</f>
        <v>0</v>
      </c>
      <c r="AU553" s="749"/>
      <c r="AV553" s="668"/>
      <c r="AW553" s="749"/>
      <c r="AX553" s="668">
        <f>AX554+AX555+AX556+AX557+AX558</f>
        <v>505436.4</v>
      </c>
      <c r="AY553" s="749">
        <f t="shared" si="1105"/>
        <v>0.96561186803210475</v>
      </c>
      <c r="AZ553" s="668"/>
      <c r="BA553" s="749"/>
      <c r="BB553" s="668"/>
      <c r="BC553" s="668"/>
      <c r="BD553" s="668"/>
      <c r="BE553" s="668"/>
      <c r="BF553" s="668"/>
      <c r="BG553" s="668"/>
      <c r="BH553" s="668"/>
      <c r="BI553" s="668"/>
      <c r="BJ553" s="668"/>
      <c r="BK553" s="668"/>
      <c r="BL553" s="668"/>
      <c r="BM553" s="668"/>
      <c r="BN553" s="668"/>
      <c r="BO553" s="668"/>
      <c r="BP553" s="668"/>
      <c r="BQ553" s="668"/>
      <c r="BR553" s="668"/>
      <c r="BS553" s="668"/>
      <c r="BT553" s="668"/>
      <c r="BU553" s="668"/>
      <c r="BV553" s="545"/>
      <c r="BW553" s="552"/>
      <c r="BX553" s="545"/>
      <c r="BY553" s="545"/>
      <c r="BZ553" s="545"/>
      <c r="CE553" s="749"/>
    </row>
    <row r="554" spans="1:12295" s="191" customFormat="1" ht="50.25" hidden="1" customHeight="1" x14ac:dyDescent="0.25">
      <c r="B554" s="205"/>
      <c r="C554" s="124" t="s">
        <v>246</v>
      </c>
      <c r="D554" s="192">
        <f>E554+G554</f>
        <v>478883.81802000001</v>
      </c>
      <c r="E554" s="192">
        <v>0</v>
      </c>
      <c r="F554" s="192"/>
      <c r="G554" s="192">
        <v>478883.81802000001</v>
      </c>
      <c r="H554" s="302"/>
      <c r="I554" s="302"/>
      <c r="J554" s="192">
        <f>Q554-G554</f>
        <v>-478883.81802000001</v>
      </c>
      <c r="K554" s="192">
        <f>M554+Q554</f>
        <v>0</v>
      </c>
      <c r="L554" s="749">
        <f t="shared" si="1092"/>
        <v>0</v>
      </c>
      <c r="M554" s="192">
        <v>0</v>
      </c>
      <c r="N554" s="192"/>
      <c r="O554" s="192"/>
      <c r="P554" s="192"/>
      <c r="Q554" s="192"/>
      <c r="R554" s="192"/>
      <c r="S554" s="302"/>
      <c r="T554" s="302"/>
      <c r="U554" s="302"/>
      <c r="V554" s="99">
        <f t="shared" si="1082"/>
        <v>0</v>
      </c>
      <c r="W554" s="302"/>
      <c r="X554" s="302"/>
      <c r="Y554" s="302"/>
      <c r="Z554" s="280">
        <f t="shared" si="1077"/>
        <v>0</v>
      </c>
      <c r="AA554" s="280">
        <f t="shared" si="1119"/>
        <v>0</v>
      </c>
      <c r="AB554" s="302"/>
      <c r="AC554" s="302"/>
      <c r="AD554" s="302"/>
      <c r="AE554" s="192">
        <f>AK554</f>
        <v>22423.079030000001</v>
      </c>
      <c r="AF554" s="749">
        <f t="shared" si="1093"/>
        <v>4.682363067248918E-2</v>
      </c>
      <c r="AG554" s="192"/>
      <c r="AH554" s="749" t="e">
        <f t="shared" si="1094"/>
        <v>#DIV/0!</v>
      </c>
      <c r="AI554" s="192"/>
      <c r="AJ554" s="192"/>
      <c r="AK554" s="192">
        <f>'[5]2 вариант'!$D$364</f>
        <v>22423.079030000001</v>
      </c>
      <c r="AL554" s="749">
        <f t="shared" si="1114"/>
        <v>4.682363067248918E-2</v>
      </c>
      <c r="AM554" s="302"/>
      <c r="AN554" s="302"/>
      <c r="AO554" s="302"/>
      <c r="AP554" s="192">
        <f t="shared" si="1125"/>
        <v>0</v>
      </c>
      <c r="AQ554" s="192"/>
      <c r="AR554" s="192">
        <f>AX554</f>
        <v>0</v>
      </c>
      <c r="AS554" s="749">
        <f t="shared" si="1095"/>
        <v>0</v>
      </c>
      <c r="AT554" s="192"/>
      <c r="AU554" s="749"/>
      <c r="AV554" s="192"/>
      <c r="AW554" s="749"/>
      <c r="AX554" s="192">
        <f>'[9]2 вариант'!$I$362</f>
        <v>0</v>
      </c>
      <c r="AY554" s="749">
        <f t="shared" si="1105"/>
        <v>0</v>
      </c>
      <c r="AZ554" s="302"/>
      <c r="BA554" s="749"/>
      <c r="BB554" s="302"/>
      <c r="BC554" s="302"/>
      <c r="BD554" s="302"/>
      <c r="BE554" s="192"/>
      <c r="BF554" s="192"/>
      <c r="BG554" s="192"/>
      <c r="BH554" s="302"/>
      <c r="BI554" s="302"/>
      <c r="BJ554" s="192"/>
      <c r="BK554" s="192"/>
      <c r="BL554" s="302"/>
      <c r="BM554" s="302"/>
      <c r="BN554" s="192"/>
      <c r="BO554" s="192"/>
      <c r="BP554" s="192"/>
      <c r="BQ554" s="192"/>
      <c r="BR554" s="302"/>
      <c r="BS554" s="302"/>
      <c r="BT554" s="192"/>
      <c r="BU554" s="192"/>
      <c r="BV554" s="192"/>
      <c r="BW554" s="192"/>
      <c r="BX554" s="192"/>
      <c r="BY554" s="302"/>
      <c r="BZ554" s="302"/>
      <c r="CE554" s="749"/>
    </row>
    <row r="555" spans="1:12295" s="191" customFormat="1" ht="50.25" hidden="1" customHeight="1" x14ac:dyDescent="0.25">
      <c r="B555" s="205"/>
      <c r="C555" s="124" t="s">
        <v>247</v>
      </c>
      <c r="D555" s="192">
        <f t="shared" ref="D555:D558" si="1142">E555+G555</f>
        <v>18000</v>
      </c>
      <c r="E555" s="192"/>
      <c r="F555" s="192"/>
      <c r="G555" s="192">
        <v>18000</v>
      </c>
      <c r="H555" s="302"/>
      <c r="I555" s="302"/>
      <c r="J555" s="192">
        <f t="shared" ref="J555:J558" si="1143">Q555-G555</f>
        <v>-18000</v>
      </c>
      <c r="K555" s="192">
        <f t="shared" ref="K555:K558" si="1144">M555+Q555</f>
        <v>0</v>
      </c>
      <c r="L555" s="749">
        <f t="shared" si="1092"/>
        <v>0</v>
      </c>
      <c r="M555" s="192"/>
      <c r="N555" s="192"/>
      <c r="O555" s="192"/>
      <c r="P555" s="192"/>
      <c r="Q555" s="192"/>
      <c r="R555" s="192"/>
      <c r="S555" s="302"/>
      <c r="T555" s="302"/>
      <c r="U555" s="302"/>
      <c r="V555" s="99">
        <f t="shared" si="1082"/>
        <v>0</v>
      </c>
      <c r="W555" s="302"/>
      <c r="X555" s="302"/>
      <c r="Y555" s="302"/>
      <c r="Z555" s="280">
        <f t="shared" si="1077"/>
        <v>0</v>
      </c>
      <c r="AA555" s="280">
        <f t="shared" si="1119"/>
        <v>0</v>
      </c>
      <c r="AB555" s="302"/>
      <c r="AC555" s="302"/>
      <c r="AD555" s="302"/>
      <c r="AE555" s="192">
        <f t="shared" ref="AE555:AE558" si="1145">AK555</f>
        <v>0</v>
      </c>
      <c r="AF555" s="749">
        <f t="shared" si="1093"/>
        <v>0</v>
      </c>
      <c r="AG555" s="192"/>
      <c r="AH555" s="749" t="e">
        <f t="shared" si="1094"/>
        <v>#DIV/0!</v>
      </c>
      <c r="AI555" s="192"/>
      <c r="AJ555" s="192"/>
      <c r="AK555" s="192"/>
      <c r="AL555" s="749">
        <f t="shared" si="1114"/>
        <v>0</v>
      </c>
      <c r="AM555" s="302"/>
      <c r="AN555" s="302"/>
      <c r="AO555" s="302"/>
      <c r="AP555" s="192">
        <f t="shared" si="1125"/>
        <v>0</v>
      </c>
      <c r="AQ555" s="192"/>
      <c r="AR555" s="192">
        <f t="shared" ref="AR555:AR558" si="1146">AX555</f>
        <v>0</v>
      </c>
      <c r="AS555" s="749">
        <f t="shared" si="1095"/>
        <v>0</v>
      </c>
      <c r="AT555" s="192"/>
      <c r="AU555" s="749"/>
      <c r="AV555" s="192"/>
      <c r="AW555" s="749"/>
      <c r="AX555" s="192">
        <f>0</f>
        <v>0</v>
      </c>
      <c r="AY555" s="749">
        <f t="shared" si="1105"/>
        <v>0</v>
      </c>
      <c r="AZ555" s="302"/>
      <c r="BA555" s="749"/>
      <c r="BB555" s="302"/>
      <c r="BC555" s="302"/>
      <c r="BD555" s="302"/>
      <c r="BE555" s="192"/>
      <c r="BF555" s="192"/>
      <c r="BG555" s="192"/>
      <c r="BH555" s="302"/>
      <c r="BI555" s="302"/>
      <c r="BJ555" s="192"/>
      <c r="BK555" s="192"/>
      <c r="BL555" s="302"/>
      <c r="BM555" s="302"/>
      <c r="BN555" s="192"/>
      <c r="BO555" s="192"/>
      <c r="BP555" s="192"/>
      <c r="BQ555" s="192"/>
      <c r="BR555" s="302"/>
      <c r="BS555" s="302"/>
      <c r="BT555" s="192"/>
      <c r="BU555" s="192"/>
      <c r="BV555" s="192"/>
      <c r="BW555" s="192"/>
      <c r="BX555" s="192"/>
      <c r="BY555" s="302"/>
      <c r="BZ555" s="302"/>
      <c r="CE555" s="749"/>
    </row>
    <row r="556" spans="1:12295" s="191" customFormat="1" ht="50.25" hidden="1" customHeight="1" x14ac:dyDescent="0.25">
      <c r="B556" s="205"/>
      <c r="C556" s="124" t="s">
        <v>433</v>
      </c>
      <c r="D556" s="192">
        <f t="shared" si="1142"/>
        <v>0</v>
      </c>
      <c r="E556" s="192"/>
      <c r="F556" s="192"/>
      <c r="G556" s="192"/>
      <c r="H556" s="302"/>
      <c r="I556" s="302"/>
      <c r="J556" s="192">
        <f t="shared" si="1143"/>
        <v>0</v>
      </c>
      <c r="K556" s="192">
        <f t="shared" si="1144"/>
        <v>0</v>
      </c>
      <c r="L556" s="749" t="e">
        <f t="shared" si="1092"/>
        <v>#DIV/0!</v>
      </c>
      <c r="M556" s="192"/>
      <c r="N556" s="192"/>
      <c r="O556" s="192"/>
      <c r="P556" s="192"/>
      <c r="Q556" s="192"/>
      <c r="R556" s="192"/>
      <c r="S556" s="302"/>
      <c r="T556" s="302"/>
      <c r="U556" s="302"/>
      <c r="V556" s="99"/>
      <c r="W556" s="302"/>
      <c r="X556" s="302"/>
      <c r="Y556" s="302"/>
      <c r="Z556" s="280"/>
      <c r="AA556" s="280"/>
      <c r="AB556" s="302"/>
      <c r="AC556" s="302"/>
      <c r="AD556" s="302"/>
      <c r="AE556" s="192">
        <f t="shared" si="1145"/>
        <v>0</v>
      </c>
      <c r="AF556" s="749" t="e">
        <f t="shared" si="1093"/>
        <v>#DIV/0!</v>
      </c>
      <c r="AG556" s="192"/>
      <c r="AH556" s="749" t="e">
        <f t="shared" si="1094"/>
        <v>#DIV/0!</v>
      </c>
      <c r="AI556" s="192"/>
      <c r="AJ556" s="192"/>
      <c r="AK556" s="192"/>
      <c r="AL556" s="749" t="e">
        <f t="shared" si="1114"/>
        <v>#DIV/0!</v>
      </c>
      <c r="AM556" s="302"/>
      <c r="AN556" s="302"/>
      <c r="AO556" s="302"/>
      <c r="AP556" s="192"/>
      <c r="AQ556" s="192"/>
      <c r="AR556" s="192">
        <f t="shared" si="1146"/>
        <v>0</v>
      </c>
      <c r="AS556" s="749" t="e">
        <f t="shared" si="1095"/>
        <v>#DIV/0!</v>
      </c>
      <c r="AT556" s="192"/>
      <c r="AU556" s="749"/>
      <c r="AV556" s="192"/>
      <c r="AW556" s="749"/>
      <c r="AX556" s="192">
        <f t="shared" ref="AX556:AX557" si="1147">D556</f>
        <v>0</v>
      </c>
      <c r="AY556" s="749" t="e">
        <f t="shared" si="1105"/>
        <v>#DIV/0!</v>
      </c>
      <c r="AZ556" s="302"/>
      <c r="BA556" s="749"/>
      <c r="BB556" s="302"/>
      <c r="BC556" s="302"/>
      <c r="BD556" s="302"/>
      <c r="BE556" s="192"/>
      <c r="BF556" s="192"/>
      <c r="BG556" s="192"/>
      <c r="BH556" s="302"/>
      <c r="BI556" s="302"/>
      <c r="BJ556" s="192"/>
      <c r="BK556" s="192"/>
      <c r="BL556" s="302"/>
      <c r="BM556" s="302"/>
      <c r="BN556" s="192"/>
      <c r="BO556" s="192"/>
      <c r="BP556" s="192"/>
      <c r="BQ556" s="192"/>
      <c r="BR556" s="302"/>
      <c r="BS556" s="302"/>
      <c r="BT556" s="192"/>
      <c r="BU556" s="192"/>
      <c r="BV556" s="192"/>
      <c r="BW556" s="192"/>
      <c r="BX556" s="192"/>
      <c r="BY556" s="302"/>
      <c r="BZ556" s="302"/>
      <c r="CE556" s="749"/>
    </row>
    <row r="557" spans="1:12295" s="191" customFormat="1" ht="50.25" hidden="1" customHeight="1" x14ac:dyDescent="0.25">
      <c r="B557" s="205"/>
      <c r="C557" s="124" t="s">
        <v>434</v>
      </c>
      <c r="D557" s="192">
        <f t="shared" si="1142"/>
        <v>0</v>
      </c>
      <c r="E557" s="192"/>
      <c r="F557" s="192"/>
      <c r="G557" s="192"/>
      <c r="H557" s="302"/>
      <c r="I557" s="302"/>
      <c r="J557" s="192">
        <f t="shared" si="1143"/>
        <v>0</v>
      </c>
      <c r="K557" s="192">
        <f t="shared" si="1144"/>
        <v>0</v>
      </c>
      <c r="L557" s="749" t="e">
        <f t="shared" si="1092"/>
        <v>#DIV/0!</v>
      </c>
      <c r="M557" s="192"/>
      <c r="N557" s="192"/>
      <c r="O557" s="192"/>
      <c r="P557" s="192"/>
      <c r="Q557" s="192"/>
      <c r="R557" s="192"/>
      <c r="S557" s="302"/>
      <c r="T557" s="302"/>
      <c r="U557" s="302"/>
      <c r="V557" s="99"/>
      <c r="W557" s="302"/>
      <c r="X557" s="302"/>
      <c r="Y557" s="302"/>
      <c r="Z557" s="280"/>
      <c r="AA557" s="280"/>
      <c r="AB557" s="302"/>
      <c r="AC557" s="302"/>
      <c r="AD557" s="302"/>
      <c r="AE557" s="192">
        <f t="shared" si="1145"/>
        <v>0</v>
      </c>
      <c r="AF557" s="749" t="e">
        <f t="shared" si="1093"/>
        <v>#DIV/0!</v>
      </c>
      <c r="AG557" s="192"/>
      <c r="AH557" s="749" t="e">
        <f t="shared" si="1094"/>
        <v>#DIV/0!</v>
      </c>
      <c r="AI557" s="192"/>
      <c r="AJ557" s="192"/>
      <c r="AK557" s="192"/>
      <c r="AL557" s="749" t="e">
        <f t="shared" si="1114"/>
        <v>#DIV/0!</v>
      </c>
      <c r="AM557" s="302"/>
      <c r="AN557" s="302"/>
      <c r="AO557" s="302"/>
      <c r="AP557" s="192"/>
      <c r="AQ557" s="192"/>
      <c r="AR557" s="192">
        <f t="shared" si="1146"/>
        <v>0</v>
      </c>
      <c r="AS557" s="749" t="e">
        <f t="shared" si="1095"/>
        <v>#DIV/0!</v>
      </c>
      <c r="AT557" s="192"/>
      <c r="AU557" s="749"/>
      <c r="AV557" s="192"/>
      <c r="AW557" s="749"/>
      <c r="AX557" s="192">
        <f t="shared" si="1147"/>
        <v>0</v>
      </c>
      <c r="AY557" s="749" t="e">
        <f t="shared" si="1105"/>
        <v>#DIV/0!</v>
      </c>
      <c r="AZ557" s="302"/>
      <c r="BA557" s="749"/>
      <c r="BB557" s="302"/>
      <c r="BC557" s="302"/>
      <c r="BD557" s="302"/>
      <c r="BE557" s="192"/>
      <c r="BF557" s="192"/>
      <c r="BG557" s="192"/>
      <c r="BH557" s="302"/>
      <c r="BI557" s="302"/>
      <c r="BJ557" s="192"/>
      <c r="BK557" s="192"/>
      <c r="BL557" s="302"/>
      <c r="BM557" s="302"/>
      <c r="BN557" s="192"/>
      <c r="BO557" s="192"/>
      <c r="BP557" s="192"/>
      <c r="BQ557" s="192"/>
      <c r="BR557" s="302"/>
      <c r="BS557" s="302"/>
      <c r="BT557" s="192"/>
      <c r="BU557" s="192"/>
      <c r="BV557" s="192"/>
      <c r="BW557" s="192"/>
      <c r="BX557" s="192"/>
      <c r="BY557" s="302"/>
      <c r="BZ557" s="302"/>
      <c r="CE557" s="749"/>
    </row>
    <row r="558" spans="1:12295" s="191" customFormat="1" ht="50.25" hidden="1" customHeight="1" x14ac:dyDescent="0.25">
      <c r="B558" s="205"/>
      <c r="C558" s="124" t="s">
        <v>245</v>
      </c>
      <c r="D558" s="192">
        <f t="shared" si="1142"/>
        <v>26552.581979999999</v>
      </c>
      <c r="E558" s="192">
        <v>0</v>
      </c>
      <c r="F558" s="192"/>
      <c r="G558" s="192">
        <v>26552.581979999999</v>
      </c>
      <c r="H558" s="302"/>
      <c r="I558" s="302"/>
      <c r="J558" s="192">
        <f t="shared" si="1143"/>
        <v>-26552.581979999999</v>
      </c>
      <c r="K558" s="192">
        <f t="shared" si="1144"/>
        <v>0</v>
      </c>
      <c r="L558" s="749">
        <f t="shared" si="1092"/>
        <v>0</v>
      </c>
      <c r="M558" s="192">
        <v>0</v>
      </c>
      <c r="N558" s="192"/>
      <c r="O558" s="192"/>
      <c r="P558" s="192"/>
      <c r="Q558" s="192"/>
      <c r="R558" s="192"/>
      <c r="S558" s="302"/>
      <c r="T558" s="302"/>
      <c r="U558" s="302"/>
      <c r="V558" s="99">
        <f t="shared" si="1082"/>
        <v>0</v>
      </c>
      <c r="W558" s="302"/>
      <c r="X558" s="302"/>
      <c r="Y558" s="302"/>
      <c r="Z558" s="280">
        <f t="shared" si="1077"/>
        <v>0</v>
      </c>
      <c r="AA558" s="280">
        <f t="shared" si="1119"/>
        <v>0</v>
      </c>
      <c r="AB558" s="302"/>
      <c r="AC558" s="302"/>
      <c r="AD558" s="302"/>
      <c r="AE558" s="192">
        <f t="shared" si="1145"/>
        <v>1904.6833200000001</v>
      </c>
      <c r="AF558" s="749">
        <f t="shared" si="1093"/>
        <v>7.173250877954733E-2</v>
      </c>
      <c r="AG558" s="192"/>
      <c r="AH558" s="749" t="e">
        <f t="shared" si="1094"/>
        <v>#DIV/0!</v>
      </c>
      <c r="AI558" s="192"/>
      <c r="AJ558" s="192"/>
      <c r="AK558" s="192">
        <f>'[9]2 вариант'!$D$365</f>
        <v>1904.6833200000001</v>
      </c>
      <c r="AL558" s="749">
        <f t="shared" si="1114"/>
        <v>7.173250877954733E-2</v>
      </c>
      <c r="AM558" s="302"/>
      <c r="AN558" s="302"/>
      <c r="AO558" s="302"/>
      <c r="AP558" s="192">
        <f t="shared" si="1125"/>
        <v>1010872.8</v>
      </c>
      <c r="AQ558" s="192"/>
      <c r="AR558" s="192">
        <f t="shared" si="1146"/>
        <v>505436.4</v>
      </c>
      <c r="AS558" s="749">
        <f t="shared" si="1095"/>
        <v>19.035301364692369</v>
      </c>
      <c r="AT558" s="192"/>
      <c r="AU558" s="749"/>
      <c r="AV558" s="192"/>
      <c r="AW558" s="749"/>
      <c r="AX558" s="192">
        <f>'[9]2 вариант'!$I$363</f>
        <v>505436.4</v>
      </c>
      <c r="AY558" s="749">
        <f t="shared" si="1105"/>
        <v>19.035301364692369</v>
      </c>
      <c r="AZ558" s="302"/>
      <c r="BA558" s="749"/>
      <c r="BB558" s="302"/>
      <c r="BC558" s="302"/>
      <c r="BD558" s="302"/>
      <c r="BE558" s="192"/>
      <c r="BF558" s="192"/>
      <c r="BG558" s="192"/>
      <c r="BH558" s="302"/>
      <c r="BI558" s="302"/>
      <c r="BJ558" s="192"/>
      <c r="BK558" s="192"/>
      <c r="BL558" s="302"/>
      <c r="BM558" s="302"/>
      <c r="BN558" s="192"/>
      <c r="BO558" s="192"/>
      <c r="BP558" s="192"/>
      <c r="BQ558" s="192"/>
      <c r="BR558" s="302"/>
      <c r="BS558" s="302"/>
      <c r="BT558" s="192"/>
      <c r="BU558" s="192"/>
      <c r="BV558" s="192"/>
      <c r="BW558" s="192"/>
      <c r="BX558" s="192"/>
      <c r="BY558" s="302"/>
      <c r="BZ558" s="302"/>
      <c r="CE558" s="749"/>
    </row>
    <row r="559" spans="1:12295" s="560" customFormat="1" ht="134.25" hidden="1" customHeight="1" x14ac:dyDescent="0.25">
      <c r="B559" s="431" t="s">
        <v>63</v>
      </c>
      <c r="C559" s="561" t="s">
        <v>370</v>
      </c>
      <c r="D559" s="668" t="e">
        <f>E559+I559</f>
        <v>#REF!</v>
      </c>
      <c r="E559" s="433"/>
      <c r="F559" s="433"/>
      <c r="G559" s="433"/>
      <c r="H559" s="433"/>
      <c r="I559" s="668" t="e">
        <f>I575+I579+I587+I593+I604+I608+I612+I600+I617</f>
        <v>#REF!</v>
      </c>
      <c r="J559" s="668" t="e">
        <f>K559+Q559</f>
        <v>#REF!</v>
      </c>
      <c r="K559" s="665" t="e">
        <f>M559+U559</f>
        <v>#REF!</v>
      </c>
      <c r="L559" s="749" t="e">
        <f t="shared" si="1092"/>
        <v>#REF!</v>
      </c>
      <c r="M559" s="433"/>
      <c r="N559" s="19"/>
      <c r="O559" s="433"/>
      <c r="P559" s="19"/>
      <c r="Q559" s="433"/>
      <c r="R559" s="19"/>
      <c r="S559" s="433"/>
      <c r="T559" s="19"/>
      <c r="U559" s="668" t="e">
        <f>U575+U579+U587+U593+U604+U608+U612+U600+U617</f>
        <v>#REF!</v>
      </c>
      <c r="V559" s="433">
        <f t="shared" si="1082"/>
        <v>0</v>
      </c>
      <c r="W559" s="433"/>
      <c r="X559" s="433"/>
      <c r="Y559" s="433"/>
      <c r="Z559" s="668" t="e">
        <f t="shared" si="1077"/>
        <v>#REF!</v>
      </c>
      <c r="AA559" s="433"/>
      <c r="AB559" s="433"/>
      <c r="AC559" s="668" t="e">
        <f>AC575+AC579+AC587+AC593+AC604+AC608+AC612+AC600+AC617</f>
        <v>#REF!</v>
      </c>
      <c r="AD559" s="734"/>
      <c r="AE559" s="668" t="e">
        <f>AG559+AO559</f>
        <v>#REF!</v>
      </c>
      <c r="AF559" s="749" t="e">
        <f t="shared" si="1093"/>
        <v>#REF!</v>
      </c>
      <c r="AG559" s="433"/>
      <c r="AH559" s="749" t="e">
        <f t="shared" si="1094"/>
        <v>#DIV/0!</v>
      </c>
      <c r="AI559" s="433"/>
      <c r="AJ559" s="19"/>
      <c r="AK559" s="433"/>
      <c r="AL559" s="19"/>
      <c r="AM559" s="433"/>
      <c r="AN559" s="19"/>
      <c r="AO559" s="668" t="e">
        <f>AO575+AO579+AO587+AO593+AO604+AO608+AO612+AO600+AO617</f>
        <v>#REF!</v>
      </c>
      <c r="AP559" s="668">
        <f t="shared" si="1125"/>
        <v>0</v>
      </c>
      <c r="AQ559" s="734"/>
      <c r="AR559" s="668">
        <f>AT559+BB559</f>
        <v>0</v>
      </c>
      <c r="AS559" s="749" t="e">
        <f t="shared" si="1095"/>
        <v>#REF!</v>
      </c>
      <c r="AT559" s="433"/>
      <c r="AU559" s="749"/>
      <c r="AV559" s="433"/>
      <c r="AW559" s="749"/>
      <c r="AX559" s="433"/>
      <c r="AY559" s="749" t="e">
        <f t="shared" si="1105"/>
        <v>#DIV/0!</v>
      </c>
      <c r="AZ559" s="433"/>
      <c r="BA559" s="749"/>
      <c r="BB559" s="668"/>
      <c r="BC559" s="433"/>
      <c r="BD559" s="668"/>
      <c r="BE559" s="668"/>
      <c r="BF559" s="433"/>
      <c r="BG559" s="433"/>
      <c r="BH559" s="433"/>
      <c r="BI559" s="668"/>
      <c r="BJ559" s="668"/>
      <c r="BK559" s="433"/>
      <c r="BL559" s="433"/>
      <c r="BM559" s="668"/>
      <c r="BN559" s="668"/>
      <c r="BO559" s="433"/>
      <c r="BP559" s="433"/>
      <c r="BQ559" s="433"/>
      <c r="BR559" s="433"/>
      <c r="BS559" s="668"/>
      <c r="BT559" s="668"/>
      <c r="BU559" s="668"/>
      <c r="BV559" s="433"/>
      <c r="BW559" s="433"/>
      <c r="BX559" s="433"/>
      <c r="BY559" s="433"/>
      <c r="BZ559" s="545"/>
      <c r="CE559" s="749"/>
    </row>
    <row r="560" spans="1:12295" s="254" customFormat="1" ht="78" hidden="1" customHeight="1" x14ac:dyDescent="0.25">
      <c r="B560" s="255" t="s">
        <v>9</v>
      </c>
      <c r="C560" s="256" t="s">
        <v>255</v>
      </c>
      <c r="D560" s="130">
        <f>I560</f>
        <v>0</v>
      </c>
      <c r="E560" s="130"/>
      <c r="F560" s="130"/>
      <c r="G560" s="130"/>
      <c r="H560" s="130"/>
      <c r="I560" s="130">
        <f>I561+I564+I566+I568</f>
        <v>0</v>
      </c>
      <c r="J560" s="130">
        <f>Q560</f>
        <v>0</v>
      </c>
      <c r="K560" s="665">
        <f>U560</f>
        <v>0</v>
      </c>
      <c r="L560" s="749" t="e">
        <f t="shared" si="1092"/>
        <v>#DIV/0!</v>
      </c>
      <c r="M560" s="130"/>
      <c r="N560" s="734"/>
      <c r="O560" s="130"/>
      <c r="P560" s="734"/>
      <c r="Q560" s="130"/>
      <c r="R560" s="734"/>
      <c r="S560" s="130"/>
      <c r="T560" s="734"/>
      <c r="U560" s="130">
        <f>U561+U564+U566+U568</f>
        <v>0</v>
      </c>
      <c r="V560" s="89">
        <f t="shared" si="1082"/>
        <v>0</v>
      </c>
      <c r="W560" s="130"/>
      <c r="X560" s="130"/>
      <c r="Y560" s="130"/>
      <c r="Z560" s="130">
        <f t="shared" si="1077"/>
        <v>0</v>
      </c>
      <c r="AA560" s="280"/>
      <c r="AB560" s="130"/>
      <c r="AC560" s="130">
        <f>AC561+AC564+AC566+AC568</f>
        <v>0</v>
      </c>
      <c r="AD560" s="734"/>
      <c r="AE560" s="130">
        <f>AO560</f>
        <v>0</v>
      </c>
      <c r="AF560" s="749" t="e">
        <f t="shared" si="1093"/>
        <v>#DIV/0!</v>
      </c>
      <c r="AG560" s="130"/>
      <c r="AH560" s="749" t="e">
        <f t="shared" si="1094"/>
        <v>#DIV/0!</v>
      </c>
      <c r="AI560" s="130"/>
      <c r="AJ560" s="734"/>
      <c r="AK560" s="130"/>
      <c r="AL560" s="734"/>
      <c r="AM560" s="130"/>
      <c r="AN560" s="734"/>
      <c r="AO560" s="130">
        <f>AO561+AO564+AO566+AO568</f>
        <v>0</v>
      </c>
      <c r="AP560" s="130">
        <f t="shared" si="1125"/>
        <v>0</v>
      </c>
      <c r="AQ560" s="734"/>
      <c r="AR560" s="130">
        <f>BB560</f>
        <v>0</v>
      </c>
      <c r="AS560" s="749" t="e">
        <f t="shared" si="1095"/>
        <v>#DIV/0!</v>
      </c>
      <c r="AT560" s="130"/>
      <c r="AU560" s="749" t="e">
        <f t="shared" ref="AU560:AU572" si="1148">AT560/E560</f>
        <v>#DIV/0!</v>
      </c>
      <c r="AV560" s="130"/>
      <c r="AW560" s="749" t="e">
        <f t="shared" ref="AW560:AW572" si="1149">AV560/F560</f>
        <v>#DIV/0!</v>
      </c>
      <c r="AX560" s="130"/>
      <c r="AY560" s="749" t="e">
        <f t="shared" si="1105"/>
        <v>#DIV/0!</v>
      </c>
      <c r="AZ560" s="130"/>
      <c r="BA560" s="749" t="e">
        <f t="shared" ref="BA560:BA572" si="1150">AZ560/H560</f>
        <v>#DIV/0!</v>
      </c>
      <c r="BB560" s="130">
        <f>BB561+BB564+BB566+BB568</f>
        <v>0</v>
      </c>
      <c r="BC560" s="130"/>
      <c r="BD560" s="130">
        <f t="shared" ref="BD560:BD630" si="1151">AO560</f>
        <v>0</v>
      </c>
      <c r="BE560" s="130">
        <f>BI560</f>
        <v>0</v>
      </c>
      <c r="BF560" s="130"/>
      <c r="BG560" s="130"/>
      <c r="BH560" s="130"/>
      <c r="BI560" s="130">
        <f>BI561+BI564+BI566+BI568</f>
        <v>0</v>
      </c>
      <c r="BJ560" s="130">
        <f t="shared" ref="BJ560:BJ570" si="1152">BK560+BL560+BM560</f>
        <v>0</v>
      </c>
      <c r="BK560" s="130"/>
      <c r="BL560" s="130"/>
      <c r="BM560" s="130"/>
      <c r="BN560" s="130">
        <f t="shared" ref="BN560:BN570" si="1153">BO560+BR560+BS560</f>
        <v>0</v>
      </c>
      <c r="BO560" s="130"/>
      <c r="BP560" s="130"/>
      <c r="BQ560" s="130"/>
      <c r="BR560" s="130"/>
      <c r="BS560" s="130">
        <f t="shared" ref="BS560:BS570" si="1154">BI560</f>
        <v>0</v>
      </c>
      <c r="BT560" s="130"/>
      <c r="BU560" s="130">
        <f>BZ560</f>
        <v>0</v>
      </c>
      <c r="BV560" s="130"/>
      <c r="BW560" s="130"/>
      <c r="BX560" s="130"/>
      <c r="BY560" s="130"/>
      <c r="BZ560" s="130">
        <f>BZ561+BZ564+BZ566+BZ568</f>
        <v>0</v>
      </c>
      <c r="CE560" s="749" t="e">
        <f t="shared" ref="CE560:CE598" si="1155">BB560/I560</f>
        <v>#DIV/0!</v>
      </c>
    </row>
    <row r="561" spans="1:12295" s="52" customFormat="1" ht="57.75" hidden="1" customHeight="1" x14ac:dyDescent="0.25">
      <c r="B561" s="204" t="s">
        <v>34</v>
      </c>
      <c r="C561" s="127" t="s">
        <v>66</v>
      </c>
      <c r="D561" s="671"/>
      <c r="E561" s="89"/>
      <c r="F561" s="89"/>
      <c r="G561" s="89"/>
      <c r="H561" s="89"/>
      <c r="I561" s="671"/>
      <c r="J561" s="671"/>
      <c r="K561" s="665"/>
      <c r="L561" s="749" t="e">
        <f t="shared" si="1092"/>
        <v>#DIV/0!</v>
      </c>
      <c r="M561" s="89"/>
      <c r="N561" s="19"/>
      <c r="O561" s="89"/>
      <c r="P561" s="19"/>
      <c r="Q561" s="89"/>
      <c r="R561" s="19"/>
      <c r="S561" s="89"/>
      <c r="T561" s="19"/>
      <c r="U561" s="671"/>
      <c r="V561" s="89">
        <f t="shared" si="1082"/>
        <v>0</v>
      </c>
      <c r="W561" s="89"/>
      <c r="X561" s="89"/>
      <c r="Y561" s="89"/>
      <c r="Z561" s="671">
        <f t="shared" si="1077"/>
        <v>0</v>
      </c>
      <c r="AA561" s="280"/>
      <c r="AB561" s="89"/>
      <c r="AC561" s="671"/>
      <c r="AD561" s="734"/>
      <c r="AE561" s="671"/>
      <c r="AF561" s="749" t="e">
        <f t="shared" si="1093"/>
        <v>#DIV/0!</v>
      </c>
      <c r="AG561" s="89"/>
      <c r="AH561" s="749" t="e">
        <f t="shared" si="1094"/>
        <v>#DIV/0!</v>
      </c>
      <c r="AI561" s="89"/>
      <c r="AJ561" s="19"/>
      <c r="AK561" s="89"/>
      <c r="AL561" s="19"/>
      <c r="AM561" s="89"/>
      <c r="AN561" s="19"/>
      <c r="AO561" s="671"/>
      <c r="AP561" s="671">
        <f t="shared" si="1125"/>
        <v>0</v>
      </c>
      <c r="AQ561" s="734"/>
      <c r="AR561" s="671"/>
      <c r="AS561" s="749" t="e">
        <f t="shared" si="1095"/>
        <v>#DIV/0!</v>
      </c>
      <c r="AT561" s="89"/>
      <c r="AU561" s="749" t="e">
        <f t="shared" si="1148"/>
        <v>#DIV/0!</v>
      </c>
      <c r="AV561" s="89"/>
      <c r="AW561" s="749" t="e">
        <f t="shared" si="1149"/>
        <v>#DIV/0!</v>
      </c>
      <c r="AX561" s="89"/>
      <c r="AY561" s="749" t="e">
        <f t="shared" si="1105"/>
        <v>#DIV/0!</v>
      </c>
      <c r="AZ561" s="89"/>
      <c r="BA561" s="749" t="e">
        <f t="shared" si="1150"/>
        <v>#DIV/0!</v>
      </c>
      <c r="BB561" s="671"/>
      <c r="BC561" s="89"/>
      <c r="BD561" s="671">
        <f t="shared" si="1151"/>
        <v>0</v>
      </c>
      <c r="BE561" s="671"/>
      <c r="BF561" s="89"/>
      <c r="BG561" s="89"/>
      <c r="BH561" s="89"/>
      <c r="BI561" s="671"/>
      <c r="BJ561" s="671">
        <f t="shared" si="1152"/>
        <v>0</v>
      </c>
      <c r="BK561" s="89"/>
      <c r="BL561" s="89"/>
      <c r="BM561" s="671"/>
      <c r="BN561" s="671">
        <f t="shared" si="1153"/>
        <v>0</v>
      </c>
      <c r="BO561" s="89"/>
      <c r="BP561" s="89"/>
      <c r="BQ561" s="89"/>
      <c r="BR561" s="89"/>
      <c r="BS561" s="671">
        <f t="shared" si="1154"/>
        <v>0</v>
      </c>
      <c r="BT561" s="671"/>
      <c r="BU561" s="671"/>
      <c r="BV561" s="89"/>
      <c r="BW561" s="89"/>
      <c r="BX561" s="89"/>
      <c r="BY561" s="89"/>
      <c r="BZ561" s="546"/>
      <c r="CE561" s="749" t="e">
        <f t="shared" si="1155"/>
        <v>#DIV/0!</v>
      </c>
    </row>
    <row r="562" spans="1:12295" s="52" customFormat="1" ht="78" hidden="1" customHeight="1" x14ac:dyDescent="0.25">
      <c r="B562" s="204" t="s">
        <v>36</v>
      </c>
      <c r="C562" s="53" t="s">
        <v>218</v>
      </c>
      <c r="D562" s="671"/>
      <c r="E562" s="89"/>
      <c r="F562" s="89"/>
      <c r="G562" s="89"/>
      <c r="H562" s="89"/>
      <c r="I562" s="671"/>
      <c r="J562" s="671"/>
      <c r="K562" s="665"/>
      <c r="L562" s="749" t="e">
        <f t="shared" si="1092"/>
        <v>#DIV/0!</v>
      </c>
      <c r="M562" s="89"/>
      <c r="N562" s="19"/>
      <c r="O562" s="89"/>
      <c r="P562" s="19"/>
      <c r="Q562" s="89"/>
      <c r="R562" s="19"/>
      <c r="S562" s="89"/>
      <c r="T562" s="19"/>
      <c r="U562" s="671"/>
      <c r="V562" s="89">
        <f t="shared" si="1082"/>
        <v>0</v>
      </c>
      <c r="W562" s="89"/>
      <c r="X562" s="89"/>
      <c r="Y562" s="89"/>
      <c r="Z562" s="671">
        <f t="shared" si="1077"/>
        <v>0</v>
      </c>
      <c r="AA562" s="280"/>
      <c r="AB562" s="89"/>
      <c r="AC562" s="671"/>
      <c r="AD562" s="734"/>
      <c r="AE562" s="671"/>
      <c r="AF562" s="749" t="e">
        <f t="shared" si="1093"/>
        <v>#DIV/0!</v>
      </c>
      <c r="AG562" s="89"/>
      <c r="AH562" s="749" t="e">
        <f t="shared" si="1094"/>
        <v>#DIV/0!</v>
      </c>
      <c r="AI562" s="89"/>
      <c r="AJ562" s="19"/>
      <c r="AK562" s="89"/>
      <c r="AL562" s="19"/>
      <c r="AM562" s="89"/>
      <c r="AN562" s="19"/>
      <c r="AO562" s="671"/>
      <c r="AP562" s="671">
        <f t="shared" si="1125"/>
        <v>0</v>
      </c>
      <c r="AQ562" s="734"/>
      <c r="AR562" s="671"/>
      <c r="AS562" s="749" t="e">
        <f t="shared" si="1095"/>
        <v>#DIV/0!</v>
      </c>
      <c r="AT562" s="89"/>
      <c r="AU562" s="749" t="e">
        <f t="shared" si="1148"/>
        <v>#DIV/0!</v>
      </c>
      <c r="AV562" s="89"/>
      <c r="AW562" s="749" t="e">
        <f t="shared" si="1149"/>
        <v>#DIV/0!</v>
      </c>
      <c r="AX562" s="89"/>
      <c r="AY562" s="749" t="e">
        <f t="shared" si="1105"/>
        <v>#DIV/0!</v>
      </c>
      <c r="AZ562" s="89"/>
      <c r="BA562" s="749" t="e">
        <f t="shared" si="1150"/>
        <v>#DIV/0!</v>
      </c>
      <c r="BB562" s="671"/>
      <c r="BC562" s="89"/>
      <c r="BD562" s="671">
        <f t="shared" si="1151"/>
        <v>0</v>
      </c>
      <c r="BE562" s="671"/>
      <c r="BF562" s="89"/>
      <c r="BG562" s="89"/>
      <c r="BH562" s="89"/>
      <c r="BI562" s="671"/>
      <c r="BJ562" s="671">
        <f t="shared" si="1152"/>
        <v>0</v>
      </c>
      <c r="BK562" s="89"/>
      <c r="BL562" s="89"/>
      <c r="BM562" s="671"/>
      <c r="BN562" s="671">
        <f t="shared" si="1153"/>
        <v>0</v>
      </c>
      <c r="BO562" s="89"/>
      <c r="BP562" s="89"/>
      <c r="BQ562" s="89"/>
      <c r="BR562" s="89"/>
      <c r="BS562" s="671">
        <f t="shared" si="1154"/>
        <v>0</v>
      </c>
      <c r="BT562" s="671"/>
      <c r="BU562" s="671"/>
      <c r="BV562" s="89"/>
      <c r="BW562" s="89"/>
      <c r="BX562" s="89"/>
      <c r="BY562" s="89"/>
      <c r="BZ562" s="546"/>
      <c r="CE562" s="749" t="e">
        <f t="shared" si="1155"/>
        <v>#DIV/0!</v>
      </c>
    </row>
    <row r="563" spans="1:12295" s="52" customFormat="1" ht="78" hidden="1" customHeight="1" x14ac:dyDescent="0.25">
      <c r="B563" s="204" t="s">
        <v>56</v>
      </c>
      <c r="C563" s="53" t="s">
        <v>219</v>
      </c>
      <c r="D563" s="671"/>
      <c r="E563" s="89"/>
      <c r="F563" s="89"/>
      <c r="G563" s="89"/>
      <c r="H563" s="89"/>
      <c r="I563" s="671"/>
      <c r="J563" s="671"/>
      <c r="K563" s="665"/>
      <c r="L563" s="749" t="e">
        <f t="shared" si="1092"/>
        <v>#DIV/0!</v>
      </c>
      <c r="M563" s="89"/>
      <c r="N563" s="19"/>
      <c r="O563" s="89"/>
      <c r="P563" s="19"/>
      <c r="Q563" s="89"/>
      <c r="R563" s="19"/>
      <c r="S563" s="89"/>
      <c r="T563" s="19"/>
      <c r="U563" s="671"/>
      <c r="V563" s="89">
        <f t="shared" si="1082"/>
        <v>0</v>
      </c>
      <c r="W563" s="89"/>
      <c r="X563" s="89"/>
      <c r="Y563" s="89"/>
      <c r="Z563" s="671">
        <f t="shared" si="1077"/>
        <v>0</v>
      </c>
      <c r="AA563" s="280"/>
      <c r="AB563" s="89"/>
      <c r="AC563" s="671"/>
      <c r="AD563" s="734"/>
      <c r="AE563" s="671"/>
      <c r="AF563" s="749" t="e">
        <f t="shared" si="1093"/>
        <v>#DIV/0!</v>
      </c>
      <c r="AG563" s="89"/>
      <c r="AH563" s="749" t="e">
        <f t="shared" si="1094"/>
        <v>#DIV/0!</v>
      </c>
      <c r="AI563" s="89"/>
      <c r="AJ563" s="19"/>
      <c r="AK563" s="89"/>
      <c r="AL563" s="19"/>
      <c r="AM563" s="89"/>
      <c r="AN563" s="19"/>
      <c r="AO563" s="671"/>
      <c r="AP563" s="671">
        <f t="shared" si="1125"/>
        <v>0</v>
      </c>
      <c r="AQ563" s="734"/>
      <c r="AR563" s="671"/>
      <c r="AS563" s="749" t="e">
        <f t="shared" si="1095"/>
        <v>#DIV/0!</v>
      </c>
      <c r="AT563" s="89"/>
      <c r="AU563" s="749" t="e">
        <f t="shared" si="1148"/>
        <v>#DIV/0!</v>
      </c>
      <c r="AV563" s="89"/>
      <c r="AW563" s="749" t="e">
        <f t="shared" si="1149"/>
        <v>#DIV/0!</v>
      </c>
      <c r="AX563" s="89"/>
      <c r="AY563" s="749" t="e">
        <f t="shared" si="1105"/>
        <v>#DIV/0!</v>
      </c>
      <c r="AZ563" s="89"/>
      <c r="BA563" s="749" t="e">
        <f t="shared" si="1150"/>
        <v>#DIV/0!</v>
      </c>
      <c r="BB563" s="671"/>
      <c r="BC563" s="89"/>
      <c r="BD563" s="671">
        <f t="shared" si="1151"/>
        <v>0</v>
      </c>
      <c r="BE563" s="671"/>
      <c r="BF563" s="89"/>
      <c r="BG563" s="89"/>
      <c r="BH563" s="89"/>
      <c r="BI563" s="671"/>
      <c r="BJ563" s="671">
        <f t="shared" si="1152"/>
        <v>0</v>
      </c>
      <c r="BK563" s="89"/>
      <c r="BL563" s="89"/>
      <c r="BM563" s="671"/>
      <c r="BN563" s="671">
        <f t="shared" si="1153"/>
        <v>0</v>
      </c>
      <c r="BO563" s="89"/>
      <c r="BP563" s="89"/>
      <c r="BQ563" s="89"/>
      <c r="BR563" s="89"/>
      <c r="BS563" s="671">
        <f t="shared" si="1154"/>
        <v>0</v>
      </c>
      <c r="BT563" s="671"/>
      <c r="BU563" s="671"/>
      <c r="BV563" s="89"/>
      <c r="BW563" s="89"/>
      <c r="BX563" s="89"/>
      <c r="BY563" s="89"/>
      <c r="BZ563" s="546"/>
      <c r="CE563" s="749" t="e">
        <f t="shared" si="1155"/>
        <v>#DIV/0!</v>
      </c>
    </row>
    <row r="564" spans="1:12295" s="52" customFormat="1" ht="78" hidden="1" customHeight="1" x14ac:dyDescent="0.25">
      <c r="B564" s="204" t="s">
        <v>63</v>
      </c>
      <c r="C564" s="129" t="s">
        <v>75</v>
      </c>
      <c r="D564" s="671"/>
      <c r="E564" s="89"/>
      <c r="F564" s="89"/>
      <c r="G564" s="89"/>
      <c r="H564" s="89"/>
      <c r="I564" s="671"/>
      <c r="J564" s="671"/>
      <c r="K564" s="665"/>
      <c r="L564" s="749" t="e">
        <f t="shared" si="1092"/>
        <v>#DIV/0!</v>
      </c>
      <c r="M564" s="89"/>
      <c r="N564" s="19"/>
      <c r="O564" s="89"/>
      <c r="P564" s="19"/>
      <c r="Q564" s="89"/>
      <c r="R564" s="19"/>
      <c r="S564" s="89"/>
      <c r="T564" s="19"/>
      <c r="U564" s="671"/>
      <c r="V564" s="89">
        <f t="shared" si="1082"/>
        <v>0</v>
      </c>
      <c r="W564" s="89"/>
      <c r="X564" s="89"/>
      <c r="Y564" s="89"/>
      <c r="Z564" s="671">
        <f t="shared" si="1077"/>
        <v>0</v>
      </c>
      <c r="AA564" s="280"/>
      <c r="AB564" s="89"/>
      <c r="AC564" s="671"/>
      <c r="AD564" s="734"/>
      <c r="AE564" s="671"/>
      <c r="AF564" s="749" t="e">
        <f t="shared" si="1093"/>
        <v>#DIV/0!</v>
      </c>
      <c r="AG564" s="89"/>
      <c r="AH564" s="749" t="e">
        <f t="shared" si="1094"/>
        <v>#DIV/0!</v>
      </c>
      <c r="AI564" s="89"/>
      <c r="AJ564" s="19"/>
      <c r="AK564" s="89"/>
      <c r="AL564" s="19"/>
      <c r="AM564" s="89"/>
      <c r="AN564" s="19"/>
      <c r="AO564" s="671"/>
      <c r="AP564" s="671">
        <f t="shared" si="1125"/>
        <v>0</v>
      </c>
      <c r="AQ564" s="734"/>
      <c r="AR564" s="671"/>
      <c r="AS564" s="749" t="e">
        <f t="shared" si="1095"/>
        <v>#DIV/0!</v>
      </c>
      <c r="AT564" s="89"/>
      <c r="AU564" s="749" t="e">
        <f t="shared" si="1148"/>
        <v>#DIV/0!</v>
      </c>
      <c r="AV564" s="89"/>
      <c r="AW564" s="749" t="e">
        <f t="shared" si="1149"/>
        <v>#DIV/0!</v>
      </c>
      <c r="AX564" s="89"/>
      <c r="AY564" s="749" t="e">
        <f t="shared" si="1105"/>
        <v>#DIV/0!</v>
      </c>
      <c r="AZ564" s="89"/>
      <c r="BA564" s="749" t="e">
        <f t="shared" si="1150"/>
        <v>#DIV/0!</v>
      </c>
      <c r="BB564" s="671"/>
      <c r="BC564" s="89"/>
      <c r="BD564" s="671">
        <f t="shared" si="1151"/>
        <v>0</v>
      </c>
      <c r="BE564" s="671"/>
      <c r="BF564" s="89"/>
      <c r="BG564" s="89"/>
      <c r="BH564" s="89"/>
      <c r="BI564" s="671"/>
      <c r="BJ564" s="671">
        <f t="shared" si="1152"/>
        <v>0</v>
      </c>
      <c r="BK564" s="89"/>
      <c r="BL564" s="89"/>
      <c r="BM564" s="671"/>
      <c r="BN564" s="671">
        <f t="shared" si="1153"/>
        <v>0</v>
      </c>
      <c r="BO564" s="89"/>
      <c r="BP564" s="89"/>
      <c r="BQ564" s="89"/>
      <c r="BR564" s="89"/>
      <c r="BS564" s="671">
        <f t="shared" si="1154"/>
        <v>0</v>
      </c>
      <c r="BT564" s="671"/>
      <c r="BU564" s="671"/>
      <c r="BV564" s="89"/>
      <c r="BW564" s="89"/>
      <c r="BX564" s="89"/>
      <c r="BY564" s="89"/>
      <c r="BZ564" s="546"/>
      <c r="CE564" s="749" t="e">
        <f t="shared" si="1155"/>
        <v>#DIV/0!</v>
      </c>
    </row>
    <row r="565" spans="1:12295" s="52" customFormat="1" ht="78" hidden="1" customHeight="1" x14ac:dyDescent="0.25">
      <c r="B565" s="204" t="s">
        <v>185</v>
      </c>
      <c r="C565" s="53" t="s">
        <v>220</v>
      </c>
      <c r="D565" s="671"/>
      <c r="E565" s="89"/>
      <c r="F565" s="89"/>
      <c r="G565" s="89"/>
      <c r="H565" s="89"/>
      <c r="I565" s="671"/>
      <c r="J565" s="671"/>
      <c r="K565" s="665"/>
      <c r="L565" s="749" t="e">
        <f t="shared" si="1092"/>
        <v>#DIV/0!</v>
      </c>
      <c r="M565" s="89"/>
      <c r="N565" s="19"/>
      <c r="O565" s="89"/>
      <c r="P565" s="19"/>
      <c r="Q565" s="89"/>
      <c r="R565" s="19"/>
      <c r="S565" s="89"/>
      <c r="T565" s="19"/>
      <c r="U565" s="671"/>
      <c r="V565" s="89">
        <f t="shared" si="1082"/>
        <v>0</v>
      </c>
      <c r="W565" s="89"/>
      <c r="X565" s="89"/>
      <c r="Y565" s="89"/>
      <c r="Z565" s="671">
        <f t="shared" si="1077"/>
        <v>0</v>
      </c>
      <c r="AA565" s="280"/>
      <c r="AB565" s="89"/>
      <c r="AC565" s="671"/>
      <c r="AD565" s="734"/>
      <c r="AE565" s="671"/>
      <c r="AF565" s="749" t="e">
        <f t="shared" si="1093"/>
        <v>#DIV/0!</v>
      </c>
      <c r="AG565" s="89"/>
      <c r="AH565" s="749" t="e">
        <f t="shared" si="1094"/>
        <v>#DIV/0!</v>
      </c>
      <c r="AI565" s="89"/>
      <c r="AJ565" s="19"/>
      <c r="AK565" s="89"/>
      <c r="AL565" s="19"/>
      <c r="AM565" s="89"/>
      <c r="AN565" s="19"/>
      <c r="AO565" s="671"/>
      <c r="AP565" s="671">
        <f t="shared" si="1125"/>
        <v>0</v>
      </c>
      <c r="AQ565" s="734"/>
      <c r="AR565" s="671"/>
      <c r="AS565" s="749" t="e">
        <f t="shared" si="1095"/>
        <v>#DIV/0!</v>
      </c>
      <c r="AT565" s="89"/>
      <c r="AU565" s="749" t="e">
        <f t="shared" si="1148"/>
        <v>#DIV/0!</v>
      </c>
      <c r="AV565" s="89"/>
      <c r="AW565" s="749" t="e">
        <f t="shared" si="1149"/>
        <v>#DIV/0!</v>
      </c>
      <c r="AX565" s="89"/>
      <c r="AY565" s="749" t="e">
        <f t="shared" si="1105"/>
        <v>#DIV/0!</v>
      </c>
      <c r="AZ565" s="89"/>
      <c r="BA565" s="749" t="e">
        <f t="shared" si="1150"/>
        <v>#DIV/0!</v>
      </c>
      <c r="BB565" s="671"/>
      <c r="BC565" s="89"/>
      <c r="BD565" s="671">
        <f t="shared" si="1151"/>
        <v>0</v>
      </c>
      <c r="BE565" s="671"/>
      <c r="BF565" s="89"/>
      <c r="BG565" s="89"/>
      <c r="BH565" s="89"/>
      <c r="BI565" s="671"/>
      <c r="BJ565" s="671">
        <f t="shared" si="1152"/>
        <v>0</v>
      </c>
      <c r="BK565" s="89"/>
      <c r="BL565" s="89"/>
      <c r="BM565" s="671"/>
      <c r="BN565" s="671">
        <f t="shared" si="1153"/>
        <v>0</v>
      </c>
      <c r="BO565" s="89"/>
      <c r="BP565" s="89"/>
      <c r="BQ565" s="89"/>
      <c r="BR565" s="89"/>
      <c r="BS565" s="671">
        <f t="shared" si="1154"/>
        <v>0</v>
      </c>
      <c r="BT565" s="671"/>
      <c r="BU565" s="671"/>
      <c r="BV565" s="89"/>
      <c r="BW565" s="89"/>
      <c r="BX565" s="89"/>
      <c r="BY565" s="89"/>
      <c r="BZ565" s="546"/>
      <c r="CE565" s="749" t="e">
        <f t="shared" si="1155"/>
        <v>#DIV/0!</v>
      </c>
    </row>
    <row r="566" spans="1:12295" s="52" customFormat="1" ht="78" hidden="1" customHeight="1" x14ac:dyDescent="0.25">
      <c r="B566" s="204" t="s">
        <v>7</v>
      </c>
      <c r="C566" s="129" t="s">
        <v>82</v>
      </c>
      <c r="D566" s="671"/>
      <c r="E566" s="89"/>
      <c r="F566" s="89"/>
      <c r="G566" s="89"/>
      <c r="H566" s="89"/>
      <c r="I566" s="671"/>
      <c r="J566" s="671"/>
      <c r="K566" s="665"/>
      <c r="L566" s="749" t="e">
        <f t="shared" si="1092"/>
        <v>#DIV/0!</v>
      </c>
      <c r="M566" s="89"/>
      <c r="N566" s="19"/>
      <c r="O566" s="89"/>
      <c r="P566" s="19"/>
      <c r="Q566" s="89"/>
      <c r="R566" s="19"/>
      <c r="S566" s="89"/>
      <c r="T566" s="19"/>
      <c r="U566" s="671"/>
      <c r="V566" s="89">
        <f t="shared" si="1082"/>
        <v>0</v>
      </c>
      <c r="W566" s="89"/>
      <c r="X566" s="89"/>
      <c r="Y566" s="89"/>
      <c r="Z566" s="671">
        <f t="shared" si="1077"/>
        <v>0</v>
      </c>
      <c r="AA566" s="280"/>
      <c r="AB566" s="89"/>
      <c r="AC566" s="671"/>
      <c r="AD566" s="734"/>
      <c r="AE566" s="671"/>
      <c r="AF566" s="749" t="e">
        <f t="shared" si="1093"/>
        <v>#DIV/0!</v>
      </c>
      <c r="AG566" s="89"/>
      <c r="AH566" s="749" t="e">
        <f t="shared" si="1094"/>
        <v>#DIV/0!</v>
      </c>
      <c r="AI566" s="89"/>
      <c r="AJ566" s="19"/>
      <c r="AK566" s="89"/>
      <c r="AL566" s="19"/>
      <c r="AM566" s="89"/>
      <c r="AN566" s="19"/>
      <c r="AO566" s="671"/>
      <c r="AP566" s="671">
        <f t="shared" si="1125"/>
        <v>0</v>
      </c>
      <c r="AQ566" s="734"/>
      <c r="AR566" s="671"/>
      <c r="AS566" s="749" t="e">
        <f t="shared" si="1095"/>
        <v>#DIV/0!</v>
      </c>
      <c r="AT566" s="89"/>
      <c r="AU566" s="749" t="e">
        <f t="shared" si="1148"/>
        <v>#DIV/0!</v>
      </c>
      <c r="AV566" s="89"/>
      <c r="AW566" s="749" t="e">
        <f t="shared" si="1149"/>
        <v>#DIV/0!</v>
      </c>
      <c r="AX566" s="89"/>
      <c r="AY566" s="749" t="e">
        <f t="shared" si="1105"/>
        <v>#DIV/0!</v>
      </c>
      <c r="AZ566" s="89"/>
      <c r="BA566" s="749" t="e">
        <f t="shared" si="1150"/>
        <v>#DIV/0!</v>
      </c>
      <c r="BB566" s="671"/>
      <c r="BC566" s="89"/>
      <c r="BD566" s="671">
        <f t="shared" si="1151"/>
        <v>0</v>
      </c>
      <c r="BE566" s="671"/>
      <c r="BF566" s="89"/>
      <c r="BG566" s="89"/>
      <c r="BH566" s="89"/>
      <c r="BI566" s="671"/>
      <c r="BJ566" s="671">
        <f t="shared" si="1152"/>
        <v>0</v>
      </c>
      <c r="BK566" s="89"/>
      <c r="BL566" s="89"/>
      <c r="BM566" s="671"/>
      <c r="BN566" s="671">
        <f t="shared" si="1153"/>
        <v>0</v>
      </c>
      <c r="BO566" s="89"/>
      <c r="BP566" s="89"/>
      <c r="BQ566" s="89"/>
      <c r="BR566" s="89"/>
      <c r="BS566" s="671">
        <f t="shared" si="1154"/>
        <v>0</v>
      </c>
      <c r="BT566" s="671"/>
      <c r="BU566" s="671"/>
      <c r="BV566" s="89"/>
      <c r="BW566" s="89"/>
      <c r="BX566" s="89"/>
      <c r="BY566" s="89"/>
      <c r="BZ566" s="546"/>
      <c r="CE566" s="749" t="e">
        <f t="shared" si="1155"/>
        <v>#DIV/0!</v>
      </c>
    </row>
    <row r="567" spans="1:12295" s="52" customFormat="1" ht="78" hidden="1" customHeight="1" x14ac:dyDescent="0.25">
      <c r="B567" s="204" t="s">
        <v>5</v>
      </c>
      <c r="C567" s="53" t="s">
        <v>222</v>
      </c>
      <c r="D567" s="671"/>
      <c r="E567" s="89"/>
      <c r="F567" s="89"/>
      <c r="G567" s="89"/>
      <c r="H567" s="89"/>
      <c r="I567" s="671"/>
      <c r="J567" s="671"/>
      <c r="K567" s="665"/>
      <c r="L567" s="749" t="e">
        <f t="shared" si="1092"/>
        <v>#DIV/0!</v>
      </c>
      <c r="M567" s="89"/>
      <c r="N567" s="19"/>
      <c r="O567" s="89"/>
      <c r="P567" s="19"/>
      <c r="Q567" s="89"/>
      <c r="R567" s="19"/>
      <c r="S567" s="89"/>
      <c r="T567" s="19"/>
      <c r="U567" s="671"/>
      <c r="V567" s="89">
        <f t="shared" si="1082"/>
        <v>0</v>
      </c>
      <c r="W567" s="89"/>
      <c r="X567" s="89"/>
      <c r="Y567" s="89"/>
      <c r="Z567" s="671">
        <f t="shared" si="1077"/>
        <v>0</v>
      </c>
      <c r="AA567" s="280"/>
      <c r="AB567" s="89"/>
      <c r="AC567" s="671"/>
      <c r="AD567" s="734"/>
      <c r="AE567" s="671"/>
      <c r="AF567" s="749" t="e">
        <f t="shared" si="1093"/>
        <v>#DIV/0!</v>
      </c>
      <c r="AG567" s="89"/>
      <c r="AH567" s="749" t="e">
        <f t="shared" si="1094"/>
        <v>#DIV/0!</v>
      </c>
      <c r="AI567" s="89"/>
      <c r="AJ567" s="19"/>
      <c r="AK567" s="89"/>
      <c r="AL567" s="19"/>
      <c r="AM567" s="89"/>
      <c r="AN567" s="19"/>
      <c r="AO567" s="671"/>
      <c r="AP567" s="671">
        <f t="shared" si="1125"/>
        <v>0</v>
      </c>
      <c r="AQ567" s="734"/>
      <c r="AR567" s="671"/>
      <c r="AS567" s="749" t="e">
        <f t="shared" si="1095"/>
        <v>#DIV/0!</v>
      </c>
      <c r="AT567" s="89"/>
      <c r="AU567" s="749" t="e">
        <f t="shared" si="1148"/>
        <v>#DIV/0!</v>
      </c>
      <c r="AV567" s="89"/>
      <c r="AW567" s="749" t="e">
        <f t="shared" si="1149"/>
        <v>#DIV/0!</v>
      </c>
      <c r="AX567" s="89"/>
      <c r="AY567" s="749" t="e">
        <f t="shared" si="1105"/>
        <v>#DIV/0!</v>
      </c>
      <c r="AZ567" s="89"/>
      <c r="BA567" s="749" t="e">
        <f t="shared" si="1150"/>
        <v>#DIV/0!</v>
      </c>
      <c r="BB567" s="671"/>
      <c r="BC567" s="89"/>
      <c r="BD567" s="671">
        <f t="shared" si="1151"/>
        <v>0</v>
      </c>
      <c r="BE567" s="671"/>
      <c r="BF567" s="89"/>
      <c r="BG567" s="89"/>
      <c r="BH567" s="89"/>
      <c r="BI567" s="671"/>
      <c r="BJ567" s="671">
        <f t="shared" si="1152"/>
        <v>0</v>
      </c>
      <c r="BK567" s="89"/>
      <c r="BL567" s="89"/>
      <c r="BM567" s="671"/>
      <c r="BN567" s="671">
        <f t="shared" si="1153"/>
        <v>0</v>
      </c>
      <c r="BO567" s="89"/>
      <c r="BP567" s="89"/>
      <c r="BQ567" s="89"/>
      <c r="BR567" s="89"/>
      <c r="BS567" s="671">
        <f t="shared" si="1154"/>
        <v>0</v>
      </c>
      <c r="BT567" s="671"/>
      <c r="BU567" s="671"/>
      <c r="BV567" s="89"/>
      <c r="BW567" s="89"/>
      <c r="BX567" s="89"/>
      <c r="BY567" s="89"/>
      <c r="BZ567" s="546"/>
      <c r="CE567" s="749" t="e">
        <f t="shared" si="1155"/>
        <v>#DIV/0!</v>
      </c>
    </row>
    <row r="568" spans="1:12295" s="52" customFormat="1" ht="57.75" hidden="1" customHeight="1" x14ac:dyDescent="0.25">
      <c r="B568" s="204" t="s">
        <v>8</v>
      </c>
      <c r="C568" s="129" t="s">
        <v>252</v>
      </c>
      <c r="D568" s="671"/>
      <c r="E568" s="89"/>
      <c r="F568" s="89"/>
      <c r="G568" s="89"/>
      <c r="H568" s="89"/>
      <c r="I568" s="671"/>
      <c r="J568" s="671"/>
      <c r="K568" s="665"/>
      <c r="L568" s="749" t="e">
        <f t="shared" si="1092"/>
        <v>#DIV/0!</v>
      </c>
      <c r="M568" s="89"/>
      <c r="N568" s="19"/>
      <c r="O568" s="89"/>
      <c r="P568" s="19"/>
      <c r="Q568" s="89"/>
      <c r="R568" s="19"/>
      <c r="S568" s="89"/>
      <c r="T568" s="19"/>
      <c r="U568" s="671"/>
      <c r="V568" s="89">
        <f t="shared" si="1082"/>
        <v>0</v>
      </c>
      <c r="W568" s="89"/>
      <c r="X568" s="89"/>
      <c r="Y568" s="89"/>
      <c r="Z568" s="671">
        <f t="shared" si="1077"/>
        <v>0</v>
      </c>
      <c r="AA568" s="280"/>
      <c r="AB568" s="89"/>
      <c r="AC568" s="671"/>
      <c r="AD568" s="734"/>
      <c r="AE568" s="671"/>
      <c r="AF568" s="749" t="e">
        <f t="shared" si="1093"/>
        <v>#DIV/0!</v>
      </c>
      <c r="AG568" s="89"/>
      <c r="AH568" s="749" t="e">
        <f t="shared" si="1094"/>
        <v>#DIV/0!</v>
      </c>
      <c r="AI568" s="89"/>
      <c r="AJ568" s="19"/>
      <c r="AK568" s="89"/>
      <c r="AL568" s="19"/>
      <c r="AM568" s="89"/>
      <c r="AN568" s="19"/>
      <c r="AO568" s="671"/>
      <c r="AP568" s="671">
        <f t="shared" si="1125"/>
        <v>0</v>
      </c>
      <c r="AQ568" s="734"/>
      <c r="AR568" s="671"/>
      <c r="AS568" s="749" t="e">
        <f t="shared" si="1095"/>
        <v>#DIV/0!</v>
      </c>
      <c r="AT568" s="89"/>
      <c r="AU568" s="749" t="e">
        <f t="shared" si="1148"/>
        <v>#DIV/0!</v>
      </c>
      <c r="AV568" s="89"/>
      <c r="AW568" s="749" t="e">
        <f t="shared" si="1149"/>
        <v>#DIV/0!</v>
      </c>
      <c r="AX568" s="89"/>
      <c r="AY568" s="749" t="e">
        <f t="shared" si="1105"/>
        <v>#DIV/0!</v>
      </c>
      <c r="AZ568" s="89"/>
      <c r="BA568" s="749" t="e">
        <f t="shared" si="1150"/>
        <v>#DIV/0!</v>
      </c>
      <c r="BB568" s="671"/>
      <c r="BC568" s="89"/>
      <c r="BD568" s="671">
        <f t="shared" si="1151"/>
        <v>0</v>
      </c>
      <c r="BE568" s="671"/>
      <c r="BF568" s="89"/>
      <c r="BG568" s="89"/>
      <c r="BH568" s="89"/>
      <c r="BI568" s="671"/>
      <c r="BJ568" s="671">
        <f t="shared" si="1152"/>
        <v>0</v>
      </c>
      <c r="BK568" s="89"/>
      <c r="BL568" s="89"/>
      <c r="BM568" s="671"/>
      <c r="BN568" s="671">
        <f t="shared" si="1153"/>
        <v>0</v>
      </c>
      <c r="BO568" s="89"/>
      <c r="BP568" s="89"/>
      <c r="BQ568" s="89"/>
      <c r="BR568" s="89"/>
      <c r="BS568" s="671">
        <f t="shared" si="1154"/>
        <v>0</v>
      </c>
      <c r="BT568" s="671"/>
      <c r="BU568" s="671"/>
      <c r="BV568" s="89"/>
      <c r="BW568" s="89"/>
      <c r="BX568" s="89"/>
      <c r="BY568" s="89"/>
      <c r="BZ568" s="546"/>
      <c r="CE568" s="749" t="e">
        <f t="shared" si="1155"/>
        <v>#DIV/0!</v>
      </c>
    </row>
    <row r="569" spans="1:12295" s="51" customFormat="1" ht="50.25" hidden="1" customHeight="1" x14ac:dyDescent="0.25">
      <c r="B569" s="541"/>
      <c r="C569" s="98" t="s">
        <v>31</v>
      </c>
      <c r="D569" s="99">
        <f>I569</f>
        <v>229785.88885000002</v>
      </c>
      <c r="E569" s="99">
        <f>SUM(E570:E571)</f>
        <v>0</v>
      </c>
      <c r="F569" s="99"/>
      <c r="G569" s="99"/>
      <c r="H569" s="287"/>
      <c r="I569" s="665">
        <f>I575+I579+I593+I612</f>
        <v>229785.88885000002</v>
      </c>
      <c r="J569" s="99">
        <f t="shared" ref="J569" si="1156">K569</f>
        <v>0</v>
      </c>
      <c r="K569" s="99">
        <f>U569</f>
        <v>0</v>
      </c>
      <c r="L569" s="749">
        <f t="shared" si="1092"/>
        <v>0</v>
      </c>
      <c r="M569" s="99">
        <f>SUM(M570:M571)</f>
        <v>0</v>
      </c>
      <c r="N569" s="99"/>
      <c r="O569" s="99"/>
      <c r="P569" s="99"/>
      <c r="Q569" s="99"/>
      <c r="R569" s="99"/>
      <c r="S569" s="287"/>
      <c r="T569" s="287"/>
      <c r="U569" s="665">
        <f>U575+U579+U593+U612</f>
        <v>0</v>
      </c>
      <c r="V569" s="99">
        <f t="shared" ref="V569" si="1157">W569+X569+Y569</f>
        <v>0</v>
      </c>
      <c r="W569" s="287"/>
      <c r="X569" s="287"/>
      <c r="Y569" s="287"/>
      <c r="Z569" s="99">
        <f t="shared" ref="Z569" si="1158">AA569+AB569+AC569</f>
        <v>0</v>
      </c>
      <c r="AA569" s="99">
        <f>E569</f>
        <v>0</v>
      </c>
      <c r="AB569" s="287"/>
      <c r="AC569" s="287"/>
      <c r="AD569" s="287"/>
      <c r="AE569" s="99">
        <f>AO569</f>
        <v>0</v>
      </c>
      <c r="AF569" s="749">
        <f t="shared" si="1093"/>
        <v>0</v>
      </c>
      <c r="AG569" s="99">
        <f>SUM(AG570:AG571)</f>
        <v>0</v>
      </c>
      <c r="AH569" s="749" t="e">
        <f t="shared" si="1094"/>
        <v>#DIV/0!</v>
      </c>
      <c r="AI569" s="99"/>
      <c r="AJ569" s="99"/>
      <c r="AK569" s="99"/>
      <c r="AL569" s="99"/>
      <c r="AM569" s="287"/>
      <c r="AN569" s="287"/>
      <c r="AO569" s="665">
        <f>AO575+AO579+AO593+AO612</f>
        <v>0</v>
      </c>
      <c r="AP569" s="99">
        <f t="shared" ref="AP569" si="1159">AR569+AT569+AX569</f>
        <v>229785.88885000002</v>
      </c>
      <c r="AQ569" s="99"/>
      <c r="AR569" s="99">
        <f>BB569</f>
        <v>229785.88885000002</v>
      </c>
      <c r="AS569" s="749">
        <f t="shared" si="1095"/>
        <v>1</v>
      </c>
      <c r="AT569" s="99">
        <f>SUM(AT570:AT571)</f>
        <v>0</v>
      </c>
      <c r="AU569" s="749" t="e">
        <f t="shared" si="1148"/>
        <v>#DIV/0!</v>
      </c>
      <c r="AV569" s="99"/>
      <c r="AW569" s="749" t="e">
        <f t="shared" si="1149"/>
        <v>#DIV/0!</v>
      </c>
      <c r="AX569" s="99"/>
      <c r="AY569" s="749" t="e">
        <f t="shared" si="1105"/>
        <v>#DIV/0!</v>
      </c>
      <c r="AZ569" s="287"/>
      <c r="BA569" s="749" t="e">
        <f t="shared" si="1150"/>
        <v>#DIV/0!</v>
      </c>
      <c r="BB569" s="665">
        <f>BB575+BB579+BB593+BB612</f>
        <v>229785.88885000002</v>
      </c>
      <c r="BC569" s="287">
        <f t="shared" ref="BC569" si="1160">AM569</f>
        <v>0</v>
      </c>
      <c r="BD569" s="287"/>
      <c r="BE569" s="99" t="e">
        <f>BI569</f>
        <v>#REF!</v>
      </c>
      <c r="BF569" s="99">
        <f>SUM(BF570:BF571)</f>
        <v>0</v>
      </c>
      <c r="BG569" s="99"/>
      <c r="BH569" s="287"/>
      <c r="BI569" s="665" t="e">
        <f>BI575+BI579+BI593+BI612</f>
        <v>#REF!</v>
      </c>
      <c r="BJ569" s="99">
        <f t="shared" ref="BJ569" si="1161">BK569+BL569+BM569</f>
        <v>0</v>
      </c>
      <c r="BK569" s="99">
        <f>BO569-BF569</f>
        <v>0</v>
      </c>
      <c r="BL569" s="287"/>
      <c r="BM569" s="287"/>
      <c r="BN569" s="99">
        <f t="shared" ref="BN569" si="1162">BO569</f>
        <v>0</v>
      </c>
      <c r="BO569" s="99">
        <f>SUM(BO570:BO571)</f>
        <v>0</v>
      </c>
      <c r="BP569" s="99"/>
      <c r="BQ569" s="99"/>
      <c r="BR569" s="287">
        <f t="shared" ref="BR569" si="1163">BH569</f>
        <v>0</v>
      </c>
      <c r="BS569" s="287"/>
      <c r="BT569" s="99"/>
      <c r="BU569" s="99">
        <f>BZ569</f>
        <v>100100</v>
      </c>
      <c r="BV569" s="99">
        <f>SUM(BV570:BV571)</f>
        <v>0</v>
      </c>
      <c r="BW569" s="99"/>
      <c r="BX569" s="99"/>
      <c r="BY569" s="287"/>
      <c r="BZ569" s="542">
        <f>BZ575+BZ579+BZ593+BZ612</f>
        <v>100100</v>
      </c>
      <c r="CE569" s="749">
        <f t="shared" si="1155"/>
        <v>1</v>
      </c>
    </row>
    <row r="570" spans="1:12295" s="254" customFormat="1" ht="78" hidden="1" customHeight="1" x14ac:dyDescent="0.25">
      <c r="B570" s="255"/>
      <c r="C570" s="256" t="s">
        <v>313</v>
      </c>
      <c r="D570" s="130" t="e">
        <f>I570</f>
        <v>#REF!</v>
      </c>
      <c r="E570" s="130"/>
      <c r="F570" s="130"/>
      <c r="G570" s="130"/>
      <c r="H570" s="130"/>
      <c r="I570" s="130" t="e">
        <f>I575+I579+I593+I600+I604+I608+I612+I617</f>
        <v>#REF!</v>
      </c>
      <c r="J570" s="130">
        <f>Q570</f>
        <v>0</v>
      </c>
      <c r="K570" s="665" t="e">
        <f>U570</f>
        <v>#REF!</v>
      </c>
      <c r="L570" s="749" t="e">
        <f t="shared" si="1092"/>
        <v>#REF!</v>
      </c>
      <c r="M570" s="130"/>
      <c r="N570" s="734"/>
      <c r="O570" s="130"/>
      <c r="P570" s="734"/>
      <c r="Q570" s="130"/>
      <c r="R570" s="734"/>
      <c r="S570" s="130"/>
      <c r="T570" s="734"/>
      <c r="U570" s="130" t="e">
        <f>U575+U579+U593+U600+U604+U608+U612+U617</f>
        <v>#REF!</v>
      </c>
      <c r="V570" s="89">
        <f t="shared" si="1082"/>
        <v>0</v>
      </c>
      <c r="W570" s="130"/>
      <c r="X570" s="130"/>
      <c r="Y570" s="130"/>
      <c r="Z570" s="130" t="e">
        <f t="shared" si="1077"/>
        <v>#REF!</v>
      </c>
      <c r="AA570" s="280"/>
      <c r="AB570" s="130"/>
      <c r="AC570" s="130" t="e">
        <f>AC575+AC579+AC593+AC600+AC604+AC608+AC612+AC617</f>
        <v>#REF!</v>
      </c>
      <c r="AD570" s="734"/>
      <c r="AE570" s="130" t="e">
        <f>AO570</f>
        <v>#REF!</v>
      </c>
      <c r="AF570" s="749" t="e">
        <f t="shared" si="1093"/>
        <v>#REF!</v>
      </c>
      <c r="AG570" s="130"/>
      <c r="AH570" s="749" t="e">
        <f t="shared" si="1094"/>
        <v>#DIV/0!</v>
      </c>
      <c r="AI570" s="130"/>
      <c r="AJ570" s="734"/>
      <c r="AK570" s="130"/>
      <c r="AL570" s="734"/>
      <c r="AM570" s="130"/>
      <c r="AN570" s="734"/>
      <c r="AO570" s="130" t="e">
        <f>AO575+AO579+AO593+AO600+AO604+AO608+AO612+AO617</f>
        <v>#REF!</v>
      </c>
      <c r="AP570" s="130" t="e">
        <f t="shared" si="1125"/>
        <v>#REF!</v>
      </c>
      <c r="AQ570" s="734"/>
      <c r="AR570" s="130" t="e">
        <f>BB570</f>
        <v>#REF!</v>
      </c>
      <c r="AS570" s="749" t="e">
        <f t="shared" si="1095"/>
        <v>#REF!</v>
      </c>
      <c r="AT570" s="130"/>
      <c r="AU570" s="749" t="e">
        <f t="shared" si="1148"/>
        <v>#DIV/0!</v>
      </c>
      <c r="AV570" s="130"/>
      <c r="AW570" s="749" t="e">
        <f t="shared" si="1149"/>
        <v>#DIV/0!</v>
      </c>
      <c r="AX570" s="130"/>
      <c r="AY570" s="749" t="e">
        <f t="shared" si="1105"/>
        <v>#DIV/0!</v>
      </c>
      <c r="AZ570" s="130"/>
      <c r="BA570" s="749" t="e">
        <f t="shared" si="1150"/>
        <v>#DIV/0!</v>
      </c>
      <c r="BB570" s="130" t="e">
        <f>BB575+BB579+BB593+BB600+BB604+BB608+BB612+BB617</f>
        <v>#REF!</v>
      </c>
      <c r="BC570" s="130"/>
      <c r="BD570" s="130" t="e">
        <f t="shared" si="1151"/>
        <v>#REF!</v>
      </c>
      <c r="BE570" s="130" t="e">
        <f>BI570</f>
        <v>#REF!</v>
      </c>
      <c r="BF570" s="130"/>
      <c r="BG570" s="130"/>
      <c r="BH570" s="130"/>
      <c r="BI570" s="130" t="e">
        <f>BI575+BI579+BI593+BI600+BI604+BI608+BI612+BI617</f>
        <v>#REF!</v>
      </c>
      <c r="BJ570" s="130">
        <f t="shared" si="1152"/>
        <v>0</v>
      </c>
      <c r="BK570" s="130"/>
      <c r="BL570" s="130"/>
      <c r="BM570" s="130"/>
      <c r="BN570" s="130" t="e">
        <f t="shared" si="1153"/>
        <v>#REF!</v>
      </c>
      <c r="BO570" s="130"/>
      <c r="BP570" s="130"/>
      <c r="BQ570" s="130"/>
      <c r="BR570" s="130"/>
      <c r="BS570" s="130" t="e">
        <f t="shared" si="1154"/>
        <v>#REF!</v>
      </c>
      <c r="BT570" s="130"/>
      <c r="BU570" s="130">
        <f>BZ570</f>
        <v>100100</v>
      </c>
      <c r="BV570" s="130"/>
      <c r="BW570" s="130"/>
      <c r="BX570" s="130"/>
      <c r="BY570" s="130"/>
      <c r="BZ570" s="130">
        <f>BZ575+BZ579+BZ593+BZ600+BZ604+BZ608+BZ612+BZ617</f>
        <v>100100</v>
      </c>
      <c r="CE570" s="749" t="e">
        <f t="shared" si="1155"/>
        <v>#REF!</v>
      </c>
    </row>
    <row r="571" spans="1:12295" s="45" customFormat="1" ht="49.5" hidden="1" customHeight="1" x14ac:dyDescent="0.25">
      <c r="B571" s="201"/>
      <c r="C571" s="109" t="s">
        <v>311</v>
      </c>
      <c r="D571" s="665"/>
      <c r="E571" s="665"/>
      <c r="F571" s="665"/>
      <c r="G571" s="665"/>
      <c r="H571" s="665"/>
      <c r="I571" s="665"/>
      <c r="J571" s="665"/>
      <c r="K571" s="665"/>
      <c r="L571" s="749" t="e">
        <f t="shared" si="1092"/>
        <v>#DIV/0!</v>
      </c>
      <c r="M571" s="665"/>
      <c r="N571" s="734"/>
      <c r="O571" s="665"/>
      <c r="P571" s="734"/>
      <c r="Q571" s="665"/>
      <c r="R571" s="734"/>
      <c r="S571" s="665"/>
      <c r="T571" s="734"/>
      <c r="U571" s="665"/>
      <c r="V571" s="19"/>
      <c r="W571" s="665"/>
      <c r="X571" s="665"/>
      <c r="Y571" s="665"/>
      <c r="Z571" s="665"/>
      <c r="AA571" s="19"/>
      <c r="AB571" s="665"/>
      <c r="AC571" s="665"/>
      <c r="AD571" s="734"/>
      <c r="AE571" s="665"/>
      <c r="AF571" s="749" t="e">
        <f t="shared" si="1093"/>
        <v>#DIV/0!</v>
      </c>
      <c r="AG571" s="665"/>
      <c r="AH571" s="749" t="e">
        <f t="shared" si="1094"/>
        <v>#DIV/0!</v>
      </c>
      <c r="AI571" s="665"/>
      <c r="AJ571" s="734"/>
      <c r="AK571" s="665"/>
      <c r="AL571" s="734"/>
      <c r="AM571" s="665"/>
      <c r="AN571" s="734"/>
      <c r="AO571" s="665"/>
      <c r="AP571" s="665"/>
      <c r="AQ571" s="734"/>
      <c r="AR571" s="665"/>
      <c r="AS571" s="749" t="e">
        <f t="shared" si="1095"/>
        <v>#DIV/0!</v>
      </c>
      <c r="AT571" s="665"/>
      <c r="AU571" s="749" t="e">
        <f t="shared" si="1148"/>
        <v>#DIV/0!</v>
      </c>
      <c r="AV571" s="665"/>
      <c r="AW571" s="749" t="e">
        <f t="shared" si="1149"/>
        <v>#DIV/0!</v>
      </c>
      <c r="AX571" s="665"/>
      <c r="AY571" s="749" t="e">
        <f t="shared" si="1105"/>
        <v>#DIV/0!</v>
      </c>
      <c r="AZ571" s="665"/>
      <c r="BA571" s="749" t="e">
        <f t="shared" si="1150"/>
        <v>#DIV/0!</v>
      </c>
      <c r="BB571" s="665"/>
      <c r="BC571" s="665"/>
      <c r="BD571" s="665"/>
      <c r="BE571" s="665"/>
      <c r="BF571" s="665"/>
      <c r="BG571" s="665"/>
      <c r="BH571" s="665"/>
      <c r="BI571" s="665"/>
      <c r="BJ571" s="665"/>
      <c r="BK571" s="665"/>
      <c r="BL571" s="665"/>
      <c r="BM571" s="665"/>
      <c r="BN571" s="665"/>
      <c r="BO571" s="665"/>
      <c r="BP571" s="665"/>
      <c r="BQ571" s="665"/>
      <c r="BR571" s="665"/>
      <c r="BS571" s="665"/>
      <c r="BT571" s="665"/>
      <c r="BU571" s="665"/>
      <c r="BV571" s="542"/>
      <c r="BW571" s="557"/>
      <c r="BX571" s="542"/>
      <c r="BY571" s="542"/>
      <c r="BZ571" s="542"/>
      <c r="CE571" s="749" t="e">
        <f t="shared" si="1155"/>
        <v>#DIV/0!</v>
      </c>
    </row>
    <row r="572" spans="1:12295" s="45" customFormat="1" ht="78" hidden="1" customHeight="1" x14ac:dyDescent="0.25">
      <c r="B572" s="201"/>
      <c r="C572" s="109" t="s">
        <v>312</v>
      </c>
      <c r="D572" s="665"/>
      <c r="E572" s="665"/>
      <c r="F572" s="665"/>
      <c r="G572" s="665"/>
      <c r="H572" s="665"/>
      <c r="I572" s="665"/>
      <c r="J572" s="665"/>
      <c r="K572" s="665"/>
      <c r="L572" s="749" t="e">
        <f t="shared" si="1092"/>
        <v>#DIV/0!</v>
      </c>
      <c r="M572" s="665"/>
      <c r="N572" s="734"/>
      <c r="O572" s="665"/>
      <c r="P572" s="734"/>
      <c r="Q572" s="665"/>
      <c r="R572" s="734"/>
      <c r="S572" s="665"/>
      <c r="T572" s="734"/>
      <c r="U572" s="665"/>
      <c r="V572" s="19"/>
      <c r="W572" s="665"/>
      <c r="X572" s="665"/>
      <c r="Y572" s="665"/>
      <c r="Z572" s="665"/>
      <c r="AA572" s="19"/>
      <c r="AB572" s="665"/>
      <c r="AC572" s="665"/>
      <c r="AD572" s="734"/>
      <c r="AE572" s="665"/>
      <c r="AF572" s="749" t="e">
        <f t="shared" si="1093"/>
        <v>#DIV/0!</v>
      </c>
      <c r="AG572" s="665"/>
      <c r="AH572" s="749" t="e">
        <f t="shared" si="1094"/>
        <v>#DIV/0!</v>
      </c>
      <c r="AI572" s="665"/>
      <c r="AJ572" s="734"/>
      <c r="AK572" s="665"/>
      <c r="AL572" s="734"/>
      <c r="AM572" s="665"/>
      <c r="AN572" s="734"/>
      <c r="AO572" s="665"/>
      <c r="AP572" s="665"/>
      <c r="AQ572" s="734"/>
      <c r="AR572" s="665"/>
      <c r="AS572" s="749" t="e">
        <f t="shared" si="1095"/>
        <v>#DIV/0!</v>
      </c>
      <c r="AT572" s="665"/>
      <c r="AU572" s="749" t="e">
        <f t="shared" si="1148"/>
        <v>#DIV/0!</v>
      </c>
      <c r="AV572" s="665"/>
      <c r="AW572" s="749" t="e">
        <f t="shared" si="1149"/>
        <v>#DIV/0!</v>
      </c>
      <c r="AX572" s="665"/>
      <c r="AY572" s="749" t="e">
        <f t="shared" si="1105"/>
        <v>#DIV/0!</v>
      </c>
      <c r="AZ572" s="665"/>
      <c r="BA572" s="749" t="e">
        <f t="shared" si="1150"/>
        <v>#DIV/0!</v>
      </c>
      <c r="BB572" s="665"/>
      <c r="BC572" s="665"/>
      <c r="BD572" s="665"/>
      <c r="BE572" s="665"/>
      <c r="BF572" s="665"/>
      <c r="BG572" s="665"/>
      <c r="BH572" s="665"/>
      <c r="BI572" s="665"/>
      <c r="BJ572" s="665"/>
      <c r="BK572" s="665"/>
      <c r="BL572" s="665"/>
      <c r="BM572" s="665"/>
      <c r="BN572" s="665"/>
      <c r="BO572" s="665"/>
      <c r="BP572" s="665"/>
      <c r="BQ572" s="665"/>
      <c r="BR572" s="665"/>
      <c r="BS572" s="665"/>
      <c r="BT572" s="665"/>
      <c r="BU572" s="665"/>
      <c r="BV572" s="542"/>
      <c r="BW572" s="557"/>
      <c r="BX572" s="542"/>
      <c r="BY572" s="542"/>
      <c r="BZ572" s="542"/>
      <c r="CE572" s="749" t="e">
        <f t="shared" si="1155"/>
        <v>#DIV/0!</v>
      </c>
    </row>
    <row r="573" spans="1:12295" s="70" customFormat="1" ht="127.5" customHeight="1" x14ac:dyDescent="0.3">
      <c r="A573" s="204"/>
      <c r="B573" s="564">
        <v>4</v>
      </c>
      <c r="C573" s="100" t="s">
        <v>411</v>
      </c>
      <c r="D573" s="671">
        <f>I573</f>
        <v>239086.16876000003</v>
      </c>
      <c r="E573" s="671"/>
      <c r="F573" s="671"/>
      <c r="G573" s="671"/>
      <c r="H573" s="671"/>
      <c r="I573" s="671">
        <f>I575+I579+I612+I676</f>
        <v>239086.16876000003</v>
      </c>
      <c r="J573" s="671">
        <f>J575+J579+J612+J676+J678+J680+J682</f>
        <v>-44976.547209999997</v>
      </c>
      <c r="K573" s="671">
        <f>U573</f>
        <v>0</v>
      </c>
      <c r="L573" s="749">
        <f t="shared" ref="L573:L611" si="1164">K573/D573</f>
        <v>0</v>
      </c>
      <c r="M573" s="671"/>
      <c r="N573" s="734"/>
      <c r="O573" s="671"/>
      <c r="P573" s="734"/>
      <c r="Q573" s="671"/>
      <c r="R573" s="734"/>
      <c r="S573" s="671"/>
      <c r="T573" s="734"/>
      <c r="U573" s="744">
        <f>U575+U579+U612+U676</f>
        <v>0</v>
      </c>
      <c r="V573" s="671"/>
      <c r="W573" s="671"/>
      <c r="X573" s="671"/>
      <c r="Y573" s="671"/>
      <c r="Z573" s="671"/>
      <c r="AA573" s="671"/>
      <c r="AB573" s="671"/>
      <c r="AC573" s="671"/>
      <c r="AD573" s="734"/>
      <c r="AE573" s="671">
        <f>AO573</f>
        <v>0</v>
      </c>
      <c r="AF573" s="749">
        <f t="shared" ref="AF573:AF632" si="1165">AE573/D573</f>
        <v>0</v>
      </c>
      <c r="AG573" s="671"/>
      <c r="AH573" s="749" t="e">
        <f t="shared" ref="AH573:AH611" si="1166">AG573/E573</f>
        <v>#DIV/0!</v>
      </c>
      <c r="AI573" s="671"/>
      <c r="AJ573" s="734"/>
      <c r="AK573" s="671"/>
      <c r="AL573" s="734"/>
      <c r="AM573" s="671"/>
      <c r="AN573" s="734"/>
      <c r="AO573" s="744">
        <f>AO575+AO579+AO612+AO676</f>
        <v>0</v>
      </c>
      <c r="AP573" s="671">
        <v>0</v>
      </c>
      <c r="AQ573" s="734"/>
      <c r="AR573" s="671">
        <f>BB573</f>
        <v>239086.16876000003</v>
      </c>
      <c r="AS573" s="749">
        <f t="shared" ref="AS573:AS633" si="1167">AR573/D573</f>
        <v>1</v>
      </c>
      <c r="AT573" s="671"/>
      <c r="AU573" s="749"/>
      <c r="AV573" s="671"/>
      <c r="AW573" s="749"/>
      <c r="AX573" s="671"/>
      <c r="AY573" s="749"/>
      <c r="AZ573" s="671"/>
      <c r="BA573" s="749"/>
      <c r="BB573" s="744">
        <f>BB575+BB579+BB612+BB676</f>
        <v>239086.16876000003</v>
      </c>
      <c r="BC573" s="671"/>
      <c r="BD573" s="671"/>
      <c r="BE573" s="671" t="e">
        <f>BI573</f>
        <v>#REF!</v>
      </c>
      <c r="BF573" s="671"/>
      <c r="BG573" s="671"/>
      <c r="BH573" s="671"/>
      <c r="BI573" s="671" t="e">
        <f>BI569</f>
        <v>#REF!</v>
      </c>
      <c r="BJ573" s="671"/>
      <c r="BK573" s="671"/>
      <c r="BL573" s="671"/>
      <c r="BM573" s="671"/>
      <c r="BN573" s="671">
        <f>BS573</f>
        <v>100100</v>
      </c>
      <c r="BO573" s="671"/>
      <c r="BP573" s="671"/>
      <c r="BQ573" s="671"/>
      <c r="BR573" s="671"/>
      <c r="BS573" s="671">
        <f>BS575+BS579+BS593+BS604+BS612</f>
        <v>100100</v>
      </c>
      <c r="BT573" s="671">
        <f>BT575+BT579+BT593+BT604+BT612</f>
        <v>0</v>
      </c>
      <c r="BU573" s="671">
        <f>BZ573</f>
        <v>100100</v>
      </c>
      <c r="BV573" s="546"/>
      <c r="BW573" s="550"/>
      <c r="BX573" s="546"/>
      <c r="BY573" s="546"/>
      <c r="BZ573" s="546">
        <f>BZ569</f>
        <v>100100</v>
      </c>
      <c r="CA573" s="546"/>
      <c r="CB573" s="546"/>
      <c r="CC573" s="546"/>
      <c r="CD573" s="546"/>
      <c r="CE573" s="749">
        <f t="shared" si="1155"/>
        <v>1</v>
      </c>
      <c r="CF573" s="546"/>
      <c r="CG573" s="546"/>
      <c r="CH573" s="546"/>
      <c r="CI573" s="546"/>
      <c r="CJ573" s="546"/>
      <c r="CK573" s="546"/>
      <c r="CL573" s="546"/>
      <c r="CM573" s="546"/>
      <c r="CN573" s="546"/>
      <c r="CO573" s="89"/>
      <c r="CP573" s="89"/>
      <c r="CQ573" s="89"/>
      <c r="CR573" s="89"/>
      <c r="CS573" s="89"/>
      <c r="CT573" s="546"/>
      <c r="CU573" s="546"/>
      <c r="CV573" s="89"/>
      <c r="CW573" s="89"/>
      <c r="CX573" s="546"/>
      <c r="CY573" s="546"/>
      <c r="CZ573" s="89"/>
      <c r="DA573" s="89"/>
      <c r="DB573" s="546"/>
      <c r="DC573" s="546"/>
      <c r="DD573" s="546"/>
      <c r="DE573" s="546"/>
      <c r="DF573" s="546"/>
      <c r="DG573" s="546"/>
      <c r="DH573" s="546"/>
      <c r="DI573" s="89"/>
      <c r="DJ573" s="89"/>
      <c r="DK573" s="546"/>
      <c r="DL573" s="546"/>
      <c r="DM573" s="89"/>
      <c r="DN573" s="89"/>
      <c r="DO573" s="546"/>
      <c r="DP573" s="546"/>
      <c r="DQ573" s="546"/>
      <c r="DR573" s="546"/>
      <c r="DS573" s="546"/>
      <c r="DT573" s="204"/>
      <c r="DU573" s="108"/>
      <c r="DV573" s="546"/>
      <c r="DW573" s="546"/>
      <c r="DX573" s="546"/>
      <c r="DY573" s="546"/>
      <c r="DZ573" s="546"/>
      <c r="EA573" s="546"/>
      <c r="EB573" s="546"/>
      <c r="EC573" s="169"/>
      <c r="ED573" s="169"/>
      <c r="EE573" s="169"/>
      <c r="EF573" s="169"/>
      <c r="EG573" s="169"/>
      <c r="EH573" s="169"/>
      <c r="EI573" s="169"/>
      <c r="EJ573" s="169"/>
      <c r="EK573" s="169"/>
      <c r="EL573" s="169"/>
      <c r="EM573" s="169"/>
      <c r="EN573" s="169"/>
      <c r="EO573" s="169"/>
      <c r="EP573" s="169"/>
      <c r="EQ573" s="169"/>
      <c r="ER573" s="169"/>
      <c r="ES573" s="169"/>
      <c r="ET573" s="169"/>
      <c r="EU573" s="169"/>
      <c r="EV573" s="169"/>
      <c r="EW573" s="169"/>
      <c r="EX573" s="169"/>
      <c r="EY573" s="169"/>
      <c r="EZ573" s="169"/>
      <c r="FA573" s="169"/>
      <c r="FB573" s="169"/>
      <c r="FC573" s="169"/>
      <c r="FD573" s="169"/>
      <c r="FE573" s="169"/>
      <c r="FF573" s="169"/>
      <c r="FG573" s="169"/>
      <c r="FH573" s="169"/>
      <c r="FI573" s="169"/>
      <c r="FJ573" s="169"/>
      <c r="FK573" s="169"/>
      <c r="FL573" s="169"/>
      <c r="FM573" s="169"/>
      <c r="FN573" s="169"/>
      <c r="FO573" s="169"/>
      <c r="FP573" s="169"/>
      <c r="FQ573" s="169"/>
      <c r="FR573" s="169"/>
      <c r="FS573" s="169"/>
      <c r="FT573" s="169"/>
      <c r="FU573" s="546"/>
      <c r="FV573" s="546"/>
      <c r="FW573" s="546"/>
      <c r="FX573" s="546"/>
      <c r="FY573" s="546"/>
      <c r="FZ573" s="546"/>
      <c r="GA573" s="546"/>
      <c r="GB573" s="546"/>
      <c r="GC573" s="546"/>
      <c r="GD573" s="546"/>
      <c r="GE573" s="546"/>
      <c r="GF573" s="546"/>
      <c r="GG573" s="546"/>
      <c r="GH573" s="546"/>
      <c r="GI573" s="546"/>
      <c r="GJ573" s="546"/>
      <c r="GK573" s="546"/>
      <c r="GL573" s="546"/>
      <c r="GM573" s="546"/>
      <c r="GN573" s="546"/>
      <c r="GO573" s="546"/>
      <c r="GP573" s="546"/>
      <c r="GQ573" s="546"/>
      <c r="GR573" s="546"/>
      <c r="GS573" s="89"/>
      <c r="GT573" s="89"/>
      <c r="GU573" s="89"/>
      <c r="GV573" s="89"/>
      <c r="GW573" s="89"/>
      <c r="GX573" s="546"/>
      <c r="GY573" s="546"/>
      <c r="GZ573" s="89"/>
      <c r="HA573" s="89"/>
      <c r="HB573" s="546"/>
      <c r="HC573" s="546"/>
      <c r="HD573" s="89"/>
      <c r="HE573" s="89"/>
      <c r="HF573" s="546"/>
      <c r="HG573" s="546"/>
      <c r="HH573" s="546"/>
      <c r="HI573" s="546"/>
      <c r="HJ573" s="546"/>
      <c r="HK573" s="546"/>
      <c r="HL573" s="546"/>
      <c r="HM573" s="89"/>
      <c r="HN573" s="89"/>
      <c r="HO573" s="546"/>
      <c r="HP573" s="546"/>
      <c r="HQ573" s="89"/>
      <c r="HR573" s="89"/>
      <c r="HS573" s="546"/>
      <c r="HT573" s="546"/>
      <c r="HU573" s="546"/>
      <c r="HV573" s="546"/>
      <c r="HW573" s="546"/>
      <c r="HX573" s="204"/>
      <c r="HY573" s="108"/>
      <c r="HZ573" s="546"/>
      <c r="IA573" s="546"/>
      <c r="IB573" s="546"/>
      <c r="IC573" s="546"/>
      <c r="ID573" s="546"/>
      <c r="IE573" s="546"/>
      <c r="IF573" s="546"/>
      <c r="IG573" s="169"/>
      <c r="IH573" s="169"/>
      <c r="II573" s="169"/>
      <c r="IJ573" s="169"/>
      <c r="IK573" s="169"/>
      <c r="IL573" s="169"/>
      <c r="IM573" s="169"/>
      <c r="IN573" s="169"/>
      <c r="IO573" s="169"/>
      <c r="IP573" s="169"/>
      <c r="IQ573" s="169"/>
      <c r="IR573" s="169"/>
      <c r="IS573" s="169"/>
      <c r="IT573" s="169"/>
      <c r="IU573" s="169"/>
      <c r="IV573" s="169"/>
      <c r="IW573" s="169"/>
      <c r="IX573" s="169"/>
      <c r="IY573" s="169"/>
      <c r="IZ573" s="169"/>
      <c r="JA573" s="169"/>
      <c r="JB573" s="169"/>
      <c r="JC573" s="169"/>
      <c r="JD573" s="169"/>
      <c r="JE573" s="169"/>
      <c r="JF573" s="169"/>
      <c r="JG573" s="169"/>
      <c r="JH573" s="169"/>
      <c r="JI573" s="169"/>
      <c r="JJ573" s="169"/>
      <c r="JK573" s="169"/>
      <c r="JL573" s="169"/>
      <c r="JM573" s="169"/>
      <c r="JN573" s="169"/>
      <c r="JO573" s="169"/>
      <c r="JP573" s="169"/>
      <c r="JQ573" s="169"/>
      <c r="JR573" s="169"/>
      <c r="JS573" s="169"/>
      <c r="JT573" s="169"/>
      <c r="JU573" s="169"/>
      <c r="JV573" s="169"/>
      <c r="JW573" s="169"/>
      <c r="JX573" s="169"/>
      <c r="JY573" s="546"/>
      <c r="JZ573" s="546"/>
      <c r="KA573" s="546"/>
      <c r="KB573" s="546"/>
      <c r="KC573" s="546"/>
      <c r="KD573" s="546"/>
      <c r="KE573" s="546"/>
      <c r="KF573" s="546"/>
      <c r="KG573" s="546"/>
      <c r="KH573" s="546"/>
      <c r="KI573" s="546"/>
      <c r="KJ573" s="546"/>
      <c r="KK573" s="546"/>
      <c r="KL573" s="546"/>
      <c r="KM573" s="546"/>
      <c r="KN573" s="546"/>
      <c r="KO573" s="546"/>
      <c r="KP573" s="546"/>
      <c r="KQ573" s="546"/>
      <c r="KR573" s="546"/>
      <c r="KS573" s="546"/>
      <c r="KT573" s="546"/>
      <c r="KU573" s="546"/>
      <c r="KV573" s="546"/>
      <c r="KW573" s="89"/>
      <c r="KX573" s="89"/>
      <c r="KY573" s="89"/>
      <c r="KZ573" s="89"/>
      <c r="LA573" s="89"/>
      <c r="LB573" s="546"/>
      <c r="LC573" s="546"/>
      <c r="LD573" s="89"/>
      <c r="LE573" s="89"/>
      <c r="LF573" s="546"/>
      <c r="LG573" s="546"/>
      <c r="LH573" s="89"/>
      <c r="LI573" s="89"/>
      <c r="LJ573" s="546"/>
      <c r="LK573" s="546"/>
      <c r="LL573" s="546"/>
      <c r="LM573" s="546"/>
      <c r="LN573" s="546"/>
      <c r="LO573" s="546"/>
      <c r="LP573" s="546"/>
      <c r="LQ573" s="89"/>
      <c r="LR573" s="89"/>
      <c r="LS573" s="546"/>
      <c r="LT573" s="546"/>
      <c r="LU573" s="89"/>
      <c r="LV573" s="89"/>
      <c r="LW573" s="546"/>
      <c r="LX573" s="546"/>
      <c r="LY573" s="546"/>
      <c r="LZ573" s="546"/>
      <c r="MA573" s="546"/>
      <c r="MB573" s="204"/>
      <c r="MC573" s="108"/>
      <c r="MD573" s="546"/>
      <c r="ME573" s="546"/>
      <c r="MF573" s="546"/>
      <c r="MG573" s="546"/>
      <c r="MH573" s="546"/>
      <c r="MI573" s="546"/>
      <c r="MJ573" s="546"/>
      <c r="MK573" s="169"/>
      <c r="ML573" s="169"/>
      <c r="MM573" s="169"/>
      <c r="MN573" s="169"/>
      <c r="MO573" s="169"/>
      <c r="MP573" s="169"/>
      <c r="MQ573" s="169"/>
      <c r="MR573" s="169"/>
      <c r="MS573" s="169"/>
      <c r="MT573" s="169"/>
      <c r="MU573" s="169"/>
      <c r="MV573" s="169"/>
      <c r="MW573" s="169"/>
      <c r="MX573" s="169"/>
      <c r="MY573" s="169"/>
      <c r="MZ573" s="169"/>
      <c r="NA573" s="169"/>
      <c r="NB573" s="169"/>
      <c r="NC573" s="169"/>
      <c r="ND573" s="169"/>
      <c r="NE573" s="169"/>
      <c r="NF573" s="169"/>
      <c r="NG573" s="169"/>
      <c r="NH573" s="169"/>
      <c r="NI573" s="169"/>
      <c r="NJ573" s="169"/>
      <c r="NK573" s="169"/>
      <c r="NL573" s="169"/>
      <c r="NM573" s="169"/>
      <c r="NN573" s="169"/>
      <c r="NO573" s="169"/>
      <c r="NP573" s="169"/>
      <c r="NQ573" s="169"/>
      <c r="NR573" s="169"/>
      <c r="NS573" s="169"/>
      <c r="NT573" s="169"/>
      <c r="NU573" s="169"/>
      <c r="NV573" s="169"/>
      <c r="NW573" s="169"/>
      <c r="NX573" s="169"/>
      <c r="NY573" s="169"/>
      <c r="NZ573" s="169"/>
      <c r="OA573" s="169"/>
      <c r="OB573" s="169"/>
      <c r="OC573" s="546"/>
      <c r="OD573" s="546"/>
      <c r="OE573" s="546"/>
      <c r="OF573" s="546"/>
      <c r="OG573" s="546"/>
      <c r="OH573" s="546"/>
      <c r="OI573" s="546"/>
      <c r="OJ573" s="546"/>
      <c r="OK573" s="546"/>
      <c r="OL573" s="546"/>
      <c r="OM573" s="546"/>
      <c r="ON573" s="546"/>
      <c r="OO573" s="546"/>
      <c r="OP573" s="546"/>
      <c r="OQ573" s="546"/>
      <c r="OR573" s="546"/>
      <c r="OS573" s="546"/>
      <c r="OT573" s="546"/>
      <c r="OU573" s="546"/>
      <c r="OV573" s="546"/>
      <c r="OW573" s="546"/>
      <c r="OX573" s="546"/>
      <c r="OY573" s="546"/>
      <c r="OZ573" s="546"/>
      <c r="PA573" s="89"/>
      <c r="PB573" s="89"/>
      <c r="PC573" s="89"/>
      <c r="PD573" s="89"/>
      <c r="PE573" s="89"/>
      <c r="PF573" s="546"/>
      <c r="PG573" s="546"/>
      <c r="PH573" s="89"/>
      <c r="PI573" s="89"/>
      <c r="PJ573" s="546"/>
      <c r="PK573" s="546"/>
      <c r="PL573" s="89"/>
      <c r="PM573" s="89"/>
      <c r="PN573" s="546"/>
      <c r="PO573" s="546"/>
      <c r="PP573" s="546"/>
      <c r="PQ573" s="546"/>
      <c r="PR573" s="546"/>
      <c r="PS573" s="546"/>
      <c r="PT573" s="546"/>
      <c r="PU573" s="89"/>
      <c r="PV573" s="89"/>
      <c r="PW573" s="546"/>
      <c r="PX573" s="546"/>
      <c r="PY573" s="89"/>
      <c r="PZ573" s="89"/>
      <c r="QA573" s="546"/>
      <c r="QB573" s="546"/>
      <c r="QC573" s="546"/>
      <c r="QD573" s="546"/>
      <c r="QE573" s="546"/>
      <c r="QF573" s="204"/>
      <c r="QG573" s="108"/>
      <c r="QH573" s="546"/>
      <c r="QI573" s="546"/>
      <c r="QJ573" s="546"/>
      <c r="QK573" s="546"/>
      <c r="QL573" s="546"/>
      <c r="QM573" s="546"/>
      <c r="QN573" s="546"/>
      <c r="QO573" s="169"/>
      <c r="QP573" s="169"/>
      <c r="QQ573" s="169"/>
      <c r="QR573" s="169"/>
      <c r="QS573" s="169"/>
      <c r="QT573" s="169"/>
      <c r="QU573" s="169"/>
      <c r="QV573" s="169"/>
      <c r="QW573" s="169"/>
      <c r="QX573" s="169"/>
      <c r="QY573" s="169"/>
      <c r="QZ573" s="169"/>
      <c r="RA573" s="169"/>
      <c r="RB573" s="169"/>
      <c r="RC573" s="169"/>
      <c r="RD573" s="169"/>
      <c r="RE573" s="169"/>
      <c r="RF573" s="169"/>
      <c r="RG573" s="169"/>
      <c r="RH573" s="169"/>
      <c r="RI573" s="169"/>
      <c r="RJ573" s="169"/>
      <c r="RK573" s="169"/>
      <c r="RL573" s="169"/>
      <c r="RM573" s="169"/>
      <c r="RN573" s="169"/>
      <c r="RO573" s="169"/>
      <c r="RP573" s="169"/>
      <c r="RQ573" s="169"/>
      <c r="RR573" s="169"/>
      <c r="RS573" s="169"/>
      <c r="RT573" s="169"/>
      <c r="RU573" s="169"/>
      <c r="RV573" s="169"/>
      <c r="RW573" s="169"/>
      <c r="RX573" s="169"/>
      <c r="RY573" s="169"/>
      <c r="RZ573" s="169"/>
      <c r="SA573" s="169"/>
      <c r="SB573" s="169"/>
      <c r="SC573" s="169"/>
      <c r="SD573" s="169"/>
      <c r="SE573" s="169"/>
      <c r="SF573" s="169"/>
      <c r="SG573" s="546"/>
      <c r="SH573" s="546"/>
      <c r="SI573" s="546"/>
      <c r="SJ573" s="546"/>
      <c r="SK573" s="546"/>
      <c r="SL573" s="546"/>
      <c r="SM573" s="546"/>
      <c r="SN573" s="546"/>
      <c r="SO573" s="546"/>
      <c r="SP573" s="546"/>
      <c r="SQ573" s="546"/>
      <c r="SR573" s="546"/>
      <c r="SS573" s="546"/>
      <c r="ST573" s="546"/>
      <c r="SU573" s="546"/>
      <c r="SV573" s="546"/>
      <c r="SW573" s="546"/>
      <c r="SX573" s="546"/>
      <c r="SY573" s="546"/>
      <c r="SZ573" s="546"/>
      <c r="TA573" s="546"/>
      <c r="TB573" s="546"/>
      <c r="TC573" s="546"/>
      <c r="TD573" s="546"/>
      <c r="TE573" s="89"/>
      <c r="TF573" s="89"/>
      <c r="TG573" s="89"/>
      <c r="TH573" s="89"/>
      <c r="TI573" s="89"/>
      <c r="TJ573" s="546"/>
      <c r="TK573" s="546"/>
      <c r="TL573" s="89"/>
      <c r="TM573" s="89"/>
      <c r="TN573" s="546"/>
      <c r="TO573" s="546"/>
      <c r="TP573" s="89"/>
      <c r="TQ573" s="89"/>
      <c r="TR573" s="546"/>
      <c r="TS573" s="546"/>
      <c r="TT573" s="546"/>
      <c r="TU573" s="546"/>
      <c r="TV573" s="546"/>
      <c r="TW573" s="546"/>
      <c r="TX573" s="546"/>
      <c r="TY573" s="89"/>
      <c r="TZ573" s="89"/>
      <c r="UA573" s="546"/>
      <c r="UB573" s="546"/>
      <c r="UC573" s="89"/>
      <c r="UD573" s="89"/>
      <c r="UE573" s="546"/>
      <c r="UF573" s="546"/>
      <c r="UG573" s="546"/>
      <c r="UH573" s="546"/>
      <c r="UI573" s="546"/>
      <c r="UJ573" s="204"/>
      <c r="UK573" s="108"/>
      <c r="UL573" s="546"/>
      <c r="UM573" s="546"/>
      <c r="UN573" s="546"/>
      <c r="UO573" s="546"/>
      <c r="UP573" s="546"/>
      <c r="UQ573" s="546"/>
      <c r="UR573" s="546"/>
      <c r="US573" s="169"/>
      <c r="UT573" s="169"/>
      <c r="UU573" s="169"/>
      <c r="UV573" s="169"/>
      <c r="UW573" s="169"/>
      <c r="UX573" s="169"/>
      <c r="UY573" s="169"/>
      <c r="UZ573" s="169"/>
      <c r="VA573" s="169"/>
      <c r="VB573" s="169"/>
      <c r="VC573" s="169"/>
      <c r="VD573" s="169"/>
      <c r="VE573" s="169"/>
      <c r="VF573" s="169"/>
      <c r="VG573" s="169"/>
      <c r="VH573" s="169"/>
      <c r="VI573" s="169"/>
      <c r="VJ573" s="169"/>
      <c r="VK573" s="169"/>
      <c r="VL573" s="169"/>
      <c r="VM573" s="169"/>
      <c r="VN573" s="169"/>
      <c r="VO573" s="169"/>
      <c r="VP573" s="169"/>
      <c r="VQ573" s="169"/>
      <c r="VR573" s="169"/>
      <c r="VS573" s="169"/>
      <c r="VT573" s="169"/>
      <c r="VU573" s="169"/>
      <c r="VV573" s="169"/>
      <c r="VW573" s="169"/>
      <c r="VX573" s="169"/>
      <c r="VY573" s="169"/>
      <c r="VZ573" s="169"/>
      <c r="WA573" s="169"/>
      <c r="WB573" s="169"/>
      <c r="WC573" s="169"/>
      <c r="WD573" s="169"/>
      <c r="WE573" s="169"/>
      <c r="WF573" s="169"/>
      <c r="WG573" s="169"/>
      <c r="WH573" s="169"/>
      <c r="WI573" s="169"/>
      <c r="WJ573" s="169"/>
      <c r="WK573" s="546"/>
      <c r="WL573" s="546"/>
      <c r="WM573" s="546"/>
      <c r="WN573" s="546"/>
      <c r="WO573" s="546"/>
      <c r="WP573" s="546"/>
      <c r="WQ573" s="546"/>
      <c r="WR573" s="546"/>
      <c r="WS573" s="546"/>
      <c r="WT573" s="546"/>
      <c r="WU573" s="546"/>
      <c r="WV573" s="546"/>
      <c r="WW573" s="546"/>
      <c r="WX573" s="546"/>
      <c r="WY573" s="546"/>
      <c r="WZ573" s="546"/>
      <c r="XA573" s="546"/>
      <c r="XB573" s="546"/>
      <c r="XC573" s="546"/>
      <c r="XD573" s="546"/>
      <c r="XE573" s="546"/>
      <c r="XF573" s="546"/>
      <c r="XG573" s="546"/>
      <c r="XH573" s="546"/>
      <c r="XI573" s="89"/>
      <c r="XJ573" s="89"/>
      <c r="XK573" s="89"/>
      <c r="XL573" s="89"/>
      <c r="XM573" s="89"/>
      <c r="XN573" s="546"/>
      <c r="XO573" s="546"/>
      <c r="XP573" s="89"/>
      <c r="XQ573" s="89"/>
      <c r="XR573" s="546"/>
      <c r="XS573" s="546"/>
      <c r="XT573" s="89"/>
      <c r="XU573" s="89"/>
      <c r="XV573" s="546"/>
      <c r="XW573" s="546"/>
      <c r="XX573" s="546"/>
      <c r="XY573" s="546"/>
      <c r="XZ573" s="546"/>
      <c r="YA573" s="546"/>
      <c r="YB573" s="546"/>
      <c r="YC573" s="89"/>
      <c r="YD573" s="89"/>
      <c r="YE573" s="546"/>
      <c r="YF573" s="546"/>
      <c r="YG573" s="89"/>
      <c r="YH573" s="89"/>
      <c r="YI573" s="546"/>
      <c r="YJ573" s="546"/>
      <c r="YK573" s="546"/>
      <c r="YL573" s="546"/>
      <c r="YM573" s="546"/>
      <c r="YN573" s="204"/>
      <c r="YO573" s="108"/>
      <c r="YP573" s="546"/>
      <c r="YQ573" s="546"/>
      <c r="YR573" s="546"/>
      <c r="YS573" s="546"/>
      <c r="YT573" s="546"/>
      <c r="YU573" s="546"/>
      <c r="YV573" s="546"/>
      <c r="YW573" s="169"/>
      <c r="YX573" s="169"/>
      <c r="YY573" s="169"/>
      <c r="YZ573" s="169"/>
      <c r="ZA573" s="169"/>
      <c r="ZB573" s="169"/>
      <c r="ZC573" s="169"/>
      <c r="ZD573" s="169"/>
      <c r="ZE573" s="169"/>
      <c r="ZF573" s="169"/>
      <c r="ZG573" s="169"/>
      <c r="ZH573" s="169"/>
      <c r="ZI573" s="169"/>
      <c r="ZJ573" s="169"/>
      <c r="ZK573" s="169"/>
      <c r="ZL573" s="169"/>
      <c r="ZM573" s="169"/>
      <c r="ZN573" s="169"/>
      <c r="ZO573" s="169"/>
      <c r="ZP573" s="169"/>
      <c r="ZQ573" s="169"/>
      <c r="ZR573" s="169"/>
      <c r="ZS573" s="169"/>
      <c r="ZT573" s="169"/>
      <c r="ZU573" s="169"/>
      <c r="ZV573" s="169"/>
      <c r="ZW573" s="169"/>
      <c r="ZX573" s="169"/>
      <c r="ZY573" s="169"/>
      <c r="ZZ573" s="169"/>
      <c r="AAA573" s="169"/>
      <c r="AAB573" s="169"/>
      <c r="AAC573" s="169"/>
      <c r="AAD573" s="169"/>
      <c r="AAE573" s="169"/>
      <c r="AAF573" s="169"/>
      <c r="AAG573" s="169"/>
      <c r="AAH573" s="169"/>
      <c r="AAI573" s="169"/>
      <c r="AAJ573" s="169"/>
      <c r="AAK573" s="169"/>
      <c r="AAL573" s="169"/>
      <c r="AAM573" s="169"/>
      <c r="AAN573" s="169"/>
      <c r="AAO573" s="546"/>
      <c r="AAP573" s="546"/>
      <c r="AAQ573" s="546"/>
      <c r="AAR573" s="546"/>
      <c r="AAS573" s="546"/>
      <c r="AAT573" s="546"/>
      <c r="AAU573" s="546"/>
      <c r="AAV573" s="546"/>
      <c r="AAW573" s="546"/>
      <c r="AAX573" s="546"/>
      <c r="AAY573" s="546"/>
      <c r="AAZ573" s="546"/>
      <c r="ABA573" s="546"/>
      <c r="ABB573" s="546"/>
      <c r="ABC573" s="546"/>
      <c r="ABD573" s="546"/>
      <c r="ABE573" s="546"/>
      <c r="ABF573" s="546"/>
      <c r="ABG573" s="546"/>
      <c r="ABH573" s="546"/>
      <c r="ABI573" s="546"/>
      <c r="ABJ573" s="546"/>
      <c r="ABK573" s="546"/>
      <c r="ABL573" s="546"/>
      <c r="ABM573" s="89"/>
      <c r="ABN573" s="89"/>
      <c r="ABO573" s="89"/>
      <c r="ABP573" s="89"/>
      <c r="ABQ573" s="89"/>
      <c r="ABR573" s="546"/>
      <c r="ABS573" s="546"/>
      <c r="ABT573" s="89"/>
      <c r="ABU573" s="89"/>
      <c r="ABV573" s="546"/>
      <c r="ABW573" s="546"/>
      <c r="ABX573" s="89"/>
      <c r="ABY573" s="89"/>
      <c r="ABZ573" s="546"/>
      <c r="ACA573" s="546"/>
      <c r="ACB573" s="546"/>
      <c r="ACC573" s="546"/>
      <c r="ACD573" s="546"/>
      <c r="ACE573" s="546"/>
      <c r="ACF573" s="546"/>
      <c r="ACG573" s="89"/>
      <c r="ACH573" s="89"/>
      <c r="ACI573" s="546"/>
      <c r="ACJ573" s="546"/>
      <c r="ACK573" s="89"/>
      <c r="ACL573" s="89"/>
      <c r="ACM573" s="546"/>
      <c r="ACN573" s="546"/>
      <c r="ACO573" s="546"/>
      <c r="ACP573" s="546"/>
      <c r="ACQ573" s="546"/>
      <c r="ACR573" s="204"/>
      <c r="ACS573" s="108"/>
      <c r="ACT573" s="546"/>
      <c r="ACU573" s="546"/>
      <c r="ACV573" s="546"/>
      <c r="ACW573" s="546"/>
      <c r="ACX573" s="546"/>
      <c r="ACY573" s="546"/>
      <c r="ACZ573" s="546"/>
      <c r="ADA573" s="169"/>
      <c r="ADB573" s="169"/>
      <c r="ADC573" s="169"/>
      <c r="ADD573" s="169"/>
      <c r="ADE573" s="169"/>
      <c r="ADF573" s="169"/>
      <c r="ADG573" s="169"/>
      <c r="ADH573" s="169"/>
      <c r="ADI573" s="169"/>
      <c r="ADJ573" s="169"/>
      <c r="ADK573" s="169"/>
      <c r="ADL573" s="169"/>
      <c r="ADM573" s="169"/>
      <c r="ADN573" s="169"/>
      <c r="ADO573" s="169"/>
      <c r="ADP573" s="169"/>
      <c r="ADQ573" s="169"/>
      <c r="ADR573" s="169"/>
      <c r="ADS573" s="169"/>
      <c r="ADT573" s="169"/>
      <c r="ADU573" s="169"/>
      <c r="ADV573" s="169"/>
      <c r="ADW573" s="169"/>
      <c r="ADX573" s="169"/>
      <c r="ADY573" s="169"/>
      <c r="ADZ573" s="169"/>
      <c r="AEA573" s="169"/>
      <c r="AEB573" s="169"/>
      <c r="AEC573" s="169"/>
      <c r="AED573" s="169"/>
      <c r="AEE573" s="169"/>
      <c r="AEF573" s="169"/>
      <c r="AEG573" s="169"/>
      <c r="AEH573" s="169"/>
      <c r="AEI573" s="169"/>
      <c r="AEJ573" s="169"/>
      <c r="AEK573" s="169"/>
      <c r="AEL573" s="169"/>
      <c r="AEM573" s="169"/>
      <c r="AEN573" s="169"/>
      <c r="AEO573" s="169"/>
      <c r="AEP573" s="169"/>
      <c r="AEQ573" s="169"/>
      <c r="AER573" s="169"/>
      <c r="AES573" s="546"/>
      <c r="AET573" s="546"/>
      <c r="AEU573" s="546"/>
      <c r="AEV573" s="546"/>
      <c r="AEW573" s="546"/>
      <c r="AEX573" s="546"/>
      <c r="AEY573" s="546"/>
      <c r="AEZ573" s="546"/>
      <c r="AFA573" s="546"/>
      <c r="AFB573" s="546"/>
      <c r="AFC573" s="546"/>
      <c r="AFD573" s="546"/>
      <c r="AFE573" s="546"/>
      <c r="AFF573" s="546"/>
      <c r="AFG573" s="546"/>
      <c r="AFH573" s="546"/>
      <c r="AFI573" s="546"/>
      <c r="AFJ573" s="546"/>
      <c r="AFK573" s="546"/>
      <c r="AFL573" s="546"/>
      <c r="AFM573" s="546"/>
      <c r="AFN573" s="546"/>
      <c r="AFO573" s="546"/>
      <c r="AFP573" s="546"/>
      <c r="AFQ573" s="89"/>
      <c r="AFR573" s="89"/>
      <c r="AFS573" s="89"/>
      <c r="AFT573" s="89"/>
      <c r="AFU573" s="89"/>
      <c r="AFV573" s="546"/>
      <c r="AFW573" s="546"/>
      <c r="AFX573" s="89"/>
      <c r="AFY573" s="89"/>
      <c r="AFZ573" s="546"/>
      <c r="AGA573" s="546"/>
      <c r="AGB573" s="89"/>
      <c r="AGC573" s="89"/>
      <c r="AGD573" s="546"/>
      <c r="AGE573" s="546"/>
      <c r="AGF573" s="546"/>
      <c r="AGG573" s="546"/>
      <c r="AGH573" s="546"/>
      <c r="AGI573" s="546"/>
      <c r="AGJ573" s="546"/>
      <c r="AGK573" s="89"/>
      <c r="AGL573" s="89"/>
      <c r="AGM573" s="546"/>
      <c r="AGN573" s="546"/>
      <c r="AGO573" s="89"/>
      <c r="AGP573" s="89"/>
      <c r="AGQ573" s="546"/>
      <c r="AGR573" s="546"/>
      <c r="AGS573" s="546"/>
      <c r="AGT573" s="546"/>
      <c r="AGU573" s="546"/>
      <c r="AGV573" s="204"/>
      <c r="AGW573" s="108"/>
      <c r="AGX573" s="546"/>
      <c r="AGY573" s="546"/>
      <c r="AGZ573" s="546"/>
      <c r="AHA573" s="546"/>
      <c r="AHB573" s="546"/>
      <c r="AHC573" s="546"/>
      <c r="AHD573" s="546"/>
      <c r="AHE573" s="169"/>
      <c r="AHF573" s="169"/>
      <c r="AHG573" s="169"/>
      <c r="AHH573" s="169"/>
      <c r="AHI573" s="169"/>
      <c r="AHJ573" s="169"/>
      <c r="AHK573" s="169"/>
      <c r="AHL573" s="169"/>
      <c r="AHM573" s="169"/>
      <c r="AHN573" s="169"/>
      <c r="AHO573" s="169"/>
      <c r="AHP573" s="169"/>
      <c r="AHQ573" s="169"/>
      <c r="AHR573" s="169"/>
      <c r="AHS573" s="169"/>
      <c r="AHT573" s="169"/>
      <c r="AHU573" s="169"/>
      <c r="AHV573" s="169"/>
      <c r="AHW573" s="169"/>
      <c r="AHX573" s="169"/>
      <c r="AHY573" s="169"/>
      <c r="AHZ573" s="169"/>
      <c r="AIA573" s="169"/>
      <c r="AIB573" s="169"/>
      <c r="AIC573" s="169"/>
      <c r="AID573" s="169"/>
      <c r="AIE573" s="169"/>
      <c r="AIF573" s="169"/>
      <c r="AIG573" s="169"/>
      <c r="AIH573" s="169"/>
      <c r="AII573" s="169"/>
      <c r="AIJ573" s="169"/>
      <c r="AIK573" s="169"/>
      <c r="AIL573" s="169"/>
      <c r="AIM573" s="169"/>
      <c r="AIN573" s="169"/>
      <c r="AIO573" s="169"/>
      <c r="AIP573" s="169"/>
      <c r="AIQ573" s="169"/>
      <c r="AIR573" s="169"/>
      <c r="AIS573" s="169"/>
      <c r="AIT573" s="169"/>
      <c r="AIU573" s="169"/>
      <c r="AIV573" s="169"/>
      <c r="AIW573" s="546"/>
      <c r="AIX573" s="546"/>
      <c r="AIY573" s="546"/>
      <c r="AIZ573" s="546"/>
      <c r="AJA573" s="546"/>
      <c r="AJB573" s="546"/>
      <c r="AJC573" s="546"/>
      <c r="AJD573" s="546"/>
      <c r="AJE573" s="546"/>
      <c r="AJF573" s="546"/>
      <c r="AJG573" s="546"/>
      <c r="AJH573" s="546"/>
      <c r="AJI573" s="546"/>
      <c r="AJJ573" s="546"/>
      <c r="AJK573" s="546"/>
      <c r="AJL573" s="546"/>
      <c r="AJM573" s="546"/>
      <c r="AJN573" s="546"/>
      <c r="AJO573" s="546"/>
      <c r="AJP573" s="546"/>
      <c r="AJQ573" s="546"/>
      <c r="AJR573" s="546"/>
      <c r="AJS573" s="546"/>
      <c r="AJT573" s="546"/>
      <c r="AJU573" s="89"/>
      <c r="AJV573" s="89"/>
      <c r="AJW573" s="89"/>
      <c r="AJX573" s="89"/>
      <c r="AJY573" s="89"/>
      <c r="AJZ573" s="546"/>
      <c r="AKA573" s="546"/>
      <c r="AKB573" s="89"/>
      <c r="AKC573" s="89"/>
      <c r="AKD573" s="546"/>
      <c r="AKE573" s="546"/>
      <c r="AKF573" s="89"/>
      <c r="AKG573" s="89"/>
      <c r="AKH573" s="546"/>
      <c r="AKI573" s="546"/>
      <c r="AKJ573" s="546"/>
      <c r="AKK573" s="546"/>
      <c r="AKL573" s="546"/>
      <c r="AKM573" s="546"/>
      <c r="AKN573" s="546"/>
      <c r="AKO573" s="89"/>
      <c r="AKP573" s="89"/>
      <c r="AKQ573" s="546"/>
      <c r="AKR573" s="546"/>
      <c r="AKS573" s="89"/>
      <c r="AKT573" s="89"/>
      <c r="AKU573" s="546"/>
      <c r="AKV573" s="546"/>
      <c r="AKW573" s="546"/>
      <c r="AKX573" s="546"/>
      <c r="AKY573" s="546"/>
      <c r="AKZ573" s="204"/>
      <c r="ALA573" s="108"/>
      <c r="ALB573" s="546"/>
      <c r="ALC573" s="546"/>
      <c r="ALD573" s="546"/>
      <c r="ALE573" s="546"/>
      <c r="ALF573" s="546"/>
      <c r="ALG573" s="546"/>
      <c r="ALH573" s="546"/>
      <c r="ALI573" s="169"/>
      <c r="ALJ573" s="169"/>
      <c r="ALK573" s="169"/>
      <c r="ALL573" s="169"/>
      <c r="ALM573" s="169"/>
      <c r="ALN573" s="169"/>
      <c r="ALO573" s="169"/>
      <c r="ALP573" s="169"/>
      <c r="ALQ573" s="169"/>
      <c r="ALR573" s="169"/>
      <c r="ALS573" s="169"/>
      <c r="ALT573" s="169"/>
      <c r="ALU573" s="169"/>
      <c r="ALV573" s="169"/>
      <c r="ALW573" s="169"/>
      <c r="ALX573" s="169"/>
      <c r="ALY573" s="169"/>
      <c r="ALZ573" s="169"/>
      <c r="AMA573" s="169"/>
      <c r="AMB573" s="169"/>
      <c r="AMC573" s="169"/>
      <c r="AMD573" s="169"/>
      <c r="AME573" s="169"/>
      <c r="AMF573" s="169"/>
      <c r="AMG573" s="169"/>
      <c r="AMH573" s="169"/>
      <c r="AMI573" s="169"/>
      <c r="AMJ573" s="169"/>
      <c r="AMK573" s="169"/>
      <c r="AML573" s="169"/>
      <c r="AMM573" s="169"/>
      <c r="AMN573" s="169"/>
      <c r="AMO573" s="169"/>
      <c r="AMP573" s="169"/>
      <c r="AMQ573" s="169"/>
      <c r="AMR573" s="169"/>
      <c r="AMS573" s="169"/>
      <c r="AMT573" s="169"/>
      <c r="AMU573" s="169"/>
      <c r="AMV573" s="169"/>
      <c r="AMW573" s="169"/>
      <c r="AMX573" s="169"/>
      <c r="AMY573" s="169"/>
      <c r="AMZ573" s="169"/>
      <c r="ANA573" s="546"/>
      <c r="ANB573" s="546"/>
      <c r="ANC573" s="546"/>
      <c r="AND573" s="546"/>
      <c r="ANE573" s="546"/>
      <c r="ANF573" s="546"/>
      <c r="ANG573" s="546"/>
      <c r="ANH573" s="546"/>
      <c r="ANI573" s="546"/>
      <c r="ANJ573" s="546"/>
      <c r="ANK573" s="546"/>
      <c r="ANL573" s="546"/>
      <c r="ANM573" s="546"/>
      <c r="ANN573" s="546"/>
      <c r="ANO573" s="546"/>
      <c r="ANP573" s="546"/>
      <c r="ANQ573" s="546"/>
      <c r="ANR573" s="546"/>
      <c r="ANS573" s="546"/>
      <c r="ANT573" s="546"/>
      <c r="ANU573" s="546"/>
      <c r="ANV573" s="546"/>
      <c r="ANW573" s="546"/>
      <c r="ANX573" s="546"/>
      <c r="ANY573" s="89"/>
      <c r="ANZ573" s="89"/>
      <c r="AOA573" s="89"/>
      <c r="AOB573" s="89"/>
      <c r="AOC573" s="89"/>
      <c r="AOD573" s="546"/>
      <c r="AOE573" s="546"/>
      <c r="AOF573" s="89"/>
      <c r="AOG573" s="89"/>
      <c r="AOH573" s="546"/>
      <c r="AOI573" s="546"/>
      <c r="AOJ573" s="89"/>
      <c r="AOK573" s="89"/>
      <c r="AOL573" s="546"/>
      <c r="AOM573" s="546"/>
      <c r="AON573" s="546"/>
      <c r="AOO573" s="546"/>
      <c r="AOP573" s="546"/>
      <c r="AOQ573" s="546"/>
      <c r="AOR573" s="546"/>
      <c r="AOS573" s="89"/>
      <c r="AOT573" s="89"/>
      <c r="AOU573" s="546"/>
      <c r="AOV573" s="546"/>
      <c r="AOW573" s="89"/>
      <c r="AOX573" s="89"/>
      <c r="AOY573" s="546"/>
      <c r="AOZ573" s="546"/>
      <c r="APA573" s="546"/>
      <c r="APB573" s="546"/>
      <c r="APC573" s="546"/>
      <c r="APD573" s="204"/>
      <c r="APE573" s="108"/>
      <c r="APF573" s="546"/>
      <c r="APG573" s="546"/>
      <c r="APH573" s="546"/>
      <c r="API573" s="546"/>
      <c r="APJ573" s="546"/>
      <c r="APK573" s="546"/>
      <c r="APL573" s="546"/>
      <c r="APM573" s="169"/>
      <c r="APN573" s="169"/>
      <c r="APO573" s="169"/>
      <c r="APP573" s="169"/>
      <c r="APQ573" s="169"/>
      <c r="APR573" s="169"/>
      <c r="APS573" s="169"/>
      <c r="APT573" s="169"/>
      <c r="APU573" s="169"/>
      <c r="APV573" s="169"/>
      <c r="APW573" s="169"/>
      <c r="APX573" s="169"/>
      <c r="APY573" s="169"/>
      <c r="APZ573" s="169"/>
      <c r="AQA573" s="169"/>
      <c r="AQB573" s="169"/>
      <c r="AQC573" s="169"/>
      <c r="AQD573" s="169"/>
      <c r="AQE573" s="169"/>
      <c r="AQF573" s="169"/>
      <c r="AQG573" s="169"/>
      <c r="AQH573" s="169"/>
      <c r="AQI573" s="169"/>
      <c r="AQJ573" s="169"/>
      <c r="AQK573" s="169"/>
      <c r="AQL573" s="169"/>
      <c r="AQM573" s="169"/>
      <c r="AQN573" s="169"/>
      <c r="AQO573" s="169"/>
      <c r="AQP573" s="169"/>
      <c r="AQQ573" s="169"/>
      <c r="AQR573" s="169"/>
      <c r="AQS573" s="169"/>
      <c r="AQT573" s="169"/>
      <c r="AQU573" s="169"/>
      <c r="AQV573" s="169"/>
      <c r="AQW573" s="169"/>
      <c r="AQX573" s="169"/>
      <c r="AQY573" s="169"/>
      <c r="AQZ573" s="169"/>
      <c r="ARA573" s="169"/>
      <c r="ARB573" s="169"/>
      <c r="ARC573" s="169"/>
      <c r="ARD573" s="169"/>
      <c r="ARE573" s="546"/>
      <c r="ARF573" s="546"/>
      <c r="ARG573" s="546"/>
      <c r="ARH573" s="546"/>
      <c r="ARI573" s="546"/>
      <c r="ARJ573" s="546"/>
      <c r="ARK573" s="546"/>
      <c r="ARL573" s="546"/>
      <c r="ARM573" s="546"/>
      <c r="ARN573" s="546"/>
      <c r="ARO573" s="546"/>
      <c r="ARP573" s="546"/>
      <c r="ARQ573" s="546"/>
      <c r="ARR573" s="546"/>
      <c r="ARS573" s="546"/>
      <c r="ART573" s="546"/>
      <c r="ARU573" s="546"/>
      <c r="ARV573" s="546"/>
      <c r="ARW573" s="546"/>
      <c r="ARX573" s="546"/>
      <c r="ARY573" s="546"/>
      <c r="ARZ573" s="546"/>
      <c r="ASA573" s="546"/>
      <c r="ASB573" s="546"/>
      <c r="ASC573" s="89"/>
      <c r="ASD573" s="89"/>
      <c r="ASE573" s="89"/>
      <c r="ASF573" s="89"/>
      <c r="ASG573" s="89"/>
      <c r="ASH573" s="546"/>
      <c r="ASI573" s="546"/>
      <c r="ASJ573" s="89"/>
      <c r="ASK573" s="89"/>
      <c r="ASL573" s="546"/>
      <c r="ASM573" s="546"/>
      <c r="ASN573" s="89"/>
      <c r="ASO573" s="89"/>
      <c r="ASP573" s="546"/>
      <c r="ASQ573" s="546"/>
      <c r="ASR573" s="546"/>
      <c r="ASS573" s="546"/>
      <c r="AST573" s="546"/>
      <c r="ASU573" s="546"/>
      <c r="ASV573" s="546"/>
      <c r="ASW573" s="89"/>
      <c r="ASX573" s="89"/>
      <c r="ASY573" s="546"/>
      <c r="ASZ573" s="546"/>
      <c r="ATA573" s="89"/>
      <c r="ATB573" s="89"/>
      <c r="ATC573" s="546"/>
      <c r="ATD573" s="546"/>
      <c r="ATE573" s="546"/>
      <c r="ATF573" s="546"/>
      <c r="ATG573" s="546"/>
      <c r="ATH573" s="204"/>
      <c r="ATI573" s="108"/>
      <c r="ATJ573" s="546"/>
      <c r="ATK573" s="546"/>
      <c r="ATL573" s="546"/>
      <c r="ATM573" s="546"/>
      <c r="ATN573" s="546"/>
      <c r="ATO573" s="546"/>
      <c r="ATP573" s="546"/>
      <c r="ATQ573" s="169"/>
      <c r="ATR573" s="169"/>
      <c r="ATS573" s="169"/>
      <c r="ATT573" s="169"/>
      <c r="ATU573" s="169"/>
      <c r="ATV573" s="169"/>
      <c r="ATW573" s="169"/>
      <c r="ATX573" s="169"/>
      <c r="ATY573" s="169"/>
      <c r="ATZ573" s="169"/>
      <c r="AUA573" s="169"/>
      <c r="AUB573" s="169"/>
      <c r="AUC573" s="169"/>
      <c r="AUD573" s="169"/>
      <c r="AUE573" s="169"/>
      <c r="AUF573" s="169"/>
      <c r="AUG573" s="169"/>
      <c r="AUH573" s="169"/>
      <c r="AUI573" s="169"/>
      <c r="AUJ573" s="169"/>
      <c r="AUK573" s="169"/>
      <c r="AUL573" s="169"/>
      <c r="AUM573" s="169"/>
      <c r="AUN573" s="169"/>
      <c r="AUO573" s="169"/>
      <c r="AUP573" s="169"/>
      <c r="AUQ573" s="169"/>
      <c r="AUR573" s="169"/>
      <c r="AUS573" s="169"/>
      <c r="AUT573" s="169"/>
      <c r="AUU573" s="169"/>
      <c r="AUV573" s="169"/>
      <c r="AUW573" s="169"/>
      <c r="AUX573" s="169"/>
      <c r="AUY573" s="169"/>
      <c r="AUZ573" s="169"/>
      <c r="AVA573" s="169"/>
      <c r="AVB573" s="169"/>
      <c r="AVC573" s="169"/>
      <c r="AVD573" s="169"/>
      <c r="AVE573" s="169"/>
      <c r="AVF573" s="169"/>
      <c r="AVG573" s="169"/>
      <c r="AVH573" s="169"/>
      <c r="AVI573" s="546"/>
      <c r="AVJ573" s="546"/>
      <c r="AVK573" s="546"/>
      <c r="AVL573" s="546"/>
      <c r="AVM573" s="546"/>
      <c r="AVN573" s="546"/>
      <c r="AVO573" s="546"/>
      <c r="AVP573" s="546"/>
      <c r="AVQ573" s="546"/>
      <c r="AVR573" s="546"/>
      <c r="AVS573" s="546"/>
      <c r="AVT573" s="546"/>
      <c r="AVU573" s="546"/>
      <c r="AVV573" s="546"/>
      <c r="AVW573" s="546"/>
      <c r="AVX573" s="546"/>
      <c r="AVY573" s="546"/>
      <c r="AVZ573" s="546"/>
      <c r="AWA573" s="546"/>
      <c r="AWB573" s="546"/>
      <c r="AWC573" s="546"/>
      <c r="AWD573" s="546"/>
      <c r="AWE573" s="546"/>
      <c r="AWF573" s="546"/>
      <c r="AWG573" s="89"/>
      <c r="AWH573" s="89"/>
      <c r="AWI573" s="89"/>
      <c r="AWJ573" s="89"/>
      <c r="AWK573" s="89"/>
      <c r="AWL573" s="546"/>
      <c r="AWM573" s="546"/>
      <c r="AWN573" s="89"/>
      <c r="AWO573" s="89"/>
      <c r="AWP573" s="546"/>
      <c r="AWQ573" s="546"/>
      <c r="AWR573" s="89"/>
      <c r="AWS573" s="89"/>
      <c r="AWT573" s="546"/>
      <c r="AWU573" s="546"/>
      <c r="AWV573" s="546"/>
      <c r="AWW573" s="546"/>
      <c r="AWX573" s="546"/>
      <c r="AWY573" s="546"/>
      <c r="AWZ573" s="546"/>
      <c r="AXA573" s="89"/>
      <c r="AXB573" s="89"/>
      <c r="AXC573" s="546"/>
      <c r="AXD573" s="546"/>
      <c r="AXE573" s="89"/>
      <c r="AXF573" s="89"/>
      <c r="AXG573" s="546"/>
      <c r="AXH573" s="546"/>
      <c r="AXI573" s="546"/>
      <c r="AXJ573" s="546"/>
      <c r="AXK573" s="546"/>
      <c r="AXL573" s="204"/>
      <c r="AXM573" s="108"/>
      <c r="AXN573" s="546"/>
      <c r="AXO573" s="546"/>
      <c r="AXP573" s="546"/>
      <c r="AXQ573" s="546"/>
      <c r="AXR573" s="546"/>
      <c r="AXS573" s="546"/>
      <c r="AXT573" s="546"/>
      <c r="AXU573" s="169"/>
      <c r="AXV573" s="169"/>
      <c r="AXW573" s="169"/>
      <c r="AXX573" s="169"/>
      <c r="AXY573" s="169"/>
      <c r="AXZ573" s="169"/>
      <c r="AYA573" s="169"/>
      <c r="AYB573" s="169"/>
      <c r="AYC573" s="169"/>
      <c r="AYD573" s="169"/>
      <c r="AYE573" s="169"/>
      <c r="AYF573" s="169"/>
      <c r="AYG573" s="169"/>
      <c r="AYH573" s="169"/>
      <c r="AYI573" s="169"/>
      <c r="AYJ573" s="169"/>
      <c r="AYK573" s="169"/>
      <c r="AYL573" s="169"/>
      <c r="AYM573" s="169"/>
      <c r="AYN573" s="169"/>
      <c r="AYO573" s="169"/>
      <c r="AYP573" s="169"/>
      <c r="AYQ573" s="169"/>
      <c r="AYR573" s="169"/>
      <c r="AYS573" s="169"/>
      <c r="AYT573" s="169"/>
      <c r="AYU573" s="169"/>
      <c r="AYV573" s="169"/>
      <c r="AYW573" s="169"/>
      <c r="AYX573" s="169"/>
      <c r="AYY573" s="169"/>
      <c r="AYZ573" s="169"/>
      <c r="AZA573" s="169"/>
      <c r="AZB573" s="169"/>
      <c r="AZC573" s="169"/>
      <c r="AZD573" s="169"/>
      <c r="AZE573" s="169"/>
      <c r="AZF573" s="169"/>
      <c r="AZG573" s="169"/>
      <c r="AZH573" s="169"/>
      <c r="AZI573" s="169"/>
      <c r="AZJ573" s="169"/>
      <c r="AZK573" s="169"/>
      <c r="AZL573" s="169"/>
      <c r="AZM573" s="546"/>
      <c r="AZN573" s="546"/>
      <c r="AZO573" s="546"/>
      <c r="AZP573" s="546"/>
      <c r="AZQ573" s="546"/>
      <c r="AZR573" s="546"/>
      <c r="AZS573" s="546"/>
      <c r="AZT573" s="546"/>
      <c r="AZU573" s="546"/>
      <c r="AZV573" s="546"/>
      <c r="AZW573" s="546"/>
      <c r="AZX573" s="546"/>
      <c r="AZY573" s="546"/>
      <c r="AZZ573" s="546"/>
      <c r="BAA573" s="546"/>
      <c r="BAB573" s="546"/>
      <c r="BAC573" s="546"/>
      <c r="BAD573" s="546"/>
      <c r="BAE573" s="546"/>
      <c r="BAF573" s="546"/>
      <c r="BAG573" s="546"/>
      <c r="BAH573" s="546"/>
      <c r="BAI573" s="546"/>
      <c r="BAJ573" s="546"/>
      <c r="BAK573" s="89"/>
      <c r="BAL573" s="89"/>
      <c r="BAM573" s="89"/>
      <c r="BAN573" s="89"/>
      <c r="BAO573" s="89"/>
      <c r="BAP573" s="546"/>
      <c r="BAQ573" s="546"/>
      <c r="BAR573" s="89"/>
      <c r="BAS573" s="89"/>
      <c r="BAT573" s="546"/>
      <c r="BAU573" s="546"/>
      <c r="BAV573" s="89"/>
      <c r="BAW573" s="89"/>
      <c r="BAX573" s="546"/>
      <c r="BAY573" s="546"/>
      <c r="BAZ573" s="546"/>
      <c r="BBA573" s="546"/>
      <c r="BBB573" s="546"/>
      <c r="BBC573" s="546"/>
      <c r="BBD573" s="546"/>
      <c r="BBE573" s="89"/>
      <c r="BBF573" s="89"/>
      <c r="BBG573" s="546"/>
      <c r="BBH573" s="546"/>
      <c r="BBI573" s="89"/>
      <c r="BBJ573" s="89"/>
      <c r="BBK573" s="546"/>
      <c r="BBL573" s="546"/>
      <c r="BBM573" s="546"/>
      <c r="BBN573" s="546"/>
      <c r="BBO573" s="546"/>
      <c r="BBP573" s="204"/>
      <c r="BBQ573" s="108"/>
      <c r="BBR573" s="546"/>
      <c r="BBS573" s="546"/>
      <c r="BBT573" s="546"/>
      <c r="BBU573" s="546"/>
      <c r="BBV573" s="546"/>
      <c r="BBW573" s="546"/>
      <c r="BBX573" s="546"/>
      <c r="BBY573" s="169"/>
      <c r="BBZ573" s="169"/>
      <c r="BCA573" s="169"/>
      <c r="BCB573" s="169"/>
      <c r="BCC573" s="169"/>
      <c r="BCD573" s="169"/>
      <c r="BCE573" s="169"/>
      <c r="BCF573" s="169"/>
      <c r="BCG573" s="169"/>
      <c r="BCH573" s="169"/>
      <c r="BCI573" s="169"/>
      <c r="BCJ573" s="169"/>
      <c r="BCK573" s="169"/>
      <c r="BCL573" s="169"/>
      <c r="BCM573" s="169"/>
      <c r="BCN573" s="169"/>
      <c r="BCO573" s="169"/>
      <c r="BCP573" s="169"/>
      <c r="BCQ573" s="169"/>
      <c r="BCR573" s="169"/>
      <c r="BCS573" s="169"/>
      <c r="BCT573" s="169"/>
      <c r="BCU573" s="169"/>
      <c r="BCV573" s="169"/>
      <c r="BCW573" s="169"/>
      <c r="BCX573" s="169"/>
      <c r="BCY573" s="169"/>
      <c r="BCZ573" s="169"/>
      <c r="BDA573" s="169"/>
      <c r="BDB573" s="169"/>
      <c r="BDC573" s="169"/>
      <c r="BDD573" s="169"/>
      <c r="BDE573" s="169"/>
      <c r="BDF573" s="169"/>
      <c r="BDG573" s="169"/>
      <c r="BDH573" s="169"/>
      <c r="BDI573" s="169"/>
      <c r="BDJ573" s="169"/>
      <c r="BDK573" s="169"/>
      <c r="BDL573" s="169"/>
      <c r="BDM573" s="169"/>
      <c r="BDN573" s="169"/>
      <c r="BDO573" s="169"/>
      <c r="BDP573" s="169"/>
      <c r="BDQ573" s="546"/>
      <c r="BDR573" s="546"/>
      <c r="BDS573" s="546"/>
      <c r="BDT573" s="546"/>
      <c r="BDU573" s="546"/>
      <c r="BDV573" s="546"/>
      <c r="BDW573" s="546"/>
      <c r="BDX573" s="546"/>
      <c r="BDY573" s="546"/>
      <c r="BDZ573" s="546"/>
      <c r="BEA573" s="546"/>
      <c r="BEB573" s="546"/>
      <c r="BEC573" s="546"/>
      <c r="BED573" s="546"/>
      <c r="BEE573" s="546"/>
      <c r="BEF573" s="546"/>
      <c r="BEG573" s="546"/>
      <c r="BEH573" s="546"/>
      <c r="BEI573" s="546"/>
      <c r="BEJ573" s="546"/>
      <c r="BEK573" s="546"/>
      <c r="BEL573" s="546"/>
      <c r="BEM573" s="546"/>
      <c r="BEN573" s="546"/>
      <c r="BEO573" s="89"/>
      <c r="BEP573" s="89"/>
      <c r="BEQ573" s="89"/>
      <c r="BER573" s="89"/>
      <c r="BES573" s="89"/>
      <c r="BET573" s="546"/>
      <c r="BEU573" s="546"/>
      <c r="BEV573" s="89"/>
      <c r="BEW573" s="89"/>
      <c r="BEX573" s="546"/>
      <c r="BEY573" s="546"/>
      <c r="BEZ573" s="89"/>
      <c r="BFA573" s="89"/>
      <c r="BFB573" s="546"/>
      <c r="BFC573" s="546"/>
      <c r="BFD573" s="546"/>
      <c r="BFE573" s="546"/>
      <c r="BFF573" s="546"/>
      <c r="BFG573" s="546"/>
      <c r="BFH573" s="546"/>
      <c r="BFI573" s="89"/>
      <c r="BFJ573" s="89"/>
      <c r="BFK573" s="546"/>
      <c r="BFL573" s="546"/>
      <c r="BFM573" s="89"/>
      <c r="BFN573" s="89"/>
      <c r="BFO573" s="546"/>
      <c r="BFP573" s="546"/>
      <c r="BFQ573" s="546"/>
      <c r="BFR573" s="546"/>
      <c r="BFS573" s="546"/>
      <c r="BFT573" s="204"/>
      <c r="BFU573" s="108"/>
      <c r="BFV573" s="546"/>
      <c r="BFW573" s="546"/>
      <c r="BFX573" s="546"/>
      <c r="BFY573" s="546"/>
      <c r="BFZ573" s="546"/>
      <c r="BGA573" s="546"/>
      <c r="BGB573" s="546"/>
      <c r="BGC573" s="169"/>
      <c r="BGD573" s="169"/>
      <c r="BGE573" s="169"/>
      <c r="BGF573" s="169"/>
      <c r="BGG573" s="169"/>
      <c r="BGH573" s="169"/>
      <c r="BGI573" s="169"/>
      <c r="BGJ573" s="169"/>
      <c r="BGK573" s="169"/>
      <c r="BGL573" s="169"/>
      <c r="BGM573" s="169"/>
      <c r="BGN573" s="169"/>
      <c r="BGO573" s="169"/>
      <c r="BGP573" s="169"/>
      <c r="BGQ573" s="169"/>
      <c r="BGR573" s="169"/>
      <c r="BGS573" s="169"/>
      <c r="BGT573" s="169"/>
      <c r="BGU573" s="169"/>
      <c r="BGV573" s="169"/>
      <c r="BGW573" s="169"/>
      <c r="BGX573" s="169"/>
      <c r="BGY573" s="169"/>
      <c r="BGZ573" s="169"/>
      <c r="BHA573" s="169"/>
      <c r="BHB573" s="169"/>
      <c r="BHC573" s="169"/>
      <c r="BHD573" s="169"/>
      <c r="BHE573" s="169"/>
      <c r="BHF573" s="169"/>
      <c r="BHG573" s="169"/>
      <c r="BHH573" s="169"/>
      <c r="BHI573" s="169"/>
      <c r="BHJ573" s="169"/>
      <c r="BHK573" s="169"/>
      <c r="BHL573" s="169"/>
      <c r="BHM573" s="169"/>
      <c r="BHN573" s="169"/>
      <c r="BHO573" s="169"/>
      <c r="BHP573" s="169"/>
      <c r="BHQ573" s="169"/>
      <c r="BHR573" s="169"/>
      <c r="BHS573" s="169"/>
      <c r="BHT573" s="169"/>
      <c r="BHU573" s="546"/>
      <c r="BHV573" s="546"/>
      <c r="BHW573" s="546"/>
      <c r="BHX573" s="546"/>
      <c r="BHY573" s="546"/>
      <c r="BHZ573" s="546"/>
      <c r="BIA573" s="546"/>
      <c r="BIB573" s="546"/>
      <c r="BIC573" s="546"/>
      <c r="BID573" s="546"/>
      <c r="BIE573" s="546"/>
      <c r="BIF573" s="546"/>
      <c r="BIG573" s="546"/>
      <c r="BIH573" s="546"/>
      <c r="BII573" s="546"/>
      <c r="BIJ573" s="546"/>
      <c r="BIK573" s="546"/>
      <c r="BIL573" s="546"/>
      <c r="BIM573" s="546"/>
      <c r="BIN573" s="546"/>
      <c r="BIO573" s="546"/>
      <c r="BIP573" s="546"/>
      <c r="BIQ573" s="546"/>
      <c r="BIR573" s="546"/>
      <c r="BIS573" s="89"/>
      <c r="BIT573" s="89"/>
      <c r="BIU573" s="89"/>
      <c r="BIV573" s="89"/>
      <c r="BIW573" s="89"/>
      <c r="BIX573" s="546"/>
      <c r="BIY573" s="546"/>
      <c r="BIZ573" s="89"/>
      <c r="BJA573" s="89"/>
      <c r="BJB573" s="546"/>
      <c r="BJC573" s="546"/>
      <c r="BJD573" s="89"/>
      <c r="BJE573" s="89"/>
      <c r="BJF573" s="546"/>
      <c r="BJG573" s="546"/>
      <c r="BJH573" s="546"/>
      <c r="BJI573" s="546"/>
      <c r="BJJ573" s="546"/>
      <c r="BJK573" s="546"/>
      <c r="BJL573" s="546"/>
      <c r="BJM573" s="89"/>
      <c r="BJN573" s="89"/>
      <c r="BJO573" s="546"/>
      <c r="BJP573" s="546"/>
      <c r="BJQ573" s="89"/>
      <c r="BJR573" s="89"/>
      <c r="BJS573" s="546"/>
      <c r="BJT573" s="546"/>
      <c r="BJU573" s="546"/>
      <c r="BJV573" s="546"/>
      <c r="BJW573" s="546"/>
      <c r="BJX573" s="204"/>
      <c r="BJY573" s="108"/>
      <c r="BJZ573" s="546"/>
      <c r="BKA573" s="546"/>
      <c r="BKB573" s="546"/>
      <c r="BKC573" s="546"/>
      <c r="BKD573" s="546"/>
      <c r="BKE573" s="546"/>
      <c r="BKF573" s="546"/>
      <c r="BKG573" s="169"/>
      <c r="BKH573" s="169"/>
      <c r="BKI573" s="169"/>
      <c r="BKJ573" s="169"/>
      <c r="BKK573" s="169"/>
      <c r="BKL573" s="169"/>
      <c r="BKM573" s="169"/>
      <c r="BKN573" s="169"/>
      <c r="BKO573" s="169"/>
      <c r="BKP573" s="169"/>
      <c r="BKQ573" s="169"/>
      <c r="BKR573" s="169"/>
      <c r="BKS573" s="169"/>
      <c r="BKT573" s="169"/>
      <c r="BKU573" s="169"/>
      <c r="BKV573" s="169"/>
      <c r="BKW573" s="169"/>
      <c r="BKX573" s="169"/>
      <c r="BKY573" s="169"/>
      <c r="BKZ573" s="169"/>
      <c r="BLA573" s="169"/>
      <c r="BLB573" s="169"/>
      <c r="BLC573" s="169"/>
      <c r="BLD573" s="169"/>
      <c r="BLE573" s="169"/>
      <c r="BLF573" s="169"/>
      <c r="BLG573" s="169"/>
      <c r="BLH573" s="169"/>
      <c r="BLI573" s="169"/>
      <c r="BLJ573" s="169"/>
      <c r="BLK573" s="169"/>
      <c r="BLL573" s="169"/>
      <c r="BLM573" s="169"/>
      <c r="BLN573" s="169"/>
      <c r="BLO573" s="169"/>
      <c r="BLP573" s="169"/>
      <c r="BLQ573" s="169"/>
      <c r="BLR573" s="169"/>
      <c r="BLS573" s="169"/>
      <c r="BLT573" s="169"/>
      <c r="BLU573" s="169"/>
      <c r="BLV573" s="169"/>
      <c r="BLW573" s="169"/>
      <c r="BLX573" s="169"/>
      <c r="BLY573" s="546"/>
      <c r="BLZ573" s="546"/>
      <c r="BMA573" s="546"/>
      <c r="BMB573" s="546"/>
      <c r="BMC573" s="546"/>
      <c r="BMD573" s="546"/>
      <c r="BME573" s="546"/>
      <c r="BMF573" s="546"/>
      <c r="BMG573" s="546"/>
      <c r="BMH573" s="546"/>
      <c r="BMI573" s="546"/>
      <c r="BMJ573" s="546"/>
      <c r="BMK573" s="546"/>
      <c r="BML573" s="546"/>
      <c r="BMM573" s="546"/>
      <c r="BMN573" s="546"/>
      <c r="BMO573" s="546"/>
      <c r="BMP573" s="546"/>
      <c r="BMQ573" s="546"/>
      <c r="BMR573" s="546"/>
      <c r="BMS573" s="546"/>
      <c r="BMT573" s="546"/>
      <c r="BMU573" s="546"/>
      <c r="BMV573" s="546"/>
      <c r="BMW573" s="89"/>
      <c r="BMX573" s="89"/>
      <c r="BMY573" s="89"/>
      <c r="BMZ573" s="89"/>
      <c r="BNA573" s="89"/>
      <c r="BNB573" s="546"/>
      <c r="BNC573" s="546"/>
      <c r="BND573" s="89"/>
      <c r="BNE573" s="89"/>
      <c r="BNF573" s="546"/>
      <c r="BNG573" s="546"/>
      <c r="BNH573" s="89"/>
      <c r="BNI573" s="89"/>
      <c r="BNJ573" s="546"/>
      <c r="BNK573" s="546"/>
      <c r="BNL573" s="546"/>
      <c r="BNM573" s="546"/>
      <c r="BNN573" s="546"/>
      <c r="BNO573" s="546"/>
      <c r="BNP573" s="546"/>
      <c r="BNQ573" s="89"/>
      <c r="BNR573" s="89"/>
      <c r="BNS573" s="546"/>
      <c r="BNT573" s="546"/>
      <c r="BNU573" s="89"/>
      <c r="BNV573" s="89"/>
      <c r="BNW573" s="546"/>
      <c r="BNX573" s="546"/>
      <c r="BNY573" s="546"/>
      <c r="BNZ573" s="546"/>
      <c r="BOA573" s="546"/>
      <c r="BOB573" s="204"/>
      <c r="BOC573" s="108"/>
      <c r="BOD573" s="546"/>
      <c r="BOE573" s="546"/>
      <c r="BOF573" s="546"/>
      <c r="BOG573" s="546"/>
      <c r="BOH573" s="546"/>
      <c r="BOI573" s="546"/>
      <c r="BOJ573" s="546"/>
      <c r="BOK573" s="169"/>
      <c r="BOL573" s="169"/>
      <c r="BOM573" s="169"/>
      <c r="BON573" s="169"/>
      <c r="BOO573" s="169"/>
      <c r="BOP573" s="169"/>
      <c r="BOQ573" s="169"/>
      <c r="BOR573" s="169"/>
      <c r="BOS573" s="169"/>
      <c r="BOT573" s="169"/>
      <c r="BOU573" s="169"/>
      <c r="BOV573" s="169"/>
      <c r="BOW573" s="169"/>
      <c r="BOX573" s="169"/>
      <c r="BOY573" s="169"/>
      <c r="BOZ573" s="169"/>
      <c r="BPA573" s="169"/>
      <c r="BPB573" s="169"/>
      <c r="BPC573" s="169"/>
      <c r="BPD573" s="169"/>
      <c r="BPE573" s="169"/>
      <c r="BPF573" s="169"/>
      <c r="BPG573" s="169"/>
      <c r="BPH573" s="169"/>
      <c r="BPI573" s="169"/>
      <c r="BPJ573" s="169"/>
      <c r="BPK573" s="169"/>
      <c r="BPL573" s="169"/>
      <c r="BPM573" s="169"/>
      <c r="BPN573" s="169"/>
      <c r="BPO573" s="169"/>
      <c r="BPP573" s="169"/>
      <c r="BPQ573" s="169"/>
      <c r="BPR573" s="169"/>
      <c r="BPS573" s="169"/>
      <c r="BPT573" s="169"/>
      <c r="BPU573" s="169"/>
      <c r="BPV573" s="169"/>
      <c r="BPW573" s="169"/>
      <c r="BPX573" s="169"/>
      <c r="BPY573" s="169"/>
      <c r="BPZ573" s="169"/>
      <c r="BQA573" s="169"/>
      <c r="BQB573" s="169"/>
      <c r="BQC573" s="546"/>
      <c r="BQD573" s="546"/>
      <c r="BQE573" s="546"/>
      <c r="BQF573" s="546"/>
      <c r="BQG573" s="546"/>
      <c r="BQH573" s="546"/>
      <c r="BQI573" s="546"/>
      <c r="BQJ573" s="546"/>
      <c r="BQK573" s="546"/>
      <c r="BQL573" s="546"/>
      <c r="BQM573" s="546"/>
      <c r="BQN573" s="546"/>
      <c r="BQO573" s="546"/>
      <c r="BQP573" s="546"/>
      <c r="BQQ573" s="546"/>
      <c r="BQR573" s="546"/>
      <c r="BQS573" s="546"/>
      <c r="BQT573" s="546"/>
      <c r="BQU573" s="546"/>
      <c r="BQV573" s="546"/>
      <c r="BQW573" s="546"/>
      <c r="BQX573" s="546"/>
      <c r="BQY573" s="546"/>
      <c r="BQZ573" s="546"/>
      <c r="BRA573" s="89"/>
      <c r="BRB573" s="89"/>
      <c r="BRC573" s="89"/>
      <c r="BRD573" s="89"/>
      <c r="BRE573" s="89"/>
      <c r="BRF573" s="546"/>
      <c r="BRG573" s="546"/>
      <c r="BRH573" s="89"/>
      <c r="BRI573" s="89"/>
      <c r="BRJ573" s="546"/>
      <c r="BRK573" s="546"/>
      <c r="BRL573" s="89"/>
      <c r="BRM573" s="89"/>
      <c r="BRN573" s="546"/>
      <c r="BRO573" s="546"/>
      <c r="BRP573" s="546"/>
      <c r="BRQ573" s="546"/>
      <c r="BRR573" s="546"/>
      <c r="BRS573" s="546"/>
      <c r="BRT573" s="546"/>
      <c r="BRU573" s="89"/>
      <c r="BRV573" s="89"/>
      <c r="BRW573" s="546"/>
      <c r="BRX573" s="546"/>
      <c r="BRY573" s="89"/>
      <c r="BRZ573" s="89"/>
      <c r="BSA573" s="546"/>
      <c r="BSB573" s="546"/>
      <c r="BSC573" s="546"/>
      <c r="BSD573" s="546"/>
      <c r="BSE573" s="546"/>
      <c r="BSF573" s="204"/>
      <c r="BSG573" s="108"/>
      <c r="BSH573" s="546"/>
      <c r="BSI573" s="546"/>
      <c r="BSJ573" s="546"/>
      <c r="BSK573" s="546"/>
      <c r="BSL573" s="546"/>
      <c r="BSM573" s="546"/>
      <c r="BSN573" s="546"/>
      <c r="BSO573" s="169"/>
      <c r="BSP573" s="169"/>
      <c r="BSQ573" s="169"/>
      <c r="BSR573" s="169"/>
      <c r="BSS573" s="169"/>
      <c r="BST573" s="169"/>
      <c r="BSU573" s="169"/>
      <c r="BSV573" s="169"/>
      <c r="BSW573" s="169"/>
      <c r="BSX573" s="169"/>
      <c r="BSY573" s="169"/>
      <c r="BSZ573" s="169"/>
      <c r="BTA573" s="169"/>
      <c r="BTB573" s="169"/>
      <c r="BTC573" s="169"/>
      <c r="BTD573" s="169"/>
      <c r="BTE573" s="169"/>
      <c r="BTF573" s="169"/>
      <c r="BTG573" s="169"/>
      <c r="BTH573" s="169"/>
      <c r="BTI573" s="169"/>
      <c r="BTJ573" s="169"/>
      <c r="BTK573" s="169"/>
      <c r="BTL573" s="169"/>
      <c r="BTM573" s="169"/>
      <c r="BTN573" s="169"/>
      <c r="BTO573" s="169"/>
      <c r="BTP573" s="169"/>
      <c r="BTQ573" s="169"/>
      <c r="BTR573" s="169"/>
      <c r="BTS573" s="169"/>
      <c r="BTT573" s="169"/>
      <c r="BTU573" s="169"/>
      <c r="BTV573" s="169"/>
      <c r="BTW573" s="169"/>
      <c r="BTX573" s="169"/>
      <c r="BTY573" s="169"/>
      <c r="BTZ573" s="169"/>
      <c r="BUA573" s="169"/>
      <c r="BUB573" s="169"/>
      <c r="BUC573" s="169"/>
      <c r="BUD573" s="169"/>
      <c r="BUE573" s="169"/>
      <c r="BUF573" s="169"/>
      <c r="BUG573" s="546"/>
      <c r="BUH573" s="546"/>
      <c r="BUI573" s="546"/>
      <c r="BUJ573" s="546"/>
      <c r="BUK573" s="546"/>
      <c r="BUL573" s="546"/>
      <c r="BUM573" s="546"/>
      <c r="BUN573" s="546"/>
      <c r="BUO573" s="546"/>
      <c r="BUP573" s="546"/>
      <c r="BUQ573" s="546"/>
      <c r="BUR573" s="546"/>
      <c r="BUS573" s="546"/>
      <c r="BUT573" s="546"/>
      <c r="BUU573" s="546"/>
      <c r="BUV573" s="546"/>
      <c r="BUW573" s="546"/>
      <c r="BUX573" s="546"/>
      <c r="BUY573" s="546"/>
      <c r="BUZ573" s="546"/>
      <c r="BVA573" s="546"/>
      <c r="BVB573" s="546"/>
      <c r="BVC573" s="546"/>
      <c r="BVD573" s="546"/>
      <c r="BVE573" s="89"/>
      <c r="BVF573" s="89"/>
      <c r="BVG573" s="89"/>
      <c r="BVH573" s="89"/>
      <c r="BVI573" s="89"/>
      <c r="BVJ573" s="546"/>
      <c r="BVK573" s="546"/>
      <c r="BVL573" s="89"/>
      <c r="BVM573" s="89"/>
      <c r="BVN573" s="546"/>
      <c r="BVO573" s="546"/>
      <c r="BVP573" s="89"/>
      <c r="BVQ573" s="89"/>
      <c r="BVR573" s="546"/>
      <c r="BVS573" s="546"/>
      <c r="BVT573" s="546"/>
      <c r="BVU573" s="546"/>
      <c r="BVV573" s="546"/>
      <c r="BVW573" s="546"/>
      <c r="BVX573" s="546"/>
      <c r="BVY573" s="89"/>
      <c r="BVZ573" s="89"/>
      <c r="BWA573" s="546"/>
      <c r="BWB573" s="546"/>
      <c r="BWC573" s="89"/>
      <c r="BWD573" s="89"/>
      <c r="BWE573" s="546"/>
      <c r="BWF573" s="546"/>
      <c r="BWG573" s="546"/>
      <c r="BWH573" s="546"/>
      <c r="BWI573" s="546"/>
      <c r="BWJ573" s="204"/>
      <c r="BWK573" s="108"/>
      <c r="BWL573" s="546"/>
      <c r="BWM573" s="546"/>
      <c r="BWN573" s="546"/>
      <c r="BWO573" s="546"/>
      <c r="BWP573" s="546"/>
      <c r="BWQ573" s="546"/>
      <c r="BWR573" s="546"/>
      <c r="BWS573" s="169"/>
      <c r="BWT573" s="169"/>
      <c r="BWU573" s="169"/>
      <c r="BWV573" s="169"/>
      <c r="BWW573" s="169"/>
      <c r="BWX573" s="169"/>
      <c r="BWY573" s="169"/>
      <c r="BWZ573" s="169"/>
      <c r="BXA573" s="169"/>
      <c r="BXB573" s="169"/>
      <c r="BXC573" s="169"/>
      <c r="BXD573" s="169"/>
      <c r="BXE573" s="169"/>
      <c r="BXF573" s="169"/>
      <c r="BXG573" s="169"/>
      <c r="BXH573" s="169"/>
      <c r="BXI573" s="169"/>
      <c r="BXJ573" s="169"/>
      <c r="BXK573" s="169"/>
      <c r="BXL573" s="169"/>
      <c r="BXM573" s="169"/>
      <c r="BXN573" s="169"/>
      <c r="BXO573" s="169"/>
      <c r="BXP573" s="169"/>
      <c r="BXQ573" s="169"/>
      <c r="BXR573" s="169"/>
      <c r="BXS573" s="169"/>
      <c r="BXT573" s="169"/>
      <c r="BXU573" s="169"/>
      <c r="BXV573" s="169"/>
      <c r="BXW573" s="169"/>
      <c r="BXX573" s="169"/>
      <c r="BXY573" s="169"/>
      <c r="BXZ573" s="169"/>
      <c r="BYA573" s="169"/>
      <c r="BYB573" s="169"/>
      <c r="BYC573" s="169"/>
      <c r="BYD573" s="169"/>
      <c r="BYE573" s="169"/>
      <c r="BYF573" s="169"/>
      <c r="BYG573" s="169"/>
      <c r="BYH573" s="169"/>
      <c r="BYI573" s="169"/>
      <c r="BYJ573" s="169"/>
      <c r="BYK573" s="546"/>
      <c r="BYL573" s="546"/>
      <c r="BYM573" s="546"/>
      <c r="BYN573" s="546"/>
      <c r="BYO573" s="546"/>
      <c r="BYP573" s="546"/>
      <c r="BYQ573" s="546"/>
      <c r="BYR573" s="546"/>
      <c r="BYS573" s="546"/>
      <c r="BYT573" s="546"/>
      <c r="BYU573" s="546"/>
      <c r="BYV573" s="546"/>
      <c r="BYW573" s="546"/>
      <c r="BYX573" s="546"/>
      <c r="BYY573" s="546"/>
      <c r="BYZ573" s="546"/>
      <c r="BZA573" s="546"/>
      <c r="BZB573" s="546"/>
      <c r="BZC573" s="546"/>
      <c r="BZD573" s="546"/>
      <c r="BZE573" s="546"/>
      <c r="BZF573" s="546"/>
      <c r="BZG573" s="546"/>
      <c r="BZH573" s="546"/>
      <c r="BZI573" s="89"/>
      <c r="BZJ573" s="89"/>
      <c r="BZK573" s="89"/>
      <c r="BZL573" s="89"/>
      <c r="BZM573" s="89"/>
      <c r="BZN573" s="546"/>
      <c r="BZO573" s="546"/>
      <c r="BZP573" s="89"/>
      <c r="BZQ573" s="89"/>
      <c r="BZR573" s="546"/>
      <c r="BZS573" s="546"/>
      <c r="BZT573" s="89"/>
      <c r="BZU573" s="89"/>
      <c r="BZV573" s="546"/>
      <c r="BZW573" s="546"/>
      <c r="BZX573" s="546"/>
      <c r="BZY573" s="546"/>
      <c r="BZZ573" s="546"/>
      <c r="CAA573" s="546"/>
      <c r="CAB573" s="546"/>
      <c r="CAC573" s="89"/>
      <c r="CAD573" s="89"/>
      <c r="CAE573" s="546"/>
      <c r="CAF573" s="546"/>
      <c r="CAG573" s="89"/>
      <c r="CAH573" s="89"/>
      <c r="CAI573" s="546"/>
      <c r="CAJ573" s="546"/>
      <c r="CAK573" s="546"/>
      <c r="CAL573" s="546"/>
      <c r="CAM573" s="546"/>
      <c r="CAN573" s="204"/>
      <c r="CAO573" s="108"/>
      <c r="CAP573" s="546"/>
      <c r="CAQ573" s="546"/>
      <c r="CAR573" s="546"/>
      <c r="CAS573" s="546"/>
      <c r="CAT573" s="546"/>
      <c r="CAU573" s="546"/>
      <c r="CAV573" s="546"/>
      <c r="CAW573" s="169"/>
      <c r="CAX573" s="169"/>
      <c r="CAY573" s="169"/>
      <c r="CAZ573" s="169"/>
      <c r="CBA573" s="169"/>
      <c r="CBB573" s="169"/>
      <c r="CBC573" s="169"/>
      <c r="CBD573" s="169"/>
      <c r="CBE573" s="169"/>
      <c r="CBF573" s="169"/>
      <c r="CBG573" s="169"/>
      <c r="CBH573" s="169"/>
      <c r="CBI573" s="169"/>
      <c r="CBJ573" s="169"/>
      <c r="CBK573" s="169"/>
      <c r="CBL573" s="169"/>
      <c r="CBM573" s="169"/>
      <c r="CBN573" s="169"/>
      <c r="CBO573" s="169"/>
      <c r="CBP573" s="169"/>
      <c r="CBQ573" s="169"/>
      <c r="CBR573" s="169"/>
      <c r="CBS573" s="169"/>
      <c r="CBT573" s="169"/>
      <c r="CBU573" s="169"/>
      <c r="CBV573" s="169"/>
      <c r="CBW573" s="169"/>
      <c r="CBX573" s="169"/>
      <c r="CBY573" s="169"/>
      <c r="CBZ573" s="169"/>
      <c r="CCA573" s="169"/>
      <c r="CCB573" s="169"/>
      <c r="CCC573" s="169"/>
      <c r="CCD573" s="169"/>
      <c r="CCE573" s="169"/>
      <c r="CCF573" s="169"/>
      <c r="CCG573" s="169"/>
      <c r="CCH573" s="169"/>
      <c r="CCI573" s="169"/>
      <c r="CCJ573" s="169"/>
      <c r="CCK573" s="169"/>
      <c r="CCL573" s="169"/>
      <c r="CCM573" s="169"/>
      <c r="CCN573" s="169"/>
      <c r="CCO573" s="546"/>
      <c r="CCP573" s="546"/>
      <c r="CCQ573" s="546"/>
      <c r="CCR573" s="546"/>
      <c r="CCS573" s="546"/>
      <c r="CCT573" s="546"/>
      <c r="CCU573" s="546"/>
      <c r="CCV573" s="546"/>
      <c r="CCW573" s="546"/>
      <c r="CCX573" s="546"/>
      <c r="CCY573" s="546"/>
      <c r="CCZ573" s="546"/>
      <c r="CDA573" s="546"/>
      <c r="CDB573" s="546"/>
      <c r="CDC573" s="546"/>
      <c r="CDD573" s="546"/>
      <c r="CDE573" s="546"/>
      <c r="CDF573" s="546"/>
      <c r="CDG573" s="546"/>
      <c r="CDH573" s="546"/>
      <c r="CDI573" s="546"/>
      <c r="CDJ573" s="546"/>
      <c r="CDK573" s="546"/>
      <c r="CDL573" s="546"/>
      <c r="CDM573" s="89"/>
      <c r="CDN573" s="89"/>
      <c r="CDO573" s="89"/>
      <c r="CDP573" s="89"/>
      <c r="CDQ573" s="89"/>
      <c r="CDR573" s="546"/>
      <c r="CDS573" s="546"/>
      <c r="CDT573" s="89"/>
      <c r="CDU573" s="89"/>
      <c r="CDV573" s="546"/>
      <c r="CDW573" s="546"/>
      <c r="CDX573" s="89"/>
      <c r="CDY573" s="89"/>
      <c r="CDZ573" s="546"/>
      <c r="CEA573" s="546"/>
      <c r="CEB573" s="546"/>
      <c r="CEC573" s="546"/>
      <c r="CED573" s="546"/>
      <c r="CEE573" s="546"/>
      <c r="CEF573" s="546"/>
      <c r="CEG573" s="89"/>
      <c r="CEH573" s="89"/>
      <c r="CEI573" s="546"/>
      <c r="CEJ573" s="546"/>
      <c r="CEK573" s="89"/>
      <c r="CEL573" s="89"/>
      <c r="CEM573" s="546"/>
      <c r="CEN573" s="546"/>
      <c r="CEO573" s="546"/>
      <c r="CEP573" s="546"/>
      <c r="CEQ573" s="546"/>
      <c r="CER573" s="204"/>
      <c r="CES573" s="108"/>
      <c r="CET573" s="546"/>
      <c r="CEU573" s="546"/>
      <c r="CEV573" s="546"/>
      <c r="CEW573" s="546"/>
      <c r="CEX573" s="546"/>
      <c r="CEY573" s="546"/>
      <c r="CEZ573" s="546"/>
      <c r="CFA573" s="169"/>
      <c r="CFB573" s="169"/>
      <c r="CFC573" s="169"/>
      <c r="CFD573" s="169"/>
      <c r="CFE573" s="169"/>
      <c r="CFF573" s="169"/>
      <c r="CFG573" s="169"/>
      <c r="CFH573" s="169"/>
      <c r="CFI573" s="169"/>
      <c r="CFJ573" s="169"/>
      <c r="CFK573" s="169"/>
      <c r="CFL573" s="169"/>
      <c r="CFM573" s="169"/>
      <c r="CFN573" s="169"/>
      <c r="CFO573" s="169"/>
      <c r="CFP573" s="169"/>
      <c r="CFQ573" s="169"/>
      <c r="CFR573" s="169"/>
      <c r="CFS573" s="169"/>
      <c r="CFT573" s="169"/>
      <c r="CFU573" s="169"/>
      <c r="CFV573" s="169"/>
      <c r="CFW573" s="169"/>
      <c r="CFX573" s="169"/>
      <c r="CFY573" s="169"/>
      <c r="CFZ573" s="169"/>
      <c r="CGA573" s="169"/>
      <c r="CGB573" s="169"/>
      <c r="CGC573" s="169"/>
      <c r="CGD573" s="169"/>
      <c r="CGE573" s="169"/>
      <c r="CGF573" s="169"/>
      <c r="CGG573" s="169"/>
      <c r="CGH573" s="169"/>
      <c r="CGI573" s="169"/>
      <c r="CGJ573" s="169"/>
      <c r="CGK573" s="169"/>
      <c r="CGL573" s="169"/>
      <c r="CGM573" s="169"/>
      <c r="CGN573" s="169"/>
      <c r="CGO573" s="169"/>
      <c r="CGP573" s="169"/>
      <c r="CGQ573" s="169"/>
      <c r="CGR573" s="169"/>
      <c r="CGS573" s="546"/>
      <c r="CGT573" s="546"/>
      <c r="CGU573" s="546"/>
      <c r="CGV573" s="546"/>
      <c r="CGW573" s="546"/>
      <c r="CGX573" s="546"/>
      <c r="CGY573" s="546"/>
      <c r="CGZ573" s="546"/>
      <c r="CHA573" s="546"/>
      <c r="CHB573" s="546"/>
      <c r="CHC573" s="546"/>
      <c r="CHD573" s="546"/>
      <c r="CHE573" s="546"/>
      <c r="CHF573" s="546"/>
      <c r="CHG573" s="546"/>
      <c r="CHH573" s="546"/>
      <c r="CHI573" s="546"/>
      <c r="CHJ573" s="546"/>
      <c r="CHK573" s="546"/>
      <c r="CHL573" s="546"/>
      <c r="CHM573" s="546"/>
      <c r="CHN573" s="546"/>
      <c r="CHO573" s="546"/>
      <c r="CHP573" s="546"/>
      <c r="CHQ573" s="89"/>
      <c r="CHR573" s="89"/>
      <c r="CHS573" s="89"/>
      <c r="CHT573" s="89"/>
      <c r="CHU573" s="89"/>
      <c r="CHV573" s="546"/>
      <c r="CHW573" s="546"/>
      <c r="CHX573" s="89"/>
      <c r="CHY573" s="89"/>
      <c r="CHZ573" s="546"/>
      <c r="CIA573" s="546"/>
      <c r="CIB573" s="89"/>
      <c r="CIC573" s="89"/>
      <c r="CID573" s="546"/>
      <c r="CIE573" s="546"/>
      <c r="CIF573" s="546"/>
      <c r="CIG573" s="546"/>
      <c r="CIH573" s="546"/>
      <c r="CII573" s="546"/>
      <c r="CIJ573" s="546"/>
      <c r="CIK573" s="89"/>
      <c r="CIL573" s="89"/>
      <c r="CIM573" s="546"/>
      <c r="CIN573" s="546"/>
      <c r="CIO573" s="89"/>
      <c r="CIP573" s="89"/>
      <c r="CIQ573" s="546"/>
      <c r="CIR573" s="546"/>
      <c r="CIS573" s="546"/>
      <c r="CIT573" s="546"/>
      <c r="CIU573" s="546"/>
      <c r="CIV573" s="204"/>
      <c r="CIW573" s="108"/>
      <c r="CIX573" s="546"/>
      <c r="CIY573" s="546"/>
      <c r="CIZ573" s="546"/>
      <c r="CJA573" s="546"/>
      <c r="CJB573" s="546"/>
      <c r="CJC573" s="546"/>
      <c r="CJD573" s="546"/>
      <c r="CJE573" s="169"/>
      <c r="CJF573" s="169"/>
      <c r="CJG573" s="169"/>
      <c r="CJH573" s="169"/>
      <c r="CJI573" s="169"/>
      <c r="CJJ573" s="169"/>
      <c r="CJK573" s="169"/>
      <c r="CJL573" s="169"/>
      <c r="CJM573" s="169"/>
      <c r="CJN573" s="169"/>
      <c r="CJO573" s="169"/>
      <c r="CJP573" s="169"/>
      <c r="CJQ573" s="169"/>
      <c r="CJR573" s="169"/>
      <c r="CJS573" s="169"/>
      <c r="CJT573" s="169"/>
      <c r="CJU573" s="169"/>
      <c r="CJV573" s="169"/>
      <c r="CJW573" s="169"/>
      <c r="CJX573" s="169"/>
      <c r="CJY573" s="169"/>
      <c r="CJZ573" s="169"/>
      <c r="CKA573" s="169"/>
      <c r="CKB573" s="169"/>
      <c r="CKC573" s="169"/>
      <c r="CKD573" s="169"/>
      <c r="CKE573" s="169"/>
      <c r="CKF573" s="169"/>
      <c r="CKG573" s="169"/>
      <c r="CKH573" s="169"/>
      <c r="CKI573" s="169"/>
      <c r="CKJ573" s="169"/>
      <c r="CKK573" s="169"/>
      <c r="CKL573" s="169"/>
      <c r="CKM573" s="169"/>
      <c r="CKN573" s="169"/>
      <c r="CKO573" s="169"/>
      <c r="CKP573" s="169"/>
      <c r="CKQ573" s="169"/>
      <c r="CKR573" s="169"/>
      <c r="CKS573" s="169"/>
      <c r="CKT573" s="169"/>
      <c r="CKU573" s="169"/>
      <c r="CKV573" s="169"/>
      <c r="CKW573" s="546"/>
      <c r="CKX573" s="546"/>
      <c r="CKY573" s="546"/>
      <c r="CKZ573" s="546"/>
      <c r="CLA573" s="546"/>
      <c r="CLB573" s="546"/>
      <c r="CLC573" s="546"/>
      <c r="CLD573" s="546"/>
      <c r="CLE573" s="546"/>
      <c r="CLF573" s="546"/>
      <c r="CLG573" s="546"/>
      <c r="CLH573" s="546"/>
      <c r="CLI573" s="546"/>
      <c r="CLJ573" s="546"/>
      <c r="CLK573" s="546"/>
      <c r="CLL573" s="546"/>
      <c r="CLM573" s="546"/>
      <c r="CLN573" s="546"/>
      <c r="CLO573" s="546"/>
      <c r="CLP573" s="546"/>
      <c r="CLQ573" s="546"/>
      <c r="CLR573" s="546"/>
      <c r="CLS573" s="546"/>
      <c r="CLT573" s="546"/>
      <c r="CLU573" s="89"/>
      <c r="CLV573" s="89"/>
      <c r="CLW573" s="89"/>
      <c r="CLX573" s="89"/>
      <c r="CLY573" s="89"/>
      <c r="CLZ573" s="546"/>
      <c r="CMA573" s="546"/>
      <c r="CMB573" s="89"/>
      <c r="CMC573" s="89"/>
      <c r="CMD573" s="546"/>
      <c r="CME573" s="546"/>
      <c r="CMF573" s="89"/>
      <c r="CMG573" s="89"/>
      <c r="CMH573" s="546"/>
      <c r="CMI573" s="546"/>
      <c r="CMJ573" s="546"/>
      <c r="CMK573" s="546"/>
      <c r="CML573" s="546"/>
      <c r="CMM573" s="546"/>
      <c r="CMN573" s="546"/>
      <c r="CMO573" s="89"/>
      <c r="CMP573" s="89"/>
      <c r="CMQ573" s="546"/>
      <c r="CMR573" s="546"/>
      <c r="CMS573" s="89"/>
      <c r="CMT573" s="89"/>
      <c r="CMU573" s="546"/>
      <c r="CMV573" s="546"/>
      <c r="CMW573" s="546"/>
      <c r="CMX573" s="546"/>
      <c r="CMY573" s="546"/>
      <c r="CMZ573" s="204"/>
      <c r="CNA573" s="108"/>
      <c r="CNB573" s="546"/>
      <c r="CNC573" s="546"/>
      <c r="CND573" s="546"/>
      <c r="CNE573" s="546"/>
      <c r="CNF573" s="546"/>
      <c r="CNG573" s="546"/>
      <c r="CNH573" s="546"/>
      <c r="CNI573" s="169"/>
      <c r="CNJ573" s="169"/>
      <c r="CNK573" s="169"/>
      <c r="CNL573" s="169"/>
      <c r="CNM573" s="169"/>
      <c r="CNN573" s="169"/>
      <c r="CNO573" s="169"/>
      <c r="CNP573" s="169"/>
      <c r="CNQ573" s="169"/>
      <c r="CNR573" s="169"/>
      <c r="CNS573" s="169"/>
      <c r="CNT573" s="169"/>
      <c r="CNU573" s="169"/>
      <c r="CNV573" s="169"/>
      <c r="CNW573" s="169"/>
      <c r="CNX573" s="169"/>
      <c r="CNY573" s="169"/>
      <c r="CNZ573" s="169"/>
      <c r="COA573" s="169"/>
      <c r="COB573" s="169"/>
      <c r="COC573" s="169"/>
      <c r="COD573" s="169"/>
      <c r="COE573" s="169"/>
      <c r="COF573" s="169"/>
      <c r="COG573" s="169"/>
      <c r="COH573" s="169"/>
      <c r="COI573" s="169"/>
      <c r="COJ573" s="169"/>
      <c r="COK573" s="169"/>
      <c r="COL573" s="169"/>
      <c r="COM573" s="169"/>
      <c r="CON573" s="169"/>
      <c r="COO573" s="169"/>
      <c r="COP573" s="169"/>
      <c r="COQ573" s="169"/>
      <c r="COR573" s="169"/>
      <c r="COS573" s="169"/>
      <c r="COT573" s="169"/>
      <c r="COU573" s="169"/>
      <c r="COV573" s="169"/>
      <c r="COW573" s="169"/>
      <c r="COX573" s="169"/>
      <c r="COY573" s="169"/>
      <c r="COZ573" s="169"/>
      <c r="CPA573" s="546"/>
      <c r="CPB573" s="546"/>
      <c r="CPC573" s="546"/>
      <c r="CPD573" s="546"/>
      <c r="CPE573" s="546"/>
      <c r="CPF573" s="546"/>
      <c r="CPG573" s="546"/>
      <c r="CPH573" s="546"/>
      <c r="CPI573" s="546"/>
      <c r="CPJ573" s="546"/>
      <c r="CPK573" s="546"/>
      <c r="CPL573" s="546"/>
      <c r="CPM573" s="546"/>
      <c r="CPN573" s="546"/>
      <c r="CPO573" s="546"/>
      <c r="CPP573" s="546"/>
      <c r="CPQ573" s="546"/>
      <c r="CPR573" s="546"/>
      <c r="CPS573" s="546"/>
      <c r="CPT573" s="546"/>
      <c r="CPU573" s="546"/>
      <c r="CPV573" s="546"/>
      <c r="CPW573" s="546"/>
      <c r="CPX573" s="546"/>
      <c r="CPY573" s="89"/>
      <c r="CPZ573" s="89"/>
      <c r="CQA573" s="89"/>
      <c r="CQB573" s="89"/>
      <c r="CQC573" s="89"/>
      <c r="CQD573" s="546"/>
      <c r="CQE573" s="546"/>
      <c r="CQF573" s="89"/>
      <c r="CQG573" s="89"/>
      <c r="CQH573" s="546"/>
      <c r="CQI573" s="546"/>
      <c r="CQJ573" s="89"/>
      <c r="CQK573" s="89"/>
      <c r="CQL573" s="546"/>
      <c r="CQM573" s="546"/>
      <c r="CQN573" s="546"/>
      <c r="CQO573" s="546"/>
      <c r="CQP573" s="546"/>
      <c r="CQQ573" s="546"/>
      <c r="CQR573" s="546"/>
      <c r="CQS573" s="89"/>
      <c r="CQT573" s="89"/>
      <c r="CQU573" s="546"/>
      <c r="CQV573" s="546"/>
      <c r="CQW573" s="89"/>
      <c r="CQX573" s="89"/>
      <c r="CQY573" s="546"/>
      <c r="CQZ573" s="546"/>
      <c r="CRA573" s="546"/>
      <c r="CRB573" s="546"/>
      <c r="CRC573" s="546"/>
      <c r="CRD573" s="204"/>
      <c r="CRE573" s="108"/>
      <c r="CRF573" s="546"/>
      <c r="CRG573" s="546"/>
      <c r="CRH573" s="546"/>
      <c r="CRI573" s="546"/>
      <c r="CRJ573" s="546"/>
      <c r="CRK573" s="546"/>
      <c r="CRL573" s="546"/>
      <c r="CRM573" s="169"/>
      <c r="CRN573" s="169"/>
      <c r="CRO573" s="169"/>
      <c r="CRP573" s="169"/>
      <c r="CRQ573" s="169"/>
      <c r="CRR573" s="169"/>
      <c r="CRS573" s="169"/>
      <c r="CRT573" s="169"/>
      <c r="CRU573" s="169"/>
      <c r="CRV573" s="169"/>
      <c r="CRW573" s="169"/>
      <c r="CRX573" s="169"/>
      <c r="CRY573" s="169"/>
      <c r="CRZ573" s="169"/>
      <c r="CSA573" s="169"/>
      <c r="CSB573" s="169"/>
      <c r="CSC573" s="169"/>
      <c r="CSD573" s="169"/>
      <c r="CSE573" s="169"/>
      <c r="CSF573" s="169"/>
      <c r="CSG573" s="169"/>
      <c r="CSH573" s="169"/>
      <c r="CSI573" s="169"/>
      <c r="CSJ573" s="169"/>
      <c r="CSK573" s="169"/>
      <c r="CSL573" s="169"/>
      <c r="CSM573" s="169"/>
      <c r="CSN573" s="169"/>
      <c r="CSO573" s="169"/>
      <c r="CSP573" s="169"/>
      <c r="CSQ573" s="169"/>
      <c r="CSR573" s="169"/>
      <c r="CSS573" s="169"/>
      <c r="CST573" s="169"/>
      <c r="CSU573" s="169"/>
      <c r="CSV573" s="169"/>
      <c r="CSW573" s="169"/>
      <c r="CSX573" s="169"/>
      <c r="CSY573" s="169"/>
      <c r="CSZ573" s="169"/>
      <c r="CTA573" s="169"/>
      <c r="CTB573" s="169"/>
      <c r="CTC573" s="169"/>
      <c r="CTD573" s="169"/>
      <c r="CTE573" s="546"/>
      <c r="CTF573" s="546"/>
      <c r="CTG573" s="546"/>
      <c r="CTH573" s="546"/>
      <c r="CTI573" s="546"/>
      <c r="CTJ573" s="546"/>
      <c r="CTK573" s="546"/>
      <c r="CTL573" s="546"/>
      <c r="CTM573" s="546"/>
      <c r="CTN573" s="546"/>
      <c r="CTO573" s="546"/>
      <c r="CTP573" s="546"/>
      <c r="CTQ573" s="546"/>
      <c r="CTR573" s="546"/>
      <c r="CTS573" s="546"/>
      <c r="CTT573" s="546"/>
      <c r="CTU573" s="546"/>
      <c r="CTV573" s="546"/>
      <c r="CTW573" s="546"/>
      <c r="CTX573" s="546"/>
      <c r="CTY573" s="546"/>
      <c r="CTZ573" s="546"/>
      <c r="CUA573" s="546"/>
      <c r="CUB573" s="546"/>
      <c r="CUC573" s="89"/>
      <c r="CUD573" s="89"/>
      <c r="CUE573" s="89"/>
      <c r="CUF573" s="89"/>
      <c r="CUG573" s="89"/>
      <c r="CUH573" s="546"/>
      <c r="CUI573" s="546"/>
      <c r="CUJ573" s="89"/>
      <c r="CUK573" s="89"/>
      <c r="CUL573" s="546"/>
      <c r="CUM573" s="546"/>
      <c r="CUN573" s="89"/>
      <c r="CUO573" s="89"/>
      <c r="CUP573" s="546"/>
      <c r="CUQ573" s="546"/>
      <c r="CUR573" s="546"/>
      <c r="CUS573" s="546"/>
      <c r="CUT573" s="546"/>
      <c r="CUU573" s="546"/>
      <c r="CUV573" s="546"/>
      <c r="CUW573" s="89"/>
      <c r="CUX573" s="89"/>
      <c r="CUY573" s="546"/>
      <c r="CUZ573" s="546"/>
      <c r="CVA573" s="89"/>
      <c r="CVB573" s="89"/>
      <c r="CVC573" s="546"/>
      <c r="CVD573" s="546"/>
      <c r="CVE573" s="546"/>
      <c r="CVF573" s="546"/>
      <c r="CVG573" s="546"/>
      <c r="CVH573" s="204"/>
      <c r="CVI573" s="108"/>
      <c r="CVJ573" s="546"/>
      <c r="CVK573" s="546"/>
      <c r="CVL573" s="546"/>
      <c r="CVM573" s="546"/>
      <c r="CVN573" s="546"/>
      <c r="CVO573" s="546"/>
      <c r="CVP573" s="546"/>
      <c r="CVQ573" s="169"/>
      <c r="CVR573" s="169"/>
      <c r="CVS573" s="169"/>
      <c r="CVT573" s="169"/>
      <c r="CVU573" s="169"/>
      <c r="CVV573" s="169"/>
      <c r="CVW573" s="169"/>
      <c r="CVX573" s="169"/>
      <c r="CVY573" s="169"/>
      <c r="CVZ573" s="169"/>
      <c r="CWA573" s="169"/>
      <c r="CWB573" s="169"/>
      <c r="CWC573" s="169"/>
      <c r="CWD573" s="169"/>
      <c r="CWE573" s="169"/>
      <c r="CWF573" s="169"/>
      <c r="CWG573" s="169"/>
      <c r="CWH573" s="169"/>
      <c r="CWI573" s="169"/>
      <c r="CWJ573" s="169"/>
      <c r="CWK573" s="169"/>
      <c r="CWL573" s="169"/>
      <c r="CWM573" s="169"/>
      <c r="CWN573" s="169"/>
      <c r="CWO573" s="169"/>
      <c r="CWP573" s="169"/>
      <c r="CWQ573" s="169"/>
      <c r="CWR573" s="169"/>
      <c r="CWS573" s="169"/>
      <c r="CWT573" s="169"/>
      <c r="CWU573" s="169"/>
      <c r="CWV573" s="169"/>
      <c r="CWW573" s="169"/>
      <c r="CWX573" s="169"/>
      <c r="CWY573" s="169"/>
      <c r="CWZ573" s="169"/>
      <c r="CXA573" s="169"/>
      <c r="CXB573" s="169"/>
      <c r="CXC573" s="169"/>
      <c r="CXD573" s="169"/>
      <c r="CXE573" s="169"/>
      <c r="CXF573" s="169"/>
      <c r="CXG573" s="169"/>
      <c r="CXH573" s="169"/>
      <c r="CXI573" s="546"/>
      <c r="CXJ573" s="546"/>
      <c r="CXK573" s="546"/>
      <c r="CXL573" s="546"/>
      <c r="CXM573" s="546"/>
      <c r="CXN573" s="546"/>
      <c r="CXO573" s="546"/>
      <c r="CXP573" s="546"/>
      <c r="CXQ573" s="546"/>
      <c r="CXR573" s="546"/>
      <c r="CXS573" s="546"/>
      <c r="CXT573" s="546"/>
      <c r="CXU573" s="546"/>
      <c r="CXV573" s="546"/>
      <c r="CXW573" s="546"/>
      <c r="CXX573" s="546"/>
      <c r="CXY573" s="546"/>
      <c r="CXZ573" s="546"/>
      <c r="CYA573" s="546"/>
      <c r="CYB573" s="546"/>
      <c r="CYC573" s="546"/>
      <c r="CYD573" s="546"/>
      <c r="CYE573" s="546"/>
      <c r="CYF573" s="546"/>
      <c r="CYG573" s="89"/>
      <c r="CYH573" s="89"/>
      <c r="CYI573" s="89"/>
      <c r="CYJ573" s="89"/>
      <c r="CYK573" s="89"/>
      <c r="CYL573" s="546"/>
      <c r="CYM573" s="546"/>
      <c r="CYN573" s="89"/>
      <c r="CYO573" s="89"/>
      <c r="CYP573" s="546"/>
      <c r="CYQ573" s="546"/>
      <c r="CYR573" s="89"/>
      <c r="CYS573" s="89"/>
      <c r="CYT573" s="546"/>
      <c r="CYU573" s="546"/>
      <c r="CYV573" s="546"/>
      <c r="CYW573" s="546"/>
      <c r="CYX573" s="546"/>
      <c r="CYY573" s="546"/>
      <c r="CYZ573" s="546"/>
      <c r="CZA573" s="89"/>
      <c r="CZB573" s="89"/>
      <c r="CZC573" s="546"/>
      <c r="CZD573" s="546"/>
      <c r="CZE573" s="89"/>
      <c r="CZF573" s="89"/>
      <c r="CZG573" s="546"/>
      <c r="CZH573" s="546"/>
      <c r="CZI573" s="546"/>
      <c r="CZJ573" s="546"/>
      <c r="CZK573" s="546"/>
      <c r="CZL573" s="204"/>
      <c r="CZM573" s="108"/>
      <c r="CZN573" s="546"/>
      <c r="CZO573" s="546"/>
      <c r="CZP573" s="546"/>
      <c r="CZQ573" s="546"/>
      <c r="CZR573" s="546"/>
      <c r="CZS573" s="546"/>
      <c r="CZT573" s="546"/>
      <c r="CZU573" s="169"/>
      <c r="CZV573" s="169"/>
      <c r="CZW573" s="169"/>
      <c r="CZX573" s="169"/>
      <c r="CZY573" s="169"/>
      <c r="CZZ573" s="169"/>
      <c r="DAA573" s="169"/>
      <c r="DAB573" s="169"/>
      <c r="DAC573" s="169"/>
      <c r="DAD573" s="169"/>
      <c r="DAE573" s="169"/>
      <c r="DAF573" s="169"/>
      <c r="DAG573" s="169"/>
      <c r="DAH573" s="169"/>
      <c r="DAI573" s="169"/>
      <c r="DAJ573" s="169"/>
      <c r="DAK573" s="169"/>
      <c r="DAL573" s="169"/>
      <c r="DAM573" s="169"/>
      <c r="DAN573" s="169"/>
      <c r="DAO573" s="169"/>
      <c r="DAP573" s="169"/>
      <c r="DAQ573" s="169"/>
      <c r="DAR573" s="169"/>
      <c r="DAS573" s="169"/>
      <c r="DAT573" s="169"/>
      <c r="DAU573" s="169"/>
      <c r="DAV573" s="169"/>
      <c r="DAW573" s="169"/>
      <c r="DAX573" s="169"/>
      <c r="DAY573" s="169"/>
      <c r="DAZ573" s="169"/>
      <c r="DBA573" s="169"/>
      <c r="DBB573" s="169"/>
      <c r="DBC573" s="169"/>
      <c r="DBD573" s="169"/>
      <c r="DBE573" s="169"/>
      <c r="DBF573" s="169"/>
      <c r="DBG573" s="169"/>
      <c r="DBH573" s="169"/>
      <c r="DBI573" s="169"/>
      <c r="DBJ573" s="169"/>
      <c r="DBK573" s="169"/>
      <c r="DBL573" s="169"/>
      <c r="DBM573" s="546"/>
      <c r="DBN573" s="546"/>
      <c r="DBO573" s="546"/>
      <c r="DBP573" s="546"/>
      <c r="DBQ573" s="546"/>
      <c r="DBR573" s="546"/>
      <c r="DBS573" s="546"/>
      <c r="DBT573" s="546"/>
      <c r="DBU573" s="546"/>
      <c r="DBV573" s="546"/>
      <c r="DBW573" s="546"/>
      <c r="DBX573" s="546"/>
      <c r="DBY573" s="546"/>
      <c r="DBZ573" s="546"/>
      <c r="DCA573" s="546"/>
      <c r="DCB573" s="546"/>
      <c r="DCC573" s="546"/>
      <c r="DCD573" s="546"/>
      <c r="DCE573" s="546"/>
      <c r="DCF573" s="546"/>
      <c r="DCG573" s="546"/>
      <c r="DCH573" s="546"/>
      <c r="DCI573" s="546"/>
      <c r="DCJ573" s="546"/>
      <c r="DCK573" s="89"/>
      <c r="DCL573" s="89"/>
      <c r="DCM573" s="89"/>
      <c r="DCN573" s="89"/>
      <c r="DCO573" s="89"/>
      <c r="DCP573" s="546"/>
      <c r="DCQ573" s="546"/>
      <c r="DCR573" s="89"/>
      <c r="DCS573" s="89"/>
      <c r="DCT573" s="546"/>
      <c r="DCU573" s="546"/>
      <c r="DCV573" s="89"/>
      <c r="DCW573" s="89"/>
      <c r="DCX573" s="546"/>
      <c r="DCY573" s="546"/>
      <c r="DCZ573" s="546"/>
      <c r="DDA573" s="546"/>
      <c r="DDB573" s="546"/>
      <c r="DDC573" s="546"/>
      <c r="DDD573" s="546"/>
      <c r="DDE573" s="89"/>
      <c r="DDF573" s="89"/>
      <c r="DDG573" s="546"/>
      <c r="DDH573" s="546"/>
      <c r="DDI573" s="89"/>
      <c r="DDJ573" s="89"/>
      <c r="DDK573" s="546"/>
      <c r="DDL573" s="546"/>
      <c r="DDM573" s="546"/>
      <c r="DDN573" s="546"/>
      <c r="DDO573" s="546"/>
      <c r="DDP573" s="204"/>
      <c r="DDQ573" s="108"/>
      <c r="DDR573" s="546"/>
      <c r="DDS573" s="546"/>
      <c r="DDT573" s="546"/>
      <c r="DDU573" s="546"/>
      <c r="DDV573" s="546"/>
      <c r="DDW573" s="546"/>
      <c r="DDX573" s="546"/>
      <c r="DDY573" s="169"/>
      <c r="DDZ573" s="169"/>
      <c r="DEA573" s="169"/>
      <c r="DEB573" s="169"/>
      <c r="DEC573" s="169"/>
      <c r="DED573" s="169"/>
      <c r="DEE573" s="169"/>
      <c r="DEF573" s="169"/>
      <c r="DEG573" s="169"/>
      <c r="DEH573" s="169"/>
      <c r="DEI573" s="169"/>
      <c r="DEJ573" s="169"/>
      <c r="DEK573" s="169"/>
      <c r="DEL573" s="169"/>
      <c r="DEM573" s="169"/>
      <c r="DEN573" s="169"/>
      <c r="DEO573" s="169"/>
      <c r="DEP573" s="169"/>
      <c r="DEQ573" s="169"/>
      <c r="DER573" s="169"/>
      <c r="DES573" s="169"/>
      <c r="DET573" s="169"/>
      <c r="DEU573" s="169"/>
      <c r="DEV573" s="169"/>
      <c r="DEW573" s="169"/>
      <c r="DEX573" s="169"/>
      <c r="DEY573" s="169"/>
      <c r="DEZ573" s="169"/>
      <c r="DFA573" s="169"/>
      <c r="DFB573" s="169"/>
      <c r="DFC573" s="169"/>
      <c r="DFD573" s="169"/>
      <c r="DFE573" s="169"/>
      <c r="DFF573" s="169"/>
      <c r="DFG573" s="169"/>
      <c r="DFH573" s="169"/>
      <c r="DFI573" s="169"/>
      <c r="DFJ573" s="169"/>
      <c r="DFK573" s="169"/>
      <c r="DFL573" s="169"/>
      <c r="DFM573" s="169"/>
      <c r="DFN573" s="169"/>
      <c r="DFO573" s="169"/>
      <c r="DFP573" s="169"/>
      <c r="DFQ573" s="546"/>
      <c r="DFR573" s="546"/>
      <c r="DFS573" s="546"/>
      <c r="DFT573" s="546"/>
      <c r="DFU573" s="546"/>
      <c r="DFV573" s="546"/>
      <c r="DFW573" s="546"/>
      <c r="DFX573" s="546"/>
      <c r="DFY573" s="546"/>
      <c r="DFZ573" s="546"/>
      <c r="DGA573" s="546"/>
      <c r="DGB573" s="546"/>
      <c r="DGC573" s="546"/>
      <c r="DGD573" s="546"/>
      <c r="DGE573" s="546"/>
      <c r="DGF573" s="546"/>
      <c r="DGG573" s="546"/>
      <c r="DGH573" s="546"/>
      <c r="DGI573" s="546"/>
      <c r="DGJ573" s="546"/>
      <c r="DGK573" s="546"/>
      <c r="DGL573" s="546"/>
      <c r="DGM573" s="546"/>
      <c r="DGN573" s="546"/>
      <c r="DGO573" s="89"/>
      <c r="DGP573" s="89"/>
      <c r="DGQ573" s="89"/>
      <c r="DGR573" s="89"/>
      <c r="DGS573" s="89"/>
      <c r="DGT573" s="546"/>
      <c r="DGU573" s="546"/>
      <c r="DGV573" s="89"/>
      <c r="DGW573" s="89"/>
      <c r="DGX573" s="546"/>
      <c r="DGY573" s="546"/>
      <c r="DGZ573" s="89"/>
      <c r="DHA573" s="89"/>
      <c r="DHB573" s="546"/>
      <c r="DHC573" s="546"/>
      <c r="DHD573" s="546"/>
      <c r="DHE573" s="546"/>
      <c r="DHF573" s="546"/>
      <c r="DHG573" s="546"/>
      <c r="DHH573" s="546"/>
      <c r="DHI573" s="89"/>
      <c r="DHJ573" s="89"/>
      <c r="DHK573" s="546"/>
      <c r="DHL573" s="546"/>
      <c r="DHM573" s="89"/>
      <c r="DHN573" s="89"/>
      <c r="DHO573" s="546"/>
      <c r="DHP573" s="546"/>
      <c r="DHQ573" s="546"/>
      <c r="DHR573" s="546"/>
      <c r="DHS573" s="546"/>
      <c r="DHT573" s="204"/>
      <c r="DHU573" s="108"/>
      <c r="DHV573" s="546"/>
      <c r="DHW573" s="546"/>
      <c r="DHX573" s="546"/>
      <c r="DHY573" s="546"/>
      <c r="DHZ573" s="546"/>
      <c r="DIA573" s="546"/>
      <c r="DIB573" s="546"/>
      <c r="DIC573" s="169"/>
      <c r="DID573" s="169"/>
      <c r="DIE573" s="169"/>
      <c r="DIF573" s="169"/>
      <c r="DIG573" s="169"/>
      <c r="DIH573" s="169"/>
      <c r="DII573" s="169"/>
      <c r="DIJ573" s="169"/>
      <c r="DIK573" s="169"/>
      <c r="DIL573" s="169"/>
      <c r="DIM573" s="169"/>
      <c r="DIN573" s="169"/>
      <c r="DIO573" s="169"/>
      <c r="DIP573" s="169"/>
      <c r="DIQ573" s="169"/>
      <c r="DIR573" s="169"/>
      <c r="DIS573" s="169"/>
      <c r="DIT573" s="169"/>
      <c r="DIU573" s="169"/>
      <c r="DIV573" s="169"/>
      <c r="DIW573" s="169"/>
      <c r="DIX573" s="169"/>
      <c r="DIY573" s="169"/>
      <c r="DIZ573" s="169"/>
      <c r="DJA573" s="169"/>
      <c r="DJB573" s="169"/>
      <c r="DJC573" s="169"/>
      <c r="DJD573" s="169"/>
      <c r="DJE573" s="169"/>
      <c r="DJF573" s="169"/>
      <c r="DJG573" s="169"/>
      <c r="DJH573" s="169"/>
      <c r="DJI573" s="169"/>
      <c r="DJJ573" s="169"/>
      <c r="DJK573" s="169"/>
      <c r="DJL573" s="169"/>
      <c r="DJM573" s="169"/>
      <c r="DJN573" s="169"/>
      <c r="DJO573" s="169"/>
      <c r="DJP573" s="169"/>
      <c r="DJQ573" s="169"/>
      <c r="DJR573" s="169"/>
      <c r="DJS573" s="169"/>
      <c r="DJT573" s="169"/>
      <c r="DJU573" s="546"/>
      <c r="DJV573" s="546"/>
      <c r="DJW573" s="546"/>
      <c r="DJX573" s="546"/>
      <c r="DJY573" s="546"/>
      <c r="DJZ573" s="546"/>
      <c r="DKA573" s="546"/>
      <c r="DKB573" s="546"/>
      <c r="DKC573" s="546"/>
      <c r="DKD573" s="546"/>
      <c r="DKE573" s="546"/>
      <c r="DKF573" s="546"/>
      <c r="DKG573" s="546"/>
      <c r="DKH573" s="546"/>
      <c r="DKI573" s="546"/>
      <c r="DKJ573" s="546"/>
      <c r="DKK573" s="546"/>
      <c r="DKL573" s="546"/>
      <c r="DKM573" s="546"/>
      <c r="DKN573" s="546"/>
      <c r="DKO573" s="546"/>
      <c r="DKP573" s="546"/>
      <c r="DKQ573" s="546"/>
      <c r="DKR573" s="546"/>
      <c r="DKS573" s="89"/>
      <c r="DKT573" s="89"/>
      <c r="DKU573" s="89"/>
      <c r="DKV573" s="89"/>
      <c r="DKW573" s="89"/>
      <c r="DKX573" s="546"/>
      <c r="DKY573" s="546"/>
      <c r="DKZ573" s="89"/>
      <c r="DLA573" s="89"/>
      <c r="DLB573" s="546"/>
      <c r="DLC573" s="546"/>
      <c r="DLD573" s="89"/>
      <c r="DLE573" s="89"/>
      <c r="DLF573" s="546"/>
      <c r="DLG573" s="546"/>
      <c r="DLH573" s="546"/>
      <c r="DLI573" s="546"/>
      <c r="DLJ573" s="546"/>
      <c r="DLK573" s="546"/>
      <c r="DLL573" s="546"/>
      <c r="DLM573" s="89"/>
      <c r="DLN573" s="89"/>
      <c r="DLO573" s="546"/>
      <c r="DLP573" s="546"/>
      <c r="DLQ573" s="89"/>
      <c r="DLR573" s="89"/>
      <c r="DLS573" s="546"/>
      <c r="DLT573" s="546"/>
      <c r="DLU573" s="546"/>
      <c r="DLV573" s="546"/>
      <c r="DLW573" s="546"/>
      <c r="DLX573" s="204"/>
      <c r="DLY573" s="108"/>
      <c r="DLZ573" s="546"/>
      <c r="DMA573" s="546"/>
      <c r="DMB573" s="546"/>
      <c r="DMC573" s="546"/>
      <c r="DMD573" s="546"/>
      <c r="DME573" s="546"/>
      <c r="DMF573" s="546"/>
      <c r="DMG573" s="169"/>
      <c r="DMH573" s="169"/>
      <c r="DMI573" s="169"/>
      <c r="DMJ573" s="169"/>
      <c r="DMK573" s="169"/>
      <c r="DML573" s="169"/>
      <c r="DMM573" s="169"/>
      <c r="DMN573" s="169"/>
      <c r="DMO573" s="169"/>
      <c r="DMP573" s="169"/>
      <c r="DMQ573" s="169"/>
      <c r="DMR573" s="169"/>
      <c r="DMS573" s="169"/>
      <c r="DMT573" s="169"/>
      <c r="DMU573" s="169"/>
      <c r="DMV573" s="169"/>
      <c r="DMW573" s="169"/>
      <c r="DMX573" s="169"/>
      <c r="DMY573" s="169"/>
      <c r="DMZ573" s="169"/>
      <c r="DNA573" s="169"/>
      <c r="DNB573" s="169"/>
      <c r="DNC573" s="169"/>
      <c r="DND573" s="169"/>
      <c r="DNE573" s="169"/>
      <c r="DNF573" s="169"/>
      <c r="DNG573" s="169"/>
      <c r="DNH573" s="169"/>
      <c r="DNI573" s="169"/>
      <c r="DNJ573" s="169"/>
      <c r="DNK573" s="169"/>
      <c r="DNL573" s="169"/>
      <c r="DNM573" s="169"/>
      <c r="DNN573" s="169"/>
      <c r="DNO573" s="169"/>
      <c r="DNP573" s="169"/>
      <c r="DNQ573" s="169"/>
      <c r="DNR573" s="169"/>
      <c r="DNS573" s="169"/>
      <c r="DNT573" s="169"/>
      <c r="DNU573" s="169"/>
      <c r="DNV573" s="169"/>
      <c r="DNW573" s="169"/>
      <c r="DNX573" s="169"/>
      <c r="DNY573" s="546"/>
      <c r="DNZ573" s="546"/>
      <c r="DOA573" s="546"/>
      <c r="DOB573" s="546"/>
      <c r="DOC573" s="546"/>
      <c r="DOD573" s="546"/>
      <c r="DOE573" s="546"/>
      <c r="DOF573" s="546"/>
      <c r="DOG573" s="546"/>
      <c r="DOH573" s="546"/>
      <c r="DOI573" s="546"/>
      <c r="DOJ573" s="546"/>
      <c r="DOK573" s="546"/>
      <c r="DOL573" s="546"/>
      <c r="DOM573" s="546"/>
      <c r="DON573" s="546"/>
      <c r="DOO573" s="546"/>
      <c r="DOP573" s="546"/>
      <c r="DOQ573" s="546"/>
      <c r="DOR573" s="546"/>
      <c r="DOS573" s="546"/>
      <c r="DOT573" s="546"/>
      <c r="DOU573" s="546"/>
      <c r="DOV573" s="546"/>
      <c r="DOW573" s="89"/>
      <c r="DOX573" s="89"/>
      <c r="DOY573" s="89"/>
      <c r="DOZ573" s="89"/>
      <c r="DPA573" s="89"/>
      <c r="DPB573" s="546"/>
      <c r="DPC573" s="546"/>
      <c r="DPD573" s="89"/>
      <c r="DPE573" s="89"/>
      <c r="DPF573" s="546"/>
      <c r="DPG573" s="546"/>
      <c r="DPH573" s="89"/>
      <c r="DPI573" s="89"/>
      <c r="DPJ573" s="546"/>
      <c r="DPK573" s="546"/>
      <c r="DPL573" s="546"/>
      <c r="DPM573" s="546"/>
      <c r="DPN573" s="546"/>
      <c r="DPO573" s="546"/>
      <c r="DPP573" s="546"/>
      <c r="DPQ573" s="89"/>
      <c r="DPR573" s="89"/>
      <c r="DPS573" s="546"/>
      <c r="DPT573" s="546"/>
      <c r="DPU573" s="89"/>
      <c r="DPV573" s="89"/>
      <c r="DPW573" s="546"/>
      <c r="DPX573" s="546"/>
      <c r="DPY573" s="546"/>
      <c r="DPZ573" s="546"/>
      <c r="DQA573" s="546"/>
      <c r="DQB573" s="204"/>
      <c r="DQC573" s="108"/>
      <c r="DQD573" s="546"/>
      <c r="DQE573" s="546"/>
      <c r="DQF573" s="546"/>
      <c r="DQG573" s="546"/>
      <c r="DQH573" s="546"/>
      <c r="DQI573" s="546"/>
      <c r="DQJ573" s="546"/>
      <c r="DQK573" s="169"/>
      <c r="DQL573" s="169"/>
      <c r="DQM573" s="169"/>
      <c r="DQN573" s="169"/>
      <c r="DQO573" s="169"/>
      <c r="DQP573" s="169"/>
      <c r="DQQ573" s="169"/>
      <c r="DQR573" s="169"/>
      <c r="DQS573" s="169"/>
      <c r="DQT573" s="169"/>
      <c r="DQU573" s="169"/>
      <c r="DQV573" s="169"/>
      <c r="DQW573" s="169"/>
      <c r="DQX573" s="169"/>
      <c r="DQY573" s="169"/>
      <c r="DQZ573" s="169"/>
      <c r="DRA573" s="169"/>
      <c r="DRB573" s="169"/>
      <c r="DRC573" s="169"/>
      <c r="DRD573" s="169"/>
      <c r="DRE573" s="169"/>
      <c r="DRF573" s="169"/>
      <c r="DRG573" s="169"/>
      <c r="DRH573" s="169"/>
      <c r="DRI573" s="169"/>
      <c r="DRJ573" s="169"/>
      <c r="DRK573" s="169"/>
      <c r="DRL573" s="169"/>
      <c r="DRM573" s="169"/>
      <c r="DRN573" s="169"/>
      <c r="DRO573" s="169"/>
      <c r="DRP573" s="169"/>
      <c r="DRQ573" s="169"/>
      <c r="DRR573" s="169"/>
      <c r="DRS573" s="169"/>
      <c r="DRT573" s="169"/>
      <c r="DRU573" s="169"/>
      <c r="DRV573" s="169"/>
      <c r="DRW573" s="169"/>
      <c r="DRX573" s="169"/>
      <c r="DRY573" s="169"/>
      <c r="DRZ573" s="169"/>
      <c r="DSA573" s="169"/>
      <c r="DSB573" s="169"/>
      <c r="DSC573" s="546"/>
      <c r="DSD573" s="546"/>
      <c r="DSE573" s="546"/>
      <c r="DSF573" s="546"/>
      <c r="DSG573" s="546"/>
      <c r="DSH573" s="546"/>
      <c r="DSI573" s="546"/>
      <c r="DSJ573" s="546"/>
      <c r="DSK573" s="546"/>
      <c r="DSL573" s="546"/>
      <c r="DSM573" s="546"/>
      <c r="DSN573" s="546"/>
      <c r="DSO573" s="546"/>
      <c r="DSP573" s="546"/>
      <c r="DSQ573" s="546"/>
      <c r="DSR573" s="546"/>
      <c r="DSS573" s="546"/>
      <c r="DST573" s="546"/>
      <c r="DSU573" s="546"/>
      <c r="DSV573" s="546"/>
      <c r="DSW573" s="546"/>
      <c r="DSX573" s="546"/>
      <c r="DSY573" s="546"/>
      <c r="DSZ573" s="546"/>
      <c r="DTA573" s="89"/>
      <c r="DTB573" s="89"/>
      <c r="DTC573" s="89"/>
      <c r="DTD573" s="89"/>
      <c r="DTE573" s="89"/>
      <c r="DTF573" s="546"/>
      <c r="DTG573" s="546"/>
      <c r="DTH573" s="89"/>
      <c r="DTI573" s="89"/>
      <c r="DTJ573" s="546"/>
      <c r="DTK573" s="546"/>
      <c r="DTL573" s="89"/>
      <c r="DTM573" s="89"/>
      <c r="DTN573" s="546"/>
      <c r="DTO573" s="546"/>
      <c r="DTP573" s="546"/>
      <c r="DTQ573" s="546"/>
      <c r="DTR573" s="546"/>
      <c r="DTS573" s="546"/>
      <c r="DTT573" s="546"/>
      <c r="DTU573" s="89"/>
      <c r="DTV573" s="89"/>
      <c r="DTW573" s="546"/>
      <c r="DTX573" s="546"/>
      <c r="DTY573" s="89"/>
      <c r="DTZ573" s="89"/>
      <c r="DUA573" s="546"/>
      <c r="DUB573" s="546"/>
      <c r="DUC573" s="546"/>
      <c r="DUD573" s="546"/>
      <c r="DUE573" s="546"/>
      <c r="DUF573" s="204"/>
      <c r="DUG573" s="108"/>
      <c r="DUH573" s="546"/>
      <c r="DUI573" s="546"/>
      <c r="DUJ573" s="546"/>
      <c r="DUK573" s="546"/>
      <c r="DUL573" s="546"/>
      <c r="DUM573" s="546"/>
      <c r="DUN573" s="546"/>
      <c r="DUO573" s="169"/>
      <c r="DUP573" s="169"/>
      <c r="DUQ573" s="169"/>
      <c r="DUR573" s="169"/>
      <c r="DUS573" s="169"/>
      <c r="DUT573" s="169"/>
      <c r="DUU573" s="169"/>
      <c r="DUV573" s="169"/>
      <c r="DUW573" s="169"/>
      <c r="DUX573" s="169"/>
      <c r="DUY573" s="169"/>
      <c r="DUZ573" s="169"/>
      <c r="DVA573" s="169"/>
      <c r="DVB573" s="169"/>
      <c r="DVC573" s="169"/>
      <c r="DVD573" s="169"/>
      <c r="DVE573" s="169"/>
      <c r="DVF573" s="169"/>
      <c r="DVG573" s="169"/>
      <c r="DVH573" s="169"/>
      <c r="DVI573" s="169"/>
      <c r="DVJ573" s="169"/>
      <c r="DVK573" s="169"/>
      <c r="DVL573" s="169"/>
      <c r="DVM573" s="169"/>
      <c r="DVN573" s="169"/>
      <c r="DVO573" s="169"/>
      <c r="DVP573" s="169"/>
      <c r="DVQ573" s="169"/>
      <c r="DVR573" s="169"/>
      <c r="DVS573" s="169"/>
      <c r="DVT573" s="169"/>
      <c r="DVU573" s="169"/>
      <c r="DVV573" s="169"/>
      <c r="DVW573" s="169"/>
      <c r="DVX573" s="169"/>
      <c r="DVY573" s="169"/>
      <c r="DVZ573" s="169"/>
      <c r="DWA573" s="169"/>
      <c r="DWB573" s="169"/>
      <c r="DWC573" s="169"/>
      <c r="DWD573" s="169"/>
      <c r="DWE573" s="169"/>
      <c r="DWF573" s="169"/>
      <c r="DWG573" s="546"/>
      <c r="DWH573" s="546"/>
      <c r="DWI573" s="546"/>
      <c r="DWJ573" s="546"/>
      <c r="DWK573" s="546"/>
      <c r="DWL573" s="546"/>
      <c r="DWM573" s="546"/>
      <c r="DWN573" s="546"/>
      <c r="DWO573" s="546"/>
      <c r="DWP573" s="546"/>
      <c r="DWQ573" s="546"/>
      <c r="DWR573" s="546"/>
      <c r="DWS573" s="546"/>
      <c r="DWT573" s="546"/>
      <c r="DWU573" s="546"/>
      <c r="DWV573" s="546"/>
      <c r="DWW573" s="546"/>
      <c r="DWX573" s="546"/>
      <c r="DWY573" s="546"/>
      <c r="DWZ573" s="546"/>
      <c r="DXA573" s="546"/>
      <c r="DXB573" s="546"/>
      <c r="DXC573" s="546"/>
      <c r="DXD573" s="546"/>
      <c r="DXE573" s="89"/>
      <c r="DXF573" s="89"/>
      <c r="DXG573" s="89"/>
      <c r="DXH573" s="89"/>
      <c r="DXI573" s="89"/>
      <c r="DXJ573" s="546"/>
      <c r="DXK573" s="546"/>
      <c r="DXL573" s="89"/>
      <c r="DXM573" s="89"/>
      <c r="DXN573" s="546"/>
      <c r="DXO573" s="546"/>
      <c r="DXP573" s="89"/>
      <c r="DXQ573" s="89"/>
      <c r="DXR573" s="546"/>
      <c r="DXS573" s="546"/>
      <c r="DXT573" s="546"/>
      <c r="DXU573" s="546"/>
      <c r="DXV573" s="546"/>
      <c r="DXW573" s="546"/>
      <c r="DXX573" s="546"/>
      <c r="DXY573" s="89"/>
      <c r="DXZ573" s="89"/>
      <c r="DYA573" s="546"/>
      <c r="DYB573" s="546"/>
      <c r="DYC573" s="89"/>
      <c r="DYD573" s="89"/>
      <c r="DYE573" s="546"/>
      <c r="DYF573" s="546"/>
      <c r="DYG573" s="546"/>
      <c r="DYH573" s="546"/>
      <c r="DYI573" s="546"/>
      <c r="DYJ573" s="204"/>
      <c r="DYK573" s="108"/>
      <c r="DYL573" s="546"/>
      <c r="DYM573" s="546"/>
      <c r="DYN573" s="546"/>
      <c r="DYO573" s="546"/>
      <c r="DYP573" s="546"/>
      <c r="DYQ573" s="546"/>
      <c r="DYR573" s="546"/>
      <c r="DYS573" s="169"/>
      <c r="DYT573" s="169"/>
      <c r="DYU573" s="169"/>
      <c r="DYV573" s="169"/>
      <c r="DYW573" s="169"/>
      <c r="DYX573" s="169"/>
      <c r="DYY573" s="169"/>
      <c r="DYZ573" s="169"/>
      <c r="DZA573" s="169"/>
      <c r="DZB573" s="169"/>
      <c r="DZC573" s="169"/>
      <c r="DZD573" s="169"/>
      <c r="DZE573" s="169"/>
      <c r="DZF573" s="169"/>
      <c r="DZG573" s="169"/>
      <c r="DZH573" s="169"/>
      <c r="DZI573" s="169"/>
      <c r="DZJ573" s="169"/>
      <c r="DZK573" s="169"/>
      <c r="DZL573" s="169"/>
      <c r="DZM573" s="169"/>
      <c r="DZN573" s="169"/>
      <c r="DZO573" s="169"/>
      <c r="DZP573" s="169"/>
      <c r="DZQ573" s="169"/>
      <c r="DZR573" s="169"/>
      <c r="DZS573" s="169"/>
      <c r="DZT573" s="169"/>
      <c r="DZU573" s="169"/>
      <c r="DZV573" s="169"/>
      <c r="DZW573" s="169"/>
      <c r="DZX573" s="169"/>
      <c r="DZY573" s="169"/>
      <c r="DZZ573" s="169"/>
      <c r="EAA573" s="169"/>
      <c r="EAB573" s="169"/>
      <c r="EAC573" s="169"/>
      <c r="EAD573" s="169"/>
      <c r="EAE573" s="169"/>
      <c r="EAF573" s="169"/>
      <c r="EAG573" s="169"/>
      <c r="EAH573" s="169"/>
      <c r="EAI573" s="169"/>
      <c r="EAJ573" s="169"/>
      <c r="EAK573" s="546"/>
      <c r="EAL573" s="546"/>
      <c r="EAM573" s="546"/>
      <c r="EAN573" s="546"/>
      <c r="EAO573" s="546"/>
      <c r="EAP573" s="546"/>
      <c r="EAQ573" s="546"/>
      <c r="EAR573" s="546"/>
      <c r="EAS573" s="546"/>
      <c r="EAT573" s="546"/>
      <c r="EAU573" s="546"/>
      <c r="EAV573" s="546"/>
      <c r="EAW573" s="546"/>
      <c r="EAX573" s="546"/>
      <c r="EAY573" s="546"/>
      <c r="EAZ573" s="546"/>
      <c r="EBA573" s="546"/>
      <c r="EBB573" s="546"/>
      <c r="EBC573" s="546"/>
      <c r="EBD573" s="546"/>
      <c r="EBE573" s="546"/>
      <c r="EBF573" s="546"/>
      <c r="EBG573" s="546"/>
      <c r="EBH573" s="546"/>
      <c r="EBI573" s="89"/>
      <c r="EBJ573" s="89"/>
      <c r="EBK573" s="89"/>
      <c r="EBL573" s="89"/>
      <c r="EBM573" s="89"/>
      <c r="EBN573" s="546"/>
      <c r="EBO573" s="546"/>
      <c r="EBP573" s="89"/>
      <c r="EBQ573" s="89"/>
      <c r="EBR573" s="546"/>
      <c r="EBS573" s="546"/>
      <c r="EBT573" s="89"/>
      <c r="EBU573" s="89"/>
      <c r="EBV573" s="546"/>
      <c r="EBW573" s="546"/>
      <c r="EBX573" s="546"/>
      <c r="EBY573" s="546"/>
      <c r="EBZ573" s="546"/>
      <c r="ECA573" s="546"/>
      <c r="ECB573" s="546"/>
      <c r="ECC573" s="89"/>
      <c r="ECD573" s="89"/>
      <c r="ECE573" s="546"/>
      <c r="ECF573" s="546"/>
      <c r="ECG573" s="89"/>
      <c r="ECH573" s="89"/>
      <c r="ECI573" s="546"/>
      <c r="ECJ573" s="546"/>
      <c r="ECK573" s="546"/>
      <c r="ECL573" s="546"/>
      <c r="ECM573" s="546"/>
      <c r="ECN573" s="204"/>
      <c r="ECO573" s="108"/>
      <c r="ECP573" s="546"/>
      <c r="ECQ573" s="546"/>
      <c r="ECR573" s="546"/>
      <c r="ECS573" s="546"/>
      <c r="ECT573" s="546"/>
      <c r="ECU573" s="546"/>
      <c r="ECV573" s="546"/>
      <c r="ECW573" s="169"/>
      <c r="ECX573" s="169"/>
      <c r="ECY573" s="169"/>
      <c r="ECZ573" s="169"/>
      <c r="EDA573" s="169"/>
      <c r="EDB573" s="169"/>
      <c r="EDC573" s="169"/>
      <c r="EDD573" s="169"/>
      <c r="EDE573" s="169"/>
      <c r="EDF573" s="169"/>
      <c r="EDG573" s="169"/>
      <c r="EDH573" s="169"/>
      <c r="EDI573" s="169"/>
      <c r="EDJ573" s="169"/>
      <c r="EDK573" s="169"/>
      <c r="EDL573" s="169"/>
      <c r="EDM573" s="169"/>
      <c r="EDN573" s="169"/>
      <c r="EDO573" s="169"/>
      <c r="EDP573" s="169"/>
      <c r="EDQ573" s="169"/>
      <c r="EDR573" s="169"/>
      <c r="EDS573" s="169"/>
      <c r="EDT573" s="169"/>
      <c r="EDU573" s="169"/>
      <c r="EDV573" s="169"/>
      <c r="EDW573" s="169"/>
      <c r="EDX573" s="169"/>
      <c r="EDY573" s="169"/>
      <c r="EDZ573" s="169"/>
      <c r="EEA573" s="169"/>
      <c r="EEB573" s="169"/>
      <c r="EEC573" s="169"/>
      <c r="EED573" s="169"/>
      <c r="EEE573" s="169"/>
      <c r="EEF573" s="169"/>
      <c r="EEG573" s="169"/>
      <c r="EEH573" s="169"/>
      <c r="EEI573" s="169"/>
      <c r="EEJ573" s="169"/>
      <c r="EEK573" s="169"/>
      <c r="EEL573" s="169"/>
      <c r="EEM573" s="169"/>
      <c r="EEN573" s="169"/>
      <c r="EEO573" s="546"/>
      <c r="EEP573" s="546"/>
      <c r="EEQ573" s="546"/>
      <c r="EER573" s="546"/>
      <c r="EES573" s="546"/>
      <c r="EET573" s="546"/>
      <c r="EEU573" s="546"/>
      <c r="EEV573" s="546"/>
      <c r="EEW573" s="546"/>
      <c r="EEX573" s="546"/>
      <c r="EEY573" s="546"/>
      <c r="EEZ573" s="546"/>
      <c r="EFA573" s="546"/>
      <c r="EFB573" s="546"/>
      <c r="EFC573" s="546"/>
      <c r="EFD573" s="546"/>
      <c r="EFE573" s="546"/>
      <c r="EFF573" s="546"/>
      <c r="EFG573" s="546"/>
      <c r="EFH573" s="546"/>
      <c r="EFI573" s="546"/>
      <c r="EFJ573" s="546"/>
      <c r="EFK573" s="546"/>
      <c r="EFL573" s="546"/>
      <c r="EFM573" s="89"/>
      <c r="EFN573" s="89"/>
      <c r="EFO573" s="89"/>
      <c r="EFP573" s="89"/>
      <c r="EFQ573" s="89"/>
      <c r="EFR573" s="546"/>
      <c r="EFS573" s="546"/>
      <c r="EFT573" s="89"/>
      <c r="EFU573" s="89"/>
      <c r="EFV573" s="546"/>
      <c r="EFW573" s="546"/>
      <c r="EFX573" s="89"/>
      <c r="EFY573" s="89"/>
      <c r="EFZ573" s="546"/>
      <c r="EGA573" s="546"/>
      <c r="EGB573" s="546"/>
      <c r="EGC573" s="546"/>
      <c r="EGD573" s="546"/>
      <c r="EGE573" s="546"/>
      <c r="EGF573" s="546"/>
      <c r="EGG573" s="89"/>
      <c r="EGH573" s="89"/>
      <c r="EGI573" s="546"/>
      <c r="EGJ573" s="546"/>
      <c r="EGK573" s="89"/>
      <c r="EGL573" s="89"/>
      <c r="EGM573" s="546"/>
      <c r="EGN573" s="546"/>
      <c r="EGO573" s="546"/>
      <c r="EGP573" s="546"/>
      <c r="EGQ573" s="546"/>
      <c r="EGR573" s="204"/>
      <c r="EGS573" s="108"/>
      <c r="EGT573" s="546"/>
      <c r="EGU573" s="546"/>
      <c r="EGV573" s="546"/>
      <c r="EGW573" s="546"/>
      <c r="EGX573" s="546"/>
      <c r="EGY573" s="546"/>
      <c r="EGZ573" s="546"/>
      <c r="EHA573" s="169"/>
      <c r="EHB573" s="169"/>
      <c r="EHC573" s="169"/>
      <c r="EHD573" s="169"/>
      <c r="EHE573" s="169"/>
      <c r="EHF573" s="169"/>
      <c r="EHG573" s="169"/>
      <c r="EHH573" s="169"/>
      <c r="EHI573" s="169"/>
      <c r="EHJ573" s="169"/>
      <c r="EHK573" s="169"/>
      <c r="EHL573" s="169"/>
      <c r="EHM573" s="169"/>
      <c r="EHN573" s="169"/>
      <c r="EHO573" s="169"/>
      <c r="EHP573" s="169"/>
      <c r="EHQ573" s="169"/>
      <c r="EHR573" s="169"/>
      <c r="EHS573" s="169"/>
      <c r="EHT573" s="169"/>
      <c r="EHU573" s="169"/>
      <c r="EHV573" s="169"/>
      <c r="EHW573" s="169"/>
      <c r="EHX573" s="169"/>
      <c r="EHY573" s="169"/>
      <c r="EHZ573" s="169"/>
      <c r="EIA573" s="169"/>
      <c r="EIB573" s="169"/>
      <c r="EIC573" s="169"/>
      <c r="EID573" s="169"/>
      <c r="EIE573" s="169"/>
      <c r="EIF573" s="169"/>
      <c r="EIG573" s="169"/>
      <c r="EIH573" s="169"/>
      <c r="EII573" s="169"/>
      <c r="EIJ573" s="169"/>
      <c r="EIK573" s="169"/>
      <c r="EIL573" s="169"/>
      <c r="EIM573" s="169"/>
      <c r="EIN573" s="169"/>
      <c r="EIO573" s="169"/>
      <c r="EIP573" s="169"/>
      <c r="EIQ573" s="169"/>
      <c r="EIR573" s="169"/>
      <c r="EIS573" s="546"/>
      <c r="EIT573" s="546"/>
      <c r="EIU573" s="546"/>
      <c r="EIV573" s="546"/>
      <c r="EIW573" s="546"/>
      <c r="EIX573" s="546"/>
      <c r="EIY573" s="546"/>
      <c r="EIZ573" s="546"/>
      <c r="EJA573" s="546"/>
      <c r="EJB573" s="546"/>
      <c r="EJC573" s="546"/>
      <c r="EJD573" s="546"/>
      <c r="EJE573" s="546"/>
      <c r="EJF573" s="546"/>
      <c r="EJG573" s="546"/>
      <c r="EJH573" s="546"/>
      <c r="EJI573" s="546"/>
      <c r="EJJ573" s="546"/>
      <c r="EJK573" s="546"/>
      <c r="EJL573" s="546"/>
      <c r="EJM573" s="546"/>
      <c r="EJN573" s="546"/>
      <c r="EJO573" s="546"/>
      <c r="EJP573" s="546"/>
      <c r="EJQ573" s="89"/>
      <c r="EJR573" s="89"/>
      <c r="EJS573" s="89"/>
      <c r="EJT573" s="89"/>
      <c r="EJU573" s="89"/>
      <c r="EJV573" s="546"/>
      <c r="EJW573" s="546"/>
      <c r="EJX573" s="89"/>
      <c r="EJY573" s="89"/>
      <c r="EJZ573" s="546"/>
      <c r="EKA573" s="546"/>
      <c r="EKB573" s="89"/>
      <c r="EKC573" s="89"/>
      <c r="EKD573" s="546"/>
      <c r="EKE573" s="546"/>
      <c r="EKF573" s="546"/>
      <c r="EKG573" s="546"/>
      <c r="EKH573" s="546"/>
      <c r="EKI573" s="546"/>
      <c r="EKJ573" s="546"/>
      <c r="EKK573" s="89"/>
      <c r="EKL573" s="89"/>
      <c r="EKM573" s="546"/>
      <c r="EKN573" s="546"/>
      <c r="EKO573" s="89"/>
      <c r="EKP573" s="89"/>
      <c r="EKQ573" s="546"/>
      <c r="EKR573" s="546"/>
      <c r="EKS573" s="546"/>
      <c r="EKT573" s="546"/>
      <c r="EKU573" s="546"/>
      <c r="EKV573" s="204"/>
      <c r="EKW573" s="108"/>
      <c r="EKX573" s="546"/>
      <c r="EKY573" s="546"/>
      <c r="EKZ573" s="546"/>
      <c r="ELA573" s="546"/>
      <c r="ELB573" s="546"/>
      <c r="ELC573" s="546"/>
      <c r="ELD573" s="546"/>
      <c r="ELE573" s="169"/>
      <c r="ELF573" s="169"/>
      <c r="ELG573" s="169"/>
      <c r="ELH573" s="169"/>
      <c r="ELI573" s="169"/>
      <c r="ELJ573" s="169"/>
      <c r="ELK573" s="169"/>
      <c r="ELL573" s="169"/>
      <c r="ELM573" s="169"/>
      <c r="ELN573" s="169"/>
      <c r="ELO573" s="169"/>
      <c r="ELP573" s="169"/>
      <c r="ELQ573" s="169"/>
      <c r="ELR573" s="169"/>
      <c r="ELS573" s="169"/>
      <c r="ELT573" s="169"/>
      <c r="ELU573" s="169"/>
      <c r="ELV573" s="169"/>
      <c r="ELW573" s="169"/>
      <c r="ELX573" s="169"/>
      <c r="ELY573" s="169"/>
      <c r="ELZ573" s="169"/>
      <c r="EMA573" s="169"/>
      <c r="EMB573" s="169"/>
      <c r="EMC573" s="169"/>
      <c r="EMD573" s="169"/>
      <c r="EME573" s="169"/>
      <c r="EMF573" s="169"/>
      <c r="EMG573" s="169"/>
      <c r="EMH573" s="169"/>
      <c r="EMI573" s="169"/>
      <c r="EMJ573" s="169"/>
      <c r="EMK573" s="169"/>
      <c r="EML573" s="169"/>
      <c r="EMM573" s="169"/>
      <c r="EMN573" s="169"/>
      <c r="EMO573" s="169"/>
      <c r="EMP573" s="169"/>
      <c r="EMQ573" s="169"/>
      <c r="EMR573" s="169"/>
      <c r="EMS573" s="169"/>
      <c r="EMT573" s="169"/>
      <c r="EMU573" s="169"/>
      <c r="EMV573" s="169"/>
      <c r="EMW573" s="546"/>
      <c r="EMX573" s="546"/>
      <c r="EMY573" s="546"/>
      <c r="EMZ573" s="546"/>
      <c r="ENA573" s="546"/>
      <c r="ENB573" s="546"/>
      <c r="ENC573" s="546"/>
      <c r="END573" s="546"/>
      <c r="ENE573" s="546"/>
      <c r="ENF573" s="546"/>
      <c r="ENG573" s="546"/>
      <c r="ENH573" s="546"/>
      <c r="ENI573" s="546"/>
      <c r="ENJ573" s="546"/>
      <c r="ENK573" s="546"/>
      <c r="ENL573" s="546"/>
      <c r="ENM573" s="546"/>
      <c r="ENN573" s="546"/>
      <c r="ENO573" s="546"/>
      <c r="ENP573" s="546"/>
      <c r="ENQ573" s="546"/>
      <c r="ENR573" s="546"/>
      <c r="ENS573" s="546"/>
      <c r="ENT573" s="546"/>
      <c r="ENU573" s="89"/>
      <c r="ENV573" s="89"/>
      <c r="ENW573" s="89"/>
      <c r="ENX573" s="89"/>
      <c r="ENY573" s="89"/>
      <c r="ENZ573" s="546"/>
      <c r="EOA573" s="546"/>
      <c r="EOB573" s="89"/>
      <c r="EOC573" s="89"/>
      <c r="EOD573" s="546"/>
      <c r="EOE573" s="546"/>
      <c r="EOF573" s="89"/>
      <c r="EOG573" s="89"/>
      <c r="EOH573" s="546"/>
      <c r="EOI573" s="546"/>
      <c r="EOJ573" s="546"/>
      <c r="EOK573" s="546"/>
      <c r="EOL573" s="546"/>
      <c r="EOM573" s="546"/>
      <c r="EON573" s="546"/>
      <c r="EOO573" s="89"/>
      <c r="EOP573" s="89"/>
      <c r="EOQ573" s="546"/>
      <c r="EOR573" s="546"/>
      <c r="EOS573" s="89"/>
      <c r="EOT573" s="89"/>
      <c r="EOU573" s="546"/>
      <c r="EOV573" s="546"/>
      <c r="EOW573" s="546"/>
      <c r="EOX573" s="546"/>
      <c r="EOY573" s="546"/>
      <c r="EOZ573" s="204"/>
      <c r="EPA573" s="108"/>
      <c r="EPB573" s="546"/>
      <c r="EPC573" s="546"/>
      <c r="EPD573" s="546"/>
      <c r="EPE573" s="546"/>
      <c r="EPF573" s="546"/>
      <c r="EPG573" s="546"/>
      <c r="EPH573" s="546"/>
      <c r="EPI573" s="169"/>
      <c r="EPJ573" s="169"/>
      <c r="EPK573" s="169"/>
      <c r="EPL573" s="169"/>
      <c r="EPM573" s="169"/>
      <c r="EPN573" s="169"/>
      <c r="EPO573" s="169"/>
      <c r="EPP573" s="169"/>
      <c r="EPQ573" s="169"/>
      <c r="EPR573" s="169"/>
      <c r="EPS573" s="169"/>
      <c r="EPT573" s="169"/>
      <c r="EPU573" s="169"/>
      <c r="EPV573" s="169"/>
      <c r="EPW573" s="169"/>
      <c r="EPX573" s="169"/>
      <c r="EPY573" s="169"/>
      <c r="EPZ573" s="169"/>
      <c r="EQA573" s="169"/>
      <c r="EQB573" s="169"/>
      <c r="EQC573" s="169"/>
      <c r="EQD573" s="169"/>
      <c r="EQE573" s="169"/>
      <c r="EQF573" s="169"/>
      <c r="EQG573" s="169"/>
      <c r="EQH573" s="169"/>
      <c r="EQI573" s="169"/>
      <c r="EQJ573" s="169"/>
      <c r="EQK573" s="169"/>
      <c r="EQL573" s="169"/>
      <c r="EQM573" s="169"/>
      <c r="EQN573" s="169"/>
      <c r="EQO573" s="169"/>
      <c r="EQP573" s="169"/>
      <c r="EQQ573" s="169"/>
      <c r="EQR573" s="169"/>
      <c r="EQS573" s="169"/>
      <c r="EQT573" s="169"/>
      <c r="EQU573" s="169"/>
      <c r="EQV573" s="169"/>
      <c r="EQW573" s="169"/>
      <c r="EQX573" s="169"/>
      <c r="EQY573" s="169"/>
      <c r="EQZ573" s="169"/>
      <c r="ERA573" s="546"/>
      <c r="ERB573" s="546"/>
      <c r="ERC573" s="546"/>
      <c r="ERD573" s="546"/>
      <c r="ERE573" s="546"/>
      <c r="ERF573" s="546"/>
      <c r="ERG573" s="546"/>
      <c r="ERH573" s="546"/>
      <c r="ERI573" s="546"/>
      <c r="ERJ573" s="546"/>
      <c r="ERK573" s="546"/>
      <c r="ERL573" s="546"/>
      <c r="ERM573" s="546"/>
      <c r="ERN573" s="546"/>
      <c r="ERO573" s="546"/>
      <c r="ERP573" s="546"/>
      <c r="ERQ573" s="546"/>
      <c r="ERR573" s="546"/>
      <c r="ERS573" s="546"/>
      <c r="ERT573" s="546"/>
      <c r="ERU573" s="546"/>
      <c r="ERV573" s="546"/>
      <c r="ERW573" s="546"/>
      <c r="ERX573" s="546"/>
      <c r="ERY573" s="89"/>
      <c r="ERZ573" s="89"/>
      <c r="ESA573" s="89"/>
      <c r="ESB573" s="89"/>
      <c r="ESC573" s="89"/>
      <c r="ESD573" s="546"/>
      <c r="ESE573" s="546"/>
      <c r="ESF573" s="89"/>
      <c r="ESG573" s="89"/>
      <c r="ESH573" s="546"/>
      <c r="ESI573" s="546"/>
      <c r="ESJ573" s="89"/>
      <c r="ESK573" s="89"/>
      <c r="ESL573" s="546"/>
      <c r="ESM573" s="546"/>
      <c r="ESN573" s="546"/>
      <c r="ESO573" s="546"/>
      <c r="ESP573" s="546"/>
      <c r="ESQ573" s="546"/>
      <c r="ESR573" s="546"/>
      <c r="ESS573" s="89"/>
      <c r="EST573" s="89"/>
      <c r="ESU573" s="546"/>
      <c r="ESV573" s="546"/>
      <c r="ESW573" s="89"/>
      <c r="ESX573" s="89"/>
      <c r="ESY573" s="546"/>
      <c r="ESZ573" s="546"/>
      <c r="ETA573" s="546"/>
      <c r="ETB573" s="546"/>
      <c r="ETC573" s="546"/>
      <c r="ETD573" s="204"/>
      <c r="ETE573" s="108"/>
      <c r="ETF573" s="546"/>
      <c r="ETG573" s="546"/>
      <c r="ETH573" s="546"/>
      <c r="ETI573" s="546"/>
      <c r="ETJ573" s="546"/>
      <c r="ETK573" s="546"/>
      <c r="ETL573" s="546"/>
      <c r="ETM573" s="169"/>
      <c r="ETN573" s="169"/>
      <c r="ETO573" s="169"/>
      <c r="ETP573" s="169"/>
      <c r="ETQ573" s="169"/>
      <c r="ETR573" s="169"/>
      <c r="ETS573" s="169"/>
      <c r="ETT573" s="169"/>
      <c r="ETU573" s="169"/>
      <c r="ETV573" s="169"/>
      <c r="ETW573" s="169"/>
      <c r="ETX573" s="169"/>
      <c r="ETY573" s="169"/>
      <c r="ETZ573" s="169"/>
      <c r="EUA573" s="169"/>
      <c r="EUB573" s="169"/>
      <c r="EUC573" s="169"/>
      <c r="EUD573" s="169"/>
      <c r="EUE573" s="169"/>
      <c r="EUF573" s="169"/>
      <c r="EUG573" s="169"/>
      <c r="EUH573" s="169"/>
      <c r="EUI573" s="169"/>
      <c r="EUJ573" s="169"/>
      <c r="EUK573" s="169"/>
      <c r="EUL573" s="169"/>
      <c r="EUM573" s="169"/>
      <c r="EUN573" s="169"/>
      <c r="EUO573" s="169"/>
      <c r="EUP573" s="169"/>
      <c r="EUQ573" s="169"/>
      <c r="EUR573" s="169"/>
      <c r="EUS573" s="169"/>
      <c r="EUT573" s="169"/>
      <c r="EUU573" s="169"/>
      <c r="EUV573" s="169"/>
      <c r="EUW573" s="169"/>
      <c r="EUX573" s="169"/>
      <c r="EUY573" s="169"/>
      <c r="EUZ573" s="169"/>
      <c r="EVA573" s="169"/>
      <c r="EVB573" s="169"/>
      <c r="EVC573" s="169"/>
      <c r="EVD573" s="169"/>
      <c r="EVE573" s="546"/>
      <c r="EVF573" s="546"/>
      <c r="EVG573" s="546"/>
      <c r="EVH573" s="546"/>
      <c r="EVI573" s="546"/>
      <c r="EVJ573" s="546"/>
      <c r="EVK573" s="546"/>
      <c r="EVL573" s="546"/>
      <c r="EVM573" s="546"/>
      <c r="EVN573" s="546"/>
      <c r="EVO573" s="546"/>
      <c r="EVP573" s="546"/>
      <c r="EVQ573" s="546"/>
      <c r="EVR573" s="546"/>
      <c r="EVS573" s="546"/>
      <c r="EVT573" s="546"/>
      <c r="EVU573" s="546"/>
      <c r="EVV573" s="546"/>
      <c r="EVW573" s="546"/>
      <c r="EVX573" s="546"/>
      <c r="EVY573" s="546"/>
      <c r="EVZ573" s="546"/>
      <c r="EWA573" s="546"/>
      <c r="EWB573" s="546"/>
      <c r="EWC573" s="89"/>
      <c r="EWD573" s="89"/>
      <c r="EWE573" s="89"/>
      <c r="EWF573" s="89"/>
      <c r="EWG573" s="89"/>
      <c r="EWH573" s="546"/>
      <c r="EWI573" s="546"/>
      <c r="EWJ573" s="89"/>
      <c r="EWK573" s="89"/>
      <c r="EWL573" s="546"/>
      <c r="EWM573" s="546"/>
      <c r="EWN573" s="89"/>
      <c r="EWO573" s="89"/>
      <c r="EWP573" s="546"/>
      <c r="EWQ573" s="546"/>
      <c r="EWR573" s="546"/>
      <c r="EWS573" s="546"/>
      <c r="EWT573" s="546"/>
      <c r="EWU573" s="546"/>
      <c r="EWV573" s="546"/>
      <c r="EWW573" s="89"/>
      <c r="EWX573" s="89"/>
      <c r="EWY573" s="546"/>
      <c r="EWZ573" s="546"/>
      <c r="EXA573" s="89"/>
      <c r="EXB573" s="89"/>
      <c r="EXC573" s="546"/>
      <c r="EXD573" s="546"/>
      <c r="EXE573" s="546"/>
      <c r="EXF573" s="546"/>
      <c r="EXG573" s="546"/>
      <c r="EXH573" s="204"/>
      <c r="EXI573" s="108"/>
      <c r="EXJ573" s="546"/>
      <c r="EXK573" s="546"/>
      <c r="EXL573" s="546"/>
      <c r="EXM573" s="546"/>
      <c r="EXN573" s="546"/>
      <c r="EXO573" s="546"/>
      <c r="EXP573" s="546"/>
      <c r="EXQ573" s="169"/>
      <c r="EXR573" s="169"/>
      <c r="EXS573" s="169"/>
      <c r="EXT573" s="169"/>
      <c r="EXU573" s="169"/>
      <c r="EXV573" s="169"/>
      <c r="EXW573" s="169"/>
      <c r="EXX573" s="169"/>
      <c r="EXY573" s="169"/>
      <c r="EXZ573" s="169"/>
      <c r="EYA573" s="169"/>
      <c r="EYB573" s="169"/>
      <c r="EYC573" s="169"/>
      <c r="EYD573" s="169"/>
      <c r="EYE573" s="169"/>
      <c r="EYF573" s="169"/>
      <c r="EYG573" s="169"/>
      <c r="EYH573" s="169"/>
      <c r="EYI573" s="169"/>
      <c r="EYJ573" s="169"/>
      <c r="EYK573" s="169"/>
      <c r="EYL573" s="169"/>
      <c r="EYM573" s="169"/>
      <c r="EYN573" s="169"/>
      <c r="EYO573" s="169"/>
      <c r="EYP573" s="169"/>
      <c r="EYQ573" s="169"/>
      <c r="EYR573" s="169"/>
      <c r="EYS573" s="169"/>
      <c r="EYT573" s="169"/>
      <c r="EYU573" s="169"/>
      <c r="EYV573" s="169"/>
      <c r="EYW573" s="169"/>
      <c r="EYX573" s="169"/>
      <c r="EYY573" s="169"/>
      <c r="EYZ573" s="169"/>
      <c r="EZA573" s="169"/>
      <c r="EZB573" s="169"/>
      <c r="EZC573" s="169"/>
      <c r="EZD573" s="169"/>
      <c r="EZE573" s="169"/>
      <c r="EZF573" s="169"/>
      <c r="EZG573" s="169"/>
      <c r="EZH573" s="169"/>
      <c r="EZI573" s="546"/>
      <c r="EZJ573" s="546"/>
      <c r="EZK573" s="546"/>
      <c r="EZL573" s="546"/>
      <c r="EZM573" s="546"/>
      <c r="EZN573" s="546"/>
      <c r="EZO573" s="546"/>
      <c r="EZP573" s="546"/>
      <c r="EZQ573" s="546"/>
      <c r="EZR573" s="546"/>
      <c r="EZS573" s="546"/>
      <c r="EZT573" s="546"/>
      <c r="EZU573" s="546"/>
      <c r="EZV573" s="546"/>
      <c r="EZW573" s="546"/>
      <c r="EZX573" s="546"/>
      <c r="EZY573" s="546"/>
      <c r="EZZ573" s="546"/>
      <c r="FAA573" s="546"/>
      <c r="FAB573" s="546"/>
      <c r="FAC573" s="546"/>
      <c r="FAD573" s="546"/>
      <c r="FAE573" s="546"/>
      <c r="FAF573" s="546"/>
      <c r="FAG573" s="89"/>
      <c r="FAH573" s="89"/>
      <c r="FAI573" s="89"/>
      <c r="FAJ573" s="89"/>
      <c r="FAK573" s="89"/>
      <c r="FAL573" s="546"/>
      <c r="FAM573" s="546"/>
      <c r="FAN573" s="89"/>
      <c r="FAO573" s="89"/>
      <c r="FAP573" s="546"/>
      <c r="FAQ573" s="546"/>
      <c r="FAR573" s="89"/>
      <c r="FAS573" s="89"/>
      <c r="FAT573" s="546"/>
      <c r="FAU573" s="546"/>
      <c r="FAV573" s="546"/>
      <c r="FAW573" s="546"/>
      <c r="FAX573" s="546"/>
      <c r="FAY573" s="546"/>
      <c r="FAZ573" s="546"/>
      <c r="FBA573" s="89"/>
      <c r="FBB573" s="89"/>
      <c r="FBC573" s="546"/>
      <c r="FBD573" s="546"/>
      <c r="FBE573" s="89"/>
      <c r="FBF573" s="89"/>
      <c r="FBG573" s="546"/>
      <c r="FBH573" s="546"/>
      <c r="FBI573" s="546"/>
      <c r="FBJ573" s="546"/>
      <c r="FBK573" s="546"/>
      <c r="FBL573" s="204"/>
      <c r="FBM573" s="108"/>
      <c r="FBN573" s="546"/>
      <c r="FBO573" s="546"/>
      <c r="FBP573" s="546"/>
      <c r="FBQ573" s="546"/>
      <c r="FBR573" s="546"/>
      <c r="FBS573" s="546"/>
      <c r="FBT573" s="546"/>
      <c r="FBU573" s="169"/>
      <c r="FBV573" s="169"/>
      <c r="FBW573" s="169"/>
      <c r="FBX573" s="169"/>
      <c r="FBY573" s="169"/>
      <c r="FBZ573" s="169"/>
      <c r="FCA573" s="169"/>
      <c r="FCB573" s="169"/>
      <c r="FCC573" s="169"/>
      <c r="FCD573" s="169"/>
      <c r="FCE573" s="169"/>
      <c r="FCF573" s="169"/>
      <c r="FCG573" s="169"/>
      <c r="FCH573" s="169"/>
      <c r="FCI573" s="169"/>
      <c r="FCJ573" s="169"/>
      <c r="FCK573" s="169"/>
      <c r="FCL573" s="169"/>
      <c r="FCM573" s="169"/>
      <c r="FCN573" s="169"/>
      <c r="FCO573" s="169"/>
      <c r="FCP573" s="169"/>
      <c r="FCQ573" s="169"/>
      <c r="FCR573" s="169"/>
      <c r="FCS573" s="169"/>
      <c r="FCT573" s="169"/>
      <c r="FCU573" s="169"/>
      <c r="FCV573" s="169"/>
      <c r="FCW573" s="169"/>
      <c r="FCX573" s="169"/>
      <c r="FCY573" s="169"/>
      <c r="FCZ573" s="169"/>
      <c r="FDA573" s="169"/>
      <c r="FDB573" s="169"/>
      <c r="FDC573" s="169"/>
      <c r="FDD573" s="169"/>
      <c r="FDE573" s="169"/>
      <c r="FDF573" s="169"/>
      <c r="FDG573" s="169"/>
      <c r="FDH573" s="169"/>
      <c r="FDI573" s="169"/>
      <c r="FDJ573" s="169"/>
      <c r="FDK573" s="169"/>
      <c r="FDL573" s="169"/>
      <c r="FDM573" s="546"/>
      <c r="FDN573" s="546"/>
      <c r="FDO573" s="546"/>
      <c r="FDP573" s="546"/>
      <c r="FDQ573" s="546"/>
      <c r="FDR573" s="546"/>
      <c r="FDS573" s="546"/>
      <c r="FDT573" s="546"/>
      <c r="FDU573" s="546"/>
      <c r="FDV573" s="546"/>
      <c r="FDW573" s="546"/>
      <c r="FDX573" s="546"/>
      <c r="FDY573" s="546"/>
      <c r="FDZ573" s="546"/>
      <c r="FEA573" s="546"/>
      <c r="FEB573" s="546"/>
      <c r="FEC573" s="546"/>
      <c r="FED573" s="546"/>
      <c r="FEE573" s="546"/>
      <c r="FEF573" s="546"/>
      <c r="FEG573" s="546"/>
      <c r="FEH573" s="546"/>
      <c r="FEI573" s="546"/>
      <c r="FEJ573" s="546"/>
      <c r="FEK573" s="89"/>
      <c r="FEL573" s="89"/>
      <c r="FEM573" s="89"/>
      <c r="FEN573" s="89"/>
      <c r="FEO573" s="89"/>
      <c r="FEP573" s="546"/>
      <c r="FEQ573" s="546"/>
      <c r="FER573" s="89"/>
      <c r="FES573" s="89"/>
      <c r="FET573" s="546"/>
      <c r="FEU573" s="546"/>
      <c r="FEV573" s="89"/>
      <c r="FEW573" s="89"/>
      <c r="FEX573" s="546"/>
      <c r="FEY573" s="546"/>
      <c r="FEZ573" s="546"/>
      <c r="FFA573" s="546"/>
      <c r="FFB573" s="546"/>
      <c r="FFC573" s="546"/>
      <c r="FFD573" s="546"/>
      <c r="FFE573" s="89"/>
      <c r="FFF573" s="89"/>
      <c r="FFG573" s="546"/>
      <c r="FFH573" s="546"/>
      <c r="FFI573" s="89"/>
      <c r="FFJ573" s="89"/>
      <c r="FFK573" s="546"/>
      <c r="FFL573" s="546"/>
      <c r="FFM573" s="546"/>
      <c r="FFN573" s="546"/>
      <c r="FFO573" s="546"/>
      <c r="FFP573" s="204"/>
      <c r="FFQ573" s="108"/>
      <c r="FFR573" s="546"/>
      <c r="FFS573" s="546"/>
      <c r="FFT573" s="546"/>
      <c r="FFU573" s="546"/>
      <c r="FFV573" s="546"/>
      <c r="FFW573" s="546"/>
      <c r="FFX573" s="546"/>
      <c r="FFY573" s="169"/>
      <c r="FFZ573" s="169"/>
      <c r="FGA573" s="169"/>
      <c r="FGB573" s="169"/>
      <c r="FGC573" s="169"/>
      <c r="FGD573" s="169"/>
      <c r="FGE573" s="169"/>
      <c r="FGF573" s="169"/>
      <c r="FGG573" s="169"/>
      <c r="FGH573" s="169"/>
      <c r="FGI573" s="169"/>
      <c r="FGJ573" s="169"/>
      <c r="FGK573" s="169"/>
      <c r="FGL573" s="169"/>
      <c r="FGM573" s="169"/>
      <c r="FGN573" s="169"/>
      <c r="FGO573" s="169"/>
      <c r="FGP573" s="169"/>
      <c r="FGQ573" s="169"/>
      <c r="FGR573" s="169"/>
      <c r="FGS573" s="169"/>
      <c r="FGT573" s="169"/>
      <c r="FGU573" s="169"/>
      <c r="FGV573" s="169"/>
      <c r="FGW573" s="169"/>
      <c r="FGX573" s="169"/>
      <c r="FGY573" s="169"/>
      <c r="FGZ573" s="169"/>
      <c r="FHA573" s="169"/>
      <c r="FHB573" s="169"/>
      <c r="FHC573" s="169"/>
      <c r="FHD573" s="169"/>
      <c r="FHE573" s="169"/>
      <c r="FHF573" s="169"/>
      <c r="FHG573" s="169"/>
      <c r="FHH573" s="169"/>
      <c r="FHI573" s="169"/>
      <c r="FHJ573" s="169"/>
      <c r="FHK573" s="169"/>
      <c r="FHL573" s="169"/>
      <c r="FHM573" s="169"/>
      <c r="FHN573" s="169"/>
      <c r="FHO573" s="169"/>
      <c r="FHP573" s="169"/>
      <c r="FHQ573" s="546"/>
      <c r="FHR573" s="546"/>
      <c r="FHS573" s="546"/>
      <c r="FHT573" s="546"/>
      <c r="FHU573" s="546"/>
      <c r="FHV573" s="546"/>
      <c r="FHW573" s="546"/>
      <c r="FHX573" s="546"/>
      <c r="FHY573" s="546"/>
      <c r="FHZ573" s="546"/>
      <c r="FIA573" s="546"/>
      <c r="FIB573" s="546"/>
      <c r="FIC573" s="546"/>
      <c r="FID573" s="546"/>
      <c r="FIE573" s="546"/>
      <c r="FIF573" s="546"/>
      <c r="FIG573" s="546"/>
      <c r="FIH573" s="546"/>
      <c r="FII573" s="546"/>
      <c r="FIJ573" s="546"/>
      <c r="FIK573" s="546"/>
      <c r="FIL573" s="546"/>
      <c r="FIM573" s="546"/>
      <c r="FIN573" s="546"/>
      <c r="FIO573" s="89"/>
      <c r="FIP573" s="89"/>
      <c r="FIQ573" s="89"/>
      <c r="FIR573" s="89"/>
      <c r="FIS573" s="89"/>
      <c r="FIT573" s="546"/>
      <c r="FIU573" s="546"/>
      <c r="FIV573" s="89"/>
      <c r="FIW573" s="89"/>
      <c r="FIX573" s="546"/>
      <c r="FIY573" s="546"/>
      <c r="FIZ573" s="89"/>
      <c r="FJA573" s="89"/>
      <c r="FJB573" s="546"/>
      <c r="FJC573" s="546"/>
      <c r="FJD573" s="546"/>
      <c r="FJE573" s="546"/>
      <c r="FJF573" s="546"/>
      <c r="FJG573" s="546"/>
      <c r="FJH573" s="546"/>
      <c r="FJI573" s="89"/>
      <c r="FJJ573" s="89"/>
      <c r="FJK573" s="546"/>
      <c r="FJL573" s="546"/>
      <c r="FJM573" s="89"/>
      <c r="FJN573" s="89"/>
      <c r="FJO573" s="546"/>
      <c r="FJP573" s="546"/>
      <c r="FJQ573" s="546"/>
      <c r="FJR573" s="546"/>
      <c r="FJS573" s="546"/>
      <c r="FJT573" s="204"/>
      <c r="FJU573" s="108"/>
      <c r="FJV573" s="546"/>
      <c r="FJW573" s="546"/>
      <c r="FJX573" s="546"/>
      <c r="FJY573" s="546"/>
      <c r="FJZ573" s="546"/>
      <c r="FKA573" s="546"/>
      <c r="FKB573" s="546"/>
      <c r="FKC573" s="169"/>
      <c r="FKD573" s="169"/>
      <c r="FKE573" s="169"/>
      <c r="FKF573" s="169"/>
      <c r="FKG573" s="169"/>
      <c r="FKH573" s="169"/>
      <c r="FKI573" s="169"/>
      <c r="FKJ573" s="169"/>
      <c r="FKK573" s="169"/>
      <c r="FKL573" s="169"/>
      <c r="FKM573" s="169"/>
      <c r="FKN573" s="169"/>
      <c r="FKO573" s="169"/>
      <c r="FKP573" s="169"/>
      <c r="FKQ573" s="169"/>
      <c r="FKR573" s="169"/>
      <c r="FKS573" s="169"/>
      <c r="FKT573" s="169"/>
      <c r="FKU573" s="169"/>
      <c r="FKV573" s="169"/>
      <c r="FKW573" s="169"/>
      <c r="FKX573" s="169"/>
      <c r="FKY573" s="169"/>
      <c r="FKZ573" s="169"/>
      <c r="FLA573" s="169"/>
      <c r="FLB573" s="169"/>
      <c r="FLC573" s="169"/>
      <c r="FLD573" s="169"/>
      <c r="FLE573" s="169"/>
      <c r="FLF573" s="169"/>
      <c r="FLG573" s="169"/>
      <c r="FLH573" s="169"/>
      <c r="FLI573" s="169"/>
      <c r="FLJ573" s="169"/>
      <c r="FLK573" s="169"/>
      <c r="FLL573" s="169"/>
      <c r="FLM573" s="169"/>
      <c r="FLN573" s="169"/>
      <c r="FLO573" s="169"/>
      <c r="FLP573" s="169"/>
      <c r="FLQ573" s="169"/>
      <c r="FLR573" s="169"/>
      <c r="FLS573" s="169"/>
      <c r="FLT573" s="169"/>
      <c r="FLU573" s="546"/>
      <c r="FLV573" s="546"/>
      <c r="FLW573" s="546"/>
      <c r="FLX573" s="546"/>
      <c r="FLY573" s="546"/>
      <c r="FLZ573" s="546"/>
      <c r="FMA573" s="546"/>
      <c r="FMB573" s="546"/>
      <c r="FMC573" s="546"/>
      <c r="FMD573" s="546"/>
      <c r="FME573" s="546"/>
      <c r="FMF573" s="546"/>
      <c r="FMG573" s="546"/>
      <c r="FMH573" s="546"/>
      <c r="FMI573" s="546"/>
      <c r="FMJ573" s="546"/>
      <c r="FMK573" s="546"/>
      <c r="FML573" s="546"/>
      <c r="FMM573" s="546"/>
      <c r="FMN573" s="546"/>
      <c r="FMO573" s="546"/>
      <c r="FMP573" s="546"/>
      <c r="FMQ573" s="546"/>
      <c r="FMR573" s="546"/>
      <c r="FMS573" s="89"/>
      <c r="FMT573" s="89"/>
      <c r="FMU573" s="89"/>
      <c r="FMV573" s="89"/>
      <c r="FMW573" s="89"/>
      <c r="FMX573" s="546"/>
      <c r="FMY573" s="546"/>
      <c r="FMZ573" s="89"/>
      <c r="FNA573" s="89"/>
      <c r="FNB573" s="546"/>
      <c r="FNC573" s="546"/>
      <c r="FND573" s="89"/>
      <c r="FNE573" s="89"/>
      <c r="FNF573" s="546"/>
      <c r="FNG573" s="546"/>
      <c r="FNH573" s="546"/>
      <c r="FNI573" s="546"/>
      <c r="FNJ573" s="546"/>
      <c r="FNK573" s="546"/>
      <c r="FNL573" s="546"/>
      <c r="FNM573" s="89"/>
      <c r="FNN573" s="89"/>
      <c r="FNO573" s="546"/>
      <c r="FNP573" s="546"/>
      <c r="FNQ573" s="89"/>
      <c r="FNR573" s="89"/>
      <c r="FNS573" s="546"/>
      <c r="FNT573" s="546"/>
      <c r="FNU573" s="546"/>
      <c r="FNV573" s="546"/>
      <c r="FNW573" s="546"/>
      <c r="FNX573" s="204"/>
      <c r="FNY573" s="108"/>
      <c r="FNZ573" s="546"/>
      <c r="FOA573" s="546"/>
      <c r="FOB573" s="546"/>
      <c r="FOC573" s="546"/>
      <c r="FOD573" s="546"/>
      <c r="FOE573" s="546"/>
      <c r="FOF573" s="546"/>
      <c r="FOG573" s="169"/>
      <c r="FOH573" s="169"/>
      <c r="FOI573" s="169"/>
      <c r="FOJ573" s="169"/>
      <c r="FOK573" s="169"/>
      <c r="FOL573" s="169"/>
      <c r="FOM573" s="169"/>
      <c r="FON573" s="169"/>
      <c r="FOO573" s="169"/>
      <c r="FOP573" s="169"/>
      <c r="FOQ573" s="169"/>
      <c r="FOR573" s="169"/>
      <c r="FOS573" s="169"/>
      <c r="FOT573" s="169"/>
      <c r="FOU573" s="169"/>
      <c r="FOV573" s="169"/>
      <c r="FOW573" s="169"/>
      <c r="FOX573" s="169"/>
      <c r="FOY573" s="169"/>
      <c r="FOZ573" s="169"/>
      <c r="FPA573" s="169"/>
      <c r="FPB573" s="169"/>
      <c r="FPC573" s="169"/>
      <c r="FPD573" s="169"/>
      <c r="FPE573" s="169"/>
      <c r="FPF573" s="169"/>
      <c r="FPG573" s="169"/>
      <c r="FPH573" s="169"/>
      <c r="FPI573" s="169"/>
      <c r="FPJ573" s="169"/>
      <c r="FPK573" s="169"/>
      <c r="FPL573" s="169"/>
      <c r="FPM573" s="169"/>
      <c r="FPN573" s="169"/>
      <c r="FPO573" s="169"/>
      <c r="FPP573" s="169"/>
      <c r="FPQ573" s="169"/>
      <c r="FPR573" s="169"/>
      <c r="FPS573" s="169"/>
      <c r="FPT573" s="169"/>
      <c r="FPU573" s="169"/>
      <c r="FPV573" s="169"/>
      <c r="FPW573" s="169"/>
      <c r="FPX573" s="169"/>
      <c r="FPY573" s="546"/>
      <c r="FPZ573" s="546"/>
      <c r="FQA573" s="546"/>
      <c r="FQB573" s="546"/>
      <c r="FQC573" s="546"/>
      <c r="FQD573" s="546"/>
      <c r="FQE573" s="546"/>
      <c r="FQF573" s="546"/>
      <c r="FQG573" s="546"/>
      <c r="FQH573" s="546"/>
      <c r="FQI573" s="546"/>
      <c r="FQJ573" s="546"/>
      <c r="FQK573" s="546"/>
      <c r="FQL573" s="546"/>
      <c r="FQM573" s="546"/>
      <c r="FQN573" s="546"/>
      <c r="FQO573" s="546"/>
      <c r="FQP573" s="546"/>
      <c r="FQQ573" s="546"/>
      <c r="FQR573" s="546"/>
      <c r="FQS573" s="546"/>
      <c r="FQT573" s="546"/>
      <c r="FQU573" s="546"/>
      <c r="FQV573" s="546"/>
      <c r="FQW573" s="89"/>
      <c r="FQX573" s="89"/>
      <c r="FQY573" s="89"/>
      <c r="FQZ573" s="89"/>
      <c r="FRA573" s="89"/>
      <c r="FRB573" s="546"/>
      <c r="FRC573" s="546"/>
      <c r="FRD573" s="89"/>
      <c r="FRE573" s="89"/>
      <c r="FRF573" s="546"/>
      <c r="FRG573" s="546"/>
      <c r="FRH573" s="89"/>
      <c r="FRI573" s="89"/>
      <c r="FRJ573" s="546"/>
      <c r="FRK573" s="546"/>
      <c r="FRL573" s="546"/>
      <c r="FRM573" s="546"/>
      <c r="FRN573" s="546"/>
      <c r="FRO573" s="546"/>
      <c r="FRP573" s="546"/>
      <c r="FRQ573" s="89"/>
      <c r="FRR573" s="89"/>
      <c r="FRS573" s="546"/>
      <c r="FRT573" s="546"/>
      <c r="FRU573" s="89"/>
      <c r="FRV573" s="89"/>
      <c r="FRW573" s="546"/>
      <c r="FRX573" s="546"/>
      <c r="FRY573" s="546"/>
      <c r="FRZ573" s="546"/>
      <c r="FSA573" s="546"/>
      <c r="FSB573" s="204"/>
      <c r="FSC573" s="108"/>
      <c r="FSD573" s="546"/>
      <c r="FSE573" s="546"/>
      <c r="FSF573" s="546"/>
      <c r="FSG573" s="546"/>
      <c r="FSH573" s="546"/>
      <c r="FSI573" s="546"/>
      <c r="FSJ573" s="546"/>
      <c r="FSK573" s="169"/>
      <c r="FSL573" s="169"/>
      <c r="FSM573" s="169"/>
      <c r="FSN573" s="169"/>
      <c r="FSO573" s="169"/>
      <c r="FSP573" s="169"/>
      <c r="FSQ573" s="169"/>
      <c r="FSR573" s="169"/>
      <c r="FSS573" s="169"/>
      <c r="FST573" s="169"/>
      <c r="FSU573" s="169"/>
      <c r="FSV573" s="169"/>
      <c r="FSW573" s="169"/>
      <c r="FSX573" s="169"/>
      <c r="FSY573" s="169"/>
      <c r="FSZ573" s="169"/>
      <c r="FTA573" s="169"/>
      <c r="FTB573" s="169"/>
      <c r="FTC573" s="169"/>
      <c r="FTD573" s="169"/>
      <c r="FTE573" s="169"/>
      <c r="FTF573" s="169"/>
      <c r="FTG573" s="169"/>
      <c r="FTH573" s="169"/>
      <c r="FTI573" s="169"/>
      <c r="FTJ573" s="169"/>
      <c r="FTK573" s="169"/>
      <c r="FTL573" s="169"/>
      <c r="FTM573" s="169"/>
      <c r="FTN573" s="169"/>
      <c r="FTO573" s="169"/>
      <c r="FTP573" s="169"/>
      <c r="FTQ573" s="169"/>
      <c r="FTR573" s="169"/>
      <c r="FTS573" s="169"/>
      <c r="FTT573" s="169"/>
      <c r="FTU573" s="169"/>
      <c r="FTV573" s="169"/>
      <c r="FTW573" s="169"/>
      <c r="FTX573" s="169"/>
      <c r="FTY573" s="169"/>
      <c r="FTZ573" s="169"/>
      <c r="FUA573" s="169"/>
      <c r="FUB573" s="169"/>
      <c r="FUC573" s="546"/>
      <c r="FUD573" s="546"/>
      <c r="FUE573" s="546"/>
      <c r="FUF573" s="546"/>
      <c r="FUG573" s="546"/>
      <c r="FUH573" s="546"/>
      <c r="FUI573" s="546"/>
      <c r="FUJ573" s="546"/>
      <c r="FUK573" s="546"/>
      <c r="FUL573" s="546"/>
      <c r="FUM573" s="546"/>
      <c r="FUN573" s="546"/>
      <c r="FUO573" s="546"/>
      <c r="FUP573" s="546"/>
      <c r="FUQ573" s="546"/>
      <c r="FUR573" s="546"/>
      <c r="FUS573" s="546"/>
      <c r="FUT573" s="546"/>
      <c r="FUU573" s="546"/>
      <c r="FUV573" s="546"/>
      <c r="FUW573" s="546"/>
      <c r="FUX573" s="546"/>
      <c r="FUY573" s="546"/>
      <c r="FUZ573" s="546"/>
      <c r="FVA573" s="89"/>
      <c r="FVB573" s="89"/>
      <c r="FVC573" s="89"/>
      <c r="FVD573" s="89"/>
      <c r="FVE573" s="89"/>
      <c r="FVF573" s="546"/>
      <c r="FVG573" s="546"/>
      <c r="FVH573" s="89"/>
      <c r="FVI573" s="89"/>
      <c r="FVJ573" s="546"/>
      <c r="FVK573" s="546"/>
      <c r="FVL573" s="89"/>
      <c r="FVM573" s="89"/>
      <c r="FVN573" s="546"/>
      <c r="FVO573" s="546"/>
      <c r="FVP573" s="546"/>
      <c r="FVQ573" s="546"/>
      <c r="FVR573" s="546"/>
      <c r="FVS573" s="546"/>
      <c r="FVT573" s="546"/>
      <c r="FVU573" s="89"/>
      <c r="FVV573" s="89"/>
      <c r="FVW573" s="546"/>
      <c r="FVX573" s="546"/>
      <c r="FVY573" s="89"/>
      <c r="FVZ573" s="89"/>
      <c r="FWA573" s="546"/>
      <c r="FWB573" s="546"/>
      <c r="FWC573" s="546"/>
      <c r="FWD573" s="546"/>
      <c r="FWE573" s="546"/>
      <c r="FWF573" s="204"/>
      <c r="FWG573" s="108"/>
      <c r="FWH573" s="546"/>
      <c r="FWI573" s="546"/>
      <c r="FWJ573" s="546"/>
      <c r="FWK573" s="546"/>
      <c r="FWL573" s="546"/>
      <c r="FWM573" s="546"/>
      <c r="FWN573" s="546"/>
      <c r="FWO573" s="169"/>
      <c r="FWP573" s="169"/>
      <c r="FWQ573" s="169"/>
      <c r="FWR573" s="169"/>
      <c r="FWS573" s="169"/>
      <c r="FWT573" s="169"/>
      <c r="FWU573" s="169"/>
      <c r="FWV573" s="169"/>
      <c r="FWW573" s="169"/>
      <c r="FWX573" s="169"/>
      <c r="FWY573" s="169"/>
      <c r="FWZ573" s="169"/>
      <c r="FXA573" s="169"/>
      <c r="FXB573" s="169"/>
      <c r="FXC573" s="169"/>
      <c r="FXD573" s="169"/>
      <c r="FXE573" s="169"/>
      <c r="FXF573" s="169"/>
      <c r="FXG573" s="169"/>
      <c r="FXH573" s="169"/>
      <c r="FXI573" s="169"/>
      <c r="FXJ573" s="169"/>
      <c r="FXK573" s="169"/>
      <c r="FXL573" s="169"/>
      <c r="FXM573" s="169"/>
      <c r="FXN573" s="169"/>
      <c r="FXO573" s="169"/>
      <c r="FXP573" s="169"/>
      <c r="FXQ573" s="169"/>
      <c r="FXR573" s="169"/>
      <c r="FXS573" s="169"/>
      <c r="FXT573" s="169"/>
      <c r="FXU573" s="169"/>
      <c r="FXV573" s="169"/>
      <c r="FXW573" s="169"/>
      <c r="FXX573" s="169"/>
      <c r="FXY573" s="169"/>
      <c r="FXZ573" s="169"/>
      <c r="FYA573" s="169"/>
      <c r="FYB573" s="169"/>
      <c r="FYC573" s="169"/>
      <c r="FYD573" s="169"/>
      <c r="FYE573" s="169"/>
      <c r="FYF573" s="169"/>
      <c r="FYG573" s="546"/>
      <c r="FYH573" s="546"/>
      <c r="FYI573" s="546"/>
      <c r="FYJ573" s="546"/>
      <c r="FYK573" s="546"/>
      <c r="FYL573" s="546"/>
      <c r="FYM573" s="546"/>
      <c r="FYN573" s="546"/>
      <c r="FYO573" s="546"/>
      <c r="FYP573" s="546"/>
      <c r="FYQ573" s="546"/>
      <c r="FYR573" s="546"/>
      <c r="FYS573" s="546"/>
      <c r="FYT573" s="546"/>
      <c r="FYU573" s="546"/>
      <c r="FYV573" s="546"/>
      <c r="FYW573" s="546"/>
      <c r="FYX573" s="546"/>
      <c r="FYY573" s="546"/>
      <c r="FYZ573" s="546"/>
      <c r="FZA573" s="546"/>
      <c r="FZB573" s="546"/>
      <c r="FZC573" s="546"/>
      <c r="FZD573" s="546"/>
      <c r="FZE573" s="89"/>
      <c r="FZF573" s="89"/>
      <c r="FZG573" s="89"/>
      <c r="FZH573" s="89"/>
      <c r="FZI573" s="89"/>
      <c r="FZJ573" s="546"/>
      <c r="FZK573" s="546"/>
      <c r="FZL573" s="89"/>
      <c r="FZM573" s="89"/>
      <c r="FZN573" s="546"/>
      <c r="FZO573" s="546"/>
      <c r="FZP573" s="89"/>
      <c r="FZQ573" s="89"/>
      <c r="FZR573" s="546"/>
      <c r="FZS573" s="546"/>
      <c r="FZT573" s="546"/>
      <c r="FZU573" s="546"/>
      <c r="FZV573" s="546"/>
      <c r="FZW573" s="546"/>
      <c r="FZX573" s="546"/>
      <c r="FZY573" s="89"/>
      <c r="FZZ573" s="89"/>
      <c r="GAA573" s="546"/>
      <c r="GAB573" s="546"/>
      <c r="GAC573" s="89"/>
      <c r="GAD573" s="89"/>
      <c r="GAE573" s="546"/>
      <c r="GAF573" s="546"/>
      <c r="GAG573" s="546"/>
      <c r="GAH573" s="546"/>
      <c r="GAI573" s="546"/>
      <c r="GAJ573" s="204"/>
      <c r="GAK573" s="108"/>
      <c r="GAL573" s="546"/>
      <c r="GAM573" s="546"/>
      <c r="GAN573" s="546"/>
      <c r="GAO573" s="546"/>
      <c r="GAP573" s="546"/>
      <c r="GAQ573" s="546"/>
      <c r="GAR573" s="546"/>
      <c r="GAS573" s="169"/>
      <c r="GAT573" s="169"/>
      <c r="GAU573" s="169"/>
      <c r="GAV573" s="169"/>
      <c r="GAW573" s="169"/>
      <c r="GAX573" s="169"/>
      <c r="GAY573" s="169"/>
      <c r="GAZ573" s="169"/>
      <c r="GBA573" s="169"/>
      <c r="GBB573" s="169"/>
      <c r="GBC573" s="169"/>
      <c r="GBD573" s="169"/>
      <c r="GBE573" s="169"/>
      <c r="GBF573" s="169"/>
      <c r="GBG573" s="169"/>
      <c r="GBH573" s="169"/>
      <c r="GBI573" s="169"/>
      <c r="GBJ573" s="169"/>
      <c r="GBK573" s="169"/>
      <c r="GBL573" s="169"/>
      <c r="GBM573" s="169"/>
      <c r="GBN573" s="169"/>
      <c r="GBO573" s="169"/>
      <c r="GBP573" s="169"/>
      <c r="GBQ573" s="169"/>
      <c r="GBR573" s="169"/>
      <c r="GBS573" s="169"/>
      <c r="GBT573" s="169"/>
      <c r="GBU573" s="169"/>
      <c r="GBV573" s="169"/>
      <c r="GBW573" s="169"/>
      <c r="GBX573" s="169"/>
      <c r="GBY573" s="169"/>
      <c r="GBZ573" s="169"/>
      <c r="GCA573" s="169"/>
      <c r="GCB573" s="169"/>
      <c r="GCC573" s="169"/>
      <c r="GCD573" s="169"/>
      <c r="GCE573" s="169"/>
      <c r="GCF573" s="169"/>
      <c r="GCG573" s="169"/>
      <c r="GCH573" s="169"/>
      <c r="GCI573" s="169"/>
      <c r="GCJ573" s="169"/>
      <c r="GCK573" s="546"/>
      <c r="GCL573" s="546"/>
      <c r="GCM573" s="546"/>
      <c r="GCN573" s="546"/>
      <c r="GCO573" s="546"/>
      <c r="GCP573" s="546"/>
      <c r="GCQ573" s="546"/>
      <c r="GCR573" s="546"/>
      <c r="GCS573" s="546"/>
      <c r="GCT573" s="546"/>
      <c r="GCU573" s="546"/>
      <c r="GCV573" s="546"/>
      <c r="GCW573" s="546"/>
      <c r="GCX573" s="546"/>
      <c r="GCY573" s="546"/>
      <c r="GCZ573" s="546"/>
      <c r="GDA573" s="546"/>
      <c r="GDB573" s="546"/>
      <c r="GDC573" s="546"/>
      <c r="GDD573" s="546"/>
      <c r="GDE573" s="546"/>
      <c r="GDF573" s="546"/>
      <c r="GDG573" s="546"/>
      <c r="GDH573" s="546"/>
      <c r="GDI573" s="89"/>
      <c r="GDJ573" s="89"/>
      <c r="GDK573" s="89"/>
      <c r="GDL573" s="89"/>
      <c r="GDM573" s="89"/>
      <c r="GDN573" s="546"/>
      <c r="GDO573" s="546"/>
      <c r="GDP573" s="89"/>
      <c r="GDQ573" s="89"/>
      <c r="GDR573" s="546"/>
      <c r="GDS573" s="546"/>
      <c r="GDT573" s="89"/>
      <c r="GDU573" s="89"/>
      <c r="GDV573" s="546"/>
      <c r="GDW573" s="546"/>
      <c r="GDX573" s="546"/>
      <c r="GDY573" s="546"/>
      <c r="GDZ573" s="546"/>
      <c r="GEA573" s="546"/>
      <c r="GEB573" s="546"/>
      <c r="GEC573" s="89"/>
      <c r="GED573" s="89"/>
      <c r="GEE573" s="546"/>
      <c r="GEF573" s="546"/>
      <c r="GEG573" s="89"/>
      <c r="GEH573" s="89"/>
      <c r="GEI573" s="546"/>
      <c r="GEJ573" s="546"/>
      <c r="GEK573" s="546"/>
      <c r="GEL573" s="546"/>
      <c r="GEM573" s="546"/>
      <c r="GEN573" s="204"/>
      <c r="GEO573" s="108"/>
      <c r="GEP573" s="546"/>
      <c r="GEQ573" s="546"/>
      <c r="GER573" s="546"/>
      <c r="GES573" s="546"/>
      <c r="GET573" s="546"/>
      <c r="GEU573" s="546"/>
      <c r="GEV573" s="546"/>
      <c r="GEW573" s="169"/>
      <c r="GEX573" s="169"/>
      <c r="GEY573" s="169"/>
      <c r="GEZ573" s="169"/>
      <c r="GFA573" s="169"/>
      <c r="GFB573" s="169"/>
      <c r="GFC573" s="169"/>
      <c r="GFD573" s="169"/>
      <c r="GFE573" s="169"/>
      <c r="GFF573" s="169"/>
      <c r="GFG573" s="169"/>
      <c r="GFH573" s="169"/>
      <c r="GFI573" s="169"/>
      <c r="GFJ573" s="169"/>
      <c r="GFK573" s="169"/>
      <c r="GFL573" s="169"/>
      <c r="GFM573" s="169"/>
      <c r="GFN573" s="169"/>
      <c r="GFO573" s="169"/>
      <c r="GFP573" s="169"/>
      <c r="GFQ573" s="169"/>
      <c r="GFR573" s="169"/>
      <c r="GFS573" s="169"/>
      <c r="GFT573" s="169"/>
      <c r="GFU573" s="169"/>
      <c r="GFV573" s="169"/>
      <c r="GFW573" s="169"/>
      <c r="GFX573" s="169"/>
      <c r="GFY573" s="169"/>
      <c r="GFZ573" s="169"/>
      <c r="GGA573" s="169"/>
      <c r="GGB573" s="169"/>
      <c r="GGC573" s="169"/>
      <c r="GGD573" s="169"/>
      <c r="GGE573" s="169"/>
      <c r="GGF573" s="169"/>
      <c r="GGG573" s="169"/>
      <c r="GGH573" s="169"/>
      <c r="GGI573" s="169"/>
      <c r="GGJ573" s="169"/>
      <c r="GGK573" s="169"/>
      <c r="GGL573" s="169"/>
      <c r="GGM573" s="169"/>
      <c r="GGN573" s="169"/>
      <c r="GGO573" s="546"/>
      <c r="GGP573" s="546"/>
      <c r="GGQ573" s="546"/>
      <c r="GGR573" s="546"/>
      <c r="GGS573" s="546"/>
      <c r="GGT573" s="546"/>
      <c r="GGU573" s="546"/>
      <c r="GGV573" s="546"/>
      <c r="GGW573" s="546"/>
      <c r="GGX573" s="546"/>
      <c r="GGY573" s="546"/>
      <c r="GGZ573" s="546"/>
      <c r="GHA573" s="546"/>
      <c r="GHB573" s="546"/>
      <c r="GHC573" s="546"/>
      <c r="GHD573" s="546"/>
      <c r="GHE573" s="546"/>
      <c r="GHF573" s="546"/>
      <c r="GHG573" s="546"/>
      <c r="GHH573" s="546"/>
      <c r="GHI573" s="546"/>
      <c r="GHJ573" s="546"/>
      <c r="GHK573" s="546"/>
      <c r="GHL573" s="546"/>
      <c r="GHM573" s="89"/>
      <c r="GHN573" s="89"/>
      <c r="GHO573" s="89"/>
      <c r="GHP573" s="89"/>
      <c r="GHQ573" s="89"/>
      <c r="GHR573" s="546"/>
      <c r="GHS573" s="546"/>
      <c r="GHT573" s="89"/>
      <c r="GHU573" s="89"/>
      <c r="GHV573" s="546"/>
      <c r="GHW573" s="546"/>
      <c r="GHX573" s="89"/>
      <c r="GHY573" s="89"/>
      <c r="GHZ573" s="546"/>
      <c r="GIA573" s="546"/>
      <c r="GIB573" s="546"/>
      <c r="GIC573" s="546"/>
      <c r="GID573" s="546"/>
      <c r="GIE573" s="546"/>
      <c r="GIF573" s="546"/>
      <c r="GIG573" s="89"/>
      <c r="GIH573" s="89"/>
      <c r="GII573" s="546"/>
      <c r="GIJ573" s="546"/>
      <c r="GIK573" s="89"/>
      <c r="GIL573" s="89"/>
      <c r="GIM573" s="546"/>
      <c r="GIN573" s="546"/>
      <c r="GIO573" s="546"/>
      <c r="GIP573" s="546"/>
      <c r="GIQ573" s="546"/>
      <c r="GIR573" s="204"/>
      <c r="GIS573" s="108"/>
      <c r="GIT573" s="546"/>
      <c r="GIU573" s="546"/>
      <c r="GIV573" s="546"/>
      <c r="GIW573" s="546"/>
      <c r="GIX573" s="546"/>
      <c r="GIY573" s="546"/>
      <c r="GIZ573" s="546"/>
      <c r="GJA573" s="169"/>
      <c r="GJB573" s="169"/>
      <c r="GJC573" s="169"/>
      <c r="GJD573" s="169"/>
      <c r="GJE573" s="169"/>
      <c r="GJF573" s="169"/>
      <c r="GJG573" s="169"/>
      <c r="GJH573" s="169"/>
      <c r="GJI573" s="169"/>
      <c r="GJJ573" s="169"/>
      <c r="GJK573" s="169"/>
      <c r="GJL573" s="169"/>
      <c r="GJM573" s="169"/>
      <c r="GJN573" s="169"/>
      <c r="GJO573" s="169"/>
      <c r="GJP573" s="169"/>
      <c r="GJQ573" s="169"/>
      <c r="GJR573" s="169"/>
      <c r="GJS573" s="169"/>
      <c r="GJT573" s="169"/>
      <c r="GJU573" s="169"/>
      <c r="GJV573" s="169"/>
      <c r="GJW573" s="169"/>
      <c r="GJX573" s="169"/>
      <c r="GJY573" s="169"/>
      <c r="GJZ573" s="169"/>
      <c r="GKA573" s="169"/>
      <c r="GKB573" s="169"/>
      <c r="GKC573" s="169"/>
      <c r="GKD573" s="169"/>
      <c r="GKE573" s="169"/>
      <c r="GKF573" s="169"/>
      <c r="GKG573" s="169"/>
      <c r="GKH573" s="169"/>
      <c r="GKI573" s="169"/>
      <c r="GKJ573" s="169"/>
      <c r="GKK573" s="169"/>
      <c r="GKL573" s="169"/>
      <c r="GKM573" s="169"/>
      <c r="GKN573" s="169"/>
      <c r="GKO573" s="169"/>
      <c r="GKP573" s="169"/>
      <c r="GKQ573" s="169"/>
      <c r="GKR573" s="169"/>
      <c r="GKS573" s="546"/>
      <c r="GKT573" s="546"/>
      <c r="GKU573" s="546"/>
      <c r="GKV573" s="546"/>
      <c r="GKW573" s="546"/>
      <c r="GKX573" s="546"/>
      <c r="GKY573" s="546"/>
      <c r="GKZ573" s="546"/>
      <c r="GLA573" s="546"/>
      <c r="GLB573" s="546"/>
      <c r="GLC573" s="546"/>
      <c r="GLD573" s="546"/>
      <c r="GLE573" s="546"/>
      <c r="GLF573" s="546"/>
      <c r="GLG573" s="546"/>
      <c r="GLH573" s="546"/>
      <c r="GLI573" s="546"/>
      <c r="GLJ573" s="546"/>
      <c r="GLK573" s="546"/>
      <c r="GLL573" s="546"/>
      <c r="GLM573" s="546"/>
      <c r="GLN573" s="546"/>
      <c r="GLO573" s="546"/>
      <c r="GLP573" s="546"/>
      <c r="GLQ573" s="89"/>
      <c r="GLR573" s="89"/>
      <c r="GLS573" s="89"/>
      <c r="GLT573" s="89"/>
      <c r="GLU573" s="89"/>
      <c r="GLV573" s="546"/>
      <c r="GLW573" s="546"/>
      <c r="GLX573" s="89"/>
      <c r="GLY573" s="89"/>
      <c r="GLZ573" s="546"/>
      <c r="GMA573" s="546"/>
      <c r="GMB573" s="89"/>
      <c r="GMC573" s="89"/>
      <c r="GMD573" s="546"/>
      <c r="GME573" s="546"/>
      <c r="GMF573" s="546"/>
      <c r="GMG573" s="546"/>
      <c r="GMH573" s="546"/>
      <c r="GMI573" s="546"/>
      <c r="GMJ573" s="546"/>
      <c r="GMK573" s="89"/>
      <c r="GML573" s="89"/>
      <c r="GMM573" s="546"/>
      <c r="GMN573" s="546"/>
      <c r="GMO573" s="89"/>
      <c r="GMP573" s="89"/>
      <c r="GMQ573" s="546"/>
      <c r="GMR573" s="546"/>
      <c r="GMS573" s="546"/>
      <c r="GMT573" s="546"/>
      <c r="GMU573" s="546"/>
      <c r="GMV573" s="204"/>
      <c r="GMW573" s="108"/>
      <c r="GMX573" s="546"/>
      <c r="GMY573" s="546"/>
      <c r="GMZ573" s="546"/>
      <c r="GNA573" s="546"/>
      <c r="GNB573" s="546"/>
      <c r="GNC573" s="546"/>
      <c r="GND573" s="546"/>
      <c r="GNE573" s="169"/>
      <c r="GNF573" s="169"/>
      <c r="GNG573" s="169"/>
      <c r="GNH573" s="169"/>
      <c r="GNI573" s="169"/>
      <c r="GNJ573" s="169"/>
      <c r="GNK573" s="169"/>
      <c r="GNL573" s="169"/>
      <c r="GNM573" s="169"/>
      <c r="GNN573" s="169"/>
      <c r="GNO573" s="169"/>
      <c r="GNP573" s="169"/>
      <c r="GNQ573" s="169"/>
      <c r="GNR573" s="169"/>
      <c r="GNS573" s="169"/>
      <c r="GNT573" s="169"/>
      <c r="GNU573" s="169"/>
      <c r="GNV573" s="169"/>
      <c r="GNW573" s="169"/>
      <c r="GNX573" s="169"/>
      <c r="GNY573" s="169"/>
      <c r="GNZ573" s="169"/>
      <c r="GOA573" s="169"/>
      <c r="GOB573" s="169"/>
      <c r="GOC573" s="169"/>
      <c r="GOD573" s="169"/>
      <c r="GOE573" s="169"/>
      <c r="GOF573" s="169"/>
      <c r="GOG573" s="169"/>
      <c r="GOH573" s="169"/>
      <c r="GOI573" s="169"/>
      <c r="GOJ573" s="169"/>
      <c r="GOK573" s="169"/>
      <c r="GOL573" s="169"/>
      <c r="GOM573" s="169"/>
      <c r="GON573" s="169"/>
      <c r="GOO573" s="169"/>
      <c r="GOP573" s="169"/>
      <c r="GOQ573" s="169"/>
      <c r="GOR573" s="169"/>
      <c r="GOS573" s="169"/>
      <c r="GOT573" s="169"/>
      <c r="GOU573" s="169"/>
      <c r="GOV573" s="169"/>
      <c r="GOW573" s="546"/>
      <c r="GOX573" s="546"/>
      <c r="GOY573" s="546"/>
      <c r="GOZ573" s="546"/>
      <c r="GPA573" s="546"/>
      <c r="GPB573" s="546"/>
      <c r="GPC573" s="546"/>
      <c r="GPD573" s="546"/>
      <c r="GPE573" s="546"/>
      <c r="GPF573" s="546"/>
      <c r="GPG573" s="546"/>
      <c r="GPH573" s="546"/>
      <c r="GPI573" s="546"/>
      <c r="GPJ573" s="546"/>
      <c r="GPK573" s="546"/>
      <c r="GPL573" s="546"/>
      <c r="GPM573" s="546"/>
      <c r="GPN573" s="546"/>
      <c r="GPO573" s="546"/>
      <c r="GPP573" s="546"/>
      <c r="GPQ573" s="546"/>
      <c r="GPR573" s="546"/>
      <c r="GPS573" s="546"/>
      <c r="GPT573" s="546"/>
      <c r="GPU573" s="89"/>
      <c r="GPV573" s="89"/>
      <c r="GPW573" s="89"/>
      <c r="GPX573" s="89"/>
      <c r="GPY573" s="89"/>
      <c r="GPZ573" s="546"/>
      <c r="GQA573" s="546"/>
      <c r="GQB573" s="89"/>
      <c r="GQC573" s="89"/>
      <c r="GQD573" s="546"/>
      <c r="GQE573" s="546"/>
      <c r="GQF573" s="89"/>
      <c r="GQG573" s="89"/>
      <c r="GQH573" s="546"/>
      <c r="GQI573" s="546"/>
      <c r="GQJ573" s="546"/>
      <c r="GQK573" s="546"/>
      <c r="GQL573" s="546"/>
      <c r="GQM573" s="546"/>
      <c r="GQN573" s="546"/>
      <c r="GQO573" s="89"/>
      <c r="GQP573" s="89"/>
      <c r="GQQ573" s="546"/>
      <c r="GQR573" s="546"/>
      <c r="GQS573" s="89"/>
      <c r="GQT573" s="89"/>
      <c r="GQU573" s="546"/>
      <c r="GQV573" s="546"/>
      <c r="GQW573" s="546"/>
      <c r="GQX573" s="546"/>
      <c r="GQY573" s="546"/>
      <c r="GQZ573" s="204"/>
      <c r="GRA573" s="108"/>
      <c r="GRB573" s="546"/>
      <c r="GRC573" s="546"/>
      <c r="GRD573" s="546"/>
      <c r="GRE573" s="546"/>
      <c r="GRF573" s="546"/>
      <c r="GRG573" s="546"/>
      <c r="GRH573" s="546"/>
      <c r="GRI573" s="169"/>
      <c r="GRJ573" s="169"/>
      <c r="GRK573" s="169"/>
      <c r="GRL573" s="169"/>
      <c r="GRM573" s="169"/>
      <c r="GRN573" s="169"/>
      <c r="GRO573" s="169"/>
      <c r="GRP573" s="169"/>
      <c r="GRQ573" s="169"/>
      <c r="GRR573" s="169"/>
      <c r="GRS573" s="169"/>
      <c r="GRT573" s="169"/>
      <c r="GRU573" s="169"/>
      <c r="GRV573" s="169"/>
      <c r="GRW573" s="169"/>
      <c r="GRX573" s="169"/>
      <c r="GRY573" s="169"/>
      <c r="GRZ573" s="169"/>
      <c r="GSA573" s="169"/>
      <c r="GSB573" s="169"/>
      <c r="GSC573" s="169"/>
      <c r="GSD573" s="169"/>
      <c r="GSE573" s="169"/>
      <c r="GSF573" s="169"/>
      <c r="GSG573" s="169"/>
      <c r="GSH573" s="169"/>
      <c r="GSI573" s="169"/>
      <c r="GSJ573" s="169"/>
      <c r="GSK573" s="169"/>
      <c r="GSL573" s="169"/>
      <c r="GSM573" s="169"/>
      <c r="GSN573" s="169"/>
      <c r="GSO573" s="169"/>
      <c r="GSP573" s="169"/>
      <c r="GSQ573" s="169"/>
      <c r="GSR573" s="169"/>
      <c r="GSS573" s="169"/>
      <c r="GST573" s="169"/>
      <c r="GSU573" s="169"/>
      <c r="GSV573" s="169"/>
      <c r="GSW573" s="169"/>
      <c r="GSX573" s="169"/>
      <c r="GSY573" s="169"/>
      <c r="GSZ573" s="169"/>
      <c r="GTA573" s="546"/>
      <c r="GTB573" s="546"/>
      <c r="GTC573" s="546"/>
      <c r="GTD573" s="546"/>
      <c r="GTE573" s="546"/>
      <c r="GTF573" s="546"/>
      <c r="GTG573" s="546"/>
      <c r="GTH573" s="546"/>
      <c r="GTI573" s="546"/>
      <c r="GTJ573" s="546"/>
      <c r="GTK573" s="546"/>
      <c r="GTL573" s="546"/>
      <c r="GTM573" s="546"/>
      <c r="GTN573" s="546"/>
      <c r="GTO573" s="546"/>
      <c r="GTP573" s="546"/>
      <c r="GTQ573" s="546"/>
      <c r="GTR573" s="546"/>
      <c r="GTS573" s="546"/>
      <c r="GTT573" s="546"/>
      <c r="GTU573" s="546"/>
      <c r="GTV573" s="546"/>
      <c r="GTW573" s="546"/>
      <c r="GTX573" s="546"/>
      <c r="GTY573" s="89"/>
      <c r="GTZ573" s="89"/>
      <c r="GUA573" s="89"/>
      <c r="GUB573" s="89"/>
      <c r="GUC573" s="89"/>
      <c r="GUD573" s="546"/>
      <c r="GUE573" s="546"/>
      <c r="GUF573" s="89"/>
      <c r="GUG573" s="89"/>
      <c r="GUH573" s="546"/>
      <c r="GUI573" s="546"/>
      <c r="GUJ573" s="89"/>
      <c r="GUK573" s="89"/>
      <c r="GUL573" s="546"/>
      <c r="GUM573" s="546"/>
      <c r="GUN573" s="546"/>
      <c r="GUO573" s="546"/>
      <c r="GUP573" s="546"/>
      <c r="GUQ573" s="546"/>
      <c r="GUR573" s="546"/>
      <c r="GUS573" s="89"/>
      <c r="GUT573" s="89"/>
      <c r="GUU573" s="546"/>
      <c r="GUV573" s="546"/>
      <c r="GUW573" s="89"/>
      <c r="GUX573" s="89"/>
      <c r="GUY573" s="546"/>
      <c r="GUZ573" s="546"/>
      <c r="GVA573" s="546"/>
      <c r="GVB573" s="546"/>
      <c r="GVC573" s="546"/>
      <c r="GVD573" s="204"/>
      <c r="GVE573" s="108"/>
      <c r="GVF573" s="546"/>
      <c r="GVG573" s="546"/>
      <c r="GVH573" s="546"/>
      <c r="GVI573" s="546"/>
      <c r="GVJ573" s="546"/>
      <c r="GVK573" s="546"/>
      <c r="GVL573" s="546"/>
      <c r="GVM573" s="169"/>
      <c r="GVN573" s="169"/>
      <c r="GVO573" s="169"/>
      <c r="GVP573" s="169"/>
      <c r="GVQ573" s="169"/>
      <c r="GVR573" s="169"/>
      <c r="GVS573" s="169"/>
      <c r="GVT573" s="169"/>
      <c r="GVU573" s="169"/>
      <c r="GVV573" s="169"/>
      <c r="GVW573" s="169"/>
      <c r="GVX573" s="169"/>
      <c r="GVY573" s="169"/>
      <c r="GVZ573" s="169"/>
      <c r="GWA573" s="169"/>
      <c r="GWB573" s="169"/>
      <c r="GWC573" s="169"/>
      <c r="GWD573" s="169"/>
      <c r="GWE573" s="169"/>
      <c r="GWF573" s="169"/>
      <c r="GWG573" s="169"/>
      <c r="GWH573" s="169"/>
      <c r="GWI573" s="169"/>
      <c r="GWJ573" s="169"/>
      <c r="GWK573" s="169"/>
      <c r="GWL573" s="169"/>
      <c r="GWM573" s="169"/>
      <c r="GWN573" s="169"/>
      <c r="GWO573" s="169"/>
      <c r="GWP573" s="169"/>
      <c r="GWQ573" s="169"/>
      <c r="GWR573" s="169"/>
      <c r="GWS573" s="169"/>
      <c r="GWT573" s="169"/>
      <c r="GWU573" s="169"/>
      <c r="GWV573" s="169"/>
      <c r="GWW573" s="169"/>
      <c r="GWX573" s="169"/>
      <c r="GWY573" s="169"/>
      <c r="GWZ573" s="169"/>
      <c r="GXA573" s="169"/>
      <c r="GXB573" s="169"/>
      <c r="GXC573" s="169"/>
      <c r="GXD573" s="169"/>
      <c r="GXE573" s="546"/>
      <c r="GXF573" s="546"/>
      <c r="GXG573" s="546"/>
      <c r="GXH573" s="546"/>
      <c r="GXI573" s="546"/>
      <c r="GXJ573" s="546"/>
      <c r="GXK573" s="546"/>
      <c r="GXL573" s="546"/>
      <c r="GXM573" s="546"/>
      <c r="GXN573" s="546"/>
      <c r="GXO573" s="546"/>
      <c r="GXP573" s="546"/>
      <c r="GXQ573" s="546"/>
      <c r="GXR573" s="546"/>
      <c r="GXS573" s="546"/>
      <c r="GXT573" s="546"/>
      <c r="GXU573" s="546"/>
      <c r="GXV573" s="546"/>
      <c r="GXW573" s="546"/>
      <c r="GXX573" s="546"/>
      <c r="GXY573" s="546"/>
      <c r="GXZ573" s="546"/>
      <c r="GYA573" s="546"/>
      <c r="GYB573" s="546"/>
      <c r="GYC573" s="89"/>
      <c r="GYD573" s="89"/>
      <c r="GYE573" s="89"/>
      <c r="GYF573" s="89"/>
      <c r="GYG573" s="89"/>
      <c r="GYH573" s="546"/>
      <c r="GYI573" s="546"/>
      <c r="GYJ573" s="89"/>
      <c r="GYK573" s="89"/>
      <c r="GYL573" s="546"/>
      <c r="GYM573" s="546"/>
      <c r="GYN573" s="89"/>
      <c r="GYO573" s="89"/>
      <c r="GYP573" s="546"/>
      <c r="GYQ573" s="546"/>
      <c r="GYR573" s="546"/>
      <c r="GYS573" s="546"/>
      <c r="GYT573" s="546"/>
      <c r="GYU573" s="546"/>
      <c r="GYV573" s="546"/>
      <c r="GYW573" s="89"/>
      <c r="GYX573" s="89"/>
      <c r="GYY573" s="546"/>
      <c r="GYZ573" s="546"/>
      <c r="GZA573" s="89"/>
      <c r="GZB573" s="89"/>
      <c r="GZC573" s="546"/>
      <c r="GZD573" s="546"/>
      <c r="GZE573" s="546"/>
      <c r="GZF573" s="546"/>
      <c r="GZG573" s="546"/>
      <c r="GZH573" s="204"/>
      <c r="GZI573" s="108"/>
      <c r="GZJ573" s="546"/>
      <c r="GZK573" s="546"/>
      <c r="GZL573" s="546"/>
      <c r="GZM573" s="546"/>
      <c r="GZN573" s="546"/>
      <c r="GZO573" s="546"/>
      <c r="GZP573" s="546"/>
      <c r="GZQ573" s="169"/>
      <c r="GZR573" s="169"/>
      <c r="GZS573" s="169"/>
      <c r="GZT573" s="169"/>
      <c r="GZU573" s="169"/>
      <c r="GZV573" s="169"/>
      <c r="GZW573" s="169"/>
      <c r="GZX573" s="169"/>
      <c r="GZY573" s="169"/>
      <c r="GZZ573" s="169"/>
      <c r="HAA573" s="169"/>
      <c r="HAB573" s="169"/>
      <c r="HAC573" s="169"/>
      <c r="HAD573" s="169"/>
      <c r="HAE573" s="169"/>
      <c r="HAF573" s="169"/>
      <c r="HAG573" s="169"/>
      <c r="HAH573" s="169"/>
      <c r="HAI573" s="169"/>
      <c r="HAJ573" s="169"/>
      <c r="HAK573" s="169"/>
      <c r="HAL573" s="169"/>
      <c r="HAM573" s="169"/>
      <c r="HAN573" s="169"/>
      <c r="HAO573" s="169"/>
      <c r="HAP573" s="169"/>
      <c r="HAQ573" s="169"/>
      <c r="HAR573" s="169"/>
      <c r="HAS573" s="169"/>
      <c r="HAT573" s="169"/>
      <c r="HAU573" s="169"/>
      <c r="HAV573" s="169"/>
      <c r="HAW573" s="169"/>
      <c r="HAX573" s="169"/>
      <c r="HAY573" s="169"/>
      <c r="HAZ573" s="169"/>
      <c r="HBA573" s="169"/>
      <c r="HBB573" s="169"/>
      <c r="HBC573" s="169"/>
      <c r="HBD573" s="169"/>
      <c r="HBE573" s="169"/>
      <c r="HBF573" s="169"/>
      <c r="HBG573" s="169"/>
      <c r="HBH573" s="169"/>
      <c r="HBI573" s="546"/>
      <c r="HBJ573" s="546"/>
      <c r="HBK573" s="546"/>
      <c r="HBL573" s="546"/>
      <c r="HBM573" s="546"/>
      <c r="HBN573" s="546"/>
      <c r="HBO573" s="546"/>
      <c r="HBP573" s="546"/>
      <c r="HBQ573" s="546"/>
      <c r="HBR573" s="546"/>
      <c r="HBS573" s="546"/>
      <c r="HBT573" s="546"/>
      <c r="HBU573" s="546"/>
      <c r="HBV573" s="546"/>
      <c r="HBW573" s="546"/>
      <c r="HBX573" s="546"/>
      <c r="HBY573" s="546"/>
      <c r="HBZ573" s="546"/>
      <c r="HCA573" s="546"/>
      <c r="HCB573" s="546"/>
      <c r="HCC573" s="546"/>
      <c r="HCD573" s="546"/>
      <c r="HCE573" s="546"/>
      <c r="HCF573" s="546"/>
      <c r="HCG573" s="89"/>
      <c r="HCH573" s="89"/>
      <c r="HCI573" s="89"/>
      <c r="HCJ573" s="89"/>
      <c r="HCK573" s="89"/>
      <c r="HCL573" s="546"/>
      <c r="HCM573" s="546"/>
      <c r="HCN573" s="89"/>
      <c r="HCO573" s="89"/>
      <c r="HCP573" s="546"/>
      <c r="HCQ573" s="546"/>
      <c r="HCR573" s="89"/>
      <c r="HCS573" s="89"/>
      <c r="HCT573" s="546"/>
      <c r="HCU573" s="546"/>
      <c r="HCV573" s="546"/>
      <c r="HCW573" s="546"/>
      <c r="HCX573" s="546"/>
      <c r="HCY573" s="546"/>
      <c r="HCZ573" s="546"/>
      <c r="HDA573" s="89"/>
      <c r="HDB573" s="89"/>
      <c r="HDC573" s="546"/>
      <c r="HDD573" s="546"/>
      <c r="HDE573" s="89"/>
      <c r="HDF573" s="89"/>
      <c r="HDG573" s="546"/>
      <c r="HDH573" s="546"/>
      <c r="HDI573" s="546"/>
      <c r="HDJ573" s="546"/>
      <c r="HDK573" s="546"/>
      <c r="HDL573" s="204"/>
      <c r="HDM573" s="108"/>
      <c r="HDN573" s="546"/>
      <c r="HDO573" s="546"/>
      <c r="HDP573" s="546"/>
      <c r="HDQ573" s="546"/>
      <c r="HDR573" s="546"/>
      <c r="HDS573" s="546"/>
      <c r="HDT573" s="546"/>
      <c r="HDU573" s="169"/>
      <c r="HDV573" s="169"/>
      <c r="HDW573" s="169"/>
      <c r="HDX573" s="169"/>
      <c r="HDY573" s="169"/>
      <c r="HDZ573" s="169"/>
      <c r="HEA573" s="169"/>
      <c r="HEB573" s="169"/>
      <c r="HEC573" s="169"/>
      <c r="HED573" s="169"/>
      <c r="HEE573" s="169"/>
      <c r="HEF573" s="169"/>
      <c r="HEG573" s="169"/>
      <c r="HEH573" s="169"/>
      <c r="HEI573" s="169"/>
      <c r="HEJ573" s="169"/>
      <c r="HEK573" s="169"/>
      <c r="HEL573" s="169"/>
      <c r="HEM573" s="169"/>
      <c r="HEN573" s="169"/>
      <c r="HEO573" s="169"/>
      <c r="HEP573" s="169"/>
      <c r="HEQ573" s="169"/>
      <c r="HER573" s="169"/>
      <c r="HES573" s="169"/>
      <c r="HET573" s="169"/>
      <c r="HEU573" s="169"/>
      <c r="HEV573" s="169"/>
      <c r="HEW573" s="169"/>
      <c r="HEX573" s="169"/>
      <c r="HEY573" s="169"/>
      <c r="HEZ573" s="169"/>
      <c r="HFA573" s="169"/>
      <c r="HFB573" s="169"/>
      <c r="HFC573" s="169"/>
      <c r="HFD573" s="169"/>
      <c r="HFE573" s="169"/>
      <c r="HFF573" s="169"/>
      <c r="HFG573" s="169"/>
      <c r="HFH573" s="169"/>
      <c r="HFI573" s="169"/>
      <c r="HFJ573" s="169"/>
      <c r="HFK573" s="169"/>
      <c r="HFL573" s="169"/>
      <c r="HFM573" s="546"/>
      <c r="HFN573" s="546"/>
      <c r="HFO573" s="546"/>
      <c r="HFP573" s="546"/>
      <c r="HFQ573" s="546"/>
      <c r="HFR573" s="546"/>
      <c r="HFS573" s="546"/>
      <c r="HFT573" s="546"/>
      <c r="HFU573" s="546"/>
      <c r="HFV573" s="546"/>
      <c r="HFW573" s="546"/>
      <c r="HFX573" s="546"/>
      <c r="HFY573" s="546"/>
      <c r="HFZ573" s="546"/>
      <c r="HGA573" s="546"/>
      <c r="HGB573" s="546"/>
      <c r="HGC573" s="546"/>
      <c r="HGD573" s="546"/>
      <c r="HGE573" s="546"/>
      <c r="HGF573" s="546"/>
      <c r="HGG573" s="546"/>
      <c r="HGH573" s="546"/>
      <c r="HGI573" s="546"/>
      <c r="HGJ573" s="546"/>
      <c r="HGK573" s="89"/>
      <c r="HGL573" s="89"/>
      <c r="HGM573" s="89"/>
      <c r="HGN573" s="89"/>
      <c r="HGO573" s="89"/>
      <c r="HGP573" s="546"/>
      <c r="HGQ573" s="546"/>
      <c r="HGR573" s="89"/>
      <c r="HGS573" s="89"/>
      <c r="HGT573" s="546"/>
      <c r="HGU573" s="546"/>
      <c r="HGV573" s="89"/>
      <c r="HGW573" s="89"/>
      <c r="HGX573" s="546"/>
      <c r="HGY573" s="546"/>
      <c r="HGZ573" s="546"/>
      <c r="HHA573" s="546"/>
      <c r="HHB573" s="546"/>
      <c r="HHC573" s="546"/>
      <c r="HHD573" s="546"/>
      <c r="HHE573" s="89"/>
      <c r="HHF573" s="89"/>
      <c r="HHG573" s="546"/>
      <c r="HHH573" s="546"/>
      <c r="HHI573" s="89"/>
      <c r="HHJ573" s="89"/>
      <c r="HHK573" s="546"/>
      <c r="HHL573" s="546"/>
      <c r="HHM573" s="546"/>
      <c r="HHN573" s="546"/>
      <c r="HHO573" s="546"/>
      <c r="HHP573" s="204"/>
      <c r="HHQ573" s="108"/>
      <c r="HHR573" s="546"/>
      <c r="HHS573" s="546"/>
      <c r="HHT573" s="546"/>
      <c r="HHU573" s="546"/>
      <c r="HHV573" s="546"/>
      <c r="HHW573" s="546"/>
      <c r="HHX573" s="546"/>
      <c r="HHY573" s="169"/>
      <c r="HHZ573" s="169"/>
      <c r="HIA573" s="169"/>
      <c r="HIB573" s="169"/>
      <c r="HIC573" s="169"/>
      <c r="HID573" s="169"/>
      <c r="HIE573" s="169"/>
      <c r="HIF573" s="169"/>
      <c r="HIG573" s="169"/>
      <c r="HIH573" s="169"/>
      <c r="HII573" s="169"/>
      <c r="HIJ573" s="169"/>
      <c r="HIK573" s="169"/>
      <c r="HIL573" s="169"/>
      <c r="HIM573" s="169"/>
      <c r="HIN573" s="169"/>
      <c r="HIO573" s="169"/>
      <c r="HIP573" s="169"/>
      <c r="HIQ573" s="169"/>
      <c r="HIR573" s="169"/>
      <c r="HIS573" s="169"/>
      <c r="HIT573" s="169"/>
      <c r="HIU573" s="169"/>
      <c r="HIV573" s="169"/>
      <c r="HIW573" s="169"/>
      <c r="HIX573" s="169"/>
      <c r="HIY573" s="169"/>
      <c r="HIZ573" s="169"/>
      <c r="HJA573" s="169"/>
      <c r="HJB573" s="169"/>
      <c r="HJC573" s="169"/>
      <c r="HJD573" s="169"/>
      <c r="HJE573" s="169"/>
      <c r="HJF573" s="169"/>
      <c r="HJG573" s="169"/>
      <c r="HJH573" s="169"/>
      <c r="HJI573" s="169"/>
      <c r="HJJ573" s="169"/>
      <c r="HJK573" s="169"/>
      <c r="HJL573" s="169"/>
      <c r="HJM573" s="169"/>
      <c r="HJN573" s="169"/>
      <c r="HJO573" s="169"/>
      <c r="HJP573" s="169"/>
      <c r="HJQ573" s="546"/>
      <c r="HJR573" s="546"/>
      <c r="HJS573" s="546"/>
      <c r="HJT573" s="546"/>
      <c r="HJU573" s="546"/>
      <c r="HJV573" s="546"/>
      <c r="HJW573" s="546"/>
      <c r="HJX573" s="546"/>
      <c r="HJY573" s="546"/>
      <c r="HJZ573" s="546"/>
      <c r="HKA573" s="546"/>
      <c r="HKB573" s="546"/>
      <c r="HKC573" s="546"/>
      <c r="HKD573" s="546"/>
      <c r="HKE573" s="546"/>
      <c r="HKF573" s="546"/>
      <c r="HKG573" s="546"/>
      <c r="HKH573" s="546"/>
      <c r="HKI573" s="546"/>
      <c r="HKJ573" s="546"/>
      <c r="HKK573" s="546"/>
      <c r="HKL573" s="546"/>
      <c r="HKM573" s="546"/>
      <c r="HKN573" s="546"/>
      <c r="HKO573" s="89"/>
      <c r="HKP573" s="89"/>
      <c r="HKQ573" s="89"/>
      <c r="HKR573" s="89"/>
      <c r="HKS573" s="89"/>
      <c r="HKT573" s="546"/>
      <c r="HKU573" s="546"/>
      <c r="HKV573" s="89"/>
      <c r="HKW573" s="89"/>
      <c r="HKX573" s="546"/>
      <c r="HKY573" s="546"/>
      <c r="HKZ573" s="89"/>
      <c r="HLA573" s="89"/>
      <c r="HLB573" s="546"/>
      <c r="HLC573" s="546"/>
      <c r="HLD573" s="546"/>
      <c r="HLE573" s="546"/>
      <c r="HLF573" s="546"/>
      <c r="HLG573" s="546"/>
      <c r="HLH573" s="546"/>
      <c r="HLI573" s="89"/>
      <c r="HLJ573" s="89"/>
      <c r="HLK573" s="546"/>
      <c r="HLL573" s="546"/>
      <c r="HLM573" s="89"/>
      <c r="HLN573" s="89"/>
      <c r="HLO573" s="546"/>
      <c r="HLP573" s="546"/>
      <c r="HLQ573" s="546"/>
      <c r="HLR573" s="546"/>
      <c r="HLS573" s="546"/>
      <c r="HLT573" s="204"/>
      <c r="HLU573" s="108"/>
      <c r="HLV573" s="546"/>
      <c r="HLW573" s="546"/>
      <c r="HLX573" s="546"/>
      <c r="HLY573" s="546"/>
      <c r="HLZ573" s="546"/>
      <c r="HMA573" s="546"/>
      <c r="HMB573" s="546"/>
      <c r="HMC573" s="169"/>
      <c r="HMD573" s="169"/>
      <c r="HME573" s="169"/>
      <c r="HMF573" s="169"/>
      <c r="HMG573" s="169"/>
      <c r="HMH573" s="169"/>
      <c r="HMI573" s="169"/>
      <c r="HMJ573" s="169"/>
      <c r="HMK573" s="169"/>
      <c r="HML573" s="169"/>
      <c r="HMM573" s="169"/>
      <c r="HMN573" s="169"/>
      <c r="HMO573" s="169"/>
      <c r="HMP573" s="169"/>
      <c r="HMQ573" s="169"/>
      <c r="HMR573" s="169"/>
      <c r="HMS573" s="169"/>
      <c r="HMT573" s="169"/>
      <c r="HMU573" s="169"/>
      <c r="HMV573" s="169"/>
      <c r="HMW573" s="169"/>
      <c r="HMX573" s="169"/>
      <c r="HMY573" s="169"/>
      <c r="HMZ573" s="169"/>
      <c r="HNA573" s="169"/>
      <c r="HNB573" s="169"/>
      <c r="HNC573" s="169"/>
      <c r="HND573" s="169"/>
      <c r="HNE573" s="169"/>
      <c r="HNF573" s="169"/>
      <c r="HNG573" s="169"/>
      <c r="HNH573" s="169"/>
      <c r="HNI573" s="169"/>
      <c r="HNJ573" s="169"/>
      <c r="HNK573" s="169"/>
      <c r="HNL573" s="169"/>
      <c r="HNM573" s="169"/>
      <c r="HNN573" s="169"/>
      <c r="HNO573" s="169"/>
      <c r="HNP573" s="169"/>
      <c r="HNQ573" s="169"/>
      <c r="HNR573" s="169"/>
      <c r="HNS573" s="169"/>
      <c r="HNT573" s="169"/>
      <c r="HNU573" s="546"/>
      <c r="HNV573" s="546"/>
      <c r="HNW573" s="546"/>
      <c r="HNX573" s="546"/>
      <c r="HNY573" s="546"/>
      <c r="HNZ573" s="546"/>
      <c r="HOA573" s="546"/>
      <c r="HOB573" s="546"/>
      <c r="HOC573" s="546"/>
      <c r="HOD573" s="546"/>
      <c r="HOE573" s="546"/>
      <c r="HOF573" s="546"/>
      <c r="HOG573" s="546"/>
      <c r="HOH573" s="546"/>
      <c r="HOI573" s="546"/>
      <c r="HOJ573" s="546"/>
      <c r="HOK573" s="546"/>
      <c r="HOL573" s="546"/>
      <c r="HOM573" s="546"/>
      <c r="HON573" s="546"/>
      <c r="HOO573" s="546"/>
      <c r="HOP573" s="546"/>
      <c r="HOQ573" s="546"/>
      <c r="HOR573" s="546"/>
      <c r="HOS573" s="89"/>
      <c r="HOT573" s="89"/>
      <c r="HOU573" s="89"/>
      <c r="HOV573" s="89"/>
      <c r="HOW573" s="89"/>
      <c r="HOX573" s="546"/>
      <c r="HOY573" s="546"/>
      <c r="HOZ573" s="89"/>
      <c r="HPA573" s="89"/>
      <c r="HPB573" s="546"/>
      <c r="HPC573" s="546"/>
      <c r="HPD573" s="89"/>
      <c r="HPE573" s="89"/>
      <c r="HPF573" s="546"/>
      <c r="HPG573" s="546"/>
      <c r="HPH573" s="546"/>
      <c r="HPI573" s="546"/>
      <c r="HPJ573" s="546"/>
      <c r="HPK573" s="546"/>
      <c r="HPL573" s="546"/>
      <c r="HPM573" s="89"/>
      <c r="HPN573" s="89"/>
      <c r="HPO573" s="546"/>
      <c r="HPP573" s="546"/>
      <c r="HPQ573" s="89"/>
      <c r="HPR573" s="89"/>
      <c r="HPS573" s="546"/>
      <c r="HPT573" s="546"/>
      <c r="HPU573" s="546"/>
      <c r="HPV573" s="546"/>
      <c r="HPW573" s="546"/>
      <c r="HPX573" s="204"/>
      <c r="HPY573" s="108"/>
      <c r="HPZ573" s="546"/>
      <c r="HQA573" s="546"/>
      <c r="HQB573" s="546"/>
      <c r="HQC573" s="546"/>
      <c r="HQD573" s="546"/>
      <c r="HQE573" s="546"/>
      <c r="HQF573" s="546"/>
      <c r="HQG573" s="169"/>
      <c r="HQH573" s="169"/>
      <c r="HQI573" s="169"/>
      <c r="HQJ573" s="169"/>
      <c r="HQK573" s="169"/>
      <c r="HQL573" s="169"/>
      <c r="HQM573" s="169"/>
      <c r="HQN573" s="169"/>
      <c r="HQO573" s="169"/>
      <c r="HQP573" s="169"/>
      <c r="HQQ573" s="169"/>
      <c r="HQR573" s="169"/>
      <c r="HQS573" s="169"/>
      <c r="HQT573" s="169"/>
      <c r="HQU573" s="169"/>
      <c r="HQV573" s="169"/>
      <c r="HQW573" s="169"/>
      <c r="HQX573" s="169"/>
      <c r="HQY573" s="169"/>
      <c r="HQZ573" s="169"/>
      <c r="HRA573" s="169"/>
      <c r="HRB573" s="169"/>
      <c r="HRC573" s="169"/>
      <c r="HRD573" s="169"/>
      <c r="HRE573" s="169"/>
      <c r="HRF573" s="169"/>
      <c r="HRG573" s="169"/>
      <c r="HRH573" s="169"/>
      <c r="HRI573" s="169"/>
      <c r="HRJ573" s="169"/>
      <c r="HRK573" s="169"/>
      <c r="HRL573" s="169"/>
      <c r="HRM573" s="169"/>
      <c r="HRN573" s="169"/>
      <c r="HRO573" s="169"/>
      <c r="HRP573" s="169"/>
      <c r="HRQ573" s="169"/>
      <c r="HRR573" s="169"/>
      <c r="HRS573" s="169"/>
      <c r="HRT573" s="169"/>
      <c r="HRU573" s="169"/>
      <c r="HRV573" s="169"/>
      <c r="HRW573" s="169"/>
      <c r="HRX573" s="169"/>
      <c r="HRY573" s="546"/>
      <c r="HRZ573" s="546"/>
      <c r="HSA573" s="546"/>
      <c r="HSB573" s="546"/>
      <c r="HSC573" s="546"/>
      <c r="HSD573" s="546"/>
      <c r="HSE573" s="546"/>
      <c r="HSF573" s="546"/>
      <c r="HSG573" s="546"/>
      <c r="HSH573" s="546"/>
      <c r="HSI573" s="546"/>
      <c r="HSJ573" s="546"/>
      <c r="HSK573" s="546"/>
      <c r="HSL573" s="546"/>
      <c r="HSM573" s="546"/>
      <c r="HSN573" s="546"/>
      <c r="HSO573" s="546"/>
      <c r="HSP573" s="546"/>
      <c r="HSQ573" s="546"/>
      <c r="HSR573" s="546"/>
      <c r="HSS573" s="546"/>
      <c r="HST573" s="546"/>
      <c r="HSU573" s="546"/>
      <c r="HSV573" s="546"/>
      <c r="HSW573" s="89"/>
      <c r="HSX573" s="89"/>
      <c r="HSY573" s="89"/>
      <c r="HSZ573" s="89"/>
      <c r="HTA573" s="89"/>
      <c r="HTB573" s="546"/>
      <c r="HTC573" s="546"/>
      <c r="HTD573" s="89"/>
      <c r="HTE573" s="89"/>
      <c r="HTF573" s="546"/>
      <c r="HTG573" s="546"/>
      <c r="HTH573" s="89"/>
      <c r="HTI573" s="89"/>
      <c r="HTJ573" s="546"/>
      <c r="HTK573" s="546"/>
      <c r="HTL573" s="546"/>
      <c r="HTM573" s="546"/>
      <c r="HTN573" s="546"/>
      <c r="HTO573" s="546"/>
      <c r="HTP573" s="546"/>
      <c r="HTQ573" s="89"/>
      <c r="HTR573" s="89"/>
      <c r="HTS573" s="546"/>
      <c r="HTT573" s="546"/>
      <c r="HTU573" s="89"/>
      <c r="HTV573" s="89"/>
      <c r="HTW573" s="546"/>
      <c r="HTX573" s="546"/>
      <c r="HTY573" s="546"/>
      <c r="HTZ573" s="546"/>
      <c r="HUA573" s="546"/>
      <c r="HUB573" s="204"/>
      <c r="HUC573" s="108"/>
      <c r="HUD573" s="546"/>
      <c r="HUE573" s="546"/>
      <c r="HUF573" s="546"/>
      <c r="HUG573" s="546"/>
      <c r="HUH573" s="546"/>
      <c r="HUI573" s="546"/>
      <c r="HUJ573" s="546"/>
      <c r="HUK573" s="169"/>
      <c r="HUL573" s="169"/>
      <c r="HUM573" s="169"/>
      <c r="HUN573" s="169"/>
      <c r="HUO573" s="169"/>
      <c r="HUP573" s="169"/>
      <c r="HUQ573" s="169"/>
      <c r="HUR573" s="169"/>
      <c r="HUS573" s="169"/>
      <c r="HUT573" s="169"/>
      <c r="HUU573" s="169"/>
      <c r="HUV573" s="169"/>
      <c r="HUW573" s="169"/>
      <c r="HUX573" s="169"/>
      <c r="HUY573" s="169"/>
      <c r="HUZ573" s="169"/>
      <c r="HVA573" s="169"/>
      <c r="HVB573" s="169"/>
      <c r="HVC573" s="169"/>
      <c r="HVD573" s="169"/>
      <c r="HVE573" s="169"/>
      <c r="HVF573" s="169"/>
      <c r="HVG573" s="169"/>
      <c r="HVH573" s="169"/>
      <c r="HVI573" s="169"/>
      <c r="HVJ573" s="169"/>
      <c r="HVK573" s="169"/>
      <c r="HVL573" s="169"/>
      <c r="HVM573" s="169"/>
      <c r="HVN573" s="169"/>
      <c r="HVO573" s="169"/>
      <c r="HVP573" s="169"/>
      <c r="HVQ573" s="169"/>
      <c r="HVR573" s="169"/>
      <c r="HVS573" s="169"/>
      <c r="HVT573" s="169"/>
      <c r="HVU573" s="169"/>
      <c r="HVV573" s="169"/>
      <c r="HVW573" s="169"/>
      <c r="HVX573" s="169"/>
      <c r="HVY573" s="169"/>
      <c r="HVZ573" s="169"/>
      <c r="HWA573" s="169"/>
      <c r="HWB573" s="169"/>
      <c r="HWC573" s="546"/>
      <c r="HWD573" s="546"/>
      <c r="HWE573" s="546"/>
      <c r="HWF573" s="546"/>
      <c r="HWG573" s="546"/>
      <c r="HWH573" s="546"/>
      <c r="HWI573" s="546"/>
      <c r="HWJ573" s="546"/>
      <c r="HWK573" s="546"/>
      <c r="HWL573" s="546"/>
      <c r="HWM573" s="546"/>
      <c r="HWN573" s="546"/>
      <c r="HWO573" s="546"/>
      <c r="HWP573" s="546"/>
      <c r="HWQ573" s="546"/>
      <c r="HWR573" s="546"/>
      <c r="HWS573" s="546"/>
      <c r="HWT573" s="546"/>
      <c r="HWU573" s="546"/>
      <c r="HWV573" s="546"/>
      <c r="HWW573" s="546"/>
      <c r="HWX573" s="546"/>
      <c r="HWY573" s="546"/>
      <c r="HWZ573" s="546"/>
      <c r="HXA573" s="89"/>
      <c r="HXB573" s="89"/>
      <c r="HXC573" s="89"/>
      <c r="HXD573" s="89"/>
      <c r="HXE573" s="89"/>
      <c r="HXF573" s="546"/>
      <c r="HXG573" s="546"/>
      <c r="HXH573" s="89"/>
      <c r="HXI573" s="89"/>
      <c r="HXJ573" s="546"/>
      <c r="HXK573" s="546"/>
      <c r="HXL573" s="89"/>
      <c r="HXM573" s="89"/>
      <c r="HXN573" s="546"/>
      <c r="HXO573" s="546"/>
      <c r="HXP573" s="546"/>
      <c r="HXQ573" s="546"/>
      <c r="HXR573" s="546"/>
      <c r="HXS573" s="546"/>
      <c r="HXT573" s="546"/>
      <c r="HXU573" s="89"/>
      <c r="HXV573" s="89"/>
      <c r="HXW573" s="546"/>
      <c r="HXX573" s="546"/>
      <c r="HXY573" s="89"/>
      <c r="HXZ573" s="89"/>
      <c r="HYA573" s="546"/>
      <c r="HYB573" s="546"/>
      <c r="HYC573" s="546"/>
      <c r="HYD573" s="546"/>
      <c r="HYE573" s="546"/>
      <c r="HYF573" s="204"/>
      <c r="HYG573" s="108"/>
      <c r="HYH573" s="546"/>
      <c r="HYI573" s="546"/>
      <c r="HYJ573" s="546"/>
      <c r="HYK573" s="546"/>
      <c r="HYL573" s="546"/>
      <c r="HYM573" s="546"/>
      <c r="HYN573" s="546"/>
      <c r="HYO573" s="169"/>
      <c r="HYP573" s="169"/>
      <c r="HYQ573" s="169"/>
      <c r="HYR573" s="169"/>
      <c r="HYS573" s="169"/>
      <c r="HYT573" s="169"/>
      <c r="HYU573" s="169"/>
      <c r="HYV573" s="169"/>
      <c r="HYW573" s="169"/>
      <c r="HYX573" s="169"/>
      <c r="HYY573" s="169"/>
      <c r="HYZ573" s="169"/>
      <c r="HZA573" s="169"/>
      <c r="HZB573" s="169"/>
      <c r="HZC573" s="169"/>
      <c r="HZD573" s="169"/>
      <c r="HZE573" s="169"/>
      <c r="HZF573" s="169"/>
      <c r="HZG573" s="169"/>
      <c r="HZH573" s="169"/>
      <c r="HZI573" s="169"/>
      <c r="HZJ573" s="169"/>
      <c r="HZK573" s="169"/>
      <c r="HZL573" s="169"/>
      <c r="HZM573" s="169"/>
      <c r="HZN573" s="169"/>
      <c r="HZO573" s="169"/>
      <c r="HZP573" s="169"/>
      <c r="HZQ573" s="169"/>
      <c r="HZR573" s="169"/>
      <c r="HZS573" s="169"/>
      <c r="HZT573" s="169"/>
      <c r="HZU573" s="169"/>
      <c r="HZV573" s="169"/>
      <c r="HZW573" s="169"/>
      <c r="HZX573" s="169"/>
      <c r="HZY573" s="169"/>
      <c r="HZZ573" s="169"/>
      <c r="IAA573" s="169"/>
      <c r="IAB573" s="169"/>
      <c r="IAC573" s="169"/>
      <c r="IAD573" s="169"/>
      <c r="IAE573" s="169"/>
      <c r="IAF573" s="169"/>
      <c r="IAG573" s="546"/>
      <c r="IAH573" s="546"/>
      <c r="IAI573" s="546"/>
      <c r="IAJ573" s="546"/>
      <c r="IAK573" s="546"/>
      <c r="IAL573" s="546"/>
      <c r="IAM573" s="546"/>
      <c r="IAN573" s="546"/>
      <c r="IAO573" s="546"/>
      <c r="IAP573" s="546"/>
      <c r="IAQ573" s="546"/>
      <c r="IAR573" s="546"/>
      <c r="IAS573" s="546"/>
      <c r="IAT573" s="546"/>
      <c r="IAU573" s="546"/>
      <c r="IAV573" s="546"/>
      <c r="IAW573" s="546"/>
      <c r="IAX573" s="546"/>
      <c r="IAY573" s="546"/>
      <c r="IAZ573" s="546"/>
      <c r="IBA573" s="546"/>
      <c r="IBB573" s="546"/>
      <c r="IBC573" s="546"/>
      <c r="IBD573" s="546"/>
      <c r="IBE573" s="89"/>
      <c r="IBF573" s="89"/>
      <c r="IBG573" s="89"/>
      <c r="IBH573" s="89"/>
      <c r="IBI573" s="89"/>
      <c r="IBJ573" s="546"/>
      <c r="IBK573" s="546"/>
      <c r="IBL573" s="89"/>
      <c r="IBM573" s="89"/>
      <c r="IBN573" s="546"/>
      <c r="IBO573" s="546"/>
      <c r="IBP573" s="89"/>
      <c r="IBQ573" s="89"/>
      <c r="IBR573" s="546"/>
      <c r="IBS573" s="546"/>
      <c r="IBT573" s="546"/>
      <c r="IBU573" s="546"/>
      <c r="IBV573" s="546"/>
      <c r="IBW573" s="546"/>
      <c r="IBX573" s="546"/>
      <c r="IBY573" s="89"/>
      <c r="IBZ573" s="89"/>
      <c r="ICA573" s="546"/>
      <c r="ICB573" s="546"/>
      <c r="ICC573" s="89"/>
      <c r="ICD573" s="89"/>
      <c r="ICE573" s="546"/>
      <c r="ICF573" s="546"/>
      <c r="ICG573" s="546"/>
      <c r="ICH573" s="546"/>
      <c r="ICI573" s="546"/>
      <c r="ICJ573" s="204"/>
      <c r="ICK573" s="108"/>
      <c r="ICL573" s="546"/>
      <c r="ICM573" s="546"/>
      <c r="ICN573" s="546"/>
      <c r="ICO573" s="546"/>
      <c r="ICP573" s="546"/>
      <c r="ICQ573" s="546"/>
      <c r="ICR573" s="546"/>
      <c r="ICS573" s="169"/>
      <c r="ICT573" s="169"/>
      <c r="ICU573" s="169"/>
      <c r="ICV573" s="169"/>
      <c r="ICW573" s="169"/>
      <c r="ICX573" s="169"/>
      <c r="ICY573" s="169"/>
      <c r="ICZ573" s="169"/>
      <c r="IDA573" s="169"/>
      <c r="IDB573" s="169"/>
      <c r="IDC573" s="169"/>
      <c r="IDD573" s="169"/>
      <c r="IDE573" s="169"/>
      <c r="IDF573" s="169"/>
      <c r="IDG573" s="169"/>
      <c r="IDH573" s="169"/>
      <c r="IDI573" s="169"/>
      <c r="IDJ573" s="169"/>
      <c r="IDK573" s="169"/>
      <c r="IDL573" s="169"/>
      <c r="IDM573" s="169"/>
      <c r="IDN573" s="169"/>
      <c r="IDO573" s="169"/>
      <c r="IDP573" s="169"/>
      <c r="IDQ573" s="169"/>
      <c r="IDR573" s="169"/>
      <c r="IDS573" s="169"/>
      <c r="IDT573" s="169"/>
      <c r="IDU573" s="169"/>
      <c r="IDV573" s="169"/>
      <c r="IDW573" s="169"/>
      <c r="IDX573" s="169"/>
      <c r="IDY573" s="169"/>
      <c r="IDZ573" s="169"/>
      <c r="IEA573" s="169"/>
      <c r="IEB573" s="169"/>
      <c r="IEC573" s="169"/>
      <c r="IED573" s="169"/>
      <c r="IEE573" s="169"/>
      <c r="IEF573" s="169"/>
      <c r="IEG573" s="169"/>
      <c r="IEH573" s="169"/>
      <c r="IEI573" s="169"/>
      <c r="IEJ573" s="169"/>
      <c r="IEK573" s="546"/>
      <c r="IEL573" s="546"/>
      <c r="IEM573" s="546"/>
      <c r="IEN573" s="546"/>
      <c r="IEO573" s="546"/>
      <c r="IEP573" s="546"/>
      <c r="IEQ573" s="546"/>
      <c r="IER573" s="546"/>
      <c r="IES573" s="546"/>
      <c r="IET573" s="546"/>
      <c r="IEU573" s="546"/>
      <c r="IEV573" s="546"/>
      <c r="IEW573" s="546"/>
      <c r="IEX573" s="546"/>
      <c r="IEY573" s="546"/>
      <c r="IEZ573" s="546"/>
      <c r="IFA573" s="546"/>
      <c r="IFB573" s="546"/>
      <c r="IFC573" s="546"/>
      <c r="IFD573" s="546"/>
      <c r="IFE573" s="546"/>
      <c r="IFF573" s="546"/>
      <c r="IFG573" s="546"/>
      <c r="IFH573" s="546"/>
      <c r="IFI573" s="89"/>
      <c r="IFJ573" s="89"/>
      <c r="IFK573" s="89"/>
      <c r="IFL573" s="89"/>
      <c r="IFM573" s="89"/>
      <c r="IFN573" s="546"/>
      <c r="IFO573" s="546"/>
      <c r="IFP573" s="89"/>
      <c r="IFQ573" s="89"/>
      <c r="IFR573" s="546"/>
      <c r="IFS573" s="546"/>
      <c r="IFT573" s="89"/>
      <c r="IFU573" s="89"/>
      <c r="IFV573" s="546"/>
      <c r="IFW573" s="546"/>
      <c r="IFX573" s="546"/>
      <c r="IFY573" s="546"/>
      <c r="IFZ573" s="546"/>
      <c r="IGA573" s="546"/>
      <c r="IGB573" s="546"/>
      <c r="IGC573" s="89"/>
      <c r="IGD573" s="89"/>
      <c r="IGE573" s="546"/>
      <c r="IGF573" s="546"/>
      <c r="IGG573" s="89"/>
      <c r="IGH573" s="89"/>
      <c r="IGI573" s="546"/>
      <c r="IGJ573" s="546"/>
      <c r="IGK573" s="546"/>
      <c r="IGL573" s="546"/>
      <c r="IGM573" s="546"/>
      <c r="IGN573" s="204"/>
      <c r="IGO573" s="108"/>
      <c r="IGP573" s="546"/>
      <c r="IGQ573" s="546"/>
      <c r="IGR573" s="546"/>
      <c r="IGS573" s="546"/>
      <c r="IGT573" s="546"/>
      <c r="IGU573" s="546"/>
      <c r="IGV573" s="546"/>
      <c r="IGW573" s="169"/>
      <c r="IGX573" s="169"/>
      <c r="IGY573" s="169"/>
      <c r="IGZ573" s="169"/>
      <c r="IHA573" s="169"/>
      <c r="IHB573" s="169"/>
      <c r="IHC573" s="169"/>
      <c r="IHD573" s="169"/>
      <c r="IHE573" s="169"/>
      <c r="IHF573" s="169"/>
      <c r="IHG573" s="169"/>
      <c r="IHH573" s="169"/>
      <c r="IHI573" s="169"/>
      <c r="IHJ573" s="169"/>
      <c r="IHK573" s="169"/>
      <c r="IHL573" s="169"/>
      <c r="IHM573" s="169"/>
      <c r="IHN573" s="169"/>
      <c r="IHO573" s="169"/>
      <c r="IHP573" s="169"/>
      <c r="IHQ573" s="169"/>
      <c r="IHR573" s="169"/>
      <c r="IHS573" s="169"/>
      <c r="IHT573" s="169"/>
      <c r="IHU573" s="169"/>
      <c r="IHV573" s="169"/>
      <c r="IHW573" s="169"/>
      <c r="IHX573" s="169"/>
      <c r="IHY573" s="169"/>
      <c r="IHZ573" s="169"/>
      <c r="IIA573" s="169"/>
      <c r="IIB573" s="169"/>
      <c r="IIC573" s="169"/>
      <c r="IID573" s="169"/>
      <c r="IIE573" s="169"/>
      <c r="IIF573" s="169"/>
      <c r="IIG573" s="169"/>
      <c r="IIH573" s="169"/>
      <c r="III573" s="169"/>
      <c r="IIJ573" s="169"/>
      <c r="IIK573" s="169"/>
      <c r="IIL573" s="169"/>
      <c r="IIM573" s="169"/>
      <c r="IIN573" s="169"/>
      <c r="IIO573" s="546"/>
      <c r="IIP573" s="546"/>
      <c r="IIQ573" s="546"/>
      <c r="IIR573" s="546"/>
      <c r="IIS573" s="546"/>
      <c r="IIT573" s="546"/>
      <c r="IIU573" s="546"/>
      <c r="IIV573" s="546"/>
      <c r="IIW573" s="546"/>
      <c r="IIX573" s="546"/>
      <c r="IIY573" s="546"/>
      <c r="IIZ573" s="546"/>
      <c r="IJA573" s="546"/>
      <c r="IJB573" s="546"/>
      <c r="IJC573" s="546"/>
      <c r="IJD573" s="546"/>
      <c r="IJE573" s="546"/>
      <c r="IJF573" s="546"/>
      <c r="IJG573" s="546"/>
      <c r="IJH573" s="546"/>
      <c r="IJI573" s="546"/>
      <c r="IJJ573" s="546"/>
      <c r="IJK573" s="546"/>
      <c r="IJL573" s="546"/>
      <c r="IJM573" s="89"/>
      <c r="IJN573" s="89"/>
      <c r="IJO573" s="89"/>
      <c r="IJP573" s="89"/>
      <c r="IJQ573" s="89"/>
      <c r="IJR573" s="546"/>
      <c r="IJS573" s="546"/>
      <c r="IJT573" s="89"/>
      <c r="IJU573" s="89"/>
      <c r="IJV573" s="546"/>
      <c r="IJW573" s="546"/>
      <c r="IJX573" s="89"/>
      <c r="IJY573" s="89"/>
      <c r="IJZ573" s="546"/>
      <c r="IKA573" s="546"/>
      <c r="IKB573" s="546"/>
      <c r="IKC573" s="546"/>
      <c r="IKD573" s="546"/>
      <c r="IKE573" s="546"/>
      <c r="IKF573" s="546"/>
      <c r="IKG573" s="89"/>
      <c r="IKH573" s="89"/>
      <c r="IKI573" s="546"/>
      <c r="IKJ573" s="546"/>
      <c r="IKK573" s="89"/>
      <c r="IKL573" s="89"/>
      <c r="IKM573" s="546"/>
      <c r="IKN573" s="546"/>
      <c r="IKO573" s="546"/>
      <c r="IKP573" s="546"/>
      <c r="IKQ573" s="546"/>
      <c r="IKR573" s="204"/>
      <c r="IKS573" s="108"/>
      <c r="IKT573" s="546"/>
      <c r="IKU573" s="546"/>
      <c r="IKV573" s="546"/>
      <c r="IKW573" s="546"/>
      <c r="IKX573" s="546"/>
      <c r="IKY573" s="546"/>
      <c r="IKZ573" s="546"/>
      <c r="ILA573" s="169"/>
      <c r="ILB573" s="169"/>
      <c r="ILC573" s="169"/>
      <c r="ILD573" s="169"/>
      <c r="ILE573" s="169"/>
      <c r="ILF573" s="169"/>
      <c r="ILG573" s="169"/>
      <c r="ILH573" s="169"/>
      <c r="ILI573" s="169"/>
      <c r="ILJ573" s="169"/>
      <c r="ILK573" s="169"/>
      <c r="ILL573" s="169"/>
      <c r="ILM573" s="169"/>
      <c r="ILN573" s="169"/>
      <c r="ILO573" s="169"/>
      <c r="ILP573" s="169"/>
      <c r="ILQ573" s="169"/>
      <c r="ILR573" s="169"/>
      <c r="ILS573" s="169"/>
      <c r="ILT573" s="169"/>
      <c r="ILU573" s="169"/>
      <c r="ILV573" s="169"/>
      <c r="ILW573" s="169"/>
      <c r="ILX573" s="169"/>
      <c r="ILY573" s="169"/>
      <c r="ILZ573" s="169"/>
      <c r="IMA573" s="169"/>
      <c r="IMB573" s="169"/>
      <c r="IMC573" s="169"/>
      <c r="IMD573" s="169"/>
      <c r="IME573" s="169"/>
      <c r="IMF573" s="169"/>
      <c r="IMG573" s="169"/>
      <c r="IMH573" s="169"/>
      <c r="IMI573" s="169"/>
      <c r="IMJ573" s="169"/>
      <c r="IMK573" s="169"/>
      <c r="IML573" s="169"/>
      <c r="IMM573" s="169"/>
      <c r="IMN573" s="169"/>
      <c r="IMO573" s="169"/>
      <c r="IMP573" s="169"/>
      <c r="IMQ573" s="169"/>
      <c r="IMR573" s="169"/>
      <c r="IMS573" s="546"/>
      <c r="IMT573" s="546"/>
      <c r="IMU573" s="546"/>
      <c r="IMV573" s="546"/>
      <c r="IMW573" s="546"/>
      <c r="IMX573" s="546"/>
      <c r="IMY573" s="546"/>
      <c r="IMZ573" s="546"/>
      <c r="INA573" s="546"/>
      <c r="INB573" s="546"/>
      <c r="INC573" s="546"/>
      <c r="IND573" s="546"/>
      <c r="INE573" s="546"/>
      <c r="INF573" s="546"/>
      <c r="ING573" s="546"/>
      <c r="INH573" s="546"/>
      <c r="INI573" s="546"/>
      <c r="INJ573" s="546"/>
      <c r="INK573" s="546"/>
      <c r="INL573" s="546"/>
      <c r="INM573" s="546"/>
      <c r="INN573" s="546"/>
      <c r="INO573" s="546"/>
      <c r="INP573" s="546"/>
      <c r="INQ573" s="89"/>
      <c r="INR573" s="89"/>
      <c r="INS573" s="89"/>
      <c r="INT573" s="89"/>
      <c r="INU573" s="89"/>
      <c r="INV573" s="546"/>
      <c r="INW573" s="546"/>
      <c r="INX573" s="89"/>
      <c r="INY573" s="89"/>
      <c r="INZ573" s="546"/>
      <c r="IOA573" s="546"/>
      <c r="IOB573" s="89"/>
      <c r="IOC573" s="89"/>
      <c r="IOD573" s="546"/>
      <c r="IOE573" s="546"/>
      <c r="IOF573" s="546"/>
      <c r="IOG573" s="546"/>
      <c r="IOH573" s="546"/>
      <c r="IOI573" s="546"/>
      <c r="IOJ573" s="546"/>
      <c r="IOK573" s="89"/>
      <c r="IOL573" s="89"/>
      <c r="IOM573" s="546"/>
      <c r="ION573" s="546"/>
      <c r="IOO573" s="89"/>
      <c r="IOP573" s="89"/>
      <c r="IOQ573" s="546"/>
      <c r="IOR573" s="546"/>
      <c r="IOS573" s="546"/>
      <c r="IOT573" s="546"/>
      <c r="IOU573" s="546"/>
      <c r="IOV573" s="204"/>
      <c r="IOW573" s="108"/>
      <c r="IOX573" s="546"/>
      <c r="IOY573" s="546"/>
      <c r="IOZ573" s="546"/>
      <c r="IPA573" s="546"/>
      <c r="IPB573" s="546"/>
      <c r="IPC573" s="546"/>
      <c r="IPD573" s="546"/>
      <c r="IPE573" s="169"/>
      <c r="IPF573" s="169"/>
      <c r="IPG573" s="169"/>
      <c r="IPH573" s="169"/>
      <c r="IPI573" s="169"/>
      <c r="IPJ573" s="169"/>
      <c r="IPK573" s="169"/>
      <c r="IPL573" s="169"/>
      <c r="IPM573" s="169"/>
      <c r="IPN573" s="169"/>
      <c r="IPO573" s="169"/>
      <c r="IPP573" s="169"/>
      <c r="IPQ573" s="169"/>
      <c r="IPR573" s="169"/>
      <c r="IPS573" s="169"/>
      <c r="IPT573" s="169"/>
      <c r="IPU573" s="169"/>
      <c r="IPV573" s="169"/>
      <c r="IPW573" s="169"/>
      <c r="IPX573" s="169"/>
      <c r="IPY573" s="169"/>
      <c r="IPZ573" s="169"/>
      <c r="IQA573" s="169"/>
      <c r="IQB573" s="169"/>
      <c r="IQC573" s="169"/>
      <c r="IQD573" s="169"/>
      <c r="IQE573" s="169"/>
      <c r="IQF573" s="169"/>
      <c r="IQG573" s="169"/>
      <c r="IQH573" s="169"/>
      <c r="IQI573" s="169"/>
      <c r="IQJ573" s="169"/>
      <c r="IQK573" s="169"/>
      <c r="IQL573" s="169"/>
      <c r="IQM573" s="169"/>
      <c r="IQN573" s="169"/>
      <c r="IQO573" s="169"/>
      <c r="IQP573" s="169"/>
      <c r="IQQ573" s="169"/>
      <c r="IQR573" s="169"/>
      <c r="IQS573" s="169"/>
      <c r="IQT573" s="169"/>
      <c r="IQU573" s="169"/>
      <c r="IQV573" s="169"/>
      <c r="IQW573" s="546"/>
      <c r="IQX573" s="546"/>
      <c r="IQY573" s="546"/>
      <c r="IQZ573" s="546"/>
      <c r="IRA573" s="546"/>
      <c r="IRB573" s="546"/>
      <c r="IRC573" s="546"/>
      <c r="IRD573" s="546"/>
      <c r="IRE573" s="546"/>
      <c r="IRF573" s="546"/>
      <c r="IRG573" s="546"/>
      <c r="IRH573" s="546"/>
      <c r="IRI573" s="546"/>
      <c r="IRJ573" s="546"/>
      <c r="IRK573" s="546"/>
      <c r="IRL573" s="546"/>
      <c r="IRM573" s="546"/>
      <c r="IRN573" s="546"/>
      <c r="IRO573" s="546"/>
      <c r="IRP573" s="546"/>
      <c r="IRQ573" s="546"/>
      <c r="IRR573" s="546"/>
      <c r="IRS573" s="546"/>
      <c r="IRT573" s="546"/>
      <c r="IRU573" s="89"/>
      <c r="IRV573" s="89"/>
      <c r="IRW573" s="89"/>
      <c r="IRX573" s="89"/>
      <c r="IRY573" s="89"/>
      <c r="IRZ573" s="546"/>
      <c r="ISA573" s="546"/>
      <c r="ISB573" s="89"/>
      <c r="ISC573" s="89"/>
      <c r="ISD573" s="546"/>
      <c r="ISE573" s="546"/>
      <c r="ISF573" s="89"/>
      <c r="ISG573" s="89"/>
      <c r="ISH573" s="546"/>
      <c r="ISI573" s="546"/>
      <c r="ISJ573" s="546"/>
      <c r="ISK573" s="546"/>
      <c r="ISL573" s="546"/>
      <c r="ISM573" s="546"/>
      <c r="ISN573" s="546"/>
      <c r="ISO573" s="89"/>
      <c r="ISP573" s="89"/>
      <c r="ISQ573" s="546"/>
      <c r="ISR573" s="546"/>
      <c r="ISS573" s="89"/>
      <c r="IST573" s="89"/>
      <c r="ISU573" s="546"/>
      <c r="ISV573" s="546"/>
      <c r="ISW573" s="546"/>
      <c r="ISX573" s="546"/>
      <c r="ISY573" s="546"/>
      <c r="ISZ573" s="204"/>
      <c r="ITA573" s="108"/>
      <c r="ITB573" s="546"/>
      <c r="ITC573" s="546"/>
      <c r="ITD573" s="546"/>
      <c r="ITE573" s="546"/>
      <c r="ITF573" s="546"/>
      <c r="ITG573" s="546"/>
      <c r="ITH573" s="546"/>
      <c r="ITI573" s="169"/>
      <c r="ITJ573" s="169"/>
      <c r="ITK573" s="169"/>
      <c r="ITL573" s="169"/>
      <c r="ITM573" s="169"/>
      <c r="ITN573" s="169"/>
      <c r="ITO573" s="169"/>
      <c r="ITP573" s="169"/>
      <c r="ITQ573" s="169"/>
      <c r="ITR573" s="169"/>
      <c r="ITS573" s="169"/>
      <c r="ITT573" s="169"/>
      <c r="ITU573" s="169"/>
      <c r="ITV573" s="169"/>
      <c r="ITW573" s="169"/>
      <c r="ITX573" s="169"/>
      <c r="ITY573" s="169"/>
      <c r="ITZ573" s="169"/>
      <c r="IUA573" s="169"/>
      <c r="IUB573" s="169"/>
      <c r="IUC573" s="169"/>
      <c r="IUD573" s="169"/>
      <c r="IUE573" s="169"/>
      <c r="IUF573" s="169"/>
      <c r="IUG573" s="169"/>
      <c r="IUH573" s="169"/>
      <c r="IUI573" s="169"/>
      <c r="IUJ573" s="169"/>
      <c r="IUK573" s="169"/>
      <c r="IUL573" s="169"/>
      <c r="IUM573" s="169"/>
      <c r="IUN573" s="169"/>
      <c r="IUO573" s="169"/>
      <c r="IUP573" s="169"/>
      <c r="IUQ573" s="169"/>
      <c r="IUR573" s="169"/>
      <c r="IUS573" s="169"/>
      <c r="IUT573" s="169"/>
      <c r="IUU573" s="169"/>
      <c r="IUV573" s="169"/>
      <c r="IUW573" s="169"/>
      <c r="IUX573" s="169"/>
      <c r="IUY573" s="169"/>
      <c r="IUZ573" s="169"/>
      <c r="IVA573" s="546"/>
      <c r="IVB573" s="546"/>
      <c r="IVC573" s="546"/>
      <c r="IVD573" s="546"/>
      <c r="IVE573" s="546"/>
      <c r="IVF573" s="546"/>
      <c r="IVG573" s="546"/>
      <c r="IVH573" s="546"/>
      <c r="IVI573" s="546"/>
      <c r="IVJ573" s="546"/>
      <c r="IVK573" s="546"/>
      <c r="IVL573" s="546"/>
      <c r="IVM573" s="546"/>
      <c r="IVN573" s="546"/>
      <c r="IVO573" s="546"/>
      <c r="IVP573" s="546"/>
      <c r="IVQ573" s="546"/>
      <c r="IVR573" s="546"/>
      <c r="IVS573" s="546"/>
      <c r="IVT573" s="546"/>
      <c r="IVU573" s="546"/>
      <c r="IVV573" s="546"/>
      <c r="IVW573" s="546"/>
      <c r="IVX573" s="546"/>
      <c r="IVY573" s="89"/>
      <c r="IVZ573" s="89"/>
      <c r="IWA573" s="89"/>
      <c r="IWB573" s="89"/>
      <c r="IWC573" s="89"/>
      <c r="IWD573" s="546"/>
      <c r="IWE573" s="546"/>
      <c r="IWF573" s="89"/>
      <c r="IWG573" s="89"/>
      <c r="IWH573" s="546"/>
      <c r="IWI573" s="546"/>
      <c r="IWJ573" s="89"/>
      <c r="IWK573" s="89"/>
      <c r="IWL573" s="546"/>
      <c r="IWM573" s="546"/>
      <c r="IWN573" s="546"/>
      <c r="IWO573" s="546"/>
      <c r="IWP573" s="546"/>
      <c r="IWQ573" s="546"/>
      <c r="IWR573" s="546"/>
      <c r="IWS573" s="89"/>
      <c r="IWT573" s="89"/>
      <c r="IWU573" s="546"/>
      <c r="IWV573" s="546"/>
      <c r="IWW573" s="89"/>
      <c r="IWX573" s="89"/>
      <c r="IWY573" s="546"/>
      <c r="IWZ573" s="546"/>
      <c r="IXA573" s="546"/>
      <c r="IXB573" s="546"/>
      <c r="IXC573" s="546"/>
      <c r="IXD573" s="204"/>
      <c r="IXE573" s="108"/>
      <c r="IXF573" s="546"/>
      <c r="IXG573" s="546"/>
      <c r="IXH573" s="546"/>
      <c r="IXI573" s="546"/>
      <c r="IXJ573" s="546"/>
      <c r="IXK573" s="546"/>
      <c r="IXL573" s="546"/>
      <c r="IXM573" s="169"/>
      <c r="IXN573" s="169"/>
      <c r="IXO573" s="169"/>
      <c r="IXP573" s="169"/>
      <c r="IXQ573" s="169"/>
      <c r="IXR573" s="169"/>
      <c r="IXS573" s="169"/>
      <c r="IXT573" s="169"/>
      <c r="IXU573" s="169"/>
      <c r="IXV573" s="169"/>
      <c r="IXW573" s="169"/>
      <c r="IXX573" s="169"/>
      <c r="IXY573" s="169"/>
      <c r="IXZ573" s="169"/>
      <c r="IYA573" s="169"/>
      <c r="IYB573" s="169"/>
      <c r="IYC573" s="169"/>
      <c r="IYD573" s="169"/>
      <c r="IYE573" s="169"/>
      <c r="IYF573" s="169"/>
      <c r="IYG573" s="169"/>
      <c r="IYH573" s="169"/>
      <c r="IYI573" s="169"/>
      <c r="IYJ573" s="169"/>
      <c r="IYK573" s="169"/>
      <c r="IYL573" s="169"/>
      <c r="IYM573" s="169"/>
      <c r="IYN573" s="169"/>
      <c r="IYO573" s="169"/>
      <c r="IYP573" s="169"/>
      <c r="IYQ573" s="169"/>
      <c r="IYR573" s="169"/>
      <c r="IYS573" s="169"/>
      <c r="IYT573" s="169"/>
      <c r="IYU573" s="169"/>
      <c r="IYV573" s="169"/>
      <c r="IYW573" s="169"/>
      <c r="IYX573" s="169"/>
      <c r="IYY573" s="169"/>
      <c r="IYZ573" s="169"/>
      <c r="IZA573" s="169"/>
      <c r="IZB573" s="169"/>
      <c r="IZC573" s="169"/>
      <c r="IZD573" s="169"/>
      <c r="IZE573" s="546"/>
      <c r="IZF573" s="546"/>
      <c r="IZG573" s="546"/>
      <c r="IZH573" s="546"/>
      <c r="IZI573" s="546"/>
      <c r="IZJ573" s="546"/>
      <c r="IZK573" s="546"/>
      <c r="IZL573" s="546"/>
      <c r="IZM573" s="546"/>
      <c r="IZN573" s="546"/>
      <c r="IZO573" s="546"/>
      <c r="IZP573" s="546"/>
      <c r="IZQ573" s="546"/>
      <c r="IZR573" s="546"/>
      <c r="IZS573" s="546"/>
      <c r="IZT573" s="546"/>
      <c r="IZU573" s="546"/>
      <c r="IZV573" s="546"/>
      <c r="IZW573" s="546"/>
      <c r="IZX573" s="546"/>
      <c r="IZY573" s="546"/>
      <c r="IZZ573" s="546"/>
      <c r="JAA573" s="546"/>
      <c r="JAB573" s="546"/>
      <c r="JAC573" s="89"/>
      <c r="JAD573" s="89"/>
      <c r="JAE573" s="89"/>
      <c r="JAF573" s="89"/>
      <c r="JAG573" s="89"/>
      <c r="JAH573" s="546"/>
      <c r="JAI573" s="546"/>
      <c r="JAJ573" s="89"/>
      <c r="JAK573" s="89"/>
      <c r="JAL573" s="546"/>
      <c r="JAM573" s="546"/>
      <c r="JAN573" s="89"/>
      <c r="JAO573" s="89"/>
      <c r="JAP573" s="546"/>
      <c r="JAQ573" s="546"/>
      <c r="JAR573" s="546"/>
      <c r="JAS573" s="546"/>
      <c r="JAT573" s="546"/>
      <c r="JAU573" s="546"/>
      <c r="JAV573" s="546"/>
      <c r="JAW573" s="89"/>
      <c r="JAX573" s="89"/>
      <c r="JAY573" s="546"/>
      <c r="JAZ573" s="546"/>
      <c r="JBA573" s="89"/>
      <c r="JBB573" s="89"/>
      <c r="JBC573" s="546"/>
      <c r="JBD573" s="546"/>
      <c r="JBE573" s="546"/>
      <c r="JBF573" s="546"/>
      <c r="JBG573" s="546"/>
      <c r="JBH573" s="204"/>
      <c r="JBI573" s="108"/>
      <c r="JBJ573" s="546"/>
      <c r="JBK573" s="546"/>
      <c r="JBL573" s="546"/>
      <c r="JBM573" s="546"/>
      <c r="JBN573" s="546"/>
      <c r="JBO573" s="546"/>
      <c r="JBP573" s="546"/>
      <c r="JBQ573" s="169"/>
      <c r="JBR573" s="169"/>
      <c r="JBS573" s="169"/>
      <c r="JBT573" s="169"/>
      <c r="JBU573" s="169"/>
      <c r="JBV573" s="169"/>
      <c r="JBW573" s="169"/>
      <c r="JBX573" s="169"/>
      <c r="JBY573" s="169"/>
      <c r="JBZ573" s="169"/>
      <c r="JCA573" s="169"/>
      <c r="JCB573" s="169"/>
      <c r="JCC573" s="169"/>
      <c r="JCD573" s="169"/>
      <c r="JCE573" s="169"/>
      <c r="JCF573" s="169"/>
      <c r="JCG573" s="169"/>
      <c r="JCH573" s="169"/>
      <c r="JCI573" s="169"/>
      <c r="JCJ573" s="169"/>
      <c r="JCK573" s="169"/>
      <c r="JCL573" s="169"/>
      <c r="JCM573" s="169"/>
      <c r="JCN573" s="169"/>
      <c r="JCO573" s="169"/>
      <c r="JCP573" s="169"/>
      <c r="JCQ573" s="169"/>
      <c r="JCR573" s="169"/>
      <c r="JCS573" s="169"/>
      <c r="JCT573" s="169"/>
      <c r="JCU573" s="169"/>
      <c r="JCV573" s="169"/>
      <c r="JCW573" s="169"/>
      <c r="JCX573" s="169"/>
      <c r="JCY573" s="169"/>
      <c r="JCZ573" s="169"/>
      <c r="JDA573" s="169"/>
      <c r="JDB573" s="169"/>
      <c r="JDC573" s="169"/>
      <c r="JDD573" s="169"/>
      <c r="JDE573" s="169"/>
      <c r="JDF573" s="169"/>
      <c r="JDG573" s="169"/>
      <c r="JDH573" s="169"/>
      <c r="JDI573" s="546"/>
      <c r="JDJ573" s="546"/>
      <c r="JDK573" s="546"/>
      <c r="JDL573" s="546"/>
      <c r="JDM573" s="546"/>
      <c r="JDN573" s="546"/>
      <c r="JDO573" s="546"/>
      <c r="JDP573" s="546"/>
      <c r="JDQ573" s="546"/>
      <c r="JDR573" s="546"/>
      <c r="JDS573" s="546"/>
      <c r="JDT573" s="546"/>
      <c r="JDU573" s="546"/>
      <c r="JDV573" s="546"/>
      <c r="JDW573" s="546"/>
      <c r="JDX573" s="546"/>
      <c r="JDY573" s="546"/>
      <c r="JDZ573" s="546"/>
      <c r="JEA573" s="546"/>
      <c r="JEB573" s="546"/>
      <c r="JEC573" s="546"/>
      <c r="JED573" s="546"/>
      <c r="JEE573" s="546"/>
      <c r="JEF573" s="546"/>
      <c r="JEG573" s="89"/>
      <c r="JEH573" s="89"/>
      <c r="JEI573" s="89"/>
      <c r="JEJ573" s="89"/>
      <c r="JEK573" s="89"/>
      <c r="JEL573" s="546"/>
      <c r="JEM573" s="546"/>
      <c r="JEN573" s="89"/>
      <c r="JEO573" s="89"/>
      <c r="JEP573" s="546"/>
      <c r="JEQ573" s="546"/>
      <c r="JER573" s="89"/>
      <c r="JES573" s="89"/>
      <c r="JET573" s="546"/>
      <c r="JEU573" s="546"/>
      <c r="JEV573" s="546"/>
      <c r="JEW573" s="546"/>
      <c r="JEX573" s="546"/>
      <c r="JEY573" s="546"/>
      <c r="JEZ573" s="546"/>
      <c r="JFA573" s="89"/>
      <c r="JFB573" s="89"/>
      <c r="JFC573" s="546"/>
      <c r="JFD573" s="546"/>
      <c r="JFE573" s="89"/>
      <c r="JFF573" s="89"/>
      <c r="JFG573" s="546"/>
      <c r="JFH573" s="546"/>
      <c r="JFI573" s="546"/>
      <c r="JFJ573" s="546"/>
      <c r="JFK573" s="546"/>
      <c r="JFL573" s="204"/>
      <c r="JFM573" s="108"/>
      <c r="JFN573" s="546"/>
      <c r="JFO573" s="546"/>
      <c r="JFP573" s="546"/>
      <c r="JFQ573" s="546"/>
      <c r="JFR573" s="546"/>
      <c r="JFS573" s="546"/>
      <c r="JFT573" s="546"/>
      <c r="JFU573" s="169"/>
      <c r="JFV573" s="169"/>
      <c r="JFW573" s="169"/>
      <c r="JFX573" s="169"/>
      <c r="JFY573" s="169"/>
      <c r="JFZ573" s="169"/>
      <c r="JGA573" s="169"/>
      <c r="JGB573" s="169"/>
      <c r="JGC573" s="169"/>
      <c r="JGD573" s="169"/>
      <c r="JGE573" s="169"/>
      <c r="JGF573" s="169"/>
      <c r="JGG573" s="169"/>
      <c r="JGH573" s="169"/>
      <c r="JGI573" s="169"/>
      <c r="JGJ573" s="169"/>
      <c r="JGK573" s="169"/>
      <c r="JGL573" s="169"/>
      <c r="JGM573" s="169"/>
      <c r="JGN573" s="169"/>
      <c r="JGO573" s="169"/>
      <c r="JGP573" s="169"/>
      <c r="JGQ573" s="169"/>
      <c r="JGR573" s="169"/>
      <c r="JGS573" s="169"/>
      <c r="JGT573" s="169"/>
      <c r="JGU573" s="169"/>
      <c r="JGV573" s="169"/>
      <c r="JGW573" s="169"/>
      <c r="JGX573" s="169"/>
      <c r="JGY573" s="169"/>
      <c r="JGZ573" s="169"/>
      <c r="JHA573" s="169"/>
      <c r="JHB573" s="169"/>
      <c r="JHC573" s="169"/>
      <c r="JHD573" s="169"/>
      <c r="JHE573" s="169"/>
      <c r="JHF573" s="169"/>
      <c r="JHG573" s="169"/>
      <c r="JHH573" s="169"/>
      <c r="JHI573" s="169"/>
      <c r="JHJ573" s="169"/>
      <c r="JHK573" s="169"/>
      <c r="JHL573" s="169"/>
      <c r="JHM573" s="546"/>
      <c r="JHN573" s="546"/>
      <c r="JHO573" s="546"/>
      <c r="JHP573" s="546"/>
      <c r="JHQ573" s="546"/>
      <c r="JHR573" s="546"/>
      <c r="JHS573" s="546"/>
      <c r="JHT573" s="546"/>
      <c r="JHU573" s="546"/>
      <c r="JHV573" s="546"/>
      <c r="JHW573" s="546"/>
      <c r="JHX573" s="546"/>
      <c r="JHY573" s="546"/>
      <c r="JHZ573" s="546"/>
      <c r="JIA573" s="546"/>
      <c r="JIB573" s="546"/>
      <c r="JIC573" s="546"/>
      <c r="JID573" s="546"/>
      <c r="JIE573" s="546"/>
      <c r="JIF573" s="546"/>
      <c r="JIG573" s="546"/>
      <c r="JIH573" s="546"/>
      <c r="JII573" s="546"/>
      <c r="JIJ573" s="546"/>
      <c r="JIK573" s="89"/>
      <c r="JIL573" s="89"/>
      <c r="JIM573" s="89"/>
      <c r="JIN573" s="89"/>
      <c r="JIO573" s="89"/>
      <c r="JIP573" s="546"/>
      <c r="JIQ573" s="546"/>
      <c r="JIR573" s="89"/>
      <c r="JIS573" s="89"/>
      <c r="JIT573" s="546"/>
      <c r="JIU573" s="546"/>
      <c r="JIV573" s="89"/>
      <c r="JIW573" s="89"/>
      <c r="JIX573" s="546"/>
      <c r="JIY573" s="546"/>
      <c r="JIZ573" s="546"/>
      <c r="JJA573" s="546"/>
      <c r="JJB573" s="546"/>
      <c r="JJC573" s="546"/>
      <c r="JJD573" s="546"/>
      <c r="JJE573" s="89"/>
      <c r="JJF573" s="89"/>
      <c r="JJG573" s="546"/>
      <c r="JJH573" s="546"/>
      <c r="JJI573" s="89"/>
      <c r="JJJ573" s="89"/>
      <c r="JJK573" s="546"/>
      <c r="JJL573" s="546"/>
      <c r="JJM573" s="546"/>
      <c r="JJN573" s="546"/>
      <c r="JJO573" s="546"/>
      <c r="JJP573" s="204"/>
      <c r="JJQ573" s="108"/>
      <c r="JJR573" s="546"/>
      <c r="JJS573" s="546"/>
      <c r="JJT573" s="546"/>
      <c r="JJU573" s="546"/>
      <c r="JJV573" s="546"/>
      <c r="JJW573" s="546"/>
      <c r="JJX573" s="546"/>
      <c r="JJY573" s="169"/>
      <c r="JJZ573" s="169"/>
      <c r="JKA573" s="169"/>
      <c r="JKB573" s="169"/>
      <c r="JKC573" s="169"/>
      <c r="JKD573" s="169"/>
      <c r="JKE573" s="169"/>
      <c r="JKF573" s="169"/>
      <c r="JKG573" s="169"/>
      <c r="JKH573" s="169"/>
      <c r="JKI573" s="169"/>
      <c r="JKJ573" s="169"/>
      <c r="JKK573" s="169"/>
      <c r="JKL573" s="169"/>
      <c r="JKM573" s="169"/>
      <c r="JKN573" s="169"/>
      <c r="JKO573" s="169"/>
      <c r="JKP573" s="169"/>
      <c r="JKQ573" s="169"/>
      <c r="JKR573" s="169"/>
      <c r="JKS573" s="169"/>
      <c r="JKT573" s="169"/>
      <c r="JKU573" s="169"/>
      <c r="JKV573" s="169"/>
      <c r="JKW573" s="169"/>
      <c r="JKX573" s="169"/>
      <c r="JKY573" s="169"/>
      <c r="JKZ573" s="169"/>
      <c r="JLA573" s="169"/>
      <c r="JLB573" s="169"/>
      <c r="JLC573" s="169"/>
      <c r="JLD573" s="169"/>
      <c r="JLE573" s="169"/>
      <c r="JLF573" s="169"/>
      <c r="JLG573" s="169"/>
      <c r="JLH573" s="169"/>
      <c r="JLI573" s="169"/>
      <c r="JLJ573" s="169"/>
      <c r="JLK573" s="169"/>
      <c r="JLL573" s="169"/>
      <c r="JLM573" s="169"/>
      <c r="JLN573" s="169"/>
      <c r="JLO573" s="169"/>
      <c r="JLP573" s="169"/>
      <c r="JLQ573" s="546"/>
      <c r="JLR573" s="546"/>
      <c r="JLS573" s="546"/>
      <c r="JLT573" s="546"/>
      <c r="JLU573" s="546"/>
      <c r="JLV573" s="546"/>
      <c r="JLW573" s="546"/>
      <c r="JLX573" s="546"/>
      <c r="JLY573" s="546"/>
      <c r="JLZ573" s="546"/>
      <c r="JMA573" s="546"/>
      <c r="JMB573" s="546"/>
      <c r="JMC573" s="546"/>
      <c r="JMD573" s="546"/>
      <c r="JME573" s="546"/>
      <c r="JMF573" s="546"/>
      <c r="JMG573" s="546"/>
      <c r="JMH573" s="546"/>
      <c r="JMI573" s="546"/>
      <c r="JMJ573" s="546"/>
      <c r="JMK573" s="546"/>
      <c r="JML573" s="546"/>
      <c r="JMM573" s="546"/>
      <c r="JMN573" s="546"/>
      <c r="JMO573" s="89"/>
      <c r="JMP573" s="89"/>
      <c r="JMQ573" s="89"/>
      <c r="JMR573" s="89"/>
      <c r="JMS573" s="89"/>
      <c r="JMT573" s="546"/>
      <c r="JMU573" s="546"/>
      <c r="JMV573" s="89"/>
      <c r="JMW573" s="89"/>
      <c r="JMX573" s="546"/>
      <c r="JMY573" s="546"/>
      <c r="JMZ573" s="89"/>
      <c r="JNA573" s="89"/>
      <c r="JNB573" s="546"/>
      <c r="JNC573" s="546"/>
      <c r="JND573" s="546"/>
      <c r="JNE573" s="546"/>
      <c r="JNF573" s="546"/>
      <c r="JNG573" s="546"/>
      <c r="JNH573" s="546"/>
      <c r="JNI573" s="89"/>
      <c r="JNJ573" s="89"/>
      <c r="JNK573" s="546"/>
      <c r="JNL573" s="546"/>
      <c r="JNM573" s="89"/>
      <c r="JNN573" s="89"/>
      <c r="JNO573" s="546"/>
      <c r="JNP573" s="546"/>
      <c r="JNQ573" s="546"/>
      <c r="JNR573" s="546"/>
      <c r="JNS573" s="546"/>
      <c r="JNT573" s="204"/>
      <c r="JNU573" s="108"/>
      <c r="JNV573" s="546"/>
      <c r="JNW573" s="546"/>
      <c r="JNX573" s="546"/>
      <c r="JNY573" s="546"/>
      <c r="JNZ573" s="546"/>
      <c r="JOA573" s="546"/>
      <c r="JOB573" s="546"/>
      <c r="JOC573" s="169"/>
      <c r="JOD573" s="169"/>
      <c r="JOE573" s="169"/>
      <c r="JOF573" s="169"/>
      <c r="JOG573" s="169"/>
      <c r="JOH573" s="169"/>
      <c r="JOI573" s="169"/>
      <c r="JOJ573" s="169"/>
      <c r="JOK573" s="169"/>
      <c r="JOL573" s="169"/>
      <c r="JOM573" s="169"/>
      <c r="JON573" s="169"/>
      <c r="JOO573" s="169"/>
      <c r="JOP573" s="169"/>
      <c r="JOQ573" s="169"/>
      <c r="JOR573" s="169"/>
      <c r="JOS573" s="169"/>
      <c r="JOT573" s="169"/>
      <c r="JOU573" s="169"/>
      <c r="JOV573" s="169"/>
      <c r="JOW573" s="169"/>
      <c r="JOX573" s="169"/>
      <c r="JOY573" s="169"/>
      <c r="JOZ573" s="169"/>
      <c r="JPA573" s="169"/>
      <c r="JPB573" s="169"/>
      <c r="JPC573" s="169"/>
      <c r="JPD573" s="169"/>
      <c r="JPE573" s="169"/>
      <c r="JPF573" s="169"/>
      <c r="JPG573" s="169"/>
      <c r="JPH573" s="169"/>
      <c r="JPI573" s="169"/>
      <c r="JPJ573" s="169"/>
      <c r="JPK573" s="169"/>
      <c r="JPL573" s="169"/>
      <c r="JPM573" s="169"/>
      <c r="JPN573" s="169"/>
      <c r="JPO573" s="169"/>
      <c r="JPP573" s="169"/>
      <c r="JPQ573" s="169"/>
      <c r="JPR573" s="169"/>
      <c r="JPS573" s="169"/>
      <c r="JPT573" s="169"/>
      <c r="JPU573" s="546"/>
      <c r="JPV573" s="546"/>
      <c r="JPW573" s="546"/>
      <c r="JPX573" s="546"/>
      <c r="JPY573" s="546"/>
      <c r="JPZ573" s="546"/>
      <c r="JQA573" s="546"/>
      <c r="JQB573" s="546"/>
      <c r="JQC573" s="546"/>
      <c r="JQD573" s="546"/>
      <c r="JQE573" s="546"/>
      <c r="JQF573" s="546"/>
      <c r="JQG573" s="546"/>
      <c r="JQH573" s="546"/>
      <c r="JQI573" s="546"/>
      <c r="JQJ573" s="546"/>
      <c r="JQK573" s="546"/>
      <c r="JQL573" s="546"/>
      <c r="JQM573" s="546"/>
      <c r="JQN573" s="546"/>
      <c r="JQO573" s="546"/>
      <c r="JQP573" s="546"/>
      <c r="JQQ573" s="546"/>
      <c r="JQR573" s="546"/>
      <c r="JQS573" s="89"/>
      <c r="JQT573" s="89"/>
      <c r="JQU573" s="89"/>
      <c r="JQV573" s="89"/>
      <c r="JQW573" s="89"/>
      <c r="JQX573" s="546"/>
      <c r="JQY573" s="546"/>
      <c r="JQZ573" s="89"/>
      <c r="JRA573" s="89"/>
      <c r="JRB573" s="546"/>
      <c r="JRC573" s="546"/>
      <c r="JRD573" s="89"/>
      <c r="JRE573" s="89"/>
      <c r="JRF573" s="546"/>
      <c r="JRG573" s="546"/>
      <c r="JRH573" s="546"/>
      <c r="JRI573" s="546"/>
      <c r="JRJ573" s="546"/>
      <c r="JRK573" s="546"/>
      <c r="JRL573" s="546"/>
      <c r="JRM573" s="89"/>
      <c r="JRN573" s="89"/>
      <c r="JRO573" s="546"/>
      <c r="JRP573" s="546"/>
      <c r="JRQ573" s="89"/>
      <c r="JRR573" s="89"/>
      <c r="JRS573" s="546"/>
      <c r="JRT573" s="546"/>
      <c r="JRU573" s="546"/>
      <c r="JRV573" s="546"/>
      <c r="JRW573" s="546"/>
      <c r="JRX573" s="204"/>
      <c r="JRY573" s="108"/>
      <c r="JRZ573" s="546"/>
      <c r="JSA573" s="546"/>
      <c r="JSB573" s="546"/>
      <c r="JSC573" s="546"/>
      <c r="JSD573" s="546"/>
      <c r="JSE573" s="546"/>
      <c r="JSF573" s="546"/>
      <c r="JSG573" s="169"/>
      <c r="JSH573" s="169"/>
      <c r="JSI573" s="169"/>
      <c r="JSJ573" s="169"/>
      <c r="JSK573" s="169"/>
      <c r="JSL573" s="169"/>
      <c r="JSM573" s="169"/>
      <c r="JSN573" s="169"/>
      <c r="JSO573" s="169"/>
      <c r="JSP573" s="169"/>
      <c r="JSQ573" s="169"/>
      <c r="JSR573" s="169"/>
      <c r="JSS573" s="169"/>
      <c r="JST573" s="169"/>
      <c r="JSU573" s="169"/>
      <c r="JSV573" s="169"/>
      <c r="JSW573" s="169"/>
      <c r="JSX573" s="169"/>
      <c r="JSY573" s="169"/>
      <c r="JSZ573" s="169"/>
      <c r="JTA573" s="169"/>
      <c r="JTB573" s="169"/>
      <c r="JTC573" s="169"/>
      <c r="JTD573" s="169"/>
      <c r="JTE573" s="169"/>
      <c r="JTF573" s="169"/>
      <c r="JTG573" s="169"/>
      <c r="JTH573" s="169"/>
      <c r="JTI573" s="169"/>
      <c r="JTJ573" s="169"/>
      <c r="JTK573" s="169"/>
      <c r="JTL573" s="169"/>
      <c r="JTM573" s="169"/>
      <c r="JTN573" s="169"/>
      <c r="JTO573" s="169"/>
      <c r="JTP573" s="169"/>
      <c r="JTQ573" s="169"/>
      <c r="JTR573" s="169"/>
      <c r="JTS573" s="169"/>
      <c r="JTT573" s="169"/>
      <c r="JTU573" s="169"/>
      <c r="JTV573" s="169"/>
      <c r="JTW573" s="169"/>
      <c r="JTX573" s="169"/>
      <c r="JTY573" s="546"/>
      <c r="JTZ573" s="546"/>
      <c r="JUA573" s="546"/>
      <c r="JUB573" s="546"/>
      <c r="JUC573" s="546"/>
      <c r="JUD573" s="546"/>
      <c r="JUE573" s="546"/>
      <c r="JUF573" s="546"/>
      <c r="JUG573" s="546"/>
      <c r="JUH573" s="546"/>
      <c r="JUI573" s="546"/>
      <c r="JUJ573" s="546"/>
      <c r="JUK573" s="546"/>
      <c r="JUL573" s="546"/>
      <c r="JUM573" s="546"/>
      <c r="JUN573" s="546"/>
      <c r="JUO573" s="546"/>
      <c r="JUP573" s="546"/>
      <c r="JUQ573" s="546"/>
      <c r="JUR573" s="546"/>
      <c r="JUS573" s="546"/>
      <c r="JUT573" s="546"/>
      <c r="JUU573" s="546"/>
      <c r="JUV573" s="546"/>
      <c r="JUW573" s="89"/>
      <c r="JUX573" s="89"/>
      <c r="JUY573" s="89"/>
      <c r="JUZ573" s="89"/>
      <c r="JVA573" s="89"/>
      <c r="JVB573" s="546"/>
      <c r="JVC573" s="546"/>
      <c r="JVD573" s="89"/>
      <c r="JVE573" s="89"/>
      <c r="JVF573" s="546"/>
      <c r="JVG573" s="546"/>
      <c r="JVH573" s="89"/>
      <c r="JVI573" s="89"/>
      <c r="JVJ573" s="546"/>
      <c r="JVK573" s="546"/>
      <c r="JVL573" s="546"/>
      <c r="JVM573" s="546"/>
      <c r="JVN573" s="546"/>
      <c r="JVO573" s="546"/>
      <c r="JVP573" s="546"/>
      <c r="JVQ573" s="89"/>
      <c r="JVR573" s="89"/>
      <c r="JVS573" s="546"/>
      <c r="JVT573" s="546"/>
      <c r="JVU573" s="89"/>
      <c r="JVV573" s="89"/>
      <c r="JVW573" s="546"/>
      <c r="JVX573" s="546"/>
      <c r="JVY573" s="546"/>
      <c r="JVZ573" s="546"/>
      <c r="JWA573" s="546"/>
      <c r="JWB573" s="204"/>
      <c r="JWC573" s="108"/>
      <c r="JWD573" s="546"/>
      <c r="JWE573" s="546"/>
      <c r="JWF573" s="546"/>
      <c r="JWG573" s="546"/>
      <c r="JWH573" s="546"/>
      <c r="JWI573" s="546"/>
      <c r="JWJ573" s="546"/>
      <c r="JWK573" s="169"/>
      <c r="JWL573" s="169"/>
      <c r="JWM573" s="169"/>
      <c r="JWN573" s="169"/>
      <c r="JWO573" s="169"/>
      <c r="JWP573" s="169"/>
      <c r="JWQ573" s="169"/>
      <c r="JWR573" s="169"/>
      <c r="JWS573" s="169"/>
      <c r="JWT573" s="169"/>
      <c r="JWU573" s="169"/>
      <c r="JWV573" s="169"/>
      <c r="JWW573" s="169"/>
      <c r="JWX573" s="169"/>
      <c r="JWY573" s="169"/>
      <c r="JWZ573" s="169"/>
      <c r="JXA573" s="169"/>
      <c r="JXB573" s="169"/>
      <c r="JXC573" s="169"/>
      <c r="JXD573" s="169"/>
      <c r="JXE573" s="169"/>
      <c r="JXF573" s="169"/>
      <c r="JXG573" s="169"/>
      <c r="JXH573" s="169"/>
      <c r="JXI573" s="169"/>
      <c r="JXJ573" s="169"/>
      <c r="JXK573" s="169"/>
      <c r="JXL573" s="169"/>
      <c r="JXM573" s="169"/>
      <c r="JXN573" s="169"/>
      <c r="JXO573" s="169"/>
      <c r="JXP573" s="169"/>
      <c r="JXQ573" s="169"/>
      <c r="JXR573" s="169"/>
      <c r="JXS573" s="169"/>
      <c r="JXT573" s="169"/>
      <c r="JXU573" s="169"/>
      <c r="JXV573" s="169"/>
      <c r="JXW573" s="169"/>
      <c r="JXX573" s="169"/>
      <c r="JXY573" s="169"/>
      <c r="JXZ573" s="169"/>
      <c r="JYA573" s="169"/>
      <c r="JYB573" s="169"/>
      <c r="JYC573" s="546"/>
      <c r="JYD573" s="546"/>
      <c r="JYE573" s="546"/>
      <c r="JYF573" s="546"/>
      <c r="JYG573" s="546"/>
      <c r="JYH573" s="546"/>
      <c r="JYI573" s="546"/>
      <c r="JYJ573" s="546"/>
      <c r="JYK573" s="546"/>
      <c r="JYL573" s="546"/>
      <c r="JYM573" s="546"/>
      <c r="JYN573" s="546"/>
      <c r="JYO573" s="546"/>
      <c r="JYP573" s="546"/>
      <c r="JYQ573" s="546"/>
      <c r="JYR573" s="546"/>
      <c r="JYS573" s="546"/>
      <c r="JYT573" s="546"/>
      <c r="JYU573" s="546"/>
      <c r="JYV573" s="546"/>
      <c r="JYW573" s="546"/>
      <c r="JYX573" s="546"/>
      <c r="JYY573" s="546"/>
      <c r="JYZ573" s="546"/>
      <c r="JZA573" s="89"/>
      <c r="JZB573" s="89"/>
      <c r="JZC573" s="89"/>
      <c r="JZD573" s="89"/>
      <c r="JZE573" s="89"/>
      <c r="JZF573" s="546"/>
      <c r="JZG573" s="546"/>
      <c r="JZH573" s="89"/>
      <c r="JZI573" s="89"/>
      <c r="JZJ573" s="546"/>
      <c r="JZK573" s="546"/>
      <c r="JZL573" s="89"/>
      <c r="JZM573" s="89"/>
      <c r="JZN573" s="546"/>
      <c r="JZO573" s="546"/>
      <c r="JZP573" s="546"/>
      <c r="JZQ573" s="546"/>
      <c r="JZR573" s="546"/>
      <c r="JZS573" s="546"/>
      <c r="JZT573" s="546"/>
      <c r="JZU573" s="89"/>
      <c r="JZV573" s="89"/>
      <c r="JZW573" s="546"/>
      <c r="JZX573" s="546"/>
      <c r="JZY573" s="89"/>
      <c r="JZZ573" s="89"/>
      <c r="KAA573" s="546"/>
      <c r="KAB573" s="546"/>
      <c r="KAC573" s="546"/>
      <c r="KAD573" s="546"/>
      <c r="KAE573" s="546"/>
      <c r="KAF573" s="204"/>
      <c r="KAG573" s="108"/>
      <c r="KAH573" s="546"/>
      <c r="KAI573" s="546"/>
      <c r="KAJ573" s="546"/>
      <c r="KAK573" s="546"/>
      <c r="KAL573" s="546"/>
      <c r="KAM573" s="546"/>
      <c r="KAN573" s="546"/>
      <c r="KAO573" s="169"/>
      <c r="KAP573" s="169"/>
      <c r="KAQ573" s="169"/>
      <c r="KAR573" s="169"/>
      <c r="KAS573" s="169"/>
      <c r="KAT573" s="169"/>
      <c r="KAU573" s="169"/>
      <c r="KAV573" s="169"/>
      <c r="KAW573" s="169"/>
      <c r="KAX573" s="169"/>
      <c r="KAY573" s="169"/>
      <c r="KAZ573" s="169"/>
      <c r="KBA573" s="169"/>
      <c r="KBB573" s="169"/>
      <c r="KBC573" s="169"/>
      <c r="KBD573" s="169"/>
      <c r="KBE573" s="169"/>
      <c r="KBF573" s="169"/>
      <c r="KBG573" s="169"/>
      <c r="KBH573" s="169"/>
      <c r="KBI573" s="169"/>
      <c r="KBJ573" s="169"/>
      <c r="KBK573" s="169"/>
      <c r="KBL573" s="169"/>
      <c r="KBM573" s="169"/>
      <c r="KBN573" s="169"/>
      <c r="KBO573" s="169"/>
      <c r="KBP573" s="169"/>
      <c r="KBQ573" s="169"/>
      <c r="KBR573" s="169"/>
      <c r="KBS573" s="169"/>
      <c r="KBT573" s="169"/>
      <c r="KBU573" s="169"/>
      <c r="KBV573" s="169"/>
      <c r="KBW573" s="169"/>
      <c r="KBX573" s="169"/>
      <c r="KBY573" s="169"/>
      <c r="KBZ573" s="169"/>
      <c r="KCA573" s="169"/>
      <c r="KCB573" s="169"/>
      <c r="KCC573" s="169"/>
      <c r="KCD573" s="169"/>
      <c r="KCE573" s="169"/>
      <c r="KCF573" s="169"/>
      <c r="KCG573" s="546"/>
      <c r="KCH573" s="546"/>
      <c r="KCI573" s="546"/>
      <c r="KCJ573" s="546"/>
      <c r="KCK573" s="546"/>
      <c r="KCL573" s="546"/>
      <c r="KCM573" s="546"/>
      <c r="KCN573" s="546"/>
      <c r="KCO573" s="546"/>
      <c r="KCP573" s="546"/>
      <c r="KCQ573" s="546"/>
      <c r="KCR573" s="546"/>
      <c r="KCS573" s="546"/>
      <c r="KCT573" s="546"/>
      <c r="KCU573" s="546"/>
      <c r="KCV573" s="546"/>
      <c r="KCW573" s="546"/>
      <c r="KCX573" s="546"/>
      <c r="KCY573" s="546"/>
      <c r="KCZ573" s="546"/>
      <c r="KDA573" s="546"/>
      <c r="KDB573" s="546"/>
      <c r="KDC573" s="546"/>
      <c r="KDD573" s="546"/>
      <c r="KDE573" s="89"/>
      <c r="KDF573" s="89"/>
      <c r="KDG573" s="89"/>
      <c r="KDH573" s="89"/>
      <c r="KDI573" s="89"/>
      <c r="KDJ573" s="546"/>
      <c r="KDK573" s="546"/>
      <c r="KDL573" s="89"/>
      <c r="KDM573" s="89"/>
      <c r="KDN573" s="546"/>
      <c r="KDO573" s="546"/>
      <c r="KDP573" s="89"/>
      <c r="KDQ573" s="89"/>
      <c r="KDR573" s="546"/>
      <c r="KDS573" s="546"/>
      <c r="KDT573" s="546"/>
      <c r="KDU573" s="546"/>
      <c r="KDV573" s="546"/>
      <c r="KDW573" s="546"/>
      <c r="KDX573" s="546"/>
      <c r="KDY573" s="89"/>
      <c r="KDZ573" s="89"/>
      <c r="KEA573" s="546"/>
      <c r="KEB573" s="546"/>
      <c r="KEC573" s="89"/>
      <c r="KED573" s="89"/>
      <c r="KEE573" s="546"/>
      <c r="KEF573" s="546"/>
      <c r="KEG573" s="546"/>
      <c r="KEH573" s="546"/>
      <c r="KEI573" s="546"/>
      <c r="KEJ573" s="204"/>
      <c r="KEK573" s="108"/>
      <c r="KEL573" s="546"/>
      <c r="KEM573" s="546"/>
      <c r="KEN573" s="546"/>
      <c r="KEO573" s="546"/>
      <c r="KEP573" s="546"/>
      <c r="KEQ573" s="546"/>
      <c r="KER573" s="546"/>
      <c r="KES573" s="169"/>
      <c r="KET573" s="169"/>
      <c r="KEU573" s="169"/>
      <c r="KEV573" s="169"/>
      <c r="KEW573" s="169"/>
      <c r="KEX573" s="169"/>
      <c r="KEY573" s="169"/>
      <c r="KEZ573" s="169"/>
      <c r="KFA573" s="169"/>
      <c r="KFB573" s="169"/>
      <c r="KFC573" s="169"/>
      <c r="KFD573" s="169"/>
      <c r="KFE573" s="169"/>
      <c r="KFF573" s="169"/>
      <c r="KFG573" s="169"/>
      <c r="KFH573" s="169"/>
      <c r="KFI573" s="169"/>
      <c r="KFJ573" s="169"/>
      <c r="KFK573" s="169"/>
      <c r="KFL573" s="169"/>
      <c r="KFM573" s="169"/>
      <c r="KFN573" s="169"/>
      <c r="KFO573" s="169"/>
      <c r="KFP573" s="169"/>
      <c r="KFQ573" s="169"/>
      <c r="KFR573" s="169"/>
      <c r="KFS573" s="169"/>
      <c r="KFT573" s="169"/>
      <c r="KFU573" s="169"/>
      <c r="KFV573" s="169"/>
      <c r="KFW573" s="169"/>
      <c r="KFX573" s="169"/>
      <c r="KFY573" s="169"/>
      <c r="KFZ573" s="169"/>
      <c r="KGA573" s="169"/>
      <c r="KGB573" s="169"/>
      <c r="KGC573" s="169"/>
      <c r="KGD573" s="169"/>
      <c r="KGE573" s="169"/>
      <c r="KGF573" s="169"/>
      <c r="KGG573" s="169"/>
      <c r="KGH573" s="169"/>
      <c r="KGI573" s="169"/>
      <c r="KGJ573" s="169"/>
      <c r="KGK573" s="546"/>
      <c r="KGL573" s="546"/>
      <c r="KGM573" s="546"/>
      <c r="KGN573" s="546"/>
      <c r="KGO573" s="546"/>
      <c r="KGP573" s="546"/>
      <c r="KGQ573" s="546"/>
      <c r="KGR573" s="546"/>
      <c r="KGS573" s="546"/>
      <c r="KGT573" s="546"/>
      <c r="KGU573" s="546"/>
      <c r="KGV573" s="546"/>
      <c r="KGW573" s="546"/>
      <c r="KGX573" s="546"/>
      <c r="KGY573" s="546"/>
      <c r="KGZ573" s="546"/>
      <c r="KHA573" s="546"/>
      <c r="KHB573" s="546"/>
      <c r="KHC573" s="546"/>
      <c r="KHD573" s="546"/>
      <c r="KHE573" s="546"/>
      <c r="KHF573" s="546"/>
      <c r="KHG573" s="546"/>
      <c r="KHH573" s="546"/>
      <c r="KHI573" s="89"/>
      <c r="KHJ573" s="89"/>
      <c r="KHK573" s="89"/>
      <c r="KHL573" s="89"/>
      <c r="KHM573" s="89"/>
      <c r="KHN573" s="546"/>
      <c r="KHO573" s="546"/>
      <c r="KHP573" s="89"/>
      <c r="KHQ573" s="89"/>
      <c r="KHR573" s="546"/>
      <c r="KHS573" s="546"/>
      <c r="KHT573" s="89"/>
      <c r="KHU573" s="89"/>
      <c r="KHV573" s="546"/>
      <c r="KHW573" s="546"/>
      <c r="KHX573" s="546"/>
      <c r="KHY573" s="546"/>
      <c r="KHZ573" s="546"/>
      <c r="KIA573" s="546"/>
      <c r="KIB573" s="546"/>
      <c r="KIC573" s="89"/>
      <c r="KID573" s="89"/>
      <c r="KIE573" s="546"/>
      <c r="KIF573" s="546"/>
      <c r="KIG573" s="89"/>
      <c r="KIH573" s="89"/>
      <c r="KII573" s="546"/>
      <c r="KIJ573" s="546"/>
      <c r="KIK573" s="546"/>
      <c r="KIL573" s="546"/>
      <c r="KIM573" s="546"/>
      <c r="KIN573" s="204"/>
      <c r="KIO573" s="108"/>
      <c r="KIP573" s="546"/>
      <c r="KIQ573" s="546"/>
      <c r="KIR573" s="546"/>
      <c r="KIS573" s="546"/>
      <c r="KIT573" s="546"/>
      <c r="KIU573" s="546"/>
      <c r="KIV573" s="546"/>
      <c r="KIW573" s="169"/>
      <c r="KIX573" s="169"/>
      <c r="KIY573" s="169"/>
      <c r="KIZ573" s="169"/>
      <c r="KJA573" s="169"/>
      <c r="KJB573" s="169"/>
      <c r="KJC573" s="169"/>
      <c r="KJD573" s="169"/>
      <c r="KJE573" s="169"/>
      <c r="KJF573" s="169"/>
      <c r="KJG573" s="169"/>
      <c r="KJH573" s="169"/>
      <c r="KJI573" s="169"/>
      <c r="KJJ573" s="169"/>
      <c r="KJK573" s="169"/>
      <c r="KJL573" s="169"/>
      <c r="KJM573" s="169"/>
      <c r="KJN573" s="169"/>
      <c r="KJO573" s="169"/>
      <c r="KJP573" s="169"/>
      <c r="KJQ573" s="169"/>
      <c r="KJR573" s="169"/>
      <c r="KJS573" s="169"/>
      <c r="KJT573" s="169"/>
      <c r="KJU573" s="169"/>
      <c r="KJV573" s="169"/>
      <c r="KJW573" s="169"/>
      <c r="KJX573" s="169"/>
      <c r="KJY573" s="169"/>
      <c r="KJZ573" s="169"/>
      <c r="KKA573" s="169"/>
      <c r="KKB573" s="169"/>
      <c r="KKC573" s="169"/>
      <c r="KKD573" s="169"/>
      <c r="KKE573" s="169"/>
      <c r="KKF573" s="169"/>
      <c r="KKG573" s="169"/>
      <c r="KKH573" s="169"/>
      <c r="KKI573" s="169"/>
      <c r="KKJ573" s="169"/>
      <c r="KKK573" s="169"/>
      <c r="KKL573" s="169"/>
      <c r="KKM573" s="169"/>
      <c r="KKN573" s="169"/>
      <c r="KKO573" s="546"/>
      <c r="KKP573" s="546"/>
      <c r="KKQ573" s="546"/>
      <c r="KKR573" s="546"/>
      <c r="KKS573" s="546"/>
      <c r="KKT573" s="546"/>
      <c r="KKU573" s="546"/>
      <c r="KKV573" s="546"/>
      <c r="KKW573" s="546"/>
      <c r="KKX573" s="546"/>
      <c r="KKY573" s="546"/>
      <c r="KKZ573" s="546"/>
      <c r="KLA573" s="546"/>
      <c r="KLB573" s="546"/>
      <c r="KLC573" s="546"/>
      <c r="KLD573" s="546"/>
      <c r="KLE573" s="546"/>
      <c r="KLF573" s="546"/>
      <c r="KLG573" s="546"/>
      <c r="KLH573" s="546"/>
      <c r="KLI573" s="546"/>
      <c r="KLJ573" s="546"/>
      <c r="KLK573" s="546"/>
      <c r="KLL573" s="546"/>
      <c r="KLM573" s="89"/>
      <c r="KLN573" s="89"/>
      <c r="KLO573" s="89"/>
      <c r="KLP573" s="89"/>
      <c r="KLQ573" s="89"/>
      <c r="KLR573" s="546"/>
      <c r="KLS573" s="546"/>
      <c r="KLT573" s="89"/>
      <c r="KLU573" s="89"/>
      <c r="KLV573" s="546"/>
      <c r="KLW573" s="546"/>
      <c r="KLX573" s="89"/>
      <c r="KLY573" s="89"/>
      <c r="KLZ573" s="546"/>
      <c r="KMA573" s="546"/>
      <c r="KMB573" s="546"/>
      <c r="KMC573" s="546"/>
      <c r="KMD573" s="546"/>
      <c r="KME573" s="546"/>
      <c r="KMF573" s="546"/>
      <c r="KMG573" s="89"/>
      <c r="KMH573" s="89"/>
      <c r="KMI573" s="546"/>
      <c r="KMJ573" s="546"/>
      <c r="KMK573" s="89"/>
      <c r="KML573" s="89"/>
      <c r="KMM573" s="546"/>
      <c r="KMN573" s="546"/>
      <c r="KMO573" s="546"/>
      <c r="KMP573" s="546"/>
      <c r="KMQ573" s="546"/>
      <c r="KMR573" s="204"/>
      <c r="KMS573" s="108"/>
      <c r="KMT573" s="546"/>
      <c r="KMU573" s="546"/>
      <c r="KMV573" s="546"/>
      <c r="KMW573" s="546"/>
      <c r="KMX573" s="546"/>
      <c r="KMY573" s="546"/>
      <c r="KMZ573" s="546"/>
      <c r="KNA573" s="169"/>
      <c r="KNB573" s="169"/>
      <c r="KNC573" s="169"/>
      <c r="KND573" s="169"/>
      <c r="KNE573" s="169"/>
      <c r="KNF573" s="169"/>
      <c r="KNG573" s="169"/>
      <c r="KNH573" s="169"/>
      <c r="KNI573" s="169"/>
      <c r="KNJ573" s="169"/>
      <c r="KNK573" s="169"/>
      <c r="KNL573" s="169"/>
      <c r="KNM573" s="169"/>
      <c r="KNN573" s="169"/>
      <c r="KNO573" s="169"/>
      <c r="KNP573" s="169"/>
      <c r="KNQ573" s="169"/>
      <c r="KNR573" s="169"/>
      <c r="KNS573" s="169"/>
      <c r="KNT573" s="169"/>
      <c r="KNU573" s="169"/>
      <c r="KNV573" s="169"/>
      <c r="KNW573" s="169"/>
      <c r="KNX573" s="169"/>
      <c r="KNY573" s="169"/>
      <c r="KNZ573" s="169"/>
      <c r="KOA573" s="169"/>
      <c r="KOB573" s="169"/>
      <c r="KOC573" s="169"/>
      <c r="KOD573" s="169"/>
      <c r="KOE573" s="169"/>
      <c r="KOF573" s="169"/>
      <c r="KOG573" s="169"/>
      <c r="KOH573" s="169"/>
      <c r="KOI573" s="169"/>
      <c r="KOJ573" s="169"/>
      <c r="KOK573" s="169"/>
      <c r="KOL573" s="169"/>
      <c r="KOM573" s="169"/>
      <c r="KON573" s="169"/>
      <c r="KOO573" s="169"/>
      <c r="KOP573" s="169"/>
      <c r="KOQ573" s="169"/>
      <c r="KOR573" s="169"/>
      <c r="KOS573" s="546"/>
      <c r="KOT573" s="546"/>
      <c r="KOU573" s="546"/>
      <c r="KOV573" s="546"/>
      <c r="KOW573" s="546"/>
      <c r="KOX573" s="546"/>
      <c r="KOY573" s="546"/>
      <c r="KOZ573" s="546"/>
      <c r="KPA573" s="546"/>
      <c r="KPB573" s="546"/>
      <c r="KPC573" s="546"/>
      <c r="KPD573" s="546"/>
      <c r="KPE573" s="546"/>
      <c r="KPF573" s="546"/>
      <c r="KPG573" s="546"/>
      <c r="KPH573" s="546"/>
      <c r="KPI573" s="546"/>
      <c r="KPJ573" s="546"/>
      <c r="KPK573" s="546"/>
      <c r="KPL573" s="546"/>
      <c r="KPM573" s="546"/>
      <c r="KPN573" s="546"/>
      <c r="KPO573" s="546"/>
      <c r="KPP573" s="546"/>
      <c r="KPQ573" s="89"/>
      <c r="KPR573" s="89"/>
      <c r="KPS573" s="89"/>
      <c r="KPT573" s="89"/>
      <c r="KPU573" s="89"/>
      <c r="KPV573" s="546"/>
      <c r="KPW573" s="546"/>
      <c r="KPX573" s="89"/>
      <c r="KPY573" s="89"/>
      <c r="KPZ573" s="546"/>
      <c r="KQA573" s="546"/>
      <c r="KQB573" s="89"/>
      <c r="KQC573" s="89"/>
      <c r="KQD573" s="546"/>
      <c r="KQE573" s="546"/>
      <c r="KQF573" s="546"/>
      <c r="KQG573" s="546"/>
      <c r="KQH573" s="546"/>
      <c r="KQI573" s="546"/>
      <c r="KQJ573" s="546"/>
      <c r="KQK573" s="89"/>
      <c r="KQL573" s="89"/>
      <c r="KQM573" s="546"/>
      <c r="KQN573" s="546"/>
      <c r="KQO573" s="89"/>
      <c r="KQP573" s="89"/>
      <c r="KQQ573" s="546"/>
      <c r="KQR573" s="546"/>
      <c r="KQS573" s="546"/>
      <c r="KQT573" s="546"/>
      <c r="KQU573" s="546"/>
      <c r="KQV573" s="204"/>
      <c r="KQW573" s="108"/>
      <c r="KQX573" s="546"/>
      <c r="KQY573" s="546"/>
      <c r="KQZ573" s="546"/>
      <c r="KRA573" s="546"/>
      <c r="KRB573" s="546"/>
      <c r="KRC573" s="546"/>
      <c r="KRD573" s="546"/>
      <c r="KRE573" s="169"/>
      <c r="KRF573" s="169"/>
      <c r="KRG573" s="169"/>
      <c r="KRH573" s="169"/>
      <c r="KRI573" s="169"/>
      <c r="KRJ573" s="169"/>
      <c r="KRK573" s="169"/>
      <c r="KRL573" s="169"/>
      <c r="KRM573" s="169"/>
      <c r="KRN573" s="169"/>
      <c r="KRO573" s="169"/>
      <c r="KRP573" s="169"/>
      <c r="KRQ573" s="169"/>
      <c r="KRR573" s="169"/>
      <c r="KRS573" s="169"/>
      <c r="KRT573" s="169"/>
      <c r="KRU573" s="169"/>
      <c r="KRV573" s="169"/>
      <c r="KRW573" s="169"/>
      <c r="KRX573" s="169"/>
      <c r="KRY573" s="169"/>
      <c r="KRZ573" s="169"/>
      <c r="KSA573" s="169"/>
      <c r="KSB573" s="169"/>
      <c r="KSC573" s="169"/>
      <c r="KSD573" s="169"/>
      <c r="KSE573" s="169"/>
      <c r="KSF573" s="169"/>
      <c r="KSG573" s="169"/>
      <c r="KSH573" s="169"/>
      <c r="KSI573" s="169"/>
      <c r="KSJ573" s="169"/>
      <c r="KSK573" s="169"/>
      <c r="KSL573" s="169"/>
      <c r="KSM573" s="169"/>
      <c r="KSN573" s="169"/>
      <c r="KSO573" s="169"/>
      <c r="KSP573" s="169"/>
      <c r="KSQ573" s="169"/>
      <c r="KSR573" s="169"/>
      <c r="KSS573" s="169"/>
      <c r="KST573" s="169"/>
      <c r="KSU573" s="169"/>
      <c r="KSV573" s="169"/>
      <c r="KSW573" s="546"/>
      <c r="KSX573" s="546"/>
      <c r="KSY573" s="546"/>
      <c r="KSZ573" s="546"/>
      <c r="KTA573" s="546"/>
      <c r="KTB573" s="546"/>
      <c r="KTC573" s="546"/>
      <c r="KTD573" s="546"/>
      <c r="KTE573" s="546"/>
      <c r="KTF573" s="546"/>
      <c r="KTG573" s="546"/>
      <c r="KTH573" s="546"/>
      <c r="KTI573" s="546"/>
      <c r="KTJ573" s="546"/>
      <c r="KTK573" s="546"/>
      <c r="KTL573" s="546"/>
      <c r="KTM573" s="546"/>
      <c r="KTN573" s="546"/>
      <c r="KTO573" s="546"/>
      <c r="KTP573" s="546"/>
      <c r="KTQ573" s="546"/>
      <c r="KTR573" s="546"/>
      <c r="KTS573" s="546"/>
      <c r="KTT573" s="546"/>
      <c r="KTU573" s="89"/>
      <c r="KTV573" s="89"/>
      <c r="KTW573" s="89"/>
      <c r="KTX573" s="89"/>
      <c r="KTY573" s="89"/>
      <c r="KTZ573" s="546"/>
      <c r="KUA573" s="546"/>
      <c r="KUB573" s="89"/>
      <c r="KUC573" s="89"/>
      <c r="KUD573" s="546"/>
      <c r="KUE573" s="546"/>
      <c r="KUF573" s="89"/>
      <c r="KUG573" s="89"/>
      <c r="KUH573" s="546"/>
      <c r="KUI573" s="546"/>
      <c r="KUJ573" s="546"/>
      <c r="KUK573" s="546"/>
      <c r="KUL573" s="546"/>
      <c r="KUM573" s="546"/>
      <c r="KUN573" s="546"/>
      <c r="KUO573" s="89"/>
      <c r="KUP573" s="89"/>
      <c r="KUQ573" s="546"/>
      <c r="KUR573" s="546"/>
      <c r="KUS573" s="89"/>
      <c r="KUT573" s="89"/>
      <c r="KUU573" s="546"/>
      <c r="KUV573" s="546"/>
      <c r="KUW573" s="546"/>
      <c r="KUX573" s="546"/>
      <c r="KUY573" s="546"/>
      <c r="KUZ573" s="204"/>
      <c r="KVA573" s="108"/>
      <c r="KVB573" s="546"/>
      <c r="KVC573" s="546"/>
      <c r="KVD573" s="546"/>
      <c r="KVE573" s="546"/>
      <c r="KVF573" s="546"/>
      <c r="KVG573" s="546"/>
      <c r="KVH573" s="546"/>
      <c r="KVI573" s="169"/>
      <c r="KVJ573" s="169"/>
      <c r="KVK573" s="169"/>
      <c r="KVL573" s="169"/>
      <c r="KVM573" s="169"/>
      <c r="KVN573" s="169"/>
      <c r="KVO573" s="169"/>
      <c r="KVP573" s="169"/>
      <c r="KVQ573" s="169"/>
      <c r="KVR573" s="169"/>
      <c r="KVS573" s="169"/>
      <c r="KVT573" s="169"/>
      <c r="KVU573" s="169"/>
      <c r="KVV573" s="169"/>
      <c r="KVW573" s="169"/>
      <c r="KVX573" s="169"/>
      <c r="KVY573" s="169"/>
      <c r="KVZ573" s="169"/>
      <c r="KWA573" s="169"/>
      <c r="KWB573" s="169"/>
      <c r="KWC573" s="169"/>
      <c r="KWD573" s="169"/>
      <c r="KWE573" s="169"/>
      <c r="KWF573" s="169"/>
      <c r="KWG573" s="169"/>
      <c r="KWH573" s="169"/>
      <c r="KWI573" s="169"/>
      <c r="KWJ573" s="169"/>
      <c r="KWK573" s="169"/>
      <c r="KWL573" s="169"/>
      <c r="KWM573" s="169"/>
      <c r="KWN573" s="169"/>
      <c r="KWO573" s="169"/>
      <c r="KWP573" s="169"/>
      <c r="KWQ573" s="169"/>
      <c r="KWR573" s="169"/>
      <c r="KWS573" s="169"/>
      <c r="KWT573" s="169"/>
      <c r="KWU573" s="169"/>
      <c r="KWV573" s="169"/>
      <c r="KWW573" s="169"/>
      <c r="KWX573" s="169"/>
      <c r="KWY573" s="169"/>
      <c r="KWZ573" s="169"/>
      <c r="KXA573" s="546"/>
      <c r="KXB573" s="546"/>
      <c r="KXC573" s="546"/>
      <c r="KXD573" s="546"/>
      <c r="KXE573" s="546"/>
      <c r="KXF573" s="546"/>
      <c r="KXG573" s="546"/>
      <c r="KXH573" s="546"/>
      <c r="KXI573" s="546"/>
      <c r="KXJ573" s="546"/>
      <c r="KXK573" s="546"/>
      <c r="KXL573" s="546"/>
      <c r="KXM573" s="546"/>
      <c r="KXN573" s="546"/>
      <c r="KXO573" s="546"/>
      <c r="KXP573" s="546"/>
      <c r="KXQ573" s="546"/>
      <c r="KXR573" s="546"/>
      <c r="KXS573" s="546"/>
      <c r="KXT573" s="546"/>
      <c r="KXU573" s="546"/>
      <c r="KXV573" s="546"/>
      <c r="KXW573" s="546"/>
      <c r="KXX573" s="546"/>
      <c r="KXY573" s="89"/>
      <c r="KXZ573" s="89"/>
      <c r="KYA573" s="89"/>
      <c r="KYB573" s="89"/>
      <c r="KYC573" s="89"/>
      <c r="KYD573" s="546"/>
      <c r="KYE573" s="546"/>
      <c r="KYF573" s="89"/>
      <c r="KYG573" s="89"/>
      <c r="KYH573" s="546"/>
      <c r="KYI573" s="546"/>
      <c r="KYJ573" s="89"/>
      <c r="KYK573" s="89"/>
      <c r="KYL573" s="546"/>
      <c r="KYM573" s="546"/>
      <c r="KYN573" s="546"/>
      <c r="KYO573" s="546"/>
      <c r="KYP573" s="546"/>
      <c r="KYQ573" s="546"/>
      <c r="KYR573" s="546"/>
      <c r="KYS573" s="89"/>
      <c r="KYT573" s="89"/>
      <c r="KYU573" s="546"/>
      <c r="KYV573" s="546"/>
      <c r="KYW573" s="89"/>
      <c r="KYX573" s="89"/>
      <c r="KYY573" s="546"/>
      <c r="KYZ573" s="546"/>
      <c r="KZA573" s="546"/>
      <c r="KZB573" s="546"/>
      <c r="KZC573" s="546"/>
      <c r="KZD573" s="204"/>
      <c r="KZE573" s="108"/>
      <c r="KZF573" s="546"/>
      <c r="KZG573" s="546"/>
      <c r="KZH573" s="546"/>
      <c r="KZI573" s="546"/>
      <c r="KZJ573" s="546"/>
      <c r="KZK573" s="546"/>
      <c r="KZL573" s="546"/>
      <c r="KZM573" s="169"/>
      <c r="KZN573" s="169"/>
      <c r="KZO573" s="169"/>
      <c r="KZP573" s="169"/>
      <c r="KZQ573" s="169"/>
      <c r="KZR573" s="169"/>
      <c r="KZS573" s="169"/>
      <c r="KZT573" s="169"/>
      <c r="KZU573" s="169"/>
      <c r="KZV573" s="169"/>
      <c r="KZW573" s="169"/>
      <c r="KZX573" s="169"/>
      <c r="KZY573" s="169"/>
      <c r="KZZ573" s="169"/>
      <c r="LAA573" s="169"/>
      <c r="LAB573" s="169"/>
      <c r="LAC573" s="169"/>
      <c r="LAD573" s="169"/>
      <c r="LAE573" s="169"/>
      <c r="LAF573" s="169"/>
      <c r="LAG573" s="169"/>
      <c r="LAH573" s="169"/>
      <c r="LAI573" s="169"/>
      <c r="LAJ573" s="169"/>
      <c r="LAK573" s="169"/>
      <c r="LAL573" s="169"/>
      <c r="LAM573" s="169"/>
      <c r="LAN573" s="169"/>
      <c r="LAO573" s="169"/>
      <c r="LAP573" s="169"/>
      <c r="LAQ573" s="169"/>
      <c r="LAR573" s="169"/>
      <c r="LAS573" s="169"/>
      <c r="LAT573" s="169"/>
      <c r="LAU573" s="169"/>
      <c r="LAV573" s="169"/>
      <c r="LAW573" s="169"/>
      <c r="LAX573" s="169"/>
      <c r="LAY573" s="169"/>
      <c r="LAZ573" s="169"/>
      <c r="LBA573" s="169"/>
      <c r="LBB573" s="169"/>
      <c r="LBC573" s="169"/>
      <c r="LBD573" s="169"/>
      <c r="LBE573" s="546"/>
      <c r="LBF573" s="546"/>
      <c r="LBG573" s="546"/>
      <c r="LBH573" s="546"/>
      <c r="LBI573" s="546"/>
      <c r="LBJ573" s="546"/>
      <c r="LBK573" s="546"/>
      <c r="LBL573" s="546"/>
      <c r="LBM573" s="546"/>
      <c r="LBN573" s="546"/>
      <c r="LBO573" s="546"/>
      <c r="LBP573" s="546"/>
      <c r="LBQ573" s="546"/>
      <c r="LBR573" s="546"/>
      <c r="LBS573" s="546"/>
      <c r="LBT573" s="546"/>
      <c r="LBU573" s="546"/>
      <c r="LBV573" s="546"/>
      <c r="LBW573" s="546"/>
      <c r="LBX573" s="546"/>
      <c r="LBY573" s="546"/>
      <c r="LBZ573" s="546"/>
      <c r="LCA573" s="546"/>
      <c r="LCB573" s="546"/>
      <c r="LCC573" s="89"/>
      <c r="LCD573" s="89"/>
      <c r="LCE573" s="89"/>
      <c r="LCF573" s="89"/>
      <c r="LCG573" s="89"/>
      <c r="LCH573" s="546"/>
      <c r="LCI573" s="546"/>
      <c r="LCJ573" s="89"/>
      <c r="LCK573" s="89"/>
      <c r="LCL573" s="546"/>
      <c r="LCM573" s="546"/>
      <c r="LCN573" s="89"/>
      <c r="LCO573" s="89"/>
      <c r="LCP573" s="546"/>
      <c r="LCQ573" s="546"/>
      <c r="LCR573" s="546"/>
      <c r="LCS573" s="546"/>
      <c r="LCT573" s="546"/>
      <c r="LCU573" s="546"/>
      <c r="LCV573" s="546"/>
      <c r="LCW573" s="89"/>
      <c r="LCX573" s="89"/>
      <c r="LCY573" s="546"/>
      <c r="LCZ573" s="546"/>
      <c r="LDA573" s="89"/>
      <c r="LDB573" s="89"/>
      <c r="LDC573" s="546"/>
      <c r="LDD573" s="546"/>
      <c r="LDE573" s="546"/>
      <c r="LDF573" s="546"/>
      <c r="LDG573" s="546"/>
      <c r="LDH573" s="204"/>
      <c r="LDI573" s="108"/>
      <c r="LDJ573" s="546"/>
      <c r="LDK573" s="546"/>
      <c r="LDL573" s="546"/>
      <c r="LDM573" s="546"/>
      <c r="LDN573" s="546"/>
      <c r="LDO573" s="546"/>
      <c r="LDP573" s="546"/>
      <c r="LDQ573" s="169"/>
      <c r="LDR573" s="169"/>
      <c r="LDS573" s="169"/>
      <c r="LDT573" s="169"/>
      <c r="LDU573" s="169"/>
      <c r="LDV573" s="169"/>
      <c r="LDW573" s="169"/>
      <c r="LDX573" s="169"/>
      <c r="LDY573" s="169"/>
      <c r="LDZ573" s="169"/>
      <c r="LEA573" s="169"/>
      <c r="LEB573" s="169"/>
      <c r="LEC573" s="169"/>
      <c r="LED573" s="169"/>
      <c r="LEE573" s="169"/>
      <c r="LEF573" s="169"/>
      <c r="LEG573" s="169"/>
      <c r="LEH573" s="169"/>
      <c r="LEI573" s="169"/>
      <c r="LEJ573" s="169"/>
      <c r="LEK573" s="169"/>
      <c r="LEL573" s="169"/>
      <c r="LEM573" s="169"/>
      <c r="LEN573" s="169"/>
      <c r="LEO573" s="169"/>
      <c r="LEP573" s="169"/>
      <c r="LEQ573" s="169"/>
      <c r="LER573" s="169"/>
      <c r="LES573" s="169"/>
      <c r="LET573" s="169"/>
      <c r="LEU573" s="169"/>
      <c r="LEV573" s="169"/>
      <c r="LEW573" s="169"/>
      <c r="LEX573" s="169"/>
      <c r="LEY573" s="169"/>
      <c r="LEZ573" s="169"/>
      <c r="LFA573" s="169"/>
      <c r="LFB573" s="169"/>
      <c r="LFC573" s="169"/>
      <c r="LFD573" s="169"/>
      <c r="LFE573" s="169"/>
      <c r="LFF573" s="169"/>
      <c r="LFG573" s="169"/>
      <c r="LFH573" s="169"/>
      <c r="LFI573" s="546"/>
      <c r="LFJ573" s="546"/>
      <c r="LFK573" s="546"/>
      <c r="LFL573" s="546"/>
      <c r="LFM573" s="546"/>
      <c r="LFN573" s="546"/>
      <c r="LFO573" s="546"/>
      <c r="LFP573" s="546"/>
      <c r="LFQ573" s="546"/>
      <c r="LFR573" s="546"/>
      <c r="LFS573" s="546"/>
      <c r="LFT573" s="546"/>
      <c r="LFU573" s="546"/>
      <c r="LFV573" s="546"/>
      <c r="LFW573" s="546"/>
      <c r="LFX573" s="546"/>
      <c r="LFY573" s="546"/>
      <c r="LFZ573" s="546"/>
      <c r="LGA573" s="546"/>
      <c r="LGB573" s="546"/>
      <c r="LGC573" s="546"/>
      <c r="LGD573" s="546"/>
      <c r="LGE573" s="546"/>
      <c r="LGF573" s="546"/>
      <c r="LGG573" s="89"/>
      <c r="LGH573" s="89"/>
      <c r="LGI573" s="89"/>
      <c r="LGJ573" s="89"/>
      <c r="LGK573" s="89"/>
      <c r="LGL573" s="546"/>
      <c r="LGM573" s="546"/>
      <c r="LGN573" s="89"/>
      <c r="LGO573" s="89"/>
      <c r="LGP573" s="546"/>
      <c r="LGQ573" s="546"/>
      <c r="LGR573" s="89"/>
      <c r="LGS573" s="89"/>
      <c r="LGT573" s="546"/>
      <c r="LGU573" s="546"/>
      <c r="LGV573" s="546"/>
      <c r="LGW573" s="546"/>
      <c r="LGX573" s="546"/>
      <c r="LGY573" s="546"/>
      <c r="LGZ573" s="546"/>
      <c r="LHA573" s="89"/>
      <c r="LHB573" s="89"/>
      <c r="LHC573" s="546"/>
      <c r="LHD573" s="546"/>
      <c r="LHE573" s="89"/>
      <c r="LHF573" s="89"/>
      <c r="LHG573" s="546"/>
      <c r="LHH573" s="546"/>
      <c r="LHI573" s="546"/>
      <c r="LHJ573" s="546"/>
      <c r="LHK573" s="546"/>
      <c r="LHL573" s="204"/>
      <c r="LHM573" s="108"/>
      <c r="LHN573" s="546"/>
      <c r="LHO573" s="546"/>
      <c r="LHP573" s="546"/>
      <c r="LHQ573" s="546"/>
      <c r="LHR573" s="546"/>
      <c r="LHS573" s="546"/>
      <c r="LHT573" s="546"/>
      <c r="LHU573" s="169"/>
      <c r="LHV573" s="169"/>
      <c r="LHW573" s="169"/>
      <c r="LHX573" s="169"/>
      <c r="LHY573" s="169"/>
      <c r="LHZ573" s="169"/>
      <c r="LIA573" s="169"/>
      <c r="LIB573" s="169"/>
      <c r="LIC573" s="169"/>
      <c r="LID573" s="169"/>
      <c r="LIE573" s="169"/>
      <c r="LIF573" s="169"/>
      <c r="LIG573" s="169"/>
      <c r="LIH573" s="169"/>
      <c r="LII573" s="169"/>
      <c r="LIJ573" s="169"/>
      <c r="LIK573" s="169"/>
      <c r="LIL573" s="169"/>
      <c r="LIM573" s="169"/>
      <c r="LIN573" s="169"/>
      <c r="LIO573" s="169"/>
      <c r="LIP573" s="169"/>
      <c r="LIQ573" s="169"/>
      <c r="LIR573" s="169"/>
      <c r="LIS573" s="169"/>
      <c r="LIT573" s="169"/>
      <c r="LIU573" s="169"/>
      <c r="LIV573" s="169"/>
      <c r="LIW573" s="169"/>
      <c r="LIX573" s="169"/>
      <c r="LIY573" s="169"/>
      <c r="LIZ573" s="169"/>
      <c r="LJA573" s="169"/>
      <c r="LJB573" s="169"/>
      <c r="LJC573" s="169"/>
      <c r="LJD573" s="169"/>
      <c r="LJE573" s="169"/>
      <c r="LJF573" s="169"/>
      <c r="LJG573" s="169"/>
      <c r="LJH573" s="169"/>
      <c r="LJI573" s="169"/>
      <c r="LJJ573" s="169"/>
      <c r="LJK573" s="169"/>
      <c r="LJL573" s="169"/>
      <c r="LJM573" s="546"/>
      <c r="LJN573" s="546"/>
      <c r="LJO573" s="546"/>
      <c r="LJP573" s="546"/>
      <c r="LJQ573" s="546"/>
      <c r="LJR573" s="546"/>
      <c r="LJS573" s="546"/>
      <c r="LJT573" s="546"/>
      <c r="LJU573" s="546"/>
      <c r="LJV573" s="546"/>
      <c r="LJW573" s="546"/>
      <c r="LJX573" s="546"/>
      <c r="LJY573" s="546"/>
      <c r="LJZ573" s="546"/>
      <c r="LKA573" s="546"/>
      <c r="LKB573" s="546"/>
      <c r="LKC573" s="546"/>
      <c r="LKD573" s="546"/>
      <c r="LKE573" s="546"/>
      <c r="LKF573" s="546"/>
      <c r="LKG573" s="546"/>
      <c r="LKH573" s="546"/>
      <c r="LKI573" s="546"/>
      <c r="LKJ573" s="546"/>
      <c r="LKK573" s="89"/>
      <c r="LKL573" s="89"/>
      <c r="LKM573" s="89"/>
      <c r="LKN573" s="89"/>
      <c r="LKO573" s="89"/>
      <c r="LKP573" s="546"/>
      <c r="LKQ573" s="546"/>
      <c r="LKR573" s="89"/>
      <c r="LKS573" s="89"/>
      <c r="LKT573" s="546"/>
      <c r="LKU573" s="546"/>
      <c r="LKV573" s="89"/>
      <c r="LKW573" s="89"/>
      <c r="LKX573" s="546"/>
      <c r="LKY573" s="546"/>
      <c r="LKZ573" s="546"/>
      <c r="LLA573" s="546"/>
      <c r="LLB573" s="546"/>
      <c r="LLC573" s="546"/>
      <c r="LLD573" s="546"/>
      <c r="LLE573" s="89"/>
      <c r="LLF573" s="89"/>
      <c r="LLG573" s="546"/>
      <c r="LLH573" s="546"/>
      <c r="LLI573" s="89"/>
      <c r="LLJ573" s="89"/>
      <c r="LLK573" s="546"/>
      <c r="LLL573" s="546"/>
      <c r="LLM573" s="546"/>
      <c r="LLN573" s="546"/>
      <c r="LLO573" s="546"/>
      <c r="LLP573" s="204"/>
      <c r="LLQ573" s="108"/>
      <c r="LLR573" s="546"/>
      <c r="LLS573" s="546"/>
      <c r="LLT573" s="546"/>
      <c r="LLU573" s="546"/>
      <c r="LLV573" s="546"/>
      <c r="LLW573" s="546"/>
      <c r="LLX573" s="546"/>
      <c r="LLY573" s="169"/>
      <c r="LLZ573" s="169"/>
      <c r="LMA573" s="169"/>
      <c r="LMB573" s="169"/>
      <c r="LMC573" s="169"/>
      <c r="LMD573" s="169"/>
      <c r="LME573" s="169"/>
      <c r="LMF573" s="169"/>
      <c r="LMG573" s="169"/>
      <c r="LMH573" s="169"/>
      <c r="LMI573" s="169"/>
      <c r="LMJ573" s="169"/>
      <c r="LMK573" s="169"/>
      <c r="LML573" s="169"/>
      <c r="LMM573" s="169"/>
      <c r="LMN573" s="169"/>
      <c r="LMO573" s="169"/>
      <c r="LMP573" s="169"/>
      <c r="LMQ573" s="169"/>
      <c r="LMR573" s="169"/>
      <c r="LMS573" s="169"/>
      <c r="LMT573" s="169"/>
      <c r="LMU573" s="169"/>
      <c r="LMV573" s="169"/>
      <c r="LMW573" s="169"/>
      <c r="LMX573" s="169"/>
      <c r="LMY573" s="169"/>
      <c r="LMZ573" s="169"/>
      <c r="LNA573" s="169"/>
      <c r="LNB573" s="169"/>
      <c r="LNC573" s="169"/>
      <c r="LND573" s="169"/>
      <c r="LNE573" s="169"/>
      <c r="LNF573" s="169"/>
      <c r="LNG573" s="169"/>
      <c r="LNH573" s="169"/>
      <c r="LNI573" s="169"/>
      <c r="LNJ573" s="169"/>
      <c r="LNK573" s="169"/>
      <c r="LNL573" s="169"/>
      <c r="LNM573" s="169"/>
      <c r="LNN573" s="169"/>
      <c r="LNO573" s="169"/>
      <c r="LNP573" s="169"/>
      <c r="LNQ573" s="546"/>
      <c r="LNR573" s="546"/>
      <c r="LNS573" s="546"/>
      <c r="LNT573" s="546"/>
      <c r="LNU573" s="546"/>
      <c r="LNV573" s="546"/>
      <c r="LNW573" s="546"/>
      <c r="LNX573" s="546"/>
      <c r="LNY573" s="546"/>
      <c r="LNZ573" s="546"/>
      <c r="LOA573" s="546"/>
      <c r="LOB573" s="546"/>
      <c r="LOC573" s="546"/>
      <c r="LOD573" s="546"/>
      <c r="LOE573" s="546"/>
      <c r="LOF573" s="546"/>
      <c r="LOG573" s="546"/>
      <c r="LOH573" s="546"/>
      <c r="LOI573" s="546"/>
      <c r="LOJ573" s="546"/>
      <c r="LOK573" s="546"/>
      <c r="LOL573" s="546"/>
      <c r="LOM573" s="546"/>
      <c r="LON573" s="546"/>
      <c r="LOO573" s="89"/>
      <c r="LOP573" s="89"/>
      <c r="LOQ573" s="89"/>
      <c r="LOR573" s="89"/>
      <c r="LOS573" s="89"/>
      <c r="LOT573" s="546"/>
      <c r="LOU573" s="546"/>
      <c r="LOV573" s="89"/>
      <c r="LOW573" s="89"/>
      <c r="LOX573" s="546"/>
      <c r="LOY573" s="546"/>
      <c r="LOZ573" s="89"/>
      <c r="LPA573" s="89"/>
      <c r="LPB573" s="546"/>
      <c r="LPC573" s="546"/>
      <c r="LPD573" s="546"/>
      <c r="LPE573" s="546"/>
      <c r="LPF573" s="546"/>
      <c r="LPG573" s="546"/>
      <c r="LPH573" s="546"/>
      <c r="LPI573" s="89"/>
      <c r="LPJ573" s="89"/>
      <c r="LPK573" s="546"/>
      <c r="LPL573" s="546"/>
      <c r="LPM573" s="89"/>
      <c r="LPN573" s="89"/>
      <c r="LPO573" s="546"/>
      <c r="LPP573" s="546"/>
      <c r="LPQ573" s="546"/>
      <c r="LPR573" s="546"/>
      <c r="LPS573" s="546"/>
      <c r="LPT573" s="204"/>
      <c r="LPU573" s="108"/>
      <c r="LPV573" s="546"/>
      <c r="LPW573" s="546"/>
      <c r="LPX573" s="546"/>
      <c r="LPY573" s="546"/>
      <c r="LPZ573" s="546"/>
      <c r="LQA573" s="546"/>
      <c r="LQB573" s="546"/>
      <c r="LQC573" s="169"/>
      <c r="LQD573" s="169"/>
      <c r="LQE573" s="169"/>
      <c r="LQF573" s="169"/>
      <c r="LQG573" s="169"/>
      <c r="LQH573" s="169"/>
      <c r="LQI573" s="169"/>
      <c r="LQJ573" s="169"/>
      <c r="LQK573" s="169"/>
      <c r="LQL573" s="169"/>
      <c r="LQM573" s="169"/>
      <c r="LQN573" s="169"/>
      <c r="LQO573" s="169"/>
      <c r="LQP573" s="169"/>
      <c r="LQQ573" s="169"/>
      <c r="LQR573" s="169"/>
      <c r="LQS573" s="169"/>
      <c r="LQT573" s="169"/>
      <c r="LQU573" s="169"/>
      <c r="LQV573" s="169"/>
      <c r="LQW573" s="169"/>
      <c r="LQX573" s="169"/>
      <c r="LQY573" s="169"/>
      <c r="LQZ573" s="169"/>
      <c r="LRA573" s="169"/>
      <c r="LRB573" s="169"/>
      <c r="LRC573" s="169"/>
      <c r="LRD573" s="169"/>
      <c r="LRE573" s="169"/>
      <c r="LRF573" s="169"/>
      <c r="LRG573" s="169"/>
      <c r="LRH573" s="169"/>
      <c r="LRI573" s="169"/>
      <c r="LRJ573" s="169"/>
      <c r="LRK573" s="169"/>
      <c r="LRL573" s="169"/>
      <c r="LRM573" s="169"/>
      <c r="LRN573" s="169"/>
      <c r="LRO573" s="169"/>
      <c r="LRP573" s="169"/>
      <c r="LRQ573" s="169"/>
      <c r="LRR573" s="169"/>
      <c r="LRS573" s="169"/>
      <c r="LRT573" s="169"/>
      <c r="LRU573" s="546"/>
      <c r="LRV573" s="546"/>
      <c r="LRW573" s="546"/>
      <c r="LRX573" s="546"/>
      <c r="LRY573" s="546"/>
      <c r="LRZ573" s="546"/>
      <c r="LSA573" s="546"/>
      <c r="LSB573" s="546"/>
      <c r="LSC573" s="546"/>
      <c r="LSD573" s="546"/>
      <c r="LSE573" s="546"/>
      <c r="LSF573" s="546"/>
      <c r="LSG573" s="546"/>
      <c r="LSH573" s="546"/>
      <c r="LSI573" s="546"/>
      <c r="LSJ573" s="546"/>
      <c r="LSK573" s="546"/>
      <c r="LSL573" s="546"/>
      <c r="LSM573" s="546"/>
      <c r="LSN573" s="546"/>
      <c r="LSO573" s="546"/>
      <c r="LSP573" s="546"/>
      <c r="LSQ573" s="546"/>
      <c r="LSR573" s="546"/>
      <c r="LSS573" s="89"/>
      <c r="LST573" s="89"/>
      <c r="LSU573" s="89"/>
      <c r="LSV573" s="89"/>
      <c r="LSW573" s="89"/>
      <c r="LSX573" s="546"/>
      <c r="LSY573" s="546"/>
      <c r="LSZ573" s="89"/>
      <c r="LTA573" s="89"/>
      <c r="LTB573" s="546"/>
      <c r="LTC573" s="546"/>
      <c r="LTD573" s="89"/>
      <c r="LTE573" s="89"/>
      <c r="LTF573" s="546"/>
      <c r="LTG573" s="546"/>
      <c r="LTH573" s="546"/>
      <c r="LTI573" s="546"/>
      <c r="LTJ573" s="546"/>
      <c r="LTK573" s="546"/>
      <c r="LTL573" s="546"/>
      <c r="LTM573" s="89"/>
      <c r="LTN573" s="89"/>
      <c r="LTO573" s="546"/>
      <c r="LTP573" s="546"/>
      <c r="LTQ573" s="89"/>
      <c r="LTR573" s="89"/>
      <c r="LTS573" s="546"/>
      <c r="LTT573" s="546"/>
      <c r="LTU573" s="546"/>
      <c r="LTV573" s="546"/>
      <c r="LTW573" s="546"/>
      <c r="LTX573" s="204"/>
      <c r="LTY573" s="108"/>
      <c r="LTZ573" s="546"/>
      <c r="LUA573" s="546"/>
      <c r="LUB573" s="546"/>
      <c r="LUC573" s="546"/>
      <c r="LUD573" s="546"/>
      <c r="LUE573" s="546"/>
      <c r="LUF573" s="546"/>
      <c r="LUG573" s="169"/>
      <c r="LUH573" s="169"/>
      <c r="LUI573" s="169"/>
      <c r="LUJ573" s="169"/>
      <c r="LUK573" s="169"/>
      <c r="LUL573" s="169"/>
      <c r="LUM573" s="169"/>
      <c r="LUN573" s="169"/>
      <c r="LUO573" s="169"/>
      <c r="LUP573" s="169"/>
      <c r="LUQ573" s="169"/>
      <c r="LUR573" s="169"/>
      <c r="LUS573" s="169"/>
      <c r="LUT573" s="169"/>
      <c r="LUU573" s="169"/>
      <c r="LUV573" s="169"/>
      <c r="LUW573" s="169"/>
      <c r="LUX573" s="169"/>
      <c r="LUY573" s="169"/>
      <c r="LUZ573" s="169"/>
      <c r="LVA573" s="169"/>
      <c r="LVB573" s="169"/>
      <c r="LVC573" s="169"/>
      <c r="LVD573" s="169"/>
      <c r="LVE573" s="169"/>
      <c r="LVF573" s="169"/>
      <c r="LVG573" s="169"/>
      <c r="LVH573" s="169"/>
      <c r="LVI573" s="169"/>
      <c r="LVJ573" s="169"/>
      <c r="LVK573" s="169"/>
      <c r="LVL573" s="169"/>
      <c r="LVM573" s="169"/>
      <c r="LVN573" s="169"/>
      <c r="LVO573" s="169"/>
      <c r="LVP573" s="169"/>
      <c r="LVQ573" s="169"/>
      <c r="LVR573" s="169"/>
      <c r="LVS573" s="169"/>
      <c r="LVT573" s="169"/>
      <c r="LVU573" s="169"/>
      <c r="LVV573" s="169"/>
      <c r="LVW573" s="169"/>
      <c r="LVX573" s="169"/>
      <c r="LVY573" s="546"/>
      <c r="LVZ573" s="546"/>
      <c r="LWA573" s="546"/>
      <c r="LWB573" s="546"/>
      <c r="LWC573" s="546"/>
      <c r="LWD573" s="546"/>
      <c r="LWE573" s="546"/>
      <c r="LWF573" s="546"/>
      <c r="LWG573" s="546"/>
      <c r="LWH573" s="546"/>
      <c r="LWI573" s="546"/>
      <c r="LWJ573" s="546"/>
      <c r="LWK573" s="546"/>
      <c r="LWL573" s="546"/>
      <c r="LWM573" s="546"/>
      <c r="LWN573" s="546"/>
      <c r="LWO573" s="546"/>
      <c r="LWP573" s="546"/>
      <c r="LWQ573" s="546"/>
      <c r="LWR573" s="546"/>
      <c r="LWS573" s="546"/>
      <c r="LWT573" s="546"/>
      <c r="LWU573" s="546"/>
      <c r="LWV573" s="546"/>
      <c r="LWW573" s="89"/>
      <c r="LWX573" s="89"/>
      <c r="LWY573" s="89"/>
      <c r="LWZ573" s="89"/>
      <c r="LXA573" s="89"/>
      <c r="LXB573" s="546"/>
      <c r="LXC573" s="546"/>
      <c r="LXD573" s="89"/>
      <c r="LXE573" s="89"/>
      <c r="LXF573" s="546"/>
      <c r="LXG573" s="546"/>
      <c r="LXH573" s="89"/>
      <c r="LXI573" s="89"/>
      <c r="LXJ573" s="546"/>
      <c r="LXK573" s="546"/>
      <c r="LXL573" s="546"/>
      <c r="LXM573" s="546"/>
      <c r="LXN573" s="546"/>
      <c r="LXO573" s="546"/>
      <c r="LXP573" s="546"/>
      <c r="LXQ573" s="89"/>
      <c r="LXR573" s="89"/>
      <c r="LXS573" s="546"/>
      <c r="LXT573" s="546"/>
      <c r="LXU573" s="89"/>
      <c r="LXV573" s="89"/>
      <c r="LXW573" s="546"/>
      <c r="LXX573" s="546"/>
      <c r="LXY573" s="546"/>
      <c r="LXZ573" s="546"/>
      <c r="LYA573" s="546"/>
      <c r="LYB573" s="204"/>
      <c r="LYC573" s="108"/>
      <c r="LYD573" s="546"/>
      <c r="LYE573" s="546"/>
      <c r="LYF573" s="546"/>
      <c r="LYG573" s="546"/>
      <c r="LYH573" s="546"/>
      <c r="LYI573" s="546"/>
      <c r="LYJ573" s="546"/>
      <c r="LYK573" s="169"/>
      <c r="LYL573" s="169"/>
      <c r="LYM573" s="169"/>
      <c r="LYN573" s="169"/>
      <c r="LYO573" s="169"/>
      <c r="LYP573" s="169"/>
      <c r="LYQ573" s="169"/>
      <c r="LYR573" s="169"/>
      <c r="LYS573" s="169"/>
      <c r="LYT573" s="169"/>
      <c r="LYU573" s="169"/>
      <c r="LYV573" s="169"/>
      <c r="LYW573" s="169"/>
      <c r="LYX573" s="169"/>
      <c r="LYY573" s="169"/>
      <c r="LYZ573" s="169"/>
      <c r="LZA573" s="169"/>
      <c r="LZB573" s="169"/>
      <c r="LZC573" s="169"/>
      <c r="LZD573" s="169"/>
      <c r="LZE573" s="169"/>
      <c r="LZF573" s="169"/>
      <c r="LZG573" s="169"/>
      <c r="LZH573" s="169"/>
      <c r="LZI573" s="169"/>
      <c r="LZJ573" s="169"/>
      <c r="LZK573" s="169"/>
      <c r="LZL573" s="169"/>
      <c r="LZM573" s="169"/>
      <c r="LZN573" s="169"/>
      <c r="LZO573" s="169"/>
      <c r="LZP573" s="169"/>
      <c r="LZQ573" s="169"/>
      <c r="LZR573" s="169"/>
      <c r="LZS573" s="169"/>
      <c r="LZT573" s="169"/>
      <c r="LZU573" s="169"/>
      <c r="LZV573" s="169"/>
      <c r="LZW573" s="169"/>
      <c r="LZX573" s="169"/>
      <c r="LZY573" s="169"/>
      <c r="LZZ573" s="169"/>
      <c r="MAA573" s="169"/>
      <c r="MAB573" s="169"/>
      <c r="MAC573" s="546"/>
      <c r="MAD573" s="546"/>
      <c r="MAE573" s="546"/>
      <c r="MAF573" s="546"/>
      <c r="MAG573" s="546"/>
      <c r="MAH573" s="546"/>
      <c r="MAI573" s="546"/>
      <c r="MAJ573" s="546"/>
      <c r="MAK573" s="546"/>
      <c r="MAL573" s="546"/>
      <c r="MAM573" s="546"/>
      <c r="MAN573" s="546"/>
      <c r="MAO573" s="546"/>
      <c r="MAP573" s="546"/>
      <c r="MAQ573" s="546"/>
      <c r="MAR573" s="546"/>
      <c r="MAS573" s="546"/>
      <c r="MAT573" s="546"/>
      <c r="MAU573" s="546"/>
      <c r="MAV573" s="546"/>
      <c r="MAW573" s="546"/>
      <c r="MAX573" s="546"/>
      <c r="MAY573" s="546"/>
      <c r="MAZ573" s="546"/>
      <c r="MBA573" s="89"/>
      <c r="MBB573" s="89"/>
      <c r="MBC573" s="89"/>
      <c r="MBD573" s="89"/>
      <c r="MBE573" s="89"/>
      <c r="MBF573" s="546"/>
      <c r="MBG573" s="546"/>
      <c r="MBH573" s="89"/>
      <c r="MBI573" s="89"/>
      <c r="MBJ573" s="546"/>
      <c r="MBK573" s="546"/>
      <c r="MBL573" s="89"/>
      <c r="MBM573" s="89"/>
      <c r="MBN573" s="546"/>
      <c r="MBO573" s="546"/>
      <c r="MBP573" s="546"/>
      <c r="MBQ573" s="546"/>
      <c r="MBR573" s="546"/>
      <c r="MBS573" s="546"/>
      <c r="MBT573" s="546"/>
      <c r="MBU573" s="89"/>
      <c r="MBV573" s="89"/>
      <c r="MBW573" s="546"/>
      <c r="MBX573" s="546"/>
      <c r="MBY573" s="89"/>
      <c r="MBZ573" s="89"/>
      <c r="MCA573" s="546"/>
      <c r="MCB573" s="546"/>
      <c r="MCC573" s="546"/>
      <c r="MCD573" s="546"/>
      <c r="MCE573" s="546"/>
      <c r="MCF573" s="204"/>
      <c r="MCG573" s="108"/>
      <c r="MCH573" s="546"/>
      <c r="MCI573" s="546"/>
      <c r="MCJ573" s="546"/>
      <c r="MCK573" s="546"/>
      <c r="MCL573" s="546"/>
      <c r="MCM573" s="546"/>
      <c r="MCN573" s="546"/>
      <c r="MCO573" s="169"/>
      <c r="MCP573" s="169"/>
      <c r="MCQ573" s="169"/>
      <c r="MCR573" s="169"/>
      <c r="MCS573" s="169"/>
      <c r="MCT573" s="169"/>
      <c r="MCU573" s="169"/>
      <c r="MCV573" s="169"/>
      <c r="MCW573" s="169"/>
      <c r="MCX573" s="169"/>
      <c r="MCY573" s="169"/>
      <c r="MCZ573" s="169"/>
      <c r="MDA573" s="169"/>
      <c r="MDB573" s="169"/>
      <c r="MDC573" s="169"/>
      <c r="MDD573" s="169"/>
      <c r="MDE573" s="169"/>
      <c r="MDF573" s="169"/>
      <c r="MDG573" s="169"/>
      <c r="MDH573" s="169"/>
      <c r="MDI573" s="169"/>
      <c r="MDJ573" s="169"/>
      <c r="MDK573" s="169"/>
      <c r="MDL573" s="169"/>
      <c r="MDM573" s="169"/>
      <c r="MDN573" s="169"/>
      <c r="MDO573" s="169"/>
      <c r="MDP573" s="169"/>
      <c r="MDQ573" s="169"/>
      <c r="MDR573" s="169"/>
      <c r="MDS573" s="169"/>
      <c r="MDT573" s="169"/>
      <c r="MDU573" s="169"/>
      <c r="MDV573" s="169"/>
      <c r="MDW573" s="169"/>
      <c r="MDX573" s="169"/>
      <c r="MDY573" s="169"/>
      <c r="MDZ573" s="169"/>
      <c r="MEA573" s="169"/>
      <c r="MEB573" s="169"/>
      <c r="MEC573" s="169"/>
      <c r="MED573" s="169"/>
      <c r="MEE573" s="169"/>
      <c r="MEF573" s="169"/>
      <c r="MEG573" s="546"/>
      <c r="MEH573" s="546"/>
      <c r="MEI573" s="546"/>
      <c r="MEJ573" s="546"/>
      <c r="MEK573" s="546"/>
      <c r="MEL573" s="546"/>
      <c r="MEM573" s="546"/>
      <c r="MEN573" s="546"/>
      <c r="MEO573" s="546"/>
      <c r="MEP573" s="546"/>
      <c r="MEQ573" s="546"/>
      <c r="MER573" s="546"/>
      <c r="MES573" s="546"/>
      <c r="MET573" s="546"/>
      <c r="MEU573" s="546"/>
      <c r="MEV573" s="546"/>
      <c r="MEW573" s="546"/>
      <c r="MEX573" s="546"/>
      <c r="MEY573" s="546"/>
      <c r="MEZ573" s="546"/>
      <c r="MFA573" s="546"/>
      <c r="MFB573" s="546"/>
      <c r="MFC573" s="546"/>
      <c r="MFD573" s="546"/>
      <c r="MFE573" s="89"/>
      <c r="MFF573" s="89"/>
      <c r="MFG573" s="89"/>
      <c r="MFH573" s="89"/>
      <c r="MFI573" s="89"/>
      <c r="MFJ573" s="546"/>
      <c r="MFK573" s="546"/>
      <c r="MFL573" s="89"/>
      <c r="MFM573" s="89"/>
      <c r="MFN573" s="546"/>
      <c r="MFO573" s="546"/>
      <c r="MFP573" s="89"/>
      <c r="MFQ573" s="89"/>
      <c r="MFR573" s="546"/>
      <c r="MFS573" s="546"/>
      <c r="MFT573" s="546"/>
      <c r="MFU573" s="546"/>
      <c r="MFV573" s="546"/>
      <c r="MFW573" s="546"/>
      <c r="MFX573" s="546"/>
      <c r="MFY573" s="89"/>
      <c r="MFZ573" s="89"/>
      <c r="MGA573" s="546"/>
      <c r="MGB573" s="546"/>
      <c r="MGC573" s="89"/>
      <c r="MGD573" s="89"/>
      <c r="MGE573" s="546"/>
      <c r="MGF573" s="546"/>
      <c r="MGG573" s="546"/>
      <c r="MGH573" s="546"/>
      <c r="MGI573" s="546"/>
      <c r="MGJ573" s="204"/>
      <c r="MGK573" s="108"/>
      <c r="MGL573" s="546"/>
      <c r="MGM573" s="546"/>
      <c r="MGN573" s="546"/>
      <c r="MGO573" s="546"/>
      <c r="MGP573" s="546"/>
      <c r="MGQ573" s="546"/>
      <c r="MGR573" s="546"/>
      <c r="MGS573" s="169"/>
      <c r="MGT573" s="169"/>
      <c r="MGU573" s="169"/>
      <c r="MGV573" s="169"/>
      <c r="MGW573" s="169"/>
      <c r="MGX573" s="169"/>
      <c r="MGY573" s="169"/>
      <c r="MGZ573" s="169"/>
      <c r="MHA573" s="169"/>
      <c r="MHB573" s="169"/>
      <c r="MHC573" s="169"/>
      <c r="MHD573" s="169"/>
      <c r="MHE573" s="169"/>
      <c r="MHF573" s="169"/>
      <c r="MHG573" s="169"/>
      <c r="MHH573" s="169"/>
      <c r="MHI573" s="169"/>
      <c r="MHJ573" s="169"/>
      <c r="MHK573" s="169"/>
      <c r="MHL573" s="169"/>
      <c r="MHM573" s="169"/>
      <c r="MHN573" s="169"/>
      <c r="MHO573" s="169"/>
      <c r="MHP573" s="169"/>
      <c r="MHQ573" s="169"/>
      <c r="MHR573" s="169"/>
      <c r="MHS573" s="169"/>
      <c r="MHT573" s="169"/>
      <c r="MHU573" s="169"/>
      <c r="MHV573" s="169"/>
      <c r="MHW573" s="169"/>
      <c r="MHX573" s="169"/>
      <c r="MHY573" s="169"/>
      <c r="MHZ573" s="169"/>
      <c r="MIA573" s="169"/>
      <c r="MIB573" s="169"/>
      <c r="MIC573" s="169"/>
      <c r="MID573" s="169"/>
      <c r="MIE573" s="169"/>
      <c r="MIF573" s="169"/>
      <c r="MIG573" s="169"/>
      <c r="MIH573" s="169"/>
      <c r="MII573" s="169"/>
      <c r="MIJ573" s="169"/>
      <c r="MIK573" s="546"/>
      <c r="MIL573" s="546"/>
      <c r="MIM573" s="546"/>
      <c r="MIN573" s="546"/>
      <c r="MIO573" s="546"/>
      <c r="MIP573" s="546"/>
      <c r="MIQ573" s="546"/>
      <c r="MIR573" s="546"/>
      <c r="MIS573" s="546"/>
      <c r="MIT573" s="546"/>
      <c r="MIU573" s="546"/>
      <c r="MIV573" s="546"/>
      <c r="MIW573" s="546"/>
      <c r="MIX573" s="546"/>
      <c r="MIY573" s="546"/>
      <c r="MIZ573" s="546"/>
      <c r="MJA573" s="546"/>
      <c r="MJB573" s="546"/>
      <c r="MJC573" s="546"/>
      <c r="MJD573" s="546"/>
      <c r="MJE573" s="546"/>
      <c r="MJF573" s="546"/>
      <c r="MJG573" s="546"/>
      <c r="MJH573" s="546"/>
      <c r="MJI573" s="89"/>
      <c r="MJJ573" s="89"/>
      <c r="MJK573" s="89"/>
      <c r="MJL573" s="89"/>
      <c r="MJM573" s="89"/>
      <c r="MJN573" s="546"/>
      <c r="MJO573" s="546"/>
      <c r="MJP573" s="89"/>
      <c r="MJQ573" s="89"/>
      <c r="MJR573" s="546"/>
      <c r="MJS573" s="546"/>
      <c r="MJT573" s="89"/>
      <c r="MJU573" s="89"/>
      <c r="MJV573" s="546"/>
      <c r="MJW573" s="546"/>
      <c r="MJX573" s="546"/>
      <c r="MJY573" s="546"/>
      <c r="MJZ573" s="546"/>
      <c r="MKA573" s="546"/>
      <c r="MKB573" s="546"/>
      <c r="MKC573" s="89"/>
      <c r="MKD573" s="89"/>
      <c r="MKE573" s="546"/>
      <c r="MKF573" s="546"/>
      <c r="MKG573" s="89"/>
      <c r="MKH573" s="89"/>
      <c r="MKI573" s="546"/>
      <c r="MKJ573" s="546"/>
      <c r="MKK573" s="546"/>
      <c r="MKL573" s="546"/>
      <c r="MKM573" s="546"/>
      <c r="MKN573" s="204"/>
      <c r="MKO573" s="108"/>
      <c r="MKP573" s="546"/>
      <c r="MKQ573" s="546"/>
      <c r="MKR573" s="546"/>
      <c r="MKS573" s="546"/>
      <c r="MKT573" s="546"/>
      <c r="MKU573" s="546"/>
      <c r="MKV573" s="546"/>
      <c r="MKW573" s="169"/>
      <c r="MKX573" s="169"/>
      <c r="MKY573" s="169"/>
      <c r="MKZ573" s="169"/>
      <c r="MLA573" s="169"/>
      <c r="MLB573" s="169"/>
      <c r="MLC573" s="169"/>
      <c r="MLD573" s="169"/>
      <c r="MLE573" s="169"/>
      <c r="MLF573" s="169"/>
      <c r="MLG573" s="169"/>
      <c r="MLH573" s="169"/>
      <c r="MLI573" s="169"/>
      <c r="MLJ573" s="169"/>
      <c r="MLK573" s="169"/>
      <c r="MLL573" s="169"/>
      <c r="MLM573" s="169"/>
      <c r="MLN573" s="169"/>
      <c r="MLO573" s="169"/>
      <c r="MLP573" s="169"/>
      <c r="MLQ573" s="169"/>
      <c r="MLR573" s="169"/>
      <c r="MLS573" s="169"/>
      <c r="MLT573" s="169"/>
      <c r="MLU573" s="169"/>
      <c r="MLV573" s="169"/>
      <c r="MLW573" s="169"/>
      <c r="MLX573" s="169"/>
      <c r="MLY573" s="169"/>
      <c r="MLZ573" s="169"/>
      <c r="MMA573" s="169"/>
      <c r="MMB573" s="169"/>
      <c r="MMC573" s="169"/>
      <c r="MMD573" s="169"/>
      <c r="MME573" s="169"/>
      <c r="MMF573" s="169"/>
      <c r="MMG573" s="169"/>
      <c r="MMH573" s="169"/>
      <c r="MMI573" s="169"/>
      <c r="MMJ573" s="169"/>
      <c r="MMK573" s="169"/>
      <c r="MML573" s="169"/>
      <c r="MMM573" s="169"/>
      <c r="MMN573" s="169"/>
      <c r="MMO573" s="546"/>
      <c r="MMP573" s="546"/>
      <c r="MMQ573" s="546"/>
      <c r="MMR573" s="546"/>
      <c r="MMS573" s="546"/>
      <c r="MMT573" s="546"/>
      <c r="MMU573" s="546"/>
      <c r="MMV573" s="546"/>
      <c r="MMW573" s="546"/>
      <c r="MMX573" s="546"/>
      <c r="MMY573" s="546"/>
      <c r="MMZ573" s="546"/>
      <c r="MNA573" s="546"/>
      <c r="MNB573" s="546"/>
      <c r="MNC573" s="546"/>
      <c r="MND573" s="546"/>
      <c r="MNE573" s="546"/>
      <c r="MNF573" s="546"/>
      <c r="MNG573" s="546"/>
      <c r="MNH573" s="546"/>
      <c r="MNI573" s="546"/>
      <c r="MNJ573" s="546"/>
      <c r="MNK573" s="546"/>
      <c r="MNL573" s="546"/>
      <c r="MNM573" s="89"/>
      <c r="MNN573" s="89"/>
      <c r="MNO573" s="89"/>
      <c r="MNP573" s="89"/>
      <c r="MNQ573" s="89"/>
      <c r="MNR573" s="546"/>
      <c r="MNS573" s="546"/>
      <c r="MNT573" s="89"/>
      <c r="MNU573" s="89"/>
      <c r="MNV573" s="546"/>
      <c r="MNW573" s="546"/>
      <c r="MNX573" s="89"/>
      <c r="MNY573" s="89"/>
      <c r="MNZ573" s="546"/>
      <c r="MOA573" s="546"/>
      <c r="MOB573" s="546"/>
      <c r="MOC573" s="546"/>
      <c r="MOD573" s="546"/>
      <c r="MOE573" s="546"/>
      <c r="MOF573" s="546"/>
      <c r="MOG573" s="89"/>
      <c r="MOH573" s="89"/>
      <c r="MOI573" s="546"/>
      <c r="MOJ573" s="546"/>
      <c r="MOK573" s="89"/>
      <c r="MOL573" s="89"/>
      <c r="MOM573" s="546"/>
      <c r="MON573" s="546"/>
      <c r="MOO573" s="546"/>
      <c r="MOP573" s="546"/>
      <c r="MOQ573" s="546"/>
      <c r="MOR573" s="204"/>
      <c r="MOS573" s="108"/>
      <c r="MOT573" s="546"/>
      <c r="MOU573" s="546"/>
      <c r="MOV573" s="546"/>
      <c r="MOW573" s="546"/>
      <c r="MOX573" s="546"/>
      <c r="MOY573" s="546"/>
      <c r="MOZ573" s="546"/>
      <c r="MPA573" s="169"/>
      <c r="MPB573" s="169"/>
      <c r="MPC573" s="169"/>
      <c r="MPD573" s="169"/>
      <c r="MPE573" s="169"/>
      <c r="MPF573" s="169"/>
      <c r="MPG573" s="169"/>
      <c r="MPH573" s="169"/>
      <c r="MPI573" s="169"/>
      <c r="MPJ573" s="169"/>
      <c r="MPK573" s="169"/>
      <c r="MPL573" s="169"/>
      <c r="MPM573" s="169"/>
      <c r="MPN573" s="169"/>
      <c r="MPO573" s="169"/>
      <c r="MPP573" s="169"/>
      <c r="MPQ573" s="169"/>
      <c r="MPR573" s="169"/>
      <c r="MPS573" s="169"/>
      <c r="MPT573" s="169"/>
      <c r="MPU573" s="169"/>
      <c r="MPV573" s="169"/>
      <c r="MPW573" s="169"/>
      <c r="MPX573" s="169"/>
      <c r="MPY573" s="169"/>
      <c r="MPZ573" s="169"/>
      <c r="MQA573" s="169"/>
      <c r="MQB573" s="169"/>
      <c r="MQC573" s="169"/>
      <c r="MQD573" s="169"/>
      <c r="MQE573" s="169"/>
      <c r="MQF573" s="169"/>
      <c r="MQG573" s="169"/>
      <c r="MQH573" s="169"/>
      <c r="MQI573" s="169"/>
      <c r="MQJ573" s="169"/>
      <c r="MQK573" s="169"/>
      <c r="MQL573" s="169"/>
      <c r="MQM573" s="169"/>
      <c r="MQN573" s="169"/>
      <c r="MQO573" s="169"/>
      <c r="MQP573" s="169"/>
      <c r="MQQ573" s="169"/>
      <c r="MQR573" s="169"/>
      <c r="MQS573" s="546"/>
      <c r="MQT573" s="546"/>
      <c r="MQU573" s="546"/>
      <c r="MQV573" s="546"/>
      <c r="MQW573" s="546"/>
      <c r="MQX573" s="546"/>
      <c r="MQY573" s="546"/>
      <c r="MQZ573" s="546"/>
      <c r="MRA573" s="546"/>
      <c r="MRB573" s="546"/>
      <c r="MRC573" s="546"/>
      <c r="MRD573" s="546"/>
      <c r="MRE573" s="546"/>
      <c r="MRF573" s="546"/>
      <c r="MRG573" s="546"/>
      <c r="MRH573" s="546"/>
      <c r="MRI573" s="546"/>
      <c r="MRJ573" s="546"/>
      <c r="MRK573" s="546"/>
      <c r="MRL573" s="546"/>
      <c r="MRM573" s="546"/>
      <c r="MRN573" s="546"/>
      <c r="MRO573" s="546"/>
      <c r="MRP573" s="546"/>
      <c r="MRQ573" s="89"/>
      <c r="MRR573" s="89"/>
      <c r="MRS573" s="89"/>
      <c r="MRT573" s="89"/>
      <c r="MRU573" s="89"/>
      <c r="MRV573" s="546"/>
      <c r="MRW573" s="546"/>
      <c r="MRX573" s="89"/>
      <c r="MRY573" s="89"/>
      <c r="MRZ573" s="546"/>
      <c r="MSA573" s="546"/>
      <c r="MSB573" s="89"/>
      <c r="MSC573" s="89"/>
      <c r="MSD573" s="546"/>
      <c r="MSE573" s="546"/>
      <c r="MSF573" s="546"/>
      <c r="MSG573" s="546"/>
      <c r="MSH573" s="546"/>
      <c r="MSI573" s="546"/>
      <c r="MSJ573" s="546"/>
      <c r="MSK573" s="89"/>
      <c r="MSL573" s="89"/>
      <c r="MSM573" s="546"/>
      <c r="MSN573" s="546"/>
      <c r="MSO573" s="89"/>
      <c r="MSP573" s="89"/>
      <c r="MSQ573" s="546"/>
      <c r="MSR573" s="546"/>
      <c r="MSS573" s="546"/>
      <c r="MST573" s="546"/>
      <c r="MSU573" s="546"/>
      <c r="MSV573" s="204"/>
      <c r="MSW573" s="108"/>
      <c r="MSX573" s="546"/>
      <c r="MSY573" s="546"/>
      <c r="MSZ573" s="546"/>
      <c r="MTA573" s="546"/>
      <c r="MTB573" s="546"/>
      <c r="MTC573" s="546"/>
      <c r="MTD573" s="546"/>
      <c r="MTE573" s="169"/>
      <c r="MTF573" s="169"/>
      <c r="MTG573" s="169"/>
      <c r="MTH573" s="169"/>
      <c r="MTI573" s="169"/>
      <c r="MTJ573" s="169"/>
      <c r="MTK573" s="169"/>
      <c r="MTL573" s="169"/>
      <c r="MTM573" s="169"/>
      <c r="MTN573" s="169"/>
      <c r="MTO573" s="169"/>
      <c r="MTP573" s="169"/>
      <c r="MTQ573" s="169"/>
      <c r="MTR573" s="169"/>
      <c r="MTS573" s="169"/>
      <c r="MTT573" s="169"/>
      <c r="MTU573" s="169"/>
      <c r="MTV573" s="169"/>
      <c r="MTW573" s="169"/>
      <c r="MTX573" s="169"/>
      <c r="MTY573" s="169"/>
      <c r="MTZ573" s="169"/>
      <c r="MUA573" s="169"/>
      <c r="MUB573" s="169"/>
      <c r="MUC573" s="169"/>
      <c r="MUD573" s="169"/>
      <c r="MUE573" s="169"/>
      <c r="MUF573" s="169"/>
      <c r="MUG573" s="169"/>
      <c r="MUH573" s="169"/>
      <c r="MUI573" s="169"/>
      <c r="MUJ573" s="169"/>
      <c r="MUK573" s="169"/>
      <c r="MUL573" s="169"/>
      <c r="MUM573" s="169"/>
      <c r="MUN573" s="169"/>
      <c r="MUO573" s="169"/>
      <c r="MUP573" s="169"/>
      <c r="MUQ573" s="169"/>
      <c r="MUR573" s="169"/>
      <c r="MUS573" s="169"/>
      <c r="MUT573" s="169"/>
      <c r="MUU573" s="169"/>
      <c r="MUV573" s="169"/>
      <c r="MUW573" s="546"/>
      <c r="MUX573" s="546"/>
      <c r="MUY573" s="546"/>
      <c r="MUZ573" s="546"/>
      <c r="MVA573" s="546"/>
      <c r="MVB573" s="546"/>
      <c r="MVC573" s="546"/>
      <c r="MVD573" s="546"/>
      <c r="MVE573" s="546"/>
      <c r="MVF573" s="546"/>
      <c r="MVG573" s="546"/>
      <c r="MVH573" s="546"/>
      <c r="MVI573" s="546"/>
      <c r="MVJ573" s="546"/>
      <c r="MVK573" s="546"/>
      <c r="MVL573" s="546"/>
      <c r="MVM573" s="546"/>
      <c r="MVN573" s="546"/>
      <c r="MVO573" s="546"/>
      <c r="MVP573" s="546"/>
      <c r="MVQ573" s="546"/>
      <c r="MVR573" s="546"/>
      <c r="MVS573" s="546"/>
      <c r="MVT573" s="546"/>
      <c r="MVU573" s="89"/>
      <c r="MVV573" s="89"/>
      <c r="MVW573" s="89"/>
      <c r="MVX573" s="89"/>
      <c r="MVY573" s="89"/>
      <c r="MVZ573" s="546"/>
      <c r="MWA573" s="546"/>
      <c r="MWB573" s="89"/>
      <c r="MWC573" s="89"/>
      <c r="MWD573" s="546"/>
      <c r="MWE573" s="546"/>
      <c r="MWF573" s="89"/>
      <c r="MWG573" s="89"/>
      <c r="MWH573" s="546"/>
      <c r="MWI573" s="546"/>
      <c r="MWJ573" s="546"/>
      <c r="MWK573" s="546"/>
      <c r="MWL573" s="546"/>
      <c r="MWM573" s="546"/>
      <c r="MWN573" s="546"/>
      <c r="MWO573" s="89"/>
      <c r="MWP573" s="89"/>
      <c r="MWQ573" s="546"/>
      <c r="MWR573" s="546"/>
      <c r="MWS573" s="89"/>
      <c r="MWT573" s="89"/>
      <c r="MWU573" s="546"/>
      <c r="MWV573" s="546"/>
      <c r="MWW573" s="546"/>
      <c r="MWX573" s="546"/>
      <c r="MWY573" s="546"/>
      <c r="MWZ573" s="204"/>
      <c r="MXA573" s="108"/>
      <c r="MXB573" s="546"/>
      <c r="MXC573" s="546"/>
      <c r="MXD573" s="546"/>
      <c r="MXE573" s="546"/>
      <c r="MXF573" s="546"/>
      <c r="MXG573" s="546"/>
      <c r="MXH573" s="546"/>
      <c r="MXI573" s="169"/>
      <c r="MXJ573" s="169"/>
      <c r="MXK573" s="169"/>
      <c r="MXL573" s="169"/>
      <c r="MXM573" s="169"/>
      <c r="MXN573" s="169"/>
      <c r="MXO573" s="169"/>
      <c r="MXP573" s="169"/>
      <c r="MXQ573" s="169"/>
      <c r="MXR573" s="169"/>
      <c r="MXS573" s="169"/>
      <c r="MXT573" s="169"/>
      <c r="MXU573" s="169"/>
      <c r="MXV573" s="169"/>
      <c r="MXW573" s="169"/>
      <c r="MXX573" s="169"/>
      <c r="MXY573" s="169"/>
      <c r="MXZ573" s="169"/>
      <c r="MYA573" s="169"/>
      <c r="MYB573" s="169"/>
      <c r="MYC573" s="169"/>
      <c r="MYD573" s="169"/>
      <c r="MYE573" s="169"/>
      <c r="MYF573" s="169"/>
      <c r="MYG573" s="169"/>
      <c r="MYH573" s="169"/>
      <c r="MYI573" s="169"/>
      <c r="MYJ573" s="169"/>
      <c r="MYK573" s="169"/>
      <c r="MYL573" s="169"/>
      <c r="MYM573" s="169"/>
      <c r="MYN573" s="169"/>
      <c r="MYO573" s="169"/>
      <c r="MYP573" s="169"/>
      <c r="MYQ573" s="169"/>
      <c r="MYR573" s="169"/>
      <c r="MYS573" s="169"/>
      <c r="MYT573" s="169"/>
      <c r="MYU573" s="169"/>
      <c r="MYV573" s="169"/>
      <c r="MYW573" s="169"/>
      <c r="MYX573" s="169"/>
      <c r="MYY573" s="169"/>
      <c r="MYZ573" s="169"/>
      <c r="MZA573" s="546"/>
      <c r="MZB573" s="546"/>
      <c r="MZC573" s="546"/>
      <c r="MZD573" s="546"/>
      <c r="MZE573" s="546"/>
      <c r="MZF573" s="546"/>
      <c r="MZG573" s="546"/>
      <c r="MZH573" s="546"/>
      <c r="MZI573" s="546"/>
      <c r="MZJ573" s="546"/>
      <c r="MZK573" s="546"/>
      <c r="MZL573" s="546"/>
      <c r="MZM573" s="546"/>
      <c r="MZN573" s="546"/>
      <c r="MZO573" s="546"/>
      <c r="MZP573" s="546"/>
      <c r="MZQ573" s="546"/>
      <c r="MZR573" s="546"/>
      <c r="MZS573" s="546"/>
      <c r="MZT573" s="546"/>
      <c r="MZU573" s="546"/>
      <c r="MZV573" s="546"/>
      <c r="MZW573" s="546"/>
      <c r="MZX573" s="546"/>
      <c r="MZY573" s="89"/>
      <c r="MZZ573" s="89"/>
      <c r="NAA573" s="89"/>
      <c r="NAB573" s="89"/>
      <c r="NAC573" s="89"/>
      <c r="NAD573" s="546"/>
      <c r="NAE573" s="546"/>
      <c r="NAF573" s="89"/>
      <c r="NAG573" s="89"/>
      <c r="NAH573" s="546"/>
      <c r="NAI573" s="546"/>
      <c r="NAJ573" s="89"/>
      <c r="NAK573" s="89"/>
      <c r="NAL573" s="546"/>
      <c r="NAM573" s="546"/>
      <c r="NAN573" s="546"/>
      <c r="NAO573" s="546"/>
      <c r="NAP573" s="546"/>
      <c r="NAQ573" s="546"/>
      <c r="NAR573" s="546"/>
      <c r="NAS573" s="89"/>
      <c r="NAT573" s="89"/>
      <c r="NAU573" s="546"/>
      <c r="NAV573" s="546"/>
      <c r="NAW573" s="89"/>
      <c r="NAX573" s="89"/>
      <c r="NAY573" s="546"/>
      <c r="NAZ573" s="546"/>
      <c r="NBA573" s="546"/>
      <c r="NBB573" s="546"/>
      <c r="NBC573" s="546"/>
      <c r="NBD573" s="204"/>
      <c r="NBE573" s="108"/>
      <c r="NBF573" s="546"/>
      <c r="NBG573" s="546"/>
      <c r="NBH573" s="546"/>
      <c r="NBI573" s="546"/>
      <c r="NBJ573" s="546"/>
      <c r="NBK573" s="546"/>
      <c r="NBL573" s="546"/>
      <c r="NBM573" s="169"/>
      <c r="NBN573" s="169"/>
      <c r="NBO573" s="169"/>
      <c r="NBP573" s="169"/>
      <c r="NBQ573" s="169"/>
      <c r="NBR573" s="169"/>
      <c r="NBS573" s="169"/>
      <c r="NBT573" s="169"/>
      <c r="NBU573" s="169"/>
      <c r="NBV573" s="169"/>
      <c r="NBW573" s="169"/>
      <c r="NBX573" s="169"/>
      <c r="NBY573" s="169"/>
      <c r="NBZ573" s="169"/>
      <c r="NCA573" s="169"/>
      <c r="NCB573" s="169"/>
      <c r="NCC573" s="169"/>
      <c r="NCD573" s="169"/>
      <c r="NCE573" s="169"/>
      <c r="NCF573" s="169"/>
      <c r="NCG573" s="169"/>
      <c r="NCH573" s="169"/>
      <c r="NCI573" s="169"/>
      <c r="NCJ573" s="169"/>
      <c r="NCK573" s="169"/>
      <c r="NCL573" s="169"/>
      <c r="NCM573" s="169"/>
      <c r="NCN573" s="169"/>
      <c r="NCO573" s="169"/>
      <c r="NCP573" s="169"/>
      <c r="NCQ573" s="169"/>
      <c r="NCR573" s="169"/>
      <c r="NCS573" s="169"/>
      <c r="NCT573" s="169"/>
      <c r="NCU573" s="169"/>
      <c r="NCV573" s="169"/>
      <c r="NCW573" s="169"/>
      <c r="NCX573" s="169"/>
      <c r="NCY573" s="169"/>
      <c r="NCZ573" s="169"/>
      <c r="NDA573" s="169"/>
      <c r="NDB573" s="169"/>
      <c r="NDC573" s="169"/>
      <c r="NDD573" s="169"/>
      <c r="NDE573" s="546"/>
      <c r="NDF573" s="546"/>
      <c r="NDG573" s="546"/>
      <c r="NDH573" s="546"/>
      <c r="NDI573" s="546"/>
      <c r="NDJ573" s="546"/>
      <c r="NDK573" s="546"/>
      <c r="NDL573" s="546"/>
      <c r="NDM573" s="546"/>
      <c r="NDN573" s="546"/>
      <c r="NDO573" s="546"/>
      <c r="NDP573" s="546"/>
      <c r="NDQ573" s="546"/>
      <c r="NDR573" s="546"/>
      <c r="NDS573" s="546"/>
      <c r="NDT573" s="546"/>
      <c r="NDU573" s="546"/>
      <c r="NDV573" s="546"/>
      <c r="NDW573" s="546"/>
      <c r="NDX573" s="546"/>
      <c r="NDY573" s="546"/>
      <c r="NDZ573" s="546"/>
      <c r="NEA573" s="546"/>
      <c r="NEB573" s="546"/>
      <c r="NEC573" s="89"/>
      <c r="NED573" s="89"/>
      <c r="NEE573" s="89"/>
      <c r="NEF573" s="89"/>
      <c r="NEG573" s="89"/>
      <c r="NEH573" s="546"/>
      <c r="NEI573" s="546"/>
      <c r="NEJ573" s="89"/>
      <c r="NEK573" s="89"/>
      <c r="NEL573" s="546"/>
      <c r="NEM573" s="546"/>
      <c r="NEN573" s="89"/>
      <c r="NEO573" s="89"/>
      <c r="NEP573" s="546"/>
      <c r="NEQ573" s="546"/>
      <c r="NER573" s="546"/>
      <c r="NES573" s="546"/>
      <c r="NET573" s="546"/>
      <c r="NEU573" s="546"/>
      <c r="NEV573" s="546"/>
      <c r="NEW573" s="89"/>
      <c r="NEX573" s="89"/>
      <c r="NEY573" s="546"/>
      <c r="NEZ573" s="546"/>
      <c r="NFA573" s="89"/>
      <c r="NFB573" s="89"/>
      <c r="NFC573" s="546"/>
      <c r="NFD573" s="546"/>
      <c r="NFE573" s="546"/>
      <c r="NFF573" s="546"/>
      <c r="NFG573" s="546"/>
      <c r="NFH573" s="204"/>
      <c r="NFI573" s="108"/>
      <c r="NFJ573" s="546"/>
      <c r="NFK573" s="546"/>
      <c r="NFL573" s="546"/>
      <c r="NFM573" s="546"/>
      <c r="NFN573" s="546"/>
      <c r="NFO573" s="546"/>
      <c r="NFP573" s="546"/>
      <c r="NFQ573" s="169"/>
      <c r="NFR573" s="169"/>
      <c r="NFS573" s="169"/>
      <c r="NFT573" s="169"/>
      <c r="NFU573" s="169"/>
      <c r="NFV573" s="169"/>
      <c r="NFW573" s="169"/>
      <c r="NFX573" s="169"/>
      <c r="NFY573" s="169"/>
      <c r="NFZ573" s="169"/>
      <c r="NGA573" s="169"/>
      <c r="NGB573" s="169"/>
      <c r="NGC573" s="169"/>
      <c r="NGD573" s="169"/>
      <c r="NGE573" s="169"/>
      <c r="NGF573" s="169"/>
      <c r="NGG573" s="169"/>
      <c r="NGH573" s="169"/>
      <c r="NGI573" s="169"/>
      <c r="NGJ573" s="169"/>
      <c r="NGK573" s="169"/>
      <c r="NGL573" s="169"/>
      <c r="NGM573" s="169"/>
      <c r="NGN573" s="169"/>
      <c r="NGO573" s="169"/>
      <c r="NGP573" s="169"/>
      <c r="NGQ573" s="169"/>
      <c r="NGR573" s="169"/>
      <c r="NGS573" s="169"/>
      <c r="NGT573" s="169"/>
      <c r="NGU573" s="169"/>
      <c r="NGV573" s="169"/>
      <c r="NGW573" s="169"/>
      <c r="NGX573" s="169"/>
      <c r="NGY573" s="169"/>
      <c r="NGZ573" s="169"/>
      <c r="NHA573" s="169"/>
      <c r="NHB573" s="169"/>
      <c r="NHC573" s="169"/>
      <c r="NHD573" s="169"/>
      <c r="NHE573" s="169"/>
      <c r="NHF573" s="169"/>
      <c r="NHG573" s="169"/>
      <c r="NHH573" s="169"/>
      <c r="NHI573" s="546"/>
      <c r="NHJ573" s="546"/>
      <c r="NHK573" s="546"/>
      <c r="NHL573" s="546"/>
      <c r="NHM573" s="546"/>
      <c r="NHN573" s="546"/>
      <c r="NHO573" s="546"/>
      <c r="NHP573" s="546"/>
      <c r="NHQ573" s="546"/>
      <c r="NHR573" s="546"/>
      <c r="NHS573" s="546"/>
      <c r="NHT573" s="546"/>
      <c r="NHU573" s="546"/>
      <c r="NHV573" s="546"/>
      <c r="NHW573" s="546"/>
      <c r="NHX573" s="546"/>
      <c r="NHY573" s="546"/>
      <c r="NHZ573" s="546"/>
      <c r="NIA573" s="546"/>
      <c r="NIB573" s="546"/>
      <c r="NIC573" s="546"/>
      <c r="NID573" s="546"/>
      <c r="NIE573" s="546"/>
      <c r="NIF573" s="546"/>
      <c r="NIG573" s="89"/>
      <c r="NIH573" s="89"/>
      <c r="NII573" s="89"/>
      <c r="NIJ573" s="89"/>
      <c r="NIK573" s="89"/>
      <c r="NIL573" s="546"/>
      <c r="NIM573" s="546"/>
      <c r="NIN573" s="89"/>
      <c r="NIO573" s="89"/>
      <c r="NIP573" s="546"/>
      <c r="NIQ573" s="546"/>
      <c r="NIR573" s="89"/>
      <c r="NIS573" s="89"/>
      <c r="NIT573" s="546"/>
      <c r="NIU573" s="546"/>
      <c r="NIV573" s="546"/>
      <c r="NIW573" s="546"/>
      <c r="NIX573" s="546"/>
      <c r="NIY573" s="546"/>
      <c r="NIZ573" s="546"/>
      <c r="NJA573" s="89"/>
      <c r="NJB573" s="89"/>
      <c r="NJC573" s="546"/>
      <c r="NJD573" s="546"/>
      <c r="NJE573" s="89"/>
      <c r="NJF573" s="89"/>
      <c r="NJG573" s="546"/>
      <c r="NJH573" s="546"/>
      <c r="NJI573" s="546"/>
      <c r="NJJ573" s="546"/>
      <c r="NJK573" s="546"/>
      <c r="NJL573" s="204"/>
      <c r="NJM573" s="108"/>
      <c r="NJN573" s="546"/>
      <c r="NJO573" s="546"/>
      <c r="NJP573" s="546"/>
      <c r="NJQ573" s="546"/>
      <c r="NJR573" s="546"/>
      <c r="NJS573" s="546"/>
      <c r="NJT573" s="546"/>
      <c r="NJU573" s="169"/>
      <c r="NJV573" s="169"/>
      <c r="NJW573" s="169"/>
      <c r="NJX573" s="169"/>
      <c r="NJY573" s="169"/>
      <c r="NJZ573" s="169"/>
      <c r="NKA573" s="169"/>
      <c r="NKB573" s="169"/>
      <c r="NKC573" s="169"/>
      <c r="NKD573" s="169"/>
      <c r="NKE573" s="169"/>
      <c r="NKF573" s="169"/>
      <c r="NKG573" s="169"/>
      <c r="NKH573" s="169"/>
      <c r="NKI573" s="169"/>
      <c r="NKJ573" s="169"/>
      <c r="NKK573" s="169"/>
      <c r="NKL573" s="169"/>
      <c r="NKM573" s="169"/>
      <c r="NKN573" s="169"/>
      <c r="NKO573" s="169"/>
      <c r="NKP573" s="169"/>
      <c r="NKQ573" s="169"/>
      <c r="NKR573" s="169"/>
      <c r="NKS573" s="169"/>
      <c r="NKT573" s="169"/>
      <c r="NKU573" s="169"/>
      <c r="NKV573" s="169"/>
      <c r="NKW573" s="169"/>
      <c r="NKX573" s="169"/>
      <c r="NKY573" s="169"/>
      <c r="NKZ573" s="169"/>
      <c r="NLA573" s="169"/>
      <c r="NLB573" s="169"/>
      <c r="NLC573" s="169"/>
      <c r="NLD573" s="169"/>
      <c r="NLE573" s="169"/>
      <c r="NLF573" s="169"/>
      <c r="NLG573" s="169"/>
      <c r="NLH573" s="169"/>
      <c r="NLI573" s="169"/>
      <c r="NLJ573" s="169"/>
      <c r="NLK573" s="169"/>
      <c r="NLL573" s="169"/>
      <c r="NLM573" s="546"/>
      <c r="NLN573" s="546"/>
      <c r="NLO573" s="546"/>
      <c r="NLP573" s="546"/>
      <c r="NLQ573" s="546"/>
      <c r="NLR573" s="546"/>
      <c r="NLS573" s="546"/>
      <c r="NLT573" s="546"/>
      <c r="NLU573" s="546"/>
      <c r="NLV573" s="546"/>
      <c r="NLW573" s="546"/>
      <c r="NLX573" s="546"/>
      <c r="NLY573" s="546"/>
      <c r="NLZ573" s="546"/>
      <c r="NMA573" s="546"/>
      <c r="NMB573" s="546"/>
      <c r="NMC573" s="546"/>
      <c r="NMD573" s="546"/>
      <c r="NME573" s="546"/>
      <c r="NMF573" s="546"/>
      <c r="NMG573" s="546"/>
      <c r="NMH573" s="546"/>
      <c r="NMI573" s="546"/>
      <c r="NMJ573" s="546"/>
      <c r="NMK573" s="89"/>
      <c r="NML573" s="89"/>
      <c r="NMM573" s="89"/>
      <c r="NMN573" s="89"/>
      <c r="NMO573" s="89"/>
      <c r="NMP573" s="546"/>
      <c r="NMQ573" s="546"/>
      <c r="NMR573" s="89"/>
      <c r="NMS573" s="89"/>
      <c r="NMT573" s="546"/>
      <c r="NMU573" s="546"/>
      <c r="NMV573" s="89"/>
      <c r="NMW573" s="89"/>
      <c r="NMX573" s="546"/>
      <c r="NMY573" s="546"/>
      <c r="NMZ573" s="546"/>
      <c r="NNA573" s="546"/>
      <c r="NNB573" s="546"/>
      <c r="NNC573" s="546"/>
      <c r="NND573" s="546"/>
      <c r="NNE573" s="89"/>
      <c r="NNF573" s="89"/>
      <c r="NNG573" s="546"/>
      <c r="NNH573" s="546"/>
      <c r="NNI573" s="89"/>
      <c r="NNJ573" s="89"/>
      <c r="NNK573" s="546"/>
      <c r="NNL573" s="546"/>
      <c r="NNM573" s="546"/>
      <c r="NNN573" s="546"/>
      <c r="NNO573" s="546"/>
      <c r="NNP573" s="204"/>
      <c r="NNQ573" s="108"/>
      <c r="NNR573" s="546"/>
      <c r="NNS573" s="546"/>
      <c r="NNT573" s="546"/>
      <c r="NNU573" s="546"/>
      <c r="NNV573" s="546"/>
      <c r="NNW573" s="546"/>
      <c r="NNX573" s="546"/>
      <c r="NNY573" s="169"/>
      <c r="NNZ573" s="169"/>
      <c r="NOA573" s="169"/>
      <c r="NOB573" s="169"/>
      <c r="NOC573" s="169"/>
      <c r="NOD573" s="169"/>
      <c r="NOE573" s="169"/>
      <c r="NOF573" s="169"/>
      <c r="NOG573" s="169"/>
      <c r="NOH573" s="169"/>
      <c r="NOI573" s="169"/>
      <c r="NOJ573" s="169"/>
      <c r="NOK573" s="169"/>
      <c r="NOL573" s="169"/>
      <c r="NOM573" s="169"/>
      <c r="NON573" s="169"/>
      <c r="NOO573" s="169"/>
      <c r="NOP573" s="169"/>
      <c r="NOQ573" s="169"/>
      <c r="NOR573" s="169"/>
      <c r="NOS573" s="169"/>
      <c r="NOT573" s="169"/>
      <c r="NOU573" s="169"/>
      <c r="NOV573" s="169"/>
      <c r="NOW573" s="169"/>
      <c r="NOX573" s="169"/>
      <c r="NOY573" s="169"/>
      <c r="NOZ573" s="169"/>
      <c r="NPA573" s="169"/>
      <c r="NPB573" s="169"/>
      <c r="NPC573" s="169"/>
      <c r="NPD573" s="169"/>
      <c r="NPE573" s="169"/>
      <c r="NPF573" s="169"/>
      <c r="NPG573" s="169"/>
      <c r="NPH573" s="169"/>
      <c r="NPI573" s="169"/>
      <c r="NPJ573" s="169"/>
      <c r="NPK573" s="169"/>
      <c r="NPL573" s="169"/>
      <c r="NPM573" s="169"/>
      <c r="NPN573" s="169"/>
      <c r="NPO573" s="169"/>
      <c r="NPP573" s="169"/>
      <c r="NPQ573" s="546"/>
      <c r="NPR573" s="546"/>
      <c r="NPS573" s="546"/>
      <c r="NPT573" s="546"/>
      <c r="NPU573" s="546"/>
      <c r="NPV573" s="546"/>
      <c r="NPW573" s="546"/>
      <c r="NPX573" s="546"/>
      <c r="NPY573" s="546"/>
      <c r="NPZ573" s="546"/>
      <c r="NQA573" s="546"/>
      <c r="NQB573" s="546"/>
      <c r="NQC573" s="546"/>
      <c r="NQD573" s="546"/>
      <c r="NQE573" s="546"/>
      <c r="NQF573" s="546"/>
      <c r="NQG573" s="546"/>
      <c r="NQH573" s="546"/>
      <c r="NQI573" s="546"/>
      <c r="NQJ573" s="546"/>
      <c r="NQK573" s="546"/>
      <c r="NQL573" s="546"/>
      <c r="NQM573" s="546"/>
      <c r="NQN573" s="546"/>
      <c r="NQO573" s="89"/>
      <c r="NQP573" s="89"/>
      <c r="NQQ573" s="89"/>
      <c r="NQR573" s="89"/>
      <c r="NQS573" s="89"/>
      <c r="NQT573" s="546"/>
      <c r="NQU573" s="546"/>
      <c r="NQV573" s="89"/>
      <c r="NQW573" s="89"/>
      <c r="NQX573" s="546"/>
      <c r="NQY573" s="546"/>
      <c r="NQZ573" s="89"/>
      <c r="NRA573" s="89"/>
      <c r="NRB573" s="546"/>
      <c r="NRC573" s="546"/>
      <c r="NRD573" s="546"/>
      <c r="NRE573" s="546"/>
      <c r="NRF573" s="546"/>
      <c r="NRG573" s="546"/>
      <c r="NRH573" s="546"/>
      <c r="NRI573" s="89"/>
      <c r="NRJ573" s="89"/>
      <c r="NRK573" s="546"/>
      <c r="NRL573" s="546"/>
      <c r="NRM573" s="89"/>
      <c r="NRN573" s="89"/>
      <c r="NRO573" s="546"/>
      <c r="NRP573" s="546"/>
      <c r="NRQ573" s="546"/>
      <c r="NRR573" s="546"/>
      <c r="NRS573" s="546"/>
      <c r="NRT573" s="204"/>
      <c r="NRU573" s="108"/>
      <c r="NRV573" s="546"/>
      <c r="NRW573" s="546"/>
      <c r="NRX573" s="546"/>
      <c r="NRY573" s="546"/>
      <c r="NRZ573" s="546"/>
      <c r="NSA573" s="546"/>
      <c r="NSB573" s="546"/>
      <c r="NSC573" s="169"/>
      <c r="NSD573" s="169"/>
      <c r="NSE573" s="169"/>
      <c r="NSF573" s="169"/>
      <c r="NSG573" s="169"/>
      <c r="NSH573" s="169"/>
      <c r="NSI573" s="169"/>
      <c r="NSJ573" s="169"/>
      <c r="NSK573" s="169"/>
      <c r="NSL573" s="169"/>
      <c r="NSM573" s="169"/>
      <c r="NSN573" s="169"/>
      <c r="NSO573" s="169"/>
      <c r="NSP573" s="169"/>
      <c r="NSQ573" s="169"/>
      <c r="NSR573" s="169"/>
      <c r="NSS573" s="169"/>
      <c r="NST573" s="169"/>
      <c r="NSU573" s="169"/>
      <c r="NSV573" s="169"/>
      <c r="NSW573" s="169"/>
      <c r="NSX573" s="169"/>
      <c r="NSY573" s="169"/>
      <c r="NSZ573" s="169"/>
      <c r="NTA573" s="169"/>
      <c r="NTB573" s="169"/>
      <c r="NTC573" s="169"/>
      <c r="NTD573" s="169"/>
      <c r="NTE573" s="169"/>
      <c r="NTF573" s="169"/>
      <c r="NTG573" s="169"/>
      <c r="NTH573" s="169"/>
      <c r="NTI573" s="169"/>
      <c r="NTJ573" s="169"/>
      <c r="NTK573" s="169"/>
      <c r="NTL573" s="169"/>
      <c r="NTM573" s="169"/>
      <c r="NTN573" s="169"/>
      <c r="NTO573" s="169"/>
      <c r="NTP573" s="169"/>
      <c r="NTQ573" s="169"/>
      <c r="NTR573" s="169"/>
      <c r="NTS573" s="169"/>
      <c r="NTT573" s="169"/>
      <c r="NTU573" s="546"/>
      <c r="NTV573" s="546"/>
      <c r="NTW573" s="546"/>
      <c r="NTX573" s="546"/>
      <c r="NTY573" s="546"/>
      <c r="NTZ573" s="546"/>
      <c r="NUA573" s="546"/>
      <c r="NUB573" s="546"/>
      <c r="NUC573" s="546"/>
      <c r="NUD573" s="546"/>
      <c r="NUE573" s="546"/>
      <c r="NUF573" s="546"/>
      <c r="NUG573" s="546"/>
      <c r="NUH573" s="546"/>
      <c r="NUI573" s="546"/>
      <c r="NUJ573" s="546"/>
      <c r="NUK573" s="546"/>
      <c r="NUL573" s="546"/>
      <c r="NUM573" s="546"/>
      <c r="NUN573" s="546"/>
      <c r="NUO573" s="546"/>
      <c r="NUP573" s="546"/>
      <c r="NUQ573" s="546"/>
      <c r="NUR573" s="546"/>
      <c r="NUS573" s="89"/>
      <c r="NUT573" s="89"/>
      <c r="NUU573" s="89"/>
      <c r="NUV573" s="89"/>
      <c r="NUW573" s="89"/>
      <c r="NUX573" s="546"/>
      <c r="NUY573" s="546"/>
      <c r="NUZ573" s="89"/>
      <c r="NVA573" s="89"/>
      <c r="NVB573" s="546"/>
      <c r="NVC573" s="546"/>
      <c r="NVD573" s="89"/>
      <c r="NVE573" s="89"/>
      <c r="NVF573" s="546"/>
      <c r="NVG573" s="546"/>
      <c r="NVH573" s="546"/>
      <c r="NVI573" s="546"/>
      <c r="NVJ573" s="546"/>
      <c r="NVK573" s="546"/>
      <c r="NVL573" s="546"/>
      <c r="NVM573" s="89"/>
      <c r="NVN573" s="89"/>
      <c r="NVO573" s="546"/>
      <c r="NVP573" s="546"/>
      <c r="NVQ573" s="89"/>
      <c r="NVR573" s="89"/>
      <c r="NVS573" s="546"/>
      <c r="NVT573" s="546"/>
      <c r="NVU573" s="546"/>
      <c r="NVV573" s="546"/>
      <c r="NVW573" s="546"/>
      <c r="NVX573" s="204"/>
      <c r="NVY573" s="108"/>
      <c r="NVZ573" s="546"/>
      <c r="NWA573" s="546"/>
      <c r="NWB573" s="546"/>
      <c r="NWC573" s="546"/>
      <c r="NWD573" s="546"/>
      <c r="NWE573" s="546"/>
      <c r="NWF573" s="546"/>
      <c r="NWG573" s="169"/>
      <c r="NWH573" s="169"/>
      <c r="NWI573" s="169"/>
      <c r="NWJ573" s="169"/>
      <c r="NWK573" s="169"/>
      <c r="NWL573" s="169"/>
      <c r="NWM573" s="169"/>
      <c r="NWN573" s="169"/>
      <c r="NWO573" s="169"/>
      <c r="NWP573" s="169"/>
      <c r="NWQ573" s="169"/>
      <c r="NWR573" s="169"/>
      <c r="NWS573" s="169"/>
      <c r="NWT573" s="169"/>
      <c r="NWU573" s="169"/>
      <c r="NWV573" s="169"/>
      <c r="NWW573" s="169"/>
      <c r="NWX573" s="169"/>
      <c r="NWY573" s="169"/>
      <c r="NWZ573" s="169"/>
      <c r="NXA573" s="169"/>
      <c r="NXB573" s="169"/>
      <c r="NXC573" s="169"/>
      <c r="NXD573" s="169"/>
      <c r="NXE573" s="169"/>
      <c r="NXF573" s="169"/>
      <c r="NXG573" s="169"/>
      <c r="NXH573" s="169"/>
      <c r="NXI573" s="169"/>
      <c r="NXJ573" s="169"/>
      <c r="NXK573" s="169"/>
      <c r="NXL573" s="169"/>
      <c r="NXM573" s="169"/>
      <c r="NXN573" s="169"/>
      <c r="NXO573" s="169"/>
      <c r="NXP573" s="169"/>
      <c r="NXQ573" s="169"/>
      <c r="NXR573" s="169"/>
      <c r="NXS573" s="169"/>
      <c r="NXT573" s="169"/>
      <c r="NXU573" s="169"/>
      <c r="NXV573" s="169"/>
      <c r="NXW573" s="169"/>
      <c r="NXX573" s="169"/>
      <c r="NXY573" s="546"/>
      <c r="NXZ573" s="546"/>
      <c r="NYA573" s="546"/>
      <c r="NYB573" s="546"/>
      <c r="NYC573" s="546"/>
      <c r="NYD573" s="546"/>
      <c r="NYE573" s="546"/>
      <c r="NYF573" s="546"/>
      <c r="NYG573" s="546"/>
      <c r="NYH573" s="546"/>
      <c r="NYI573" s="546"/>
      <c r="NYJ573" s="546"/>
      <c r="NYK573" s="546"/>
      <c r="NYL573" s="546"/>
      <c r="NYM573" s="546"/>
      <c r="NYN573" s="546"/>
      <c r="NYO573" s="546"/>
      <c r="NYP573" s="546"/>
      <c r="NYQ573" s="546"/>
      <c r="NYR573" s="546"/>
      <c r="NYS573" s="546"/>
      <c r="NYT573" s="546"/>
      <c r="NYU573" s="546"/>
      <c r="NYV573" s="546"/>
      <c r="NYW573" s="89"/>
      <c r="NYX573" s="89"/>
      <c r="NYY573" s="89"/>
      <c r="NYZ573" s="89"/>
      <c r="NZA573" s="89"/>
      <c r="NZB573" s="546"/>
      <c r="NZC573" s="546"/>
      <c r="NZD573" s="89"/>
      <c r="NZE573" s="89"/>
      <c r="NZF573" s="546"/>
      <c r="NZG573" s="546"/>
      <c r="NZH573" s="89"/>
      <c r="NZI573" s="89"/>
      <c r="NZJ573" s="546"/>
      <c r="NZK573" s="546"/>
      <c r="NZL573" s="546"/>
      <c r="NZM573" s="546"/>
      <c r="NZN573" s="546"/>
      <c r="NZO573" s="546"/>
      <c r="NZP573" s="546"/>
      <c r="NZQ573" s="89"/>
      <c r="NZR573" s="89"/>
      <c r="NZS573" s="546"/>
      <c r="NZT573" s="546"/>
      <c r="NZU573" s="89"/>
      <c r="NZV573" s="89"/>
      <c r="NZW573" s="546"/>
      <c r="NZX573" s="546"/>
      <c r="NZY573" s="546"/>
      <c r="NZZ573" s="546"/>
      <c r="OAA573" s="546"/>
      <c r="OAB573" s="204"/>
      <c r="OAC573" s="108"/>
      <c r="OAD573" s="546"/>
      <c r="OAE573" s="546"/>
      <c r="OAF573" s="546"/>
      <c r="OAG573" s="546"/>
      <c r="OAH573" s="546"/>
      <c r="OAI573" s="546"/>
      <c r="OAJ573" s="546"/>
      <c r="OAK573" s="169"/>
      <c r="OAL573" s="169"/>
      <c r="OAM573" s="169"/>
      <c r="OAN573" s="169"/>
      <c r="OAO573" s="169"/>
      <c r="OAP573" s="169"/>
      <c r="OAQ573" s="169"/>
      <c r="OAR573" s="169"/>
      <c r="OAS573" s="169"/>
      <c r="OAT573" s="169"/>
      <c r="OAU573" s="169"/>
      <c r="OAV573" s="169"/>
      <c r="OAW573" s="169"/>
      <c r="OAX573" s="169"/>
      <c r="OAY573" s="169"/>
      <c r="OAZ573" s="169"/>
      <c r="OBA573" s="169"/>
      <c r="OBB573" s="169"/>
      <c r="OBC573" s="169"/>
      <c r="OBD573" s="169"/>
      <c r="OBE573" s="169"/>
      <c r="OBF573" s="169"/>
      <c r="OBG573" s="169"/>
      <c r="OBH573" s="169"/>
      <c r="OBI573" s="169"/>
      <c r="OBJ573" s="169"/>
      <c r="OBK573" s="169"/>
      <c r="OBL573" s="169"/>
      <c r="OBM573" s="169"/>
      <c r="OBN573" s="169"/>
      <c r="OBO573" s="169"/>
      <c r="OBP573" s="169"/>
      <c r="OBQ573" s="169"/>
      <c r="OBR573" s="169"/>
      <c r="OBS573" s="169"/>
      <c r="OBT573" s="169"/>
      <c r="OBU573" s="169"/>
      <c r="OBV573" s="169"/>
      <c r="OBW573" s="169"/>
      <c r="OBX573" s="169"/>
      <c r="OBY573" s="169"/>
      <c r="OBZ573" s="169"/>
      <c r="OCA573" s="169"/>
      <c r="OCB573" s="169"/>
      <c r="OCC573" s="546"/>
      <c r="OCD573" s="546"/>
      <c r="OCE573" s="546"/>
      <c r="OCF573" s="546"/>
      <c r="OCG573" s="546"/>
      <c r="OCH573" s="546"/>
      <c r="OCI573" s="546"/>
      <c r="OCJ573" s="546"/>
      <c r="OCK573" s="546"/>
      <c r="OCL573" s="546"/>
      <c r="OCM573" s="546"/>
      <c r="OCN573" s="546"/>
      <c r="OCO573" s="546"/>
      <c r="OCP573" s="546"/>
      <c r="OCQ573" s="546"/>
      <c r="OCR573" s="546"/>
      <c r="OCS573" s="546"/>
      <c r="OCT573" s="546"/>
      <c r="OCU573" s="546"/>
      <c r="OCV573" s="546"/>
      <c r="OCW573" s="546"/>
      <c r="OCX573" s="546"/>
      <c r="OCY573" s="546"/>
      <c r="OCZ573" s="546"/>
      <c r="ODA573" s="89"/>
      <c r="ODB573" s="89"/>
      <c r="ODC573" s="89"/>
      <c r="ODD573" s="89"/>
      <c r="ODE573" s="89"/>
      <c r="ODF573" s="546"/>
      <c r="ODG573" s="546"/>
      <c r="ODH573" s="89"/>
      <c r="ODI573" s="89"/>
      <c r="ODJ573" s="546"/>
      <c r="ODK573" s="546"/>
      <c r="ODL573" s="89"/>
      <c r="ODM573" s="89"/>
      <c r="ODN573" s="546"/>
      <c r="ODO573" s="546"/>
      <c r="ODP573" s="546"/>
      <c r="ODQ573" s="546"/>
      <c r="ODR573" s="546"/>
      <c r="ODS573" s="546"/>
      <c r="ODT573" s="546"/>
      <c r="ODU573" s="89"/>
      <c r="ODV573" s="89"/>
      <c r="ODW573" s="546"/>
      <c r="ODX573" s="546"/>
      <c r="ODY573" s="89"/>
      <c r="ODZ573" s="89"/>
      <c r="OEA573" s="546"/>
      <c r="OEB573" s="546"/>
      <c r="OEC573" s="546"/>
      <c r="OED573" s="546"/>
      <c r="OEE573" s="546"/>
      <c r="OEF573" s="204"/>
      <c r="OEG573" s="108"/>
      <c r="OEH573" s="546"/>
      <c r="OEI573" s="546"/>
      <c r="OEJ573" s="546"/>
      <c r="OEK573" s="546"/>
      <c r="OEL573" s="546"/>
      <c r="OEM573" s="546"/>
      <c r="OEN573" s="546"/>
      <c r="OEO573" s="169"/>
      <c r="OEP573" s="169"/>
      <c r="OEQ573" s="169"/>
      <c r="OER573" s="169"/>
      <c r="OES573" s="169"/>
      <c r="OET573" s="169"/>
      <c r="OEU573" s="169"/>
      <c r="OEV573" s="169"/>
      <c r="OEW573" s="169"/>
      <c r="OEX573" s="169"/>
      <c r="OEY573" s="169"/>
      <c r="OEZ573" s="169"/>
      <c r="OFA573" s="169"/>
      <c r="OFB573" s="169"/>
      <c r="OFC573" s="169"/>
      <c r="OFD573" s="169"/>
      <c r="OFE573" s="169"/>
      <c r="OFF573" s="169"/>
      <c r="OFG573" s="169"/>
      <c r="OFH573" s="169"/>
      <c r="OFI573" s="169"/>
      <c r="OFJ573" s="169"/>
      <c r="OFK573" s="169"/>
      <c r="OFL573" s="169"/>
      <c r="OFM573" s="169"/>
      <c r="OFN573" s="169"/>
      <c r="OFO573" s="169"/>
      <c r="OFP573" s="169"/>
      <c r="OFQ573" s="169"/>
      <c r="OFR573" s="169"/>
      <c r="OFS573" s="169"/>
      <c r="OFT573" s="169"/>
      <c r="OFU573" s="169"/>
      <c r="OFV573" s="169"/>
      <c r="OFW573" s="169"/>
      <c r="OFX573" s="169"/>
      <c r="OFY573" s="169"/>
      <c r="OFZ573" s="169"/>
      <c r="OGA573" s="169"/>
      <c r="OGB573" s="169"/>
      <c r="OGC573" s="169"/>
      <c r="OGD573" s="169"/>
      <c r="OGE573" s="169"/>
      <c r="OGF573" s="169"/>
      <c r="OGG573" s="546"/>
      <c r="OGH573" s="546"/>
      <c r="OGI573" s="546"/>
      <c r="OGJ573" s="546"/>
      <c r="OGK573" s="546"/>
      <c r="OGL573" s="546"/>
      <c r="OGM573" s="546"/>
      <c r="OGN573" s="546"/>
      <c r="OGO573" s="546"/>
      <c r="OGP573" s="546"/>
      <c r="OGQ573" s="546"/>
      <c r="OGR573" s="546"/>
      <c r="OGS573" s="546"/>
      <c r="OGT573" s="546"/>
      <c r="OGU573" s="546"/>
      <c r="OGV573" s="546"/>
      <c r="OGW573" s="546"/>
      <c r="OGX573" s="546"/>
      <c r="OGY573" s="546"/>
      <c r="OGZ573" s="546"/>
      <c r="OHA573" s="546"/>
      <c r="OHB573" s="546"/>
      <c r="OHC573" s="546"/>
      <c r="OHD573" s="546"/>
      <c r="OHE573" s="89"/>
      <c r="OHF573" s="89"/>
      <c r="OHG573" s="89"/>
      <c r="OHH573" s="89"/>
      <c r="OHI573" s="89"/>
      <c r="OHJ573" s="546"/>
      <c r="OHK573" s="546"/>
      <c r="OHL573" s="89"/>
      <c r="OHM573" s="89"/>
      <c r="OHN573" s="546"/>
      <c r="OHO573" s="546"/>
      <c r="OHP573" s="89"/>
      <c r="OHQ573" s="89"/>
      <c r="OHR573" s="546"/>
      <c r="OHS573" s="546"/>
      <c r="OHT573" s="546"/>
      <c r="OHU573" s="546"/>
      <c r="OHV573" s="546"/>
      <c r="OHW573" s="546"/>
      <c r="OHX573" s="546"/>
      <c r="OHY573" s="89"/>
      <c r="OHZ573" s="89"/>
      <c r="OIA573" s="546"/>
      <c r="OIB573" s="546"/>
      <c r="OIC573" s="89"/>
      <c r="OID573" s="89"/>
      <c r="OIE573" s="546"/>
      <c r="OIF573" s="546"/>
      <c r="OIG573" s="546"/>
      <c r="OIH573" s="546"/>
      <c r="OII573" s="546"/>
      <c r="OIJ573" s="204"/>
      <c r="OIK573" s="108"/>
      <c r="OIL573" s="546"/>
      <c r="OIM573" s="546"/>
      <c r="OIN573" s="546"/>
      <c r="OIO573" s="546"/>
      <c r="OIP573" s="546"/>
      <c r="OIQ573" s="546"/>
      <c r="OIR573" s="546"/>
      <c r="OIS573" s="169"/>
      <c r="OIT573" s="169"/>
      <c r="OIU573" s="169"/>
      <c r="OIV573" s="169"/>
      <c r="OIW573" s="169"/>
      <c r="OIX573" s="169"/>
      <c r="OIY573" s="169"/>
      <c r="OIZ573" s="169"/>
      <c r="OJA573" s="169"/>
      <c r="OJB573" s="169"/>
      <c r="OJC573" s="169"/>
      <c r="OJD573" s="169"/>
      <c r="OJE573" s="169"/>
      <c r="OJF573" s="169"/>
      <c r="OJG573" s="169"/>
      <c r="OJH573" s="169"/>
      <c r="OJI573" s="169"/>
      <c r="OJJ573" s="169"/>
      <c r="OJK573" s="169"/>
      <c r="OJL573" s="169"/>
      <c r="OJM573" s="169"/>
      <c r="OJN573" s="169"/>
      <c r="OJO573" s="169"/>
      <c r="OJP573" s="169"/>
      <c r="OJQ573" s="169"/>
      <c r="OJR573" s="169"/>
      <c r="OJS573" s="169"/>
      <c r="OJT573" s="169"/>
      <c r="OJU573" s="169"/>
      <c r="OJV573" s="169"/>
      <c r="OJW573" s="169"/>
      <c r="OJX573" s="169"/>
      <c r="OJY573" s="169"/>
      <c r="OJZ573" s="169"/>
      <c r="OKA573" s="169"/>
      <c r="OKB573" s="169"/>
      <c r="OKC573" s="169"/>
      <c r="OKD573" s="169"/>
      <c r="OKE573" s="169"/>
      <c r="OKF573" s="169"/>
      <c r="OKG573" s="169"/>
      <c r="OKH573" s="169"/>
      <c r="OKI573" s="169"/>
      <c r="OKJ573" s="169"/>
      <c r="OKK573" s="546"/>
      <c r="OKL573" s="546"/>
      <c r="OKM573" s="546"/>
      <c r="OKN573" s="546"/>
      <c r="OKO573" s="546"/>
      <c r="OKP573" s="546"/>
      <c r="OKQ573" s="546"/>
      <c r="OKR573" s="546"/>
      <c r="OKS573" s="546"/>
      <c r="OKT573" s="546"/>
      <c r="OKU573" s="546"/>
      <c r="OKV573" s="546"/>
      <c r="OKW573" s="546"/>
      <c r="OKX573" s="546"/>
      <c r="OKY573" s="546"/>
      <c r="OKZ573" s="546"/>
      <c r="OLA573" s="546"/>
      <c r="OLB573" s="546"/>
      <c r="OLC573" s="546"/>
      <c r="OLD573" s="546"/>
      <c r="OLE573" s="546"/>
      <c r="OLF573" s="546"/>
      <c r="OLG573" s="546"/>
      <c r="OLH573" s="546"/>
      <c r="OLI573" s="89"/>
      <c r="OLJ573" s="89"/>
      <c r="OLK573" s="89"/>
      <c r="OLL573" s="89"/>
      <c r="OLM573" s="89"/>
      <c r="OLN573" s="546"/>
      <c r="OLO573" s="546"/>
      <c r="OLP573" s="89"/>
      <c r="OLQ573" s="89"/>
      <c r="OLR573" s="546"/>
      <c r="OLS573" s="546"/>
      <c r="OLT573" s="89"/>
      <c r="OLU573" s="89"/>
      <c r="OLV573" s="546"/>
      <c r="OLW573" s="546"/>
      <c r="OLX573" s="546"/>
      <c r="OLY573" s="546"/>
      <c r="OLZ573" s="546"/>
      <c r="OMA573" s="546"/>
      <c r="OMB573" s="546"/>
      <c r="OMC573" s="89"/>
      <c r="OMD573" s="89"/>
      <c r="OME573" s="546"/>
      <c r="OMF573" s="546"/>
      <c r="OMG573" s="89"/>
      <c r="OMH573" s="89"/>
      <c r="OMI573" s="546"/>
      <c r="OMJ573" s="546"/>
      <c r="OMK573" s="546"/>
      <c r="OML573" s="546"/>
      <c r="OMM573" s="546"/>
      <c r="OMN573" s="204"/>
      <c r="OMO573" s="108"/>
      <c r="OMP573" s="546"/>
      <c r="OMQ573" s="546"/>
      <c r="OMR573" s="546"/>
      <c r="OMS573" s="546"/>
      <c r="OMT573" s="546"/>
      <c r="OMU573" s="546"/>
      <c r="OMV573" s="546"/>
      <c r="OMW573" s="169"/>
      <c r="OMX573" s="169"/>
      <c r="OMY573" s="169"/>
      <c r="OMZ573" s="169"/>
      <c r="ONA573" s="169"/>
      <c r="ONB573" s="169"/>
      <c r="ONC573" s="169"/>
      <c r="OND573" s="169"/>
      <c r="ONE573" s="169"/>
      <c r="ONF573" s="169"/>
      <c r="ONG573" s="169"/>
      <c r="ONH573" s="169"/>
      <c r="ONI573" s="169"/>
      <c r="ONJ573" s="169"/>
      <c r="ONK573" s="169"/>
      <c r="ONL573" s="169"/>
      <c r="ONM573" s="169"/>
      <c r="ONN573" s="169"/>
      <c r="ONO573" s="169"/>
      <c r="ONP573" s="169"/>
      <c r="ONQ573" s="169"/>
      <c r="ONR573" s="169"/>
      <c r="ONS573" s="169"/>
      <c r="ONT573" s="169"/>
      <c r="ONU573" s="169"/>
      <c r="ONV573" s="169"/>
      <c r="ONW573" s="169"/>
      <c r="ONX573" s="169"/>
      <c r="ONY573" s="169"/>
      <c r="ONZ573" s="169"/>
      <c r="OOA573" s="169"/>
      <c r="OOB573" s="169"/>
      <c r="OOC573" s="169"/>
      <c r="OOD573" s="169"/>
      <c r="OOE573" s="169"/>
      <c r="OOF573" s="169"/>
      <c r="OOG573" s="169"/>
      <c r="OOH573" s="169"/>
      <c r="OOI573" s="169"/>
      <c r="OOJ573" s="169"/>
      <c r="OOK573" s="169"/>
      <c r="OOL573" s="169"/>
      <c r="OOM573" s="169"/>
      <c r="OON573" s="169"/>
      <c r="OOO573" s="546"/>
      <c r="OOP573" s="546"/>
      <c r="OOQ573" s="546"/>
      <c r="OOR573" s="546"/>
      <c r="OOS573" s="546"/>
      <c r="OOT573" s="546"/>
      <c r="OOU573" s="546"/>
      <c r="OOV573" s="546"/>
      <c r="OOW573" s="546"/>
      <c r="OOX573" s="546"/>
      <c r="OOY573" s="546"/>
      <c r="OOZ573" s="546"/>
      <c r="OPA573" s="546"/>
      <c r="OPB573" s="546"/>
      <c r="OPC573" s="546"/>
      <c r="OPD573" s="546"/>
      <c r="OPE573" s="546"/>
      <c r="OPF573" s="546"/>
      <c r="OPG573" s="546"/>
      <c r="OPH573" s="546"/>
      <c r="OPI573" s="546"/>
      <c r="OPJ573" s="546"/>
      <c r="OPK573" s="546"/>
      <c r="OPL573" s="546"/>
      <c r="OPM573" s="89"/>
      <c r="OPN573" s="89"/>
      <c r="OPO573" s="89"/>
      <c r="OPP573" s="89"/>
      <c r="OPQ573" s="89"/>
      <c r="OPR573" s="546"/>
      <c r="OPS573" s="546"/>
      <c r="OPT573" s="89"/>
      <c r="OPU573" s="89"/>
      <c r="OPV573" s="546"/>
      <c r="OPW573" s="546"/>
      <c r="OPX573" s="89"/>
      <c r="OPY573" s="89"/>
      <c r="OPZ573" s="546"/>
      <c r="OQA573" s="546"/>
      <c r="OQB573" s="546"/>
      <c r="OQC573" s="546"/>
      <c r="OQD573" s="546"/>
      <c r="OQE573" s="546"/>
      <c r="OQF573" s="546"/>
      <c r="OQG573" s="89"/>
      <c r="OQH573" s="89"/>
      <c r="OQI573" s="546"/>
      <c r="OQJ573" s="546"/>
      <c r="OQK573" s="89"/>
      <c r="OQL573" s="89"/>
      <c r="OQM573" s="546"/>
      <c r="OQN573" s="546"/>
      <c r="OQO573" s="546"/>
      <c r="OQP573" s="546"/>
      <c r="OQQ573" s="546"/>
      <c r="OQR573" s="204"/>
      <c r="OQS573" s="108"/>
      <c r="OQT573" s="546"/>
      <c r="OQU573" s="546"/>
      <c r="OQV573" s="546"/>
      <c r="OQW573" s="546"/>
      <c r="OQX573" s="546"/>
      <c r="OQY573" s="546"/>
      <c r="OQZ573" s="546"/>
      <c r="ORA573" s="169"/>
      <c r="ORB573" s="169"/>
      <c r="ORC573" s="169"/>
      <c r="ORD573" s="169"/>
      <c r="ORE573" s="169"/>
      <c r="ORF573" s="169"/>
      <c r="ORG573" s="169"/>
      <c r="ORH573" s="169"/>
      <c r="ORI573" s="169"/>
      <c r="ORJ573" s="169"/>
      <c r="ORK573" s="169"/>
      <c r="ORL573" s="169"/>
      <c r="ORM573" s="169"/>
      <c r="ORN573" s="169"/>
      <c r="ORO573" s="169"/>
      <c r="ORP573" s="169"/>
      <c r="ORQ573" s="169"/>
      <c r="ORR573" s="169"/>
      <c r="ORS573" s="169"/>
      <c r="ORT573" s="169"/>
      <c r="ORU573" s="169"/>
      <c r="ORV573" s="169"/>
      <c r="ORW573" s="169"/>
      <c r="ORX573" s="169"/>
      <c r="ORY573" s="169"/>
      <c r="ORZ573" s="169"/>
      <c r="OSA573" s="169"/>
      <c r="OSB573" s="169"/>
      <c r="OSC573" s="169"/>
      <c r="OSD573" s="169"/>
      <c r="OSE573" s="169"/>
      <c r="OSF573" s="169"/>
      <c r="OSG573" s="169"/>
      <c r="OSH573" s="169"/>
      <c r="OSI573" s="169"/>
      <c r="OSJ573" s="169"/>
      <c r="OSK573" s="169"/>
      <c r="OSL573" s="169"/>
      <c r="OSM573" s="169"/>
      <c r="OSN573" s="169"/>
      <c r="OSO573" s="169"/>
      <c r="OSP573" s="169"/>
      <c r="OSQ573" s="169"/>
      <c r="OSR573" s="169"/>
      <c r="OSS573" s="546"/>
      <c r="OST573" s="546"/>
      <c r="OSU573" s="546"/>
      <c r="OSV573" s="546"/>
      <c r="OSW573" s="546"/>
      <c r="OSX573" s="546"/>
      <c r="OSY573" s="546"/>
      <c r="OSZ573" s="546"/>
      <c r="OTA573" s="546"/>
      <c r="OTB573" s="546"/>
      <c r="OTC573" s="546"/>
      <c r="OTD573" s="546"/>
      <c r="OTE573" s="546"/>
      <c r="OTF573" s="546"/>
      <c r="OTG573" s="546"/>
      <c r="OTH573" s="546"/>
      <c r="OTI573" s="546"/>
      <c r="OTJ573" s="546"/>
      <c r="OTK573" s="546"/>
      <c r="OTL573" s="546"/>
      <c r="OTM573" s="546"/>
      <c r="OTN573" s="546"/>
      <c r="OTO573" s="546"/>
      <c r="OTP573" s="546"/>
      <c r="OTQ573" s="89"/>
      <c r="OTR573" s="89"/>
      <c r="OTS573" s="89"/>
      <c r="OTT573" s="89"/>
      <c r="OTU573" s="89"/>
      <c r="OTV573" s="546"/>
      <c r="OTW573" s="546"/>
      <c r="OTX573" s="89"/>
      <c r="OTY573" s="89"/>
      <c r="OTZ573" s="546"/>
      <c r="OUA573" s="546"/>
      <c r="OUB573" s="89"/>
      <c r="OUC573" s="89"/>
      <c r="OUD573" s="546"/>
      <c r="OUE573" s="546"/>
      <c r="OUF573" s="546"/>
      <c r="OUG573" s="546"/>
      <c r="OUH573" s="546"/>
      <c r="OUI573" s="546"/>
      <c r="OUJ573" s="546"/>
      <c r="OUK573" s="89"/>
      <c r="OUL573" s="89"/>
      <c r="OUM573" s="546"/>
      <c r="OUN573" s="546"/>
      <c r="OUO573" s="89"/>
      <c r="OUP573" s="89"/>
      <c r="OUQ573" s="546"/>
      <c r="OUR573" s="546"/>
      <c r="OUS573" s="546"/>
      <c r="OUT573" s="546"/>
      <c r="OUU573" s="546"/>
      <c r="OUV573" s="204"/>
      <c r="OUW573" s="108"/>
      <c r="OUX573" s="546"/>
      <c r="OUY573" s="546"/>
      <c r="OUZ573" s="546"/>
      <c r="OVA573" s="546"/>
      <c r="OVB573" s="546"/>
      <c r="OVC573" s="546"/>
      <c r="OVD573" s="546"/>
      <c r="OVE573" s="169"/>
      <c r="OVF573" s="169"/>
      <c r="OVG573" s="169"/>
      <c r="OVH573" s="169"/>
      <c r="OVI573" s="169"/>
      <c r="OVJ573" s="169"/>
      <c r="OVK573" s="169"/>
      <c r="OVL573" s="169"/>
      <c r="OVM573" s="169"/>
      <c r="OVN573" s="169"/>
      <c r="OVO573" s="169"/>
      <c r="OVP573" s="169"/>
      <c r="OVQ573" s="169"/>
      <c r="OVR573" s="169"/>
      <c r="OVS573" s="169"/>
      <c r="OVT573" s="169"/>
      <c r="OVU573" s="169"/>
      <c r="OVV573" s="169"/>
      <c r="OVW573" s="169"/>
      <c r="OVX573" s="169"/>
      <c r="OVY573" s="169"/>
      <c r="OVZ573" s="169"/>
      <c r="OWA573" s="169"/>
      <c r="OWB573" s="169"/>
      <c r="OWC573" s="169"/>
      <c r="OWD573" s="169"/>
      <c r="OWE573" s="169"/>
      <c r="OWF573" s="169"/>
      <c r="OWG573" s="169"/>
      <c r="OWH573" s="169"/>
      <c r="OWI573" s="169"/>
      <c r="OWJ573" s="169"/>
      <c r="OWK573" s="169"/>
      <c r="OWL573" s="169"/>
      <c r="OWM573" s="169"/>
      <c r="OWN573" s="169"/>
      <c r="OWO573" s="169"/>
      <c r="OWP573" s="169"/>
      <c r="OWQ573" s="169"/>
      <c r="OWR573" s="169"/>
      <c r="OWS573" s="169"/>
      <c r="OWT573" s="169"/>
      <c r="OWU573" s="169"/>
      <c r="OWV573" s="169"/>
      <c r="OWW573" s="546"/>
      <c r="OWX573" s="546"/>
      <c r="OWY573" s="546"/>
      <c r="OWZ573" s="546"/>
      <c r="OXA573" s="546"/>
      <c r="OXB573" s="546"/>
      <c r="OXC573" s="546"/>
      <c r="OXD573" s="546"/>
      <c r="OXE573" s="546"/>
      <c r="OXF573" s="546"/>
      <c r="OXG573" s="546"/>
      <c r="OXH573" s="546"/>
      <c r="OXI573" s="546"/>
      <c r="OXJ573" s="546"/>
      <c r="OXK573" s="546"/>
      <c r="OXL573" s="546"/>
      <c r="OXM573" s="546"/>
      <c r="OXN573" s="546"/>
      <c r="OXO573" s="546"/>
      <c r="OXP573" s="546"/>
      <c r="OXQ573" s="546"/>
      <c r="OXR573" s="546"/>
      <c r="OXS573" s="546"/>
      <c r="OXT573" s="546"/>
      <c r="OXU573" s="89"/>
      <c r="OXV573" s="89"/>
      <c r="OXW573" s="89"/>
      <c r="OXX573" s="89"/>
      <c r="OXY573" s="89"/>
      <c r="OXZ573" s="546"/>
      <c r="OYA573" s="546"/>
      <c r="OYB573" s="89"/>
      <c r="OYC573" s="89"/>
      <c r="OYD573" s="546"/>
      <c r="OYE573" s="546"/>
      <c r="OYF573" s="89"/>
      <c r="OYG573" s="89"/>
      <c r="OYH573" s="546"/>
      <c r="OYI573" s="546"/>
      <c r="OYJ573" s="546"/>
      <c r="OYK573" s="546"/>
      <c r="OYL573" s="546"/>
      <c r="OYM573" s="546"/>
      <c r="OYN573" s="546"/>
      <c r="OYO573" s="89"/>
      <c r="OYP573" s="89"/>
      <c r="OYQ573" s="546"/>
      <c r="OYR573" s="546"/>
      <c r="OYS573" s="89"/>
      <c r="OYT573" s="89"/>
      <c r="OYU573" s="546"/>
      <c r="OYV573" s="546"/>
      <c r="OYW573" s="546"/>
      <c r="OYX573" s="546"/>
      <c r="OYY573" s="546"/>
      <c r="OYZ573" s="204"/>
      <c r="OZA573" s="108"/>
      <c r="OZB573" s="546"/>
      <c r="OZC573" s="546"/>
      <c r="OZD573" s="546"/>
      <c r="OZE573" s="546"/>
      <c r="OZF573" s="546"/>
      <c r="OZG573" s="546"/>
      <c r="OZH573" s="546"/>
      <c r="OZI573" s="169"/>
      <c r="OZJ573" s="169"/>
      <c r="OZK573" s="169"/>
      <c r="OZL573" s="169"/>
      <c r="OZM573" s="169"/>
      <c r="OZN573" s="169"/>
      <c r="OZO573" s="169"/>
      <c r="OZP573" s="169"/>
      <c r="OZQ573" s="169"/>
      <c r="OZR573" s="169"/>
      <c r="OZS573" s="169"/>
      <c r="OZT573" s="169"/>
      <c r="OZU573" s="169"/>
      <c r="OZV573" s="169"/>
      <c r="OZW573" s="169"/>
      <c r="OZX573" s="169"/>
      <c r="OZY573" s="169"/>
      <c r="OZZ573" s="169"/>
      <c r="PAA573" s="169"/>
      <c r="PAB573" s="169"/>
      <c r="PAC573" s="169"/>
      <c r="PAD573" s="169"/>
      <c r="PAE573" s="169"/>
      <c r="PAF573" s="169"/>
      <c r="PAG573" s="169"/>
      <c r="PAH573" s="169"/>
      <c r="PAI573" s="169"/>
      <c r="PAJ573" s="169"/>
      <c r="PAK573" s="169"/>
      <c r="PAL573" s="169"/>
      <c r="PAM573" s="169"/>
      <c r="PAN573" s="169"/>
      <c r="PAO573" s="169"/>
      <c r="PAP573" s="169"/>
      <c r="PAQ573" s="169"/>
      <c r="PAR573" s="169"/>
      <c r="PAS573" s="169"/>
      <c r="PAT573" s="169"/>
      <c r="PAU573" s="169"/>
      <c r="PAV573" s="169"/>
      <c r="PAW573" s="169"/>
      <c r="PAX573" s="169"/>
      <c r="PAY573" s="169"/>
      <c r="PAZ573" s="169"/>
      <c r="PBA573" s="546"/>
      <c r="PBB573" s="546"/>
      <c r="PBC573" s="546"/>
      <c r="PBD573" s="546"/>
      <c r="PBE573" s="546"/>
      <c r="PBF573" s="546"/>
      <c r="PBG573" s="546"/>
      <c r="PBH573" s="546"/>
      <c r="PBI573" s="546"/>
      <c r="PBJ573" s="546"/>
      <c r="PBK573" s="546"/>
      <c r="PBL573" s="546"/>
      <c r="PBM573" s="546"/>
      <c r="PBN573" s="546"/>
      <c r="PBO573" s="546"/>
      <c r="PBP573" s="546"/>
      <c r="PBQ573" s="546"/>
      <c r="PBR573" s="546"/>
      <c r="PBS573" s="546"/>
      <c r="PBT573" s="546"/>
      <c r="PBU573" s="546"/>
      <c r="PBV573" s="546"/>
      <c r="PBW573" s="546"/>
      <c r="PBX573" s="546"/>
      <c r="PBY573" s="89"/>
      <c r="PBZ573" s="89"/>
      <c r="PCA573" s="89"/>
      <c r="PCB573" s="89"/>
      <c r="PCC573" s="89"/>
      <c r="PCD573" s="546"/>
      <c r="PCE573" s="546"/>
      <c r="PCF573" s="89"/>
      <c r="PCG573" s="89"/>
      <c r="PCH573" s="546"/>
      <c r="PCI573" s="546"/>
      <c r="PCJ573" s="89"/>
      <c r="PCK573" s="89"/>
      <c r="PCL573" s="546"/>
      <c r="PCM573" s="546"/>
      <c r="PCN573" s="546"/>
      <c r="PCO573" s="546"/>
      <c r="PCP573" s="546"/>
      <c r="PCQ573" s="546"/>
      <c r="PCR573" s="546"/>
      <c r="PCS573" s="89"/>
      <c r="PCT573" s="89"/>
      <c r="PCU573" s="546"/>
      <c r="PCV573" s="546"/>
      <c r="PCW573" s="89"/>
      <c r="PCX573" s="89"/>
      <c r="PCY573" s="546"/>
      <c r="PCZ573" s="546"/>
      <c r="PDA573" s="546"/>
      <c r="PDB573" s="546"/>
      <c r="PDC573" s="546"/>
      <c r="PDD573" s="204"/>
      <c r="PDE573" s="108"/>
      <c r="PDF573" s="546"/>
      <c r="PDG573" s="546"/>
      <c r="PDH573" s="546"/>
      <c r="PDI573" s="546"/>
      <c r="PDJ573" s="546"/>
      <c r="PDK573" s="546"/>
      <c r="PDL573" s="546"/>
      <c r="PDM573" s="169"/>
      <c r="PDN573" s="169"/>
      <c r="PDO573" s="169"/>
      <c r="PDP573" s="169"/>
      <c r="PDQ573" s="169"/>
      <c r="PDR573" s="169"/>
      <c r="PDS573" s="169"/>
      <c r="PDT573" s="169"/>
      <c r="PDU573" s="169"/>
      <c r="PDV573" s="169"/>
      <c r="PDW573" s="169"/>
      <c r="PDX573" s="169"/>
      <c r="PDY573" s="169"/>
      <c r="PDZ573" s="169"/>
      <c r="PEA573" s="169"/>
      <c r="PEB573" s="169"/>
      <c r="PEC573" s="169"/>
      <c r="PED573" s="169"/>
      <c r="PEE573" s="169"/>
      <c r="PEF573" s="169"/>
      <c r="PEG573" s="169"/>
      <c r="PEH573" s="169"/>
      <c r="PEI573" s="169"/>
      <c r="PEJ573" s="169"/>
      <c r="PEK573" s="169"/>
      <c r="PEL573" s="169"/>
      <c r="PEM573" s="169"/>
      <c r="PEN573" s="169"/>
      <c r="PEO573" s="169"/>
      <c r="PEP573" s="169"/>
      <c r="PEQ573" s="169"/>
      <c r="PER573" s="169"/>
      <c r="PES573" s="169"/>
      <c r="PET573" s="169"/>
      <c r="PEU573" s="169"/>
      <c r="PEV573" s="169"/>
      <c r="PEW573" s="169"/>
      <c r="PEX573" s="169"/>
      <c r="PEY573" s="169"/>
      <c r="PEZ573" s="169"/>
      <c r="PFA573" s="169"/>
      <c r="PFB573" s="169"/>
      <c r="PFC573" s="169"/>
      <c r="PFD573" s="169"/>
      <c r="PFE573" s="546"/>
      <c r="PFF573" s="546"/>
      <c r="PFG573" s="546"/>
      <c r="PFH573" s="546"/>
      <c r="PFI573" s="546"/>
      <c r="PFJ573" s="546"/>
      <c r="PFK573" s="546"/>
      <c r="PFL573" s="546"/>
      <c r="PFM573" s="546"/>
      <c r="PFN573" s="546"/>
      <c r="PFO573" s="546"/>
      <c r="PFP573" s="546"/>
      <c r="PFQ573" s="546"/>
      <c r="PFR573" s="546"/>
      <c r="PFS573" s="546"/>
      <c r="PFT573" s="546"/>
      <c r="PFU573" s="546"/>
      <c r="PFV573" s="546"/>
      <c r="PFW573" s="546"/>
      <c r="PFX573" s="546"/>
      <c r="PFY573" s="546"/>
      <c r="PFZ573" s="546"/>
      <c r="PGA573" s="546"/>
      <c r="PGB573" s="546"/>
      <c r="PGC573" s="89"/>
      <c r="PGD573" s="89"/>
      <c r="PGE573" s="89"/>
      <c r="PGF573" s="89"/>
      <c r="PGG573" s="89"/>
      <c r="PGH573" s="546"/>
      <c r="PGI573" s="546"/>
      <c r="PGJ573" s="89"/>
      <c r="PGK573" s="89"/>
      <c r="PGL573" s="546"/>
      <c r="PGM573" s="546"/>
      <c r="PGN573" s="89"/>
      <c r="PGO573" s="89"/>
      <c r="PGP573" s="546"/>
      <c r="PGQ573" s="546"/>
      <c r="PGR573" s="546"/>
      <c r="PGS573" s="546"/>
      <c r="PGT573" s="546"/>
      <c r="PGU573" s="546"/>
      <c r="PGV573" s="546"/>
      <c r="PGW573" s="89"/>
      <c r="PGX573" s="89"/>
      <c r="PGY573" s="546"/>
      <c r="PGZ573" s="546"/>
      <c r="PHA573" s="89"/>
      <c r="PHB573" s="89"/>
      <c r="PHC573" s="546"/>
      <c r="PHD573" s="546"/>
      <c r="PHE573" s="546"/>
      <c r="PHF573" s="546"/>
      <c r="PHG573" s="546"/>
      <c r="PHH573" s="204"/>
      <c r="PHI573" s="108"/>
      <c r="PHJ573" s="546"/>
      <c r="PHK573" s="546"/>
      <c r="PHL573" s="546"/>
      <c r="PHM573" s="546"/>
      <c r="PHN573" s="546"/>
      <c r="PHO573" s="546"/>
      <c r="PHP573" s="546"/>
      <c r="PHQ573" s="169"/>
      <c r="PHR573" s="169"/>
      <c r="PHS573" s="169"/>
      <c r="PHT573" s="169"/>
      <c r="PHU573" s="169"/>
      <c r="PHV573" s="169"/>
      <c r="PHW573" s="169"/>
      <c r="PHX573" s="169"/>
      <c r="PHY573" s="169"/>
      <c r="PHZ573" s="169"/>
      <c r="PIA573" s="169"/>
      <c r="PIB573" s="169"/>
      <c r="PIC573" s="169"/>
      <c r="PID573" s="169"/>
      <c r="PIE573" s="169"/>
      <c r="PIF573" s="169"/>
      <c r="PIG573" s="169"/>
      <c r="PIH573" s="169"/>
      <c r="PII573" s="169"/>
      <c r="PIJ573" s="169"/>
      <c r="PIK573" s="169"/>
      <c r="PIL573" s="169"/>
      <c r="PIM573" s="169"/>
      <c r="PIN573" s="169"/>
      <c r="PIO573" s="169"/>
      <c r="PIP573" s="169"/>
      <c r="PIQ573" s="169"/>
      <c r="PIR573" s="169"/>
      <c r="PIS573" s="169"/>
      <c r="PIT573" s="169"/>
      <c r="PIU573" s="169"/>
      <c r="PIV573" s="169"/>
      <c r="PIW573" s="169"/>
      <c r="PIX573" s="169"/>
      <c r="PIY573" s="169"/>
      <c r="PIZ573" s="169"/>
      <c r="PJA573" s="169"/>
      <c r="PJB573" s="169"/>
      <c r="PJC573" s="169"/>
      <c r="PJD573" s="169"/>
      <c r="PJE573" s="169"/>
      <c r="PJF573" s="169"/>
      <c r="PJG573" s="169"/>
      <c r="PJH573" s="169"/>
      <c r="PJI573" s="546"/>
      <c r="PJJ573" s="546"/>
      <c r="PJK573" s="546"/>
      <c r="PJL573" s="546"/>
      <c r="PJM573" s="546"/>
      <c r="PJN573" s="546"/>
      <c r="PJO573" s="546"/>
      <c r="PJP573" s="546"/>
      <c r="PJQ573" s="546"/>
      <c r="PJR573" s="546"/>
      <c r="PJS573" s="546"/>
      <c r="PJT573" s="546"/>
      <c r="PJU573" s="546"/>
      <c r="PJV573" s="546"/>
      <c r="PJW573" s="546"/>
      <c r="PJX573" s="546"/>
      <c r="PJY573" s="546"/>
      <c r="PJZ573" s="546"/>
      <c r="PKA573" s="546"/>
      <c r="PKB573" s="546"/>
      <c r="PKC573" s="546"/>
      <c r="PKD573" s="546"/>
      <c r="PKE573" s="546"/>
      <c r="PKF573" s="546"/>
      <c r="PKG573" s="89"/>
      <c r="PKH573" s="89"/>
      <c r="PKI573" s="89"/>
      <c r="PKJ573" s="89"/>
      <c r="PKK573" s="89"/>
      <c r="PKL573" s="546"/>
      <c r="PKM573" s="546"/>
      <c r="PKN573" s="89"/>
      <c r="PKO573" s="89"/>
      <c r="PKP573" s="546"/>
      <c r="PKQ573" s="546"/>
      <c r="PKR573" s="89"/>
      <c r="PKS573" s="89"/>
      <c r="PKT573" s="546"/>
      <c r="PKU573" s="546"/>
      <c r="PKV573" s="546"/>
      <c r="PKW573" s="546"/>
      <c r="PKX573" s="546"/>
      <c r="PKY573" s="546"/>
      <c r="PKZ573" s="546"/>
      <c r="PLA573" s="89"/>
      <c r="PLB573" s="89"/>
      <c r="PLC573" s="546"/>
      <c r="PLD573" s="546"/>
      <c r="PLE573" s="89"/>
      <c r="PLF573" s="89"/>
      <c r="PLG573" s="546"/>
      <c r="PLH573" s="546"/>
      <c r="PLI573" s="546"/>
      <c r="PLJ573" s="546"/>
      <c r="PLK573" s="546"/>
      <c r="PLL573" s="204"/>
      <c r="PLM573" s="108"/>
      <c r="PLN573" s="546"/>
      <c r="PLO573" s="546"/>
      <c r="PLP573" s="546"/>
      <c r="PLQ573" s="546"/>
      <c r="PLR573" s="546"/>
      <c r="PLS573" s="546"/>
      <c r="PLT573" s="546"/>
      <c r="PLU573" s="169"/>
      <c r="PLV573" s="169"/>
      <c r="PLW573" s="169"/>
      <c r="PLX573" s="169"/>
      <c r="PLY573" s="169"/>
      <c r="PLZ573" s="169"/>
      <c r="PMA573" s="169"/>
      <c r="PMB573" s="169"/>
      <c r="PMC573" s="169"/>
      <c r="PMD573" s="169"/>
      <c r="PME573" s="169"/>
      <c r="PMF573" s="169"/>
      <c r="PMG573" s="169"/>
      <c r="PMH573" s="169"/>
      <c r="PMI573" s="169"/>
      <c r="PMJ573" s="169"/>
      <c r="PMK573" s="169"/>
      <c r="PML573" s="169"/>
      <c r="PMM573" s="169"/>
      <c r="PMN573" s="169"/>
      <c r="PMO573" s="169"/>
      <c r="PMP573" s="169"/>
      <c r="PMQ573" s="169"/>
      <c r="PMR573" s="169"/>
      <c r="PMS573" s="169"/>
      <c r="PMT573" s="169"/>
      <c r="PMU573" s="169"/>
      <c r="PMV573" s="169"/>
      <c r="PMW573" s="169"/>
      <c r="PMX573" s="169"/>
      <c r="PMY573" s="169"/>
      <c r="PMZ573" s="169"/>
      <c r="PNA573" s="169"/>
      <c r="PNB573" s="169"/>
      <c r="PNC573" s="169"/>
      <c r="PND573" s="169"/>
      <c r="PNE573" s="169"/>
      <c r="PNF573" s="169"/>
      <c r="PNG573" s="169"/>
      <c r="PNH573" s="169"/>
      <c r="PNI573" s="169"/>
      <c r="PNJ573" s="169"/>
      <c r="PNK573" s="169"/>
      <c r="PNL573" s="169"/>
      <c r="PNM573" s="546"/>
      <c r="PNN573" s="546"/>
      <c r="PNO573" s="546"/>
      <c r="PNP573" s="546"/>
      <c r="PNQ573" s="546"/>
      <c r="PNR573" s="546"/>
      <c r="PNS573" s="546"/>
      <c r="PNT573" s="546"/>
      <c r="PNU573" s="546"/>
      <c r="PNV573" s="546"/>
      <c r="PNW573" s="546"/>
      <c r="PNX573" s="546"/>
      <c r="PNY573" s="546"/>
      <c r="PNZ573" s="546"/>
      <c r="POA573" s="546"/>
      <c r="POB573" s="546"/>
      <c r="POC573" s="546"/>
      <c r="POD573" s="546"/>
      <c r="POE573" s="546"/>
      <c r="POF573" s="546"/>
      <c r="POG573" s="546"/>
      <c r="POH573" s="546"/>
      <c r="POI573" s="546"/>
      <c r="POJ573" s="546"/>
      <c r="POK573" s="89"/>
      <c r="POL573" s="89"/>
      <c r="POM573" s="89"/>
      <c r="PON573" s="89"/>
      <c r="POO573" s="89"/>
      <c r="POP573" s="546"/>
      <c r="POQ573" s="546"/>
      <c r="POR573" s="89"/>
      <c r="POS573" s="89"/>
      <c r="POT573" s="546"/>
      <c r="POU573" s="546"/>
      <c r="POV573" s="89"/>
      <c r="POW573" s="89"/>
      <c r="POX573" s="546"/>
      <c r="POY573" s="546"/>
      <c r="POZ573" s="546"/>
      <c r="PPA573" s="546"/>
      <c r="PPB573" s="546"/>
      <c r="PPC573" s="546"/>
      <c r="PPD573" s="546"/>
      <c r="PPE573" s="89"/>
      <c r="PPF573" s="89"/>
      <c r="PPG573" s="546"/>
      <c r="PPH573" s="546"/>
      <c r="PPI573" s="89"/>
      <c r="PPJ573" s="89"/>
      <c r="PPK573" s="546"/>
      <c r="PPL573" s="546"/>
      <c r="PPM573" s="546"/>
      <c r="PPN573" s="546"/>
      <c r="PPO573" s="546"/>
      <c r="PPP573" s="204"/>
      <c r="PPQ573" s="108"/>
      <c r="PPR573" s="546"/>
      <c r="PPS573" s="546"/>
      <c r="PPT573" s="546"/>
      <c r="PPU573" s="546"/>
      <c r="PPV573" s="546"/>
      <c r="PPW573" s="546"/>
      <c r="PPX573" s="546"/>
      <c r="PPY573" s="169"/>
      <c r="PPZ573" s="169"/>
      <c r="PQA573" s="169"/>
      <c r="PQB573" s="169"/>
      <c r="PQC573" s="169"/>
      <c r="PQD573" s="169"/>
      <c r="PQE573" s="169"/>
      <c r="PQF573" s="169"/>
      <c r="PQG573" s="169"/>
      <c r="PQH573" s="169"/>
      <c r="PQI573" s="169"/>
      <c r="PQJ573" s="169"/>
      <c r="PQK573" s="169"/>
      <c r="PQL573" s="169"/>
      <c r="PQM573" s="169"/>
      <c r="PQN573" s="169"/>
      <c r="PQO573" s="169"/>
      <c r="PQP573" s="169"/>
      <c r="PQQ573" s="169"/>
      <c r="PQR573" s="169"/>
      <c r="PQS573" s="169"/>
      <c r="PQT573" s="169"/>
      <c r="PQU573" s="169"/>
      <c r="PQV573" s="169"/>
      <c r="PQW573" s="169"/>
      <c r="PQX573" s="169"/>
      <c r="PQY573" s="169"/>
      <c r="PQZ573" s="169"/>
      <c r="PRA573" s="169"/>
      <c r="PRB573" s="169"/>
      <c r="PRC573" s="169"/>
      <c r="PRD573" s="169"/>
      <c r="PRE573" s="169"/>
      <c r="PRF573" s="169"/>
      <c r="PRG573" s="169"/>
      <c r="PRH573" s="169"/>
      <c r="PRI573" s="169"/>
      <c r="PRJ573" s="169"/>
      <c r="PRK573" s="169"/>
      <c r="PRL573" s="169"/>
      <c r="PRM573" s="169"/>
      <c r="PRN573" s="169"/>
      <c r="PRO573" s="169"/>
      <c r="PRP573" s="169"/>
      <c r="PRQ573" s="546"/>
      <c r="PRR573" s="546"/>
      <c r="PRS573" s="546"/>
      <c r="PRT573" s="546"/>
      <c r="PRU573" s="546"/>
      <c r="PRV573" s="546"/>
      <c r="PRW573" s="546"/>
      <c r="PRX573" s="546"/>
      <c r="PRY573" s="546"/>
      <c r="PRZ573" s="546"/>
      <c r="PSA573" s="546"/>
      <c r="PSB573" s="546"/>
      <c r="PSC573" s="546"/>
      <c r="PSD573" s="546"/>
      <c r="PSE573" s="546"/>
      <c r="PSF573" s="546"/>
      <c r="PSG573" s="546"/>
      <c r="PSH573" s="546"/>
      <c r="PSI573" s="546"/>
      <c r="PSJ573" s="546"/>
      <c r="PSK573" s="546"/>
      <c r="PSL573" s="546"/>
      <c r="PSM573" s="546"/>
      <c r="PSN573" s="546"/>
      <c r="PSO573" s="89"/>
      <c r="PSP573" s="89"/>
      <c r="PSQ573" s="89"/>
      <c r="PSR573" s="89"/>
      <c r="PSS573" s="89"/>
      <c r="PST573" s="546"/>
      <c r="PSU573" s="546"/>
      <c r="PSV573" s="89"/>
      <c r="PSW573" s="89"/>
      <c r="PSX573" s="546"/>
      <c r="PSY573" s="546"/>
      <c r="PSZ573" s="89"/>
      <c r="PTA573" s="89"/>
      <c r="PTB573" s="546"/>
      <c r="PTC573" s="546"/>
      <c r="PTD573" s="546"/>
      <c r="PTE573" s="546"/>
      <c r="PTF573" s="546"/>
      <c r="PTG573" s="546"/>
      <c r="PTH573" s="546"/>
      <c r="PTI573" s="89"/>
      <c r="PTJ573" s="89"/>
      <c r="PTK573" s="546"/>
      <c r="PTL573" s="546"/>
      <c r="PTM573" s="89"/>
      <c r="PTN573" s="89"/>
      <c r="PTO573" s="546"/>
      <c r="PTP573" s="546"/>
      <c r="PTQ573" s="546"/>
      <c r="PTR573" s="546"/>
      <c r="PTS573" s="546"/>
      <c r="PTT573" s="204"/>
      <c r="PTU573" s="108"/>
      <c r="PTV573" s="546"/>
      <c r="PTW573" s="546"/>
      <c r="PTX573" s="546"/>
      <c r="PTY573" s="546"/>
      <c r="PTZ573" s="546"/>
      <c r="PUA573" s="546"/>
      <c r="PUB573" s="546"/>
      <c r="PUC573" s="169"/>
      <c r="PUD573" s="169"/>
      <c r="PUE573" s="169"/>
      <c r="PUF573" s="169"/>
      <c r="PUG573" s="169"/>
      <c r="PUH573" s="169"/>
      <c r="PUI573" s="169"/>
      <c r="PUJ573" s="169"/>
      <c r="PUK573" s="169"/>
      <c r="PUL573" s="169"/>
      <c r="PUM573" s="169"/>
      <c r="PUN573" s="169"/>
      <c r="PUO573" s="169"/>
      <c r="PUP573" s="169"/>
      <c r="PUQ573" s="169"/>
      <c r="PUR573" s="169"/>
      <c r="PUS573" s="169"/>
      <c r="PUT573" s="169"/>
      <c r="PUU573" s="169"/>
      <c r="PUV573" s="169"/>
      <c r="PUW573" s="169"/>
      <c r="PUX573" s="169"/>
      <c r="PUY573" s="169"/>
      <c r="PUZ573" s="169"/>
      <c r="PVA573" s="169"/>
      <c r="PVB573" s="169"/>
      <c r="PVC573" s="169"/>
      <c r="PVD573" s="169"/>
      <c r="PVE573" s="169"/>
      <c r="PVF573" s="169"/>
      <c r="PVG573" s="169"/>
      <c r="PVH573" s="169"/>
      <c r="PVI573" s="169"/>
      <c r="PVJ573" s="169"/>
      <c r="PVK573" s="169"/>
      <c r="PVL573" s="169"/>
      <c r="PVM573" s="169"/>
      <c r="PVN573" s="169"/>
      <c r="PVO573" s="169"/>
      <c r="PVP573" s="169"/>
      <c r="PVQ573" s="169"/>
      <c r="PVR573" s="169"/>
      <c r="PVS573" s="169"/>
      <c r="PVT573" s="169"/>
      <c r="PVU573" s="546"/>
      <c r="PVV573" s="546"/>
      <c r="PVW573" s="546"/>
      <c r="PVX573" s="546"/>
      <c r="PVY573" s="546"/>
      <c r="PVZ573" s="546"/>
      <c r="PWA573" s="546"/>
      <c r="PWB573" s="546"/>
      <c r="PWC573" s="546"/>
      <c r="PWD573" s="546"/>
      <c r="PWE573" s="546"/>
      <c r="PWF573" s="546"/>
      <c r="PWG573" s="546"/>
      <c r="PWH573" s="546"/>
      <c r="PWI573" s="546"/>
      <c r="PWJ573" s="546"/>
      <c r="PWK573" s="546"/>
      <c r="PWL573" s="546"/>
      <c r="PWM573" s="546"/>
      <c r="PWN573" s="546"/>
      <c r="PWO573" s="546"/>
      <c r="PWP573" s="546"/>
      <c r="PWQ573" s="546"/>
      <c r="PWR573" s="546"/>
      <c r="PWS573" s="89"/>
      <c r="PWT573" s="89"/>
      <c r="PWU573" s="89"/>
      <c r="PWV573" s="89"/>
      <c r="PWW573" s="89"/>
      <c r="PWX573" s="546"/>
      <c r="PWY573" s="546"/>
      <c r="PWZ573" s="89"/>
      <c r="PXA573" s="89"/>
      <c r="PXB573" s="546"/>
      <c r="PXC573" s="546"/>
      <c r="PXD573" s="89"/>
      <c r="PXE573" s="89"/>
      <c r="PXF573" s="546"/>
      <c r="PXG573" s="546"/>
      <c r="PXH573" s="546"/>
      <c r="PXI573" s="546"/>
      <c r="PXJ573" s="546"/>
      <c r="PXK573" s="546"/>
      <c r="PXL573" s="546"/>
      <c r="PXM573" s="89"/>
      <c r="PXN573" s="89"/>
      <c r="PXO573" s="546"/>
      <c r="PXP573" s="546"/>
      <c r="PXQ573" s="89"/>
      <c r="PXR573" s="89"/>
      <c r="PXS573" s="546"/>
      <c r="PXT573" s="546"/>
      <c r="PXU573" s="546"/>
      <c r="PXV573" s="546"/>
      <c r="PXW573" s="546"/>
      <c r="PXX573" s="204"/>
      <c r="PXY573" s="108"/>
      <c r="PXZ573" s="546"/>
      <c r="PYA573" s="546"/>
      <c r="PYB573" s="546"/>
      <c r="PYC573" s="546"/>
      <c r="PYD573" s="546"/>
      <c r="PYE573" s="546"/>
      <c r="PYF573" s="546"/>
      <c r="PYG573" s="169"/>
      <c r="PYH573" s="169"/>
      <c r="PYI573" s="169"/>
      <c r="PYJ573" s="169"/>
      <c r="PYK573" s="169"/>
      <c r="PYL573" s="169"/>
      <c r="PYM573" s="169"/>
      <c r="PYN573" s="169"/>
      <c r="PYO573" s="169"/>
      <c r="PYP573" s="169"/>
      <c r="PYQ573" s="169"/>
      <c r="PYR573" s="169"/>
      <c r="PYS573" s="169"/>
      <c r="PYT573" s="169"/>
      <c r="PYU573" s="169"/>
      <c r="PYV573" s="169"/>
      <c r="PYW573" s="169"/>
      <c r="PYX573" s="169"/>
      <c r="PYY573" s="169"/>
      <c r="PYZ573" s="169"/>
      <c r="PZA573" s="169"/>
      <c r="PZB573" s="169"/>
      <c r="PZC573" s="169"/>
      <c r="PZD573" s="169"/>
      <c r="PZE573" s="169"/>
      <c r="PZF573" s="169"/>
      <c r="PZG573" s="169"/>
      <c r="PZH573" s="169"/>
      <c r="PZI573" s="169"/>
      <c r="PZJ573" s="169"/>
      <c r="PZK573" s="169"/>
      <c r="PZL573" s="169"/>
      <c r="PZM573" s="169"/>
      <c r="PZN573" s="169"/>
      <c r="PZO573" s="169"/>
      <c r="PZP573" s="169"/>
      <c r="PZQ573" s="169"/>
      <c r="PZR573" s="169"/>
      <c r="PZS573" s="169"/>
      <c r="PZT573" s="169"/>
      <c r="PZU573" s="169"/>
      <c r="PZV573" s="169"/>
      <c r="PZW573" s="169"/>
      <c r="PZX573" s="169"/>
      <c r="PZY573" s="546"/>
      <c r="PZZ573" s="546"/>
      <c r="QAA573" s="546"/>
      <c r="QAB573" s="546"/>
      <c r="QAC573" s="546"/>
      <c r="QAD573" s="546"/>
      <c r="QAE573" s="546"/>
      <c r="QAF573" s="546"/>
      <c r="QAG573" s="546"/>
      <c r="QAH573" s="546"/>
      <c r="QAI573" s="546"/>
      <c r="QAJ573" s="546"/>
      <c r="QAK573" s="546"/>
      <c r="QAL573" s="546"/>
      <c r="QAM573" s="546"/>
      <c r="QAN573" s="546"/>
      <c r="QAO573" s="546"/>
      <c r="QAP573" s="546"/>
      <c r="QAQ573" s="546"/>
      <c r="QAR573" s="546"/>
      <c r="QAS573" s="546"/>
      <c r="QAT573" s="546"/>
      <c r="QAU573" s="546"/>
      <c r="QAV573" s="546"/>
      <c r="QAW573" s="89"/>
      <c r="QAX573" s="89"/>
      <c r="QAY573" s="89"/>
      <c r="QAZ573" s="89"/>
      <c r="QBA573" s="89"/>
      <c r="QBB573" s="546"/>
      <c r="QBC573" s="546"/>
      <c r="QBD573" s="89"/>
      <c r="QBE573" s="89"/>
      <c r="QBF573" s="546"/>
      <c r="QBG573" s="546"/>
      <c r="QBH573" s="89"/>
      <c r="QBI573" s="89"/>
      <c r="QBJ573" s="546"/>
      <c r="QBK573" s="546"/>
      <c r="QBL573" s="546"/>
      <c r="QBM573" s="546"/>
      <c r="QBN573" s="546"/>
      <c r="QBO573" s="546"/>
      <c r="QBP573" s="546"/>
      <c r="QBQ573" s="89"/>
      <c r="QBR573" s="89"/>
      <c r="QBS573" s="546"/>
      <c r="QBT573" s="546"/>
      <c r="QBU573" s="89"/>
      <c r="QBV573" s="89"/>
      <c r="QBW573" s="546"/>
      <c r="QBX573" s="546"/>
      <c r="QBY573" s="546"/>
      <c r="QBZ573" s="546"/>
      <c r="QCA573" s="546"/>
      <c r="QCB573" s="204"/>
      <c r="QCC573" s="108"/>
      <c r="QCD573" s="546"/>
      <c r="QCE573" s="546"/>
      <c r="QCF573" s="546"/>
      <c r="QCG573" s="546"/>
      <c r="QCH573" s="546"/>
      <c r="QCI573" s="546"/>
      <c r="QCJ573" s="546"/>
      <c r="QCK573" s="169"/>
      <c r="QCL573" s="169"/>
      <c r="QCM573" s="169"/>
      <c r="QCN573" s="169"/>
      <c r="QCO573" s="169"/>
      <c r="QCP573" s="169"/>
      <c r="QCQ573" s="169"/>
      <c r="QCR573" s="169"/>
      <c r="QCS573" s="169"/>
      <c r="QCT573" s="169"/>
      <c r="QCU573" s="169"/>
      <c r="QCV573" s="169"/>
      <c r="QCW573" s="169"/>
      <c r="QCX573" s="169"/>
      <c r="QCY573" s="169"/>
      <c r="QCZ573" s="169"/>
      <c r="QDA573" s="169"/>
      <c r="QDB573" s="169"/>
      <c r="QDC573" s="169"/>
      <c r="QDD573" s="169"/>
      <c r="QDE573" s="169"/>
      <c r="QDF573" s="169"/>
      <c r="QDG573" s="169"/>
      <c r="QDH573" s="169"/>
      <c r="QDI573" s="169"/>
      <c r="QDJ573" s="169"/>
      <c r="QDK573" s="169"/>
      <c r="QDL573" s="169"/>
      <c r="QDM573" s="169"/>
      <c r="QDN573" s="169"/>
      <c r="QDO573" s="169"/>
      <c r="QDP573" s="169"/>
      <c r="QDQ573" s="169"/>
      <c r="QDR573" s="169"/>
      <c r="QDS573" s="169"/>
      <c r="QDT573" s="169"/>
      <c r="QDU573" s="169"/>
      <c r="QDV573" s="169"/>
      <c r="QDW573" s="169"/>
      <c r="QDX573" s="169"/>
      <c r="QDY573" s="169"/>
      <c r="QDZ573" s="169"/>
      <c r="QEA573" s="169"/>
      <c r="QEB573" s="169"/>
      <c r="QEC573" s="546"/>
      <c r="QED573" s="546"/>
      <c r="QEE573" s="546"/>
      <c r="QEF573" s="546"/>
      <c r="QEG573" s="546"/>
      <c r="QEH573" s="546"/>
      <c r="QEI573" s="546"/>
      <c r="QEJ573" s="546"/>
      <c r="QEK573" s="546"/>
      <c r="QEL573" s="546"/>
      <c r="QEM573" s="546"/>
      <c r="QEN573" s="546"/>
      <c r="QEO573" s="546"/>
      <c r="QEP573" s="546"/>
      <c r="QEQ573" s="546"/>
      <c r="QER573" s="546"/>
      <c r="QES573" s="546"/>
      <c r="QET573" s="546"/>
      <c r="QEU573" s="546"/>
      <c r="QEV573" s="546"/>
      <c r="QEW573" s="546"/>
      <c r="QEX573" s="546"/>
      <c r="QEY573" s="546"/>
      <c r="QEZ573" s="546"/>
      <c r="QFA573" s="89"/>
      <c r="QFB573" s="89"/>
      <c r="QFC573" s="89"/>
      <c r="QFD573" s="89"/>
      <c r="QFE573" s="89"/>
      <c r="QFF573" s="546"/>
      <c r="QFG573" s="546"/>
      <c r="QFH573" s="89"/>
      <c r="QFI573" s="89"/>
      <c r="QFJ573" s="546"/>
      <c r="QFK573" s="546"/>
      <c r="QFL573" s="89"/>
      <c r="QFM573" s="89"/>
      <c r="QFN573" s="546"/>
      <c r="QFO573" s="546"/>
      <c r="QFP573" s="546"/>
      <c r="QFQ573" s="546"/>
      <c r="QFR573" s="546"/>
      <c r="QFS573" s="546"/>
      <c r="QFT573" s="546"/>
      <c r="QFU573" s="89"/>
      <c r="QFV573" s="89"/>
      <c r="QFW573" s="546"/>
      <c r="QFX573" s="546"/>
      <c r="QFY573" s="89"/>
      <c r="QFZ573" s="89"/>
      <c r="QGA573" s="546"/>
      <c r="QGB573" s="546"/>
      <c r="QGC573" s="546"/>
      <c r="QGD573" s="546"/>
      <c r="QGE573" s="546"/>
      <c r="QGF573" s="204"/>
      <c r="QGG573" s="108"/>
      <c r="QGH573" s="546"/>
      <c r="QGI573" s="546"/>
      <c r="QGJ573" s="546"/>
      <c r="QGK573" s="546"/>
      <c r="QGL573" s="546"/>
      <c r="QGM573" s="546"/>
      <c r="QGN573" s="546"/>
      <c r="QGO573" s="169"/>
      <c r="QGP573" s="169"/>
      <c r="QGQ573" s="169"/>
      <c r="QGR573" s="169"/>
      <c r="QGS573" s="169"/>
      <c r="QGT573" s="169"/>
      <c r="QGU573" s="169"/>
      <c r="QGV573" s="169"/>
      <c r="QGW573" s="169"/>
      <c r="QGX573" s="169"/>
      <c r="QGY573" s="169"/>
      <c r="QGZ573" s="169"/>
      <c r="QHA573" s="169"/>
      <c r="QHB573" s="169"/>
      <c r="QHC573" s="169"/>
      <c r="QHD573" s="169"/>
      <c r="QHE573" s="169"/>
      <c r="QHF573" s="169"/>
      <c r="QHG573" s="169"/>
      <c r="QHH573" s="169"/>
      <c r="QHI573" s="169"/>
      <c r="QHJ573" s="169"/>
      <c r="QHK573" s="169"/>
      <c r="QHL573" s="169"/>
      <c r="QHM573" s="169"/>
      <c r="QHN573" s="169"/>
      <c r="QHO573" s="169"/>
      <c r="QHP573" s="169"/>
      <c r="QHQ573" s="169"/>
      <c r="QHR573" s="169"/>
      <c r="QHS573" s="169"/>
      <c r="QHT573" s="169"/>
      <c r="QHU573" s="169"/>
      <c r="QHV573" s="169"/>
      <c r="QHW573" s="169"/>
      <c r="QHX573" s="169"/>
      <c r="QHY573" s="169"/>
      <c r="QHZ573" s="169"/>
      <c r="QIA573" s="169"/>
      <c r="QIB573" s="169"/>
      <c r="QIC573" s="169"/>
      <c r="QID573" s="169"/>
      <c r="QIE573" s="169"/>
      <c r="QIF573" s="169"/>
      <c r="QIG573" s="546"/>
      <c r="QIH573" s="546"/>
      <c r="QII573" s="546"/>
      <c r="QIJ573" s="546"/>
      <c r="QIK573" s="546"/>
      <c r="QIL573" s="546"/>
      <c r="QIM573" s="546"/>
      <c r="QIN573" s="546"/>
      <c r="QIO573" s="546"/>
      <c r="QIP573" s="546"/>
      <c r="QIQ573" s="546"/>
      <c r="QIR573" s="546"/>
      <c r="QIS573" s="546"/>
      <c r="QIT573" s="546"/>
      <c r="QIU573" s="546"/>
      <c r="QIV573" s="546"/>
      <c r="QIW573" s="546"/>
      <c r="QIX573" s="546"/>
      <c r="QIY573" s="546"/>
      <c r="QIZ573" s="546"/>
      <c r="QJA573" s="546"/>
      <c r="QJB573" s="546"/>
      <c r="QJC573" s="546"/>
      <c r="QJD573" s="546"/>
      <c r="QJE573" s="89"/>
      <c r="QJF573" s="89"/>
      <c r="QJG573" s="89"/>
      <c r="QJH573" s="89"/>
      <c r="QJI573" s="89"/>
      <c r="QJJ573" s="546"/>
      <c r="QJK573" s="546"/>
      <c r="QJL573" s="89"/>
      <c r="QJM573" s="89"/>
      <c r="QJN573" s="546"/>
      <c r="QJO573" s="546"/>
      <c r="QJP573" s="89"/>
      <c r="QJQ573" s="89"/>
      <c r="QJR573" s="546"/>
      <c r="QJS573" s="546"/>
      <c r="QJT573" s="546"/>
      <c r="QJU573" s="546"/>
      <c r="QJV573" s="546"/>
      <c r="QJW573" s="546"/>
      <c r="QJX573" s="546"/>
      <c r="QJY573" s="89"/>
      <c r="QJZ573" s="89"/>
      <c r="QKA573" s="546"/>
      <c r="QKB573" s="546"/>
      <c r="QKC573" s="89"/>
      <c r="QKD573" s="89"/>
      <c r="QKE573" s="546"/>
      <c r="QKF573" s="546"/>
      <c r="QKG573" s="546"/>
      <c r="QKH573" s="546"/>
      <c r="QKI573" s="546"/>
      <c r="QKJ573" s="204"/>
      <c r="QKK573" s="108"/>
      <c r="QKL573" s="546"/>
      <c r="QKM573" s="546"/>
      <c r="QKN573" s="546"/>
      <c r="QKO573" s="546"/>
      <c r="QKP573" s="546"/>
      <c r="QKQ573" s="546"/>
      <c r="QKR573" s="546"/>
      <c r="QKS573" s="169"/>
      <c r="QKT573" s="169"/>
      <c r="QKU573" s="169"/>
      <c r="QKV573" s="169"/>
      <c r="QKW573" s="169"/>
      <c r="QKX573" s="169"/>
      <c r="QKY573" s="169"/>
      <c r="QKZ573" s="169"/>
      <c r="QLA573" s="169"/>
      <c r="QLB573" s="169"/>
      <c r="QLC573" s="169"/>
      <c r="QLD573" s="169"/>
      <c r="QLE573" s="169"/>
      <c r="QLF573" s="169"/>
      <c r="QLG573" s="169"/>
      <c r="QLH573" s="169"/>
      <c r="QLI573" s="169"/>
      <c r="QLJ573" s="169"/>
      <c r="QLK573" s="169"/>
      <c r="QLL573" s="169"/>
      <c r="QLM573" s="169"/>
      <c r="QLN573" s="169"/>
      <c r="QLO573" s="169"/>
      <c r="QLP573" s="169"/>
      <c r="QLQ573" s="169"/>
      <c r="QLR573" s="169"/>
      <c r="QLS573" s="169"/>
      <c r="QLT573" s="169"/>
      <c r="QLU573" s="169"/>
      <c r="QLV573" s="169"/>
      <c r="QLW573" s="169"/>
      <c r="QLX573" s="169"/>
      <c r="QLY573" s="169"/>
      <c r="QLZ573" s="169"/>
      <c r="QMA573" s="169"/>
      <c r="QMB573" s="169"/>
      <c r="QMC573" s="169"/>
      <c r="QMD573" s="169"/>
      <c r="QME573" s="169"/>
      <c r="QMF573" s="169"/>
      <c r="QMG573" s="169"/>
      <c r="QMH573" s="169"/>
      <c r="QMI573" s="169"/>
      <c r="QMJ573" s="169"/>
      <c r="QMK573" s="546"/>
      <c r="QML573" s="546"/>
      <c r="QMM573" s="546"/>
      <c r="QMN573" s="546"/>
      <c r="QMO573" s="546"/>
      <c r="QMP573" s="546"/>
      <c r="QMQ573" s="546"/>
      <c r="QMR573" s="546"/>
      <c r="QMS573" s="546"/>
      <c r="QMT573" s="546"/>
      <c r="QMU573" s="546"/>
      <c r="QMV573" s="546"/>
      <c r="QMW573" s="546"/>
      <c r="QMX573" s="546"/>
      <c r="QMY573" s="546"/>
      <c r="QMZ573" s="546"/>
      <c r="QNA573" s="546"/>
      <c r="QNB573" s="546"/>
      <c r="QNC573" s="546"/>
      <c r="QND573" s="546"/>
      <c r="QNE573" s="546"/>
      <c r="QNF573" s="546"/>
      <c r="QNG573" s="546"/>
      <c r="QNH573" s="546"/>
      <c r="QNI573" s="89"/>
      <c r="QNJ573" s="89"/>
      <c r="QNK573" s="89"/>
      <c r="QNL573" s="89"/>
      <c r="QNM573" s="89"/>
      <c r="QNN573" s="546"/>
      <c r="QNO573" s="546"/>
      <c r="QNP573" s="89"/>
      <c r="QNQ573" s="89"/>
      <c r="QNR573" s="546"/>
      <c r="QNS573" s="546"/>
      <c r="QNT573" s="89"/>
      <c r="QNU573" s="89"/>
      <c r="QNV573" s="546"/>
      <c r="QNW573" s="546"/>
      <c r="QNX573" s="546"/>
      <c r="QNY573" s="546"/>
      <c r="QNZ573" s="546"/>
      <c r="QOA573" s="546"/>
      <c r="QOB573" s="546"/>
      <c r="QOC573" s="89"/>
      <c r="QOD573" s="89"/>
      <c r="QOE573" s="546"/>
      <c r="QOF573" s="546"/>
      <c r="QOG573" s="89"/>
      <c r="QOH573" s="89"/>
      <c r="QOI573" s="546"/>
      <c r="QOJ573" s="546"/>
      <c r="QOK573" s="546"/>
      <c r="QOL573" s="546"/>
      <c r="QOM573" s="546"/>
      <c r="QON573" s="204"/>
      <c r="QOO573" s="108"/>
      <c r="QOP573" s="546"/>
      <c r="QOQ573" s="546"/>
      <c r="QOR573" s="546"/>
      <c r="QOS573" s="546"/>
      <c r="QOT573" s="546"/>
      <c r="QOU573" s="546"/>
      <c r="QOV573" s="546"/>
      <c r="QOW573" s="169"/>
      <c r="QOX573" s="169"/>
      <c r="QOY573" s="169"/>
      <c r="QOZ573" s="169"/>
      <c r="QPA573" s="169"/>
      <c r="QPB573" s="169"/>
      <c r="QPC573" s="169"/>
      <c r="QPD573" s="169"/>
      <c r="QPE573" s="169"/>
      <c r="QPF573" s="169"/>
      <c r="QPG573" s="169"/>
      <c r="QPH573" s="169"/>
      <c r="QPI573" s="169"/>
      <c r="QPJ573" s="169"/>
      <c r="QPK573" s="169"/>
      <c r="QPL573" s="169"/>
      <c r="QPM573" s="169"/>
      <c r="QPN573" s="169"/>
      <c r="QPO573" s="169"/>
      <c r="QPP573" s="169"/>
      <c r="QPQ573" s="169"/>
      <c r="QPR573" s="169"/>
      <c r="QPS573" s="169"/>
      <c r="QPT573" s="169"/>
      <c r="QPU573" s="169"/>
      <c r="QPV573" s="169"/>
      <c r="QPW573" s="169"/>
      <c r="QPX573" s="169"/>
      <c r="QPY573" s="169"/>
      <c r="QPZ573" s="169"/>
      <c r="QQA573" s="169"/>
      <c r="QQB573" s="169"/>
      <c r="QQC573" s="169"/>
      <c r="QQD573" s="169"/>
      <c r="QQE573" s="169"/>
      <c r="QQF573" s="169"/>
      <c r="QQG573" s="169"/>
      <c r="QQH573" s="169"/>
      <c r="QQI573" s="169"/>
      <c r="QQJ573" s="169"/>
      <c r="QQK573" s="169"/>
      <c r="QQL573" s="169"/>
      <c r="QQM573" s="169"/>
      <c r="QQN573" s="169"/>
      <c r="QQO573" s="546"/>
      <c r="QQP573" s="546"/>
      <c r="QQQ573" s="546"/>
      <c r="QQR573" s="546"/>
      <c r="QQS573" s="546"/>
      <c r="QQT573" s="546"/>
      <c r="QQU573" s="546"/>
      <c r="QQV573" s="546"/>
      <c r="QQW573" s="546"/>
      <c r="QQX573" s="546"/>
      <c r="QQY573" s="546"/>
      <c r="QQZ573" s="546"/>
      <c r="QRA573" s="546"/>
      <c r="QRB573" s="546"/>
      <c r="QRC573" s="546"/>
      <c r="QRD573" s="546"/>
      <c r="QRE573" s="546"/>
      <c r="QRF573" s="546"/>
      <c r="QRG573" s="546"/>
      <c r="QRH573" s="546"/>
      <c r="QRI573" s="546"/>
      <c r="QRJ573" s="546"/>
      <c r="QRK573" s="546"/>
      <c r="QRL573" s="546"/>
      <c r="QRM573" s="89"/>
      <c r="QRN573" s="89"/>
      <c r="QRO573" s="89"/>
      <c r="QRP573" s="89"/>
      <c r="QRQ573" s="89"/>
      <c r="QRR573" s="546"/>
      <c r="QRS573" s="546"/>
      <c r="QRT573" s="89"/>
      <c r="QRU573" s="89"/>
      <c r="QRV573" s="546"/>
      <c r="QRW573" s="546"/>
      <c r="QRX573" s="89"/>
      <c r="QRY573" s="89"/>
      <c r="QRZ573" s="546"/>
      <c r="QSA573" s="546"/>
      <c r="QSB573" s="546"/>
      <c r="QSC573" s="546"/>
      <c r="QSD573" s="546"/>
      <c r="QSE573" s="546"/>
      <c r="QSF573" s="546"/>
      <c r="QSG573" s="89"/>
      <c r="QSH573" s="89"/>
      <c r="QSI573" s="546"/>
      <c r="QSJ573" s="546"/>
      <c r="QSK573" s="89"/>
      <c r="QSL573" s="89"/>
      <c r="QSM573" s="546"/>
      <c r="QSN573" s="546"/>
      <c r="QSO573" s="546"/>
      <c r="QSP573" s="546"/>
      <c r="QSQ573" s="546"/>
      <c r="QSR573" s="204"/>
      <c r="QSS573" s="108"/>
      <c r="QST573" s="546"/>
      <c r="QSU573" s="546"/>
      <c r="QSV573" s="546"/>
      <c r="QSW573" s="546"/>
      <c r="QSX573" s="546"/>
      <c r="QSY573" s="546"/>
      <c r="QSZ573" s="546"/>
      <c r="QTA573" s="169"/>
      <c r="QTB573" s="169"/>
      <c r="QTC573" s="169"/>
      <c r="QTD573" s="169"/>
      <c r="QTE573" s="169"/>
      <c r="QTF573" s="169"/>
      <c r="QTG573" s="169"/>
      <c r="QTH573" s="169"/>
      <c r="QTI573" s="169"/>
      <c r="QTJ573" s="169"/>
      <c r="QTK573" s="169"/>
      <c r="QTL573" s="169"/>
      <c r="QTM573" s="169"/>
      <c r="QTN573" s="169"/>
      <c r="QTO573" s="169"/>
      <c r="QTP573" s="169"/>
      <c r="QTQ573" s="169"/>
      <c r="QTR573" s="169"/>
      <c r="QTS573" s="169"/>
      <c r="QTT573" s="169"/>
      <c r="QTU573" s="169"/>
      <c r="QTV573" s="169"/>
      <c r="QTW573" s="169"/>
      <c r="QTX573" s="169"/>
      <c r="QTY573" s="169"/>
      <c r="QTZ573" s="169"/>
      <c r="QUA573" s="169"/>
      <c r="QUB573" s="169"/>
      <c r="QUC573" s="169"/>
      <c r="QUD573" s="169"/>
      <c r="QUE573" s="169"/>
      <c r="QUF573" s="169"/>
      <c r="QUG573" s="169"/>
      <c r="QUH573" s="169"/>
      <c r="QUI573" s="169"/>
      <c r="QUJ573" s="169"/>
      <c r="QUK573" s="169"/>
      <c r="QUL573" s="169"/>
      <c r="QUM573" s="169"/>
      <c r="QUN573" s="169"/>
      <c r="QUO573" s="169"/>
      <c r="QUP573" s="169"/>
      <c r="QUQ573" s="169"/>
      <c r="QUR573" s="169"/>
      <c r="QUS573" s="546"/>
      <c r="QUT573" s="546"/>
      <c r="QUU573" s="546"/>
      <c r="QUV573" s="546"/>
      <c r="QUW573" s="546"/>
      <c r="QUX573" s="546"/>
      <c r="QUY573" s="546"/>
      <c r="QUZ573" s="546"/>
      <c r="QVA573" s="546"/>
      <c r="QVB573" s="546"/>
      <c r="QVC573" s="546"/>
      <c r="QVD573" s="546"/>
      <c r="QVE573" s="546"/>
      <c r="QVF573" s="546"/>
      <c r="QVG573" s="546"/>
      <c r="QVH573" s="546"/>
      <c r="QVI573" s="546"/>
      <c r="QVJ573" s="546"/>
      <c r="QVK573" s="546"/>
      <c r="QVL573" s="546"/>
      <c r="QVM573" s="546"/>
      <c r="QVN573" s="546"/>
      <c r="QVO573" s="546"/>
      <c r="QVP573" s="546"/>
      <c r="QVQ573" s="89"/>
      <c r="QVR573" s="89"/>
      <c r="QVS573" s="89"/>
      <c r="QVT573" s="89"/>
      <c r="QVU573" s="89"/>
      <c r="QVV573" s="546"/>
      <c r="QVW573" s="546"/>
      <c r="QVX573" s="89"/>
      <c r="QVY573" s="89"/>
      <c r="QVZ573" s="546"/>
      <c r="QWA573" s="546"/>
      <c r="QWB573" s="89"/>
      <c r="QWC573" s="89"/>
      <c r="QWD573" s="546"/>
      <c r="QWE573" s="546"/>
      <c r="QWF573" s="546"/>
      <c r="QWG573" s="546"/>
      <c r="QWH573" s="546"/>
      <c r="QWI573" s="546"/>
      <c r="QWJ573" s="546"/>
      <c r="QWK573" s="89"/>
      <c r="QWL573" s="89"/>
      <c r="QWM573" s="546"/>
      <c r="QWN573" s="546"/>
      <c r="QWO573" s="89"/>
      <c r="QWP573" s="89"/>
      <c r="QWQ573" s="546"/>
      <c r="QWR573" s="546"/>
      <c r="QWS573" s="546"/>
      <c r="QWT573" s="546"/>
      <c r="QWU573" s="546"/>
      <c r="QWV573" s="204"/>
      <c r="QWW573" s="108"/>
      <c r="QWX573" s="546"/>
      <c r="QWY573" s="546"/>
      <c r="QWZ573" s="546"/>
      <c r="QXA573" s="546"/>
      <c r="QXB573" s="546"/>
      <c r="QXC573" s="546"/>
      <c r="QXD573" s="546"/>
      <c r="QXE573" s="169"/>
      <c r="QXF573" s="169"/>
      <c r="QXG573" s="169"/>
      <c r="QXH573" s="169"/>
      <c r="QXI573" s="169"/>
      <c r="QXJ573" s="169"/>
      <c r="QXK573" s="169"/>
      <c r="QXL573" s="169"/>
      <c r="QXM573" s="169"/>
      <c r="QXN573" s="169"/>
      <c r="QXO573" s="169"/>
      <c r="QXP573" s="169"/>
      <c r="QXQ573" s="169"/>
      <c r="QXR573" s="169"/>
      <c r="QXS573" s="169"/>
      <c r="QXT573" s="169"/>
      <c r="QXU573" s="169"/>
      <c r="QXV573" s="169"/>
      <c r="QXW573" s="169"/>
      <c r="QXX573" s="169"/>
      <c r="QXY573" s="169"/>
      <c r="QXZ573" s="169"/>
      <c r="QYA573" s="169"/>
      <c r="QYB573" s="169"/>
      <c r="QYC573" s="169"/>
      <c r="QYD573" s="169"/>
      <c r="QYE573" s="169"/>
      <c r="QYF573" s="169"/>
      <c r="QYG573" s="169"/>
      <c r="QYH573" s="169"/>
      <c r="QYI573" s="169"/>
      <c r="QYJ573" s="169"/>
      <c r="QYK573" s="169"/>
      <c r="QYL573" s="169"/>
      <c r="QYM573" s="169"/>
      <c r="QYN573" s="169"/>
      <c r="QYO573" s="169"/>
      <c r="QYP573" s="169"/>
      <c r="QYQ573" s="169"/>
      <c r="QYR573" s="169"/>
      <c r="QYS573" s="169"/>
      <c r="QYT573" s="169"/>
      <c r="QYU573" s="169"/>
      <c r="QYV573" s="169"/>
      <c r="QYW573" s="546"/>
      <c r="QYX573" s="546"/>
      <c r="QYY573" s="546"/>
      <c r="QYZ573" s="546"/>
      <c r="QZA573" s="546"/>
      <c r="QZB573" s="546"/>
      <c r="QZC573" s="546"/>
      <c r="QZD573" s="546"/>
      <c r="QZE573" s="546"/>
      <c r="QZF573" s="546"/>
      <c r="QZG573" s="546"/>
      <c r="QZH573" s="546"/>
      <c r="QZI573" s="546"/>
      <c r="QZJ573" s="546"/>
      <c r="QZK573" s="546"/>
      <c r="QZL573" s="546"/>
      <c r="QZM573" s="546"/>
      <c r="QZN573" s="546"/>
      <c r="QZO573" s="546"/>
      <c r="QZP573" s="546"/>
      <c r="QZQ573" s="546"/>
      <c r="QZR573" s="546"/>
      <c r="QZS573" s="546"/>
      <c r="QZT573" s="546"/>
      <c r="QZU573" s="89"/>
      <c r="QZV573" s="89"/>
      <c r="QZW573" s="89"/>
      <c r="QZX573" s="89"/>
      <c r="QZY573" s="89"/>
      <c r="QZZ573" s="546"/>
      <c r="RAA573" s="546"/>
      <c r="RAB573" s="89"/>
      <c r="RAC573" s="89"/>
      <c r="RAD573" s="546"/>
      <c r="RAE573" s="546"/>
      <c r="RAF573" s="89"/>
      <c r="RAG573" s="89"/>
      <c r="RAH573" s="546"/>
      <c r="RAI573" s="546"/>
      <c r="RAJ573" s="546"/>
      <c r="RAK573" s="546"/>
      <c r="RAL573" s="546"/>
      <c r="RAM573" s="546"/>
      <c r="RAN573" s="546"/>
      <c r="RAO573" s="89"/>
      <c r="RAP573" s="89"/>
      <c r="RAQ573" s="546"/>
      <c r="RAR573" s="546"/>
      <c r="RAS573" s="89"/>
      <c r="RAT573" s="89"/>
      <c r="RAU573" s="546"/>
      <c r="RAV573" s="546"/>
      <c r="RAW573" s="546"/>
      <c r="RAX573" s="546"/>
      <c r="RAY573" s="546"/>
      <c r="RAZ573" s="204"/>
      <c r="RBA573" s="108"/>
      <c r="RBB573" s="546"/>
      <c r="RBC573" s="546"/>
      <c r="RBD573" s="546"/>
      <c r="RBE573" s="546"/>
      <c r="RBF573" s="546"/>
      <c r="RBG573" s="546"/>
      <c r="RBH573" s="546"/>
      <c r="RBI573" s="169"/>
      <c r="RBJ573" s="169"/>
      <c r="RBK573" s="169"/>
      <c r="RBL573" s="169"/>
      <c r="RBM573" s="169"/>
      <c r="RBN573" s="169"/>
      <c r="RBO573" s="169"/>
      <c r="RBP573" s="169"/>
      <c r="RBQ573" s="169"/>
      <c r="RBR573" s="169"/>
      <c r="RBS573" s="169"/>
      <c r="RBT573" s="169"/>
      <c r="RBU573" s="169"/>
      <c r="RBV573" s="169"/>
      <c r="RBW573" s="169"/>
      <c r="RBX573" s="169"/>
      <c r="RBY573" s="169"/>
      <c r="RBZ573" s="169"/>
      <c r="RCA573" s="169"/>
      <c r="RCB573" s="169"/>
      <c r="RCC573" s="169"/>
      <c r="RCD573" s="169"/>
      <c r="RCE573" s="169"/>
      <c r="RCF573" s="169"/>
      <c r="RCG573" s="169"/>
      <c r="RCH573" s="169"/>
      <c r="RCI573" s="169"/>
      <c r="RCJ573" s="169"/>
      <c r="RCK573" s="169"/>
      <c r="RCL573" s="169"/>
      <c r="RCM573" s="169"/>
      <c r="RCN573" s="169"/>
      <c r="RCO573" s="169"/>
      <c r="RCP573" s="169"/>
      <c r="RCQ573" s="169"/>
      <c r="RCR573" s="169"/>
      <c r="RCS573" s="169"/>
      <c r="RCT573" s="169"/>
      <c r="RCU573" s="169"/>
      <c r="RCV573" s="169"/>
      <c r="RCW573" s="169"/>
      <c r="RCX573" s="169"/>
      <c r="RCY573" s="169"/>
      <c r="RCZ573" s="169"/>
      <c r="RDA573" s="546"/>
      <c r="RDB573" s="546"/>
      <c r="RDC573" s="546"/>
      <c r="RDD573" s="546"/>
      <c r="RDE573" s="546"/>
      <c r="RDF573" s="546"/>
      <c r="RDG573" s="546"/>
      <c r="RDH573" s="546"/>
      <c r="RDI573" s="546"/>
      <c r="RDJ573" s="546"/>
      <c r="RDK573" s="546"/>
      <c r="RDL573" s="546"/>
      <c r="RDM573" s="546"/>
      <c r="RDN573" s="546"/>
      <c r="RDO573" s="546"/>
      <c r="RDP573" s="546"/>
      <c r="RDQ573" s="546"/>
      <c r="RDR573" s="546"/>
      <c r="RDS573" s="546"/>
      <c r="RDT573" s="546"/>
      <c r="RDU573" s="546"/>
      <c r="RDV573" s="546"/>
      <c r="RDW573" s="546"/>
    </row>
    <row r="574" spans="1:12295" s="51" customFormat="1" ht="50.25" hidden="1" customHeight="1" x14ac:dyDescent="0.25">
      <c r="B574" s="541"/>
      <c r="C574" s="98" t="s">
        <v>31</v>
      </c>
      <c r="D574" s="99">
        <f>I574</f>
        <v>229785.88885000002</v>
      </c>
      <c r="E574" s="99">
        <f>SUM(E575:E576)</f>
        <v>0</v>
      </c>
      <c r="F574" s="99"/>
      <c r="G574" s="99"/>
      <c r="H574" s="287"/>
      <c r="I574" s="665">
        <f>I569</f>
        <v>229785.88885000002</v>
      </c>
      <c r="J574" s="99">
        <f t="shared" ref="J574" si="1168">K574</f>
        <v>0</v>
      </c>
      <c r="K574" s="99">
        <f>U574</f>
        <v>0</v>
      </c>
      <c r="L574" s="749">
        <f t="shared" si="1164"/>
        <v>0</v>
      </c>
      <c r="M574" s="99">
        <f>SUM(M575:M576)</f>
        <v>0</v>
      </c>
      <c r="N574" s="99"/>
      <c r="O574" s="99"/>
      <c r="P574" s="99"/>
      <c r="Q574" s="99"/>
      <c r="R574" s="99"/>
      <c r="S574" s="287"/>
      <c r="T574" s="287"/>
      <c r="U574" s="665">
        <f>U569</f>
        <v>0</v>
      </c>
      <c r="V574" s="99">
        <f t="shared" ref="V574" si="1169">W574+X574+Y574</f>
        <v>0</v>
      </c>
      <c r="W574" s="287"/>
      <c r="X574" s="287"/>
      <c r="Y574" s="287"/>
      <c r="Z574" s="99">
        <f t="shared" ref="Z574" si="1170">AA574+AB574+AC574</f>
        <v>0</v>
      </c>
      <c r="AA574" s="99">
        <f>E574</f>
        <v>0</v>
      </c>
      <c r="AB574" s="287"/>
      <c r="AC574" s="287"/>
      <c r="AD574" s="287"/>
      <c r="AE574" s="99">
        <f>AO574</f>
        <v>0</v>
      </c>
      <c r="AF574" s="749">
        <f t="shared" si="1165"/>
        <v>0</v>
      </c>
      <c r="AG574" s="99">
        <f>SUM(AG575:AG576)</f>
        <v>0</v>
      </c>
      <c r="AH574" s="749" t="e">
        <f t="shared" si="1166"/>
        <v>#DIV/0!</v>
      </c>
      <c r="AI574" s="99"/>
      <c r="AJ574" s="99"/>
      <c r="AK574" s="99"/>
      <c r="AL574" s="99"/>
      <c r="AM574" s="287"/>
      <c r="AN574" s="287"/>
      <c r="AO574" s="665">
        <f>AO569</f>
        <v>0</v>
      </c>
      <c r="AP574" s="99">
        <f t="shared" ref="AP574" si="1171">AR574+AT574+AX574</f>
        <v>229785.88885000002</v>
      </c>
      <c r="AQ574" s="99"/>
      <c r="AR574" s="99">
        <f>BB574</f>
        <v>229785.88885000002</v>
      </c>
      <c r="AS574" s="749">
        <f t="shared" si="1167"/>
        <v>1</v>
      </c>
      <c r="AT574" s="99">
        <f>SUM(AT575:AT576)</f>
        <v>0</v>
      </c>
      <c r="AU574" s="749"/>
      <c r="AV574" s="99"/>
      <c r="AW574" s="749"/>
      <c r="AX574" s="99"/>
      <c r="AY574" s="749"/>
      <c r="AZ574" s="287"/>
      <c r="BA574" s="749"/>
      <c r="BB574" s="665">
        <f>BB569</f>
        <v>229785.88885000002</v>
      </c>
      <c r="BC574" s="287">
        <f t="shared" ref="BC574" si="1172">AM574</f>
        <v>0</v>
      </c>
      <c r="BD574" s="287"/>
      <c r="BE574" s="99" t="e">
        <f>BI574</f>
        <v>#REF!</v>
      </c>
      <c r="BF574" s="99">
        <f>SUM(BF575:BF576)</f>
        <v>0</v>
      </c>
      <c r="BG574" s="99"/>
      <c r="BH574" s="287"/>
      <c r="BI574" s="665" t="e">
        <f>BI569</f>
        <v>#REF!</v>
      </c>
      <c r="BJ574" s="99">
        <f t="shared" ref="BJ574" si="1173">BK574+BL574+BM574</f>
        <v>0</v>
      </c>
      <c r="BK574" s="99">
        <f>BO574-BF574</f>
        <v>0</v>
      </c>
      <c r="BL574" s="287"/>
      <c r="BM574" s="287"/>
      <c r="BN574" s="99">
        <f>BS574</f>
        <v>0</v>
      </c>
      <c r="BO574" s="99">
        <f>SUM(BO575:BO576)</f>
        <v>0</v>
      </c>
      <c r="BP574" s="99"/>
      <c r="BQ574" s="99"/>
      <c r="BR574" s="287">
        <f t="shared" ref="BR574" si="1174">BH574</f>
        <v>0</v>
      </c>
      <c r="BS574" s="665">
        <f>BS569</f>
        <v>0</v>
      </c>
      <c r="BT574" s="99"/>
      <c r="BU574" s="99">
        <f>BZ574</f>
        <v>100100</v>
      </c>
      <c r="BV574" s="99">
        <f>SUM(BV575:BV576)</f>
        <v>0</v>
      </c>
      <c r="BW574" s="99"/>
      <c r="BX574" s="99"/>
      <c r="BY574" s="287"/>
      <c r="BZ574" s="542">
        <f>BZ569</f>
        <v>100100</v>
      </c>
      <c r="CE574" s="749">
        <f t="shared" si="1155"/>
        <v>1</v>
      </c>
    </row>
    <row r="575" spans="1:12295" s="52" customFormat="1" ht="36.75" customHeight="1" x14ac:dyDescent="0.25">
      <c r="B575" s="204" t="s">
        <v>9</v>
      </c>
      <c r="C575" s="127" t="s">
        <v>64</v>
      </c>
      <c r="D575" s="671">
        <f>E575+H575+I575</f>
        <v>117252.27175000001</v>
      </c>
      <c r="E575" s="89"/>
      <c r="F575" s="89"/>
      <c r="G575" s="89"/>
      <c r="H575" s="89"/>
      <c r="I575" s="671">
        <f>I577+I578</f>
        <v>117252.27175000001</v>
      </c>
      <c r="J575" s="671">
        <v>0</v>
      </c>
      <c r="K575" s="671">
        <f>M575+S575+U575</f>
        <v>0</v>
      </c>
      <c r="L575" s="749">
        <f t="shared" si="1164"/>
        <v>0</v>
      </c>
      <c r="M575" s="89"/>
      <c r="N575" s="19"/>
      <c r="O575" s="89"/>
      <c r="P575" s="19"/>
      <c r="Q575" s="89"/>
      <c r="R575" s="19"/>
      <c r="S575" s="89"/>
      <c r="T575" s="19"/>
      <c r="U575" s="671">
        <f>U577+U578</f>
        <v>0</v>
      </c>
      <c r="V575" s="89">
        <f t="shared" si="1082"/>
        <v>0</v>
      </c>
      <c r="W575" s="89"/>
      <c r="X575" s="89"/>
      <c r="Y575" s="89"/>
      <c r="Z575" s="671">
        <f t="shared" si="1077"/>
        <v>117252.27175000001</v>
      </c>
      <c r="AA575" s="280"/>
      <c r="AB575" s="89"/>
      <c r="AC575" s="671">
        <f>AC576+AC577+AC578</f>
        <v>117252.27175000001</v>
      </c>
      <c r="AD575" s="734"/>
      <c r="AE575" s="671">
        <f>AG575+AM575+AO575</f>
        <v>0</v>
      </c>
      <c r="AF575" s="749">
        <f t="shared" si="1165"/>
        <v>0</v>
      </c>
      <c r="AG575" s="89"/>
      <c r="AH575" s="749" t="e">
        <f t="shared" si="1166"/>
        <v>#DIV/0!</v>
      </c>
      <c r="AI575" s="89"/>
      <c r="AJ575" s="19"/>
      <c r="AK575" s="89"/>
      <c r="AL575" s="19"/>
      <c r="AM575" s="89"/>
      <c r="AN575" s="19"/>
      <c r="AO575" s="671">
        <f>AO577+AO578</f>
        <v>0</v>
      </c>
      <c r="AP575" s="671">
        <v>0</v>
      </c>
      <c r="AQ575" s="734"/>
      <c r="AR575" s="671">
        <f>AT575+AZ575+BB575</f>
        <v>117252.27175000001</v>
      </c>
      <c r="AS575" s="749">
        <f t="shared" si="1167"/>
        <v>1</v>
      </c>
      <c r="AT575" s="89"/>
      <c r="AU575" s="749"/>
      <c r="AV575" s="89"/>
      <c r="AW575" s="749"/>
      <c r="AX575" s="89"/>
      <c r="AY575" s="749"/>
      <c r="AZ575" s="89"/>
      <c r="BA575" s="749"/>
      <c r="BB575" s="671">
        <f>BB577+BB578</f>
        <v>117252.27175000001</v>
      </c>
      <c r="BC575" s="89"/>
      <c r="BD575" s="671">
        <f t="shared" si="1151"/>
        <v>0</v>
      </c>
      <c r="BE575" s="671">
        <f>BF575+BH575+BI575</f>
        <v>98883.471560000005</v>
      </c>
      <c r="BF575" s="89"/>
      <c r="BG575" s="89"/>
      <c r="BH575" s="89"/>
      <c r="BI575" s="671">
        <f>BI576+BI577+BI578</f>
        <v>98883.471560000005</v>
      </c>
      <c r="BJ575" s="671">
        <f t="shared" ref="BJ575:BJ590" si="1175">BK575+BL575+BM575</f>
        <v>0</v>
      </c>
      <c r="BK575" s="89"/>
      <c r="BL575" s="89"/>
      <c r="BM575" s="671"/>
      <c r="BN575" s="671">
        <f>BO575+BR575+BS575</f>
        <v>0</v>
      </c>
      <c r="BO575" s="89"/>
      <c r="BP575" s="89"/>
      <c r="BQ575" s="89"/>
      <c r="BR575" s="89"/>
      <c r="BS575" s="671">
        <f>BS576+BS577+BS578</f>
        <v>0</v>
      </c>
      <c r="BT575" s="671">
        <v>0</v>
      </c>
      <c r="BU575" s="671">
        <f>BV575+BY575+BZ575</f>
        <v>0</v>
      </c>
      <c r="BV575" s="89"/>
      <c r="BW575" s="89"/>
      <c r="BX575" s="89"/>
      <c r="BY575" s="89"/>
      <c r="BZ575" s="546">
        <f>BZ576+BZ577+BZ578</f>
        <v>0</v>
      </c>
      <c r="CE575" s="749">
        <f t="shared" si="1155"/>
        <v>1</v>
      </c>
    </row>
    <row r="576" spans="1:12295" s="54" customFormat="1" ht="74.25" hidden="1" customHeight="1" x14ac:dyDescent="0.2">
      <c r="B576" s="207" t="s">
        <v>34</v>
      </c>
      <c r="C576" s="122" t="s">
        <v>65</v>
      </c>
      <c r="D576" s="107" t="e">
        <f t="shared" ref="D576:D583" si="1176">E576+I576</f>
        <v>#REF!</v>
      </c>
      <c r="E576" s="31"/>
      <c r="F576" s="31"/>
      <c r="G576" s="31"/>
      <c r="H576" s="31"/>
      <c r="I576" s="31" t="e">
        <f>#REF!</f>
        <v>#REF!</v>
      </c>
      <c r="J576" s="107"/>
      <c r="K576" s="107" t="e">
        <f t="shared" ref="K576:K583" si="1177">M576+U576</f>
        <v>#REF!</v>
      </c>
      <c r="L576" s="749" t="e">
        <f t="shared" si="1164"/>
        <v>#REF!</v>
      </c>
      <c r="M576" s="31"/>
      <c r="N576" s="31"/>
      <c r="O576" s="31"/>
      <c r="P576" s="31"/>
      <c r="Q576" s="31"/>
      <c r="R576" s="31"/>
      <c r="S576" s="31"/>
      <c r="T576" s="31"/>
      <c r="U576" s="31" t="e">
        <f>#REF!</f>
        <v>#REF!</v>
      </c>
      <c r="V576" s="89">
        <f t="shared" si="1082"/>
        <v>0</v>
      </c>
      <c r="W576" s="31"/>
      <c r="X576" s="31"/>
      <c r="Y576" s="31"/>
      <c r="Z576" s="31">
        <f t="shared" si="1077"/>
        <v>0</v>
      </c>
      <c r="AA576" s="280"/>
      <c r="AB576" s="31"/>
      <c r="AC576" s="31"/>
      <c r="AD576" s="31"/>
      <c r="AE576" s="107" t="e">
        <f t="shared" ref="AE576:AE583" si="1178">AG576+AO576</f>
        <v>#REF!</v>
      </c>
      <c r="AF576" s="749" t="e">
        <f t="shared" si="1165"/>
        <v>#REF!</v>
      </c>
      <c r="AG576" s="31"/>
      <c r="AH576" s="749" t="e">
        <f t="shared" si="1166"/>
        <v>#DIV/0!</v>
      </c>
      <c r="AI576" s="31"/>
      <c r="AJ576" s="31"/>
      <c r="AK576" s="31"/>
      <c r="AL576" s="31"/>
      <c r="AM576" s="31"/>
      <c r="AN576" s="31"/>
      <c r="AO576" s="31" t="e">
        <f>U576</f>
        <v>#REF!</v>
      </c>
      <c r="AP576" s="107"/>
      <c r="AQ576" s="107"/>
      <c r="AR576" s="107">
        <f t="shared" ref="AR576:AR583" si="1179">AT576+BB576</f>
        <v>0</v>
      </c>
      <c r="AS576" s="749" t="e">
        <f t="shared" si="1167"/>
        <v>#REF!</v>
      </c>
      <c r="AT576" s="31"/>
      <c r="AU576" s="749"/>
      <c r="AV576" s="31"/>
      <c r="AW576" s="749"/>
      <c r="AX576" s="31"/>
      <c r="AY576" s="749"/>
      <c r="AZ576" s="31"/>
      <c r="BA576" s="749"/>
      <c r="BB576" s="31">
        <f>AA576</f>
        <v>0</v>
      </c>
      <c r="BC576" s="31"/>
      <c r="BD576" s="31" t="e">
        <f t="shared" si="1151"/>
        <v>#REF!</v>
      </c>
      <c r="BE576" s="107">
        <f t="shared" ref="BE576:BE583" si="1180">BF576+BI576</f>
        <v>0</v>
      </c>
      <c r="BF576" s="31"/>
      <c r="BG576" s="31"/>
      <c r="BH576" s="31"/>
      <c r="BI576" s="31">
        <f>AA576</f>
        <v>0</v>
      </c>
      <c r="BJ576" s="107">
        <f t="shared" si="1175"/>
        <v>0</v>
      </c>
      <c r="BK576" s="31"/>
      <c r="BL576" s="31"/>
      <c r="BM576" s="31"/>
      <c r="BN576" s="107">
        <f t="shared" ref="BN576:BN590" si="1181">BO576+BR576+BS576</f>
        <v>0</v>
      </c>
      <c r="BO576" s="31"/>
      <c r="BP576" s="31"/>
      <c r="BQ576" s="31"/>
      <c r="BR576" s="31"/>
      <c r="BS576" s="31">
        <f>BI576</f>
        <v>0</v>
      </c>
      <c r="BT576" s="107"/>
      <c r="BU576" s="107">
        <f t="shared" ref="BU576:BU583" si="1182">BV576+BZ576</f>
        <v>0</v>
      </c>
      <c r="BV576" s="31"/>
      <c r="BW576" s="31"/>
      <c r="BX576" s="31"/>
      <c r="BY576" s="31"/>
      <c r="BZ576" s="31">
        <f>BK576</f>
        <v>0</v>
      </c>
      <c r="CE576" s="749" t="e">
        <f t="shared" si="1155"/>
        <v>#REF!</v>
      </c>
    </row>
    <row r="577" spans="2:83" s="54" customFormat="1" ht="98.25" customHeight="1" x14ac:dyDescent="0.2">
      <c r="B577" s="207" t="s">
        <v>34</v>
      </c>
      <c r="C577" s="53" t="s">
        <v>377</v>
      </c>
      <c r="D577" s="107">
        <f t="shared" si="1176"/>
        <v>73099.136150000006</v>
      </c>
      <c r="E577" s="31"/>
      <c r="F577" s="31"/>
      <c r="G577" s="31"/>
      <c r="H577" s="31"/>
      <c r="I577" s="107">
        <v>73099.136150000006</v>
      </c>
      <c r="J577" s="107"/>
      <c r="K577" s="107">
        <f t="shared" si="1177"/>
        <v>0</v>
      </c>
      <c r="L577" s="749">
        <f t="shared" si="1164"/>
        <v>0</v>
      </c>
      <c r="M577" s="31"/>
      <c r="N577" s="31"/>
      <c r="O577" s="31"/>
      <c r="P577" s="31"/>
      <c r="Q577" s="31"/>
      <c r="R577" s="31"/>
      <c r="S577" s="31"/>
      <c r="T577" s="31"/>
      <c r="U577" s="107"/>
      <c r="V577" s="89">
        <f t="shared" si="1082"/>
        <v>0</v>
      </c>
      <c r="W577" s="31"/>
      <c r="X577" s="31"/>
      <c r="Y577" s="31"/>
      <c r="Z577" s="107">
        <f t="shared" si="1077"/>
        <v>73099.136150000006</v>
      </c>
      <c r="AA577" s="280"/>
      <c r="AB577" s="31"/>
      <c r="AC577" s="107">
        <f>I577</f>
        <v>73099.136150000006</v>
      </c>
      <c r="AD577" s="107"/>
      <c r="AE577" s="107">
        <f t="shared" si="1178"/>
        <v>0</v>
      </c>
      <c r="AF577" s="749">
        <f t="shared" si="1165"/>
        <v>0</v>
      </c>
      <c r="AG577" s="31"/>
      <c r="AH577" s="749" t="e">
        <f t="shared" si="1166"/>
        <v>#DIV/0!</v>
      </c>
      <c r="AI577" s="31"/>
      <c r="AJ577" s="31"/>
      <c r="AK577" s="31"/>
      <c r="AL577" s="31"/>
      <c r="AM577" s="31"/>
      <c r="AN577" s="31"/>
      <c r="AO577" s="107"/>
      <c r="AP577" s="107"/>
      <c r="AQ577" s="107"/>
      <c r="AR577" s="107">
        <f t="shared" si="1179"/>
        <v>73099.136150000006</v>
      </c>
      <c r="AS577" s="749">
        <f t="shared" si="1167"/>
        <v>1</v>
      </c>
      <c r="AT577" s="31"/>
      <c r="AU577" s="749"/>
      <c r="AV577" s="31"/>
      <c r="AW577" s="749"/>
      <c r="AX577" s="31"/>
      <c r="AY577" s="749"/>
      <c r="AZ577" s="31"/>
      <c r="BA577" s="749"/>
      <c r="BB577" s="107">
        <f>D577</f>
        <v>73099.136150000006</v>
      </c>
      <c r="BC577" s="31"/>
      <c r="BD577" s="107">
        <f t="shared" si="1151"/>
        <v>0</v>
      </c>
      <c r="BE577" s="107">
        <f t="shared" si="1180"/>
        <v>80596.863599999997</v>
      </c>
      <c r="BF577" s="31"/>
      <c r="BG577" s="31"/>
      <c r="BH577" s="31"/>
      <c r="BI577" s="107">
        <v>80596.863599999997</v>
      </c>
      <c r="BJ577" s="107">
        <f t="shared" si="1175"/>
        <v>0</v>
      </c>
      <c r="BK577" s="31"/>
      <c r="BL577" s="31"/>
      <c r="BM577" s="107"/>
      <c r="BN577" s="107">
        <f t="shared" si="1181"/>
        <v>0</v>
      </c>
      <c r="BO577" s="31"/>
      <c r="BP577" s="31"/>
      <c r="BQ577" s="31"/>
      <c r="BR577" s="31"/>
      <c r="BS577" s="107">
        <v>0</v>
      </c>
      <c r="BT577" s="107"/>
      <c r="BU577" s="107">
        <f t="shared" si="1182"/>
        <v>0</v>
      </c>
      <c r="BV577" s="31"/>
      <c r="BW577" s="31"/>
      <c r="BX577" s="31"/>
      <c r="BY577" s="31"/>
      <c r="BZ577" s="107">
        <v>0</v>
      </c>
      <c r="CE577" s="749">
        <f t="shared" si="1155"/>
        <v>1</v>
      </c>
    </row>
    <row r="578" spans="2:83" s="54" customFormat="1" ht="104.25" customHeight="1" x14ac:dyDescent="0.2">
      <c r="B578" s="207" t="s">
        <v>63</v>
      </c>
      <c r="C578" s="53" t="s">
        <v>378</v>
      </c>
      <c r="D578" s="107">
        <f t="shared" si="1176"/>
        <v>44153.135600000001</v>
      </c>
      <c r="E578" s="31"/>
      <c r="F578" s="31"/>
      <c r="G578" s="31"/>
      <c r="H578" s="31"/>
      <c r="I578" s="107">
        <v>44153.135600000001</v>
      </c>
      <c r="J578" s="107"/>
      <c r="K578" s="107">
        <f t="shared" si="1177"/>
        <v>0</v>
      </c>
      <c r="L578" s="749">
        <f t="shared" si="1164"/>
        <v>0</v>
      </c>
      <c r="M578" s="31"/>
      <c r="N578" s="31"/>
      <c r="O578" s="31"/>
      <c r="P578" s="31"/>
      <c r="Q578" s="31"/>
      <c r="R578" s="31"/>
      <c r="S578" s="31"/>
      <c r="T578" s="31"/>
      <c r="U578" s="107"/>
      <c r="V578" s="89">
        <f t="shared" si="1082"/>
        <v>0</v>
      </c>
      <c r="W578" s="31"/>
      <c r="X578" s="31"/>
      <c r="Y578" s="31"/>
      <c r="Z578" s="107">
        <f t="shared" si="1077"/>
        <v>44153.135600000001</v>
      </c>
      <c r="AA578" s="280"/>
      <c r="AB578" s="31"/>
      <c r="AC578" s="107">
        <f>I578</f>
        <v>44153.135600000001</v>
      </c>
      <c r="AD578" s="107"/>
      <c r="AE578" s="107">
        <f t="shared" si="1178"/>
        <v>0</v>
      </c>
      <c r="AF578" s="749">
        <f t="shared" si="1165"/>
        <v>0</v>
      </c>
      <c r="AG578" s="31"/>
      <c r="AH578" s="749" t="e">
        <f t="shared" si="1166"/>
        <v>#DIV/0!</v>
      </c>
      <c r="AI578" s="31"/>
      <c r="AJ578" s="31"/>
      <c r="AK578" s="31"/>
      <c r="AL578" s="31"/>
      <c r="AM578" s="31"/>
      <c r="AN578" s="31"/>
      <c r="AO578" s="107"/>
      <c r="AP578" s="107"/>
      <c r="AQ578" s="107"/>
      <c r="AR578" s="107">
        <f t="shared" si="1179"/>
        <v>44153.135600000001</v>
      </c>
      <c r="AS578" s="749">
        <f t="shared" si="1167"/>
        <v>1</v>
      </c>
      <c r="AT578" s="31"/>
      <c r="AU578" s="749"/>
      <c r="AV578" s="31"/>
      <c r="AW578" s="749"/>
      <c r="AX578" s="31"/>
      <c r="AY578" s="749"/>
      <c r="AZ578" s="31"/>
      <c r="BA578" s="749"/>
      <c r="BB578" s="107">
        <f>D578</f>
        <v>44153.135600000001</v>
      </c>
      <c r="BC578" s="31"/>
      <c r="BD578" s="107">
        <f t="shared" si="1151"/>
        <v>0</v>
      </c>
      <c r="BE578" s="107">
        <f t="shared" si="1180"/>
        <v>18286.607960000001</v>
      </c>
      <c r="BF578" s="31"/>
      <c r="BG578" s="31"/>
      <c r="BH578" s="31"/>
      <c r="BI578" s="107">
        <v>18286.607960000001</v>
      </c>
      <c r="BJ578" s="107">
        <f t="shared" si="1175"/>
        <v>0</v>
      </c>
      <c r="BK578" s="31"/>
      <c r="BL578" s="31"/>
      <c r="BM578" s="107"/>
      <c r="BN578" s="107">
        <f t="shared" si="1181"/>
        <v>0</v>
      </c>
      <c r="BO578" s="31"/>
      <c r="BP578" s="31"/>
      <c r="BQ578" s="31"/>
      <c r="BR578" s="31"/>
      <c r="BS578" s="107">
        <v>0</v>
      </c>
      <c r="BT578" s="107"/>
      <c r="BU578" s="107">
        <f t="shared" si="1182"/>
        <v>0</v>
      </c>
      <c r="BV578" s="31"/>
      <c r="BW578" s="31"/>
      <c r="BX578" s="31"/>
      <c r="BY578" s="31"/>
      <c r="BZ578" s="107">
        <v>0</v>
      </c>
      <c r="CE578" s="749">
        <f t="shared" si="1155"/>
        <v>1</v>
      </c>
    </row>
    <row r="579" spans="2:83" s="52" customFormat="1" ht="36.75" customHeight="1" x14ac:dyDescent="0.25">
      <c r="B579" s="204" t="s">
        <v>443</v>
      </c>
      <c r="C579" s="127" t="s">
        <v>66</v>
      </c>
      <c r="D579" s="671">
        <f t="shared" si="1176"/>
        <v>112533.6171</v>
      </c>
      <c r="E579" s="89"/>
      <c r="F579" s="89"/>
      <c r="G579" s="89"/>
      <c r="H579" s="89"/>
      <c r="I579" s="671">
        <f>I580+I586+I611</f>
        <v>112533.6171</v>
      </c>
      <c r="J579" s="671">
        <f>J580+J586+J611</f>
        <v>-35676.2673</v>
      </c>
      <c r="K579" s="671">
        <f t="shared" si="1177"/>
        <v>0</v>
      </c>
      <c r="L579" s="749">
        <f t="shared" si="1164"/>
        <v>0</v>
      </c>
      <c r="M579" s="89"/>
      <c r="N579" s="19"/>
      <c r="O579" s="89"/>
      <c r="P579" s="19"/>
      <c r="Q579" s="89"/>
      <c r="R579" s="19"/>
      <c r="S579" s="89"/>
      <c r="T579" s="19"/>
      <c r="U579" s="671">
        <f>U580+U586+U611</f>
        <v>0</v>
      </c>
      <c r="V579" s="89">
        <f t="shared" si="1082"/>
        <v>0</v>
      </c>
      <c r="W579" s="89"/>
      <c r="X579" s="89"/>
      <c r="Y579" s="89"/>
      <c r="Z579" s="671">
        <f t="shared" si="1077"/>
        <v>0</v>
      </c>
      <c r="AA579" s="280"/>
      <c r="AB579" s="89"/>
      <c r="AC579" s="671"/>
      <c r="AD579" s="734"/>
      <c r="AE579" s="671">
        <f t="shared" si="1178"/>
        <v>0</v>
      </c>
      <c r="AF579" s="749">
        <f t="shared" si="1165"/>
        <v>0</v>
      </c>
      <c r="AG579" s="89"/>
      <c r="AH579" s="749" t="e">
        <f t="shared" si="1166"/>
        <v>#DIV/0!</v>
      </c>
      <c r="AI579" s="89"/>
      <c r="AJ579" s="19"/>
      <c r="AK579" s="89"/>
      <c r="AL579" s="19"/>
      <c r="AM579" s="89"/>
      <c r="AN579" s="19"/>
      <c r="AO579" s="671">
        <f>AO580+AO586</f>
        <v>0</v>
      </c>
      <c r="AP579" s="671">
        <v>0</v>
      </c>
      <c r="AQ579" s="734"/>
      <c r="AR579" s="671">
        <f t="shared" si="1179"/>
        <v>112533.6171</v>
      </c>
      <c r="AS579" s="749">
        <f t="shared" si="1167"/>
        <v>1</v>
      </c>
      <c r="AT579" s="89"/>
      <c r="AU579" s="749"/>
      <c r="AV579" s="89"/>
      <c r="AW579" s="749"/>
      <c r="AX579" s="89"/>
      <c r="AY579" s="749"/>
      <c r="AZ579" s="89"/>
      <c r="BA579" s="749"/>
      <c r="BB579" s="671">
        <f>BB586+BB611</f>
        <v>112533.6171</v>
      </c>
      <c r="BC579" s="89"/>
      <c r="BD579" s="671">
        <f t="shared" si="1151"/>
        <v>0</v>
      </c>
      <c r="BE579" s="671">
        <f t="shared" si="1180"/>
        <v>85000</v>
      </c>
      <c r="BF579" s="89"/>
      <c r="BG579" s="89"/>
      <c r="BH579" s="89"/>
      <c r="BI579" s="671">
        <f>SUM(BI580:BI590)</f>
        <v>85000</v>
      </c>
      <c r="BJ579" s="671">
        <f t="shared" si="1175"/>
        <v>0</v>
      </c>
      <c r="BK579" s="89"/>
      <c r="BL579" s="89"/>
      <c r="BM579" s="671"/>
      <c r="BN579" s="671">
        <f t="shared" si="1181"/>
        <v>100100</v>
      </c>
      <c r="BO579" s="89"/>
      <c r="BP579" s="89"/>
      <c r="BQ579" s="89"/>
      <c r="BR579" s="89"/>
      <c r="BS579" s="671">
        <f>BS580+BS586</f>
        <v>100100</v>
      </c>
      <c r="BT579" s="671">
        <v>0</v>
      </c>
      <c r="BU579" s="671">
        <f t="shared" si="1182"/>
        <v>100100</v>
      </c>
      <c r="BV579" s="654"/>
      <c r="BW579" s="654"/>
      <c r="BX579" s="654"/>
      <c r="BY579" s="654"/>
      <c r="BZ579" s="654">
        <f>SUM(BZ580:BZ590)</f>
        <v>100100</v>
      </c>
      <c r="CE579" s="749">
        <f t="shared" si="1155"/>
        <v>1</v>
      </c>
    </row>
    <row r="580" spans="2:83" s="54" customFormat="1" ht="147.75" hidden="1" customHeight="1" x14ac:dyDescent="0.2">
      <c r="B580" s="207" t="s">
        <v>34</v>
      </c>
      <c r="C580" s="53" t="s">
        <v>382</v>
      </c>
      <c r="D580" s="107">
        <f t="shared" si="1176"/>
        <v>0</v>
      </c>
      <c r="E580" s="31"/>
      <c r="F580" s="31"/>
      <c r="G580" s="31"/>
      <c r="H580" s="31"/>
      <c r="I580" s="107">
        <v>0</v>
      </c>
      <c r="J580" s="107"/>
      <c r="K580" s="107">
        <f t="shared" si="1177"/>
        <v>0</v>
      </c>
      <c r="L580" s="749" t="e">
        <f t="shared" si="1164"/>
        <v>#DIV/0!</v>
      </c>
      <c r="M580" s="31"/>
      <c r="N580" s="31"/>
      <c r="O580" s="31"/>
      <c r="P580" s="31"/>
      <c r="Q580" s="31"/>
      <c r="R580" s="31"/>
      <c r="S580" s="31"/>
      <c r="T580" s="31"/>
      <c r="U580" s="107">
        <v>0</v>
      </c>
      <c r="V580" s="89">
        <f t="shared" si="1082"/>
        <v>0</v>
      </c>
      <c r="W580" s="31"/>
      <c r="X580" s="31"/>
      <c r="Y580" s="31"/>
      <c r="Z580" s="107">
        <f t="shared" si="1077"/>
        <v>0</v>
      </c>
      <c r="AA580" s="280"/>
      <c r="AB580" s="31"/>
      <c r="AC580" s="107"/>
      <c r="AD580" s="107"/>
      <c r="AE580" s="107">
        <f t="shared" si="1178"/>
        <v>0</v>
      </c>
      <c r="AF580" s="749" t="e">
        <f t="shared" si="1165"/>
        <v>#DIV/0!</v>
      </c>
      <c r="AG580" s="31"/>
      <c r="AH580" s="749" t="e">
        <f t="shared" si="1166"/>
        <v>#DIV/0!</v>
      </c>
      <c r="AI580" s="31"/>
      <c r="AJ580" s="31"/>
      <c r="AK580" s="31"/>
      <c r="AL580" s="31"/>
      <c r="AM580" s="31"/>
      <c r="AN580" s="31"/>
      <c r="AO580" s="107">
        <v>0</v>
      </c>
      <c r="AP580" s="107"/>
      <c r="AQ580" s="107"/>
      <c r="AR580" s="107">
        <f t="shared" si="1179"/>
        <v>0</v>
      </c>
      <c r="AS580" s="749" t="e">
        <f t="shared" si="1167"/>
        <v>#DIV/0!</v>
      </c>
      <c r="AT580" s="31"/>
      <c r="AU580" s="749"/>
      <c r="AV580" s="31"/>
      <c r="AW580" s="749"/>
      <c r="AX580" s="31"/>
      <c r="AY580" s="749"/>
      <c r="AZ580" s="31"/>
      <c r="BA580" s="749"/>
      <c r="BB580" s="107">
        <v>0</v>
      </c>
      <c r="BC580" s="31"/>
      <c r="BD580" s="107">
        <f t="shared" si="1151"/>
        <v>0</v>
      </c>
      <c r="BE580" s="107">
        <f t="shared" si="1180"/>
        <v>5000</v>
      </c>
      <c r="BF580" s="31"/>
      <c r="BG580" s="31"/>
      <c r="BH580" s="31"/>
      <c r="BI580" s="107">
        <v>5000</v>
      </c>
      <c r="BJ580" s="107">
        <f t="shared" si="1175"/>
        <v>0</v>
      </c>
      <c r="BK580" s="31"/>
      <c r="BL580" s="31"/>
      <c r="BM580" s="107"/>
      <c r="BN580" s="107">
        <f t="shared" si="1181"/>
        <v>100</v>
      </c>
      <c r="BO580" s="31"/>
      <c r="BP580" s="31"/>
      <c r="BQ580" s="31"/>
      <c r="BR580" s="31"/>
      <c r="BS580" s="107">
        <v>100</v>
      </c>
      <c r="BT580" s="107"/>
      <c r="BU580" s="107">
        <f t="shared" si="1182"/>
        <v>100</v>
      </c>
      <c r="BV580" s="107"/>
      <c r="BW580" s="107"/>
      <c r="BX580" s="107"/>
      <c r="BY580" s="107"/>
      <c r="BZ580" s="107">
        <v>100</v>
      </c>
      <c r="CE580" s="749" t="e">
        <f t="shared" si="1155"/>
        <v>#DIV/0!</v>
      </c>
    </row>
    <row r="581" spans="2:83" s="54" customFormat="1" ht="132.75" hidden="1" customHeight="1" x14ac:dyDescent="0.2">
      <c r="B581" s="207" t="s">
        <v>63</v>
      </c>
      <c r="C581" s="53"/>
      <c r="D581" s="107" t="e">
        <f t="shared" si="1176"/>
        <v>#REF!</v>
      </c>
      <c r="E581" s="31"/>
      <c r="F581" s="31"/>
      <c r="G581" s="31"/>
      <c r="H581" s="31"/>
      <c r="I581" s="31" t="e">
        <f>#REF!</f>
        <v>#REF!</v>
      </c>
      <c r="J581" s="107" t="e">
        <f t="shared" ref="J581:J583" si="1183">K581+Q581</f>
        <v>#REF!</v>
      </c>
      <c r="K581" s="107" t="e">
        <f t="shared" si="1177"/>
        <v>#REF!</v>
      </c>
      <c r="L581" s="749" t="e">
        <f t="shared" si="1164"/>
        <v>#REF!</v>
      </c>
      <c r="M581" s="31"/>
      <c r="N581" s="31"/>
      <c r="O581" s="31"/>
      <c r="P581" s="31"/>
      <c r="Q581" s="31"/>
      <c r="R581" s="31"/>
      <c r="S581" s="31"/>
      <c r="T581" s="31"/>
      <c r="U581" s="31" t="e">
        <f>#REF!</f>
        <v>#REF!</v>
      </c>
      <c r="V581" s="89">
        <f t="shared" si="1082"/>
        <v>0</v>
      </c>
      <c r="W581" s="31"/>
      <c r="X581" s="31"/>
      <c r="Y581" s="31"/>
      <c r="Z581" s="31">
        <f t="shared" si="1077"/>
        <v>0</v>
      </c>
      <c r="AA581" s="280"/>
      <c r="AB581" s="31"/>
      <c r="AC581" s="31"/>
      <c r="AD581" s="31"/>
      <c r="AE581" s="107" t="e">
        <f t="shared" si="1178"/>
        <v>#REF!</v>
      </c>
      <c r="AF581" s="749" t="e">
        <f t="shared" si="1165"/>
        <v>#REF!</v>
      </c>
      <c r="AG581" s="31"/>
      <c r="AH581" s="749" t="e">
        <f t="shared" si="1166"/>
        <v>#DIV/0!</v>
      </c>
      <c r="AI581" s="31"/>
      <c r="AJ581" s="31"/>
      <c r="AK581" s="31"/>
      <c r="AL581" s="31"/>
      <c r="AM581" s="31"/>
      <c r="AN581" s="31"/>
      <c r="AO581" s="31" t="e">
        <f>U581</f>
        <v>#REF!</v>
      </c>
      <c r="AP581" s="107">
        <f t="shared" si="1125"/>
        <v>0</v>
      </c>
      <c r="AQ581" s="107"/>
      <c r="AR581" s="107">
        <f t="shared" si="1179"/>
        <v>0</v>
      </c>
      <c r="AS581" s="749" t="e">
        <f t="shared" si="1167"/>
        <v>#REF!</v>
      </c>
      <c r="AT581" s="31"/>
      <c r="AU581" s="749"/>
      <c r="AV581" s="31"/>
      <c r="AW581" s="749"/>
      <c r="AX581" s="31"/>
      <c r="AY581" s="749"/>
      <c r="AZ581" s="31"/>
      <c r="BA581" s="31"/>
      <c r="BB581" s="31">
        <f>AA581</f>
        <v>0</v>
      </c>
      <c r="BC581" s="31"/>
      <c r="BD581" s="31" t="e">
        <f t="shared" si="1151"/>
        <v>#REF!</v>
      </c>
      <c r="BE581" s="107">
        <f t="shared" si="1180"/>
        <v>0</v>
      </c>
      <c r="BF581" s="31"/>
      <c r="BG581" s="31"/>
      <c r="BH581" s="31"/>
      <c r="BI581" s="31">
        <f>AA581</f>
        <v>0</v>
      </c>
      <c r="BJ581" s="107">
        <f t="shared" si="1175"/>
        <v>0</v>
      </c>
      <c r="BK581" s="31"/>
      <c r="BL581" s="31"/>
      <c r="BM581" s="31"/>
      <c r="BN581" s="107">
        <f t="shared" si="1181"/>
        <v>0</v>
      </c>
      <c r="BO581" s="31"/>
      <c r="BP581" s="31"/>
      <c r="BQ581" s="31"/>
      <c r="BR581" s="31"/>
      <c r="BS581" s="107">
        <f t="shared" ref="BS581:BS585" si="1184">BI581</f>
        <v>0</v>
      </c>
      <c r="BT581" s="107"/>
      <c r="BU581" s="107">
        <f t="shared" si="1182"/>
        <v>0</v>
      </c>
      <c r="BV581" s="107"/>
      <c r="BW581" s="107"/>
      <c r="BX581" s="107"/>
      <c r="BY581" s="107"/>
      <c r="BZ581" s="107">
        <f>BK581</f>
        <v>0</v>
      </c>
      <c r="CE581" s="749" t="e">
        <f t="shared" si="1155"/>
        <v>#REF!</v>
      </c>
    </row>
    <row r="582" spans="2:83" s="54" customFormat="1" ht="120.75" hidden="1" customHeight="1" x14ac:dyDescent="0.2">
      <c r="B582" s="207" t="s">
        <v>63</v>
      </c>
      <c r="C582" s="53" t="s">
        <v>219</v>
      </c>
      <c r="D582" s="107">
        <f t="shared" si="1176"/>
        <v>0</v>
      </c>
      <c r="E582" s="31"/>
      <c r="F582" s="31"/>
      <c r="G582" s="31"/>
      <c r="H582" s="31"/>
      <c r="I582" s="31"/>
      <c r="J582" s="107">
        <f t="shared" si="1183"/>
        <v>0</v>
      </c>
      <c r="K582" s="107">
        <f t="shared" si="1177"/>
        <v>0</v>
      </c>
      <c r="L582" s="749" t="e">
        <f t="shared" si="1164"/>
        <v>#DIV/0!</v>
      </c>
      <c r="M582" s="31"/>
      <c r="N582" s="31"/>
      <c r="O582" s="31"/>
      <c r="P582" s="31"/>
      <c r="Q582" s="31"/>
      <c r="R582" s="31"/>
      <c r="S582" s="31"/>
      <c r="T582" s="31"/>
      <c r="U582" s="31"/>
      <c r="V582" s="89">
        <f t="shared" si="1082"/>
        <v>0</v>
      </c>
      <c r="W582" s="31"/>
      <c r="X582" s="31"/>
      <c r="Y582" s="31"/>
      <c r="Z582" s="31">
        <f t="shared" si="1077"/>
        <v>0</v>
      </c>
      <c r="AA582" s="280"/>
      <c r="AB582" s="31"/>
      <c r="AC582" s="31"/>
      <c r="AD582" s="31"/>
      <c r="AE582" s="107">
        <f t="shared" si="1178"/>
        <v>0</v>
      </c>
      <c r="AF582" s="749" t="e">
        <f t="shared" si="1165"/>
        <v>#DIV/0!</v>
      </c>
      <c r="AG582" s="31"/>
      <c r="AH582" s="749" t="e">
        <f t="shared" si="1166"/>
        <v>#DIV/0!</v>
      </c>
      <c r="AI582" s="31"/>
      <c r="AJ582" s="31"/>
      <c r="AK582" s="31"/>
      <c r="AL582" s="31"/>
      <c r="AM582" s="31"/>
      <c r="AN582" s="31"/>
      <c r="AO582" s="31"/>
      <c r="AP582" s="107">
        <f t="shared" si="1125"/>
        <v>0</v>
      </c>
      <c r="AQ582" s="107"/>
      <c r="AR582" s="107">
        <f t="shared" si="1179"/>
        <v>0</v>
      </c>
      <c r="AS582" s="749" t="e">
        <f t="shared" si="1167"/>
        <v>#DIV/0!</v>
      </c>
      <c r="AT582" s="31"/>
      <c r="AU582" s="749"/>
      <c r="AV582" s="31"/>
      <c r="AW582" s="749"/>
      <c r="AX582" s="31"/>
      <c r="AY582" s="749"/>
      <c r="AZ582" s="31"/>
      <c r="BA582" s="31"/>
      <c r="BB582" s="31"/>
      <c r="BC582" s="31"/>
      <c r="BD582" s="31">
        <f t="shared" si="1151"/>
        <v>0</v>
      </c>
      <c r="BE582" s="107">
        <f t="shared" si="1180"/>
        <v>0</v>
      </c>
      <c r="BF582" s="31"/>
      <c r="BG582" s="31"/>
      <c r="BH582" s="31"/>
      <c r="BI582" s="31"/>
      <c r="BJ582" s="107">
        <f t="shared" si="1175"/>
        <v>0</v>
      </c>
      <c r="BK582" s="31"/>
      <c r="BL582" s="31"/>
      <c r="BM582" s="31"/>
      <c r="BN582" s="107">
        <f t="shared" si="1181"/>
        <v>0</v>
      </c>
      <c r="BO582" s="31"/>
      <c r="BP582" s="31"/>
      <c r="BQ582" s="31"/>
      <c r="BR582" s="31"/>
      <c r="BS582" s="107">
        <f t="shared" si="1184"/>
        <v>0</v>
      </c>
      <c r="BT582" s="107"/>
      <c r="BU582" s="107">
        <f t="shared" si="1182"/>
        <v>0</v>
      </c>
      <c r="BV582" s="107"/>
      <c r="BW582" s="107"/>
      <c r="BX582" s="107"/>
      <c r="BY582" s="107"/>
      <c r="BZ582" s="107"/>
      <c r="CE582" s="749" t="e">
        <f t="shared" si="1155"/>
        <v>#DIV/0!</v>
      </c>
    </row>
    <row r="583" spans="2:83" s="54" customFormat="1" ht="91.5" hidden="1" customHeight="1" x14ac:dyDescent="0.2">
      <c r="B583" s="207" t="s">
        <v>7</v>
      </c>
      <c r="C583" s="53" t="s">
        <v>218</v>
      </c>
      <c r="D583" s="107">
        <f t="shared" si="1176"/>
        <v>0</v>
      </c>
      <c r="E583" s="31"/>
      <c r="F583" s="31"/>
      <c r="G583" s="31"/>
      <c r="H583" s="31"/>
      <c r="I583" s="31"/>
      <c r="J583" s="107">
        <f t="shared" si="1183"/>
        <v>0</v>
      </c>
      <c r="K583" s="107">
        <f t="shared" si="1177"/>
        <v>0</v>
      </c>
      <c r="L583" s="749" t="e">
        <f t="shared" si="1164"/>
        <v>#DIV/0!</v>
      </c>
      <c r="M583" s="31"/>
      <c r="N583" s="31"/>
      <c r="O583" s="31"/>
      <c r="P583" s="31"/>
      <c r="Q583" s="31"/>
      <c r="R583" s="31"/>
      <c r="S583" s="31"/>
      <c r="T583" s="31"/>
      <c r="U583" s="31"/>
      <c r="V583" s="89">
        <f t="shared" si="1082"/>
        <v>0</v>
      </c>
      <c r="W583" s="31"/>
      <c r="X583" s="31"/>
      <c r="Y583" s="31"/>
      <c r="Z583" s="31">
        <f t="shared" si="1077"/>
        <v>0</v>
      </c>
      <c r="AA583" s="280"/>
      <c r="AB583" s="31"/>
      <c r="AC583" s="31"/>
      <c r="AD583" s="31"/>
      <c r="AE583" s="107">
        <f t="shared" si="1178"/>
        <v>0</v>
      </c>
      <c r="AF583" s="749" t="e">
        <f t="shared" si="1165"/>
        <v>#DIV/0!</v>
      </c>
      <c r="AG583" s="31"/>
      <c r="AH583" s="749" t="e">
        <f t="shared" si="1166"/>
        <v>#DIV/0!</v>
      </c>
      <c r="AI583" s="31"/>
      <c r="AJ583" s="31"/>
      <c r="AK583" s="31"/>
      <c r="AL583" s="31"/>
      <c r="AM583" s="31"/>
      <c r="AN583" s="31"/>
      <c r="AO583" s="31"/>
      <c r="AP583" s="107">
        <f t="shared" si="1125"/>
        <v>0</v>
      </c>
      <c r="AQ583" s="107"/>
      <c r="AR583" s="107">
        <f t="shared" si="1179"/>
        <v>0</v>
      </c>
      <c r="AS583" s="749" t="e">
        <f t="shared" si="1167"/>
        <v>#DIV/0!</v>
      </c>
      <c r="AT583" s="31"/>
      <c r="AU583" s="749"/>
      <c r="AV583" s="31"/>
      <c r="AW583" s="749"/>
      <c r="AX583" s="31"/>
      <c r="AY583" s="749"/>
      <c r="AZ583" s="31"/>
      <c r="BA583" s="31"/>
      <c r="BB583" s="31"/>
      <c r="BC583" s="31"/>
      <c r="BD583" s="31">
        <f t="shared" si="1151"/>
        <v>0</v>
      </c>
      <c r="BE583" s="107">
        <f t="shared" si="1180"/>
        <v>0</v>
      </c>
      <c r="BF583" s="31"/>
      <c r="BG583" s="31"/>
      <c r="BH583" s="31"/>
      <c r="BI583" s="31"/>
      <c r="BJ583" s="107">
        <f t="shared" si="1175"/>
        <v>0</v>
      </c>
      <c r="BK583" s="31"/>
      <c r="BL583" s="31"/>
      <c r="BM583" s="31"/>
      <c r="BN583" s="107">
        <f t="shared" si="1181"/>
        <v>0</v>
      </c>
      <c r="BO583" s="31"/>
      <c r="BP583" s="31"/>
      <c r="BQ583" s="31"/>
      <c r="BR583" s="31"/>
      <c r="BS583" s="107">
        <f t="shared" si="1184"/>
        <v>0</v>
      </c>
      <c r="BT583" s="107"/>
      <c r="BU583" s="107">
        <f t="shared" si="1182"/>
        <v>0</v>
      </c>
      <c r="BV583" s="107"/>
      <c r="BW583" s="107"/>
      <c r="BX583" s="107"/>
      <c r="BY583" s="107"/>
      <c r="BZ583" s="107"/>
      <c r="CE583" s="749" t="e">
        <f t="shared" si="1155"/>
        <v>#DIV/0!</v>
      </c>
    </row>
    <row r="584" spans="2:83" s="54" customFormat="1" ht="117.75" hidden="1" customHeight="1" x14ac:dyDescent="0.2">
      <c r="B584" s="207" t="s">
        <v>8</v>
      </c>
      <c r="C584" s="53"/>
      <c r="D584" s="107">
        <f t="shared" ref="D584:D611" si="1185">E584+H584+I584</f>
        <v>0</v>
      </c>
      <c r="E584" s="31"/>
      <c r="F584" s="31"/>
      <c r="G584" s="31"/>
      <c r="H584" s="31"/>
      <c r="I584" s="31"/>
      <c r="J584" s="107">
        <f t="shared" ref="J584:J589" si="1186">K584+M584+Q584</f>
        <v>0</v>
      </c>
      <c r="K584" s="107">
        <f t="shared" ref="K584:K611" si="1187">M584+S584+U584</f>
        <v>0</v>
      </c>
      <c r="L584" s="749" t="e">
        <f t="shared" si="1164"/>
        <v>#DIV/0!</v>
      </c>
      <c r="M584" s="31"/>
      <c r="N584" s="31"/>
      <c r="O584" s="31"/>
      <c r="P584" s="31"/>
      <c r="Q584" s="31"/>
      <c r="R584" s="31"/>
      <c r="S584" s="31"/>
      <c r="T584" s="31"/>
      <c r="U584" s="31"/>
      <c r="V584" s="89">
        <f t="shared" si="1082"/>
        <v>0</v>
      </c>
      <c r="W584" s="31"/>
      <c r="X584" s="31"/>
      <c r="Y584" s="31"/>
      <c r="Z584" s="31">
        <f t="shared" si="1077"/>
        <v>0</v>
      </c>
      <c r="AA584" s="280"/>
      <c r="AB584" s="31"/>
      <c r="AC584" s="31"/>
      <c r="AD584" s="31"/>
      <c r="AE584" s="107">
        <f t="shared" ref="AE584:AE590" si="1188">AG584+AM584+AO584</f>
        <v>0</v>
      </c>
      <c r="AF584" s="749" t="e">
        <f t="shared" si="1165"/>
        <v>#DIV/0!</v>
      </c>
      <c r="AG584" s="31"/>
      <c r="AH584" s="749" t="e">
        <f t="shared" si="1166"/>
        <v>#DIV/0!</v>
      </c>
      <c r="AI584" s="31"/>
      <c r="AJ584" s="31"/>
      <c r="AK584" s="31"/>
      <c r="AL584" s="31"/>
      <c r="AM584" s="31"/>
      <c r="AN584" s="31"/>
      <c r="AO584" s="31"/>
      <c r="AP584" s="107">
        <f t="shared" si="1125"/>
        <v>0</v>
      </c>
      <c r="AQ584" s="107"/>
      <c r="AR584" s="107">
        <f t="shared" ref="AR584:AR611" si="1189">AT584+AZ584+BB584</f>
        <v>0</v>
      </c>
      <c r="AS584" s="749" t="e">
        <f t="shared" si="1167"/>
        <v>#DIV/0!</v>
      </c>
      <c r="AT584" s="31"/>
      <c r="AU584" s="749"/>
      <c r="AV584" s="31"/>
      <c r="AW584" s="749"/>
      <c r="AX584" s="31"/>
      <c r="AY584" s="749"/>
      <c r="AZ584" s="31"/>
      <c r="BA584" s="31"/>
      <c r="BB584" s="31"/>
      <c r="BC584" s="31"/>
      <c r="BD584" s="31">
        <f t="shared" si="1151"/>
        <v>0</v>
      </c>
      <c r="BE584" s="107">
        <f t="shared" ref="BE584:BE590" si="1190">BF584+BH584+BI584</f>
        <v>0</v>
      </c>
      <c r="BF584" s="31"/>
      <c r="BG584" s="31"/>
      <c r="BH584" s="31"/>
      <c r="BI584" s="31"/>
      <c r="BJ584" s="107">
        <f t="shared" si="1175"/>
        <v>0</v>
      </c>
      <c r="BK584" s="31"/>
      <c r="BL584" s="31"/>
      <c r="BM584" s="31"/>
      <c r="BN584" s="107">
        <f t="shared" si="1181"/>
        <v>0</v>
      </c>
      <c r="BO584" s="31"/>
      <c r="BP584" s="31"/>
      <c r="BQ584" s="31"/>
      <c r="BR584" s="31"/>
      <c r="BS584" s="107">
        <f t="shared" si="1184"/>
        <v>0</v>
      </c>
      <c r="BT584" s="107"/>
      <c r="BU584" s="107">
        <f t="shared" ref="BU584:BU590" si="1191">BV584+BY584+BZ584</f>
        <v>0</v>
      </c>
      <c r="BV584" s="107"/>
      <c r="BW584" s="107"/>
      <c r="BX584" s="107"/>
      <c r="BY584" s="107"/>
      <c r="BZ584" s="107"/>
      <c r="CE584" s="749" t="e">
        <f t="shared" si="1155"/>
        <v>#DIV/0!</v>
      </c>
    </row>
    <row r="585" spans="2:83" s="54" customFormat="1" ht="87.75" hidden="1" customHeight="1" x14ac:dyDescent="0.2">
      <c r="B585" s="207" t="s">
        <v>8</v>
      </c>
      <c r="C585" s="53"/>
      <c r="D585" s="107">
        <f t="shared" si="1185"/>
        <v>0</v>
      </c>
      <c r="E585" s="31"/>
      <c r="F585" s="31"/>
      <c r="G585" s="31"/>
      <c r="H585" s="31"/>
      <c r="I585" s="31"/>
      <c r="J585" s="107">
        <f t="shared" si="1186"/>
        <v>0</v>
      </c>
      <c r="K585" s="107">
        <f t="shared" si="1187"/>
        <v>0</v>
      </c>
      <c r="L585" s="749" t="e">
        <f t="shared" si="1164"/>
        <v>#DIV/0!</v>
      </c>
      <c r="M585" s="31"/>
      <c r="N585" s="31"/>
      <c r="O585" s="31"/>
      <c r="P585" s="31"/>
      <c r="Q585" s="31"/>
      <c r="R585" s="31"/>
      <c r="S585" s="31"/>
      <c r="T585" s="31"/>
      <c r="U585" s="31"/>
      <c r="V585" s="89">
        <f t="shared" si="1082"/>
        <v>0</v>
      </c>
      <c r="W585" s="31"/>
      <c r="X585" s="31"/>
      <c r="Y585" s="31"/>
      <c r="Z585" s="31">
        <f t="shared" si="1077"/>
        <v>0</v>
      </c>
      <c r="AA585" s="280"/>
      <c r="AB585" s="31"/>
      <c r="AC585" s="31"/>
      <c r="AD585" s="31"/>
      <c r="AE585" s="107">
        <f t="shared" si="1188"/>
        <v>0</v>
      </c>
      <c r="AF585" s="749" t="e">
        <f t="shared" si="1165"/>
        <v>#DIV/0!</v>
      </c>
      <c r="AG585" s="31"/>
      <c r="AH585" s="749" t="e">
        <f t="shared" si="1166"/>
        <v>#DIV/0!</v>
      </c>
      <c r="AI585" s="31"/>
      <c r="AJ585" s="31"/>
      <c r="AK585" s="31"/>
      <c r="AL585" s="31"/>
      <c r="AM585" s="31"/>
      <c r="AN585" s="31"/>
      <c r="AO585" s="31"/>
      <c r="AP585" s="107">
        <f t="shared" si="1125"/>
        <v>0</v>
      </c>
      <c r="AQ585" s="107"/>
      <c r="AR585" s="107">
        <f t="shared" si="1189"/>
        <v>0</v>
      </c>
      <c r="AS585" s="749" t="e">
        <f t="shared" si="1167"/>
        <v>#DIV/0!</v>
      </c>
      <c r="AT585" s="31"/>
      <c r="AU585" s="749"/>
      <c r="AV585" s="31"/>
      <c r="AW585" s="749"/>
      <c r="AX585" s="31"/>
      <c r="AY585" s="749"/>
      <c r="AZ585" s="31"/>
      <c r="BA585" s="31"/>
      <c r="BB585" s="31"/>
      <c r="BC585" s="31"/>
      <c r="BD585" s="31">
        <f t="shared" si="1151"/>
        <v>0</v>
      </c>
      <c r="BE585" s="107">
        <f t="shared" si="1190"/>
        <v>0</v>
      </c>
      <c r="BF585" s="31"/>
      <c r="BG585" s="31"/>
      <c r="BH585" s="31"/>
      <c r="BI585" s="31"/>
      <c r="BJ585" s="107">
        <f t="shared" si="1175"/>
        <v>0</v>
      </c>
      <c r="BK585" s="31"/>
      <c r="BL585" s="31"/>
      <c r="BM585" s="31"/>
      <c r="BN585" s="107">
        <f t="shared" si="1181"/>
        <v>0</v>
      </c>
      <c r="BO585" s="31"/>
      <c r="BP585" s="31"/>
      <c r="BQ585" s="31"/>
      <c r="BR585" s="31"/>
      <c r="BS585" s="107">
        <f t="shared" si="1184"/>
        <v>0</v>
      </c>
      <c r="BT585" s="107"/>
      <c r="BU585" s="107">
        <f t="shared" si="1191"/>
        <v>0</v>
      </c>
      <c r="BV585" s="107"/>
      <c r="BW585" s="107"/>
      <c r="BX585" s="107"/>
      <c r="BY585" s="107"/>
      <c r="BZ585" s="107"/>
      <c r="CE585" s="749" t="e">
        <f t="shared" si="1155"/>
        <v>#DIV/0!</v>
      </c>
    </row>
    <row r="586" spans="2:83" s="54" customFormat="1" ht="132.75" customHeight="1" x14ac:dyDescent="0.2">
      <c r="B586" s="207" t="s">
        <v>34</v>
      </c>
      <c r="C586" s="53" t="s">
        <v>381</v>
      </c>
      <c r="D586" s="107">
        <f t="shared" si="1185"/>
        <v>76857.349799999996</v>
      </c>
      <c r="E586" s="31"/>
      <c r="F586" s="31"/>
      <c r="G586" s="31"/>
      <c r="H586" s="31"/>
      <c r="I586" s="107">
        <f>'[10]2024_2026'!$CR$487</f>
        <v>76857.349799999996</v>
      </c>
      <c r="J586" s="107"/>
      <c r="K586" s="107">
        <f t="shared" si="1187"/>
        <v>0</v>
      </c>
      <c r="L586" s="749">
        <f t="shared" si="1164"/>
        <v>0</v>
      </c>
      <c r="M586" s="31"/>
      <c r="N586" s="31"/>
      <c r="O586" s="31"/>
      <c r="P586" s="31"/>
      <c r="Q586" s="31"/>
      <c r="R586" s="31"/>
      <c r="S586" s="31"/>
      <c r="T586" s="31"/>
      <c r="U586" s="107"/>
      <c r="V586" s="89">
        <f t="shared" si="1082"/>
        <v>0</v>
      </c>
      <c r="W586" s="31"/>
      <c r="X586" s="31"/>
      <c r="Y586" s="31"/>
      <c r="Z586" s="107">
        <f t="shared" si="1077"/>
        <v>0</v>
      </c>
      <c r="AA586" s="280"/>
      <c r="AB586" s="31"/>
      <c r="AC586" s="107"/>
      <c r="AD586" s="107"/>
      <c r="AE586" s="107">
        <f t="shared" si="1188"/>
        <v>0</v>
      </c>
      <c r="AF586" s="749">
        <f t="shared" si="1165"/>
        <v>0</v>
      </c>
      <c r="AG586" s="31"/>
      <c r="AH586" s="749" t="e">
        <f t="shared" si="1166"/>
        <v>#DIV/0!</v>
      </c>
      <c r="AI586" s="31"/>
      <c r="AJ586" s="31"/>
      <c r="AK586" s="31"/>
      <c r="AL586" s="31"/>
      <c r="AM586" s="31"/>
      <c r="AN586" s="31"/>
      <c r="AO586" s="107"/>
      <c r="AP586" s="107"/>
      <c r="AQ586" s="107"/>
      <c r="AR586" s="107">
        <f t="shared" si="1189"/>
        <v>76857.349799999996</v>
      </c>
      <c r="AS586" s="749">
        <f t="shared" si="1167"/>
        <v>1</v>
      </c>
      <c r="AT586" s="31"/>
      <c r="AU586" s="749"/>
      <c r="AV586" s="31"/>
      <c r="AW586" s="749"/>
      <c r="AX586" s="31"/>
      <c r="AY586" s="749"/>
      <c r="AZ586" s="31"/>
      <c r="BA586" s="749"/>
      <c r="BB586" s="107">
        <f t="shared" ref="BB586:BB611" si="1192">D586</f>
        <v>76857.349799999996</v>
      </c>
      <c r="BC586" s="31"/>
      <c r="BD586" s="107">
        <f t="shared" si="1151"/>
        <v>0</v>
      </c>
      <c r="BE586" s="107">
        <f t="shared" si="1190"/>
        <v>80000</v>
      </c>
      <c r="BF586" s="31"/>
      <c r="BG586" s="31"/>
      <c r="BH586" s="31"/>
      <c r="BI586" s="107">
        <v>80000</v>
      </c>
      <c r="BJ586" s="107">
        <f t="shared" si="1175"/>
        <v>0</v>
      </c>
      <c r="BK586" s="31"/>
      <c r="BL586" s="31"/>
      <c r="BM586" s="107"/>
      <c r="BN586" s="107">
        <f t="shared" si="1181"/>
        <v>100000</v>
      </c>
      <c r="BO586" s="31"/>
      <c r="BP586" s="31"/>
      <c r="BQ586" s="31"/>
      <c r="BR586" s="31"/>
      <c r="BS586" s="107">
        <v>100000</v>
      </c>
      <c r="BT586" s="107"/>
      <c r="BU586" s="107">
        <f t="shared" si="1191"/>
        <v>100000</v>
      </c>
      <c r="BV586" s="107"/>
      <c r="BW586" s="107"/>
      <c r="BX586" s="107"/>
      <c r="BY586" s="107"/>
      <c r="BZ586" s="107">
        <v>100000</v>
      </c>
      <c r="CE586" s="749">
        <f t="shared" si="1155"/>
        <v>1</v>
      </c>
    </row>
    <row r="587" spans="2:83" s="52" customFormat="1" ht="31.5" hidden="1" customHeight="1" x14ac:dyDescent="0.25">
      <c r="B587" s="204" t="s">
        <v>67</v>
      </c>
      <c r="C587" s="129" t="s">
        <v>68</v>
      </c>
      <c r="D587" s="107">
        <f t="shared" si="1185"/>
        <v>0</v>
      </c>
      <c r="E587" s="89"/>
      <c r="F587" s="89"/>
      <c r="G587" s="89"/>
      <c r="H587" s="89"/>
      <c r="I587" s="89">
        <f>I588</f>
        <v>0</v>
      </c>
      <c r="J587" s="107">
        <f t="shared" si="1186"/>
        <v>0</v>
      </c>
      <c r="K587" s="107">
        <f t="shared" si="1187"/>
        <v>0</v>
      </c>
      <c r="L587" s="749" t="e">
        <f t="shared" si="1164"/>
        <v>#DIV/0!</v>
      </c>
      <c r="M587" s="89"/>
      <c r="N587" s="19"/>
      <c r="O587" s="89"/>
      <c r="P587" s="19"/>
      <c r="Q587" s="89"/>
      <c r="R587" s="19"/>
      <c r="S587" s="89"/>
      <c r="T587" s="19"/>
      <c r="U587" s="89">
        <f>U588</f>
        <v>0</v>
      </c>
      <c r="V587" s="89">
        <f t="shared" si="1082"/>
        <v>0</v>
      </c>
      <c r="W587" s="89"/>
      <c r="X587" s="89"/>
      <c r="Y587" s="89"/>
      <c r="Z587" s="107">
        <f t="shared" si="1077"/>
        <v>0</v>
      </c>
      <c r="AA587" s="280"/>
      <c r="AB587" s="89"/>
      <c r="AC587" s="107"/>
      <c r="AD587" s="107"/>
      <c r="AE587" s="107">
        <f t="shared" si="1188"/>
        <v>0</v>
      </c>
      <c r="AF587" s="749" t="e">
        <f t="shared" si="1165"/>
        <v>#DIV/0!</v>
      </c>
      <c r="AG587" s="89"/>
      <c r="AH587" s="749" t="e">
        <f t="shared" si="1166"/>
        <v>#DIV/0!</v>
      </c>
      <c r="AI587" s="89"/>
      <c r="AJ587" s="19"/>
      <c r="AK587" s="89"/>
      <c r="AL587" s="19"/>
      <c r="AM587" s="89"/>
      <c r="AN587" s="19"/>
      <c r="AO587" s="89">
        <f>AO588</f>
        <v>0</v>
      </c>
      <c r="AP587" s="107">
        <f t="shared" si="1125"/>
        <v>0</v>
      </c>
      <c r="AQ587" s="107"/>
      <c r="AR587" s="107">
        <f t="shared" si="1189"/>
        <v>0</v>
      </c>
      <c r="AS587" s="749" t="e">
        <f t="shared" si="1167"/>
        <v>#DIV/0!</v>
      </c>
      <c r="AT587" s="89"/>
      <c r="AU587" s="749"/>
      <c r="AV587" s="89"/>
      <c r="AW587" s="749"/>
      <c r="AX587" s="89"/>
      <c r="AY587" s="749"/>
      <c r="AZ587" s="89"/>
      <c r="BA587" s="749"/>
      <c r="BB587" s="107">
        <f t="shared" si="1192"/>
        <v>0</v>
      </c>
      <c r="BC587" s="89"/>
      <c r="BD587" s="89">
        <f t="shared" si="1151"/>
        <v>0</v>
      </c>
      <c r="BE587" s="107">
        <f t="shared" si="1190"/>
        <v>0</v>
      </c>
      <c r="BF587" s="89"/>
      <c r="BG587" s="89"/>
      <c r="BH587" s="89"/>
      <c r="BI587" s="89">
        <f>BI588</f>
        <v>0</v>
      </c>
      <c r="BJ587" s="107">
        <f t="shared" si="1175"/>
        <v>0</v>
      </c>
      <c r="BK587" s="89"/>
      <c r="BL587" s="89"/>
      <c r="BM587" s="89"/>
      <c r="BN587" s="107">
        <f t="shared" si="1181"/>
        <v>0</v>
      </c>
      <c r="BO587" s="89"/>
      <c r="BP587" s="89"/>
      <c r="BQ587" s="89"/>
      <c r="BR587" s="89"/>
      <c r="BS587" s="89">
        <f>BI587</f>
        <v>0</v>
      </c>
      <c r="BT587" s="107"/>
      <c r="BU587" s="107">
        <f t="shared" si="1191"/>
        <v>0</v>
      </c>
      <c r="BV587" s="89"/>
      <c r="BW587" s="89"/>
      <c r="BX587" s="89"/>
      <c r="BY587" s="89"/>
      <c r="BZ587" s="89">
        <f>BZ588</f>
        <v>0</v>
      </c>
      <c r="CE587" s="749" t="e">
        <f t="shared" si="1155"/>
        <v>#DIV/0!</v>
      </c>
    </row>
    <row r="588" spans="2:83" s="54" customFormat="1" ht="157.5" hidden="1" customHeight="1" x14ac:dyDescent="0.2">
      <c r="B588" s="207" t="s">
        <v>34</v>
      </c>
      <c r="C588" s="122" t="s">
        <v>69</v>
      </c>
      <c r="D588" s="107">
        <f t="shared" si="1185"/>
        <v>0</v>
      </c>
      <c r="E588" s="31"/>
      <c r="F588" s="31"/>
      <c r="G588" s="31"/>
      <c r="H588" s="31"/>
      <c r="I588" s="31">
        <v>0</v>
      </c>
      <c r="J588" s="107">
        <f t="shared" si="1186"/>
        <v>0</v>
      </c>
      <c r="K588" s="107">
        <f t="shared" si="1187"/>
        <v>0</v>
      </c>
      <c r="L588" s="749" t="e">
        <f t="shared" si="1164"/>
        <v>#DIV/0!</v>
      </c>
      <c r="M588" s="31"/>
      <c r="N588" s="31"/>
      <c r="O588" s="31"/>
      <c r="P588" s="31"/>
      <c r="Q588" s="31"/>
      <c r="R588" s="31"/>
      <c r="S588" s="31"/>
      <c r="T588" s="31"/>
      <c r="U588" s="31">
        <v>0</v>
      </c>
      <c r="V588" s="89">
        <f t="shared" si="1082"/>
        <v>0</v>
      </c>
      <c r="W588" s="31"/>
      <c r="X588" s="31"/>
      <c r="Y588" s="31"/>
      <c r="Z588" s="107">
        <f t="shared" si="1077"/>
        <v>0</v>
      </c>
      <c r="AA588" s="280"/>
      <c r="AB588" s="31"/>
      <c r="AC588" s="107"/>
      <c r="AD588" s="107"/>
      <c r="AE588" s="107">
        <f t="shared" si="1188"/>
        <v>0</v>
      </c>
      <c r="AF588" s="749" t="e">
        <f t="shared" si="1165"/>
        <v>#DIV/0!</v>
      </c>
      <c r="AG588" s="31"/>
      <c r="AH588" s="749" t="e">
        <f t="shared" si="1166"/>
        <v>#DIV/0!</v>
      </c>
      <c r="AI588" s="31"/>
      <c r="AJ588" s="31"/>
      <c r="AK588" s="31"/>
      <c r="AL588" s="31"/>
      <c r="AM588" s="31"/>
      <c r="AN588" s="31"/>
      <c r="AO588" s="31">
        <v>0</v>
      </c>
      <c r="AP588" s="107">
        <f t="shared" si="1125"/>
        <v>0</v>
      </c>
      <c r="AQ588" s="107"/>
      <c r="AR588" s="107">
        <f t="shared" si="1189"/>
        <v>0</v>
      </c>
      <c r="AS588" s="749" t="e">
        <f t="shared" si="1167"/>
        <v>#DIV/0!</v>
      </c>
      <c r="AT588" s="31"/>
      <c r="AU588" s="749"/>
      <c r="AV588" s="31"/>
      <c r="AW588" s="749"/>
      <c r="AX588" s="31"/>
      <c r="AY588" s="749"/>
      <c r="AZ588" s="31"/>
      <c r="BA588" s="749"/>
      <c r="BB588" s="107">
        <f t="shared" si="1192"/>
        <v>0</v>
      </c>
      <c r="BC588" s="31"/>
      <c r="BD588" s="31">
        <f t="shared" si="1151"/>
        <v>0</v>
      </c>
      <c r="BE588" s="107">
        <f t="shared" si="1190"/>
        <v>0</v>
      </c>
      <c r="BF588" s="31"/>
      <c r="BG588" s="31"/>
      <c r="BH588" s="31"/>
      <c r="BI588" s="31">
        <v>0</v>
      </c>
      <c r="BJ588" s="107">
        <f t="shared" si="1175"/>
        <v>0</v>
      </c>
      <c r="BK588" s="31"/>
      <c r="BL588" s="31"/>
      <c r="BM588" s="31"/>
      <c r="BN588" s="107">
        <f t="shared" si="1181"/>
        <v>0</v>
      </c>
      <c r="BO588" s="31"/>
      <c r="BP588" s="31"/>
      <c r="BQ588" s="31"/>
      <c r="BR588" s="31"/>
      <c r="BS588" s="31">
        <f>BI588</f>
        <v>0</v>
      </c>
      <c r="BT588" s="107"/>
      <c r="BU588" s="107">
        <f t="shared" si="1191"/>
        <v>0</v>
      </c>
      <c r="BV588" s="31"/>
      <c r="BW588" s="31"/>
      <c r="BX588" s="31"/>
      <c r="BY588" s="31"/>
      <c r="BZ588" s="31">
        <v>0</v>
      </c>
      <c r="CE588" s="749" t="e">
        <f t="shared" si="1155"/>
        <v>#DIV/0!</v>
      </c>
    </row>
    <row r="589" spans="2:83" s="54" customFormat="1" ht="131.25" hidden="1" customHeight="1" x14ac:dyDescent="0.2">
      <c r="B589" s="207" t="s">
        <v>10</v>
      </c>
      <c r="C589" s="53" t="s">
        <v>174</v>
      </c>
      <c r="D589" s="107" t="e">
        <f t="shared" si="1185"/>
        <v>#REF!</v>
      </c>
      <c r="E589" s="31"/>
      <c r="F589" s="31"/>
      <c r="G589" s="31"/>
      <c r="H589" s="31"/>
      <c r="I589" s="31" t="e">
        <f>#REF!</f>
        <v>#REF!</v>
      </c>
      <c r="J589" s="107" t="e">
        <f t="shared" si="1186"/>
        <v>#REF!</v>
      </c>
      <c r="K589" s="107" t="e">
        <f t="shared" si="1187"/>
        <v>#REF!</v>
      </c>
      <c r="L589" s="749" t="e">
        <f t="shared" si="1164"/>
        <v>#REF!</v>
      </c>
      <c r="M589" s="31"/>
      <c r="N589" s="31"/>
      <c r="O589" s="31"/>
      <c r="P589" s="31"/>
      <c r="Q589" s="31"/>
      <c r="R589" s="31"/>
      <c r="S589" s="31"/>
      <c r="T589" s="31"/>
      <c r="U589" s="31" t="e">
        <f>#REF!</f>
        <v>#REF!</v>
      </c>
      <c r="V589" s="89">
        <f t="shared" si="1082"/>
        <v>0</v>
      </c>
      <c r="W589" s="31"/>
      <c r="X589" s="31"/>
      <c r="Y589" s="31"/>
      <c r="Z589" s="107">
        <f t="shared" si="1077"/>
        <v>0</v>
      </c>
      <c r="AA589" s="280"/>
      <c r="AB589" s="31"/>
      <c r="AC589" s="107"/>
      <c r="AD589" s="107"/>
      <c r="AE589" s="107">
        <f t="shared" si="1188"/>
        <v>0</v>
      </c>
      <c r="AF589" s="749" t="e">
        <f t="shared" si="1165"/>
        <v>#REF!</v>
      </c>
      <c r="AG589" s="31"/>
      <c r="AH589" s="749" t="e">
        <f t="shared" si="1166"/>
        <v>#DIV/0!</v>
      </c>
      <c r="AI589" s="31"/>
      <c r="AJ589" s="31"/>
      <c r="AK589" s="31"/>
      <c r="AL589" s="31"/>
      <c r="AM589" s="31"/>
      <c r="AN589" s="31"/>
      <c r="AO589" s="31">
        <f>S589</f>
        <v>0</v>
      </c>
      <c r="AP589" s="107" t="e">
        <f t="shared" si="1125"/>
        <v>#REF!</v>
      </c>
      <c r="AQ589" s="107"/>
      <c r="AR589" s="107" t="e">
        <f t="shared" si="1189"/>
        <v>#REF!</v>
      </c>
      <c r="AS589" s="749" t="e">
        <f t="shared" si="1167"/>
        <v>#REF!</v>
      </c>
      <c r="AT589" s="31"/>
      <c r="AU589" s="749"/>
      <c r="AV589" s="31"/>
      <c r="AW589" s="749"/>
      <c r="AX589" s="31"/>
      <c r="AY589" s="749"/>
      <c r="AZ589" s="31"/>
      <c r="BA589" s="749"/>
      <c r="BB589" s="107" t="e">
        <f t="shared" si="1192"/>
        <v>#REF!</v>
      </c>
      <c r="BC589" s="31"/>
      <c r="BD589" s="31">
        <f t="shared" si="1151"/>
        <v>0</v>
      </c>
      <c r="BE589" s="107">
        <f t="shared" si="1190"/>
        <v>0</v>
      </c>
      <c r="BF589" s="31"/>
      <c r="BG589" s="31"/>
      <c r="BH589" s="31"/>
      <c r="BI589" s="31">
        <f>Z589</f>
        <v>0</v>
      </c>
      <c r="BJ589" s="107">
        <f t="shared" si="1175"/>
        <v>0</v>
      </c>
      <c r="BK589" s="31"/>
      <c r="BL589" s="31"/>
      <c r="BM589" s="31"/>
      <c r="BN589" s="107">
        <f t="shared" si="1181"/>
        <v>0</v>
      </c>
      <c r="BO589" s="31"/>
      <c r="BP589" s="31"/>
      <c r="BQ589" s="31"/>
      <c r="BR589" s="31"/>
      <c r="BS589" s="31">
        <f>BI589</f>
        <v>0</v>
      </c>
      <c r="BT589" s="107"/>
      <c r="BU589" s="107">
        <f t="shared" si="1191"/>
        <v>0</v>
      </c>
      <c r="BV589" s="31"/>
      <c r="BW589" s="31"/>
      <c r="BX589" s="31"/>
      <c r="BY589" s="31"/>
      <c r="BZ589" s="31">
        <f>BJ589</f>
        <v>0</v>
      </c>
      <c r="CE589" s="749" t="e">
        <f t="shared" si="1155"/>
        <v>#REF!</v>
      </c>
    </row>
    <row r="590" spans="2:83" s="54" customFormat="1" ht="131.25" hidden="1" customHeight="1" x14ac:dyDescent="0.2">
      <c r="B590" s="207" t="s">
        <v>7</v>
      </c>
      <c r="C590" s="53" t="s">
        <v>263</v>
      </c>
      <c r="D590" s="107">
        <f t="shared" si="1185"/>
        <v>0</v>
      </c>
      <c r="E590" s="31"/>
      <c r="F590" s="31"/>
      <c r="G590" s="31"/>
      <c r="H590" s="31"/>
      <c r="I590" s="107">
        <v>0</v>
      </c>
      <c r="J590" s="107">
        <f>K590-I590</f>
        <v>0</v>
      </c>
      <c r="K590" s="107">
        <f t="shared" si="1187"/>
        <v>0</v>
      </c>
      <c r="L590" s="749" t="e">
        <f t="shared" si="1164"/>
        <v>#DIV/0!</v>
      </c>
      <c r="M590" s="31"/>
      <c r="N590" s="31"/>
      <c r="O590" s="31"/>
      <c r="P590" s="31"/>
      <c r="Q590" s="31"/>
      <c r="R590" s="31"/>
      <c r="S590" s="31"/>
      <c r="T590" s="31"/>
      <c r="U590" s="107">
        <v>0</v>
      </c>
      <c r="V590" s="89">
        <f t="shared" si="1082"/>
        <v>0</v>
      </c>
      <c r="W590" s="31"/>
      <c r="X590" s="31"/>
      <c r="Y590" s="31"/>
      <c r="Z590" s="107">
        <f t="shared" si="1077"/>
        <v>0</v>
      </c>
      <c r="AA590" s="280"/>
      <c r="AB590" s="31"/>
      <c r="AC590" s="107"/>
      <c r="AD590" s="107"/>
      <c r="AE590" s="107">
        <f t="shared" si="1188"/>
        <v>0</v>
      </c>
      <c r="AF590" s="749" t="e">
        <f t="shared" si="1165"/>
        <v>#DIV/0!</v>
      </c>
      <c r="AG590" s="31"/>
      <c r="AH590" s="749" t="e">
        <f t="shared" si="1166"/>
        <v>#DIV/0!</v>
      </c>
      <c r="AI590" s="31"/>
      <c r="AJ590" s="31"/>
      <c r="AK590" s="31"/>
      <c r="AL590" s="31"/>
      <c r="AM590" s="31"/>
      <c r="AN590" s="31"/>
      <c r="AO590" s="107">
        <v>0</v>
      </c>
      <c r="AP590" s="107">
        <f t="shared" si="1125"/>
        <v>0</v>
      </c>
      <c r="AQ590" s="107"/>
      <c r="AR590" s="107">
        <f t="shared" si="1189"/>
        <v>0</v>
      </c>
      <c r="AS590" s="749" t="e">
        <f t="shared" si="1167"/>
        <v>#DIV/0!</v>
      </c>
      <c r="AT590" s="31"/>
      <c r="AU590" s="749"/>
      <c r="AV590" s="31"/>
      <c r="AW590" s="749"/>
      <c r="AX590" s="31"/>
      <c r="AY590" s="749"/>
      <c r="AZ590" s="31"/>
      <c r="BA590" s="749"/>
      <c r="BB590" s="107">
        <f t="shared" si="1192"/>
        <v>0</v>
      </c>
      <c r="BC590" s="31"/>
      <c r="BD590" s="107">
        <f t="shared" si="1151"/>
        <v>0</v>
      </c>
      <c r="BE590" s="107">
        <f t="shared" si="1190"/>
        <v>0</v>
      </c>
      <c r="BF590" s="31"/>
      <c r="BG590" s="31"/>
      <c r="BH590" s="31"/>
      <c r="BI590" s="107">
        <v>0</v>
      </c>
      <c r="BJ590" s="107">
        <f t="shared" si="1175"/>
        <v>0</v>
      </c>
      <c r="BK590" s="31"/>
      <c r="BL590" s="31"/>
      <c r="BM590" s="107"/>
      <c r="BN590" s="107">
        <f t="shared" si="1181"/>
        <v>0</v>
      </c>
      <c r="BO590" s="31"/>
      <c r="BP590" s="31"/>
      <c r="BQ590" s="31"/>
      <c r="BR590" s="31"/>
      <c r="BS590" s="107">
        <f>BI590</f>
        <v>0</v>
      </c>
      <c r="BT590" s="107"/>
      <c r="BU590" s="107">
        <f t="shared" si="1191"/>
        <v>0</v>
      </c>
      <c r="BV590" s="31"/>
      <c r="BW590" s="31"/>
      <c r="BX590" s="31"/>
      <c r="BY590" s="31"/>
      <c r="BZ590" s="107">
        <v>0</v>
      </c>
      <c r="CE590" s="749" t="e">
        <f t="shared" si="1155"/>
        <v>#DIV/0!</v>
      </c>
    </row>
    <row r="591" spans="2:83" s="54" customFormat="1" ht="131.25" hidden="1" customHeight="1" x14ac:dyDescent="0.2">
      <c r="B591" s="207" t="s">
        <v>8</v>
      </c>
      <c r="C591" s="53" t="s">
        <v>331</v>
      </c>
      <c r="D591" s="107">
        <f t="shared" si="1185"/>
        <v>0</v>
      </c>
      <c r="E591" s="31"/>
      <c r="F591" s="31"/>
      <c r="G591" s="31"/>
      <c r="H591" s="31"/>
      <c r="I591" s="107"/>
      <c r="J591" s="107"/>
      <c r="K591" s="107">
        <f t="shared" si="1187"/>
        <v>0</v>
      </c>
      <c r="L591" s="749" t="e">
        <f t="shared" si="1164"/>
        <v>#DIV/0!</v>
      </c>
      <c r="M591" s="31"/>
      <c r="N591" s="31"/>
      <c r="O591" s="31"/>
      <c r="P591" s="31"/>
      <c r="Q591" s="31"/>
      <c r="R591" s="31"/>
      <c r="S591" s="31"/>
      <c r="T591" s="31"/>
      <c r="U591" s="107"/>
      <c r="V591" s="89"/>
      <c r="W591" s="31"/>
      <c r="X591" s="31"/>
      <c r="Y591" s="31"/>
      <c r="Z591" s="107"/>
      <c r="AA591" s="280"/>
      <c r="AB591" s="31"/>
      <c r="AC591" s="107"/>
      <c r="AD591" s="107"/>
      <c r="AE591" s="107"/>
      <c r="AF591" s="749" t="e">
        <f t="shared" si="1165"/>
        <v>#DIV/0!</v>
      </c>
      <c r="AG591" s="31"/>
      <c r="AH591" s="749" t="e">
        <f t="shared" si="1166"/>
        <v>#DIV/0!</v>
      </c>
      <c r="AI591" s="31"/>
      <c r="AJ591" s="31"/>
      <c r="AK591" s="31"/>
      <c r="AL591" s="31"/>
      <c r="AM591" s="31"/>
      <c r="AN591" s="31"/>
      <c r="AO591" s="107"/>
      <c r="AP591" s="107"/>
      <c r="AQ591" s="107"/>
      <c r="AR591" s="107">
        <f t="shared" si="1189"/>
        <v>0</v>
      </c>
      <c r="AS591" s="749" t="e">
        <f t="shared" si="1167"/>
        <v>#DIV/0!</v>
      </c>
      <c r="AT591" s="31"/>
      <c r="AU591" s="749"/>
      <c r="AV591" s="31"/>
      <c r="AW591" s="749"/>
      <c r="AX591" s="31"/>
      <c r="AY591" s="749"/>
      <c r="AZ591" s="31"/>
      <c r="BA591" s="749"/>
      <c r="BB591" s="107">
        <f t="shared" si="1192"/>
        <v>0</v>
      </c>
      <c r="BC591" s="31"/>
      <c r="BD591" s="107"/>
      <c r="BE591" s="107"/>
      <c r="BF591" s="31"/>
      <c r="BG591" s="31"/>
      <c r="BH591" s="31"/>
      <c r="BI591" s="107"/>
      <c r="BJ591" s="107"/>
      <c r="BK591" s="31"/>
      <c r="BL591" s="31"/>
      <c r="BM591" s="107"/>
      <c r="BN591" s="107"/>
      <c r="BO591" s="31"/>
      <c r="BP591" s="31"/>
      <c r="BQ591" s="31"/>
      <c r="BR591" s="31"/>
      <c r="BS591" s="107"/>
      <c r="BT591" s="107"/>
      <c r="BU591" s="107"/>
      <c r="BV591" s="31"/>
      <c r="BW591" s="31"/>
      <c r="BX591" s="31"/>
      <c r="BY591" s="31"/>
      <c r="BZ591" s="107"/>
      <c r="CE591" s="749" t="e">
        <f t="shared" si="1155"/>
        <v>#DIV/0!</v>
      </c>
    </row>
    <row r="592" spans="2:83" s="54" customFormat="1" ht="131.25" hidden="1" customHeight="1" x14ac:dyDescent="0.2">
      <c r="B592" s="207" t="s">
        <v>10</v>
      </c>
      <c r="C592" s="53" t="s">
        <v>314</v>
      </c>
      <c r="D592" s="107">
        <f t="shared" si="1185"/>
        <v>0</v>
      </c>
      <c r="E592" s="31"/>
      <c r="F592" s="31"/>
      <c r="G592" s="31"/>
      <c r="H592" s="31"/>
      <c r="I592" s="107"/>
      <c r="J592" s="107"/>
      <c r="K592" s="107">
        <f t="shared" si="1187"/>
        <v>0</v>
      </c>
      <c r="L592" s="749" t="e">
        <f t="shared" si="1164"/>
        <v>#DIV/0!</v>
      </c>
      <c r="M592" s="31"/>
      <c r="N592" s="31"/>
      <c r="O592" s="31"/>
      <c r="P592" s="31"/>
      <c r="Q592" s="31"/>
      <c r="R592" s="31"/>
      <c r="S592" s="31"/>
      <c r="T592" s="31"/>
      <c r="U592" s="107"/>
      <c r="V592" s="89"/>
      <c r="W592" s="31"/>
      <c r="X592" s="31"/>
      <c r="Y592" s="31"/>
      <c r="Z592" s="107"/>
      <c r="AA592" s="280"/>
      <c r="AB592" s="31"/>
      <c r="AC592" s="107"/>
      <c r="AD592" s="107"/>
      <c r="AE592" s="107"/>
      <c r="AF592" s="749" t="e">
        <f t="shared" si="1165"/>
        <v>#DIV/0!</v>
      </c>
      <c r="AG592" s="31"/>
      <c r="AH592" s="749" t="e">
        <f t="shared" si="1166"/>
        <v>#DIV/0!</v>
      </c>
      <c r="AI592" s="31"/>
      <c r="AJ592" s="31"/>
      <c r="AK592" s="31"/>
      <c r="AL592" s="31"/>
      <c r="AM592" s="31"/>
      <c r="AN592" s="31"/>
      <c r="AO592" s="107"/>
      <c r="AP592" s="107"/>
      <c r="AQ592" s="107"/>
      <c r="AR592" s="107">
        <f t="shared" si="1189"/>
        <v>0</v>
      </c>
      <c r="AS592" s="749" t="e">
        <f t="shared" si="1167"/>
        <v>#DIV/0!</v>
      </c>
      <c r="AT592" s="31"/>
      <c r="AU592" s="749"/>
      <c r="AV592" s="31"/>
      <c r="AW592" s="749"/>
      <c r="AX592" s="31"/>
      <c r="AY592" s="749"/>
      <c r="AZ592" s="31"/>
      <c r="BA592" s="749"/>
      <c r="BB592" s="107">
        <f t="shared" si="1192"/>
        <v>0</v>
      </c>
      <c r="BC592" s="31"/>
      <c r="BD592" s="107"/>
      <c r="BE592" s="107"/>
      <c r="BF592" s="31"/>
      <c r="BG592" s="31"/>
      <c r="BH592" s="31"/>
      <c r="BI592" s="107"/>
      <c r="BJ592" s="107"/>
      <c r="BK592" s="31"/>
      <c r="BL592" s="31"/>
      <c r="BM592" s="107"/>
      <c r="BN592" s="107"/>
      <c r="BO592" s="31"/>
      <c r="BP592" s="31"/>
      <c r="BQ592" s="31"/>
      <c r="BR592" s="31"/>
      <c r="BS592" s="107"/>
      <c r="BT592" s="107"/>
      <c r="BU592" s="107"/>
      <c r="BV592" s="31"/>
      <c r="BW592" s="31"/>
      <c r="BX592" s="31"/>
      <c r="BY592" s="31"/>
      <c r="BZ592" s="107"/>
      <c r="CE592" s="749" t="e">
        <f t="shared" si="1155"/>
        <v>#DIV/0!</v>
      </c>
    </row>
    <row r="593" spans="2:83" s="52" customFormat="1" ht="49.5" hidden="1" customHeight="1" x14ac:dyDescent="0.25">
      <c r="B593" s="204" t="s">
        <v>446</v>
      </c>
      <c r="C593" s="129" t="s">
        <v>70</v>
      </c>
      <c r="D593" s="107">
        <f t="shared" si="1185"/>
        <v>0</v>
      </c>
      <c r="E593" s="89"/>
      <c r="F593" s="89"/>
      <c r="G593" s="89"/>
      <c r="H593" s="89"/>
      <c r="I593" s="671">
        <f>I597</f>
        <v>0</v>
      </c>
      <c r="J593" s="671"/>
      <c r="K593" s="107">
        <f t="shared" si="1187"/>
        <v>0</v>
      </c>
      <c r="L593" s="749" t="e">
        <f t="shared" si="1164"/>
        <v>#DIV/0!</v>
      </c>
      <c r="M593" s="89"/>
      <c r="N593" s="19"/>
      <c r="O593" s="89"/>
      <c r="P593" s="19"/>
      <c r="Q593" s="89"/>
      <c r="R593" s="19"/>
      <c r="S593" s="89"/>
      <c r="T593" s="19"/>
      <c r="U593" s="671">
        <f>U597</f>
        <v>0</v>
      </c>
      <c r="V593" s="89">
        <f t="shared" si="1082"/>
        <v>0</v>
      </c>
      <c r="W593" s="89"/>
      <c r="X593" s="89"/>
      <c r="Y593" s="89"/>
      <c r="Z593" s="671" t="e">
        <f t="shared" si="1077"/>
        <v>#REF!</v>
      </c>
      <c r="AA593" s="280"/>
      <c r="AB593" s="89"/>
      <c r="AC593" s="671" t="e">
        <f>AC597+AC598+AC599</f>
        <v>#REF!</v>
      </c>
      <c r="AD593" s="734"/>
      <c r="AE593" s="671">
        <f>AG593+AO593</f>
        <v>0</v>
      </c>
      <c r="AF593" s="749" t="e">
        <f t="shared" si="1165"/>
        <v>#DIV/0!</v>
      </c>
      <c r="AG593" s="89"/>
      <c r="AH593" s="749" t="e">
        <f t="shared" si="1166"/>
        <v>#DIV/0!</v>
      </c>
      <c r="AI593" s="89"/>
      <c r="AJ593" s="19"/>
      <c r="AK593" s="89"/>
      <c r="AL593" s="19"/>
      <c r="AM593" s="89"/>
      <c r="AN593" s="19"/>
      <c r="AO593" s="671">
        <f>AO597+AO598+AO599</f>
        <v>0</v>
      </c>
      <c r="AP593" s="671">
        <f t="shared" si="1125"/>
        <v>0</v>
      </c>
      <c r="AQ593" s="734"/>
      <c r="AR593" s="107">
        <f t="shared" si="1189"/>
        <v>0</v>
      </c>
      <c r="AS593" s="749" t="e">
        <f t="shared" si="1167"/>
        <v>#DIV/0!</v>
      </c>
      <c r="AT593" s="89"/>
      <c r="AU593" s="749"/>
      <c r="AV593" s="89"/>
      <c r="AW593" s="749"/>
      <c r="AX593" s="89"/>
      <c r="AY593" s="749"/>
      <c r="AZ593" s="89"/>
      <c r="BA593" s="749"/>
      <c r="BB593" s="107">
        <f t="shared" si="1192"/>
        <v>0</v>
      </c>
      <c r="BC593" s="89"/>
      <c r="BD593" s="671">
        <f t="shared" si="1151"/>
        <v>0</v>
      </c>
      <c r="BE593" s="671" t="e">
        <f>BF593+BI593</f>
        <v>#REF!</v>
      </c>
      <c r="BF593" s="89"/>
      <c r="BG593" s="89"/>
      <c r="BH593" s="89"/>
      <c r="BI593" s="671" t="e">
        <f>BI597+BI598+BI599</f>
        <v>#REF!</v>
      </c>
      <c r="BJ593" s="671">
        <f t="shared" ref="BJ593:BJ613" si="1193">BK593+BL593+BM593</f>
        <v>0</v>
      </c>
      <c r="BK593" s="89"/>
      <c r="BL593" s="89"/>
      <c r="BM593" s="671"/>
      <c r="BN593" s="671">
        <v>0</v>
      </c>
      <c r="BO593" s="89"/>
      <c r="BP593" s="89"/>
      <c r="BQ593" s="89"/>
      <c r="BR593" s="89"/>
      <c r="BS593" s="671">
        <v>0</v>
      </c>
      <c r="BT593" s="671"/>
      <c r="BU593" s="671">
        <f>BV593+BZ593</f>
        <v>0</v>
      </c>
      <c r="BV593" s="89"/>
      <c r="BW593" s="89"/>
      <c r="BX593" s="89"/>
      <c r="BY593" s="89"/>
      <c r="BZ593" s="546">
        <f>BZ597+BZ598+BZ599</f>
        <v>0</v>
      </c>
      <c r="CE593" s="749" t="e">
        <f t="shared" si="1155"/>
        <v>#DIV/0!</v>
      </c>
    </row>
    <row r="594" spans="2:83" s="54" customFormat="1" ht="91.5" hidden="1" customHeight="1" x14ac:dyDescent="0.2">
      <c r="B594" s="207" t="s">
        <v>34</v>
      </c>
      <c r="C594" s="122" t="s">
        <v>71</v>
      </c>
      <c r="D594" s="107" t="e">
        <f t="shared" si="1185"/>
        <v>#REF!</v>
      </c>
      <c r="E594" s="31"/>
      <c r="F594" s="31"/>
      <c r="G594" s="31"/>
      <c r="H594" s="31"/>
      <c r="I594" s="31" t="e">
        <f>#REF!</f>
        <v>#REF!</v>
      </c>
      <c r="J594" s="107"/>
      <c r="K594" s="107" t="e">
        <f t="shared" si="1187"/>
        <v>#REF!</v>
      </c>
      <c r="L594" s="749" t="e">
        <f t="shared" si="1164"/>
        <v>#REF!</v>
      </c>
      <c r="M594" s="31"/>
      <c r="N594" s="31"/>
      <c r="O594" s="31"/>
      <c r="P594" s="31"/>
      <c r="Q594" s="31"/>
      <c r="R594" s="31"/>
      <c r="S594" s="31"/>
      <c r="T594" s="31"/>
      <c r="U594" s="31" t="e">
        <f>#REF!</f>
        <v>#REF!</v>
      </c>
      <c r="V594" s="89">
        <f t="shared" si="1082"/>
        <v>0</v>
      </c>
      <c r="W594" s="31"/>
      <c r="X594" s="31"/>
      <c r="Y594" s="31"/>
      <c r="Z594" s="31">
        <f t="shared" si="1077"/>
        <v>0</v>
      </c>
      <c r="AA594" s="280"/>
      <c r="AB594" s="31"/>
      <c r="AC594" s="31"/>
      <c r="AD594" s="31"/>
      <c r="AE594" s="107" t="e">
        <f>AG594+AO594</f>
        <v>#REF!</v>
      </c>
      <c r="AF594" s="749" t="e">
        <f t="shared" si="1165"/>
        <v>#REF!</v>
      </c>
      <c r="AG594" s="31"/>
      <c r="AH594" s="749" t="e">
        <f t="shared" si="1166"/>
        <v>#DIV/0!</v>
      </c>
      <c r="AI594" s="31"/>
      <c r="AJ594" s="31"/>
      <c r="AK594" s="31"/>
      <c r="AL594" s="31"/>
      <c r="AM594" s="31"/>
      <c r="AN594" s="31"/>
      <c r="AO594" s="31" t="e">
        <f>U594</f>
        <v>#REF!</v>
      </c>
      <c r="AP594" s="107" t="e">
        <f t="shared" si="1125"/>
        <v>#REF!</v>
      </c>
      <c r="AQ594" s="107"/>
      <c r="AR594" s="107" t="e">
        <f t="shared" si="1189"/>
        <v>#REF!</v>
      </c>
      <c r="AS594" s="749" t="e">
        <f t="shared" si="1167"/>
        <v>#REF!</v>
      </c>
      <c r="AT594" s="31"/>
      <c r="AU594" s="749"/>
      <c r="AV594" s="31"/>
      <c r="AW594" s="749"/>
      <c r="AX594" s="31"/>
      <c r="AY594" s="749"/>
      <c r="AZ594" s="31"/>
      <c r="BA594" s="749"/>
      <c r="BB594" s="107" t="e">
        <f t="shared" si="1192"/>
        <v>#REF!</v>
      </c>
      <c r="BC594" s="31"/>
      <c r="BD594" s="31" t="e">
        <f t="shared" si="1151"/>
        <v>#REF!</v>
      </c>
      <c r="BE594" s="107">
        <f>BF594+BI594</f>
        <v>0</v>
      </c>
      <c r="BF594" s="31"/>
      <c r="BG594" s="31"/>
      <c r="BH594" s="31"/>
      <c r="BI594" s="31">
        <f>AA594</f>
        <v>0</v>
      </c>
      <c r="BJ594" s="107">
        <f t="shared" si="1193"/>
        <v>0</v>
      </c>
      <c r="BK594" s="31"/>
      <c r="BL594" s="31"/>
      <c r="BM594" s="31"/>
      <c r="BN594" s="107">
        <f t="shared" ref="BN594:BN613" si="1194">BO594+BR594+BS594</f>
        <v>0</v>
      </c>
      <c r="BO594" s="31"/>
      <c r="BP594" s="31"/>
      <c r="BQ594" s="31"/>
      <c r="BR594" s="31"/>
      <c r="BS594" s="31">
        <f t="shared" ref="BS594:BS633" si="1195">BI594</f>
        <v>0</v>
      </c>
      <c r="BT594" s="107"/>
      <c r="BU594" s="107">
        <f>BV594+BZ594</f>
        <v>0</v>
      </c>
      <c r="BV594" s="31"/>
      <c r="BW594" s="31"/>
      <c r="BX594" s="31"/>
      <c r="BY594" s="31"/>
      <c r="BZ594" s="31">
        <f>BK594</f>
        <v>0</v>
      </c>
      <c r="CE594" s="749" t="e">
        <f t="shared" si="1155"/>
        <v>#REF!</v>
      </c>
    </row>
    <row r="595" spans="2:83" s="54" customFormat="1" ht="102.75" hidden="1" customHeight="1" x14ac:dyDescent="0.2">
      <c r="B595" s="207" t="s">
        <v>63</v>
      </c>
      <c r="C595" s="122" t="s">
        <v>72</v>
      </c>
      <c r="D595" s="107" t="e">
        <f t="shared" si="1185"/>
        <v>#REF!</v>
      </c>
      <c r="E595" s="31"/>
      <c r="F595" s="31"/>
      <c r="G595" s="31"/>
      <c r="H595" s="31"/>
      <c r="I595" s="31" t="e">
        <f>#REF!</f>
        <v>#REF!</v>
      </c>
      <c r="J595" s="107"/>
      <c r="K595" s="107" t="e">
        <f t="shared" si="1187"/>
        <v>#REF!</v>
      </c>
      <c r="L595" s="749" t="e">
        <f t="shared" si="1164"/>
        <v>#REF!</v>
      </c>
      <c r="M595" s="31"/>
      <c r="N595" s="31"/>
      <c r="O595" s="31"/>
      <c r="P595" s="31"/>
      <c r="Q595" s="31"/>
      <c r="R595" s="31"/>
      <c r="S595" s="31"/>
      <c r="T595" s="31"/>
      <c r="U595" s="31" t="e">
        <f>#REF!</f>
        <v>#REF!</v>
      </c>
      <c r="V595" s="89">
        <f t="shared" si="1082"/>
        <v>0</v>
      </c>
      <c r="W595" s="31"/>
      <c r="X595" s="31"/>
      <c r="Y595" s="31"/>
      <c r="Z595" s="31">
        <f t="shared" si="1077"/>
        <v>0</v>
      </c>
      <c r="AA595" s="280"/>
      <c r="AB595" s="31"/>
      <c r="AC595" s="31"/>
      <c r="AD595" s="31"/>
      <c r="AE595" s="107" t="e">
        <f>AG595+AO595</f>
        <v>#REF!</v>
      </c>
      <c r="AF595" s="749" t="e">
        <f t="shared" si="1165"/>
        <v>#REF!</v>
      </c>
      <c r="AG595" s="31"/>
      <c r="AH595" s="749" t="e">
        <f t="shared" si="1166"/>
        <v>#DIV/0!</v>
      </c>
      <c r="AI595" s="31"/>
      <c r="AJ595" s="31"/>
      <c r="AK595" s="31"/>
      <c r="AL595" s="31"/>
      <c r="AM595" s="31"/>
      <c r="AN595" s="31"/>
      <c r="AO595" s="31" t="e">
        <f>U595</f>
        <v>#REF!</v>
      </c>
      <c r="AP595" s="107" t="e">
        <f t="shared" si="1125"/>
        <v>#REF!</v>
      </c>
      <c r="AQ595" s="107"/>
      <c r="AR595" s="107" t="e">
        <f t="shared" si="1189"/>
        <v>#REF!</v>
      </c>
      <c r="AS595" s="749" t="e">
        <f t="shared" si="1167"/>
        <v>#REF!</v>
      </c>
      <c r="AT595" s="31"/>
      <c r="AU595" s="749"/>
      <c r="AV595" s="31"/>
      <c r="AW595" s="749"/>
      <c r="AX595" s="31"/>
      <c r="AY595" s="749"/>
      <c r="AZ595" s="31"/>
      <c r="BA595" s="749"/>
      <c r="BB595" s="107" t="e">
        <f t="shared" si="1192"/>
        <v>#REF!</v>
      </c>
      <c r="BC595" s="31"/>
      <c r="BD595" s="31" t="e">
        <f t="shared" si="1151"/>
        <v>#REF!</v>
      </c>
      <c r="BE595" s="107">
        <f>BF595+BI595</f>
        <v>0</v>
      </c>
      <c r="BF595" s="31"/>
      <c r="BG595" s="31"/>
      <c r="BH595" s="31"/>
      <c r="BI595" s="31">
        <f>AA595</f>
        <v>0</v>
      </c>
      <c r="BJ595" s="107">
        <f t="shared" si="1193"/>
        <v>0</v>
      </c>
      <c r="BK595" s="31"/>
      <c r="BL595" s="31"/>
      <c r="BM595" s="31"/>
      <c r="BN595" s="107">
        <f t="shared" si="1194"/>
        <v>0</v>
      </c>
      <c r="BO595" s="31"/>
      <c r="BP595" s="31"/>
      <c r="BQ595" s="31"/>
      <c r="BR595" s="31"/>
      <c r="BS595" s="31">
        <f t="shared" si="1195"/>
        <v>0</v>
      </c>
      <c r="BT595" s="107"/>
      <c r="BU595" s="107">
        <f>BV595+BZ595</f>
        <v>0</v>
      </c>
      <c r="BV595" s="31"/>
      <c r="BW595" s="31"/>
      <c r="BX595" s="31"/>
      <c r="BY595" s="31"/>
      <c r="BZ595" s="31">
        <f>BK595</f>
        <v>0</v>
      </c>
      <c r="CE595" s="749" t="e">
        <f t="shared" si="1155"/>
        <v>#REF!</v>
      </c>
    </row>
    <row r="596" spans="2:83" s="54" customFormat="1" ht="76.5" hidden="1" customHeight="1" x14ac:dyDescent="0.2">
      <c r="B596" s="207" t="s">
        <v>7</v>
      </c>
      <c r="C596" s="122" t="s">
        <v>73</v>
      </c>
      <c r="D596" s="107">
        <f t="shared" si="1185"/>
        <v>0</v>
      </c>
      <c r="E596" s="31"/>
      <c r="F596" s="31"/>
      <c r="G596" s="31"/>
      <c r="H596" s="31"/>
      <c r="I596" s="31"/>
      <c r="J596" s="107"/>
      <c r="K596" s="107">
        <f t="shared" si="1187"/>
        <v>0</v>
      </c>
      <c r="L596" s="749" t="e">
        <f t="shared" si="1164"/>
        <v>#DIV/0!</v>
      </c>
      <c r="M596" s="31"/>
      <c r="N596" s="31"/>
      <c r="O596" s="31"/>
      <c r="P596" s="31"/>
      <c r="Q596" s="31"/>
      <c r="R596" s="31"/>
      <c r="S596" s="31"/>
      <c r="T596" s="31"/>
      <c r="U596" s="31"/>
      <c r="V596" s="89">
        <f t="shared" si="1082"/>
        <v>0</v>
      </c>
      <c r="W596" s="31"/>
      <c r="X596" s="31"/>
      <c r="Y596" s="31"/>
      <c r="Z596" s="31">
        <f t="shared" si="1077"/>
        <v>0</v>
      </c>
      <c r="AA596" s="280"/>
      <c r="AB596" s="31"/>
      <c r="AC596" s="31"/>
      <c r="AD596" s="31"/>
      <c r="AE596" s="107"/>
      <c r="AF596" s="749" t="e">
        <f t="shared" si="1165"/>
        <v>#DIV/0!</v>
      </c>
      <c r="AG596" s="31"/>
      <c r="AH596" s="749" t="e">
        <f t="shared" si="1166"/>
        <v>#DIV/0!</v>
      </c>
      <c r="AI596" s="31"/>
      <c r="AJ596" s="31"/>
      <c r="AK596" s="31"/>
      <c r="AL596" s="31"/>
      <c r="AM596" s="31"/>
      <c r="AN596" s="31"/>
      <c r="AO596" s="31"/>
      <c r="AP596" s="107">
        <f t="shared" si="1125"/>
        <v>0</v>
      </c>
      <c r="AQ596" s="107"/>
      <c r="AR596" s="107">
        <f t="shared" si="1189"/>
        <v>0</v>
      </c>
      <c r="AS596" s="749" t="e">
        <f t="shared" si="1167"/>
        <v>#DIV/0!</v>
      </c>
      <c r="AT596" s="31"/>
      <c r="AU596" s="749"/>
      <c r="AV596" s="31"/>
      <c r="AW596" s="749"/>
      <c r="AX596" s="31"/>
      <c r="AY596" s="749"/>
      <c r="AZ596" s="31"/>
      <c r="BA596" s="749"/>
      <c r="BB596" s="107">
        <f t="shared" si="1192"/>
        <v>0</v>
      </c>
      <c r="BC596" s="31"/>
      <c r="BD596" s="31">
        <f t="shared" si="1151"/>
        <v>0</v>
      </c>
      <c r="BE596" s="107"/>
      <c r="BF596" s="31"/>
      <c r="BG596" s="31"/>
      <c r="BH596" s="31"/>
      <c r="BI596" s="31"/>
      <c r="BJ596" s="107">
        <f t="shared" si="1193"/>
        <v>0</v>
      </c>
      <c r="BK596" s="31"/>
      <c r="BL596" s="31"/>
      <c r="BM596" s="31"/>
      <c r="BN596" s="107">
        <f t="shared" si="1194"/>
        <v>0</v>
      </c>
      <c r="BO596" s="31"/>
      <c r="BP596" s="31"/>
      <c r="BQ596" s="31"/>
      <c r="BR596" s="31"/>
      <c r="BS596" s="31">
        <f t="shared" si="1195"/>
        <v>0</v>
      </c>
      <c r="BT596" s="107"/>
      <c r="BU596" s="107"/>
      <c r="BV596" s="31"/>
      <c r="BW596" s="31"/>
      <c r="BX596" s="31"/>
      <c r="BY596" s="31"/>
      <c r="BZ596" s="31"/>
      <c r="CE596" s="749" t="e">
        <f t="shared" si="1155"/>
        <v>#DIV/0!</v>
      </c>
    </row>
    <row r="597" spans="2:83" s="54" customFormat="1" ht="106.5" hidden="1" customHeight="1" x14ac:dyDescent="0.2">
      <c r="B597" s="207" t="s">
        <v>34</v>
      </c>
      <c r="C597" s="53" t="s">
        <v>379</v>
      </c>
      <c r="D597" s="107">
        <f t="shared" si="1185"/>
        <v>0</v>
      </c>
      <c r="E597" s="31"/>
      <c r="F597" s="31"/>
      <c r="G597" s="31"/>
      <c r="H597" s="31"/>
      <c r="I597" s="31">
        <v>0</v>
      </c>
      <c r="J597" s="107"/>
      <c r="K597" s="107">
        <f t="shared" si="1187"/>
        <v>0</v>
      </c>
      <c r="L597" s="749" t="e">
        <f t="shared" si="1164"/>
        <v>#DIV/0!</v>
      </c>
      <c r="M597" s="31"/>
      <c r="N597" s="31"/>
      <c r="O597" s="31"/>
      <c r="P597" s="31"/>
      <c r="Q597" s="31"/>
      <c r="R597" s="31"/>
      <c r="S597" s="31"/>
      <c r="T597" s="31"/>
      <c r="U597" s="31">
        <v>0</v>
      </c>
      <c r="V597" s="89">
        <f t="shared" si="1082"/>
        <v>0</v>
      </c>
      <c r="W597" s="31"/>
      <c r="X597" s="31"/>
      <c r="Y597" s="31"/>
      <c r="Z597" s="107">
        <f t="shared" ref="Z597:Z633" si="1196">AA597+AB597+AC597</f>
        <v>0</v>
      </c>
      <c r="AA597" s="280"/>
      <c r="AB597" s="31"/>
      <c r="AC597" s="107">
        <f>I597</f>
        <v>0</v>
      </c>
      <c r="AD597" s="107"/>
      <c r="AE597" s="107">
        <f>AG597+AO597</f>
        <v>0</v>
      </c>
      <c r="AF597" s="749" t="e">
        <f t="shared" si="1165"/>
        <v>#DIV/0!</v>
      </c>
      <c r="AG597" s="31"/>
      <c r="AH597" s="749" t="e">
        <f t="shared" si="1166"/>
        <v>#DIV/0!</v>
      </c>
      <c r="AI597" s="31"/>
      <c r="AJ597" s="31"/>
      <c r="AK597" s="31"/>
      <c r="AL597" s="31"/>
      <c r="AM597" s="31"/>
      <c r="AN597" s="31"/>
      <c r="AO597" s="31">
        <v>0</v>
      </c>
      <c r="AP597" s="107">
        <f t="shared" si="1125"/>
        <v>0</v>
      </c>
      <c r="AQ597" s="107"/>
      <c r="AR597" s="107">
        <f t="shared" si="1189"/>
        <v>0</v>
      </c>
      <c r="AS597" s="749" t="e">
        <f t="shared" si="1167"/>
        <v>#DIV/0!</v>
      </c>
      <c r="AT597" s="31"/>
      <c r="AU597" s="749"/>
      <c r="AV597" s="31"/>
      <c r="AW597" s="749"/>
      <c r="AX597" s="31"/>
      <c r="AY597" s="749"/>
      <c r="AZ597" s="31"/>
      <c r="BA597" s="749"/>
      <c r="BB597" s="107">
        <f t="shared" si="1192"/>
        <v>0</v>
      </c>
      <c r="BC597" s="31"/>
      <c r="BD597" s="31">
        <f t="shared" si="1151"/>
        <v>0</v>
      </c>
      <c r="BE597" s="107">
        <f>BF597+BI597</f>
        <v>0</v>
      </c>
      <c r="BF597" s="31"/>
      <c r="BG597" s="31"/>
      <c r="BH597" s="31"/>
      <c r="BI597" s="31">
        <v>0</v>
      </c>
      <c r="BJ597" s="107">
        <f t="shared" si="1193"/>
        <v>0</v>
      </c>
      <c r="BK597" s="31"/>
      <c r="BL597" s="31"/>
      <c r="BM597" s="31"/>
      <c r="BN597" s="107">
        <f t="shared" si="1194"/>
        <v>0</v>
      </c>
      <c r="BO597" s="31"/>
      <c r="BP597" s="31"/>
      <c r="BQ597" s="31"/>
      <c r="BR597" s="31"/>
      <c r="BS597" s="31">
        <f t="shared" si="1195"/>
        <v>0</v>
      </c>
      <c r="BT597" s="107"/>
      <c r="BU597" s="107">
        <f>BV597+BZ597</f>
        <v>0</v>
      </c>
      <c r="BV597" s="31"/>
      <c r="BW597" s="31"/>
      <c r="BX597" s="31"/>
      <c r="BY597" s="31"/>
      <c r="BZ597" s="31">
        <v>0</v>
      </c>
      <c r="CE597" s="749" t="e">
        <f t="shared" si="1155"/>
        <v>#DIV/0!</v>
      </c>
    </row>
    <row r="598" spans="2:83" s="54" customFormat="1" ht="144.75" hidden="1" customHeight="1" x14ac:dyDescent="0.2">
      <c r="B598" s="207" t="s">
        <v>63</v>
      </c>
      <c r="C598" s="53" t="s">
        <v>221</v>
      </c>
      <c r="D598" s="107">
        <f t="shared" si="1185"/>
        <v>0</v>
      </c>
      <c r="E598" s="31"/>
      <c r="F598" s="31"/>
      <c r="G598" s="31"/>
      <c r="H598" s="31"/>
      <c r="I598" s="31">
        <v>0</v>
      </c>
      <c r="J598" s="107"/>
      <c r="K598" s="107">
        <f t="shared" si="1187"/>
        <v>0</v>
      </c>
      <c r="L598" s="749" t="e">
        <f t="shared" si="1164"/>
        <v>#DIV/0!</v>
      </c>
      <c r="M598" s="31"/>
      <c r="N598" s="31"/>
      <c r="O598" s="31"/>
      <c r="P598" s="31"/>
      <c r="Q598" s="31"/>
      <c r="R598" s="31"/>
      <c r="S598" s="31"/>
      <c r="T598" s="31"/>
      <c r="U598" s="31">
        <v>0</v>
      </c>
      <c r="V598" s="89">
        <f t="shared" ref="V598:V633" si="1197">W598+X598+Y598</f>
        <v>0</v>
      </c>
      <c r="W598" s="31"/>
      <c r="X598" s="31"/>
      <c r="Y598" s="31"/>
      <c r="Z598" s="107">
        <f t="shared" si="1196"/>
        <v>0</v>
      </c>
      <c r="AA598" s="280"/>
      <c r="AB598" s="31"/>
      <c r="AC598" s="107">
        <f>I598</f>
        <v>0</v>
      </c>
      <c r="AD598" s="107"/>
      <c r="AE598" s="107">
        <f>AG598+AO598</f>
        <v>0</v>
      </c>
      <c r="AF598" s="749" t="e">
        <f t="shared" si="1165"/>
        <v>#DIV/0!</v>
      </c>
      <c r="AG598" s="31"/>
      <c r="AH598" s="749" t="e">
        <f t="shared" si="1166"/>
        <v>#DIV/0!</v>
      </c>
      <c r="AI598" s="31"/>
      <c r="AJ598" s="31"/>
      <c r="AK598" s="31"/>
      <c r="AL598" s="31"/>
      <c r="AM598" s="31"/>
      <c r="AN598" s="31"/>
      <c r="AO598" s="31">
        <v>0</v>
      </c>
      <c r="AP598" s="107">
        <f t="shared" ref="AP598:AP610" si="1198">AR598+AT598+AX598</f>
        <v>0</v>
      </c>
      <c r="AQ598" s="107"/>
      <c r="AR598" s="107">
        <f t="shared" si="1189"/>
        <v>0</v>
      </c>
      <c r="AS598" s="749" t="e">
        <f t="shared" si="1167"/>
        <v>#DIV/0!</v>
      </c>
      <c r="AT598" s="31"/>
      <c r="AU598" s="749"/>
      <c r="AV598" s="31"/>
      <c r="AW598" s="749"/>
      <c r="AX598" s="31"/>
      <c r="AY598" s="749"/>
      <c r="AZ598" s="31"/>
      <c r="BA598" s="749"/>
      <c r="BB598" s="107">
        <f t="shared" si="1192"/>
        <v>0</v>
      </c>
      <c r="BC598" s="31"/>
      <c r="BD598" s="31">
        <f t="shared" si="1151"/>
        <v>0</v>
      </c>
      <c r="BE598" s="107">
        <f>BF598+BI598</f>
        <v>0</v>
      </c>
      <c r="BF598" s="31"/>
      <c r="BG598" s="31"/>
      <c r="BH598" s="31"/>
      <c r="BI598" s="31">
        <v>0</v>
      </c>
      <c r="BJ598" s="107">
        <f t="shared" si="1193"/>
        <v>0</v>
      </c>
      <c r="BK598" s="31"/>
      <c r="BL598" s="31"/>
      <c r="BM598" s="31"/>
      <c r="BN598" s="107">
        <f t="shared" si="1194"/>
        <v>0</v>
      </c>
      <c r="BO598" s="31"/>
      <c r="BP598" s="31"/>
      <c r="BQ598" s="31"/>
      <c r="BR598" s="31"/>
      <c r="BS598" s="31">
        <f t="shared" si="1195"/>
        <v>0</v>
      </c>
      <c r="BT598" s="107"/>
      <c r="BU598" s="107">
        <f>BV598+BZ598</f>
        <v>0</v>
      </c>
      <c r="BV598" s="31"/>
      <c r="BW598" s="31"/>
      <c r="BX598" s="31"/>
      <c r="BY598" s="31"/>
      <c r="BZ598" s="31">
        <v>0</v>
      </c>
      <c r="CE598" s="749" t="e">
        <f t="shared" si="1155"/>
        <v>#DIV/0!</v>
      </c>
    </row>
    <row r="599" spans="2:83" s="54" customFormat="1" ht="186.75" hidden="1" customHeight="1" x14ac:dyDescent="0.2">
      <c r="B599" s="207" t="s">
        <v>7</v>
      </c>
      <c r="C599" s="53" t="s">
        <v>253</v>
      </c>
      <c r="D599" s="107" t="e">
        <f t="shared" si="1185"/>
        <v>#REF!</v>
      </c>
      <c r="E599" s="31"/>
      <c r="F599" s="31"/>
      <c r="G599" s="31"/>
      <c r="H599" s="31"/>
      <c r="I599" s="31" t="e">
        <f>#REF!</f>
        <v>#REF!</v>
      </c>
      <c r="J599" s="107"/>
      <c r="K599" s="107" t="e">
        <f t="shared" si="1187"/>
        <v>#REF!</v>
      </c>
      <c r="L599" s="749" t="e">
        <f t="shared" si="1164"/>
        <v>#REF!</v>
      </c>
      <c r="M599" s="31"/>
      <c r="N599" s="31"/>
      <c r="O599" s="31"/>
      <c r="P599" s="31"/>
      <c r="Q599" s="31"/>
      <c r="R599" s="31"/>
      <c r="S599" s="31"/>
      <c r="T599" s="31"/>
      <c r="U599" s="31" t="e">
        <f>#REF!</f>
        <v>#REF!</v>
      </c>
      <c r="V599" s="89">
        <f t="shared" si="1197"/>
        <v>0</v>
      </c>
      <c r="W599" s="31"/>
      <c r="X599" s="31"/>
      <c r="Y599" s="31"/>
      <c r="Z599" s="107" t="e">
        <f t="shared" si="1196"/>
        <v>#REF!</v>
      </c>
      <c r="AA599" s="280"/>
      <c r="AB599" s="31"/>
      <c r="AC599" s="107" t="e">
        <f>I599</f>
        <v>#REF!</v>
      </c>
      <c r="AD599" s="107"/>
      <c r="AE599" s="107">
        <f>AG599+AO599</f>
        <v>0</v>
      </c>
      <c r="AF599" s="749" t="e">
        <f t="shared" si="1165"/>
        <v>#REF!</v>
      </c>
      <c r="AG599" s="31"/>
      <c r="AH599" s="749" t="e">
        <f t="shared" si="1166"/>
        <v>#DIV/0!</v>
      </c>
      <c r="AI599" s="31"/>
      <c r="AJ599" s="31"/>
      <c r="AK599" s="31"/>
      <c r="AL599" s="31"/>
      <c r="AM599" s="31"/>
      <c r="AN599" s="31"/>
      <c r="AO599" s="31">
        <f>S599</f>
        <v>0</v>
      </c>
      <c r="AP599" s="107" t="e">
        <f t="shared" si="1198"/>
        <v>#REF!</v>
      </c>
      <c r="AQ599" s="107"/>
      <c r="AR599" s="107" t="e">
        <f t="shared" si="1189"/>
        <v>#REF!</v>
      </c>
      <c r="AS599" s="749" t="e">
        <f t="shared" si="1167"/>
        <v>#REF!</v>
      </c>
      <c r="AT599" s="31"/>
      <c r="AU599" s="749"/>
      <c r="AV599" s="31"/>
      <c r="AW599" s="749"/>
      <c r="AX599" s="31"/>
      <c r="AY599" s="749"/>
      <c r="AZ599" s="31"/>
      <c r="BA599" s="749"/>
      <c r="BB599" s="107" t="e">
        <f t="shared" si="1192"/>
        <v>#REF!</v>
      </c>
      <c r="BC599" s="31"/>
      <c r="BD599" s="31">
        <f t="shared" si="1151"/>
        <v>0</v>
      </c>
      <c r="BE599" s="107" t="e">
        <f>BF599+BI599</f>
        <v>#REF!</v>
      </c>
      <c r="BF599" s="31"/>
      <c r="BG599" s="31"/>
      <c r="BH599" s="31"/>
      <c r="BI599" s="31" t="e">
        <f>Z599</f>
        <v>#REF!</v>
      </c>
      <c r="BJ599" s="107">
        <f t="shared" si="1193"/>
        <v>0</v>
      </c>
      <c r="BK599" s="31"/>
      <c r="BL599" s="31"/>
      <c r="BM599" s="31"/>
      <c r="BN599" s="107" t="e">
        <f t="shared" si="1194"/>
        <v>#REF!</v>
      </c>
      <c r="BO599" s="31"/>
      <c r="BP599" s="31"/>
      <c r="BQ599" s="31"/>
      <c r="BR599" s="31"/>
      <c r="BS599" s="31" t="e">
        <f t="shared" si="1195"/>
        <v>#REF!</v>
      </c>
      <c r="BT599" s="107"/>
      <c r="BU599" s="107">
        <f>BV599+BZ599</f>
        <v>0</v>
      </c>
      <c r="BV599" s="31"/>
      <c r="BW599" s="31"/>
      <c r="BX599" s="31"/>
      <c r="BY599" s="31"/>
      <c r="BZ599" s="31">
        <f>BJ599</f>
        <v>0</v>
      </c>
      <c r="CE599" s="749" t="e">
        <f t="shared" ref="CE599:CE662" si="1199">BB599/I599</f>
        <v>#REF!</v>
      </c>
    </row>
    <row r="600" spans="2:83" s="52" customFormat="1" ht="63" hidden="1" customHeight="1" x14ac:dyDescent="0.25">
      <c r="B600" s="204" t="s">
        <v>242</v>
      </c>
      <c r="C600" s="129" t="s">
        <v>75</v>
      </c>
      <c r="D600" s="107">
        <f t="shared" si="1185"/>
        <v>0</v>
      </c>
      <c r="E600" s="89"/>
      <c r="F600" s="89"/>
      <c r="G600" s="89"/>
      <c r="H600" s="89"/>
      <c r="I600" s="89">
        <f>I601</f>
        <v>0</v>
      </c>
      <c r="J600" s="671"/>
      <c r="K600" s="107">
        <f t="shared" si="1187"/>
        <v>0</v>
      </c>
      <c r="L600" s="749" t="e">
        <f t="shared" si="1164"/>
        <v>#DIV/0!</v>
      </c>
      <c r="M600" s="89"/>
      <c r="N600" s="19"/>
      <c r="O600" s="89"/>
      <c r="P600" s="19"/>
      <c r="Q600" s="89"/>
      <c r="R600" s="19"/>
      <c r="S600" s="89"/>
      <c r="T600" s="19"/>
      <c r="U600" s="89">
        <f>U601</f>
        <v>0</v>
      </c>
      <c r="V600" s="89">
        <f t="shared" si="1197"/>
        <v>0</v>
      </c>
      <c r="W600" s="89"/>
      <c r="X600" s="89"/>
      <c r="Y600" s="89"/>
      <c r="Z600" s="280">
        <f t="shared" si="1196"/>
        <v>0</v>
      </c>
      <c r="AA600" s="280">
        <f t="shared" ref="AA600:AA633" si="1200">E600</f>
        <v>0</v>
      </c>
      <c r="AB600" s="89"/>
      <c r="AC600" s="89"/>
      <c r="AD600" s="19"/>
      <c r="AE600" s="671">
        <f>AG600+AO600</f>
        <v>0</v>
      </c>
      <c r="AF600" s="749" t="e">
        <f t="shared" si="1165"/>
        <v>#DIV/0!</v>
      </c>
      <c r="AG600" s="89"/>
      <c r="AH600" s="749" t="e">
        <f t="shared" si="1166"/>
        <v>#DIV/0!</v>
      </c>
      <c r="AI600" s="89"/>
      <c r="AJ600" s="19"/>
      <c r="AK600" s="89"/>
      <c r="AL600" s="19"/>
      <c r="AM600" s="89"/>
      <c r="AN600" s="19"/>
      <c r="AO600" s="89">
        <f>AO601</f>
        <v>0</v>
      </c>
      <c r="AP600" s="671">
        <f t="shared" si="1198"/>
        <v>0</v>
      </c>
      <c r="AQ600" s="734"/>
      <c r="AR600" s="107">
        <f t="shared" si="1189"/>
        <v>0</v>
      </c>
      <c r="AS600" s="749" t="e">
        <f t="shared" si="1167"/>
        <v>#DIV/0!</v>
      </c>
      <c r="AT600" s="89"/>
      <c r="AU600" s="749"/>
      <c r="AV600" s="89"/>
      <c r="AW600" s="749"/>
      <c r="AX600" s="89"/>
      <c r="AY600" s="749"/>
      <c r="AZ600" s="89"/>
      <c r="BA600" s="749"/>
      <c r="BB600" s="107">
        <f t="shared" si="1192"/>
        <v>0</v>
      </c>
      <c r="BC600" s="89"/>
      <c r="BD600" s="89">
        <f t="shared" si="1151"/>
        <v>0</v>
      </c>
      <c r="BE600" s="671">
        <f>BF600+BI600</f>
        <v>0</v>
      </c>
      <c r="BF600" s="89"/>
      <c r="BG600" s="89"/>
      <c r="BH600" s="89"/>
      <c r="BI600" s="89">
        <f>BI601</f>
        <v>0</v>
      </c>
      <c r="BJ600" s="671">
        <f t="shared" si="1193"/>
        <v>0</v>
      </c>
      <c r="BK600" s="89"/>
      <c r="BL600" s="89"/>
      <c r="BM600" s="89"/>
      <c r="BN600" s="671">
        <f t="shared" si="1194"/>
        <v>0</v>
      </c>
      <c r="BO600" s="89"/>
      <c r="BP600" s="89"/>
      <c r="BQ600" s="89"/>
      <c r="BR600" s="89"/>
      <c r="BS600" s="89">
        <f t="shared" si="1195"/>
        <v>0</v>
      </c>
      <c r="BT600" s="671"/>
      <c r="BU600" s="671">
        <f>BV600+BZ600</f>
        <v>0</v>
      </c>
      <c r="BV600" s="89"/>
      <c r="BW600" s="89"/>
      <c r="BX600" s="89"/>
      <c r="BY600" s="89"/>
      <c r="BZ600" s="89">
        <f>BZ601</f>
        <v>0</v>
      </c>
      <c r="CE600" s="749" t="e">
        <f t="shared" si="1199"/>
        <v>#DIV/0!</v>
      </c>
    </row>
    <row r="601" spans="2:83" s="54" customFormat="1" ht="112.5" hidden="1" customHeight="1" x14ac:dyDescent="0.2">
      <c r="B601" s="207" t="s">
        <v>34</v>
      </c>
      <c r="C601" s="53" t="s">
        <v>220</v>
      </c>
      <c r="D601" s="107">
        <f t="shared" si="1185"/>
        <v>0</v>
      </c>
      <c r="E601" s="31"/>
      <c r="F601" s="31"/>
      <c r="G601" s="31"/>
      <c r="H601" s="31"/>
      <c r="I601" s="19">
        <v>0</v>
      </c>
      <c r="J601" s="665"/>
      <c r="K601" s="107">
        <f t="shared" si="1187"/>
        <v>0</v>
      </c>
      <c r="L601" s="749" t="e">
        <f t="shared" si="1164"/>
        <v>#DIV/0!</v>
      </c>
      <c r="M601" s="31"/>
      <c r="N601" s="31"/>
      <c r="O601" s="31"/>
      <c r="P601" s="31"/>
      <c r="Q601" s="31"/>
      <c r="R601" s="31"/>
      <c r="S601" s="31"/>
      <c r="T601" s="31"/>
      <c r="U601" s="19">
        <v>0</v>
      </c>
      <c r="V601" s="89">
        <f t="shared" si="1197"/>
        <v>0</v>
      </c>
      <c r="W601" s="31"/>
      <c r="X601" s="31"/>
      <c r="Y601" s="31"/>
      <c r="Z601" s="280">
        <f t="shared" si="1196"/>
        <v>0</v>
      </c>
      <c r="AA601" s="280">
        <f t="shared" si="1200"/>
        <v>0</v>
      </c>
      <c r="AB601" s="31"/>
      <c r="AC601" s="31"/>
      <c r="AD601" s="31"/>
      <c r="AE601" s="665">
        <f>AG601+AO601</f>
        <v>0</v>
      </c>
      <c r="AF601" s="749" t="e">
        <f t="shared" si="1165"/>
        <v>#DIV/0!</v>
      </c>
      <c r="AG601" s="31"/>
      <c r="AH601" s="749" t="e">
        <f t="shared" si="1166"/>
        <v>#DIV/0!</v>
      </c>
      <c r="AI601" s="31"/>
      <c r="AJ601" s="31"/>
      <c r="AK601" s="31"/>
      <c r="AL601" s="31"/>
      <c r="AM601" s="31"/>
      <c r="AN601" s="31"/>
      <c r="AO601" s="19">
        <v>0</v>
      </c>
      <c r="AP601" s="665">
        <f t="shared" si="1198"/>
        <v>0</v>
      </c>
      <c r="AQ601" s="734"/>
      <c r="AR601" s="107">
        <f t="shared" si="1189"/>
        <v>0</v>
      </c>
      <c r="AS601" s="749" t="e">
        <f t="shared" si="1167"/>
        <v>#DIV/0!</v>
      </c>
      <c r="AT601" s="31"/>
      <c r="AU601" s="749"/>
      <c r="AV601" s="31"/>
      <c r="AW601" s="749"/>
      <c r="AX601" s="31"/>
      <c r="AY601" s="749"/>
      <c r="AZ601" s="31"/>
      <c r="BA601" s="749"/>
      <c r="BB601" s="107">
        <f t="shared" si="1192"/>
        <v>0</v>
      </c>
      <c r="BC601" s="31"/>
      <c r="BD601" s="19">
        <f t="shared" si="1151"/>
        <v>0</v>
      </c>
      <c r="BE601" s="665">
        <f>BF601+BI601</f>
        <v>0</v>
      </c>
      <c r="BF601" s="31"/>
      <c r="BG601" s="31"/>
      <c r="BH601" s="31"/>
      <c r="BI601" s="19">
        <v>0</v>
      </c>
      <c r="BJ601" s="665">
        <f t="shared" si="1193"/>
        <v>0</v>
      </c>
      <c r="BK601" s="31"/>
      <c r="BL601" s="31"/>
      <c r="BM601" s="19"/>
      <c r="BN601" s="665">
        <f t="shared" si="1194"/>
        <v>0</v>
      </c>
      <c r="BO601" s="31"/>
      <c r="BP601" s="31"/>
      <c r="BQ601" s="31"/>
      <c r="BR601" s="31"/>
      <c r="BS601" s="19">
        <f t="shared" si="1195"/>
        <v>0</v>
      </c>
      <c r="BT601" s="665"/>
      <c r="BU601" s="665">
        <f>BV601+BZ601</f>
        <v>0</v>
      </c>
      <c r="BV601" s="31"/>
      <c r="BW601" s="31"/>
      <c r="BX601" s="31"/>
      <c r="BY601" s="31"/>
      <c r="BZ601" s="19">
        <v>0</v>
      </c>
      <c r="CE601" s="749" t="e">
        <f t="shared" si="1199"/>
        <v>#DIV/0!</v>
      </c>
    </row>
    <row r="602" spans="2:83" s="54" customFormat="1" ht="111.75" hidden="1" customHeight="1" x14ac:dyDescent="0.2">
      <c r="B602" s="207" t="s">
        <v>63</v>
      </c>
      <c r="C602" s="122" t="s">
        <v>76</v>
      </c>
      <c r="D602" s="107">
        <f t="shared" si="1185"/>
        <v>0</v>
      </c>
      <c r="E602" s="31"/>
      <c r="F602" s="31"/>
      <c r="G602" s="31"/>
      <c r="H602" s="31"/>
      <c r="I602" s="19"/>
      <c r="J602" s="665"/>
      <c r="K602" s="107">
        <f t="shared" si="1187"/>
        <v>0</v>
      </c>
      <c r="L602" s="749" t="e">
        <f t="shared" si="1164"/>
        <v>#DIV/0!</v>
      </c>
      <c r="M602" s="31"/>
      <c r="N602" s="31"/>
      <c r="O602" s="31"/>
      <c r="P602" s="31"/>
      <c r="Q602" s="31"/>
      <c r="R602" s="31"/>
      <c r="S602" s="31"/>
      <c r="T602" s="31"/>
      <c r="U602" s="19"/>
      <c r="V602" s="89">
        <f t="shared" si="1197"/>
        <v>0</v>
      </c>
      <c r="W602" s="31"/>
      <c r="X602" s="31"/>
      <c r="Y602" s="31"/>
      <c r="Z602" s="280">
        <f t="shared" si="1196"/>
        <v>0</v>
      </c>
      <c r="AA602" s="280">
        <f t="shared" si="1200"/>
        <v>0</v>
      </c>
      <c r="AB602" s="31"/>
      <c r="AC602" s="31"/>
      <c r="AD602" s="31"/>
      <c r="AE602" s="665"/>
      <c r="AF602" s="749" t="e">
        <f t="shared" si="1165"/>
        <v>#DIV/0!</v>
      </c>
      <c r="AG602" s="31"/>
      <c r="AH602" s="749" t="e">
        <f t="shared" si="1166"/>
        <v>#DIV/0!</v>
      </c>
      <c r="AI602" s="31"/>
      <c r="AJ602" s="31"/>
      <c r="AK602" s="31"/>
      <c r="AL602" s="31"/>
      <c r="AM602" s="31"/>
      <c r="AN602" s="31"/>
      <c r="AO602" s="19"/>
      <c r="AP602" s="665">
        <f t="shared" si="1198"/>
        <v>0</v>
      </c>
      <c r="AQ602" s="734"/>
      <c r="AR602" s="107">
        <f t="shared" si="1189"/>
        <v>0</v>
      </c>
      <c r="AS602" s="749" t="e">
        <f t="shared" si="1167"/>
        <v>#DIV/0!</v>
      </c>
      <c r="AT602" s="31"/>
      <c r="AU602" s="749"/>
      <c r="AV602" s="31"/>
      <c r="AW602" s="749"/>
      <c r="AX602" s="31"/>
      <c r="AY602" s="749"/>
      <c r="AZ602" s="31"/>
      <c r="BA602" s="749"/>
      <c r="BB602" s="107">
        <f t="shared" si="1192"/>
        <v>0</v>
      </c>
      <c r="BC602" s="31"/>
      <c r="BD602" s="19">
        <f t="shared" si="1151"/>
        <v>0</v>
      </c>
      <c r="BE602" s="665"/>
      <c r="BF602" s="31"/>
      <c r="BG602" s="31"/>
      <c r="BH602" s="31"/>
      <c r="BI602" s="19"/>
      <c r="BJ602" s="665">
        <f t="shared" si="1193"/>
        <v>0</v>
      </c>
      <c r="BK602" s="31"/>
      <c r="BL602" s="31"/>
      <c r="BM602" s="19"/>
      <c r="BN602" s="665">
        <f t="shared" si="1194"/>
        <v>0</v>
      </c>
      <c r="BO602" s="31"/>
      <c r="BP602" s="31"/>
      <c r="BQ602" s="31"/>
      <c r="BR602" s="31"/>
      <c r="BS602" s="19">
        <f t="shared" si="1195"/>
        <v>0</v>
      </c>
      <c r="BT602" s="665"/>
      <c r="BU602" s="665"/>
      <c r="BV602" s="31"/>
      <c r="BW602" s="31"/>
      <c r="BX602" s="31"/>
      <c r="BY602" s="31"/>
      <c r="BZ602" s="19"/>
      <c r="CE602" s="749" t="e">
        <f t="shared" si="1199"/>
        <v>#DIV/0!</v>
      </c>
    </row>
    <row r="603" spans="2:83" s="54" customFormat="1" ht="111.75" hidden="1" customHeight="1" x14ac:dyDescent="0.2">
      <c r="B603" s="207" t="s">
        <v>7</v>
      </c>
      <c r="C603" s="122" t="s">
        <v>77</v>
      </c>
      <c r="D603" s="107">
        <f t="shared" si="1185"/>
        <v>0</v>
      </c>
      <c r="E603" s="31"/>
      <c r="F603" s="31"/>
      <c r="G603" s="31"/>
      <c r="H603" s="31"/>
      <c r="I603" s="19"/>
      <c r="J603" s="665"/>
      <c r="K603" s="107">
        <f t="shared" si="1187"/>
        <v>0</v>
      </c>
      <c r="L603" s="749" t="e">
        <f t="shared" si="1164"/>
        <v>#DIV/0!</v>
      </c>
      <c r="M603" s="31"/>
      <c r="N603" s="31"/>
      <c r="O603" s="31"/>
      <c r="P603" s="31"/>
      <c r="Q603" s="31"/>
      <c r="R603" s="31"/>
      <c r="S603" s="31"/>
      <c r="T603" s="31"/>
      <c r="U603" s="19"/>
      <c r="V603" s="89">
        <f t="shared" si="1197"/>
        <v>0</v>
      </c>
      <c r="W603" s="31"/>
      <c r="X603" s="31"/>
      <c r="Y603" s="31"/>
      <c r="Z603" s="280">
        <f t="shared" si="1196"/>
        <v>0</v>
      </c>
      <c r="AA603" s="280">
        <f t="shared" si="1200"/>
        <v>0</v>
      </c>
      <c r="AB603" s="31"/>
      <c r="AC603" s="31"/>
      <c r="AD603" s="31"/>
      <c r="AE603" s="665"/>
      <c r="AF603" s="749" t="e">
        <f t="shared" si="1165"/>
        <v>#DIV/0!</v>
      </c>
      <c r="AG603" s="31"/>
      <c r="AH603" s="749" t="e">
        <f t="shared" si="1166"/>
        <v>#DIV/0!</v>
      </c>
      <c r="AI603" s="31"/>
      <c r="AJ603" s="31"/>
      <c r="AK603" s="31"/>
      <c r="AL603" s="31"/>
      <c r="AM603" s="31"/>
      <c r="AN603" s="31"/>
      <c r="AO603" s="19"/>
      <c r="AP603" s="665">
        <f t="shared" si="1198"/>
        <v>0</v>
      </c>
      <c r="AQ603" s="734"/>
      <c r="AR603" s="107">
        <f t="shared" si="1189"/>
        <v>0</v>
      </c>
      <c r="AS603" s="749" t="e">
        <f t="shared" si="1167"/>
        <v>#DIV/0!</v>
      </c>
      <c r="AT603" s="31"/>
      <c r="AU603" s="749"/>
      <c r="AV603" s="31"/>
      <c r="AW603" s="749"/>
      <c r="AX603" s="31"/>
      <c r="AY603" s="749"/>
      <c r="AZ603" s="31"/>
      <c r="BA603" s="749"/>
      <c r="BB603" s="107">
        <f t="shared" si="1192"/>
        <v>0</v>
      </c>
      <c r="BC603" s="31"/>
      <c r="BD603" s="19">
        <f t="shared" si="1151"/>
        <v>0</v>
      </c>
      <c r="BE603" s="665"/>
      <c r="BF603" s="31"/>
      <c r="BG603" s="31"/>
      <c r="BH603" s="31"/>
      <c r="BI603" s="19"/>
      <c r="BJ603" s="665">
        <f t="shared" si="1193"/>
        <v>0</v>
      </c>
      <c r="BK603" s="31"/>
      <c r="BL603" s="31"/>
      <c r="BM603" s="19"/>
      <c r="BN603" s="665">
        <f t="shared" si="1194"/>
        <v>0</v>
      </c>
      <c r="BO603" s="31"/>
      <c r="BP603" s="31"/>
      <c r="BQ603" s="31"/>
      <c r="BR603" s="31"/>
      <c r="BS603" s="19">
        <f t="shared" si="1195"/>
        <v>0</v>
      </c>
      <c r="BT603" s="665"/>
      <c r="BU603" s="665"/>
      <c r="BV603" s="31"/>
      <c r="BW603" s="31"/>
      <c r="BX603" s="31"/>
      <c r="BY603" s="31"/>
      <c r="BZ603" s="19"/>
      <c r="CE603" s="749" t="e">
        <f t="shared" si="1199"/>
        <v>#DIV/0!</v>
      </c>
    </row>
    <row r="604" spans="2:83" s="52" customFormat="1" ht="33" hidden="1" customHeight="1" x14ac:dyDescent="0.25">
      <c r="B604" s="204" t="s">
        <v>242</v>
      </c>
      <c r="C604" s="129" t="s">
        <v>78</v>
      </c>
      <c r="D604" s="107">
        <f t="shared" si="1185"/>
        <v>0</v>
      </c>
      <c r="E604" s="89"/>
      <c r="F604" s="89"/>
      <c r="G604" s="89"/>
      <c r="H604" s="89"/>
      <c r="I604" s="89">
        <f>I605</f>
        <v>0</v>
      </c>
      <c r="J604" s="671"/>
      <c r="K604" s="107">
        <f t="shared" si="1187"/>
        <v>0</v>
      </c>
      <c r="L604" s="749" t="e">
        <f t="shared" si="1164"/>
        <v>#DIV/0!</v>
      </c>
      <c r="M604" s="89"/>
      <c r="N604" s="19"/>
      <c r="O604" s="89"/>
      <c r="P604" s="19"/>
      <c r="Q604" s="89"/>
      <c r="R604" s="19"/>
      <c r="S604" s="89"/>
      <c r="T604" s="19"/>
      <c r="U604" s="89">
        <f>U605</f>
        <v>0</v>
      </c>
      <c r="V604" s="89">
        <f t="shared" si="1197"/>
        <v>0</v>
      </c>
      <c r="W604" s="89"/>
      <c r="X604" s="89"/>
      <c r="Y604" s="89"/>
      <c r="Z604" s="280">
        <f t="shared" si="1196"/>
        <v>0</v>
      </c>
      <c r="AA604" s="280">
        <f t="shared" si="1200"/>
        <v>0</v>
      </c>
      <c r="AB604" s="89"/>
      <c r="AC604" s="89"/>
      <c r="AD604" s="19"/>
      <c r="AE604" s="671">
        <f t="shared" ref="AE604:AE616" si="1201">AG604+AO604</f>
        <v>0</v>
      </c>
      <c r="AF604" s="749" t="e">
        <f t="shared" si="1165"/>
        <v>#DIV/0!</v>
      </c>
      <c r="AG604" s="89"/>
      <c r="AH604" s="749" t="e">
        <f t="shared" si="1166"/>
        <v>#DIV/0!</v>
      </c>
      <c r="AI604" s="89"/>
      <c r="AJ604" s="19"/>
      <c r="AK604" s="89"/>
      <c r="AL604" s="19"/>
      <c r="AM604" s="89"/>
      <c r="AN604" s="19"/>
      <c r="AO604" s="89">
        <f>AO605</f>
        <v>0</v>
      </c>
      <c r="AP604" s="671">
        <f>AP605</f>
        <v>0</v>
      </c>
      <c r="AQ604" s="734"/>
      <c r="AR604" s="107">
        <f t="shared" si="1189"/>
        <v>0</v>
      </c>
      <c r="AS604" s="749" t="e">
        <f t="shared" si="1167"/>
        <v>#DIV/0!</v>
      </c>
      <c r="AT604" s="89"/>
      <c r="AU604" s="749"/>
      <c r="AV604" s="89"/>
      <c r="AW604" s="749"/>
      <c r="AX604" s="89"/>
      <c r="AY604" s="749"/>
      <c r="AZ604" s="89"/>
      <c r="BA604" s="749"/>
      <c r="BB604" s="107">
        <f t="shared" si="1192"/>
        <v>0</v>
      </c>
      <c r="BC604" s="89"/>
      <c r="BD604" s="89">
        <f t="shared" si="1151"/>
        <v>0</v>
      </c>
      <c r="BE604" s="671">
        <f t="shared" ref="BE604:BE616" si="1202">BF604+BI604</f>
        <v>0</v>
      </c>
      <c r="BF604" s="89"/>
      <c r="BG604" s="89"/>
      <c r="BH604" s="89"/>
      <c r="BI604" s="89">
        <f>BI605</f>
        <v>0</v>
      </c>
      <c r="BJ604" s="671">
        <f t="shared" si="1193"/>
        <v>0</v>
      </c>
      <c r="BK604" s="89"/>
      <c r="BL604" s="89"/>
      <c r="BM604" s="89"/>
      <c r="BN604" s="671">
        <f t="shared" si="1194"/>
        <v>0</v>
      </c>
      <c r="BO604" s="89"/>
      <c r="BP604" s="89"/>
      <c r="BQ604" s="89"/>
      <c r="BR604" s="89"/>
      <c r="BS604" s="89">
        <f t="shared" si="1195"/>
        <v>0</v>
      </c>
      <c r="BT604" s="671"/>
      <c r="BU604" s="671">
        <f t="shared" ref="BU604:BU616" si="1203">BV604+BZ604</f>
        <v>0</v>
      </c>
      <c r="BV604" s="89"/>
      <c r="BW604" s="89"/>
      <c r="BX604" s="89"/>
      <c r="BY604" s="89"/>
      <c r="BZ604" s="89">
        <f>BZ605</f>
        <v>0</v>
      </c>
      <c r="CE604" s="749" t="e">
        <f t="shared" si="1199"/>
        <v>#DIV/0!</v>
      </c>
    </row>
    <row r="605" spans="2:83" s="54" customFormat="1" ht="90.75" hidden="1" customHeight="1" x14ac:dyDescent="0.2">
      <c r="B605" s="207" t="s">
        <v>34</v>
      </c>
      <c r="C605" s="53" t="s">
        <v>333</v>
      </c>
      <c r="D605" s="107">
        <f t="shared" si="1185"/>
        <v>0</v>
      </c>
      <c r="E605" s="31"/>
      <c r="F605" s="31"/>
      <c r="G605" s="31"/>
      <c r="H605" s="31"/>
      <c r="I605" s="31">
        <v>0</v>
      </c>
      <c r="J605" s="107"/>
      <c r="K605" s="107">
        <f t="shared" si="1187"/>
        <v>0</v>
      </c>
      <c r="L605" s="749" t="e">
        <f t="shared" si="1164"/>
        <v>#DIV/0!</v>
      </c>
      <c r="M605" s="31"/>
      <c r="N605" s="31"/>
      <c r="O605" s="31"/>
      <c r="P605" s="31"/>
      <c r="Q605" s="31"/>
      <c r="R605" s="31"/>
      <c r="S605" s="31"/>
      <c r="T605" s="31"/>
      <c r="U605" s="31">
        <v>0</v>
      </c>
      <c r="V605" s="89">
        <f t="shared" si="1197"/>
        <v>0</v>
      </c>
      <c r="W605" s="31"/>
      <c r="X605" s="31"/>
      <c r="Y605" s="31"/>
      <c r="Z605" s="280">
        <f t="shared" si="1196"/>
        <v>0</v>
      </c>
      <c r="AA605" s="280">
        <f t="shared" si="1200"/>
        <v>0</v>
      </c>
      <c r="AB605" s="31"/>
      <c r="AC605" s="31"/>
      <c r="AD605" s="31"/>
      <c r="AE605" s="107">
        <f t="shared" si="1201"/>
        <v>0</v>
      </c>
      <c r="AF605" s="749" t="e">
        <f t="shared" si="1165"/>
        <v>#DIV/0!</v>
      </c>
      <c r="AG605" s="31"/>
      <c r="AH605" s="749" t="e">
        <f t="shared" si="1166"/>
        <v>#DIV/0!</v>
      </c>
      <c r="AI605" s="31"/>
      <c r="AJ605" s="31"/>
      <c r="AK605" s="31"/>
      <c r="AL605" s="31"/>
      <c r="AM605" s="31"/>
      <c r="AN605" s="31"/>
      <c r="AO605" s="31">
        <f>S605</f>
        <v>0</v>
      </c>
      <c r="AP605" s="107">
        <v>0</v>
      </c>
      <c r="AQ605" s="107"/>
      <c r="AR605" s="107">
        <f t="shared" si="1189"/>
        <v>0</v>
      </c>
      <c r="AS605" s="749" t="e">
        <f t="shared" si="1167"/>
        <v>#DIV/0!</v>
      </c>
      <c r="AT605" s="31"/>
      <c r="AU605" s="749"/>
      <c r="AV605" s="31"/>
      <c r="AW605" s="749"/>
      <c r="AX605" s="31"/>
      <c r="AY605" s="749"/>
      <c r="AZ605" s="31"/>
      <c r="BA605" s="749"/>
      <c r="BB605" s="107">
        <f t="shared" si="1192"/>
        <v>0</v>
      </c>
      <c r="BC605" s="31"/>
      <c r="BD605" s="31">
        <f t="shared" si="1151"/>
        <v>0</v>
      </c>
      <c r="BE605" s="107">
        <f t="shared" si="1202"/>
        <v>0</v>
      </c>
      <c r="BF605" s="31"/>
      <c r="BG605" s="31"/>
      <c r="BH605" s="31"/>
      <c r="BI605" s="31">
        <f>Z605</f>
        <v>0</v>
      </c>
      <c r="BJ605" s="107">
        <f t="shared" si="1193"/>
        <v>0</v>
      </c>
      <c r="BK605" s="31"/>
      <c r="BL605" s="31"/>
      <c r="BM605" s="31"/>
      <c r="BN605" s="107">
        <f t="shared" si="1194"/>
        <v>0</v>
      </c>
      <c r="BO605" s="31"/>
      <c r="BP605" s="31"/>
      <c r="BQ605" s="31"/>
      <c r="BR605" s="31"/>
      <c r="BS605" s="31">
        <f t="shared" si="1195"/>
        <v>0</v>
      </c>
      <c r="BT605" s="107"/>
      <c r="BU605" s="107">
        <f t="shared" si="1203"/>
        <v>0</v>
      </c>
      <c r="BV605" s="31"/>
      <c r="BW605" s="31"/>
      <c r="BX605" s="31"/>
      <c r="BY605" s="31"/>
      <c r="BZ605" s="31">
        <f>BJ605</f>
        <v>0</v>
      </c>
      <c r="CE605" s="749" t="e">
        <f t="shared" si="1199"/>
        <v>#DIV/0!</v>
      </c>
    </row>
    <row r="606" spans="2:83" s="54" customFormat="1" ht="132" hidden="1" customHeight="1" x14ac:dyDescent="0.2">
      <c r="B606" s="207" t="s">
        <v>63</v>
      </c>
      <c r="C606" s="122" t="s">
        <v>79</v>
      </c>
      <c r="D606" s="107">
        <f t="shared" si="1185"/>
        <v>0</v>
      </c>
      <c r="E606" s="31"/>
      <c r="F606" s="31"/>
      <c r="G606" s="31"/>
      <c r="H606" s="31"/>
      <c r="I606" s="31">
        <v>0</v>
      </c>
      <c r="J606" s="107">
        <f t="shared" ref="J606:J616" si="1204">K606+Q606</f>
        <v>0</v>
      </c>
      <c r="K606" s="107">
        <f t="shared" si="1187"/>
        <v>0</v>
      </c>
      <c r="L606" s="749" t="e">
        <f t="shared" si="1164"/>
        <v>#DIV/0!</v>
      </c>
      <c r="M606" s="31"/>
      <c r="N606" s="31"/>
      <c r="O606" s="31"/>
      <c r="P606" s="31"/>
      <c r="Q606" s="31"/>
      <c r="R606" s="31"/>
      <c r="S606" s="31"/>
      <c r="T606" s="31"/>
      <c r="U606" s="31">
        <v>0</v>
      </c>
      <c r="V606" s="89">
        <f t="shared" si="1197"/>
        <v>0</v>
      </c>
      <c r="W606" s="31"/>
      <c r="X606" s="31"/>
      <c r="Y606" s="31"/>
      <c r="Z606" s="280">
        <f t="shared" si="1196"/>
        <v>0</v>
      </c>
      <c r="AA606" s="280">
        <f t="shared" si="1200"/>
        <v>0</v>
      </c>
      <c r="AB606" s="31"/>
      <c r="AC606" s="31"/>
      <c r="AD606" s="31"/>
      <c r="AE606" s="107">
        <f t="shared" si="1201"/>
        <v>0</v>
      </c>
      <c r="AF606" s="749" t="e">
        <f t="shared" si="1165"/>
        <v>#DIV/0!</v>
      </c>
      <c r="AG606" s="31"/>
      <c r="AH606" s="749" t="e">
        <f t="shared" si="1166"/>
        <v>#DIV/0!</v>
      </c>
      <c r="AI606" s="31"/>
      <c r="AJ606" s="31"/>
      <c r="AK606" s="31"/>
      <c r="AL606" s="31"/>
      <c r="AM606" s="31"/>
      <c r="AN606" s="31"/>
      <c r="AO606" s="31">
        <v>0</v>
      </c>
      <c r="AP606" s="107">
        <f t="shared" si="1198"/>
        <v>0</v>
      </c>
      <c r="AQ606" s="107"/>
      <c r="AR606" s="107">
        <f t="shared" si="1189"/>
        <v>0</v>
      </c>
      <c r="AS606" s="749" t="e">
        <f t="shared" si="1167"/>
        <v>#DIV/0!</v>
      </c>
      <c r="AT606" s="31"/>
      <c r="AU606" s="749"/>
      <c r="AV606" s="31"/>
      <c r="AW606" s="749"/>
      <c r="AX606" s="31"/>
      <c r="AY606" s="749"/>
      <c r="AZ606" s="31"/>
      <c r="BA606" s="749"/>
      <c r="BB606" s="107">
        <f t="shared" si="1192"/>
        <v>0</v>
      </c>
      <c r="BC606" s="31"/>
      <c r="BD606" s="31">
        <f t="shared" si="1151"/>
        <v>0</v>
      </c>
      <c r="BE606" s="107">
        <f t="shared" si="1202"/>
        <v>0</v>
      </c>
      <c r="BF606" s="31"/>
      <c r="BG606" s="31"/>
      <c r="BH606" s="31"/>
      <c r="BI606" s="31">
        <v>0</v>
      </c>
      <c r="BJ606" s="107">
        <f t="shared" si="1193"/>
        <v>0</v>
      </c>
      <c r="BK606" s="31"/>
      <c r="BL606" s="31"/>
      <c r="BM606" s="31"/>
      <c r="BN606" s="107">
        <f t="shared" si="1194"/>
        <v>0</v>
      </c>
      <c r="BO606" s="31"/>
      <c r="BP606" s="31"/>
      <c r="BQ606" s="31"/>
      <c r="BR606" s="31"/>
      <c r="BS606" s="31">
        <f t="shared" si="1195"/>
        <v>0</v>
      </c>
      <c r="BT606" s="107"/>
      <c r="BU606" s="107">
        <f t="shared" si="1203"/>
        <v>0</v>
      </c>
      <c r="BV606" s="31"/>
      <c r="BW606" s="31"/>
      <c r="BX606" s="31"/>
      <c r="BY606" s="31"/>
      <c r="BZ606" s="31">
        <v>0</v>
      </c>
      <c r="CE606" s="749" t="e">
        <f t="shared" si="1199"/>
        <v>#DIV/0!</v>
      </c>
    </row>
    <row r="607" spans="2:83" s="54" customFormat="1" ht="92.25" hidden="1" customHeight="1" x14ac:dyDescent="0.2">
      <c r="B607" s="207" t="s">
        <v>63</v>
      </c>
      <c r="C607" s="122" t="s">
        <v>80</v>
      </c>
      <c r="D607" s="107">
        <f t="shared" si="1185"/>
        <v>0</v>
      </c>
      <c r="E607" s="31"/>
      <c r="F607" s="31"/>
      <c r="G607" s="31"/>
      <c r="H607" s="31"/>
      <c r="I607" s="31"/>
      <c r="J607" s="107">
        <f t="shared" si="1204"/>
        <v>0</v>
      </c>
      <c r="K607" s="107">
        <f t="shared" si="1187"/>
        <v>0</v>
      </c>
      <c r="L607" s="749" t="e">
        <f t="shared" si="1164"/>
        <v>#DIV/0!</v>
      </c>
      <c r="M607" s="31"/>
      <c r="N607" s="31"/>
      <c r="O607" s="31"/>
      <c r="P607" s="31"/>
      <c r="Q607" s="31"/>
      <c r="R607" s="31"/>
      <c r="S607" s="31"/>
      <c r="T607" s="31"/>
      <c r="U607" s="31"/>
      <c r="V607" s="89">
        <f t="shared" si="1197"/>
        <v>0</v>
      </c>
      <c r="W607" s="31"/>
      <c r="X607" s="31"/>
      <c r="Y607" s="31"/>
      <c r="Z607" s="280">
        <f t="shared" si="1196"/>
        <v>0</v>
      </c>
      <c r="AA607" s="280">
        <f t="shared" si="1200"/>
        <v>0</v>
      </c>
      <c r="AB607" s="31"/>
      <c r="AC607" s="31"/>
      <c r="AD607" s="31"/>
      <c r="AE607" s="107">
        <f t="shared" si="1201"/>
        <v>0</v>
      </c>
      <c r="AF607" s="749" t="e">
        <f t="shared" si="1165"/>
        <v>#DIV/0!</v>
      </c>
      <c r="AG607" s="31"/>
      <c r="AH607" s="749" t="e">
        <f t="shared" si="1166"/>
        <v>#DIV/0!</v>
      </c>
      <c r="AI607" s="31"/>
      <c r="AJ607" s="31"/>
      <c r="AK607" s="31"/>
      <c r="AL607" s="31"/>
      <c r="AM607" s="31"/>
      <c r="AN607" s="31"/>
      <c r="AO607" s="31"/>
      <c r="AP607" s="107">
        <f t="shared" si="1198"/>
        <v>0</v>
      </c>
      <c r="AQ607" s="107"/>
      <c r="AR607" s="107">
        <f t="shared" si="1189"/>
        <v>0</v>
      </c>
      <c r="AS607" s="749" t="e">
        <f t="shared" si="1167"/>
        <v>#DIV/0!</v>
      </c>
      <c r="AT607" s="31"/>
      <c r="AU607" s="749"/>
      <c r="AV607" s="31"/>
      <c r="AW607" s="749"/>
      <c r="AX607" s="31"/>
      <c r="AY607" s="749"/>
      <c r="AZ607" s="31"/>
      <c r="BA607" s="749"/>
      <c r="BB607" s="107">
        <f t="shared" si="1192"/>
        <v>0</v>
      </c>
      <c r="BC607" s="31"/>
      <c r="BD607" s="31">
        <f t="shared" si="1151"/>
        <v>0</v>
      </c>
      <c r="BE607" s="107">
        <f t="shared" si="1202"/>
        <v>0</v>
      </c>
      <c r="BF607" s="31"/>
      <c r="BG607" s="31"/>
      <c r="BH607" s="31"/>
      <c r="BI607" s="31"/>
      <c r="BJ607" s="107">
        <f t="shared" si="1193"/>
        <v>0</v>
      </c>
      <c r="BK607" s="31"/>
      <c r="BL607" s="31"/>
      <c r="BM607" s="31"/>
      <c r="BN607" s="107">
        <f t="shared" si="1194"/>
        <v>0</v>
      </c>
      <c r="BO607" s="31"/>
      <c r="BP607" s="31"/>
      <c r="BQ607" s="31"/>
      <c r="BR607" s="31"/>
      <c r="BS607" s="31">
        <f t="shared" si="1195"/>
        <v>0</v>
      </c>
      <c r="BT607" s="107"/>
      <c r="BU607" s="107">
        <f t="shared" si="1203"/>
        <v>0</v>
      </c>
      <c r="BV607" s="31"/>
      <c r="BW607" s="31"/>
      <c r="BX607" s="31"/>
      <c r="BY607" s="31"/>
      <c r="BZ607" s="31"/>
      <c r="CE607" s="749" t="e">
        <f t="shared" si="1199"/>
        <v>#DIV/0!</v>
      </c>
    </row>
    <row r="608" spans="2:83" s="45" customFormat="1" ht="59.25" hidden="1" customHeight="1" x14ac:dyDescent="0.25">
      <c r="B608" s="204" t="s">
        <v>244</v>
      </c>
      <c r="C608" s="129" t="s">
        <v>82</v>
      </c>
      <c r="D608" s="107" t="e">
        <f t="shared" si="1185"/>
        <v>#REF!</v>
      </c>
      <c r="E608" s="19"/>
      <c r="F608" s="19"/>
      <c r="G608" s="19"/>
      <c r="H608" s="19"/>
      <c r="I608" s="671" t="e">
        <f>I609+I610</f>
        <v>#REF!</v>
      </c>
      <c r="J608" s="671" t="e">
        <f t="shared" si="1204"/>
        <v>#REF!</v>
      </c>
      <c r="K608" s="107" t="e">
        <f t="shared" si="1187"/>
        <v>#REF!</v>
      </c>
      <c r="L608" s="749" t="e">
        <f t="shared" si="1164"/>
        <v>#REF!</v>
      </c>
      <c r="M608" s="19"/>
      <c r="N608" s="19"/>
      <c r="O608" s="19"/>
      <c r="P608" s="19"/>
      <c r="Q608" s="19"/>
      <c r="R608" s="19"/>
      <c r="S608" s="19"/>
      <c r="T608" s="19"/>
      <c r="U608" s="671" t="e">
        <f>U609+U610</f>
        <v>#REF!</v>
      </c>
      <c r="V608" s="89">
        <f t="shared" si="1197"/>
        <v>0</v>
      </c>
      <c r="W608" s="19"/>
      <c r="X608" s="19"/>
      <c r="Y608" s="19"/>
      <c r="Z608" s="280">
        <f t="shared" si="1196"/>
        <v>0</v>
      </c>
      <c r="AA608" s="280">
        <f t="shared" si="1200"/>
        <v>0</v>
      </c>
      <c r="AB608" s="19"/>
      <c r="AC608" s="19"/>
      <c r="AD608" s="19"/>
      <c r="AE608" s="671" t="e">
        <f t="shared" si="1201"/>
        <v>#REF!</v>
      </c>
      <c r="AF608" s="749" t="e">
        <f t="shared" si="1165"/>
        <v>#REF!</v>
      </c>
      <c r="AG608" s="19"/>
      <c r="AH608" s="749" t="e">
        <f t="shared" si="1166"/>
        <v>#DIV/0!</v>
      </c>
      <c r="AI608" s="19"/>
      <c r="AJ608" s="19"/>
      <c r="AK608" s="19"/>
      <c r="AL608" s="19"/>
      <c r="AM608" s="19"/>
      <c r="AN608" s="19"/>
      <c r="AO608" s="671" t="e">
        <f>AO609+AO610</f>
        <v>#REF!</v>
      </c>
      <c r="AP608" s="671" t="e">
        <f t="shared" si="1198"/>
        <v>#REF!</v>
      </c>
      <c r="AQ608" s="734"/>
      <c r="AR608" s="107" t="e">
        <f t="shared" si="1189"/>
        <v>#REF!</v>
      </c>
      <c r="AS608" s="749" t="e">
        <f t="shared" si="1167"/>
        <v>#REF!</v>
      </c>
      <c r="AT608" s="19"/>
      <c r="AU608" s="749"/>
      <c r="AV608" s="19"/>
      <c r="AW608" s="749"/>
      <c r="AX608" s="19"/>
      <c r="AY608" s="749"/>
      <c r="AZ608" s="19"/>
      <c r="BA608" s="749"/>
      <c r="BB608" s="107" t="e">
        <f t="shared" si="1192"/>
        <v>#REF!</v>
      </c>
      <c r="BC608" s="19"/>
      <c r="BD608" s="671" t="e">
        <f t="shared" si="1151"/>
        <v>#REF!</v>
      </c>
      <c r="BE608" s="671">
        <f t="shared" si="1202"/>
        <v>0</v>
      </c>
      <c r="BF608" s="19"/>
      <c r="BG608" s="19"/>
      <c r="BH608" s="19"/>
      <c r="BI608" s="671">
        <f>BI609+BI610</f>
        <v>0</v>
      </c>
      <c r="BJ608" s="671">
        <f t="shared" si="1193"/>
        <v>0</v>
      </c>
      <c r="BK608" s="19"/>
      <c r="BL608" s="19"/>
      <c r="BM608" s="671"/>
      <c r="BN608" s="671">
        <f t="shared" si="1194"/>
        <v>0</v>
      </c>
      <c r="BO608" s="19"/>
      <c r="BP608" s="19"/>
      <c r="BQ608" s="19"/>
      <c r="BR608" s="19"/>
      <c r="BS608" s="671">
        <f t="shared" si="1195"/>
        <v>0</v>
      </c>
      <c r="BT608" s="671"/>
      <c r="BU608" s="671">
        <f t="shared" si="1203"/>
        <v>0</v>
      </c>
      <c r="BV608" s="19"/>
      <c r="BW608" s="19"/>
      <c r="BX608" s="19"/>
      <c r="BY608" s="19"/>
      <c r="BZ608" s="546">
        <f>BZ609+BZ610</f>
        <v>0</v>
      </c>
      <c r="CE608" s="749" t="e">
        <f t="shared" si="1199"/>
        <v>#REF!</v>
      </c>
    </row>
    <row r="609" spans="2:83" s="54" customFormat="1" ht="162.75" hidden="1" customHeight="1" x14ac:dyDescent="0.2">
      <c r="B609" s="207" t="s">
        <v>34</v>
      </c>
      <c r="C609" s="53" t="s">
        <v>222</v>
      </c>
      <c r="D609" s="107" t="e">
        <f t="shared" si="1185"/>
        <v>#REF!</v>
      </c>
      <c r="E609" s="31"/>
      <c r="F609" s="31"/>
      <c r="G609" s="31"/>
      <c r="H609" s="31"/>
      <c r="I609" s="107" t="e">
        <f>#REF!</f>
        <v>#REF!</v>
      </c>
      <c r="J609" s="107" t="e">
        <f t="shared" si="1204"/>
        <v>#REF!</v>
      </c>
      <c r="K609" s="107" t="e">
        <f t="shared" si="1187"/>
        <v>#REF!</v>
      </c>
      <c r="L609" s="749" t="e">
        <f t="shared" si="1164"/>
        <v>#REF!</v>
      </c>
      <c r="M609" s="31"/>
      <c r="N609" s="31"/>
      <c r="O609" s="31"/>
      <c r="P609" s="31"/>
      <c r="Q609" s="31"/>
      <c r="R609" s="31"/>
      <c r="S609" s="31"/>
      <c r="T609" s="31"/>
      <c r="U609" s="107" t="e">
        <f>#REF!</f>
        <v>#REF!</v>
      </c>
      <c r="V609" s="89">
        <f t="shared" si="1197"/>
        <v>0</v>
      </c>
      <c r="W609" s="31"/>
      <c r="X609" s="31"/>
      <c r="Y609" s="31"/>
      <c r="Z609" s="280">
        <f t="shared" si="1196"/>
        <v>0</v>
      </c>
      <c r="AA609" s="280">
        <f t="shared" si="1200"/>
        <v>0</v>
      </c>
      <c r="AB609" s="31"/>
      <c r="AC609" s="31"/>
      <c r="AD609" s="31"/>
      <c r="AE609" s="107" t="e">
        <f t="shared" si="1201"/>
        <v>#REF!</v>
      </c>
      <c r="AF609" s="749" t="e">
        <f t="shared" si="1165"/>
        <v>#REF!</v>
      </c>
      <c r="AG609" s="31"/>
      <c r="AH609" s="749" t="e">
        <f t="shared" si="1166"/>
        <v>#DIV/0!</v>
      </c>
      <c r="AI609" s="31"/>
      <c r="AJ609" s="31"/>
      <c r="AK609" s="31"/>
      <c r="AL609" s="31"/>
      <c r="AM609" s="31"/>
      <c r="AN609" s="31"/>
      <c r="AO609" s="107" t="e">
        <f>U609</f>
        <v>#REF!</v>
      </c>
      <c r="AP609" s="107" t="e">
        <f t="shared" si="1198"/>
        <v>#REF!</v>
      </c>
      <c r="AQ609" s="107"/>
      <c r="AR609" s="107" t="e">
        <f t="shared" si="1189"/>
        <v>#REF!</v>
      </c>
      <c r="AS609" s="749" t="e">
        <f t="shared" si="1167"/>
        <v>#REF!</v>
      </c>
      <c r="AT609" s="31"/>
      <c r="AU609" s="749"/>
      <c r="AV609" s="31"/>
      <c r="AW609" s="749"/>
      <c r="AX609" s="31"/>
      <c r="AY609" s="749"/>
      <c r="AZ609" s="31"/>
      <c r="BA609" s="749"/>
      <c r="BB609" s="107" t="e">
        <f t="shared" si="1192"/>
        <v>#REF!</v>
      </c>
      <c r="BC609" s="31"/>
      <c r="BD609" s="107" t="e">
        <f t="shared" si="1151"/>
        <v>#REF!</v>
      </c>
      <c r="BE609" s="107">
        <f t="shared" si="1202"/>
        <v>0</v>
      </c>
      <c r="BF609" s="31"/>
      <c r="BG609" s="31"/>
      <c r="BH609" s="31"/>
      <c r="BI609" s="107">
        <f>AA609</f>
        <v>0</v>
      </c>
      <c r="BJ609" s="107">
        <f t="shared" si="1193"/>
        <v>0</v>
      </c>
      <c r="BK609" s="31"/>
      <c r="BL609" s="31"/>
      <c r="BM609" s="107"/>
      <c r="BN609" s="107">
        <f t="shared" si="1194"/>
        <v>0</v>
      </c>
      <c r="BO609" s="31"/>
      <c r="BP609" s="31"/>
      <c r="BQ609" s="31"/>
      <c r="BR609" s="31"/>
      <c r="BS609" s="107">
        <f t="shared" si="1195"/>
        <v>0</v>
      </c>
      <c r="BT609" s="107"/>
      <c r="BU609" s="107">
        <f t="shared" si="1203"/>
        <v>0</v>
      </c>
      <c r="BV609" s="31"/>
      <c r="BW609" s="31"/>
      <c r="BX609" s="31"/>
      <c r="BY609" s="31"/>
      <c r="BZ609" s="107">
        <f>BK609</f>
        <v>0</v>
      </c>
      <c r="CE609" s="749" t="e">
        <f t="shared" si="1199"/>
        <v>#REF!</v>
      </c>
    </row>
    <row r="610" spans="2:83" s="54" customFormat="1" ht="148.5" hidden="1" customHeight="1" x14ac:dyDescent="0.2">
      <c r="B610" s="207" t="s">
        <v>63</v>
      </c>
      <c r="C610" s="53" t="s">
        <v>173</v>
      </c>
      <c r="D610" s="107" t="e">
        <f t="shared" si="1185"/>
        <v>#REF!</v>
      </c>
      <c r="E610" s="31"/>
      <c r="F610" s="31"/>
      <c r="G610" s="31"/>
      <c r="H610" s="31"/>
      <c r="I610" s="107" t="e">
        <f>#REF!</f>
        <v>#REF!</v>
      </c>
      <c r="J610" s="107" t="e">
        <f t="shared" si="1204"/>
        <v>#REF!</v>
      </c>
      <c r="K610" s="107" t="e">
        <f t="shared" si="1187"/>
        <v>#REF!</v>
      </c>
      <c r="L610" s="749" t="e">
        <f t="shared" si="1164"/>
        <v>#REF!</v>
      </c>
      <c r="M610" s="31"/>
      <c r="N610" s="31"/>
      <c r="O610" s="31"/>
      <c r="P610" s="31"/>
      <c r="Q610" s="31"/>
      <c r="R610" s="31"/>
      <c r="S610" s="31"/>
      <c r="T610" s="31"/>
      <c r="U610" s="107" t="e">
        <f>#REF!</f>
        <v>#REF!</v>
      </c>
      <c r="V610" s="89">
        <f t="shared" si="1197"/>
        <v>0</v>
      </c>
      <c r="W610" s="31"/>
      <c r="X610" s="31"/>
      <c r="Y610" s="31"/>
      <c r="Z610" s="280">
        <f t="shared" si="1196"/>
        <v>0</v>
      </c>
      <c r="AA610" s="280">
        <f t="shared" si="1200"/>
        <v>0</v>
      </c>
      <c r="AB610" s="31"/>
      <c r="AC610" s="31"/>
      <c r="AD610" s="31"/>
      <c r="AE610" s="107">
        <f t="shared" si="1201"/>
        <v>0</v>
      </c>
      <c r="AF610" s="749" t="e">
        <f t="shared" si="1165"/>
        <v>#REF!</v>
      </c>
      <c r="AG610" s="31"/>
      <c r="AH610" s="749" t="e">
        <f t="shared" si="1166"/>
        <v>#DIV/0!</v>
      </c>
      <c r="AI610" s="31"/>
      <c r="AJ610" s="31"/>
      <c r="AK610" s="31"/>
      <c r="AL610" s="31"/>
      <c r="AM610" s="31"/>
      <c r="AN610" s="31"/>
      <c r="AO610" s="107">
        <f>S610</f>
        <v>0</v>
      </c>
      <c r="AP610" s="107" t="e">
        <f t="shared" si="1198"/>
        <v>#REF!</v>
      </c>
      <c r="AQ610" s="107"/>
      <c r="AR610" s="107" t="e">
        <f t="shared" si="1189"/>
        <v>#REF!</v>
      </c>
      <c r="AS610" s="749" t="e">
        <f t="shared" si="1167"/>
        <v>#REF!</v>
      </c>
      <c r="AT610" s="31"/>
      <c r="AU610" s="749"/>
      <c r="AV610" s="31"/>
      <c r="AW610" s="749"/>
      <c r="AX610" s="31"/>
      <c r="AY610" s="749"/>
      <c r="AZ610" s="31"/>
      <c r="BA610" s="749"/>
      <c r="BB610" s="107" t="e">
        <f t="shared" si="1192"/>
        <v>#REF!</v>
      </c>
      <c r="BC610" s="31"/>
      <c r="BD610" s="107">
        <f t="shared" si="1151"/>
        <v>0</v>
      </c>
      <c r="BE610" s="107">
        <f t="shared" si="1202"/>
        <v>0</v>
      </c>
      <c r="BF610" s="31"/>
      <c r="BG610" s="31"/>
      <c r="BH610" s="31"/>
      <c r="BI610" s="107">
        <f>Z610</f>
        <v>0</v>
      </c>
      <c r="BJ610" s="107">
        <f t="shared" si="1193"/>
        <v>0</v>
      </c>
      <c r="BK610" s="31"/>
      <c r="BL610" s="31"/>
      <c r="BM610" s="107"/>
      <c r="BN610" s="107">
        <f t="shared" si="1194"/>
        <v>0</v>
      </c>
      <c r="BO610" s="31"/>
      <c r="BP610" s="31"/>
      <c r="BQ610" s="31"/>
      <c r="BR610" s="31"/>
      <c r="BS610" s="107">
        <f t="shared" si="1195"/>
        <v>0</v>
      </c>
      <c r="BT610" s="107"/>
      <c r="BU610" s="107">
        <f t="shared" si="1203"/>
        <v>0</v>
      </c>
      <c r="BV610" s="31"/>
      <c r="BW610" s="31"/>
      <c r="BX610" s="31"/>
      <c r="BY610" s="31"/>
      <c r="BZ610" s="107">
        <f>BJ610</f>
        <v>0</v>
      </c>
      <c r="CE610" s="749" t="e">
        <f t="shared" si="1199"/>
        <v>#REF!</v>
      </c>
    </row>
    <row r="611" spans="2:83" s="54" customFormat="1" ht="148.5" customHeight="1" x14ac:dyDescent="0.2">
      <c r="B611" s="207" t="s">
        <v>63</v>
      </c>
      <c r="C611" s="53" t="s">
        <v>263</v>
      </c>
      <c r="D611" s="107">
        <f t="shared" si="1185"/>
        <v>35676.2673</v>
      </c>
      <c r="E611" s="31"/>
      <c r="F611" s="31"/>
      <c r="G611" s="31"/>
      <c r="H611" s="31"/>
      <c r="I611" s="107">
        <v>35676.2673</v>
      </c>
      <c r="J611" s="107">
        <f>K611-I611</f>
        <v>-35676.2673</v>
      </c>
      <c r="K611" s="107">
        <f t="shared" si="1187"/>
        <v>0</v>
      </c>
      <c r="L611" s="749">
        <f t="shared" si="1164"/>
        <v>0</v>
      </c>
      <c r="M611" s="31"/>
      <c r="N611" s="31"/>
      <c r="O611" s="31"/>
      <c r="P611" s="31"/>
      <c r="Q611" s="31"/>
      <c r="R611" s="31"/>
      <c r="S611" s="31"/>
      <c r="T611" s="31"/>
      <c r="U611" s="107"/>
      <c r="V611" s="89"/>
      <c r="W611" s="31"/>
      <c r="X611" s="31"/>
      <c r="Y611" s="31"/>
      <c r="Z611" s="280"/>
      <c r="AA611" s="280"/>
      <c r="AB611" s="31"/>
      <c r="AC611" s="31"/>
      <c r="AD611" s="31"/>
      <c r="AE611" s="107"/>
      <c r="AF611" s="749">
        <f t="shared" si="1165"/>
        <v>0</v>
      </c>
      <c r="AG611" s="31"/>
      <c r="AH611" s="749" t="e">
        <f t="shared" si="1166"/>
        <v>#DIV/0!</v>
      </c>
      <c r="AI611" s="31"/>
      <c r="AJ611" s="31"/>
      <c r="AK611" s="31"/>
      <c r="AL611" s="31"/>
      <c r="AM611" s="31"/>
      <c r="AN611" s="31"/>
      <c r="AO611" s="107"/>
      <c r="AP611" s="107"/>
      <c r="AQ611" s="107"/>
      <c r="AR611" s="107">
        <f t="shared" si="1189"/>
        <v>35676.2673</v>
      </c>
      <c r="AS611" s="749">
        <f t="shared" si="1167"/>
        <v>1</v>
      </c>
      <c r="AT611" s="31"/>
      <c r="AU611" s="749"/>
      <c r="AV611" s="31"/>
      <c r="AW611" s="749"/>
      <c r="AX611" s="31"/>
      <c r="AY611" s="749"/>
      <c r="AZ611" s="31"/>
      <c r="BA611" s="749"/>
      <c r="BB611" s="107">
        <f t="shared" si="1192"/>
        <v>35676.2673</v>
      </c>
      <c r="BC611" s="31"/>
      <c r="BD611" s="107"/>
      <c r="BE611" s="107"/>
      <c r="BF611" s="31"/>
      <c r="BG611" s="31"/>
      <c r="BH611" s="31"/>
      <c r="BI611" s="107"/>
      <c r="BJ611" s="107"/>
      <c r="BK611" s="31"/>
      <c r="BL611" s="31"/>
      <c r="BM611" s="107"/>
      <c r="BN611" s="107"/>
      <c r="BO611" s="31"/>
      <c r="BP611" s="31"/>
      <c r="BQ611" s="31"/>
      <c r="BR611" s="31"/>
      <c r="BS611" s="107"/>
      <c r="BT611" s="107"/>
      <c r="BU611" s="107"/>
      <c r="BV611" s="31"/>
      <c r="BW611" s="31"/>
      <c r="BX611" s="31"/>
      <c r="BY611" s="31"/>
      <c r="BZ611" s="107"/>
      <c r="CE611" s="749">
        <f t="shared" si="1199"/>
        <v>1</v>
      </c>
    </row>
    <row r="612" spans="2:83" s="52" customFormat="1" ht="33" hidden="1" customHeight="1" x14ac:dyDescent="0.25">
      <c r="B612" s="204" t="s">
        <v>446</v>
      </c>
      <c r="C612" s="129" t="s">
        <v>84</v>
      </c>
      <c r="D612" s="671">
        <f t="shared" ref="D612:D616" si="1205">E612+I612</f>
        <v>0</v>
      </c>
      <c r="E612" s="89"/>
      <c r="F612" s="89"/>
      <c r="G612" s="89"/>
      <c r="H612" s="89"/>
      <c r="I612" s="671">
        <f>I613</f>
        <v>0</v>
      </c>
      <c r="J612" s="671">
        <f t="shared" si="1204"/>
        <v>0</v>
      </c>
      <c r="K612" s="665">
        <f t="shared" ref="K612:K616" si="1206">M612+U612</f>
        <v>0</v>
      </c>
      <c r="L612" s="734"/>
      <c r="M612" s="89"/>
      <c r="N612" s="19"/>
      <c r="O612" s="89"/>
      <c r="P612" s="19"/>
      <c r="Q612" s="89"/>
      <c r="R612" s="19"/>
      <c r="S612" s="89"/>
      <c r="T612" s="19"/>
      <c r="U612" s="671">
        <f>U613</f>
        <v>0</v>
      </c>
      <c r="V612" s="89">
        <f t="shared" si="1197"/>
        <v>0</v>
      </c>
      <c r="W612" s="89"/>
      <c r="X612" s="89"/>
      <c r="Y612" s="89"/>
      <c r="Z612" s="671">
        <f t="shared" si="1196"/>
        <v>0</v>
      </c>
      <c r="AA612" s="671">
        <f t="shared" si="1200"/>
        <v>0</v>
      </c>
      <c r="AB612" s="89"/>
      <c r="AC612" s="89"/>
      <c r="AD612" s="19"/>
      <c r="AE612" s="671">
        <f t="shared" si="1201"/>
        <v>0</v>
      </c>
      <c r="AF612" s="749" t="e">
        <f t="shared" si="1165"/>
        <v>#DIV/0!</v>
      </c>
      <c r="AG612" s="89"/>
      <c r="AH612" s="19"/>
      <c r="AI612" s="89"/>
      <c r="AJ612" s="19"/>
      <c r="AK612" s="89"/>
      <c r="AL612" s="19"/>
      <c r="AM612" s="89"/>
      <c r="AN612" s="19"/>
      <c r="AO612" s="671">
        <f>AO613</f>
        <v>0</v>
      </c>
      <c r="AP612" s="671">
        <v>0</v>
      </c>
      <c r="AQ612" s="734"/>
      <c r="AR612" s="671">
        <f t="shared" ref="AR612:AR616" si="1207">AT612+BB612</f>
        <v>0</v>
      </c>
      <c r="AS612" s="749" t="e">
        <f t="shared" si="1167"/>
        <v>#DIV/0!</v>
      </c>
      <c r="AT612" s="89"/>
      <c r="AU612" s="749" t="e">
        <f t="shared" ref="AU612:AU632" si="1208">AT612/E612</f>
        <v>#DIV/0!</v>
      </c>
      <c r="AV612" s="89"/>
      <c r="AW612" s="19"/>
      <c r="AX612" s="89"/>
      <c r="AY612" s="19"/>
      <c r="AZ612" s="89"/>
      <c r="BA612" s="19"/>
      <c r="BB612" s="671">
        <f>BB613</f>
        <v>0</v>
      </c>
      <c r="BC612" s="89"/>
      <c r="BD612" s="671">
        <f t="shared" si="1151"/>
        <v>0</v>
      </c>
      <c r="BE612" s="671">
        <f t="shared" si="1202"/>
        <v>5000</v>
      </c>
      <c r="BF612" s="89"/>
      <c r="BG612" s="89"/>
      <c r="BH612" s="89"/>
      <c r="BI612" s="671">
        <f>BI613</f>
        <v>5000</v>
      </c>
      <c r="BJ612" s="671">
        <f t="shared" si="1193"/>
        <v>0</v>
      </c>
      <c r="BK612" s="89"/>
      <c r="BL612" s="89"/>
      <c r="BM612" s="671"/>
      <c r="BN612" s="671">
        <f t="shared" si="1194"/>
        <v>0</v>
      </c>
      <c r="BO612" s="89"/>
      <c r="BP612" s="89"/>
      <c r="BQ612" s="89"/>
      <c r="BR612" s="89"/>
      <c r="BS612" s="671"/>
      <c r="BT612" s="671">
        <f>BT613</f>
        <v>0</v>
      </c>
      <c r="BU612" s="671">
        <f t="shared" si="1203"/>
        <v>0</v>
      </c>
      <c r="BV612" s="89"/>
      <c r="BW612" s="89"/>
      <c r="BX612" s="89"/>
      <c r="BY612" s="89"/>
      <c r="BZ612" s="546">
        <f>BZ613</f>
        <v>0</v>
      </c>
      <c r="CE612" s="749" t="e">
        <f t="shared" si="1199"/>
        <v>#DIV/0!</v>
      </c>
    </row>
    <row r="613" spans="2:83" s="54" customFormat="1" ht="192" hidden="1" customHeight="1" x14ac:dyDescent="0.2">
      <c r="B613" s="207" t="s">
        <v>34</v>
      </c>
      <c r="C613" s="53" t="s">
        <v>380</v>
      </c>
      <c r="D613" s="107">
        <f t="shared" si="1205"/>
        <v>0</v>
      </c>
      <c r="E613" s="31"/>
      <c r="F613" s="31"/>
      <c r="G613" s="31"/>
      <c r="H613" s="31"/>
      <c r="I613" s="107">
        <v>0</v>
      </c>
      <c r="J613" s="107">
        <f t="shared" si="1204"/>
        <v>0</v>
      </c>
      <c r="K613" s="107">
        <f t="shared" si="1206"/>
        <v>0</v>
      </c>
      <c r="L613" s="107"/>
      <c r="M613" s="31"/>
      <c r="N613" s="31"/>
      <c r="O613" s="31"/>
      <c r="P613" s="31"/>
      <c r="Q613" s="31"/>
      <c r="R613" s="31"/>
      <c r="S613" s="31"/>
      <c r="T613" s="31"/>
      <c r="U613" s="107">
        <v>0</v>
      </c>
      <c r="V613" s="89">
        <f t="shared" si="1197"/>
        <v>0</v>
      </c>
      <c r="W613" s="31"/>
      <c r="X613" s="31"/>
      <c r="Y613" s="31"/>
      <c r="Z613" s="107">
        <f t="shared" si="1196"/>
        <v>0</v>
      </c>
      <c r="AA613" s="107">
        <f t="shared" si="1200"/>
        <v>0</v>
      </c>
      <c r="AB613" s="31"/>
      <c r="AC613" s="31"/>
      <c r="AD613" s="31"/>
      <c r="AE613" s="107">
        <f t="shared" si="1201"/>
        <v>0</v>
      </c>
      <c r="AF613" s="749" t="e">
        <f t="shared" si="1165"/>
        <v>#DIV/0!</v>
      </c>
      <c r="AG613" s="31"/>
      <c r="AH613" s="31"/>
      <c r="AI613" s="31"/>
      <c r="AJ613" s="31"/>
      <c r="AK613" s="31"/>
      <c r="AL613" s="31"/>
      <c r="AM613" s="31"/>
      <c r="AN613" s="31"/>
      <c r="AO613" s="107">
        <v>0</v>
      </c>
      <c r="AP613" s="107"/>
      <c r="AQ613" s="107"/>
      <c r="AR613" s="107">
        <f t="shared" si="1207"/>
        <v>0</v>
      </c>
      <c r="AS613" s="749" t="e">
        <f t="shared" si="1167"/>
        <v>#DIV/0!</v>
      </c>
      <c r="AT613" s="31"/>
      <c r="AU613" s="749" t="e">
        <f t="shared" si="1208"/>
        <v>#DIV/0!</v>
      </c>
      <c r="AV613" s="31"/>
      <c r="AW613" s="31"/>
      <c r="AX613" s="31"/>
      <c r="AY613" s="31"/>
      <c r="AZ613" s="31"/>
      <c r="BA613" s="31"/>
      <c r="BB613" s="107">
        <v>0</v>
      </c>
      <c r="BC613" s="31"/>
      <c r="BD613" s="107">
        <f t="shared" si="1151"/>
        <v>0</v>
      </c>
      <c r="BE613" s="107">
        <f t="shared" si="1202"/>
        <v>5000</v>
      </c>
      <c r="BF613" s="31"/>
      <c r="BG613" s="31"/>
      <c r="BH613" s="31"/>
      <c r="BI613" s="107">
        <v>5000</v>
      </c>
      <c r="BJ613" s="107">
        <f t="shared" si="1193"/>
        <v>0</v>
      </c>
      <c r="BK613" s="31"/>
      <c r="BL613" s="31"/>
      <c r="BM613" s="107"/>
      <c r="BN613" s="107">
        <f t="shared" si="1194"/>
        <v>0</v>
      </c>
      <c r="BO613" s="31"/>
      <c r="BP613" s="31"/>
      <c r="BQ613" s="31"/>
      <c r="BR613" s="31"/>
      <c r="BS613" s="107">
        <v>0</v>
      </c>
      <c r="BT613" s="107">
        <f>BZ613-BS613</f>
        <v>0</v>
      </c>
      <c r="BU613" s="107">
        <f t="shared" si="1203"/>
        <v>0</v>
      </c>
      <c r="BV613" s="31"/>
      <c r="BW613" s="31"/>
      <c r="BX613" s="31"/>
      <c r="BY613" s="31"/>
      <c r="BZ613" s="107">
        <v>0</v>
      </c>
      <c r="CE613" s="749" t="e">
        <f t="shared" si="1199"/>
        <v>#DIV/0!</v>
      </c>
    </row>
    <row r="614" spans="2:83" s="45" customFormat="1" ht="33" hidden="1" customHeight="1" x14ac:dyDescent="0.25">
      <c r="B614" s="204" t="s">
        <v>83</v>
      </c>
      <c r="C614" s="55" t="s">
        <v>82</v>
      </c>
      <c r="D614" s="107" t="e">
        <f t="shared" si="1205"/>
        <v>#REF!</v>
      </c>
      <c r="E614" s="19"/>
      <c r="F614" s="19"/>
      <c r="G614" s="19"/>
      <c r="H614" s="19"/>
      <c r="I614" s="19" t="e">
        <f>#REF!</f>
        <v>#REF!</v>
      </c>
      <c r="J614" s="107">
        <f t="shared" si="1204"/>
        <v>0</v>
      </c>
      <c r="K614" s="107">
        <f t="shared" si="1206"/>
        <v>0</v>
      </c>
      <c r="L614" s="107"/>
      <c r="M614" s="19"/>
      <c r="N614" s="19"/>
      <c r="O614" s="19"/>
      <c r="P614" s="19"/>
      <c r="Q614" s="19"/>
      <c r="R614" s="19"/>
      <c r="S614" s="19"/>
      <c r="T614" s="19"/>
      <c r="U614" s="19">
        <f>E614</f>
        <v>0</v>
      </c>
      <c r="V614" s="89">
        <f t="shared" si="1197"/>
        <v>0</v>
      </c>
      <c r="W614" s="19"/>
      <c r="X614" s="19"/>
      <c r="Y614" s="19"/>
      <c r="Z614" s="280">
        <f t="shared" si="1196"/>
        <v>0</v>
      </c>
      <c r="AA614" s="280">
        <f t="shared" si="1200"/>
        <v>0</v>
      </c>
      <c r="AB614" s="19"/>
      <c r="AC614" s="19"/>
      <c r="AD614" s="19"/>
      <c r="AE614" s="107">
        <f t="shared" si="1201"/>
        <v>0</v>
      </c>
      <c r="AF614" s="749" t="e">
        <f t="shared" si="1165"/>
        <v>#REF!</v>
      </c>
      <c r="AG614" s="238"/>
      <c r="AH614" s="238"/>
      <c r="AI614" s="238"/>
      <c r="AJ614" s="238"/>
      <c r="AK614" s="238"/>
      <c r="AL614" s="238"/>
      <c r="AM614" s="238"/>
      <c r="AN614" s="238"/>
      <c r="AO614" s="238">
        <f>S614</f>
        <v>0</v>
      </c>
      <c r="AP614" s="107"/>
      <c r="AQ614" s="107"/>
      <c r="AR614" s="107" t="e">
        <f t="shared" si="1207"/>
        <v>#REF!</v>
      </c>
      <c r="AS614" s="749" t="e">
        <f t="shared" si="1167"/>
        <v>#REF!</v>
      </c>
      <c r="AT614" s="238"/>
      <c r="AU614" s="749" t="e">
        <f t="shared" si="1208"/>
        <v>#DIV/0!</v>
      </c>
      <c r="AV614" s="238"/>
      <c r="AW614" s="238"/>
      <c r="AX614" s="238"/>
      <c r="AY614" s="238"/>
      <c r="AZ614" s="238"/>
      <c r="BA614" s="238"/>
      <c r="BB614" s="238" t="e">
        <f>#REF!</f>
        <v>#REF!</v>
      </c>
      <c r="BC614" s="238"/>
      <c r="BD614" s="33">
        <f t="shared" si="1151"/>
        <v>0</v>
      </c>
      <c r="BE614" s="107">
        <f t="shared" si="1202"/>
        <v>0</v>
      </c>
      <c r="BF614" s="238"/>
      <c r="BG614" s="238"/>
      <c r="BH614" s="238"/>
      <c r="BI614" s="238">
        <f>AA614</f>
        <v>0</v>
      </c>
      <c r="BJ614" s="107"/>
      <c r="BK614" s="238"/>
      <c r="BL614" s="238"/>
      <c r="BM614" s="238"/>
      <c r="BN614" s="107"/>
      <c r="BO614" s="238"/>
      <c r="BP614" s="238"/>
      <c r="BQ614" s="238"/>
      <c r="BR614" s="238"/>
      <c r="BS614" s="33">
        <f t="shared" si="1195"/>
        <v>0</v>
      </c>
      <c r="BT614" s="107"/>
      <c r="BU614" s="107">
        <f t="shared" si="1203"/>
        <v>0</v>
      </c>
      <c r="BV614" s="238"/>
      <c r="BW614" s="238"/>
      <c r="BX614" s="238"/>
      <c r="BY614" s="238"/>
      <c r="BZ614" s="238">
        <f>BK614</f>
        <v>0</v>
      </c>
      <c r="CE614" s="749" t="e">
        <f t="shared" si="1199"/>
        <v>#REF!</v>
      </c>
    </row>
    <row r="615" spans="2:83" s="54" customFormat="1" ht="119.25" hidden="1" customHeight="1" x14ac:dyDescent="0.2">
      <c r="B615" s="207" t="s">
        <v>34</v>
      </c>
      <c r="C615" s="53" t="s">
        <v>172</v>
      </c>
      <c r="D615" s="107">
        <f t="shared" si="1205"/>
        <v>0</v>
      </c>
      <c r="E615" s="31"/>
      <c r="F615" s="31"/>
      <c r="G615" s="31"/>
      <c r="H615" s="31"/>
      <c r="I615" s="31"/>
      <c r="J615" s="107">
        <f t="shared" si="1204"/>
        <v>0</v>
      </c>
      <c r="K615" s="107">
        <f t="shared" si="1206"/>
        <v>0</v>
      </c>
      <c r="L615" s="107"/>
      <c r="M615" s="31"/>
      <c r="N615" s="31"/>
      <c r="O615" s="31"/>
      <c r="P615" s="31"/>
      <c r="Q615" s="31"/>
      <c r="R615" s="31"/>
      <c r="S615" s="31"/>
      <c r="T615" s="31"/>
      <c r="U615" s="31"/>
      <c r="V615" s="89">
        <f t="shared" si="1197"/>
        <v>0</v>
      </c>
      <c r="W615" s="31"/>
      <c r="X615" s="31"/>
      <c r="Y615" s="31"/>
      <c r="Z615" s="280">
        <f t="shared" si="1196"/>
        <v>0</v>
      </c>
      <c r="AA615" s="280">
        <f t="shared" si="1200"/>
        <v>0</v>
      </c>
      <c r="AB615" s="31"/>
      <c r="AC615" s="31"/>
      <c r="AD615" s="31"/>
      <c r="AE615" s="107">
        <f t="shared" si="1201"/>
        <v>0</v>
      </c>
      <c r="AF615" s="749" t="e">
        <f t="shared" si="1165"/>
        <v>#DIV/0!</v>
      </c>
      <c r="AG615" s="237"/>
      <c r="AH615" s="237"/>
      <c r="AI615" s="237"/>
      <c r="AJ615" s="237"/>
      <c r="AK615" s="237"/>
      <c r="AL615" s="237"/>
      <c r="AM615" s="237"/>
      <c r="AN615" s="237"/>
      <c r="AO615" s="237"/>
      <c r="AP615" s="107"/>
      <c r="AQ615" s="107"/>
      <c r="AR615" s="107">
        <f t="shared" si="1207"/>
        <v>0</v>
      </c>
      <c r="AS615" s="749" t="e">
        <f t="shared" si="1167"/>
        <v>#DIV/0!</v>
      </c>
      <c r="AT615" s="237"/>
      <c r="AU615" s="749" t="e">
        <f t="shared" si="1208"/>
        <v>#DIV/0!</v>
      </c>
      <c r="AV615" s="237"/>
      <c r="AW615" s="237"/>
      <c r="AX615" s="237"/>
      <c r="AY615" s="237"/>
      <c r="AZ615" s="237"/>
      <c r="BA615" s="237"/>
      <c r="BB615" s="237"/>
      <c r="BC615" s="237"/>
      <c r="BD615" s="33">
        <f t="shared" si="1151"/>
        <v>0</v>
      </c>
      <c r="BE615" s="107">
        <f t="shared" si="1202"/>
        <v>0</v>
      </c>
      <c r="BF615" s="237"/>
      <c r="BG615" s="237"/>
      <c r="BH615" s="237"/>
      <c r="BI615" s="237"/>
      <c r="BJ615" s="107"/>
      <c r="BK615" s="237"/>
      <c r="BL615" s="237"/>
      <c r="BM615" s="237"/>
      <c r="BN615" s="107"/>
      <c r="BO615" s="237"/>
      <c r="BP615" s="237"/>
      <c r="BQ615" s="237"/>
      <c r="BR615" s="237"/>
      <c r="BS615" s="33">
        <f t="shared" si="1195"/>
        <v>0</v>
      </c>
      <c r="BT615" s="107"/>
      <c r="BU615" s="107">
        <f t="shared" si="1203"/>
        <v>0</v>
      </c>
      <c r="BV615" s="237"/>
      <c r="BW615" s="237"/>
      <c r="BX615" s="237"/>
      <c r="BY615" s="237"/>
      <c r="BZ615" s="237"/>
      <c r="CE615" s="749" t="e">
        <f t="shared" si="1199"/>
        <v>#DIV/0!</v>
      </c>
    </row>
    <row r="616" spans="2:83" s="54" customFormat="1" ht="174.75" hidden="1" customHeight="1" x14ac:dyDescent="0.2">
      <c r="B616" s="207" t="s">
        <v>63</v>
      </c>
      <c r="C616" s="53" t="s">
        <v>175</v>
      </c>
      <c r="D616" s="107" t="e">
        <f t="shared" si="1205"/>
        <v>#REF!</v>
      </c>
      <c r="E616" s="31"/>
      <c r="F616" s="31"/>
      <c r="G616" s="31"/>
      <c r="H616" s="31"/>
      <c r="I616" s="31" t="e">
        <f>#REF!</f>
        <v>#REF!</v>
      </c>
      <c r="J616" s="107" t="e">
        <f t="shared" si="1204"/>
        <v>#REF!</v>
      </c>
      <c r="K616" s="107" t="e">
        <f t="shared" si="1206"/>
        <v>#REF!</v>
      </c>
      <c r="L616" s="107"/>
      <c r="M616" s="31"/>
      <c r="N616" s="31"/>
      <c r="O616" s="31"/>
      <c r="P616" s="31"/>
      <c r="Q616" s="31"/>
      <c r="R616" s="31"/>
      <c r="S616" s="31"/>
      <c r="T616" s="31"/>
      <c r="U616" s="31" t="e">
        <f>D616</f>
        <v>#REF!</v>
      </c>
      <c r="V616" s="89">
        <f t="shared" si="1197"/>
        <v>0</v>
      </c>
      <c r="W616" s="31"/>
      <c r="X616" s="31"/>
      <c r="Y616" s="31"/>
      <c r="Z616" s="280">
        <f t="shared" si="1196"/>
        <v>0</v>
      </c>
      <c r="AA616" s="280">
        <f t="shared" si="1200"/>
        <v>0</v>
      </c>
      <c r="AB616" s="31"/>
      <c r="AC616" s="31"/>
      <c r="AD616" s="31"/>
      <c r="AE616" s="107">
        <f t="shared" si="1201"/>
        <v>0</v>
      </c>
      <c r="AF616" s="749" t="e">
        <f t="shared" si="1165"/>
        <v>#REF!</v>
      </c>
      <c r="AG616" s="237"/>
      <c r="AH616" s="237"/>
      <c r="AI616" s="237"/>
      <c r="AJ616" s="237"/>
      <c r="AK616" s="237"/>
      <c r="AL616" s="237"/>
      <c r="AM616" s="237"/>
      <c r="AN616" s="237"/>
      <c r="AO616" s="237">
        <f>Q616</f>
        <v>0</v>
      </c>
      <c r="AP616" s="107"/>
      <c r="AQ616" s="107"/>
      <c r="AR616" s="107" t="e">
        <f t="shared" si="1207"/>
        <v>#REF!</v>
      </c>
      <c r="AS616" s="749" t="e">
        <f t="shared" si="1167"/>
        <v>#REF!</v>
      </c>
      <c r="AT616" s="237"/>
      <c r="AU616" s="749" t="e">
        <f t="shared" si="1208"/>
        <v>#DIV/0!</v>
      </c>
      <c r="AV616" s="237"/>
      <c r="AW616" s="237"/>
      <c r="AX616" s="237"/>
      <c r="AY616" s="237"/>
      <c r="AZ616" s="237"/>
      <c r="BA616" s="237"/>
      <c r="BB616" s="237" t="e">
        <f>#REF!</f>
        <v>#REF!</v>
      </c>
      <c r="BC616" s="237"/>
      <c r="BD616" s="33">
        <f t="shared" si="1151"/>
        <v>0</v>
      </c>
      <c r="BE616" s="107">
        <f t="shared" si="1202"/>
        <v>0</v>
      </c>
      <c r="BF616" s="237"/>
      <c r="BG616" s="237"/>
      <c r="BH616" s="237"/>
      <c r="BI616" s="237">
        <f>Z616</f>
        <v>0</v>
      </c>
      <c r="BJ616" s="107"/>
      <c r="BK616" s="237"/>
      <c r="BL616" s="237"/>
      <c r="BM616" s="237"/>
      <c r="BN616" s="107"/>
      <c r="BO616" s="237"/>
      <c r="BP616" s="237"/>
      <c r="BQ616" s="237"/>
      <c r="BR616" s="237"/>
      <c r="BS616" s="33">
        <f t="shared" si="1195"/>
        <v>0</v>
      </c>
      <c r="BT616" s="107"/>
      <c r="BU616" s="107">
        <f t="shared" si="1203"/>
        <v>0</v>
      </c>
      <c r="BV616" s="237"/>
      <c r="BW616" s="237"/>
      <c r="BX616" s="237"/>
      <c r="BY616" s="237"/>
      <c r="BZ616" s="237">
        <f>BJ616</f>
        <v>0</v>
      </c>
      <c r="CE616" s="749" t="e">
        <f t="shared" si="1199"/>
        <v>#REF!</v>
      </c>
    </row>
    <row r="617" spans="2:83" s="52" customFormat="1" ht="33" hidden="1" customHeight="1" x14ac:dyDescent="0.25">
      <c r="B617" s="204" t="s">
        <v>243</v>
      </c>
      <c r="C617" s="129" t="s">
        <v>86</v>
      </c>
      <c r="D617" s="546">
        <f>D633</f>
        <v>0</v>
      </c>
      <c r="E617" s="89"/>
      <c r="F617" s="89"/>
      <c r="G617" s="89"/>
      <c r="H617" s="89"/>
      <c r="I617" s="89">
        <f>I633</f>
        <v>0</v>
      </c>
      <c r="J617" s="546">
        <f>K617+Q617</f>
        <v>0</v>
      </c>
      <c r="K617" s="618">
        <f>K633</f>
        <v>0</v>
      </c>
      <c r="L617" s="734"/>
      <c r="M617" s="89"/>
      <c r="N617" s="19"/>
      <c r="O617" s="89"/>
      <c r="P617" s="19"/>
      <c r="Q617" s="89"/>
      <c r="R617" s="19"/>
      <c r="S617" s="89"/>
      <c r="T617" s="19"/>
      <c r="U617" s="89">
        <f>U633</f>
        <v>0</v>
      </c>
      <c r="V617" s="89">
        <f t="shared" si="1197"/>
        <v>0</v>
      </c>
      <c r="W617" s="89"/>
      <c r="X617" s="89"/>
      <c r="Y617" s="89"/>
      <c r="Z617" s="546">
        <f t="shared" si="1196"/>
        <v>0</v>
      </c>
      <c r="AA617" s="546">
        <f t="shared" si="1200"/>
        <v>0</v>
      </c>
      <c r="AB617" s="89"/>
      <c r="AC617" s="89"/>
      <c r="AD617" s="19"/>
      <c r="AE617" s="546">
        <f>AE633</f>
        <v>0</v>
      </c>
      <c r="AF617" s="749" t="e">
        <f t="shared" si="1165"/>
        <v>#DIV/0!</v>
      </c>
      <c r="AG617" s="33"/>
      <c r="AH617" s="238"/>
      <c r="AI617" s="33"/>
      <c r="AJ617" s="238"/>
      <c r="AK617" s="33"/>
      <c r="AL617" s="238"/>
      <c r="AM617" s="33"/>
      <c r="AN617" s="238"/>
      <c r="AO617" s="33">
        <f>AO633</f>
        <v>0</v>
      </c>
      <c r="AP617" s="546">
        <f t="shared" ref="AP617" si="1209">AR617+AT617+AX617</f>
        <v>0</v>
      </c>
      <c r="AQ617" s="734"/>
      <c r="AR617" s="624">
        <f>AR633</f>
        <v>0</v>
      </c>
      <c r="AS617" s="749" t="e">
        <f t="shared" si="1167"/>
        <v>#DIV/0!</v>
      </c>
      <c r="AT617" s="33"/>
      <c r="AU617" s="749" t="e">
        <f t="shared" si="1208"/>
        <v>#DIV/0!</v>
      </c>
      <c r="AV617" s="33"/>
      <c r="AW617" s="238"/>
      <c r="AX617" s="33"/>
      <c r="AY617" s="238"/>
      <c r="AZ617" s="33"/>
      <c r="BA617" s="238"/>
      <c r="BB617" s="33">
        <f>BB633</f>
        <v>0</v>
      </c>
      <c r="BC617" s="33"/>
      <c r="BD617" s="33">
        <f t="shared" si="1151"/>
        <v>0</v>
      </c>
      <c r="BE617" s="546">
        <f>BE633</f>
        <v>0</v>
      </c>
      <c r="BF617" s="33"/>
      <c r="BG617" s="33"/>
      <c r="BH617" s="33"/>
      <c r="BI617" s="33">
        <f>BI633</f>
        <v>0</v>
      </c>
      <c r="BJ617" s="546">
        <f t="shared" ref="BJ617" si="1210">BK617+BL617+BM617</f>
        <v>0</v>
      </c>
      <c r="BK617" s="33"/>
      <c r="BL617" s="33"/>
      <c r="BM617" s="33"/>
      <c r="BN617" s="546">
        <f t="shared" ref="BN617" si="1211">BO617+BR617+BS617</f>
        <v>0</v>
      </c>
      <c r="BO617" s="33"/>
      <c r="BP617" s="33"/>
      <c r="BQ617" s="33"/>
      <c r="BR617" s="33"/>
      <c r="BS617" s="33">
        <f t="shared" si="1195"/>
        <v>0</v>
      </c>
      <c r="BT617" s="546"/>
      <c r="BU617" s="624">
        <f>BU633</f>
        <v>0</v>
      </c>
      <c r="BV617" s="33"/>
      <c r="BW617" s="33"/>
      <c r="BX617" s="33"/>
      <c r="BY617" s="33"/>
      <c r="BZ617" s="33">
        <f>BZ633</f>
        <v>0</v>
      </c>
      <c r="CE617" s="749" t="e">
        <f t="shared" si="1199"/>
        <v>#DIV/0!</v>
      </c>
    </row>
    <row r="618" spans="2:83" s="54" customFormat="1" ht="106.5" hidden="1" customHeight="1" x14ac:dyDescent="0.2">
      <c r="B618" s="207" t="s">
        <v>34</v>
      </c>
      <c r="C618" s="53" t="s">
        <v>87</v>
      </c>
      <c r="D618" s="107">
        <f>E618+I618</f>
        <v>0</v>
      </c>
      <c r="E618" s="31"/>
      <c r="F618" s="31"/>
      <c r="G618" s="31"/>
      <c r="H618" s="31"/>
      <c r="I618" s="31">
        <v>0</v>
      </c>
      <c r="J618" s="107">
        <f>Q618</f>
        <v>0</v>
      </c>
      <c r="K618" s="107">
        <f>M618+U618</f>
        <v>0</v>
      </c>
      <c r="L618" s="107"/>
      <c r="M618" s="31"/>
      <c r="N618" s="31"/>
      <c r="O618" s="31"/>
      <c r="P618" s="31"/>
      <c r="Q618" s="31"/>
      <c r="R618" s="31"/>
      <c r="S618" s="31"/>
      <c r="T618" s="31"/>
      <c r="U618" s="31">
        <v>0</v>
      </c>
      <c r="V618" s="89">
        <f t="shared" si="1197"/>
        <v>0</v>
      </c>
      <c r="W618" s="31"/>
      <c r="X618" s="31"/>
      <c r="Y618" s="31"/>
      <c r="Z618" s="107">
        <f t="shared" si="1196"/>
        <v>0</v>
      </c>
      <c r="AA618" s="107">
        <f t="shared" si="1200"/>
        <v>0</v>
      </c>
      <c r="AB618" s="31"/>
      <c r="AC618" s="31"/>
      <c r="AD618" s="31"/>
      <c r="AE618" s="107">
        <f>AG618+AO618</f>
        <v>0</v>
      </c>
      <c r="AF618" s="749" t="e">
        <f t="shared" si="1165"/>
        <v>#DIV/0!</v>
      </c>
      <c r="AG618" s="237"/>
      <c r="AH618" s="237"/>
      <c r="AI618" s="237"/>
      <c r="AJ618" s="237"/>
      <c r="AK618" s="237"/>
      <c r="AL618" s="237"/>
      <c r="AM618" s="237"/>
      <c r="AN618" s="237"/>
      <c r="AO618" s="237">
        <v>0</v>
      </c>
      <c r="AP618" s="107"/>
      <c r="AQ618" s="107"/>
      <c r="AR618" s="107">
        <f>AT618+BB618</f>
        <v>0</v>
      </c>
      <c r="AS618" s="749" t="e">
        <f t="shared" si="1167"/>
        <v>#DIV/0!</v>
      </c>
      <c r="AT618" s="237"/>
      <c r="AU618" s="749" t="e">
        <f t="shared" si="1208"/>
        <v>#DIV/0!</v>
      </c>
      <c r="AV618" s="237"/>
      <c r="AW618" s="237"/>
      <c r="AX618" s="237"/>
      <c r="AY618" s="237"/>
      <c r="AZ618" s="237"/>
      <c r="BA618" s="237"/>
      <c r="BB618" s="237">
        <v>0</v>
      </c>
      <c r="BC618" s="237"/>
      <c r="BD618" s="33">
        <f t="shared" si="1151"/>
        <v>0</v>
      </c>
      <c r="BE618" s="107">
        <f>BF618+BI618</f>
        <v>0</v>
      </c>
      <c r="BF618" s="237"/>
      <c r="BG618" s="237"/>
      <c r="BH618" s="237"/>
      <c r="BI618" s="237">
        <v>0</v>
      </c>
      <c r="BJ618" s="107"/>
      <c r="BK618" s="237"/>
      <c r="BL618" s="237"/>
      <c r="BM618" s="237"/>
      <c r="BN618" s="107"/>
      <c r="BO618" s="237"/>
      <c r="BP618" s="237"/>
      <c r="BQ618" s="237"/>
      <c r="BR618" s="237"/>
      <c r="BS618" s="33">
        <f t="shared" si="1195"/>
        <v>0</v>
      </c>
      <c r="BT618" s="107"/>
      <c r="BU618" s="107">
        <f>BV618+BZ618</f>
        <v>0</v>
      </c>
      <c r="BV618" s="237"/>
      <c r="BW618" s="237"/>
      <c r="BX618" s="237"/>
      <c r="BY618" s="237"/>
      <c r="BZ618" s="237">
        <v>0</v>
      </c>
      <c r="CE618" s="749" t="e">
        <f t="shared" si="1199"/>
        <v>#DIV/0!</v>
      </c>
    </row>
    <row r="619" spans="2:83" s="45" customFormat="1" ht="47.25" hidden="1" customHeight="1" x14ac:dyDescent="0.25">
      <c r="B619" s="201" t="s">
        <v>85</v>
      </c>
      <c r="C619" s="125" t="s">
        <v>88</v>
      </c>
      <c r="D619" s="542">
        <f>E619+I619</f>
        <v>0</v>
      </c>
      <c r="E619" s="19"/>
      <c r="F619" s="19"/>
      <c r="G619" s="19"/>
      <c r="H619" s="19"/>
      <c r="I619" s="19">
        <v>0</v>
      </c>
      <c r="J619" s="542">
        <f>K619+Q619</f>
        <v>0</v>
      </c>
      <c r="K619" s="618">
        <f>M619+U619</f>
        <v>0</v>
      </c>
      <c r="L619" s="734"/>
      <c r="M619" s="19"/>
      <c r="N619" s="19"/>
      <c r="O619" s="19"/>
      <c r="P619" s="19"/>
      <c r="Q619" s="19"/>
      <c r="R619" s="19"/>
      <c r="S619" s="19"/>
      <c r="T619" s="19"/>
      <c r="U619" s="19">
        <v>0</v>
      </c>
      <c r="V619" s="89">
        <f t="shared" si="1197"/>
        <v>0</v>
      </c>
      <c r="W619" s="31"/>
      <c r="X619" s="31"/>
      <c r="Y619" s="31"/>
      <c r="Z619" s="546">
        <f t="shared" si="1196"/>
        <v>0</v>
      </c>
      <c r="AA619" s="546">
        <f t="shared" si="1200"/>
        <v>0</v>
      </c>
      <c r="AB619" s="31"/>
      <c r="AC619" s="31"/>
      <c r="AD619" s="31"/>
      <c r="AE619" s="542">
        <f>AG619+AO619</f>
        <v>0</v>
      </c>
      <c r="AF619" s="749" t="e">
        <f t="shared" si="1165"/>
        <v>#DIV/0!</v>
      </c>
      <c r="AG619" s="238"/>
      <c r="AH619" s="238"/>
      <c r="AI619" s="238"/>
      <c r="AJ619" s="238"/>
      <c r="AK619" s="238"/>
      <c r="AL619" s="238"/>
      <c r="AM619" s="238"/>
      <c r="AN619" s="238"/>
      <c r="AO619" s="238">
        <v>0</v>
      </c>
      <c r="AP619" s="542"/>
      <c r="AQ619" s="734"/>
      <c r="AR619" s="618">
        <f>AT619+BB619</f>
        <v>0</v>
      </c>
      <c r="AS619" s="749" t="e">
        <f t="shared" si="1167"/>
        <v>#DIV/0!</v>
      </c>
      <c r="AT619" s="238"/>
      <c r="AU619" s="749" t="e">
        <f t="shared" si="1208"/>
        <v>#DIV/0!</v>
      </c>
      <c r="AV619" s="238"/>
      <c r="AW619" s="238"/>
      <c r="AX619" s="238"/>
      <c r="AY619" s="238"/>
      <c r="AZ619" s="238"/>
      <c r="BA619" s="238"/>
      <c r="BB619" s="238">
        <v>0</v>
      </c>
      <c r="BC619" s="238"/>
      <c r="BD619" s="33">
        <f t="shared" si="1151"/>
        <v>0</v>
      </c>
      <c r="BE619" s="542">
        <f>BF619+BI619</f>
        <v>0</v>
      </c>
      <c r="BF619" s="238"/>
      <c r="BG619" s="238"/>
      <c r="BH619" s="238"/>
      <c r="BI619" s="238">
        <v>0</v>
      </c>
      <c r="BJ619" s="542"/>
      <c r="BK619" s="238"/>
      <c r="BL619" s="238"/>
      <c r="BM619" s="238"/>
      <c r="BN619" s="542"/>
      <c r="BO619" s="238"/>
      <c r="BP619" s="238"/>
      <c r="BQ619" s="238"/>
      <c r="BR619" s="238"/>
      <c r="BS619" s="33">
        <f t="shared" si="1195"/>
        <v>0</v>
      </c>
      <c r="BT619" s="542"/>
      <c r="BU619" s="618">
        <f>BV619+BZ619</f>
        <v>0</v>
      </c>
      <c r="BV619" s="238"/>
      <c r="BW619" s="238"/>
      <c r="BX619" s="238"/>
      <c r="BY619" s="238"/>
      <c r="BZ619" s="238">
        <v>0</v>
      </c>
      <c r="CE619" s="749" t="e">
        <f t="shared" si="1199"/>
        <v>#DIV/0!</v>
      </c>
    </row>
    <row r="620" spans="2:83" s="46" customFormat="1" ht="137.25" hidden="1" customHeight="1" x14ac:dyDescent="0.25">
      <c r="B620" s="204" t="s">
        <v>7</v>
      </c>
      <c r="C620" s="121" t="s">
        <v>89</v>
      </c>
      <c r="D620" s="546">
        <f>D621+D625+D628</f>
        <v>0</v>
      </c>
      <c r="E620" s="89">
        <f>E621+E625+E628</f>
        <v>0</v>
      </c>
      <c r="F620" s="89"/>
      <c r="G620" s="89"/>
      <c r="H620" s="89"/>
      <c r="I620" s="89">
        <f>I621+I625+I628</f>
        <v>0</v>
      </c>
      <c r="J620" s="546">
        <f>J621+J625+J628</f>
        <v>0</v>
      </c>
      <c r="K620" s="618">
        <f>K621+K625+K628</f>
        <v>0</v>
      </c>
      <c r="L620" s="734"/>
      <c r="M620" s="89">
        <f>M621+M625+M628</f>
        <v>0</v>
      </c>
      <c r="N620" s="19"/>
      <c r="O620" s="89"/>
      <c r="P620" s="19"/>
      <c r="Q620" s="89"/>
      <c r="R620" s="19"/>
      <c r="S620" s="89"/>
      <c r="T620" s="19"/>
      <c r="U620" s="89">
        <f>U621+U625+U628</f>
        <v>0</v>
      </c>
      <c r="V620" s="89">
        <f t="shared" si="1197"/>
        <v>0</v>
      </c>
      <c r="W620" s="89"/>
      <c r="X620" s="89"/>
      <c r="Y620" s="89"/>
      <c r="Z620" s="107">
        <f t="shared" si="1196"/>
        <v>0</v>
      </c>
      <c r="AA620" s="107">
        <f t="shared" si="1200"/>
        <v>0</v>
      </c>
      <c r="AB620" s="89"/>
      <c r="AC620" s="89"/>
      <c r="AD620" s="19"/>
      <c r="AE620" s="546">
        <f>AE621+AE625+AE628</f>
        <v>0</v>
      </c>
      <c r="AF620" s="749" t="e">
        <f t="shared" si="1165"/>
        <v>#DIV/0!</v>
      </c>
      <c r="AG620" s="33">
        <f>AG621+AG625+AG628</f>
        <v>0</v>
      </c>
      <c r="AH620" s="238"/>
      <c r="AI620" s="33"/>
      <c r="AJ620" s="238"/>
      <c r="AK620" s="33"/>
      <c r="AL620" s="238"/>
      <c r="AM620" s="33"/>
      <c r="AN620" s="238"/>
      <c r="AO620" s="33">
        <f>AO621+AO625+AO628</f>
        <v>0</v>
      </c>
      <c r="AP620" s="546"/>
      <c r="AQ620" s="734"/>
      <c r="AR620" s="624">
        <f>AR621+AR625+AR628</f>
        <v>0</v>
      </c>
      <c r="AS620" s="749" t="e">
        <f t="shared" si="1167"/>
        <v>#DIV/0!</v>
      </c>
      <c r="AT620" s="33">
        <f>AT621+AT625+AT628</f>
        <v>0</v>
      </c>
      <c r="AU620" s="749" t="e">
        <f t="shared" si="1208"/>
        <v>#DIV/0!</v>
      </c>
      <c r="AV620" s="33"/>
      <c r="AW620" s="238"/>
      <c r="AX620" s="33"/>
      <c r="AY620" s="238"/>
      <c r="AZ620" s="33"/>
      <c r="BA620" s="238"/>
      <c r="BB620" s="33">
        <f>BB621+BB625+BB628</f>
        <v>0</v>
      </c>
      <c r="BC620" s="33"/>
      <c r="BD620" s="33">
        <f t="shared" si="1151"/>
        <v>0</v>
      </c>
      <c r="BE620" s="546">
        <f>BE621+BE625+BE628</f>
        <v>0</v>
      </c>
      <c r="BF620" s="33">
        <f>BF621+BF625+BF628</f>
        <v>0</v>
      </c>
      <c r="BG620" s="33"/>
      <c r="BH620" s="33"/>
      <c r="BI620" s="33">
        <f>BI621+BI625+BI628</f>
        <v>0</v>
      </c>
      <c r="BJ620" s="546"/>
      <c r="BK620" s="33"/>
      <c r="BL620" s="33"/>
      <c r="BM620" s="33"/>
      <c r="BN620" s="546"/>
      <c r="BO620" s="33"/>
      <c r="BP620" s="33"/>
      <c r="BQ620" s="33"/>
      <c r="BR620" s="33"/>
      <c r="BS620" s="33">
        <f t="shared" si="1195"/>
        <v>0</v>
      </c>
      <c r="BT620" s="546"/>
      <c r="BU620" s="624">
        <f>BU621+BU625+BU628</f>
        <v>0</v>
      </c>
      <c r="BV620" s="33">
        <f>BV621+BV625+BV628</f>
        <v>0</v>
      </c>
      <c r="BW620" s="33"/>
      <c r="BX620" s="33"/>
      <c r="BY620" s="33"/>
      <c r="BZ620" s="33">
        <f>BZ621+BZ625+BZ628</f>
        <v>0</v>
      </c>
      <c r="CE620" s="749" t="e">
        <f t="shared" si="1199"/>
        <v>#DIV/0!</v>
      </c>
    </row>
    <row r="621" spans="2:83" s="40" customFormat="1" ht="116.25" hidden="1" customHeight="1" x14ac:dyDescent="0.25">
      <c r="B621" s="201" t="s">
        <v>5</v>
      </c>
      <c r="C621" s="98" t="s">
        <v>90</v>
      </c>
      <c r="D621" s="99">
        <f>E621</f>
        <v>0</v>
      </c>
      <c r="E621" s="287">
        <f>E622+E623+E624</f>
        <v>0</v>
      </c>
      <c r="F621" s="287"/>
      <c r="G621" s="287"/>
      <c r="H621" s="287"/>
      <c r="I621" s="287"/>
      <c r="J621" s="99">
        <f t="shared" ref="J621:J624" si="1212">K621</f>
        <v>0</v>
      </c>
      <c r="K621" s="99">
        <f>M621</f>
        <v>0</v>
      </c>
      <c r="L621" s="99"/>
      <c r="M621" s="287">
        <f>M622+M623+M624</f>
        <v>0</v>
      </c>
      <c r="N621" s="287"/>
      <c r="O621" s="287"/>
      <c r="P621" s="287"/>
      <c r="Q621" s="287"/>
      <c r="R621" s="287"/>
      <c r="S621" s="287"/>
      <c r="T621" s="287"/>
      <c r="U621" s="287"/>
      <c r="V621" s="89">
        <f t="shared" si="1197"/>
        <v>0</v>
      </c>
      <c r="W621" s="287"/>
      <c r="X621" s="287"/>
      <c r="Y621" s="287"/>
      <c r="Z621" s="546">
        <f t="shared" si="1196"/>
        <v>0</v>
      </c>
      <c r="AA621" s="546">
        <f t="shared" si="1200"/>
        <v>0</v>
      </c>
      <c r="AB621" s="287"/>
      <c r="AC621" s="287"/>
      <c r="AD621" s="287"/>
      <c r="AE621" s="99">
        <f>AG621</f>
        <v>0</v>
      </c>
      <c r="AF621" s="749" t="e">
        <f t="shared" si="1165"/>
        <v>#DIV/0!</v>
      </c>
      <c r="AG621" s="187">
        <f>AG622+AG623+AG624</f>
        <v>0</v>
      </c>
      <c r="AH621" s="187"/>
      <c r="AI621" s="187"/>
      <c r="AJ621" s="187"/>
      <c r="AK621" s="187"/>
      <c r="AL621" s="187"/>
      <c r="AM621" s="187"/>
      <c r="AN621" s="187"/>
      <c r="AO621" s="187"/>
      <c r="AP621" s="99"/>
      <c r="AQ621" s="99"/>
      <c r="AR621" s="99">
        <f>AT621</f>
        <v>0</v>
      </c>
      <c r="AS621" s="749" t="e">
        <f t="shared" si="1167"/>
        <v>#DIV/0!</v>
      </c>
      <c r="AT621" s="187">
        <f>AT622+AT623+AT624</f>
        <v>0</v>
      </c>
      <c r="AU621" s="749" t="e">
        <f t="shared" si="1208"/>
        <v>#DIV/0!</v>
      </c>
      <c r="AV621" s="187"/>
      <c r="AW621" s="187"/>
      <c r="AX621" s="187"/>
      <c r="AY621" s="187"/>
      <c r="AZ621" s="187"/>
      <c r="BA621" s="187"/>
      <c r="BB621" s="187"/>
      <c r="BC621" s="187"/>
      <c r="BD621" s="33">
        <f t="shared" si="1151"/>
        <v>0</v>
      </c>
      <c r="BE621" s="99">
        <f>BF621</f>
        <v>0</v>
      </c>
      <c r="BF621" s="187">
        <f>BF622+BF623+BF624</f>
        <v>0</v>
      </c>
      <c r="BG621" s="187"/>
      <c r="BH621" s="187"/>
      <c r="BI621" s="187"/>
      <c r="BJ621" s="99"/>
      <c r="BK621" s="187"/>
      <c r="BL621" s="187"/>
      <c r="BM621" s="187"/>
      <c r="BN621" s="99"/>
      <c r="BO621" s="187"/>
      <c r="BP621" s="187"/>
      <c r="BQ621" s="187"/>
      <c r="BR621" s="187"/>
      <c r="BS621" s="33">
        <f t="shared" si="1195"/>
        <v>0</v>
      </c>
      <c r="BT621" s="99"/>
      <c r="BU621" s="99">
        <f>BV621</f>
        <v>0</v>
      </c>
      <c r="BV621" s="187">
        <f>BV622+BV623+BV624</f>
        <v>0</v>
      </c>
      <c r="BW621" s="187"/>
      <c r="BX621" s="187"/>
      <c r="BY621" s="187"/>
      <c r="BZ621" s="187"/>
      <c r="CE621" s="749" t="e">
        <f t="shared" si="1199"/>
        <v>#DIV/0!</v>
      </c>
    </row>
    <row r="622" spans="2:83" s="37" customFormat="1" ht="15" hidden="1" customHeight="1" x14ac:dyDescent="0.25">
      <c r="B622" s="205"/>
      <c r="C622" s="111" t="s">
        <v>39</v>
      </c>
      <c r="D622" s="117">
        <f>E622</f>
        <v>0</v>
      </c>
      <c r="E622" s="35">
        <v>0</v>
      </c>
      <c r="F622" s="35"/>
      <c r="G622" s="35"/>
      <c r="H622" s="35"/>
      <c r="I622" s="35"/>
      <c r="J622" s="117">
        <f t="shared" si="1212"/>
        <v>0</v>
      </c>
      <c r="K622" s="117">
        <f>M622</f>
        <v>0</v>
      </c>
      <c r="L622" s="117"/>
      <c r="M622" s="35">
        <v>0</v>
      </c>
      <c r="N622" s="35"/>
      <c r="O622" s="35"/>
      <c r="P622" s="35"/>
      <c r="Q622" s="35"/>
      <c r="R622" s="35"/>
      <c r="S622" s="35"/>
      <c r="T622" s="35"/>
      <c r="U622" s="35"/>
      <c r="V622" s="89">
        <f t="shared" si="1197"/>
        <v>0</v>
      </c>
      <c r="W622" s="35"/>
      <c r="X622" s="35"/>
      <c r="Y622" s="35"/>
      <c r="Z622" s="107">
        <f t="shared" si="1196"/>
        <v>0</v>
      </c>
      <c r="AA622" s="107">
        <f t="shared" si="1200"/>
        <v>0</v>
      </c>
      <c r="AB622" s="35"/>
      <c r="AC622" s="35"/>
      <c r="AD622" s="35"/>
      <c r="AE622" s="117">
        <f>AG622</f>
        <v>0</v>
      </c>
      <c r="AF622" s="749" t="e">
        <f t="shared" si="1165"/>
        <v>#DIV/0!</v>
      </c>
      <c r="AG622" s="173">
        <v>0</v>
      </c>
      <c r="AH622" s="173"/>
      <c r="AI622" s="173"/>
      <c r="AJ622" s="173"/>
      <c r="AK622" s="173"/>
      <c r="AL622" s="173"/>
      <c r="AM622" s="173"/>
      <c r="AN622" s="173"/>
      <c r="AO622" s="173"/>
      <c r="AP622" s="117"/>
      <c r="AQ622" s="117"/>
      <c r="AR622" s="117">
        <f>AT622</f>
        <v>0</v>
      </c>
      <c r="AS622" s="749" t="e">
        <f t="shared" si="1167"/>
        <v>#DIV/0!</v>
      </c>
      <c r="AT622" s="173">
        <v>0</v>
      </c>
      <c r="AU622" s="749" t="e">
        <f t="shared" si="1208"/>
        <v>#DIV/0!</v>
      </c>
      <c r="AV622" s="173"/>
      <c r="AW622" s="173"/>
      <c r="AX622" s="173"/>
      <c r="AY622" s="173"/>
      <c r="AZ622" s="173"/>
      <c r="BA622" s="173"/>
      <c r="BB622" s="173"/>
      <c r="BC622" s="173"/>
      <c r="BD622" s="33">
        <f t="shared" si="1151"/>
        <v>0</v>
      </c>
      <c r="BE622" s="117">
        <f>BF622</f>
        <v>0</v>
      </c>
      <c r="BF622" s="173">
        <v>0</v>
      </c>
      <c r="BG622" s="173"/>
      <c r="BH622" s="173"/>
      <c r="BI622" s="173"/>
      <c r="BJ622" s="117"/>
      <c r="BK622" s="173"/>
      <c r="BL622" s="173"/>
      <c r="BM622" s="173"/>
      <c r="BN622" s="117"/>
      <c r="BO622" s="173"/>
      <c r="BP622" s="173"/>
      <c r="BQ622" s="173"/>
      <c r="BR622" s="173"/>
      <c r="BS622" s="33">
        <f t="shared" si="1195"/>
        <v>0</v>
      </c>
      <c r="BT622" s="117"/>
      <c r="BU622" s="117">
        <f>BV622</f>
        <v>0</v>
      </c>
      <c r="BV622" s="173">
        <v>0</v>
      </c>
      <c r="BW622" s="173"/>
      <c r="BX622" s="173"/>
      <c r="BY622" s="173"/>
      <c r="BZ622" s="173"/>
      <c r="CE622" s="749" t="e">
        <f t="shared" si="1199"/>
        <v>#DIV/0!</v>
      </c>
    </row>
    <row r="623" spans="2:83" s="37" customFormat="1" ht="45.75" hidden="1" customHeight="1" x14ac:dyDescent="0.25">
      <c r="B623" s="205"/>
      <c r="C623" s="111" t="s">
        <v>43</v>
      </c>
      <c r="D623" s="117">
        <f>E623</f>
        <v>0</v>
      </c>
      <c r="E623" s="35">
        <v>0</v>
      </c>
      <c r="F623" s="35"/>
      <c r="G623" s="35"/>
      <c r="H623" s="35"/>
      <c r="I623" s="35"/>
      <c r="J623" s="117">
        <f t="shared" si="1212"/>
        <v>0</v>
      </c>
      <c r="K623" s="117">
        <f>M623</f>
        <v>0</v>
      </c>
      <c r="L623" s="117"/>
      <c r="M623" s="35">
        <v>0</v>
      </c>
      <c r="N623" s="35"/>
      <c r="O623" s="35"/>
      <c r="P623" s="35"/>
      <c r="Q623" s="35"/>
      <c r="R623" s="35"/>
      <c r="S623" s="35"/>
      <c r="T623" s="35"/>
      <c r="U623" s="35"/>
      <c r="V623" s="89">
        <f t="shared" si="1197"/>
        <v>0</v>
      </c>
      <c r="W623" s="35"/>
      <c r="X623" s="35"/>
      <c r="Y623" s="35"/>
      <c r="Z623" s="546">
        <f t="shared" si="1196"/>
        <v>0</v>
      </c>
      <c r="AA623" s="546">
        <f t="shared" si="1200"/>
        <v>0</v>
      </c>
      <c r="AB623" s="35"/>
      <c r="AC623" s="35"/>
      <c r="AD623" s="35"/>
      <c r="AE623" s="117">
        <f>AG623</f>
        <v>0</v>
      </c>
      <c r="AF623" s="749" t="e">
        <f t="shared" si="1165"/>
        <v>#DIV/0!</v>
      </c>
      <c r="AG623" s="173">
        <v>0</v>
      </c>
      <c r="AH623" s="173"/>
      <c r="AI623" s="173"/>
      <c r="AJ623" s="173"/>
      <c r="AK623" s="173"/>
      <c r="AL623" s="173"/>
      <c r="AM623" s="173"/>
      <c r="AN623" s="173"/>
      <c r="AO623" s="173"/>
      <c r="AP623" s="117"/>
      <c r="AQ623" s="117"/>
      <c r="AR623" s="117">
        <f>AT623</f>
        <v>0</v>
      </c>
      <c r="AS623" s="749" t="e">
        <f t="shared" si="1167"/>
        <v>#DIV/0!</v>
      </c>
      <c r="AT623" s="173">
        <v>0</v>
      </c>
      <c r="AU623" s="749" t="e">
        <f t="shared" si="1208"/>
        <v>#DIV/0!</v>
      </c>
      <c r="AV623" s="173"/>
      <c r="AW623" s="173"/>
      <c r="AX623" s="173"/>
      <c r="AY623" s="173"/>
      <c r="AZ623" s="173"/>
      <c r="BA623" s="173"/>
      <c r="BB623" s="173"/>
      <c r="BC623" s="173"/>
      <c r="BD623" s="33">
        <f t="shared" si="1151"/>
        <v>0</v>
      </c>
      <c r="BE623" s="117">
        <f>BF623</f>
        <v>0</v>
      </c>
      <c r="BF623" s="173">
        <v>0</v>
      </c>
      <c r="BG623" s="173"/>
      <c r="BH623" s="173"/>
      <c r="BI623" s="173"/>
      <c r="BJ623" s="117"/>
      <c r="BK623" s="173"/>
      <c r="BL623" s="173"/>
      <c r="BM623" s="173"/>
      <c r="BN623" s="117"/>
      <c r="BO623" s="173"/>
      <c r="BP623" s="173"/>
      <c r="BQ623" s="173"/>
      <c r="BR623" s="173"/>
      <c r="BS623" s="33">
        <f t="shared" si="1195"/>
        <v>0</v>
      </c>
      <c r="BT623" s="117"/>
      <c r="BU623" s="117">
        <f>BV623</f>
        <v>0</v>
      </c>
      <c r="BV623" s="173">
        <v>0</v>
      </c>
      <c r="BW623" s="173"/>
      <c r="BX623" s="173"/>
      <c r="BY623" s="173"/>
      <c r="BZ623" s="173"/>
      <c r="CE623" s="749" t="e">
        <f t="shared" si="1199"/>
        <v>#DIV/0!</v>
      </c>
    </row>
    <row r="624" spans="2:83" s="37" customFormat="1" ht="15" hidden="1" customHeight="1" x14ac:dyDescent="0.25">
      <c r="B624" s="205"/>
      <c r="C624" s="111" t="s">
        <v>47</v>
      </c>
      <c r="D624" s="117">
        <f>E624</f>
        <v>0</v>
      </c>
      <c r="E624" s="35">
        <v>0</v>
      </c>
      <c r="F624" s="35"/>
      <c r="G624" s="35"/>
      <c r="H624" s="35"/>
      <c r="I624" s="35"/>
      <c r="J624" s="117">
        <f t="shared" si="1212"/>
        <v>0</v>
      </c>
      <c r="K624" s="117">
        <f>M624</f>
        <v>0</v>
      </c>
      <c r="L624" s="117"/>
      <c r="M624" s="35">
        <v>0</v>
      </c>
      <c r="N624" s="35"/>
      <c r="O624" s="35"/>
      <c r="P624" s="35"/>
      <c r="Q624" s="35"/>
      <c r="R624" s="35"/>
      <c r="S624" s="35"/>
      <c r="T624" s="35"/>
      <c r="U624" s="35"/>
      <c r="V624" s="89">
        <f t="shared" si="1197"/>
        <v>0</v>
      </c>
      <c r="W624" s="35"/>
      <c r="X624" s="35"/>
      <c r="Y624" s="35"/>
      <c r="Z624" s="107">
        <f t="shared" si="1196"/>
        <v>0</v>
      </c>
      <c r="AA624" s="107">
        <f t="shared" si="1200"/>
        <v>0</v>
      </c>
      <c r="AB624" s="35"/>
      <c r="AC624" s="35"/>
      <c r="AD624" s="35"/>
      <c r="AE624" s="117">
        <f>AG624</f>
        <v>0</v>
      </c>
      <c r="AF624" s="749" t="e">
        <f t="shared" si="1165"/>
        <v>#DIV/0!</v>
      </c>
      <c r="AG624" s="173">
        <v>0</v>
      </c>
      <c r="AH624" s="173"/>
      <c r="AI624" s="173"/>
      <c r="AJ624" s="173"/>
      <c r="AK624" s="173"/>
      <c r="AL624" s="173"/>
      <c r="AM624" s="173"/>
      <c r="AN624" s="173"/>
      <c r="AO624" s="173"/>
      <c r="AP624" s="117"/>
      <c r="AQ624" s="117"/>
      <c r="AR624" s="117">
        <f>AT624</f>
        <v>0</v>
      </c>
      <c r="AS624" s="749" t="e">
        <f t="shared" si="1167"/>
        <v>#DIV/0!</v>
      </c>
      <c r="AT624" s="173">
        <v>0</v>
      </c>
      <c r="AU624" s="749" t="e">
        <f t="shared" si="1208"/>
        <v>#DIV/0!</v>
      </c>
      <c r="AV624" s="173"/>
      <c r="AW624" s="173"/>
      <c r="AX624" s="173"/>
      <c r="AY624" s="173"/>
      <c r="AZ624" s="173"/>
      <c r="BA624" s="173"/>
      <c r="BB624" s="173"/>
      <c r="BC624" s="173"/>
      <c r="BD624" s="33">
        <f t="shared" si="1151"/>
        <v>0</v>
      </c>
      <c r="BE624" s="117">
        <f>BF624</f>
        <v>0</v>
      </c>
      <c r="BF624" s="173">
        <v>0</v>
      </c>
      <c r="BG624" s="173"/>
      <c r="BH624" s="173"/>
      <c r="BI624" s="173"/>
      <c r="BJ624" s="117"/>
      <c r="BK624" s="173"/>
      <c r="BL624" s="173"/>
      <c r="BM624" s="173"/>
      <c r="BN624" s="117"/>
      <c r="BO624" s="173"/>
      <c r="BP624" s="173"/>
      <c r="BQ624" s="173"/>
      <c r="BR624" s="173"/>
      <c r="BS624" s="33">
        <f t="shared" si="1195"/>
        <v>0</v>
      </c>
      <c r="BT624" s="117"/>
      <c r="BU624" s="117">
        <f>BV624</f>
        <v>0</v>
      </c>
      <c r="BV624" s="173">
        <v>0</v>
      </c>
      <c r="BW624" s="173"/>
      <c r="BX624" s="173"/>
      <c r="BY624" s="173"/>
      <c r="BZ624" s="173"/>
      <c r="CE624" s="749" t="e">
        <f t="shared" si="1199"/>
        <v>#DIV/0!</v>
      </c>
    </row>
    <row r="625" spans="2:83" s="40" customFormat="1" ht="153" hidden="1" customHeight="1" x14ac:dyDescent="0.25">
      <c r="B625" s="201" t="s">
        <v>6</v>
      </c>
      <c r="C625" s="98" t="s">
        <v>91</v>
      </c>
      <c r="D625" s="542">
        <f>E625+I625</f>
        <v>0</v>
      </c>
      <c r="E625" s="287">
        <f>E626+E627</f>
        <v>0</v>
      </c>
      <c r="F625" s="287"/>
      <c r="G625" s="287"/>
      <c r="H625" s="287"/>
      <c r="I625" s="287"/>
      <c r="J625" s="542">
        <f>K625+Q625</f>
        <v>0</v>
      </c>
      <c r="K625" s="618">
        <f>M625+U625</f>
        <v>0</v>
      </c>
      <c r="L625" s="734"/>
      <c r="M625" s="287">
        <f>M626+M627</f>
        <v>0</v>
      </c>
      <c r="N625" s="287"/>
      <c r="O625" s="287"/>
      <c r="P625" s="287"/>
      <c r="Q625" s="287"/>
      <c r="R625" s="287"/>
      <c r="S625" s="287"/>
      <c r="T625" s="287"/>
      <c r="U625" s="287"/>
      <c r="V625" s="89">
        <f t="shared" si="1197"/>
        <v>0</v>
      </c>
      <c r="W625" s="287"/>
      <c r="X625" s="287"/>
      <c r="Y625" s="287"/>
      <c r="Z625" s="546">
        <f t="shared" si="1196"/>
        <v>0</v>
      </c>
      <c r="AA625" s="546">
        <f t="shared" si="1200"/>
        <v>0</v>
      </c>
      <c r="AB625" s="287"/>
      <c r="AC625" s="287"/>
      <c r="AD625" s="287"/>
      <c r="AE625" s="542">
        <f>AG625+AO625</f>
        <v>0</v>
      </c>
      <c r="AF625" s="749" t="e">
        <f t="shared" si="1165"/>
        <v>#DIV/0!</v>
      </c>
      <c r="AG625" s="187">
        <f>AG626+AG627</f>
        <v>0</v>
      </c>
      <c r="AH625" s="187"/>
      <c r="AI625" s="187"/>
      <c r="AJ625" s="187"/>
      <c r="AK625" s="187"/>
      <c r="AL625" s="187"/>
      <c r="AM625" s="187"/>
      <c r="AN625" s="187"/>
      <c r="AO625" s="187"/>
      <c r="AP625" s="542"/>
      <c r="AQ625" s="734"/>
      <c r="AR625" s="618">
        <f>AT625+BB625</f>
        <v>0</v>
      </c>
      <c r="AS625" s="749" t="e">
        <f t="shared" si="1167"/>
        <v>#DIV/0!</v>
      </c>
      <c r="AT625" s="187">
        <f>AT626+AT627</f>
        <v>0</v>
      </c>
      <c r="AU625" s="749" t="e">
        <f t="shared" si="1208"/>
        <v>#DIV/0!</v>
      </c>
      <c r="AV625" s="187"/>
      <c r="AW625" s="187"/>
      <c r="AX625" s="187"/>
      <c r="AY625" s="187"/>
      <c r="AZ625" s="187"/>
      <c r="BA625" s="187"/>
      <c r="BB625" s="187"/>
      <c r="BC625" s="187"/>
      <c r="BD625" s="33">
        <f t="shared" si="1151"/>
        <v>0</v>
      </c>
      <c r="BE625" s="542">
        <f>BF625+BI625</f>
        <v>0</v>
      </c>
      <c r="BF625" s="187">
        <f>BF626+BF627</f>
        <v>0</v>
      </c>
      <c r="BG625" s="187"/>
      <c r="BH625" s="187"/>
      <c r="BI625" s="187"/>
      <c r="BJ625" s="542"/>
      <c r="BK625" s="187"/>
      <c r="BL625" s="187"/>
      <c r="BM625" s="187"/>
      <c r="BN625" s="542"/>
      <c r="BO625" s="187"/>
      <c r="BP625" s="187"/>
      <c r="BQ625" s="187"/>
      <c r="BR625" s="187"/>
      <c r="BS625" s="33">
        <f t="shared" si="1195"/>
        <v>0</v>
      </c>
      <c r="BT625" s="542"/>
      <c r="BU625" s="618">
        <f>BV625+BZ625</f>
        <v>0</v>
      </c>
      <c r="BV625" s="187">
        <f>BV626+BV627</f>
        <v>0</v>
      </c>
      <c r="BW625" s="187"/>
      <c r="BX625" s="187"/>
      <c r="BY625" s="187"/>
      <c r="BZ625" s="187"/>
      <c r="CE625" s="749" t="e">
        <f t="shared" si="1199"/>
        <v>#DIV/0!</v>
      </c>
    </row>
    <row r="626" spans="2:83" s="37" customFormat="1" ht="15" hidden="1" customHeight="1" x14ac:dyDescent="0.25">
      <c r="B626" s="205"/>
      <c r="C626" s="111" t="s">
        <v>39</v>
      </c>
      <c r="D626" s="117">
        <f>E626+I626</f>
        <v>0</v>
      </c>
      <c r="E626" s="35">
        <v>0</v>
      </c>
      <c r="F626" s="35"/>
      <c r="G626" s="35"/>
      <c r="H626" s="35"/>
      <c r="I626" s="35"/>
      <c r="J626" s="117">
        <f>K626+Q626</f>
        <v>0</v>
      </c>
      <c r="K626" s="117">
        <f>M626+U626</f>
        <v>0</v>
      </c>
      <c r="L626" s="117"/>
      <c r="M626" s="35">
        <v>0</v>
      </c>
      <c r="N626" s="35"/>
      <c r="O626" s="35"/>
      <c r="P626" s="35"/>
      <c r="Q626" s="35"/>
      <c r="R626" s="35"/>
      <c r="S626" s="35"/>
      <c r="T626" s="35"/>
      <c r="U626" s="35"/>
      <c r="V626" s="89">
        <f t="shared" si="1197"/>
        <v>0</v>
      </c>
      <c r="W626" s="35"/>
      <c r="X626" s="35"/>
      <c r="Y626" s="35"/>
      <c r="Z626" s="107">
        <f t="shared" si="1196"/>
        <v>0</v>
      </c>
      <c r="AA626" s="107">
        <f t="shared" si="1200"/>
        <v>0</v>
      </c>
      <c r="AB626" s="35"/>
      <c r="AC626" s="35"/>
      <c r="AD626" s="35"/>
      <c r="AE626" s="117">
        <f>AG626+AO626</f>
        <v>0</v>
      </c>
      <c r="AF626" s="749" t="e">
        <f t="shared" si="1165"/>
        <v>#DIV/0!</v>
      </c>
      <c r="AG626" s="173">
        <v>0</v>
      </c>
      <c r="AH626" s="173"/>
      <c r="AI626" s="173"/>
      <c r="AJ626" s="173"/>
      <c r="AK626" s="173"/>
      <c r="AL626" s="173"/>
      <c r="AM626" s="173"/>
      <c r="AN626" s="173"/>
      <c r="AO626" s="173"/>
      <c r="AP626" s="117"/>
      <c r="AQ626" s="117"/>
      <c r="AR626" s="117">
        <f>AT626+BB626</f>
        <v>0</v>
      </c>
      <c r="AS626" s="749" t="e">
        <f t="shared" si="1167"/>
        <v>#DIV/0!</v>
      </c>
      <c r="AT626" s="173">
        <v>0</v>
      </c>
      <c r="AU626" s="749" t="e">
        <f t="shared" si="1208"/>
        <v>#DIV/0!</v>
      </c>
      <c r="AV626" s="173"/>
      <c r="AW626" s="173"/>
      <c r="AX626" s="173"/>
      <c r="AY626" s="173"/>
      <c r="AZ626" s="173"/>
      <c r="BA626" s="173"/>
      <c r="BB626" s="173"/>
      <c r="BC626" s="173"/>
      <c r="BD626" s="33">
        <f t="shared" si="1151"/>
        <v>0</v>
      </c>
      <c r="BE626" s="117">
        <f>BF626+BI626</f>
        <v>0</v>
      </c>
      <c r="BF626" s="173">
        <v>0</v>
      </c>
      <c r="BG626" s="173"/>
      <c r="BH626" s="173"/>
      <c r="BI626" s="173"/>
      <c r="BJ626" s="117"/>
      <c r="BK626" s="173"/>
      <c r="BL626" s="173"/>
      <c r="BM626" s="173"/>
      <c r="BN626" s="117"/>
      <c r="BO626" s="173"/>
      <c r="BP626" s="173"/>
      <c r="BQ626" s="173"/>
      <c r="BR626" s="173"/>
      <c r="BS626" s="33">
        <f t="shared" si="1195"/>
        <v>0</v>
      </c>
      <c r="BT626" s="117"/>
      <c r="BU626" s="117">
        <f>BV626+BZ626</f>
        <v>0</v>
      </c>
      <c r="BV626" s="173">
        <v>0</v>
      </c>
      <c r="BW626" s="173"/>
      <c r="BX626" s="173"/>
      <c r="BY626" s="173"/>
      <c r="BZ626" s="173"/>
      <c r="CE626" s="749" t="e">
        <f t="shared" si="1199"/>
        <v>#DIV/0!</v>
      </c>
    </row>
    <row r="627" spans="2:83" s="37" customFormat="1" ht="15" hidden="1" customHeight="1" x14ac:dyDescent="0.25">
      <c r="B627" s="205"/>
      <c r="C627" s="111" t="s">
        <v>47</v>
      </c>
      <c r="D627" s="117">
        <f>E627+I627</f>
        <v>0</v>
      </c>
      <c r="E627" s="35">
        <v>0</v>
      </c>
      <c r="F627" s="35"/>
      <c r="G627" s="35"/>
      <c r="H627" s="35"/>
      <c r="I627" s="35"/>
      <c r="J627" s="117">
        <f>K627+Q627</f>
        <v>0</v>
      </c>
      <c r="K627" s="117">
        <f>M627+U627</f>
        <v>0</v>
      </c>
      <c r="L627" s="117"/>
      <c r="M627" s="35">
        <v>0</v>
      </c>
      <c r="N627" s="35"/>
      <c r="O627" s="35"/>
      <c r="P627" s="35"/>
      <c r="Q627" s="35"/>
      <c r="R627" s="35"/>
      <c r="S627" s="35"/>
      <c r="T627" s="35"/>
      <c r="U627" s="35"/>
      <c r="V627" s="89">
        <f t="shared" si="1197"/>
        <v>0</v>
      </c>
      <c r="W627" s="35"/>
      <c r="X627" s="35"/>
      <c r="Y627" s="35"/>
      <c r="Z627" s="546">
        <f t="shared" si="1196"/>
        <v>0</v>
      </c>
      <c r="AA627" s="546">
        <f t="shared" si="1200"/>
        <v>0</v>
      </c>
      <c r="AB627" s="35"/>
      <c r="AC627" s="35"/>
      <c r="AD627" s="35"/>
      <c r="AE627" s="117">
        <f>AG627+AO627</f>
        <v>0</v>
      </c>
      <c r="AF627" s="749" t="e">
        <f t="shared" si="1165"/>
        <v>#DIV/0!</v>
      </c>
      <c r="AG627" s="173">
        <v>0</v>
      </c>
      <c r="AH627" s="173"/>
      <c r="AI627" s="173"/>
      <c r="AJ627" s="173"/>
      <c r="AK627" s="173"/>
      <c r="AL627" s="173"/>
      <c r="AM627" s="173"/>
      <c r="AN627" s="173"/>
      <c r="AO627" s="173"/>
      <c r="AP627" s="117"/>
      <c r="AQ627" s="117"/>
      <c r="AR627" s="117">
        <f>AT627+BB627</f>
        <v>0</v>
      </c>
      <c r="AS627" s="749" t="e">
        <f t="shared" si="1167"/>
        <v>#DIV/0!</v>
      </c>
      <c r="AT627" s="173">
        <v>0</v>
      </c>
      <c r="AU627" s="749" t="e">
        <f t="shared" si="1208"/>
        <v>#DIV/0!</v>
      </c>
      <c r="AV627" s="173"/>
      <c r="AW627" s="173"/>
      <c r="AX627" s="173"/>
      <c r="AY627" s="173"/>
      <c r="AZ627" s="173"/>
      <c r="BA627" s="173"/>
      <c r="BB627" s="173"/>
      <c r="BC627" s="173"/>
      <c r="BD627" s="33">
        <f t="shared" si="1151"/>
        <v>0</v>
      </c>
      <c r="BE627" s="117">
        <f>BF627+BI627</f>
        <v>0</v>
      </c>
      <c r="BF627" s="173">
        <v>0</v>
      </c>
      <c r="BG627" s="173"/>
      <c r="BH627" s="173"/>
      <c r="BI627" s="173"/>
      <c r="BJ627" s="117"/>
      <c r="BK627" s="173"/>
      <c r="BL627" s="173"/>
      <c r="BM627" s="173"/>
      <c r="BN627" s="117"/>
      <c r="BO627" s="173"/>
      <c r="BP627" s="173"/>
      <c r="BQ627" s="173"/>
      <c r="BR627" s="173"/>
      <c r="BS627" s="33">
        <f t="shared" si="1195"/>
        <v>0</v>
      </c>
      <c r="BT627" s="117"/>
      <c r="BU627" s="117">
        <f>BV627+BZ627</f>
        <v>0</v>
      </c>
      <c r="BV627" s="173">
        <v>0</v>
      </c>
      <c r="BW627" s="173"/>
      <c r="BX627" s="173"/>
      <c r="BY627" s="173"/>
      <c r="BZ627" s="173"/>
      <c r="CE627" s="749" t="e">
        <f t="shared" si="1199"/>
        <v>#DIV/0!</v>
      </c>
    </row>
    <row r="628" spans="2:83" s="40" customFormat="1" ht="155.25" hidden="1" customHeight="1" x14ac:dyDescent="0.25">
      <c r="B628" s="201" t="s">
        <v>5</v>
      </c>
      <c r="C628" s="98" t="s">
        <v>92</v>
      </c>
      <c r="D628" s="99">
        <f>E628</f>
        <v>0</v>
      </c>
      <c r="E628" s="287">
        <f>E629</f>
        <v>0</v>
      </c>
      <c r="F628" s="287"/>
      <c r="G628" s="287"/>
      <c r="H628" s="287"/>
      <c r="I628" s="287"/>
      <c r="J628" s="99">
        <f>K628</f>
        <v>0</v>
      </c>
      <c r="K628" s="99">
        <f>M628</f>
        <v>0</v>
      </c>
      <c r="L628" s="99"/>
      <c r="M628" s="287">
        <f>M629</f>
        <v>0</v>
      </c>
      <c r="N628" s="287"/>
      <c r="O628" s="287"/>
      <c r="P628" s="287"/>
      <c r="Q628" s="287"/>
      <c r="R628" s="287"/>
      <c r="S628" s="287"/>
      <c r="T628" s="287"/>
      <c r="U628" s="287"/>
      <c r="V628" s="89">
        <f t="shared" si="1197"/>
        <v>0</v>
      </c>
      <c r="W628" s="287"/>
      <c r="X628" s="287"/>
      <c r="Y628" s="287"/>
      <c r="Z628" s="107">
        <f t="shared" si="1196"/>
        <v>0</v>
      </c>
      <c r="AA628" s="107">
        <f t="shared" si="1200"/>
        <v>0</v>
      </c>
      <c r="AB628" s="287"/>
      <c r="AC628" s="287"/>
      <c r="AD628" s="287"/>
      <c r="AE628" s="99">
        <f>AG628</f>
        <v>0</v>
      </c>
      <c r="AF628" s="749" t="e">
        <f t="shared" si="1165"/>
        <v>#DIV/0!</v>
      </c>
      <c r="AG628" s="187">
        <f>AG629</f>
        <v>0</v>
      </c>
      <c r="AH628" s="187"/>
      <c r="AI628" s="187"/>
      <c r="AJ628" s="187"/>
      <c r="AK628" s="187"/>
      <c r="AL628" s="187"/>
      <c r="AM628" s="187"/>
      <c r="AN628" s="187"/>
      <c r="AO628" s="187"/>
      <c r="AP628" s="99"/>
      <c r="AQ628" s="99"/>
      <c r="AR628" s="99">
        <f>AT628</f>
        <v>0</v>
      </c>
      <c r="AS628" s="749" t="e">
        <f t="shared" si="1167"/>
        <v>#DIV/0!</v>
      </c>
      <c r="AT628" s="187">
        <f>AT629</f>
        <v>0</v>
      </c>
      <c r="AU628" s="749" t="e">
        <f t="shared" si="1208"/>
        <v>#DIV/0!</v>
      </c>
      <c r="AV628" s="187"/>
      <c r="AW628" s="187"/>
      <c r="AX628" s="187"/>
      <c r="AY628" s="187"/>
      <c r="AZ628" s="187"/>
      <c r="BA628" s="187"/>
      <c r="BB628" s="187"/>
      <c r="BC628" s="187"/>
      <c r="BD628" s="33">
        <f t="shared" si="1151"/>
        <v>0</v>
      </c>
      <c r="BE628" s="99">
        <f>BF628</f>
        <v>0</v>
      </c>
      <c r="BF628" s="187">
        <f>BF629</f>
        <v>0</v>
      </c>
      <c r="BG628" s="187"/>
      <c r="BH628" s="187"/>
      <c r="BI628" s="187"/>
      <c r="BJ628" s="99"/>
      <c r="BK628" s="187"/>
      <c r="BL628" s="187"/>
      <c r="BM628" s="187"/>
      <c r="BN628" s="99"/>
      <c r="BO628" s="187"/>
      <c r="BP628" s="187"/>
      <c r="BQ628" s="187"/>
      <c r="BR628" s="187"/>
      <c r="BS628" s="33">
        <f t="shared" si="1195"/>
        <v>0</v>
      </c>
      <c r="BT628" s="99"/>
      <c r="BU628" s="99">
        <f>BV628</f>
        <v>0</v>
      </c>
      <c r="BV628" s="187">
        <f>BV629</f>
        <v>0</v>
      </c>
      <c r="BW628" s="187"/>
      <c r="BX628" s="187"/>
      <c r="BY628" s="187"/>
      <c r="BZ628" s="187"/>
      <c r="CE628" s="749" t="e">
        <f t="shared" si="1199"/>
        <v>#DIV/0!</v>
      </c>
    </row>
    <row r="629" spans="2:83" s="37" customFormat="1" ht="24" hidden="1" customHeight="1" x14ac:dyDescent="0.25">
      <c r="B629" s="205"/>
      <c r="C629" s="111" t="s">
        <v>39</v>
      </c>
      <c r="D629" s="117">
        <f>E629</f>
        <v>0</v>
      </c>
      <c r="E629" s="35">
        <v>0</v>
      </c>
      <c r="F629" s="35"/>
      <c r="G629" s="35"/>
      <c r="H629" s="35"/>
      <c r="I629" s="35"/>
      <c r="J629" s="117">
        <f>K629</f>
        <v>0</v>
      </c>
      <c r="K629" s="117">
        <f>M629</f>
        <v>0</v>
      </c>
      <c r="L629" s="117"/>
      <c r="M629" s="35">
        <v>0</v>
      </c>
      <c r="N629" s="35"/>
      <c r="O629" s="35"/>
      <c r="P629" s="35"/>
      <c r="Q629" s="35"/>
      <c r="R629" s="35"/>
      <c r="S629" s="35"/>
      <c r="T629" s="35"/>
      <c r="U629" s="35"/>
      <c r="V629" s="89">
        <f t="shared" si="1197"/>
        <v>0</v>
      </c>
      <c r="W629" s="35"/>
      <c r="X629" s="35"/>
      <c r="Y629" s="35"/>
      <c r="Z629" s="546">
        <f t="shared" si="1196"/>
        <v>0</v>
      </c>
      <c r="AA629" s="546">
        <f t="shared" si="1200"/>
        <v>0</v>
      </c>
      <c r="AB629" s="35"/>
      <c r="AC629" s="35"/>
      <c r="AD629" s="35"/>
      <c r="AE629" s="117">
        <f>AG629</f>
        <v>0</v>
      </c>
      <c r="AF629" s="749" t="e">
        <f t="shared" si="1165"/>
        <v>#DIV/0!</v>
      </c>
      <c r="AG629" s="173">
        <v>0</v>
      </c>
      <c r="AH629" s="173"/>
      <c r="AI629" s="173"/>
      <c r="AJ629" s="173"/>
      <c r="AK629" s="173"/>
      <c r="AL629" s="173"/>
      <c r="AM629" s="173"/>
      <c r="AN629" s="173"/>
      <c r="AO629" s="173"/>
      <c r="AP629" s="117"/>
      <c r="AQ629" s="117"/>
      <c r="AR629" s="117">
        <f>AT629</f>
        <v>0</v>
      </c>
      <c r="AS629" s="749" t="e">
        <f t="shared" si="1167"/>
        <v>#DIV/0!</v>
      </c>
      <c r="AT629" s="173">
        <v>0</v>
      </c>
      <c r="AU629" s="749" t="e">
        <f t="shared" si="1208"/>
        <v>#DIV/0!</v>
      </c>
      <c r="AV629" s="173"/>
      <c r="AW629" s="173"/>
      <c r="AX629" s="173"/>
      <c r="AY629" s="173"/>
      <c r="AZ629" s="173"/>
      <c r="BA629" s="173"/>
      <c r="BB629" s="173"/>
      <c r="BC629" s="173"/>
      <c r="BD629" s="33">
        <f t="shared" si="1151"/>
        <v>0</v>
      </c>
      <c r="BE629" s="117">
        <f>BF629</f>
        <v>0</v>
      </c>
      <c r="BF629" s="173">
        <v>0</v>
      </c>
      <c r="BG629" s="173"/>
      <c r="BH629" s="173"/>
      <c r="BI629" s="173"/>
      <c r="BJ629" s="117"/>
      <c r="BK629" s="173"/>
      <c r="BL629" s="173"/>
      <c r="BM629" s="173"/>
      <c r="BN629" s="117"/>
      <c r="BO629" s="173"/>
      <c r="BP629" s="173"/>
      <c r="BQ629" s="173"/>
      <c r="BR629" s="173"/>
      <c r="BS629" s="33">
        <f t="shared" si="1195"/>
        <v>0</v>
      </c>
      <c r="BT629" s="117"/>
      <c r="BU629" s="117">
        <f>BV629</f>
        <v>0</v>
      </c>
      <c r="BV629" s="173">
        <v>0</v>
      </c>
      <c r="BW629" s="173"/>
      <c r="BX629" s="173"/>
      <c r="BY629" s="173"/>
      <c r="BZ629" s="173"/>
      <c r="CE629" s="749" t="e">
        <f t="shared" si="1199"/>
        <v>#DIV/0!</v>
      </c>
    </row>
    <row r="630" spans="2:83" s="37" customFormat="1" ht="35.25" hidden="1" customHeight="1" x14ac:dyDescent="0.25">
      <c r="B630" s="205"/>
      <c r="C630" s="111" t="s">
        <v>47</v>
      </c>
      <c r="D630" s="117"/>
      <c r="E630" s="35"/>
      <c r="F630" s="35"/>
      <c r="G630" s="35"/>
      <c r="H630" s="35"/>
      <c r="I630" s="35"/>
      <c r="J630" s="117"/>
      <c r="K630" s="117"/>
      <c r="L630" s="117"/>
      <c r="M630" s="35"/>
      <c r="N630" s="35"/>
      <c r="O630" s="35"/>
      <c r="P630" s="35"/>
      <c r="Q630" s="35"/>
      <c r="R630" s="35"/>
      <c r="S630" s="35"/>
      <c r="T630" s="35"/>
      <c r="U630" s="35"/>
      <c r="V630" s="89">
        <f t="shared" si="1197"/>
        <v>0</v>
      </c>
      <c r="W630" s="35"/>
      <c r="X630" s="35"/>
      <c r="Y630" s="35"/>
      <c r="Z630" s="107">
        <f t="shared" si="1196"/>
        <v>0</v>
      </c>
      <c r="AA630" s="107">
        <f t="shared" si="1200"/>
        <v>0</v>
      </c>
      <c r="AB630" s="35"/>
      <c r="AC630" s="35"/>
      <c r="AD630" s="35"/>
      <c r="AE630" s="117"/>
      <c r="AF630" s="749" t="e">
        <f t="shared" si="1165"/>
        <v>#DIV/0!</v>
      </c>
      <c r="AG630" s="173"/>
      <c r="AH630" s="173"/>
      <c r="AI630" s="173"/>
      <c r="AJ630" s="173"/>
      <c r="AK630" s="173"/>
      <c r="AL630" s="173"/>
      <c r="AM630" s="173"/>
      <c r="AN630" s="173"/>
      <c r="AO630" s="173"/>
      <c r="AP630" s="117"/>
      <c r="AQ630" s="117"/>
      <c r="AR630" s="117"/>
      <c r="AS630" s="749" t="e">
        <f t="shared" si="1167"/>
        <v>#DIV/0!</v>
      </c>
      <c r="AT630" s="173"/>
      <c r="AU630" s="749" t="e">
        <f t="shared" si="1208"/>
        <v>#DIV/0!</v>
      </c>
      <c r="AV630" s="173"/>
      <c r="AW630" s="173"/>
      <c r="AX630" s="173"/>
      <c r="AY630" s="173"/>
      <c r="AZ630" s="173"/>
      <c r="BA630" s="173"/>
      <c r="BB630" s="173"/>
      <c r="BC630" s="173"/>
      <c r="BD630" s="33">
        <f t="shared" si="1151"/>
        <v>0</v>
      </c>
      <c r="BE630" s="117"/>
      <c r="BF630" s="173"/>
      <c r="BG630" s="173"/>
      <c r="BH630" s="173"/>
      <c r="BI630" s="173"/>
      <c r="BJ630" s="117"/>
      <c r="BK630" s="173"/>
      <c r="BL630" s="173"/>
      <c r="BM630" s="173"/>
      <c r="BN630" s="117"/>
      <c r="BO630" s="173"/>
      <c r="BP630" s="173"/>
      <c r="BQ630" s="173"/>
      <c r="BR630" s="173"/>
      <c r="BS630" s="33">
        <f t="shared" si="1195"/>
        <v>0</v>
      </c>
      <c r="BT630" s="117"/>
      <c r="BU630" s="117"/>
      <c r="BV630" s="173"/>
      <c r="BW630" s="173"/>
      <c r="BX630" s="173"/>
      <c r="BY630" s="173"/>
      <c r="BZ630" s="173"/>
      <c r="CE630" s="749" t="e">
        <f t="shared" si="1199"/>
        <v>#DIV/0!</v>
      </c>
    </row>
    <row r="631" spans="2:83" s="37" customFormat="1" ht="86.25" hidden="1" customHeight="1" x14ac:dyDescent="0.25">
      <c r="B631" s="218" t="s">
        <v>8</v>
      </c>
      <c r="C631" s="104" t="s">
        <v>93</v>
      </c>
      <c r="D631" s="106">
        <v>0</v>
      </c>
      <c r="E631" s="28">
        <v>0</v>
      </c>
      <c r="F631" s="28"/>
      <c r="G631" s="28"/>
      <c r="H631" s="28"/>
      <c r="I631" s="28">
        <v>0</v>
      </c>
      <c r="J631" s="106">
        <v>0</v>
      </c>
      <c r="K631" s="618">
        <v>0</v>
      </c>
      <c r="L631" s="734"/>
      <c r="M631" s="28">
        <v>0</v>
      </c>
      <c r="N631" s="19"/>
      <c r="O631" s="28"/>
      <c r="P631" s="19"/>
      <c r="Q631" s="28"/>
      <c r="R631" s="19"/>
      <c r="S631" s="28"/>
      <c r="T631" s="19"/>
      <c r="U631" s="28">
        <v>0</v>
      </c>
      <c r="V631" s="89">
        <f t="shared" si="1197"/>
        <v>0</v>
      </c>
      <c r="W631" s="28"/>
      <c r="X631" s="28"/>
      <c r="Y631" s="28"/>
      <c r="Z631" s="546">
        <f t="shared" si="1196"/>
        <v>0</v>
      </c>
      <c r="AA631" s="546">
        <f t="shared" si="1200"/>
        <v>0</v>
      </c>
      <c r="AB631" s="28"/>
      <c r="AC631" s="28"/>
      <c r="AD631" s="19"/>
      <c r="AE631" s="106">
        <v>0</v>
      </c>
      <c r="AF631" s="749" t="e">
        <f t="shared" si="1165"/>
        <v>#DIV/0!</v>
      </c>
      <c r="AG631" s="240">
        <v>0</v>
      </c>
      <c r="AH631" s="238"/>
      <c r="AI631" s="240"/>
      <c r="AJ631" s="238"/>
      <c r="AK631" s="240"/>
      <c r="AL631" s="238"/>
      <c r="AM631" s="240"/>
      <c r="AN631" s="238"/>
      <c r="AO631" s="240">
        <v>0</v>
      </c>
      <c r="AP631" s="106"/>
      <c r="AQ631" s="734"/>
      <c r="AR631" s="106">
        <v>0</v>
      </c>
      <c r="AS631" s="749" t="e">
        <f t="shared" si="1167"/>
        <v>#DIV/0!</v>
      </c>
      <c r="AT631" s="240">
        <v>0</v>
      </c>
      <c r="AU631" s="749" t="e">
        <f t="shared" si="1208"/>
        <v>#DIV/0!</v>
      </c>
      <c r="AV631" s="240"/>
      <c r="AW631" s="238"/>
      <c r="AX631" s="240"/>
      <c r="AY631" s="238"/>
      <c r="AZ631" s="240"/>
      <c r="BA631" s="238"/>
      <c r="BB631" s="240">
        <v>0</v>
      </c>
      <c r="BC631" s="240"/>
      <c r="BD631" s="33">
        <f t="shared" ref="BD631:BD633" si="1213">AO631</f>
        <v>0</v>
      </c>
      <c r="BE631" s="106">
        <v>0</v>
      </c>
      <c r="BF631" s="240">
        <v>0</v>
      </c>
      <c r="BG631" s="240"/>
      <c r="BH631" s="240"/>
      <c r="BI631" s="240">
        <v>0</v>
      </c>
      <c r="BJ631" s="106"/>
      <c r="BK631" s="240"/>
      <c r="BL631" s="240"/>
      <c r="BM631" s="240"/>
      <c r="BN631" s="106"/>
      <c r="BO631" s="240"/>
      <c r="BP631" s="240"/>
      <c r="BQ631" s="240"/>
      <c r="BR631" s="240"/>
      <c r="BS631" s="33">
        <f t="shared" si="1195"/>
        <v>0</v>
      </c>
      <c r="BT631" s="106"/>
      <c r="BU631" s="106">
        <v>0</v>
      </c>
      <c r="BV631" s="240">
        <v>0</v>
      </c>
      <c r="BW631" s="240"/>
      <c r="BX631" s="240"/>
      <c r="BY631" s="240"/>
      <c r="BZ631" s="240">
        <v>0</v>
      </c>
      <c r="CE631" s="749" t="e">
        <f t="shared" si="1199"/>
        <v>#DIV/0!</v>
      </c>
    </row>
    <row r="632" spans="2:83" s="45" customFormat="1" ht="90.75" hidden="1" customHeight="1" x14ac:dyDescent="0.25">
      <c r="B632" s="218" t="s">
        <v>9</v>
      </c>
      <c r="C632" s="104" t="s">
        <v>94</v>
      </c>
      <c r="D632" s="107">
        <v>0</v>
      </c>
      <c r="E632" s="31">
        <v>0</v>
      </c>
      <c r="F632" s="31"/>
      <c r="G632" s="31"/>
      <c r="H632" s="31"/>
      <c r="I632" s="31">
        <v>0</v>
      </c>
      <c r="J632" s="107">
        <v>0</v>
      </c>
      <c r="K632" s="107">
        <v>0</v>
      </c>
      <c r="L632" s="107"/>
      <c r="M632" s="31">
        <v>0</v>
      </c>
      <c r="N632" s="31"/>
      <c r="O632" s="31"/>
      <c r="P632" s="31"/>
      <c r="Q632" s="31"/>
      <c r="R632" s="31"/>
      <c r="S632" s="31"/>
      <c r="T632" s="31"/>
      <c r="U632" s="31">
        <v>0</v>
      </c>
      <c r="V632" s="89">
        <f t="shared" si="1197"/>
        <v>0</v>
      </c>
      <c r="W632" s="31"/>
      <c r="X632" s="31"/>
      <c r="Y632" s="31"/>
      <c r="Z632" s="107">
        <f t="shared" si="1196"/>
        <v>0</v>
      </c>
      <c r="AA632" s="107">
        <f t="shared" si="1200"/>
        <v>0</v>
      </c>
      <c r="AB632" s="31"/>
      <c r="AC632" s="31"/>
      <c r="AD632" s="31"/>
      <c r="AE632" s="107">
        <v>0</v>
      </c>
      <c r="AF632" s="749" t="e">
        <f t="shared" si="1165"/>
        <v>#DIV/0!</v>
      </c>
      <c r="AG632" s="237">
        <v>0</v>
      </c>
      <c r="AH632" s="237"/>
      <c r="AI632" s="237"/>
      <c r="AJ632" s="237"/>
      <c r="AK632" s="237"/>
      <c r="AL632" s="237"/>
      <c r="AM632" s="237"/>
      <c r="AN632" s="237"/>
      <c r="AO632" s="237">
        <v>0</v>
      </c>
      <c r="AP632" s="107"/>
      <c r="AQ632" s="107"/>
      <c r="AR632" s="107">
        <v>0</v>
      </c>
      <c r="AS632" s="749" t="e">
        <f t="shared" si="1167"/>
        <v>#DIV/0!</v>
      </c>
      <c r="AT632" s="237">
        <v>0</v>
      </c>
      <c r="AU632" s="749" t="e">
        <f t="shared" si="1208"/>
        <v>#DIV/0!</v>
      </c>
      <c r="AV632" s="237"/>
      <c r="AW632" s="237"/>
      <c r="AX632" s="237"/>
      <c r="AY632" s="237"/>
      <c r="AZ632" s="237"/>
      <c r="BA632" s="237"/>
      <c r="BB632" s="237">
        <v>0</v>
      </c>
      <c r="BC632" s="237"/>
      <c r="BD632" s="33">
        <f t="shared" si="1213"/>
        <v>0</v>
      </c>
      <c r="BE632" s="107">
        <v>0</v>
      </c>
      <c r="BF632" s="237">
        <v>0</v>
      </c>
      <c r="BG632" s="237"/>
      <c r="BH632" s="237"/>
      <c r="BI632" s="237">
        <v>0</v>
      </c>
      <c r="BJ632" s="107"/>
      <c r="BK632" s="237"/>
      <c r="BL632" s="237"/>
      <c r="BM632" s="237"/>
      <c r="BN632" s="107"/>
      <c r="BO632" s="237"/>
      <c r="BP632" s="237"/>
      <c r="BQ632" s="237"/>
      <c r="BR632" s="237"/>
      <c r="BS632" s="33">
        <f t="shared" si="1195"/>
        <v>0</v>
      </c>
      <c r="BT632" s="107"/>
      <c r="BU632" s="107">
        <v>0</v>
      </c>
      <c r="BV632" s="237">
        <v>0</v>
      </c>
      <c r="BW632" s="237"/>
      <c r="BX632" s="237"/>
      <c r="BY632" s="237"/>
      <c r="BZ632" s="237">
        <v>0</v>
      </c>
      <c r="CE632" s="749" t="e">
        <f t="shared" si="1199"/>
        <v>#DIV/0!</v>
      </c>
    </row>
    <row r="633" spans="2:83" s="45" customFormat="1" ht="180" hidden="1" customHeight="1" x14ac:dyDescent="0.25">
      <c r="B633" s="207" t="s">
        <v>34</v>
      </c>
      <c r="C633" s="53" t="s">
        <v>87</v>
      </c>
      <c r="D633" s="107">
        <f>I633</f>
        <v>0</v>
      </c>
      <c r="E633" s="31"/>
      <c r="F633" s="31"/>
      <c r="G633" s="31"/>
      <c r="H633" s="31"/>
      <c r="I633" s="31"/>
      <c r="J633" s="107">
        <f>Q633</f>
        <v>0</v>
      </c>
      <c r="K633" s="107">
        <f>U633</f>
        <v>0</v>
      </c>
      <c r="L633" s="107"/>
      <c r="M633" s="31"/>
      <c r="N633" s="31"/>
      <c r="O633" s="31"/>
      <c r="P633" s="31"/>
      <c r="Q633" s="31"/>
      <c r="R633" s="31"/>
      <c r="S633" s="31"/>
      <c r="T633" s="31"/>
      <c r="U633" s="31"/>
      <c r="V633" s="89">
        <f t="shared" si="1197"/>
        <v>0</v>
      </c>
      <c r="W633" s="31"/>
      <c r="X633" s="31"/>
      <c r="Y633" s="31"/>
      <c r="Z633" s="546">
        <f t="shared" si="1196"/>
        <v>0</v>
      </c>
      <c r="AA633" s="546">
        <f t="shared" si="1200"/>
        <v>0</v>
      </c>
      <c r="AB633" s="31"/>
      <c r="AC633" s="31"/>
      <c r="AD633" s="31"/>
      <c r="AE633" s="107">
        <f>AO633</f>
        <v>0</v>
      </c>
      <c r="AF633" s="107"/>
      <c r="AG633" s="237"/>
      <c r="AH633" s="237"/>
      <c r="AI633" s="237"/>
      <c r="AJ633" s="237"/>
      <c r="AK633" s="237"/>
      <c r="AL633" s="237"/>
      <c r="AM633" s="237"/>
      <c r="AN633" s="237"/>
      <c r="AO633" s="237"/>
      <c r="AP633" s="107">
        <f t="shared" ref="AP633" si="1214">AR633+AT633+AX633</f>
        <v>0</v>
      </c>
      <c r="AQ633" s="107"/>
      <c r="AR633" s="107">
        <f>BB633</f>
        <v>0</v>
      </c>
      <c r="AS633" s="749" t="e">
        <f t="shared" si="1167"/>
        <v>#DIV/0!</v>
      </c>
      <c r="AT633" s="237"/>
      <c r="AU633" s="237"/>
      <c r="AV633" s="237"/>
      <c r="AW633" s="237"/>
      <c r="AX633" s="237"/>
      <c r="AY633" s="237"/>
      <c r="AZ633" s="237"/>
      <c r="BA633" s="237"/>
      <c r="BB633" s="237"/>
      <c r="BC633" s="237"/>
      <c r="BD633" s="33">
        <f t="shared" si="1213"/>
        <v>0</v>
      </c>
      <c r="BE633" s="107">
        <f>BI633</f>
        <v>0</v>
      </c>
      <c r="BF633" s="237"/>
      <c r="BG633" s="237"/>
      <c r="BH633" s="237"/>
      <c r="BI633" s="237"/>
      <c r="BJ633" s="107">
        <f t="shared" ref="BJ633" si="1215">BK633+BL633+BM633</f>
        <v>0</v>
      </c>
      <c r="BK633" s="237"/>
      <c r="BL633" s="237"/>
      <c r="BM633" s="237"/>
      <c r="BN633" s="107">
        <f t="shared" ref="BN633" si="1216">BO633+BR633+BS633</f>
        <v>0</v>
      </c>
      <c r="BO633" s="237"/>
      <c r="BP633" s="237"/>
      <c r="BQ633" s="237"/>
      <c r="BR633" s="237"/>
      <c r="BS633" s="33">
        <f t="shared" si="1195"/>
        <v>0</v>
      </c>
      <c r="BT633" s="107"/>
      <c r="BU633" s="107">
        <f>BZ633</f>
        <v>0</v>
      </c>
      <c r="BV633" s="237"/>
      <c r="BW633" s="237"/>
      <c r="BX633" s="237"/>
      <c r="BY633" s="237"/>
      <c r="BZ633" s="237"/>
      <c r="CE633" s="749" t="e">
        <f t="shared" si="1199"/>
        <v>#DIV/0!</v>
      </c>
    </row>
    <row r="634" spans="2:83" s="45" customFormat="1" ht="81" hidden="1" customHeight="1" x14ac:dyDescent="0.25">
      <c r="B634" s="219"/>
      <c r="C634" s="27"/>
      <c r="D634" s="28"/>
      <c r="E634" s="28"/>
      <c r="F634" s="28"/>
      <c r="G634" s="28"/>
      <c r="H634" s="28"/>
      <c r="I634" s="31"/>
      <c r="J634" s="28"/>
      <c r="K634" s="19"/>
      <c r="L634" s="19"/>
      <c r="M634" s="28"/>
      <c r="N634" s="19"/>
      <c r="O634" s="28"/>
      <c r="P634" s="19"/>
      <c r="Q634" s="28"/>
      <c r="R634" s="19"/>
      <c r="S634" s="28"/>
      <c r="T634" s="19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28"/>
      <c r="AF634" s="19"/>
      <c r="AG634" s="28"/>
      <c r="AH634" s="19"/>
      <c r="AI634" s="28"/>
      <c r="AJ634" s="19"/>
      <c r="AK634" s="28"/>
      <c r="AL634" s="19"/>
      <c r="AM634" s="28"/>
      <c r="AN634" s="19"/>
      <c r="AO634" s="31"/>
      <c r="AP634" s="31"/>
      <c r="AQ634" s="31"/>
      <c r="AR634" s="28"/>
      <c r="AS634" s="19"/>
      <c r="AT634" s="28"/>
      <c r="AU634" s="19"/>
      <c r="AV634" s="28"/>
      <c r="AW634" s="19"/>
      <c r="AX634" s="28"/>
      <c r="AY634" s="19"/>
      <c r="AZ634" s="28"/>
      <c r="BA634" s="19"/>
      <c r="BB634" s="31"/>
      <c r="BC634" s="31"/>
      <c r="BD634" s="31"/>
      <c r="BE634" s="28"/>
      <c r="BF634" s="28"/>
      <c r="BG634" s="28"/>
      <c r="BH634" s="28"/>
      <c r="BI634" s="31"/>
      <c r="BJ634" s="31"/>
      <c r="BK634" s="31"/>
      <c r="BL634" s="31"/>
      <c r="BM634" s="31"/>
      <c r="BN634" s="31"/>
      <c r="BO634" s="31"/>
      <c r="BP634" s="31"/>
      <c r="BQ634" s="31"/>
      <c r="BR634" s="31"/>
      <c r="BS634" s="31"/>
      <c r="BT634" s="31"/>
      <c r="BU634" s="28"/>
      <c r="BV634" s="28"/>
      <c r="BW634" s="28"/>
      <c r="BX634" s="28"/>
      <c r="BY634" s="28"/>
      <c r="BZ634" s="31"/>
      <c r="CE634" s="749" t="e">
        <f t="shared" si="1199"/>
        <v>#DIV/0!</v>
      </c>
    </row>
    <row r="635" spans="2:83" s="45" customFormat="1" ht="81" hidden="1" customHeight="1" x14ac:dyDescent="0.25">
      <c r="B635" s="220"/>
      <c r="C635" s="56"/>
      <c r="D635" s="89"/>
      <c r="E635" s="89"/>
      <c r="F635" s="89"/>
      <c r="G635" s="89"/>
      <c r="H635" s="89"/>
      <c r="I635" s="31"/>
      <c r="J635" s="89"/>
      <c r="K635" s="19"/>
      <c r="L635" s="19"/>
      <c r="M635" s="89"/>
      <c r="N635" s="19"/>
      <c r="O635" s="89"/>
      <c r="P635" s="19"/>
      <c r="Q635" s="89"/>
      <c r="R635" s="19"/>
      <c r="S635" s="89"/>
      <c r="T635" s="19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89"/>
      <c r="AF635" s="19"/>
      <c r="AG635" s="89"/>
      <c r="AH635" s="19"/>
      <c r="AI635" s="89"/>
      <c r="AJ635" s="19"/>
      <c r="AK635" s="89"/>
      <c r="AL635" s="19"/>
      <c r="AM635" s="89"/>
      <c r="AN635" s="19"/>
      <c r="AO635" s="31"/>
      <c r="AP635" s="31"/>
      <c r="AQ635" s="31"/>
      <c r="AR635" s="89"/>
      <c r="AS635" s="19"/>
      <c r="AT635" s="89"/>
      <c r="AU635" s="19"/>
      <c r="AV635" s="89"/>
      <c r="AW635" s="19"/>
      <c r="AX635" s="89"/>
      <c r="AY635" s="19"/>
      <c r="AZ635" s="89"/>
      <c r="BA635" s="19"/>
      <c r="BB635" s="31"/>
      <c r="BC635" s="31"/>
      <c r="BD635" s="31"/>
      <c r="BE635" s="89"/>
      <c r="BF635" s="89"/>
      <c r="BG635" s="89"/>
      <c r="BH635" s="89"/>
      <c r="BI635" s="31"/>
      <c r="BJ635" s="31"/>
      <c r="BK635" s="31"/>
      <c r="BL635" s="31"/>
      <c r="BM635" s="31"/>
      <c r="BN635" s="31"/>
      <c r="BO635" s="31"/>
      <c r="BP635" s="31"/>
      <c r="BQ635" s="31"/>
      <c r="BR635" s="31"/>
      <c r="BS635" s="31"/>
      <c r="BT635" s="31"/>
      <c r="BU635" s="89"/>
      <c r="BV635" s="89"/>
      <c r="BW635" s="89"/>
      <c r="BX635" s="89"/>
      <c r="BY635" s="89"/>
      <c r="BZ635" s="31"/>
      <c r="CE635" s="749" t="e">
        <f t="shared" si="1199"/>
        <v>#DIV/0!</v>
      </c>
    </row>
    <row r="636" spans="2:83" s="45" customFormat="1" ht="180" hidden="1" customHeight="1" x14ac:dyDescent="0.25">
      <c r="B636" s="221"/>
      <c r="C636" s="39"/>
      <c r="D636" s="19"/>
      <c r="E636" s="89"/>
      <c r="F636" s="89"/>
      <c r="G636" s="89"/>
      <c r="H636" s="31"/>
      <c r="I636" s="31"/>
      <c r="J636" s="19"/>
      <c r="K636" s="19"/>
      <c r="L636" s="19"/>
      <c r="M636" s="89"/>
      <c r="N636" s="19"/>
      <c r="O636" s="89"/>
      <c r="P636" s="19"/>
      <c r="Q636" s="89"/>
      <c r="R636" s="19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19"/>
      <c r="AF636" s="19"/>
      <c r="AG636" s="89"/>
      <c r="AH636" s="19"/>
      <c r="AI636" s="89"/>
      <c r="AJ636" s="19"/>
      <c r="AK636" s="89"/>
      <c r="AL636" s="19"/>
      <c r="AM636" s="31"/>
      <c r="AN636" s="31"/>
      <c r="AO636" s="31"/>
      <c r="AP636" s="31"/>
      <c r="AQ636" s="31"/>
      <c r="AR636" s="19"/>
      <c r="AS636" s="19"/>
      <c r="AT636" s="89"/>
      <c r="AU636" s="19"/>
      <c r="AV636" s="89"/>
      <c r="AW636" s="19"/>
      <c r="AX636" s="89"/>
      <c r="AY636" s="19"/>
      <c r="AZ636" s="31"/>
      <c r="BA636" s="31"/>
      <c r="BB636" s="31"/>
      <c r="BC636" s="31"/>
      <c r="BD636" s="31"/>
      <c r="BE636" s="19"/>
      <c r="BF636" s="89"/>
      <c r="BG636" s="89"/>
      <c r="BH636" s="31"/>
      <c r="BI636" s="31"/>
      <c r="BJ636" s="31"/>
      <c r="BK636" s="31"/>
      <c r="BL636" s="31"/>
      <c r="BM636" s="31"/>
      <c r="BN636" s="31"/>
      <c r="BO636" s="31"/>
      <c r="BP636" s="31"/>
      <c r="BQ636" s="31"/>
      <c r="BR636" s="31"/>
      <c r="BS636" s="31"/>
      <c r="BT636" s="31"/>
      <c r="BU636" s="19"/>
      <c r="BV636" s="89"/>
      <c r="BW636" s="89"/>
      <c r="BX636" s="89"/>
      <c r="BY636" s="31"/>
      <c r="BZ636" s="31"/>
      <c r="CE636" s="749" t="e">
        <f t="shared" si="1199"/>
        <v>#DIV/0!</v>
      </c>
    </row>
    <row r="637" spans="2:83" s="45" customFormat="1" ht="45.75" hidden="1" customHeight="1" x14ac:dyDescent="0.25">
      <c r="B637" s="221"/>
      <c r="C637" s="18"/>
      <c r="D637" s="19"/>
      <c r="E637" s="19"/>
      <c r="F637" s="19"/>
      <c r="G637" s="19"/>
      <c r="H637" s="31"/>
      <c r="I637" s="31"/>
      <c r="J637" s="19"/>
      <c r="K637" s="19"/>
      <c r="L637" s="19"/>
      <c r="M637" s="19"/>
      <c r="N637" s="19"/>
      <c r="O637" s="19"/>
      <c r="P637" s="19"/>
      <c r="Q637" s="19"/>
      <c r="R637" s="19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19"/>
      <c r="AF637" s="19"/>
      <c r="AG637" s="19"/>
      <c r="AH637" s="19"/>
      <c r="AI637" s="19"/>
      <c r="AJ637" s="19"/>
      <c r="AK637" s="19"/>
      <c r="AL637" s="19"/>
      <c r="AM637" s="31"/>
      <c r="AN637" s="31"/>
      <c r="AO637" s="31"/>
      <c r="AP637" s="31"/>
      <c r="AQ637" s="31"/>
      <c r="AR637" s="19"/>
      <c r="AS637" s="19"/>
      <c r="AT637" s="19"/>
      <c r="AU637" s="19"/>
      <c r="AV637" s="19"/>
      <c r="AW637" s="19"/>
      <c r="AX637" s="19"/>
      <c r="AY637" s="19"/>
      <c r="AZ637" s="31"/>
      <c r="BA637" s="31"/>
      <c r="BB637" s="31"/>
      <c r="BC637" s="31"/>
      <c r="BD637" s="31"/>
      <c r="BE637" s="19"/>
      <c r="BF637" s="19"/>
      <c r="BG637" s="19"/>
      <c r="BH637" s="31"/>
      <c r="BI637" s="31"/>
      <c r="BJ637" s="31"/>
      <c r="BK637" s="31"/>
      <c r="BL637" s="31"/>
      <c r="BM637" s="31"/>
      <c r="BN637" s="31"/>
      <c r="BO637" s="31"/>
      <c r="BP637" s="31"/>
      <c r="BQ637" s="31"/>
      <c r="BR637" s="31"/>
      <c r="BS637" s="31"/>
      <c r="BT637" s="31"/>
      <c r="BU637" s="19"/>
      <c r="BV637" s="19"/>
      <c r="BW637" s="19"/>
      <c r="BX637" s="19"/>
      <c r="BY637" s="31"/>
      <c r="BZ637" s="31"/>
      <c r="CE637" s="749" t="e">
        <f t="shared" si="1199"/>
        <v>#DIV/0!</v>
      </c>
    </row>
    <row r="638" spans="2:83" s="45" customFormat="1" ht="36" hidden="1" customHeight="1" x14ac:dyDescent="0.25">
      <c r="B638" s="221"/>
      <c r="C638" s="34"/>
      <c r="D638" s="31"/>
      <c r="E638" s="89"/>
      <c r="F638" s="89"/>
      <c r="G638" s="89"/>
      <c r="H638" s="31"/>
      <c r="I638" s="31"/>
      <c r="J638" s="31"/>
      <c r="K638" s="31"/>
      <c r="L638" s="31"/>
      <c r="M638" s="89"/>
      <c r="N638" s="19"/>
      <c r="O638" s="89"/>
      <c r="P638" s="19"/>
      <c r="Q638" s="89"/>
      <c r="R638" s="19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89"/>
      <c r="AH638" s="19"/>
      <c r="AI638" s="89"/>
      <c r="AJ638" s="19"/>
      <c r="AK638" s="89"/>
      <c r="AL638" s="19"/>
      <c r="AM638" s="31"/>
      <c r="AN638" s="31"/>
      <c r="AO638" s="31"/>
      <c r="AP638" s="31"/>
      <c r="AQ638" s="31"/>
      <c r="AR638" s="31"/>
      <c r="AS638" s="31"/>
      <c r="AT638" s="89"/>
      <c r="AU638" s="19"/>
      <c r="AV638" s="89"/>
      <c r="AW638" s="19"/>
      <c r="AX638" s="89"/>
      <c r="AY638" s="19"/>
      <c r="AZ638" s="31"/>
      <c r="BA638" s="31"/>
      <c r="BB638" s="31"/>
      <c r="BC638" s="31"/>
      <c r="BD638" s="31"/>
      <c r="BE638" s="31"/>
      <c r="BF638" s="89"/>
      <c r="BG638" s="89"/>
      <c r="BH638" s="31"/>
      <c r="BI638" s="31"/>
      <c r="BJ638" s="31"/>
      <c r="BK638" s="31"/>
      <c r="BL638" s="31"/>
      <c r="BM638" s="31"/>
      <c r="BN638" s="31"/>
      <c r="BO638" s="31"/>
      <c r="BP638" s="31"/>
      <c r="BQ638" s="31"/>
      <c r="BR638" s="31"/>
      <c r="BS638" s="31"/>
      <c r="BT638" s="31"/>
      <c r="BU638" s="31"/>
      <c r="BV638" s="89"/>
      <c r="BW638" s="89"/>
      <c r="BX638" s="89"/>
      <c r="BY638" s="31"/>
      <c r="BZ638" s="31"/>
      <c r="CE638" s="749" t="e">
        <f t="shared" si="1199"/>
        <v>#DIV/0!</v>
      </c>
    </row>
    <row r="639" spans="2:83" s="45" customFormat="1" ht="30" hidden="1" customHeight="1" x14ac:dyDescent="0.25">
      <c r="B639" s="221"/>
      <c r="C639" s="34"/>
      <c r="D639" s="31"/>
      <c r="E639" s="89"/>
      <c r="F639" s="89"/>
      <c r="G639" s="89"/>
      <c r="H639" s="31"/>
      <c r="I639" s="31"/>
      <c r="J639" s="31"/>
      <c r="K639" s="31"/>
      <c r="L639" s="31"/>
      <c r="M639" s="89"/>
      <c r="N639" s="19"/>
      <c r="O639" s="89"/>
      <c r="P639" s="19"/>
      <c r="Q639" s="89"/>
      <c r="R639" s="19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89"/>
      <c r="AH639" s="19"/>
      <c r="AI639" s="89"/>
      <c r="AJ639" s="19"/>
      <c r="AK639" s="89"/>
      <c r="AL639" s="19"/>
      <c r="AM639" s="31"/>
      <c r="AN639" s="31"/>
      <c r="AO639" s="31"/>
      <c r="AP639" s="31"/>
      <c r="AQ639" s="31"/>
      <c r="AR639" s="31"/>
      <c r="AS639" s="31"/>
      <c r="AT639" s="89"/>
      <c r="AU639" s="19"/>
      <c r="AV639" s="89"/>
      <c r="AW639" s="19"/>
      <c r="AX639" s="89"/>
      <c r="AY639" s="19"/>
      <c r="AZ639" s="31"/>
      <c r="BA639" s="31"/>
      <c r="BB639" s="31"/>
      <c r="BC639" s="31"/>
      <c r="BD639" s="31"/>
      <c r="BE639" s="31"/>
      <c r="BF639" s="89"/>
      <c r="BG639" s="89"/>
      <c r="BH639" s="31"/>
      <c r="BI639" s="31"/>
      <c r="BJ639" s="31"/>
      <c r="BK639" s="31"/>
      <c r="BL639" s="31"/>
      <c r="BM639" s="31"/>
      <c r="BN639" s="31"/>
      <c r="BO639" s="31"/>
      <c r="BP639" s="31"/>
      <c r="BQ639" s="31"/>
      <c r="BR639" s="31"/>
      <c r="BS639" s="31"/>
      <c r="BT639" s="31"/>
      <c r="BU639" s="31"/>
      <c r="BV639" s="89"/>
      <c r="BW639" s="89"/>
      <c r="BX639" s="89"/>
      <c r="BY639" s="31"/>
      <c r="BZ639" s="31"/>
      <c r="CE639" s="749" t="e">
        <f t="shared" si="1199"/>
        <v>#DIV/0!</v>
      </c>
    </row>
    <row r="640" spans="2:83" s="45" customFormat="1" ht="45" hidden="1" customHeight="1" x14ac:dyDescent="0.25">
      <c r="B640" s="221"/>
      <c r="C640" s="34"/>
      <c r="D640" s="19"/>
      <c r="E640" s="31"/>
      <c r="F640" s="31"/>
      <c r="G640" s="31"/>
      <c r="H640" s="31"/>
      <c r="I640" s="31"/>
      <c r="J640" s="19"/>
      <c r="K640" s="19"/>
      <c r="L640" s="19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19"/>
      <c r="AF640" s="19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19"/>
      <c r="AS640" s="19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31"/>
      <c r="BE640" s="19"/>
      <c r="BF640" s="31"/>
      <c r="BG640" s="31"/>
      <c r="BH640" s="31"/>
      <c r="BI640" s="31"/>
      <c r="BJ640" s="31"/>
      <c r="BK640" s="31"/>
      <c r="BL640" s="31"/>
      <c r="BM640" s="31"/>
      <c r="BN640" s="31"/>
      <c r="BO640" s="31"/>
      <c r="BP640" s="31"/>
      <c r="BQ640" s="31"/>
      <c r="BR640" s="31"/>
      <c r="BS640" s="31"/>
      <c r="BT640" s="31"/>
      <c r="BU640" s="19"/>
      <c r="BV640" s="31"/>
      <c r="BW640" s="31"/>
      <c r="BX640" s="31"/>
      <c r="BY640" s="31"/>
      <c r="BZ640" s="31"/>
      <c r="CE640" s="749" t="e">
        <f t="shared" si="1199"/>
        <v>#DIV/0!</v>
      </c>
    </row>
    <row r="641" spans="1:83" s="45" customFormat="1" ht="56.25" hidden="1" customHeight="1" x14ac:dyDescent="0.25">
      <c r="B641" s="221"/>
      <c r="C641" s="34"/>
      <c r="D641" s="19"/>
      <c r="E641" s="31"/>
      <c r="F641" s="31"/>
      <c r="G641" s="31"/>
      <c r="H641" s="31"/>
      <c r="I641" s="31"/>
      <c r="J641" s="19"/>
      <c r="K641" s="19"/>
      <c r="L641" s="19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19"/>
      <c r="AF641" s="19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19"/>
      <c r="AS641" s="19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19"/>
      <c r="BF641" s="31"/>
      <c r="BG641" s="31"/>
      <c r="BH641" s="31"/>
      <c r="BI641" s="31"/>
      <c r="BJ641" s="31"/>
      <c r="BK641" s="31"/>
      <c r="BL641" s="31"/>
      <c r="BM641" s="31"/>
      <c r="BN641" s="31"/>
      <c r="BO641" s="31"/>
      <c r="BP641" s="31"/>
      <c r="BQ641" s="31"/>
      <c r="BR641" s="31"/>
      <c r="BS641" s="31"/>
      <c r="BT641" s="31"/>
      <c r="BU641" s="19"/>
      <c r="BV641" s="31"/>
      <c r="BW641" s="31"/>
      <c r="BX641" s="31"/>
      <c r="BY641" s="31"/>
      <c r="BZ641" s="31"/>
      <c r="CE641" s="749" t="e">
        <f t="shared" si="1199"/>
        <v>#DIV/0!</v>
      </c>
    </row>
    <row r="642" spans="1:83" s="23" customFormat="1" ht="46.5" hidden="1" customHeight="1" x14ac:dyDescent="0.25">
      <c r="B642" s="222"/>
      <c r="C642" s="21"/>
      <c r="D642" s="22"/>
      <c r="E642" s="22"/>
      <c r="F642" s="22"/>
      <c r="G642" s="22"/>
      <c r="H642" s="22"/>
      <c r="I642" s="22"/>
      <c r="J642" s="22"/>
      <c r="K642" s="41"/>
      <c r="L642" s="41"/>
      <c r="M642" s="22"/>
      <c r="N642" s="41"/>
      <c r="O642" s="22"/>
      <c r="P642" s="41"/>
      <c r="Q642" s="22"/>
      <c r="R642" s="41"/>
      <c r="S642" s="22"/>
      <c r="T642" s="41"/>
      <c r="U642" s="22"/>
      <c r="V642" s="22"/>
      <c r="W642" s="22"/>
      <c r="X642" s="22"/>
      <c r="Y642" s="22"/>
      <c r="Z642" s="22"/>
      <c r="AA642" s="22"/>
      <c r="AB642" s="22"/>
      <c r="AC642" s="22"/>
      <c r="AD642" s="41"/>
      <c r="AE642" s="22"/>
      <c r="AF642" s="41"/>
      <c r="AG642" s="22"/>
      <c r="AH642" s="41"/>
      <c r="AI642" s="22"/>
      <c r="AJ642" s="41"/>
      <c r="AK642" s="22"/>
      <c r="AL642" s="41"/>
      <c r="AM642" s="22"/>
      <c r="AN642" s="41"/>
      <c r="AO642" s="22"/>
      <c r="AP642" s="22"/>
      <c r="AQ642" s="41"/>
      <c r="AR642" s="22"/>
      <c r="AS642" s="41"/>
      <c r="AT642" s="22"/>
      <c r="AU642" s="41"/>
      <c r="AV642" s="22"/>
      <c r="AW642" s="41"/>
      <c r="AX642" s="22"/>
      <c r="AY642" s="41"/>
      <c r="AZ642" s="22"/>
      <c r="BA642" s="41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E642" s="749" t="e">
        <f t="shared" si="1199"/>
        <v>#DIV/0!</v>
      </c>
    </row>
    <row r="643" spans="1:83" s="45" customFormat="1" ht="137.25" hidden="1" customHeight="1" x14ac:dyDescent="0.25">
      <c r="B643" s="221" t="s">
        <v>96</v>
      </c>
      <c r="C643" s="39" t="s">
        <v>97</v>
      </c>
      <c r="D643" s="19">
        <f>E643</f>
        <v>0</v>
      </c>
      <c r="E643" s="19">
        <f>E644+E648</f>
        <v>0</v>
      </c>
      <c r="F643" s="19"/>
      <c r="G643" s="19"/>
      <c r="H643" s="19"/>
      <c r="I643" s="31"/>
      <c r="J643" s="19">
        <f t="shared" ref="J643:J647" si="1217">K643</f>
        <v>0</v>
      </c>
      <c r="K643" s="19">
        <f>M643</f>
        <v>0</v>
      </c>
      <c r="L643" s="19"/>
      <c r="M643" s="19">
        <f>M644+M648</f>
        <v>0</v>
      </c>
      <c r="N643" s="19"/>
      <c r="O643" s="19"/>
      <c r="P643" s="19"/>
      <c r="Q643" s="19"/>
      <c r="R643" s="19"/>
      <c r="S643" s="19"/>
      <c r="T643" s="19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19">
        <f>AG643</f>
        <v>0</v>
      </c>
      <c r="AF643" s="19"/>
      <c r="AG643" s="19">
        <f>AG644+AG648</f>
        <v>0</v>
      </c>
      <c r="AH643" s="19"/>
      <c r="AI643" s="19"/>
      <c r="AJ643" s="19"/>
      <c r="AK643" s="19"/>
      <c r="AL643" s="19"/>
      <c r="AM643" s="19"/>
      <c r="AN643" s="19"/>
      <c r="AO643" s="31"/>
      <c r="AP643" s="31"/>
      <c r="AQ643" s="31"/>
      <c r="AR643" s="19">
        <f>AT643</f>
        <v>0</v>
      </c>
      <c r="AS643" s="19"/>
      <c r="AT643" s="19">
        <f>AT644+AT648</f>
        <v>0</v>
      </c>
      <c r="AU643" s="19"/>
      <c r="AV643" s="19"/>
      <c r="AW643" s="19"/>
      <c r="AX643" s="19"/>
      <c r="AY643" s="19"/>
      <c r="AZ643" s="19"/>
      <c r="BA643" s="19"/>
      <c r="BB643" s="31"/>
      <c r="BC643" s="31"/>
      <c r="BD643" s="31"/>
      <c r="BE643" s="19">
        <f>BF643</f>
        <v>0</v>
      </c>
      <c r="BF643" s="19">
        <f>BF644+BF648</f>
        <v>0</v>
      </c>
      <c r="BG643" s="19"/>
      <c r="BH643" s="19"/>
      <c r="BI643" s="31"/>
      <c r="BJ643" s="31"/>
      <c r="BK643" s="31"/>
      <c r="BL643" s="31"/>
      <c r="BM643" s="31"/>
      <c r="BN643" s="31"/>
      <c r="BO643" s="31"/>
      <c r="BP643" s="31"/>
      <c r="BQ643" s="31"/>
      <c r="BR643" s="31"/>
      <c r="BS643" s="31"/>
      <c r="BT643" s="31"/>
      <c r="BU643" s="19">
        <f>BV643</f>
        <v>0</v>
      </c>
      <c r="BV643" s="19">
        <f>BV644+BV648</f>
        <v>0</v>
      </c>
      <c r="BW643" s="19"/>
      <c r="BX643" s="19"/>
      <c r="BY643" s="19"/>
      <c r="BZ643" s="31"/>
      <c r="CE643" s="749" t="e">
        <f t="shared" si="1199"/>
        <v>#DIV/0!</v>
      </c>
    </row>
    <row r="644" spans="1:83" s="45" customFormat="1" ht="45.75" hidden="1" customHeight="1" x14ac:dyDescent="0.25">
      <c r="B644" s="221"/>
      <c r="C644" s="18" t="s">
        <v>31</v>
      </c>
      <c r="D644" s="19">
        <f>E644</f>
        <v>0</v>
      </c>
      <c r="E644" s="19">
        <f>SUM(E645:E647)</f>
        <v>0</v>
      </c>
      <c r="F644" s="19"/>
      <c r="G644" s="19"/>
      <c r="H644" s="31"/>
      <c r="I644" s="31"/>
      <c r="J644" s="19">
        <f t="shared" si="1217"/>
        <v>0</v>
      </c>
      <c r="K644" s="19">
        <f>M644</f>
        <v>0</v>
      </c>
      <c r="L644" s="19"/>
      <c r="M644" s="19">
        <f>SUM(M645:M647)</f>
        <v>0</v>
      </c>
      <c r="N644" s="19"/>
      <c r="O644" s="19"/>
      <c r="P644" s="19"/>
      <c r="Q644" s="19"/>
      <c r="R644" s="19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19">
        <f>AG644</f>
        <v>0</v>
      </c>
      <c r="AF644" s="19"/>
      <c r="AG644" s="19">
        <f>SUM(AG645:AG647)</f>
        <v>0</v>
      </c>
      <c r="AH644" s="19"/>
      <c r="AI644" s="19"/>
      <c r="AJ644" s="19"/>
      <c r="AK644" s="19"/>
      <c r="AL644" s="19"/>
      <c r="AM644" s="31"/>
      <c r="AN644" s="31"/>
      <c r="AO644" s="31"/>
      <c r="AP644" s="31"/>
      <c r="AQ644" s="31"/>
      <c r="AR644" s="19">
        <f>AT644</f>
        <v>0</v>
      </c>
      <c r="AS644" s="19"/>
      <c r="AT644" s="19">
        <f>SUM(AT645:AT647)</f>
        <v>0</v>
      </c>
      <c r="AU644" s="19"/>
      <c r="AV644" s="19"/>
      <c r="AW644" s="19"/>
      <c r="AX644" s="19"/>
      <c r="AY644" s="19"/>
      <c r="AZ644" s="31"/>
      <c r="BA644" s="31"/>
      <c r="BB644" s="31"/>
      <c r="BC644" s="31"/>
      <c r="BD644" s="31"/>
      <c r="BE644" s="19">
        <f>BF644</f>
        <v>0</v>
      </c>
      <c r="BF644" s="19">
        <f>SUM(BF645:BF647)</f>
        <v>0</v>
      </c>
      <c r="BG644" s="19"/>
      <c r="BH644" s="31"/>
      <c r="BI644" s="31"/>
      <c r="BJ644" s="31"/>
      <c r="BK644" s="31"/>
      <c r="BL644" s="31"/>
      <c r="BM644" s="31"/>
      <c r="BN644" s="31"/>
      <c r="BO644" s="31"/>
      <c r="BP644" s="31"/>
      <c r="BQ644" s="31"/>
      <c r="BR644" s="31"/>
      <c r="BS644" s="31"/>
      <c r="BT644" s="31"/>
      <c r="BU644" s="19">
        <f>BV644</f>
        <v>0</v>
      </c>
      <c r="BV644" s="19">
        <f>SUM(BV645:BV647)</f>
        <v>0</v>
      </c>
      <c r="BW644" s="19"/>
      <c r="BX644" s="19"/>
      <c r="BY644" s="31"/>
      <c r="BZ644" s="31"/>
      <c r="CE644" s="749" t="e">
        <f t="shared" si="1199"/>
        <v>#DIV/0!</v>
      </c>
    </row>
    <row r="645" spans="1:83" s="45" customFormat="1" ht="33.75" hidden="1" customHeight="1" x14ac:dyDescent="0.25">
      <c r="B645" s="221"/>
      <c r="C645" s="34" t="s">
        <v>39</v>
      </c>
      <c r="D645" s="31">
        <f>E645</f>
        <v>0</v>
      </c>
      <c r="E645" s="31">
        <v>0</v>
      </c>
      <c r="F645" s="31"/>
      <c r="G645" s="31"/>
      <c r="H645" s="31"/>
      <c r="I645" s="31"/>
      <c r="J645" s="31">
        <f t="shared" si="1217"/>
        <v>0</v>
      </c>
      <c r="K645" s="31">
        <f>M645</f>
        <v>0</v>
      </c>
      <c r="L645" s="31"/>
      <c r="M645" s="31">
        <v>0</v>
      </c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>
        <f>AG645</f>
        <v>0</v>
      </c>
      <c r="AF645" s="31"/>
      <c r="AG645" s="31">
        <v>0</v>
      </c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>
        <f>AT645</f>
        <v>0</v>
      </c>
      <c r="AS645" s="31"/>
      <c r="AT645" s="31">
        <v>0</v>
      </c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>
        <f>BF645</f>
        <v>0</v>
      </c>
      <c r="BF645" s="31">
        <v>0</v>
      </c>
      <c r="BG645" s="31"/>
      <c r="BH645" s="31"/>
      <c r="BI645" s="31"/>
      <c r="BJ645" s="31"/>
      <c r="BK645" s="31"/>
      <c r="BL645" s="31"/>
      <c r="BM645" s="31"/>
      <c r="BN645" s="31"/>
      <c r="BO645" s="31"/>
      <c r="BP645" s="31"/>
      <c r="BQ645" s="31"/>
      <c r="BR645" s="31"/>
      <c r="BS645" s="31"/>
      <c r="BT645" s="31"/>
      <c r="BU645" s="31">
        <f>BV645</f>
        <v>0</v>
      </c>
      <c r="BV645" s="31">
        <v>0</v>
      </c>
      <c r="BW645" s="31"/>
      <c r="BX645" s="31"/>
      <c r="BY645" s="31"/>
      <c r="BZ645" s="31"/>
      <c r="CE645" s="749" t="e">
        <f t="shared" si="1199"/>
        <v>#DIV/0!</v>
      </c>
    </row>
    <row r="646" spans="1:83" s="45" customFormat="1" ht="40.5" hidden="1" customHeight="1" x14ac:dyDescent="0.25">
      <c r="B646" s="221"/>
      <c r="C646" s="34" t="s">
        <v>43</v>
      </c>
      <c r="D646" s="31">
        <f>E646</f>
        <v>0</v>
      </c>
      <c r="E646" s="31">
        <v>0</v>
      </c>
      <c r="F646" s="31"/>
      <c r="G646" s="31"/>
      <c r="H646" s="31"/>
      <c r="I646" s="31"/>
      <c r="J646" s="31">
        <f t="shared" si="1217"/>
        <v>0</v>
      </c>
      <c r="K646" s="31">
        <f>M646</f>
        <v>0</v>
      </c>
      <c r="L646" s="31"/>
      <c r="M646" s="31">
        <v>0</v>
      </c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>
        <f>AG646</f>
        <v>0</v>
      </c>
      <c r="AF646" s="31"/>
      <c r="AG646" s="31">
        <v>0</v>
      </c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>
        <f>AT646</f>
        <v>0</v>
      </c>
      <c r="AS646" s="31"/>
      <c r="AT646" s="31">
        <v>0</v>
      </c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1">
        <f>BF646</f>
        <v>0</v>
      </c>
      <c r="BF646" s="31">
        <v>0</v>
      </c>
      <c r="BG646" s="31"/>
      <c r="BH646" s="31"/>
      <c r="BI646" s="31"/>
      <c r="BJ646" s="31"/>
      <c r="BK646" s="31"/>
      <c r="BL646" s="31"/>
      <c r="BM646" s="31"/>
      <c r="BN646" s="31"/>
      <c r="BO646" s="31"/>
      <c r="BP646" s="31"/>
      <c r="BQ646" s="31"/>
      <c r="BR646" s="31"/>
      <c r="BS646" s="31"/>
      <c r="BT646" s="31"/>
      <c r="BU646" s="31">
        <f>BV646</f>
        <v>0</v>
      </c>
      <c r="BV646" s="31">
        <v>0</v>
      </c>
      <c r="BW646" s="31"/>
      <c r="BX646" s="31"/>
      <c r="BY646" s="31"/>
      <c r="BZ646" s="31"/>
      <c r="CE646" s="749" t="e">
        <f t="shared" si="1199"/>
        <v>#DIV/0!</v>
      </c>
    </row>
    <row r="647" spans="1:83" s="45" customFormat="1" ht="28.5" hidden="1" customHeight="1" x14ac:dyDescent="0.25">
      <c r="B647" s="221"/>
      <c r="C647" s="34" t="s">
        <v>47</v>
      </c>
      <c r="D647" s="31">
        <f>E647</f>
        <v>0</v>
      </c>
      <c r="E647" s="31">
        <v>0</v>
      </c>
      <c r="F647" s="31"/>
      <c r="G647" s="31"/>
      <c r="H647" s="31"/>
      <c r="I647" s="31"/>
      <c r="J647" s="31">
        <f t="shared" si="1217"/>
        <v>0</v>
      </c>
      <c r="K647" s="31">
        <f>M647</f>
        <v>0</v>
      </c>
      <c r="L647" s="31"/>
      <c r="M647" s="31">
        <v>0</v>
      </c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>
        <f>AG647</f>
        <v>0</v>
      </c>
      <c r="AF647" s="31"/>
      <c r="AG647" s="31">
        <v>0</v>
      </c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>
        <f>AT647</f>
        <v>0</v>
      </c>
      <c r="AS647" s="31"/>
      <c r="AT647" s="31">
        <v>0</v>
      </c>
      <c r="AU647" s="31"/>
      <c r="AV647" s="31"/>
      <c r="AW647" s="31"/>
      <c r="AX647" s="31"/>
      <c r="AY647" s="31"/>
      <c r="AZ647" s="31"/>
      <c r="BA647" s="31"/>
      <c r="BB647" s="31"/>
      <c r="BC647" s="31"/>
      <c r="BD647" s="31"/>
      <c r="BE647" s="31">
        <f>BF647</f>
        <v>0</v>
      </c>
      <c r="BF647" s="31">
        <v>0</v>
      </c>
      <c r="BG647" s="31"/>
      <c r="BH647" s="31"/>
      <c r="BI647" s="31"/>
      <c r="BJ647" s="31"/>
      <c r="BK647" s="31"/>
      <c r="BL647" s="31"/>
      <c r="BM647" s="31"/>
      <c r="BN647" s="31"/>
      <c r="BO647" s="31"/>
      <c r="BP647" s="31"/>
      <c r="BQ647" s="31"/>
      <c r="BR647" s="31"/>
      <c r="BS647" s="31"/>
      <c r="BT647" s="31"/>
      <c r="BU647" s="31">
        <f>BV647</f>
        <v>0</v>
      </c>
      <c r="BV647" s="31">
        <v>0</v>
      </c>
      <c r="BW647" s="31"/>
      <c r="BX647" s="31"/>
      <c r="BY647" s="31"/>
      <c r="BZ647" s="31"/>
      <c r="CE647" s="749" t="e">
        <f t="shared" si="1199"/>
        <v>#DIV/0!</v>
      </c>
    </row>
    <row r="648" spans="1:83" s="23" customFormat="1" ht="46.5" hidden="1" customHeight="1" x14ac:dyDescent="0.25">
      <c r="B648" s="222"/>
      <c r="C648" s="21"/>
      <c r="D648" s="22"/>
      <c r="E648" s="22"/>
      <c r="F648" s="22"/>
      <c r="G648" s="22"/>
      <c r="H648" s="22"/>
      <c r="I648" s="22"/>
      <c r="J648" s="22"/>
      <c r="K648" s="41"/>
      <c r="L648" s="41"/>
      <c r="M648" s="22"/>
      <c r="N648" s="41"/>
      <c r="O648" s="22"/>
      <c r="P648" s="41"/>
      <c r="Q648" s="22"/>
      <c r="R648" s="41"/>
      <c r="S648" s="22"/>
      <c r="T648" s="41"/>
      <c r="U648" s="22"/>
      <c r="V648" s="22"/>
      <c r="W648" s="22"/>
      <c r="X648" s="22"/>
      <c r="Y648" s="22"/>
      <c r="Z648" s="22"/>
      <c r="AA648" s="22"/>
      <c r="AB648" s="22"/>
      <c r="AC648" s="22"/>
      <c r="AD648" s="41"/>
      <c r="AE648" s="22"/>
      <c r="AF648" s="41"/>
      <c r="AG648" s="22"/>
      <c r="AH648" s="41"/>
      <c r="AI648" s="22"/>
      <c r="AJ648" s="41"/>
      <c r="AK648" s="22"/>
      <c r="AL648" s="41"/>
      <c r="AM648" s="22"/>
      <c r="AN648" s="41"/>
      <c r="AO648" s="22"/>
      <c r="AP648" s="22"/>
      <c r="AQ648" s="41"/>
      <c r="AR648" s="22"/>
      <c r="AS648" s="41"/>
      <c r="AT648" s="22"/>
      <c r="AU648" s="41"/>
      <c r="AV648" s="22"/>
      <c r="AW648" s="41"/>
      <c r="AX648" s="22"/>
      <c r="AY648" s="41"/>
      <c r="AZ648" s="22"/>
      <c r="BA648" s="41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E648" s="749" t="e">
        <f t="shared" si="1199"/>
        <v>#DIV/0!</v>
      </c>
    </row>
    <row r="649" spans="1:83" s="45" customFormat="1" ht="162.75" hidden="1" customHeight="1" x14ac:dyDescent="0.25">
      <c r="B649" s="221" t="s">
        <v>98</v>
      </c>
      <c r="C649" s="39" t="s">
        <v>99</v>
      </c>
      <c r="D649" s="19" t="e">
        <f>E649</f>
        <v>#REF!</v>
      </c>
      <c r="E649" s="19" t="e">
        <f>E650+E652</f>
        <v>#REF!</v>
      </c>
      <c r="F649" s="19"/>
      <c r="G649" s="19"/>
      <c r="H649" s="31"/>
      <c r="I649" s="31"/>
      <c r="J649" s="19" t="e">
        <f>K649</f>
        <v>#REF!</v>
      </c>
      <c r="K649" s="19" t="e">
        <f>M649</f>
        <v>#REF!</v>
      </c>
      <c r="L649" s="19"/>
      <c r="M649" s="19" t="e">
        <f>M650+M652</f>
        <v>#REF!</v>
      </c>
      <c r="N649" s="19"/>
      <c r="O649" s="19"/>
      <c r="P649" s="19"/>
      <c r="Q649" s="19"/>
      <c r="R649" s="19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19">
        <f>AG649</f>
        <v>0</v>
      </c>
      <c r="AF649" s="19"/>
      <c r="AG649" s="19">
        <f>AG650+AG652</f>
        <v>0</v>
      </c>
      <c r="AH649" s="19"/>
      <c r="AI649" s="19"/>
      <c r="AJ649" s="19"/>
      <c r="AK649" s="19"/>
      <c r="AL649" s="19"/>
      <c r="AM649" s="31"/>
      <c r="AN649" s="31"/>
      <c r="AO649" s="31"/>
      <c r="AP649" s="31"/>
      <c r="AQ649" s="31"/>
      <c r="AR649" s="19">
        <f>AT649</f>
        <v>0</v>
      </c>
      <c r="AS649" s="19"/>
      <c r="AT649" s="19">
        <f>AT650+AT652</f>
        <v>0</v>
      </c>
      <c r="AU649" s="19"/>
      <c r="AV649" s="19"/>
      <c r="AW649" s="19"/>
      <c r="AX649" s="19"/>
      <c r="AY649" s="19"/>
      <c r="AZ649" s="31"/>
      <c r="BA649" s="31"/>
      <c r="BB649" s="31"/>
      <c r="BC649" s="31"/>
      <c r="BD649" s="31"/>
      <c r="BE649" s="19">
        <f>BF649</f>
        <v>0</v>
      </c>
      <c r="BF649" s="19">
        <f>BF650+BF652</f>
        <v>0</v>
      </c>
      <c r="BG649" s="19"/>
      <c r="BH649" s="31"/>
      <c r="BI649" s="31"/>
      <c r="BJ649" s="31"/>
      <c r="BK649" s="31"/>
      <c r="BL649" s="31"/>
      <c r="BM649" s="31"/>
      <c r="BN649" s="31"/>
      <c r="BO649" s="31"/>
      <c r="BP649" s="31"/>
      <c r="BQ649" s="31"/>
      <c r="BR649" s="31"/>
      <c r="BS649" s="31"/>
      <c r="BT649" s="31"/>
      <c r="BU649" s="19">
        <f>BV649</f>
        <v>0</v>
      </c>
      <c r="BV649" s="19">
        <f>BV650+BV652</f>
        <v>0</v>
      </c>
      <c r="BW649" s="19"/>
      <c r="BX649" s="19"/>
      <c r="BY649" s="31"/>
      <c r="BZ649" s="31"/>
      <c r="CE649" s="749" t="e">
        <f t="shared" si="1199"/>
        <v>#DIV/0!</v>
      </c>
    </row>
    <row r="650" spans="1:83" s="45" customFormat="1" ht="48" hidden="1" customHeight="1" x14ac:dyDescent="0.25">
      <c r="B650" s="221"/>
      <c r="C650" s="34" t="s">
        <v>39</v>
      </c>
      <c r="D650" s="31" t="e">
        <f>E650</f>
        <v>#REF!</v>
      </c>
      <c r="E650" s="31" t="e">
        <f>#REF!</f>
        <v>#REF!</v>
      </c>
      <c r="F650" s="31"/>
      <c r="G650" s="31"/>
      <c r="H650" s="31"/>
      <c r="I650" s="31"/>
      <c r="J650" s="31" t="e">
        <f>K650</f>
        <v>#REF!</v>
      </c>
      <c r="K650" s="31" t="e">
        <f>M650</f>
        <v>#REF!</v>
      </c>
      <c r="L650" s="31"/>
      <c r="M650" s="31" t="e">
        <f>#REF!</f>
        <v>#REF!</v>
      </c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>
        <f>AG650</f>
        <v>0</v>
      </c>
      <c r="AF650" s="31"/>
      <c r="AG650" s="31">
        <f>I626</f>
        <v>0</v>
      </c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>
        <f>AT650</f>
        <v>0</v>
      </c>
      <c r="AS650" s="31"/>
      <c r="AT650" s="31">
        <f>U626</f>
        <v>0</v>
      </c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1">
        <f>BF650</f>
        <v>0</v>
      </c>
      <c r="BF650" s="31">
        <f>V626</f>
        <v>0</v>
      </c>
      <c r="BG650" s="31"/>
      <c r="BH650" s="31"/>
      <c r="BI650" s="31"/>
      <c r="BJ650" s="31"/>
      <c r="BK650" s="31"/>
      <c r="BL650" s="31"/>
      <c r="BM650" s="31"/>
      <c r="BN650" s="31"/>
      <c r="BO650" s="31"/>
      <c r="BP650" s="31"/>
      <c r="BQ650" s="31"/>
      <c r="BR650" s="31"/>
      <c r="BS650" s="31"/>
      <c r="BT650" s="31"/>
      <c r="BU650" s="31">
        <f>BV650</f>
        <v>0</v>
      </c>
      <c r="BV650" s="31">
        <f>BF626</f>
        <v>0</v>
      </c>
      <c r="BW650" s="31"/>
      <c r="BX650" s="31"/>
      <c r="BY650" s="31"/>
      <c r="BZ650" s="31"/>
      <c r="CE650" s="749" t="e">
        <f t="shared" si="1199"/>
        <v>#DIV/0!</v>
      </c>
    </row>
    <row r="651" spans="1:83" s="45" customFormat="1" ht="48" hidden="1" customHeight="1" x14ac:dyDescent="0.25">
      <c r="B651" s="221"/>
      <c r="C651" s="34" t="s">
        <v>43</v>
      </c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31"/>
      <c r="BH651" s="31"/>
      <c r="BI651" s="31"/>
      <c r="BJ651" s="31"/>
      <c r="BK651" s="31"/>
      <c r="BL651" s="31"/>
      <c r="BM651" s="31"/>
      <c r="BN651" s="31"/>
      <c r="BO651" s="31"/>
      <c r="BP651" s="31"/>
      <c r="BQ651" s="31"/>
      <c r="BR651" s="31"/>
      <c r="BS651" s="31"/>
      <c r="BT651" s="31"/>
      <c r="BU651" s="31"/>
      <c r="BV651" s="31"/>
      <c r="BW651" s="31"/>
      <c r="BX651" s="31"/>
      <c r="BY651" s="31"/>
      <c r="BZ651" s="31"/>
      <c r="CE651" s="749" t="e">
        <f t="shared" si="1199"/>
        <v>#DIV/0!</v>
      </c>
    </row>
    <row r="652" spans="1:83" s="45" customFormat="1" ht="39.75" hidden="1" customHeight="1" x14ac:dyDescent="0.25">
      <c r="B652" s="221"/>
      <c r="C652" s="34" t="s">
        <v>47</v>
      </c>
      <c r="D652" s="31" t="e">
        <f>E652</f>
        <v>#REF!</v>
      </c>
      <c r="E652" s="31" t="e">
        <f>#REF!</f>
        <v>#REF!</v>
      </c>
      <c r="F652" s="31"/>
      <c r="G652" s="31"/>
      <c r="H652" s="31"/>
      <c r="I652" s="31"/>
      <c r="J652" s="31" t="e">
        <f>K652</f>
        <v>#REF!</v>
      </c>
      <c r="K652" s="31" t="e">
        <f>M652</f>
        <v>#REF!</v>
      </c>
      <c r="L652" s="31"/>
      <c r="M652" s="31" t="e">
        <f>#REF!</f>
        <v>#REF!</v>
      </c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>
        <f>AG652</f>
        <v>0</v>
      </c>
      <c r="AF652" s="31"/>
      <c r="AG652" s="31">
        <f>I627</f>
        <v>0</v>
      </c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>
        <f>AT652</f>
        <v>0</v>
      </c>
      <c r="AS652" s="31"/>
      <c r="AT652" s="31">
        <f>U627</f>
        <v>0</v>
      </c>
      <c r="AU652" s="31"/>
      <c r="AV652" s="31"/>
      <c r="AW652" s="31"/>
      <c r="AX652" s="31"/>
      <c r="AY652" s="31"/>
      <c r="AZ652" s="31"/>
      <c r="BA652" s="31"/>
      <c r="BB652" s="31"/>
      <c r="BC652" s="31"/>
      <c r="BD652" s="31"/>
      <c r="BE652" s="31">
        <f>BF652</f>
        <v>0</v>
      </c>
      <c r="BF652" s="31">
        <f>V627</f>
        <v>0</v>
      </c>
      <c r="BG652" s="31"/>
      <c r="BH652" s="31"/>
      <c r="BI652" s="31"/>
      <c r="BJ652" s="31"/>
      <c r="BK652" s="31"/>
      <c r="BL652" s="31"/>
      <c r="BM652" s="31"/>
      <c r="BN652" s="31"/>
      <c r="BO652" s="31"/>
      <c r="BP652" s="31"/>
      <c r="BQ652" s="31"/>
      <c r="BR652" s="31"/>
      <c r="BS652" s="31"/>
      <c r="BT652" s="31"/>
      <c r="BU652" s="31">
        <f>BV652</f>
        <v>0</v>
      </c>
      <c r="BV652" s="31">
        <f>BF627</f>
        <v>0</v>
      </c>
      <c r="BW652" s="31"/>
      <c r="BX652" s="31"/>
      <c r="BY652" s="31"/>
      <c r="BZ652" s="31"/>
      <c r="CE652" s="749" t="e">
        <f t="shared" si="1199"/>
        <v>#DIV/0!</v>
      </c>
    </row>
    <row r="653" spans="1:83" s="57" customFormat="1" ht="40.5" hidden="1" customHeight="1" x14ac:dyDescent="0.3">
      <c r="B653" s="937" t="s">
        <v>100</v>
      </c>
      <c r="C653" s="937"/>
      <c r="D653" s="89" t="e">
        <f>#REF!+D559+D631+D634+D620</f>
        <v>#REF!</v>
      </c>
      <c r="E653" s="33" t="e">
        <f>#REF!+E559+E631+E634+E620</f>
        <v>#REF!</v>
      </c>
      <c r="F653" s="33"/>
      <c r="G653" s="33"/>
      <c r="H653" s="89" t="e">
        <f>#REF!+H559+H631+H634+H620</f>
        <v>#REF!</v>
      </c>
      <c r="I653" s="89" t="e">
        <f>#REF!+I559+I631+I634+I620</f>
        <v>#REF!</v>
      </c>
      <c r="J653" s="89" t="e">
        <f>#REF!+J559+J631+J634+J620</f>
        <v>#REF!</v>
      </c>
      <c r="K653" s="19" t="e">
        <f>#REF!+K559+K631+K634+K620</f>
        <v>#REF!</v>
      </c>
      <c r="L653" s="19"/>
      <c r="M653" s="33" t="e">
        <f>#REF!+M559+M631+M634+M620</f>
        <v>#REF!</v>
      </c>
      <c r="N653" s="238"/>
      <c r="O653" s="33"/>
      <c r="P653" s="238"/>
      <c r="Q653" s="33"/>
      <c r="R653" s="238"/>
      <c r="S653" s="89" t="e">
        <f>#REF!+S559+S631+S634+S620</f>
        <v>#REF!</v>
      </c>
      <c r="T653" s="19"/>
      <c r="U653" s="89" t="e">
        <f>#REF!+U559+U631+U634+U620</f>
        <v>#REF!</v>
      </c>
      <c r="V653" s="89"/>
      <c r="W653" s="89"/>
      <c r="X653" s="89"/>
      <c r="Y653" s="89"/>
      <c r="Z653" s="89"/>
      <c r="AA653" s="89"/>
      <c r="AB653" s="89"/>
      <c r="AC653" s="89"/>
      <c r="AD653" s="19"/>
      <c r="AE653" s="89" t="e">
        <f>#REF!+AE559+AE631+AE634+AE620</f>
        <v>#REF!</v>
      </c>
      <c r="AF653" s="19"/>
      <c r="AG653" s="33" t="e">
        <f>#REF!+AG559+AG631+AG634+AG620</f>
        <v>#REF!</v>
      </c>
      <c r="AH653" s="238"/>
      <c r="AI653" s="33"/>
      <c r="AJ653" s="238"/>
      <c r="AK653" s="33"/>
      <c r="AL653" s="238"/>
      <c r="AM653" s="89" t="e">
        <f>#REF!+AM559+AM631+AM634+AM620</f>
        <v>#REF!</v>
      </c>
      <c r="AN653" s="19"/>
      <c r="AO653" s="89" t="e">
        <f>#REF!+AO559+AO631+AO634+AO620</f>
        <v>#REF!</v>
      </c>
      <c r="AP653" s="89"/>
      <c r="AQ653" s="19"/>
      <c r="AR653" s="89" t="e">
        <f>#REF!+AR559+AR631+AR634+AR620</f>
        <v>#REF!</v>
      </c>
      <c r="AS653" s="19"/>
      <c r="AT653" s="33" t="e">
        <f>#REF!+AT559+AT631+AT634+AT620</f>
        <v>#REF!</v>
      </c>
      <c r="AU653" s="238"/>
      <c r="AV653" s="33"/>
      <c r="AW653" s="238"/>
      <c r="AX653" s="33"/>
      <c r="AY653" s="238"/>
      <c r="AZ653" s="89" t="e">
        <f>#REF!+AZ559+AZ631+AZ634+AZ620</f>
        <v>#REF!</v>
      </c>
      <c r="BA653" s="19"/>
      <c r="BB653" s="89" t="e">
        <f>#REF!+BB559+BB631+BB634+BB620</f>
        <v>#REF!</v>
      </c>
      <c r="BC653" s="89"/>
      <c r="BD653" s="89"/>
      <c r="BE653" s="89" t="e">
        <f>#REF!+BE559+BE631+BE634+BE620</f>
        <v>#REF!</v>
      </c>
      <c r="BF653" s="33" t="e">
        <f>#REF!+BF559+BF631+BF634+BF620</f>
        <v>#REF!</v>
      </c>
      <c r="BG653" s="33"/>
      <c r="BH653" s="89" t="e">
        <f>#REF!+BH559+BH631+BH634+BH620</f>
        <v>#REF!</v>
      </c>
      <c r="BI653" s="89" t="e">
        <f>#REF!+BI559+BI631+BI634+BI620</f>
        <v>#REF!</v>
      </c>
      <c r="BJ653" s="89"/>
      <c r="BK653" s="89"/>
      <c r="BL653" s="89"/>
      <c r="BM653" s="89"/>
      <c r="BN653" s="89"/>
      <c r="BO653" s="89"/>
      <c r="BP653" s="89"/>
      <c r="BQ653" s="89"/>
      <c r="BR653" s="89"/>
      <c r="BS653" s="89"/>
      <c r="BT653" s="89"/>
      <c r="BU653" s="89" t="e">
        <f>#REF!+BU559+BU631+BU634+BU620</f>
        <v>#REF!</v>
      </c>
      <c r="BV653" s="33" t="e">
        <f>#REF!+BV559+BV631+BV634+BV620</f>
        <v>#REF!</v>
      </c>
      <c r="BW653" s="33"/>
      <c r="BX653" s="33"/>
      <c r="BY653" s="89" t="e">
        <f>#REF!+BY559+BY631+BY634+BY620</f>
        <v>#REF!</v>
      </c>
      <c r="BZ653" s="89" t="e">
        <f>#REF!+BZ559+BZ631+BZ634+BZ620</f>
        <v>#REF!</v>
      </c>
      <c r="CE653" s="749" t="e">
        <f t="shared" si="1199"/>
        <v>#REF!</v>
      </c>
    </row>
    <row r="654" spans="1:83" s="45" customFormat="1" ht="69" hidden="1" customHeight="1" x14ac:dyDescent="0.25">
      <c r="B654" s="221"/>
      <c r="C654" s="18" t="s">
        <v>31</v>
      </c>
      <c r="D654" s="19" t="e">
        <f>E654+H654+I654</f>
        <v>#REF!</v>
      </c>
      <c r="E654" s="19" t="e">
        <f>#REF!+E559+E620+E631+E634</f>
        <v>#REF!</v>
      </c>
      <c r="F654" s="19"/>
      <c r="G654" s="19"/>
      <c r="H654" s="19" t="e">
        <f>#REF!+H559+H620+H631+H634</f>
        <v>#REF!</v>
      </c>
      <c r="I654" s="19" t="e">
        <f>#REF!+I559+I620+I631+I634</f>
        <v>#REF!</v>
      </c>
      <c r="J654" s="19" t="e">
        <f>K654+M654+Q654</f>
        <v>#REF!</v>
      </c>
      <c r="K654" s="19" t="e">
        <f>M654+S654+U654</f>
        <v>#REF!</v>
      </c>
      <c r="L654" s="19"/>
      <c r="M654" s="19" t="e">
        <f>#REF!+M559+M620+M631+M634</f>
        <v>#REF!</v>
      </c>
      <c r="N654" s="19"/>
      <c r="O654" s="19"/>
      <c r="P654" s="19"/>
      <c r="Q654" s="19"/>
      <c r="R654" s="19"/>
      <c r="S654" s="19" t="e">
        <f>#REF!+S559+S620+S631+S634</f>
        <v>#REF!</v>
      </c>
      <c r="T654" s="19"/>
      <c r="U654" s="19" t="e">
        <f>#REF!+U559+U620+U631+U634</f>
        <v>#REF!</v>
      </c>
      <c r="V654" s="19"/>
      <c r="W654" s="19"/>
      <c r="X654" s="19"/>
      <c r="Y654" s="19"/>
      <c r="Z654" s="19"/>
      <c r="AA654" s="19"/>
      <c r="AB654" s="19"/>
      <c r="AC654" s="19"/>
      <c r="AD654" s="19"/>
      <c r="AE654" s="19" t="e">
        <f>AG654+AM654+AO654</f>
        <v>#REF!</v>
      </c>
      <c r="AF654" s="19"/>
      <c r="AG654" s="19" t="e">
        <f>#REF!+AG559+AG620+AG631+AG634</f>
        <v>#REF!</v>
      </c>
      <c r="AH654" s="19"/>
      <c r="AI654" s="19"/>
      <c r="AJ654" s="19"/>
      <c r="AK654" s="19"/>
      <c r="AL654" s="19"/>
      <c r="AM654" s="19" t="e">
        <f>#REF!+AM559+AM620+AM631+AM634</f>
        <v>#REF!</v>
      </c>
      <c r="AN654" s="19"/>
      <c r="AO654" s="19" t="e">
        <f>#REF!+AO559+AO620+AO631+AO634</f>
        <v>#REF!</v>
      </c>
      <c r="AP654" s="19"/>
      <c r="AQ654" s="19"/>
      <c r="AR654" s="19" t="e">
        <f>AT654+AZ654+BB654</f>
        <v>#REF!</v>
      </c>
      <c r="AS654" s="19"/>
      <c r="AT654" s="19" t="e">
        <f>#REF!+AT559+AT620+AT631+AT634</f>
        <v>#REF!</v>
      </c>
      <c r="AU654" s="19"/>
      <c r="AV654" s="19"/>
      <c r="AW654" s="19"/>
      <c r="AX654" s="19"/>
      <c r="AY654" s="19"/>
      <c r="AZ654" s="19" t="e">
        <f>#REF!+AZ559+AZ620+AZ631+AZ634</f>
        <v>#REF!</v>
      </c>
      <c r="BA654" s="19"/>
      <c r="BB654" s="19" t="e">
        <f>#REF!+BB559+BB620+BB631+BB634</f>
        <v>#REF!</v>
      </c>
      <c r="BC654" s="19"/>
      <c r="BD654" s="19"/>
      <c r="BE654" s="19" t="e">
        <f>BF654+BH654+BI654</f>
        <v>#REF!</v>
      </c>
      <c r="BF654" s="19" t="e">
        <f>#REF!+BF559+BF620+BF631+BF634</f>
        <v>#REF!</v>
      </c>
      <c r="BG654" s="19"/>
      <c r="BH654" s="19" t="e">
        <f>#REF!+BH559+BH620+BH631+BH634</f>
        <v>#REF!</v>
      </c>
      <c r="BI654" s="19" t="e">
        <f>#REF!+BI559+BI620+BI631+BI634</f>
        <v>#REF!</v>
      </c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 t="e">
        <f>BV654+BY654+BZ654</f>
        <v>#REF!</v>
      </c>
      <c r="BV654" s="19" t="e">
        <f>#REF!+BV559+BV620+BV631+BV634</f>
        <v>#REF!</v>
      </c>
      <c r="BW654" s="19"/>
      <c r="BX654" s="19"/>
      <c r="BY654" s="19" t="e">
        <f>#REF!+BY559+BY620+BY631+BY634</f>
        <v>#REF!</v>
      </c>
      <c r="BZ654" s="19" t="e">
        <f>#REF!+BZ559+BZ620+BZ631+BZ634</f>
        <v>#REF!</v>
      </c>
      <c r="CE654" s="749" t="e">
        <f t="shared" si="1199"/>
        <v>#REF!</v>
      </c>
    </row>
    <row r="655" spans="1:83" s="23" customFormat="1" ht="48" hidden="1" customHeight="1" x14ac:dyDescent="0.25">
      <c r="B655" s="222"/>
      <c r="C655" s="21" t="s">
        <v>32</v>
      </c>
      <c r="D655" s="22" t="e">
        <f>E655+H655+I655</f>
        <v>#REF!</v>
      </c>
      <c r="E655" s="22" t="e">
        <f>#REF!</f>
        <v>#REF!</v>
      </c>
      <c r="F655" s="22"/>
      <c r="G655" s="22"/>
      <c r="H655" s="22" t="e">
        <f>#REF!</f>
        <v>#REF!</v>
      </c>
      <c r="I655" s="22" t="e">
        <f>#REF!</f>
        <v>#REF!</v>
      </c>
      <c r="J655" s="22" t="e">
        <f>K655+M655+Q655</f>
        <v>#REF!</v>
      </c>
      <c r="K655" s="41" t="e">
        <f>M655+S655+U655</f>
        <v>#REF!</v>
      </c>
      <c r="L655" s="41"/>
      <c r="M655" s="22" t="e">
        <f>#REF!</f>
        <v>#REF!</v>
      </c>
      <c r="N655" s="41"/>
      <c r="O655" s="22"/>
      <c r="P655" s="41"/>
      <c r="Q655" s="22"/>
      <c r="R655" s="41"/>
      <c r="S655" s="22" t="e">
        <f>#REF!</f>
        <v>#REF!</v>
      </c>
      <c r="T655" s="41"/>
      <c r="U655" s="22" t="e">
        <f>#REF!</f>
        <v>#REF!</v>
      </c>
      <c r="V655" s="22"/>
      <c r="W655" s="22"/>
      <c r="X655" s="22"/>
      <c r="Y655" s="22"/>
      <c r="Z655" s="22"/>
      <c r="AA655" s="22"/>
      <c r="AB655" s="22"/>
      <c r="AC655" s="22"/>
      <c r="AD655" s="41"/>
      <c r="AE655" s="22" t="e">
        <f>AG655+AM655+AO655</f>
        <v>#REF!</v>
      </c>
      <c r="AF655" s="41"/>
      <c r="AG655" s="22" t="e">
        <f>#REF!</f>
        <v>#REF!</v>
      </c>
      <c r="AH655" s="41"/>
      <c r="AI655" s="22"/>
      <c r="AJ655" s="41"/>
      <c r="AK655" s="22"/>
      <c r="AL655" s="41"/>
      <c r="AM655" s="22" t="e">
        <f>#REF!</f>
        <v>#REF!</v>
      </c>
      <c r="AN655" s="41"/>
      <c r="AO655" s="22" t="e">
        <f>#REF!</f>
        <v>#REF!</v>
      </c>
      <c r="AP655" s="22"/>
      <c r="AQ655" s="41"/>
      <c r="AR655" s="22" t="e">
        <f>AT655+AZ655+BB655</f>
        <v>#REF!</v>
      </c>
      <c r="AS655" s="41"/>
      <c r="AT655" s="22" t="e">
        <f>#REF!</f>
        <v>#REF!</v>
      </c>
      <c r="AU655" s="41"/>
      <c r="AV655" s="22"/>
      <c r="AW655" s="41"/>
      <c r="AX655" s="22"/>
      <c r="AY655" s="41"/>
      <c r="AZ655" s="22" t="e">
        <f>#REF!</f>
        <v>#REF!</v>
      </c>
      <c r="BA655" s="41"/>
      <c r="BB655" s="22" t="e">
        <f>#REF!</f>
        <v>#REF!</v>
      </c>
      <c r="BC655" s="22"/>
      <c r="BD655" s="22"/>
      <c r="BE655" s="22" t="e">
        <f>BF655+BH655+BI655</f>
        <v>#REF!</v>
      </c>
      <c r="BF655" s="22" t="e">
        <f>#REF!</f>
        <v>#REF!</v>
      </c>
      <c r="BG655" s="22"/>
      <c r="BH655" s="22" t="e">
        <f>#REF!</f>
        <v>#REF!</v>
      </c>
      <c r="BI655" s="22" t="e">
        <f>#REF!</f>
        <v>#REF!</v>
      </c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 t="e">
        <f>BV655+BY655+BZ655</f>
        <v>#REF!</v>
      </c>
      <c r="BV655" s="22" t="e">
        <f>#REF!</f>
        <v>#REF!</v>
      </c>
      <c r="BW655" s="22"/>
      <c r="BX655" s="22"/>
      <c r="BY655" s="22" t="e">
        <f>#REF!</f>
        <v>#REF!</v>
      </c>
      <c r="BZ655" s="22" t="e">
        <f>#REF!</f>
        <v>#REF!</v>
      </c>
      <c r="CE655" s="749" t="e">
        <f t="shared" si="1199"/>
        <v>#REF!</v>
      </c>
    </row>
    <row r="656" spans="1:83" s="562" customFormat="1" ht="48" hidden="1" customHeight="1" x14ac:dyDescent="0.25">
      <c r="A656" s="562" t="s">
        <v>101</v>
      </c>
      <c r="B656" s="938" t="s">
        <v>33</v>
      </c>
      <c r="C656" s="938"/>
      <c r="D656" s="15" t="e">
        <f t="shared" ref="D656:I656" si="1218">D559</f>
        <v>#REF!</v>
      </c>
      <c r="E656" s="15">
        <f t="shared" si="1218"/>
        <v>0</v>
      </c>
      <c r="F656" s="15"/>
      <c r="G656" s="15"/>
      <c r="H656" s="15">
        <f t="shared" si="1218"/>
        <v>0</v>
      </c>
      <c r="I656" s="15" t="e">
        <f t="shared" si="1218"/>
        <v>#REF!</v>
      </c>
      <c r="J656" s="15" t="e">
        <f t="shared" ref="J656:AO656" si="1219">J559</f>
        <v>#REF!</v>
      </c>
      <c r="K656" s="635" t="e">
        <f t="shared" si="1219"/>
        <v>#REF!</v>
      </c>
      <c r="L656" s="635"/>
      <c r="M656" s="15">
        <f t="shared" si="1219"/>
        <v>0</v>
      </c>
      <c r="N656" s="635"/>
      <c r="O656" s="15"/>
      <c r="P656" s="635"/>
      <c r="Q656" s="15"/>
      <c r="R656" s="635"/>
      <c r="S656" s="15">
        <f t="shared" ref="S656:U656" si="1220">S559</f>
        <v>0</v>
      </c>
      <c r="T656" s="635"/>
      <c r="U656" s="15" t="e">
        <f t="shared" si="1220"/>
        <v>#REF!</v>
      </c>
      <c r="V656" s="15"/>
      <c r="W656" s="15"/>
      <c r="X656" s="15"/>
      <c r="Y656" s="15"/>
      <c r="Z656" s="15"/>
      <c r="AA656" s="15"/>
      <c r="AB656" s="15"/>
      <c r="AC656" s="15"/>
      <c r="AD656" s="635"/>
      <c r="AE656" s="15" t="e">
        <f t="shared" si="1219"/>
        <v>#REF!</v>
      </c>
      <c r="AF656" s="635"/>
      <c r="AG656" s="15">
        <f t="shared" si="1219"/>
        <v>0</v>
      </c>
      <c r="AH656" s="635"/>
      <c r="AI656" s="15"/>
      <c r="AJ656" s="635"/>
      <c r="AK656" s="15"/>
      <c r="AL656" s="635"/>
      <c r="AM656" s="15">
        <f t="shared" si="1219"/>
        <v>0</v>
      </c>
      <c r="AN656" s="635"/>
      <c r="AO656" s="15" t="e">
        <f t="shared" si="1219"/>
        <v>#REF!</v>
      </c>
      <c r="AP656" s="15"/>
      <c r="AQ656" s="635"/>
      <c r="AR656" s="15">
        <f t="shared" ref="AR656:AT656" si="1221">AR559</f>
        <v>0</v>
      </c>
      <c r="AS656" s="635"/>
      <c r="AT656" s="15">
        <f t="shared" si="1221"/>
        <v>0</v>
      </c>
      <c r="AU656" s="635"/>
      <c r="AV656" s="15"/>
      <c r="AW656" s="635"/>
      <c r="AX656" s="15"/>
      <c r="AY656" s="635"/>
      <c r="AZ656" s="15">
        <f t="shared" ref="AZ656:BB656" si="1222">AZ559</f>
        <v>0</v>
      </c>
      <c r="BA656" s="635"/>
      <c r="BB656" s="15">
        <f t="shared" si="1222"/>
        <v>0</v>
      </c>
      <c r="BC656" s="15"/>
      <c r="BD656" s="15"/>
      <c r="BE656" s="15">
        <f t="shared" ref="BE656:BI656" si="1223">BE559</f>
        <v>0</v>
      </c>
      <c r="BF656" s="15">
        <f t="shared" si="1223"/>
        <v>0</v>
      </c>
      <c r="BG656" s="15"/>
      <c r="BH656" s="15">
        <f t="shared" si="1223"/>
        <v>0</v>
      </c>
      <c r="BI656" s="15">
        <f t="shared" si="1223"/>
        <v>0</v>
      </c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>
        <f t="shared" ref="BU656" si="1224">BU559</f>
        <v>0</v>
      </c>
      <c r="BV656" s="15">
        <f t="shared" ref="BV656" si="1225">BV559</f>
        <v>0</v>
      </c>
      <c r="BW656" s="15"/>
      <c r="BX656" s="15"/>
      <c r="BY656" s="15">
        <f t="shared" ref="BY656:BZ656" si="1226">BY559</f>
        <v>0</v>
      </c>
      <c r="BZ656" s="15">
        <f t="shared" si="1226"/>
        <v>0</v>
      </c>
      <c r="CE656" s="749" t="e">
        <f t="shared" si="1199"/>
        <v>#REF!</v>
      </c>
    </row>
    <row r="657" spans="2:83" s="25" customFormat="1" ht="50.25" hidden="1" customHeight="1" x14ac:dyDescent="0.25">
      <c r="B657" s="945" t="s">
        <v>102</v>
      </c>
      <c r="C657" s="945"/>
      <c r="D657" s="945"/>
      <c r="E657" s="945"/>
      <c r="F657" s="945"/>
      <c r="G657" s="945"/>
      <c r="H657" s="945"/>
      <c r="I657" s="945"/>
      <c r="J657" s="945"/>
      <c r="K657" s="945"/>
      <c r="L657" s="945"/>
      <c r="M657" s="945"/>
      <c r="N657" s="945"/>
      <c r="O657" s="945"/>
      <c r="P657" s="945"/>
      <c r="Q657" s="945"/>
      <c r="R657" s="945"/>
      <c r="S657" s="945"/>
      <c r="T657" s="945"/>
      <c r="U657" s="945"/>
      <c r="V657" s="945"/>
      <c r="W657" s="945"/>
      <c r="X657" s="945"/>
      <c r="Y657" s="945"/>
      <c r="Z657" s="945"/>
      <c r="AA657" s="945"/>
      <c r="AB657" s="945"/>
      <c r="AC657" s="945"/>
      <c r="AD657" s="945"/>
      <c r="AE657" s="945"/>
      <c r="AF657" s="945"/>
      <c r="AG657" s="945"/>
      <c r="AH657" s="945"/>
      <c r="AI657" s="945"/>
      <c r="AJ657" s="945"/>
      <c r="AK657" s="945"/>
      <c r="AL657" s="945"/>
      <c r="AM657" s="945"/>
      <c r="AN657" s="945"/>
      <c r="AO657" s="945"/>
      <c r="AP657" s="945"/>
      <c r="AQ657" s="945"/>
      <c r="AR657" s="945"/>
      <c r="AS657" s="945"/>
      <c r="AT657" s="945"/>
      <c r="AU657" s="945"/>
      <c r="AV657" s="945"/>
      <c r="AW657" s="945"/>
      <c r="AX657" s="945"/>
      <c r="AY657" s="945"/>
      <c r="AZ657" s="945"/>
      <c r="BA657" s="945"/>
      <c r="BB657" s="945"/>
      <c r="BC657" s="945"/>
      <c r="BD657" s="945"/>
      <c r="BE657" s="945"/>
      <c r="BF657" s="945"/>
      <c r="BG657" s="945"/>
      <c r="BH657" s="945"/>
      <c r="BI657" s="945"/>
      <c r="BJ657" s="945"/>
      <c r="BK657" s="945"/>
      <c r="BL657" s="945"/>
      <c r="BM657" s="945"/>
      <c r="BN657" s="945"/>
      <c r="BO657" s="945"/>
      <c r="BP657" s="945"/>
      <c r="BQ657" s="945"/>
      <c r="BR657" s="945"/>
      <c r="BS657" s="945"/>
      <c r="BT657" s="58"/>
      <c r="BU657" s="58"/>
      <c r="CE657" s="749" t="e">
        <f t="shared" si="1199"/>
        <v>#DIV/0!</v>
      </c>
    </row>
    <row r="658" spans="2:83" s="59" customFormat="1" ht="114" hidden="1" customHeight="1" x14ac:dyDescent="0.25">
      <c r="B658" s="219">
        <v>4</v>
      </c>
      <c r="C658" s="149" t="s">
        <v>103</v>
      </c>
      <c r="D658" s="28" t="e">
        <f t="shared" ref="D658" si="1227">E658</f>
        <v>#REF!</v>
      </c>
      <c r="E658" s="28" t="e">
        <f>#REF!+E700+E712</f>
        <v>#REF!</v>
      </c>
      <c r="F658" s="28"/>
      <c r="G658" s="28"/>
      <c r="H658" s="28"/>
      <c r="I658" s="28" t="e">
        <f>#REF!+I700+I705+#REF!</f>
        <v>#REF!</v>
      </c>
      <c r="J658" s="28" t="e">
        <f>K658</f>
        <v>#REF!</v>
      </c>
      <c r="K658" s="19" t="e">
        <f t="shared" ref="K658" si="1228">M658</f>
        <v>#REF!</v>
      </c>
      <c r="L658" s="19"/>
      <c r="M658" s="28" t="e">
        <f>#REF!+M700+M712</f>
        <v>#REF!</v>
      </c>
      <c r="N658" s="19"/>
      <c r="O658" s="28"/>
      <c r="P658" s="19"/>
      <c r="Q658" s="28"/>
      <c r="R658" s="19"/>
      <c r="S658" s="28"/>
      <c r="T658" s="19"/>
      <c r="U658" s="28" t="e">
        <f>#REF!+U700+U705+#REF!</f>
        <v>#REF!</v>
      </c>
      <c r="V658" s="28"/>
      <c r="W658" s="28"/>
      <c r="X658" s="28"/>
      <c r="Y658" s="28"/>
      <c r="Z658" s="28"/>
      <c r="AA658" s="28"/>
      <c r="AB658" s="28"/>
      <c r="AC658" s="28"/>
      <c r="AD658" s="19"/>
      <c r="AE658" s="28" t="e">
        <f t="shared" ref="AE658" si="1229">AG658</f>
        <v>#REF!</v>
      </c>
      <c r="AF658" s="19"/>
      <c r="AG658" s="28" t="e">
        <f>#REF!+AG700+AG712</f>
        <v>#REF!</v>
      </c>
      <c r="AH658" s="19"/>
      <c r="AI658" s="28"/>
      <c r="AJ658" s="19"/>
      <c r="AK658" s="28"/>
      <c r="AL658" s="19"/>
      <c r="AM658" s="28"/>
      <c r="AN658" s="19"/>
      <c r="AO658" s="28" t="e">
        <f>#REF!+AO700+AO705+#REF!</f>
        <v>#REF!</v>
      </c>
      <c r="AP658" s="28"/>
      <c r="AQ658" s="19"/>
      <c r="AR658" s="28" t="e">
        <f t="shared" ref="AR658" si="1230">AT658</f>
        <v>#REF!</v>
      </c>
      <c r="AS658" s="19"/>
      <c r="AT658" s="28" t="e">
        <f>#REF!+AT700+AT712</f>
        <v>#REF!</v>
      </c>
      <c r="AU658" s="19"/>
      <c r="AV658" s="28"/>
      <c r="AW658" s="19"/>
      <c r="AX658" s="28"/>
      <c r="AY658" s="19"/>
      <c r="AZ658" s="28"/>
      <c r="BA658" s="19"/>
      <c r="BB658" s="28" t="e">
        <f>#REF!+BB700+BB705+#REF!</f>
        <v>#REF!</v>
      </c>
      <c r="BC658" s="28"/>
      <c r="BD658" s="28"/>
      <c r="BE658" s="28" t="e">
        <f t="shared" ref="BE658" si="1231">BF658</f>
        <v>#REF!</v>
      </c>
      <c r="BF658" s="28" t="e">
        <f>#REF!+BF700+BF712</f>
        <v>#REF!</v>
      </c>
      <c r="BG658" s="28"/>
      <c r="BH658" s="28"/>
      <c r="BI658" s="28" t="e">
        <f>#REF!+BI700+BI705+#REF!</f>
        <v>#REF!</v>
      </c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 t="e">
        <f t="shared" ref="BU658" si="1232">BV658</f>
        <v>#REF!</v>
      </c>
      <c r="BV658" s="28" t="e">
        <f>#REF!+BV700+BV712</f>
        <v>#REF!</v>
      </c>
      <c r="BW658" s="28"/>
      <c r="BX658" s="28"/>
      <c r="BY658" s="28"/>
      <c r="BZ658" s="28" t="e">
        <f>#REF!+BZ700+BZ705+#REF!</f>
        <v>#REF!</v>
      </c>
      <c r="CE658" s="749" t="e">
        <f t="shared" si="1199"/>
        <v>#REF!</v>
      </c>
    </row>
    <row r="659" spans="2:83" s="59" customFormat="1" ht="114" hidden="1" customHeight="1" x14ac:dyDescent="0.25">
      <c r="B659" s="204" t="s">
        <v>244</v>
      </c>
      <c r="C659" s="129" t="s">
        <v>82</v>
      </c>
      <c r="D659" s="28"/>
      <c r="E659" s="28"/>
      <c r="F659" s="28"/>
      <c r="G659" s="28"/>
      <c r="H659" s="28"/>
      <c r="I659" s="28"/>
      <c r="J659" s="28"/>
      <c r="K659" s="19"/>
      <c r="L659" s="19"/>
      <c r="M659" s="28"/>
      <c r="N659" s="19"/>
      <c r="O659" s="28"/>
      <c r="P659" s="19"/>
      <c r="Q659" s="28"/>
      <c r="R659" s="19"/>
      <c r="S659" s="28"/>
      <c r="T659" s="19"/>
      <c r="U659" s="28"/>
      <c r="V659" s="28"/>
      <c r="W659" s="28"/>
      <c r="X659" s="28"/>
      <c r="Y659" s="28"/>
      <c r="Z659" s="28"/>
      <c r="AA659" s="28"/>
      <c r="AB659" s="28"/>
      <c r="AC659" s="28"/>
      <c r="AD659" s="19"/>
      <c r="AE659" s="28"/>
      <c r="AF659" s="19"/>
      <c r="AG659" s="28"/>
      <c r="AH659" s="19"/>
      <c r="AI659" s="28"/>
      <c r="AJ659" s="19"/>
      <c r="AK659" s="28"/>
      <c r="AL659" s="19"/>
      <c r="AM659" s="28"/>
      <c r="AN659" s="19"/>
      <c r="AO659" s="28"/>
      <c r="AP659" s="28"/>
      <c r="AQ659" s="19"/>
      <c r="AR659" s="28"/>
      <c r="AS659" s="19"/>
      <c r="AT659" s="28"/>
      <c r="AU659" s="19"/>
      <c r="AV659" s="28"/>
      <c r="AW659" s="19"/>
      <c r="AX659" s="28"/>
      <c r="AY659" s="19"/>
      <c r="AZ659" s="28"/>
      <c r="BA659" s="19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E659" s="749" t="e">
        <f t="shared" si="1199"/>
        <v>#DIV/0!</v>
      </c>
    </row>
    <row r="660" spans="2:83" s="59" customFormat="1" ht="153.75" hidden="1" customHeight="1" x14ac:dyDescent="0.25">
      <c r="B660" s="207" t="s">
        <v>34</v>
      </c>
      <c r="C660" s="53" t="s">
        <v>315</v>
      </c>
      <c r="D660" s="28"/>
      <c r="E660" s="28"/>
      <c r="F660" s="28"/>
      <c r="G660" s="28"/>
      <c r="H660" s="28"/>
      <c r="I660" s="28"/>
      <c r="J660" s="28"/>
      <c r="K660" s="19"/>
      <c r="L660" s="19"/>
      <c r="M660" s="28"/>
      <c r="N660" s="19"/>
      <c r="O660" s="28"/>
      <c r="P660" s="19"/>
      <c r="Q660" s="28"/>
      <c r="R660" s="19"/>
      <c r="S660" s="28"/>
      <c r="T660" s="19"/>
      <c r="U660" s="28"/>
      <c r="V660" s="28"/>
      <c r="W660" s="28"/>
      <c r="X660" s="28"/>
      <c r="Y660" s="28"/>
      <c r="Z660" s="28"/>
      <c r="AA660" s="28"/>
      <c r="AB660" s="28"/>
      <c r="AC660" s="28"/>
      <c r="AD660" s="19"/>
      <c r="AE660" s="28"/>
      <c r="AF660" s="19"/>
      <c r="AG660" s="28"/>
      <c r="AH660" s="19"/>
      <c r="AI660" s="28"/>
      <c r="AJ660" s="19"/>
      <c r="AK660" s="28"/>
      <c r="AL660" s="19"/>
      <c r="AM660" s="28"/>
      <c r="AN660" s="19"/>
      <c r="AO660" s="28"/>
      <c r="AP660" s="28"/>
      <c r="AQ660" s="19"/>
      <c r="AR660" s="28"/>
      <c r="AS660" s="19"/>
      <c r="AT660" s="28"/>
      <c r="AU660" s="19"/>
      <c r="AV660" s="28"/>
      <c r="AW660" s="19"/>
      <c r="AX660" s="28"/>
      <c r="AY660" s="19"/>
      <c r="AZ660" s="28"/>
      <c r="BA660" s="19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E660" s="749" t="e">
        <f t="shared" si="1199"/>
        <v>#DIV/0!</v>
      </c>
    </row>
    <row r="661" spans="2:83" s="59" customFormat="1" ht="153.75" hidden="1" customHeight="1" x14ac:dyDescent="0.25">
      <c r="B661" s="207" t="s">
        <v>63</v>
      </c>
      <c r="C661" s="53" t="s">
        <v>316</v>
      </c>
      <c r="D661" s="28"/>
      <c r="E661" s="28"/>
      <c r="F661" s="28"/>
      <c r="G661" s="28"/>
      <c r="H661" s="28"/>
      <c r="I661" s="28"/>
      <c r="J661" s="28"/>
      <c r="K661" s="19"/>
      <c r="L661" s="19"/>
      <c r="M661" s="28"/>
      <c r="N661" s="19"/>
      <c r="O661" s="28"/>
      <c r="P661" s="19"/>
      <c r="Q661" s="28"/>
      <c r="R661" s="19"/>
      <c r="S661" s="28"/>
      <c r="T661" s="19"/>
      <c r="U661" s="28"/>
      <c r="V661" s="28"/>
      <c r="W661" s="28"/>
      <c r="X661" s="28"/>
      <c r="Y661" s="28"/>
      <c r="Z661" s="28"/>
      <c r="AA661" s="28"/>
      <c r="AB661" s="28"/>
      <c r="AC661" s="28"/>
      <c r="AD661" s="19"/>
      <c r="AE661" s="28"/>
      <c r="AF661" s="19"/>
      <c r="AG661" s="28"/>
      <c r="AH661" s="19"/>
      <c r="AI661" s="28"/>
      <c r="AJ661" s="19"/>
      <c r="AK661" s="28"/>
      <c r="AL661" s="19"/>
      <c r="AM661" s="28"/>
      <c r="AN661" s="19"/>
      <c r="AO661" s="28"/>
      <c r="AP661" s="28"/>
      <c r="AQ661" s="19"/>
      <c r="AR661" s="28"/>
      <c r="AS661" s="19"/>
      <c r="AT661" s="28"/>
      <c r="AU661" s="19"/>
      <c r="AV661" s="28"/>
      <c r="AW661" s="19"/>
      <c r="AX661" s="28"/>
      <c r="AY661" s="19"/>
      <c r="AZ661" s="28"/>
      <c r="BA661" s="19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E661" s="749" t="e">
        <f t="shared" si="1199"/>
        <v>#DIV/0!</v>
      </c>
    </row>
    <row r="662" spans="2:83" s="59" customFormat="1" ht="65.25" hidden="1" customHeight="1" x14ac:dyDescent="0.25">
      <c r="B662" s="204" t="s">
        <v>334</v>
      </c>
      <c r="C662" s="129" t="s">
        <v>332</v>
      </c>
      <c r="D662" s="28"/>
      <c r="E662" s="28"/>
      <c r="F662" s="28"/>
      <c r="G662" s="28"/>
      <c r="H662" s="28"/>
      <c r="I662" s="28"/>
      <c r="J662" s="28"/>
      <c r="K662" s="19"/>
      <c r="L662" s="19"/>
      <c r="M662" s="28"/>
      <c r="N662" s="19"/>
      <c r="O662" s="28"/>
      <c r="P662" s="19"/>
      <c r="Q662" s="28"/>
      <c r="R662" s="19"/>
      <c r="S662" s="28"/>
      <c r="T662" s="19"/>
      <c r="U662" s="28"/>
      <c r="V662" s="28"/>
      <c r="W662" s="28"/>
      <c r="X662" s="28"/>
      <c r="Y662" s="28"/>
      <c r="Z662" s="28"/>
      <c r="AA662" s="28"/>
      <c r="AB662" s="28"/>
      <c r="AC662" s="28"/>
      <c r="AD662" s="19"/>
      <c r="AE662" s="28"/>
      <c r="AF662" s="19"/>
      <c r="AG662" s="28"/>
      <c r="AH662" s="19"/>
      <c r="AI662" s="28"/>
      <c r="AJ662" s="19"/>
      <c r="AK662" s="28"/>
      <c r="AL662" s="19"/>
      <c r="AM662" s="28"/>
      <c r="AN662" s="19"/>
      <c r="AO662" s="28"/>
      <c r="AP662" s="28"/>
      <c r="AQ662" s="19"/>
      <c r="AR662" s="28"/>
      <c r="AS662" s="19"/>
      <c r="AT662" s="28"/>
      <c r="AU662" s="19"/>
      <c r="AV662" s="28"/>
      <c r="AW662" s="19"/>
      <c r="AX662" s="28"/>
      <c r="AY662" s="19"/>
      <c r="AZ662" s="28"/>
      <c r="BA662" s="19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E662" s="749" t="e">
        <f t="shared" si="1199"/>
        <v>#DIV/0!</v>
      </c>
    </row>
    <row r="663" spans="2:83" s="59" customFormat="1" ht="93.75" hidden="1" customHeight="1" x14ac:dyDescent="0.25">
      <c r="B663" s="207" t="s">
        <v>34</v>
      </c>
      <c r="C663" s="53" t="s">
        <v>333</v>
      </c>
      <c r="D663" s="28"/>
      <c r="E663" s="28"/>
      <c r="F663" s="28"/>
      <c r="G663" s="28"/>
      <c r="H663" s="28"/>
      <c r="I663" s="28"/>
      <c r="J663" s="28"/>
      <c r="K663" s="19"/>
      <c r="L663" s="19"/>
      <c r="M663" s="28"/>
      <c r="N663" s="19"/>
      <c r="O663" s="28"/>
      <c r="P663" s="19"/>
      <c r="Q663" s="28"/>
      <c r="R663" s="19"/>
      <c r="S663" s="28"/>
      <c r="T663" s="19"/>
      <c r="U663" s="28"/>
      <c r="V663" s="28"/>
      <c r="W663" s="28"/>
      <c r="X663" s="28"/>
      <c r="Y663" s="28"/>
      <c r="Z663" s="28"/>
      <c r="AA663" s="28"/>
      <c r="AB663" s="28"/>
      <c r="AC663" s="28"/>
      <c r="AD663" s="19"/>
      <c r="AE663" s="28"/>
      <c r="AF663" s="19"/>
      <c r="AG663" s="28"/>
      <c r="AH663" s="19"/>
      <c r="AI663" s="28"/>
      <c r="AJ663" s="19"/>
      <c r="AK663" s="28"/>
      <c r="AL663" s="19"/>
      <c r="AM663" s="28"/>
      <c r="AN663" s="19"/>
      <c r="AO663" s="28"/>
      <c r="AP663" s="28"/>
      <c r="AQ663" s="19"/>
      <c r="AR663" s="28"/>
      <c r="AS663" s="19"/>
      <c r="AT663" s="28"/>
      <c r="AU663" s="19"/>
      <c r="AV663" s="28"/>
      <c r="AW663" s="19"/>
      <c r="AX663" s="28"/>
      <c r="AY663" s="19"/>
      <c r="AZ663" s="28"/>
      <c r="BA663" s="19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E663" s="749" t="e">
        <f t="shared" ref="CE663:CE733" si="1233">BB663/I663</f>
        <v>#DIV/0!</v>
      </c>
    </row>
    <row r="664" spans="2:83" s="563" customFormat="1" ht="132" hidden="1" customHeight="1" x14ac:dyDescent="0.25">
      <c r="B664" s="431" t="s">
        <v>7</v>
      </c>
      <c r="C664" s="261" t="s">
        <v>371</v>
      </c>
      <c r="D664" s="545">
        <f>E664+G664+H664+I664</f>
        <v>323394.53177</v>
      </c>
      <c r="E664" s="545">
        <f>E665</f>
        <v>0</v>
      </c>
      <c r="F664" s="545"/>
      <c r="G664" s="545">
        <f t="shared" ref="G664:I664" si="1234">G665</f>
        <v>323394.53177</v>
      </c>
      <c r="H664" s="545">
        <f t="shared" si="1234"/>
        <v>0</v>
      </c>
      <c r="I664" s="545">
        <f t="shared" si="1234"/>
        <v>0</v>
      </c>
      <c r="J664" s="545"/>
      <c r="K664" s="618">
        <f>M664+Q664+S664+U664</f>
        <v>13715.237590000001</v>
      </c>
      <c r="L664" s="734"/>
      <c r="M664" s="545">
        <f>M665</f>
        <v>0</v>
      </c>
      <c r="N664" s="734"/>
      <c r="O664" s="552"/>
      <c r="P664" s="734"/>
      <c r="Q664" s="545">
        <f t="shared" ref="Q664:U664" si="1235">Q665</f>
        <v>13715.237590000001</v>
      </c>
      <c r="R664" s="734"/>
      <c r="S664" s="545">
        <f t="shared" si="1235"/>
        <v>0</v>
      </c>
      <c r="T664" s="734"/>
      <c r="U664" s="545">
        <f t="shared" si="1235"/>
        <v>0</v>
      </c>
      <c r="V664" s="545"/>
      <c r="W664" s="545"/>
      <c r="X664" s="545"/>
      <c r="Y664" s="545"/>
      <c r="Z664" s="545"/>
      <c r="AA664" s="545"/>
      <c r="AB664" s="545"/>
      <c r="AC664" s="545"/>
      <c r="AD664" s="734"/>
      <c r="AE664" s="545">
        <f>AG664+AK664+AM664+AO664</f>
        <v>59445.508359999993</v>
      </c>
      <c r="AF664" s="734"/>
      <c r="AG664" s="545">
        <f>AG665</f>
        <v>0</v>
      </c>
      <c r="AH664" s="734"/>
      <c r="AI664" s="552"/>
      <c r="AJ664" s="734"/>
      <c r="AK664" s="545">
        <f t="shared" ref="AK664" si="1236">AK665</f>
        <v>59445.508359999993</v>
      </c>
      <c r="AL664" s="734"/>
      <c r="AM664" s="545"/>
      <c r="AN664" s="734"/>
      <c r="AO664" s="545"/>
      <c r="AP664" s="545"/>
      <c r="AQ664" s="734"/>
      <c r="AR664" s="622">
        <f>AT664+AX664+AZ664+BB664</f>
        <v>287065.18673999998</v>
      </c>
      <c r="AS664" s="734"/>
      <c r="AT664" s="545">
        <f>AT665</f>
        <v>0</v>
      </c>
      <c r="AU664" s="734"/>
      <c r="AV664" s="552"/>
      <c r="AW664" s="734"/>
      <c r="AX664" s="545">
        <f t="shared" ref="AX664" si="1237">AX665</f>
        <v>287065.18673999998</v>
      </c>
      <c r="AY664" s="734"/>
      <c r="AZ664" s="545"/>
      <c r="BA664" s="734"/>
      <c r="BB664" s="545"/>
      <c r="BC664" s="545"/>
      <c r="BD664" s="545"/>
      <c r="BE664" s="545">
        <f>BF664+BG664+BH664+BI664</f>
        <v>0</v>
      </c>
      <c r="BF664" s="545">
        <f>BF665</f>
        <v>0</v>
      </c>
      <c r="BG664" s="545">
        <f t="shared" ref="BG664" si="1238">BG665</f>
        <v>0</v>
      </c>
      <c r="BH664" s="545"/>
      <c r="BI664" s="545"/>
      <c r="BJ664" s="433"/>
      <c r="BK664" s="433"/>
      <c r="BL664" s="433"/>
      <c r="BM664" s="433"/>
      <c r="BN664" s="433"/>
      <c r="BO664" s="433"/>
      <c r="BP664" s="433"/>
      <c r="BQ664" s="433"/>
      <c r="BR664" s="433"/>
      <c r="BS664" s="433"/>
      <c r="BT664" s="545"/>
      <c r="BU664" s="622">
        <f>BV664+BX664+BY664+BZ664</f>
        <v>0</v>
      </c>
      <c r="BV664" s="545">
        <f>BV665</f>
        <v>0</v>
      </c>
      <c r="BW664" s="552"/>
      <c r="BX664" s="545">
        <f t="shared" ref="BX664" si="1239">BX665</f>
        <v>0</v>
      </c>
      <c r="BY664" s="545"/>
      <c r="BZ664" s="545"/>
      <c r="CE664" s="749" t="e">
        <f t="shared" si="1233"/>
        <v>#DIV/0!</v>
      </c>
    </row>
    <row r="665" spans="2:83" s="45" customFormat="1" ht="54" hidden="1" customHeight="1" x14ac:dyDescent="0.25">
      <c r="B665" s="201"/>
      <c r="C665" s="98" t="s">
        <v>31</v>
      </c>
      <c r="D665" s="542">
        <f>E665+G665+H665+I665</f>
        <v>323394.53177</v>
      </c>
      <c r="E665" s="542">
        <f>E700+E712</f>
        <v>0</v>
      </c>
      <c r="F665" s="542"/>
      <c r="G665" s="542">
        <f t="shared" ref="G665:I665" si="1240">G700+G712</f>
        <v>323394.53177</v>
      </c>
      <c r="H665" s="542">
        <f t="shared" si="1240"/>
        <v>0</v>
      </c>
      <c r="I665" s="542">
        <f t="shared" si="1240"/>
        <v>0</v>
      </c>
      <c r="J665" s="542">
        <f>K665+M665+Q665</f>
        <v>27430.475180000001</v>
      </c>
      <c r="K665" s="618">
        <f>M665+Q665+S665+U665</f>
        <v>13715.237590000001</v>
      </c>
      <c r="L665" s="734"/>
      <c r="M665" s="542">
        <f>M700+M712</f>
        <v>0</v>
      </c>
      <c r="N665" s="734"/>
      <c r="O665" s="557"/>
      <c r="P665" s="734"/>
      <c r="Q665" s="542">
        <f t="shared" ref="Q665:U665" si="1241">Q700+Q712</f>
        <v>13715.237590000001</v>
      </c>
      <c r="R665" s="734"/>
      <c r="S665" s="542">
        <f t="shared" si="1241"/>
        <v>0</v>
      </c>
      <c r="T665" s="734"/>
      <c r="U665" s="542">
        <f t="shared" si="1241"/>
        <v>0</v>
      </c>
      <c r="V665" s="542">
        <f t="shared" ref="V665" si="1242">W665+X665+Y665</f>
        <v>0</v>
      </c>
      <c r="W665" s="542">
        <f>W434+W625+W637</f>
        <v>0</v>
      </c>
      <c r="X665" s="542"/>
      <c r="Y665" s="542"/>
      <c r="Z665" s="542">
        <f t="shared" ref="Z665" si="1243">AA665+AB665</f>
        <v>0</v>
      </c>
      <c r="AA665" s="542">
        <f>AA434+AA625+AA637</f>
        <v>0</v>
      </c>
      <c r="AB665" s="542">
        <f>H665</f>
        <v>0</v>
      </c>
      <c r="AC665" s="542"/>
      <c r="AD665" s="734"/>
      <c r="AE665" s="542">
        <f>AG665+AK665+AM665+AO665</f>
        <v>59445.508359999993</v>
      </c>
      <c r="AF665" s="734"/>
      <c r="AG665" s="542">
        <f>AG700+AG712</f>
        <v>0</v>
      </c>
      <c r="AH665" s="734"/>
      <c r="AI665" s="557"/>
      <c r="AJ665" s="734"/>
      <c r="AK665" s="542">
        <f t="shared" ref="AK665" si="1244">AK700+AK712</f>
        <v>59445.508359999993</v>
      </c>
      <c r="AL665" s="734"/>
      <c r="AM665" s="542">
        <f>AM434+AM625+AM635</f>
        <v>0</v>
      </c>
      <c r="AN665" s="734"/>
      <c r="AO665" s="542">
        <f>AO434+AO625+AO635</f>
        <v>0</v>
      </c>
      <c r="AP665" s="542">
        <f t="shared" ref="AP665" si="1245">AR665+AT665+AX665</f>
        <v>574130.37347999995</v>
      </c>
      <c r="AQ665" s="734"/>
      <c r="AR665" s="618">
        <f>AT665+AX665+AZ665+BB665</f>
        <v>287065.18673999998</v>
      </c>
      <c r="AS665" s="734"/>
      <c r="AT665" s="542">
        <f>AT700+AT712</f>
        <v>0</v>
      </c>
      <c r="AU665" s="734"/>
      <c r="AV665" s="557"/>
      <c r="AW665" s="734"/>
      <c r="AX665" s="542">
        <f t="shared" ref="AX665" si="1246">AX700+AX712</f>
        <v>287065.18673999998</v>
      </c>
      <c r="AY665" s="734"/>
      <c r="AZ665" s="542">
        <f>AZ434+AZ625+AZ635</f>
        <v>0</v>
      </c>
      <c r="BA665" s="734"/>
      <c r="BB665" s="542">
        <f>BB434+BB625+BB635</f>
        <v>0</v>
      </c>
      <c r="BC665" s="167"/>
      <c r="BD665" s="167"/>
      <c r="BE665" s="542">
        <f>BF665+BG665+BH665+BI665</f>
        <v>0</v>
      </c>
      <c r="BF665" s="542">
        <f>BF700+BF712</f>
        <v>0</v>
      </c>
      <c r="BG665" s="542">
        <f t="shared" ref="BG665" si="1247">BG700+BG712</f>
        <v>0</v>
      </c>
      <c r="BH665" s="542">
        <f>BH434+BH625+BH635</f>
        <v>0</v>
      </c>
      <c r="BI665" s="542">
        <f>BI434+BI625+BI635</f>
        <v>0</v>
      </c>
      <c r="BJ665" s="542">
        <f t="shared" ref="BJ665" si="1248">BK665+BL665+BM665</f>
        <v>0</v>
      </c>
      <c r="BK665" s="542">
        <f>BK434+BK625+BK637</f>
        <v>0</v>
      </c>
      <c r="BL665" s="167"/>
      <c r="BM665" s="167"/>
      <c r="BN665" s="542">
        <f t="shared" ref="BN665" si="1249">BO665+BR665+BS665</f>
        <v>0</v>
      </c>
      <c r="BO665" s="542">
        <f>BO434+BO625+BO637</f>
        <v>0</v>
      </c>
      <c r="BP665" s="557"/>
      <c r="BQ665" s="542"/>
      <c r="BR665" s="167"/>
      <c r="BS665" s="167"/>
      <c r="BT665" s="542"/>
      <c r="BU665" s="618">
        <f>BV665+BX665+BY665+BZ665</f>
        <v>0</v>
      </c>
      <c r="BV665" s="542">
        <f>BV700+BV712</f>
        <v>0</v>
      </c>
      <c r="BW665" s="557"/>
      <c r="BX665" s="542">
        <f t="shared" ref="BX665" si="1250">BX700+BX712</f>
        <v>0</v>
      </c>
      <c r="BY665" s="542">
        <f>BY434+BY625+BY635</f>
        <v>0</v>
      </c>
      <c r="BZ665" s="542">
        <f>BZ434+BZ625+BZ635</f>
        <v>0</v>
      </c>
      <c r="CE665" s="749" t="e">
        <f t="shared" si="1233"/>
        <v>#DIV/0!</v>
      </c>
    </row>
    <row r="666" spans="2:83" s="45" customFormat="1" ht="162.75" hidden="1" customHeight="1" x14ac:dyDescent="0.25">
      <c r="B666" s="127" t="s">
        <v>8</v>
      </c>
      <c r="C666" s="100" t="s">
        <v>442</v>
      </c>
      <c r="D666" s="546">
        <v>0</v>
      </c>
      <c r="E666" s="546">
        <v>0</v>
      </c>
      <c r="F666" s="546"/>
      <c r="G666" s="546">
        <v>0</v>
      </c>
      <c r="H666" s="546">
        <v>0</v>
      </c>
      <c r="I666" s="546">
        <v>0</v>
      </c>
      <c r="J666" s="546">
        <f>K666-D666</f>
        <v>0</v>
      </c>
      <c r="K666" s="624">
        <f t="shared" ref="K666:K675" si="1251">U666</f>
        <v>0</v>
      </c>
      <c r="L666" s="734"/>
      <c r="M666" s="546"/>
      <c r="N666" s="734"/>
      <c r="O666" s="550"/>
      <c r="P666" s="734"/>
      <c r="Q666" s="546"/>
      <c r="R666" s="734"/>
      <c r="S666" s="546"/>
      <c r="T666" s="734"/>
      <c r="U666" s="546">
        <f>U667+U669+U672+U674</f>
        <v>0</v>
      </c>
      <c r="V666" s="546"/>
      <c r="W666" s="546"/>
      <c r="X666" s="546"/>
      <c r="Y666" s="546"/>
      <c r="Z666" s="546"/>
      <c r="AA666" s="546"/>
      <c r="AB666" s="546"/>
      <c r="AC666" s="546"/>
      <c r="AD666" s="734"/>
      <c r="AE666" s="546"/>
      <c r="AF666" s="734"/>
      <c r="AG666" s="546"/>
      <c r="AH666" s="734"/>
      <c r="AI666" s="550"/>
      <c r="AJ666" s="734"/>
      <c r="AK666" s="546"/>
      <c r="AL666" s="734"/>
      <c r="AM666" s="546"/>
      <c r="AN666" s="734"/>
      <c r="AO666" s="546"/>
      <c r="AP666" s="546"/>
      <c r="AQ666" s="734"/>
      <c r="AR666" s="624"/>
      <c r="AS666" s="734"/>
      <c r="AT666" s="546"/>
      <c r="AU666" s="734"/>
      <c r="AV666" s="550"/>
      <c r="AW666" s="734"/>
      <c r="AX666" s="546"/>
      <c r="AY666" s="734"/>
      <c r="AZ666" s="546"/>
      <c r="BA666" s="734"/>
      <c r="BB666" s="546"/>
      <c r="BC666" s="546"/>
      <c r="BD666" s="546"/>
      <c r="BE666" s="546"/>
      <c r="BF666" s="546"/>
      <c r="BG666" s="546"/>
      <c r="BH666" s="546"/>
      <c r="BI666" s="546"/>
      <c r="BJ666" s="546"/>
      <c r="BK666" s="546"/>
      <c r="BL666" s="546"/>
      <c r="BM666" s="546"/>
      <c r="BN666" s="546"/>
      <c r="BO666" s="546"/>
      <c r="BP666" s="550"/>
      <c r="BQ666" s="546"/>
      <c r="BR666" s="546"/>
      <c r="BS666" s="546"/>
      <c r="BT666" s="546"/>
      <c r="BU666" s="624"/>
      <c r="BV666" s="546"/>
      <c r="BW666" s="550"/>
      <c r="BX666" s="546"/>
      <c r="BY666" s="546"/>
      <c r="BZ666" s="546"/>
      <c r="CE666" s="749" t="e">
        <f t="shared" si="1233"/>
        <v>#DIV/0!</v>
      </c>
    </row>
    <row r="667" spans="2:83" s="45" customFormat="1" ht="54" hidden="1" customHeight="1" x14ac:dyDescent="0.25">
      <c r="B667" s="201" t="s">
        <v>9</v>
      </c>
      <c r="C667" s="127" t="s">
        <v>66</v>
      </c>
      <c r="D667" s="542">
        <f>I667</f>
        <v>0</v>
      </c>
      <c r="E667" s="542"/>
      <c r="F667" s="542"/>
      <c r="G667" s="542"/>
      <c r="H667" s="542"/>
      <c r="I667" s="542">
        <v>0</v>
      </c>
      <c r="J667" s="542">
        <f>K667-D667</f>
        <v>0</v>
      </c>
      <c r="K667" s="618">
        <f t="shared" si="1251"/>
        <v>0</v>
      </c>
      <c r="L667" s="734"/>
      <c r="M667" s="542"/>
      <c r="N667" s="734"/>
      <c r="O667" s="557"/>
      <c r="P667" s="734"/>
      <c r="Q667" s="542"/>
      <c r="R667" s="734"/>
      <c r="S667" s="542"/>
      <c r="T667" s="734"/>
      <c r="U667" s="542">
        <f>U668</f>
        <v>0</v>
      </c>
      <c r="V667" s="542"/>
      <c r="W667" s="542"/>
      <c r="X667" s="542"/>
      <c r="Y667" s="542"/>
      <c r="Z667" s="542"/>
      <c r="AA667" s="542"/>
      <c r="AB667" s="542"/>
      <c r="AC667" s="542"/>
      <c r="AD667" s="734"/>
      <c r="AE667" s="542"/>
      <c r="AF667" s="734"/>
      <c r="AG667" s="542"/>
      <c r="AH667" s="734"/>
      <c r="AI667" s="557"/>
      <c r="AJ667" s="734"/>
      <c r="AK667" s="542"/>
      <c r="AL667" s="734"/>
      <c r="AM667" s="542"/>
      <c r="AN667" s="734"/>
      <c r="AO667" s="542"/>
      <c r="AP667" s="542"/>
      <c r="AQ667" s="734"/>
      <c r="AR667" s="618"/>
      <c r="AS667" s="734"/>
      <c r="AT667" s="542"/>
      <c r="AU667" s="734"/>
      <c r="AV667" s="557"/>
      <c r="AW667" s="734"/>
      <c r="AX667" s="542"/>
      <c r="AY667" s="734"/>
      <c r="AZ667" s="542"/>
      <c r="BA667" s="734"/>
      <c r="BB667" s="542"/>
      <c r="BC667" s="167"/>
      <c r="BD667" s="167"/>
      <c r="BE667" s="542"/>
      <c r="BF667" s="542"/>
      <c r="BG667" s="542"/>
      <c r="BH667" s="542"/>
      <c r="BI667" s="542"/>
      <c r="BJ667" s="542"/>
      <c r="BK667" s="542"/>
      <c r="BL667" s="167"/>
      <c r="BM667" s="167"/>
      <c r="BN667" s="542"/>
      <c r="BO667" s="542"/>
      <c r="BP667" s="557"/>
      <c r="BQ667" s="542"/>
      <c r="BR667" s="167"/>
      <c r="BS667" s="167"/>
      <c r="BT667" s="542"/>
      <c r="BU667" s="618"/>
      <c r="BV667" s="542"/>
      <c r="BW667" s="557"/>
      <c r="BX667" s="542"/>
      <c r="BY667" s="542"/>
      <c r="BZ667" s="542"/>
      <c r="CE667" s="749" t="e">
        <f t="shared" si="1233"/>
        <v>#DIV/0!</v>
      </c>
    </row>
    <row r="668" spans="2:83" s="45" customFormat="1" ht="129" hidden="1" customHeight="1" x14ac:dyDescent="0.25">
      <c r="B668" s="201" t="s">
        <v>34</v>
      </c>
      <c r="C668" s="53" t="s">
        <v>263</v>
      </c>
      <c r="D668" s="107">
        <f>I668</f>
        <v>0</v>
      </c>
      <c r="E668" s="107"/>
      <c r="F668" s="107"/>
      <c r="G668" s="107"/>
      <c r="H668" s="107"/>
      <c r="I668" s="107">
        <v>0</v>
      </c>
      <c r="J668" s="107">
        <f t="shared" ref="J668:J675" si="1252">K668-D668</f>
        <v>0</v>
      </c>
      <c r="K668" s="107">
        <f t="shared" si="1251"/>
        <v>0</v>
      </c>
      <c r="L668" s="107"/>
      <c r="M668" s="542"/>
      <c r="N668" s="734"/>
      <c r="O668" s="557"/>
      <c r="P668" s="734"/>
      <c r="Q668" s="542"/>
      <c r="R668" s="734"/>
      <c r="S668" s="542"/>
      <c r="T668" s="734"/>
      <c r="U668" s="107"/>
      <c r="V668" s="542"/>
      <c r="W668" s="542"/>
      <c r="X668" s="542"/>
      <c r="Y668" s="542"/>
      <c r="Z668" s="542"/>
      <c r="AA668" s="542"/>
      <c r="AB668" s="542"/>
      <c r="AC668" s="542"/>
      <c r="AD668" s="734"/>
      <c r="AE668" s="542"/>
      <c r="AF668" s="734"/>
      <c r="AG668" s="542"/>
      <c r="AH668" s="734"/>
      <c r="AI668" s="557"/>
      <c r="AJ668" s="734"/>
      <c r="AK668" s="542"/>
      <c r="AL668" s="734"/>
      <c r="AM668" s="542"/>
      <c r="AN668" s="734"/>
      <c r="AO668" s="542"/>
      <c r="AP668" s="542"/>
      <c r="AQ668" s="734"/>
      <c r="AR668" s="618"/>
      <c r="AS668" s="734"/>
      <c r="AT668" s="542"/>
      <c r="AU668" s="734"/>
      <c r="AV668" s="557"/>
      <c r="AW668" s="734"/>
      <c r="AX668" s="542"/>
      <c r="AY668" s="734"/>
      <c r="AZ668" s="542"/>
      <c r="BA668" s="734"/>
      <c r="BB668" s="542"/>
      <c r="BC668" s="167"/>
      <c r="BD668" s="167"/>
      <c r="BE668" s="542"/>
      <c r="BF668" s="542"/>
      <c r="BG668" s="542"/>
      <c r="BH668" s="542"/>
      <c r="BI668" s="542"/>
      <c r="BJ668" s="542"/>
      <c r="BK668" s="542"/>
      <c r="BL668" s="167"/>
      <c r="BM668" s="167"/>
      <c r="BN668" s="542"/>
      <c r="BO668" s="542"/>
      <c r="BP668" s="557"/>
      <c r="BQ668" s="542"/>
      <c r="BR668" s="167"/>
      <c r="BS668" s="167"/>
      <c r="BT668" s="542"/>
      <c r="BU668" s="618"/>
      <c r="BV668" s="542"/>
      <c r="BW668" s="557"/>
      <c r="BX668" s="542"/>
      <c r="BY668" s="542"/>
      <c r="BZ668" s="542"/>
      <c r="CE668" s="749" t="e">
        <f t="shared" si="1233"/>
        <v>#DIV/0!</v>
      </c>
    </row>
    <row r="669" spans="2:83" s="45" customFormat="1" ht="54" hidden="1" customHeight="1" x14ac:dyDescent="0.25">
      <c r="B669" s="201" t="s">
        <v>443</v>
      </c>
      <c r="C669" s="129" t="s">
        <v>70</v>
      </c>
      <c r="D669" s="542">
        <f>I669</f>
        <v>0</v>
      </c>
      <c r="E669" s="542"/>
      <c r="F669" s="542"/>
      <c r="G669" s="542"/>
      <c r="H669" s="542"/>
      <c r="I669" s="542">
        <v>0</v>
      </c>
      <c r="J669" s="542">
        <f t="shared" si="1252"/>
        <v>0</v>
      </c>
      <c r="K669" s="618">
        <f t="shared" si="1251"/>
        <v>0</v>
      </c>
      <c r="L669" s="734"/>
      <c r="M669" s="542"/>
      <c r="N669" s="734"/>
      <c r="O669" s="557"/>
      <c r="P669" s="734"/>
      <c r="Q669" s="542"/>
      <c r="R669" s="734"/>
      <c r="S669" s="542"/>
      <c r="T669" s="734"/>
      <c r="U669" s="542">
        <f>U670+U671</f>
        <v>0</v>
      </c>
      <c r="V669" s="542"/>
      <c r="W669" s="542"/>
      <c r="X669" s="542"/>
      <c r="Y669" s="542"/>
      <c r="Z669" s="542"/>
      <c r="AA669" s="542"/>
      <c r="AB669" s="542"/>
      <c r="AC669" s="542"/>
      <c r="AD669" s="734"/>
      <c r="AE669" s="542"/>
      <c r="AF669" s="734"/>
      <c r="AG669" s="542"/>
      <c r="AH669" s="734"/>
      <c r="AI669" s="557"/>
      <c r="AJ669" s="734"/>
      <c r="AK669" s="542"/>
      <c r="AL669" s="734"/>
      <c r="AM669" s="542"/>
      <c r="AN669" s="734"/>
      <c r="AO669" s="542"/>
      <c r="AP669" s="542"/>
      <c r="AQ669" s="734"/>
      <c r="AR669" s="618"/>
      <c r="AS669" s="734"/>
      <c r="AT669" s="542"/>
      <c r="AU669" s="734"/>
      <c r="AV669" s="557"/>
      <c r="AW669" s="734"/>
      <c r="AX669" s="542"/>
      <c r="AY669" s="734"/>
      <c r="AZ669" s="542"/>
      <c r="BA669" s="734"/>
      <c r="BB669" s="542"/>
      <c r="BC669" s="167"/>
      <c r="BD669" s="167"/>
      <c r="BE669" s="542"/>
      <c r="BF669" s="542"/>
      <c r="BG669" s="542"/>
      <c r="BH669" s="542"/>
      <c r="BI669" s="542"/>
      <c r="BJ669" s="542"/>
      <c r="BK669" s="542"/>
      <c r="BL669" s="167"/>
      <c r="BM669" s="167"/>
      <c r="BN669" s="542"/>
      <c r="BO669" s="542"/>
      <c r="BP669" s="557"/>
      <c r="BQ669" s="542"/>
      <c r="BR669" s="167"/>
      <c r="BS669" s="167"/>
      <c r="BT669" s="542"/>
      <c r="BU669" s="618"/>
      <c r="BV669" s="542"/>
      <c r="BW669" s="557"/>
      <c r="BX669" s="542"/>
      <c r="BY669" s="542"/>
      <c r="BZ669" s="542"/>
      <c r="CE669" s="749" t="e">
        <f t="shared" si="1233"/>
        <v>#DIV/0!</v>
      </c>
    </row>
    <row r="670" spans="2:83" s="45" customFormat="1" ht="93" hidden="1" customHeight="1" x14ac:dyDescent="0.25">
      <c r="B670" s="201" t="s">
        <v>34</v>
      </c>
      <c r="C670" s="53" t="s">
        <v>221</v>
      </c>
      <c r="D670" s="107">
        <f>I670</f>
        <v>0</v>
      </c>
      <c r="E670" s="107"/>
      <c r="F670" s="107"/>
      <c r="G670" s="107"/>
      <c r="H670" s="107"/>
      <c r="I670" s="107">
        <v>0</v>
      </c>
      <c r="J670" s="107">
        <f t="shared" si="1252"/>
        <v>0</v>
      </c>
      <c r="K670" s="107">
        <f t="shared" si="1251"/>
        <v>0</v>
      </c>
      <c r="L670" s="107"/>
      <c r="M670" s="542"/>
      <c r="N670" s="734"/>
      <c r="O670" s="557"/>
      <c r="P670" s="734"/>
      <c r="Q670" s="542"/>
      <c r="R670" s="734"/>
      <c r="S670" s="542"/>
      <c r="T670" s="734"/>
      <c r="U670" s="107"/>
      <c r="V670" s="542"/>
      <c r="W670" s="542"/>
      <c r="X670" s="542"/>
      <c r="Y670" s="542"/>
      <c r="Z670" s="542"/>
      <c r="AA670" s="542"/>
      <c r="AB670" s="542"/>
      <c r="AC670" s="542"/>
      <c r="AD670" s="734"/>
      <c r="AE670" s="542"/>
      <c r="AF670" s="734"/>
      <c r="AG670" s="542"/>
      <c r="AH670" s="734"/>
      <c r="AI670" s="557"/>
      <c r="AJ670" s="734"/>
      <c r="AK670" s="542"/>
      <c r="AL670" s="734"/>
      <c r="AM670" s="542"/>
      <c r="AN670" s="734"/>
      <c r="AO670" s="542"/>
      <c r="AP670" s="542"/>
      <c r="AQ670" s="734"/>
      <c r="AR670" s="618"/>
      <c r="AS670" s="734"/>
      <c r="AT670" s="542"/>
      <c r="AU670" s="734"/>
      <c r="AV670" s="557"/>
      <c r="AW670" s="734"/>
      <c r="AX670" s="542"/>
      <c r="AY670" s="734"/>
      <c r="AZ670" s="542"/>
      <c r="BA670" s="734"/>
      <c r="BB670" s="542"/>
      <c r="BC670" s="167"/>
      <c r="BD670" s="167"/>
      <c r="BE670" s="542"/>
      <c r="BF670" s="542"/>
      <c r="BG670" s="542"/>
      <c r="BH670" s="542"/>
      <c r="BI670" s="542"/>
      <c r="BJ670" s="542"/>
      <c r="BK670" s="542"/>
      <c r="BL670" s="167"/>
      <c r="BM670" s="167"/>
      <c r="BN670" s="542"/>
      <c r="BO670" s="542"/>
      <c r="BP670" s="557"/>
      <c r="BQ670" s="542"/>
      <c r="BR670" s="167"/>
      <c r="BS670" s="167"/>
      <c r="BT670" s="542"/>
      <c r="BU670" s="618"/>
      <c r="BV670" s="542"/>
      <c r="BW670" s="557"/>
      <c r="BX670" s="542"/>
      <c r="BY670" s="542"/>
      <c r="BZ670" s="542"/>
      <c r="CE670" s="749" t="e">
        <f t="shared" si="1233"/>
        <v>#DIV/0!</v>
      </c>
    </row>
    <row r="671" spans="2:83" s="45" customFormat="1" ht="96.75" hidden="1" customHeight="1" x14ac:dyDescent="0.25">
      <c r="B671" s="201" t="s">
        <v>63</v>
      </c>
      <c r="C671" s="53" t="s">
        <v>444</v>
      </c>
      <c r="D671" s="542"/>
      <c r="E671" s="542"/>
      <c r="F671" s="542"/>
      <c r="G671" s="542"/>
      <c r="H671" s="542"/>
      <c r="I671" s="542"/>
      <c r="J671" s="107">
        <f t="shared" si="1252"/>
        <v>0</v>
      </c>
      <c r="K671" s="107">
        <f t="shared" si="1251"/>
        <v>0</v>
      </c>
      <c r="L671" s="107"/>
      <c r="M671" s="542"/>
      <c r="N671" s="734"/>
      <c r="O671" s="557"/>
      <c r="P671" s="734"/>
      <c r="Q671" s="542"/>
      <c r="R671" s="734"/>
      <c r="S671" s="542"/>
      <c r="T671" s="734"/>
      <c r="U671" s="107"/>
      <c r="V671" s="542"/>
      <c r="W671" s="542"/>
      <c r="X671" s="542"/>
      <c r="Y671" s="542"/>
      <c r="Z671" s="542"/>
      <c r="AA671" s="542"/>
      <c r="AB671" s="542"/>
      <c r="AC671" s="542"/>
      <c r="AD671" s="734"/>
      <c r="AE671" s="542"/>
      <c r="AF671" s="734"/>
      <c r="AG671" s="542"/>
      <c r="AH671" s="734"/>
      <c r="AI671" s="557"/>
      <c r="AJ671" s="734"/>
      <c r="AK671" s="542"/>
      <c r="AL671" s="734"/>
      <c r="AM671" s="542"/>
      <c r="AN671" s="734"/>
      <c r="AO671" s="542"/>
      <c r="AP671" s="542"/>
      <c r="AQ671" s="734"/>
      <c r="AR671" s="618"/>
      <c r="AS671" s="734"/>
      <c r="AT671" s="542"/>
      <c r="AU671" s="734"/>
      <c r="AV671" s="557"/>
      <c r="AW671" s="734"/>
      <c r="AX671" s="542"/>
      <c r="AY671" s="734"/>
      <c r="AZ671" s="542"/>
      <c r="BA671" s="734"/>
      <c r="BB671" s="542"/>
      <c r="BC671" s="167"/>
      <c r="BD671" s="167"/>
      <c r="BE671" s="542"/>
      <c r="BF671" s="542"/>
      <c r="BG671" s="542"/>
      <c r="BH671" s="542"/>
      <c r="BI671" s="542"/>
      <c r="BJ671" s="542"/>
      <c r="BK671" s="542"/>
      <c r="BL671" s="167"/>
      <c r="BM671" s="167"/>
      <c r="BN671" s="542"/>
      <c r="BO671" s="542"/>
      <c r="BP671" s="557"/>
      <c r="BQ671" s="542"/>
      <c r="BR671" s="167"/>
      <c r="BS671" s="167"/>
      <c r="BT671" s="542"/>
      <c r="BU671" s="618"/>
      <c r="BV671" s="542"/>
      <c r="BW671" s="557"/>
      <c r="BX671" s="542"/>
      <c r="BY671" s="542"/>
      <c r="BZ671" s="542"/>
      <c r="CE671" s="749" t="e">
        <f t="shared" si="1233"/>
        <v>#DIV/0!</v>
      </c>
    </row>
    <row r="672" spans="2:83" s="45" customFormat="1" ht="54" hidden="1" customHeight="1" x14ac:dyDescent="0.25">
      <c r="B672" s="201" t="s">
        <v>446</v>
      </c>
      <c r="C672" s="129" t="s">
        <v>82</v>
      </c>
      <c r="D672" s="542">
        <f>I672</f>
        <v>0</v>
      </c>
      <c r="E672" s="542"/>
      <c r="F672" s="542"/>
      <c r="G672" s="542"/>
      <c r="H672" s="542"/>
      <c r="I672" s="542">
        <v>0</v>
      </c>
      <c r="J672" s="542">
        <f t="shared" si="1252"/>
        <v>0</v>
      </c>
      <c r="K672" s="618">
        <f t="shared" si="1251"/>
        <v>0</v>
      </c>
      <c r="L672" s="734"/>
      <c r="M672" s="542"/>
      <c r="N672" s="734"/>
      <c r="O672" s="557"/>
      <c r="P672" s="734"/>
      <c r="Q672" s="542"/>
      <c r="R672" s="734"/>
      <c r="S672" s="542"/>
      <c r="T672" s="734"/>
      <c r="U672" s="542">
        <f>U673</f>
        <v>0</v>
      </c>
      <c r="V672" s="542"/>
      <c r="W672" s="542"/>
      <c r="X672" s="542"/>
      <c r="Y672" s="542"/>
      <c r="Z672" s="542"/>
      <c r="AA672" s="542"/>
      <c r="AB672" s="542"/>
      <c r="AC672" s="542"/>
      <c r="AD672" s="734"/>
      <c r="AE672" s="542"/>
      <c r="AF672" s="734"/>
      <c r="AG672" s="542"/>
      <c r="AH672" s="734"/>
      <c r="AI672" s="557"/>
      <c r="AJ672" s="734"/>
      <c r="AK672" s="542"/>
      <c r="AL672" s="734"/>
      <c r="AM672" s="542"/>
      <c r="AN672" s="734"/>
      <c r="AO672" s="542"/>
      <c r="AP672" s="542"/>
      <c r="AQ672" s="734"/>
      <c r="AR672" s="618"/>
      <c r="AS672" s="734"/>
      <c r="AT672" s="542"/>
      <c r="AU672" s="734"/>
      <c r="AV672" s="557"/>
      <c r="AW672" s="734"/>
      <c r="AX672" s="542"/>
      <c r="AY672" s="734"/>
      <c r="AZ672" s="542"/>
      <c r="BA672" s="734"/>
      <c r="BB672" s="542"/>
      <c r="BC672" s="167"/>
      <c r="BD672" s="167"/>
      <c r="BE672" s="542"/>
      <c r="BF672" s="542"/>
      <c r="BG672" s="542"/>
      <c r="BH672" s="542"/>
      <c r="BI672" s="542"/>
      <c r="BJ672" s="542"/>
      <c r="BK672" s="542"/>
      <c r="BL672" s="167"/>
      <c r="BM672" s="167"/>
      <c r="BN672" s="542"/>
      <c r="BO672" s="542"/>
      <c r="BP672" s="557"/>
      <c r="BQ672" s="542"/>
      <c r="BR672" s="167"/>
      <c r="BS672" s="167"/>
      <c r="BT672" s="542"/>
      <c r="BU672" s="618"/>
      <c r="BV672" s="542"/>
      <c r="BW672" s="557"/>
      <c r="BX672" s="542"/>
      <c r="BY672" s="542"/>
      <c r="BZ672" s="542"/>
      <c r="CE672" s="749" t="e">
        <f t="shared" si="1233"/>
        <v>#DIV/0!</v>
      </c>
    </row>
    <row r="673" spans="2:83" s="45" customFormat="1" ht="141" hidden="1" customHeight="1" x14ac:dyDescent="0.25">
      <c r="B673" s="201" t="s">
        <v>34</v>
      </c>
      <c r="C673" s="53" t="s">
        <v>445</v>
      </c>
      <c r="D673" s="107">
        <f>I673</f>
        <v>0</v>
      </c>
      <c r="E673" s="107"/>
      <c r="F673" s="107"/>
      <c r="G673" s="107"/>
      <c r="H673" s="107"/>
      <c r="I673" s="107">
        <v>0</v>
      </c>
      <c r="J673" s="107">
        <f t="shared" si="1252"/>
        <v>0</v>
      </c>
      <c r="K673" s="107">
        <f t="shared" si="1251"/>
        <v>0</v>
      </c>
      <c r="L673" s="107"/>
      <c r="M673" s="542"/>
      <c r="N673" s="734"/>
      <c r="O673" s="557"/>
      <c r="P673" s="734"/>
      <c r="Q673" s="542"/>
      <c r="R673" s="734"/>
      <c r="S673" s="542"/>
      <c r="T673" s="734"/>
      <c r="U673" s="107"/>
      <c r="V673" s="542"/>
      <c r="W673" s="542"/>
      <c r="X673" s="542"/>
      <c r="Y673" s="542"/>
      <c r="Z673" s="542"/>
      <c r="AA673" s="542"/>
      <c r="AB673" s="542"/>
      <c r="AC673" s="542"/>
      <c r="AD673" s="734"/>
      <c r="AE673" s="542"/>
      <c r="AF673" s="734"/>
      <c r="AG673" s="542"/>
      <c r="AH673" s="734"/>
      <c r="AI673" s="557"/>
      <c r="AJ673" s="734"/>
      <c r="AK673" s="542"/>
      <c r="AL673" s="734"/>
      <c r="AM673" s="542"/>
      <c r="AN673" s="734"/>
      <c r="AO673" s="542"/>
      <c r="AP673" s="542"/>
      <c r="AQ673" s="734"/>
      <c r="AR673" s="618"/>
      <c r="AS673" s="734"/>
      <c r="AT673" s="542"/>
      <c r="AU673" s="734"/>
      <c r="AV673" s="557"/>
      <c r="AW673" s="734"/>
      <c r="AX673" s="542"/>
      <c r="AY673" s="734"/>
      <c r="AZ673" s="542"/>
      <c r="BA673" s="734"/>
      <c r="BB673" s="542"/>
      <c r="BC673" s="167"/>
      <c r="BD673" s="167"/>
      <c r="BE673" s="542"/>
      <c r="BF673" s="542"/>
      <c r="BG673" s="542"/>
      <c r="BH673" s="542"/>
      <c r="BI673" s="542"/>
      <c r="BJ673" s="542"/>
      <c r="BK673" s="542"/>
      <c r="BL673" s="167"/>
      <c r="BM673" s="167"/>
      <c r="BN673" s="542"/>
      <c r="BO673" s="542"/>
      <c r="BP673" s="557"/>
      <c r="BQ673" s="542"/>
      <c r="BR673" s="167"/>
      <c r="BS673" s="167"/>
      <c r="BT673" s="542"/>
      <c r="BU673" s="618"/>
      <c r="BV673" s="542"/>
      <c r="BW673" s="557"/>
      <c r="BX673" s="542"/>
      <c r="BY673" s="542"/>
      <c r="BZ673" s="542"/>
      <c r="CE673" s="749" t="e">
        <f t="shared" si="1233"/>
        <v>#DIV/0!</v>
      </c>
    </row>
    <row r="674" spans="2:83" s="45" customFormat="1" ht="54" hidden="1" customHeight="1" x14ac:dyDescent="0.25">
      <c r="B674" s="201" t="s">
        <v>242</v>
      </c>
      <c r="C674" s="129" t="s">
        <v>86</v>
      </c>
      <c r="D674" s="542">
        <f>I674</f>
        <v>0</v>
      </c>
      <c r="E674" s="542"/>
      <c r="F674" s="542"/>
      <c r="G674" s="542"/>
      <c r="H674" s="542"/>
      <c r="I674" s="542">
        <v>0</v>
      </c>
      <c r="J674" s="542">
        <f t="shared" si="1252"/>
        <v>0</v>
      </c>
      <c r="K674" s="618">
        <f t="shared" si="1251"/>
        <v>0</v>
      </c>
      <c r="L674" s="734"/>
      <c r="M674" s="542"/>
      <c r="N674" s="734"/>
      <c r="O674" s="557"/>
      <c r="P674" s="734"/>
      <c r="Q674" s="542"/>
      <c r="R674" s="734"/>
      <c r="S674" s="542"/>
      <c r="T674" s="734"/>
      <c r="U674" s="542">
        <f>U675+U700</f>
        <v>0</v>
      </c>
      <c r="V674" s="542"/>
      <c r="W674" s="542"/>
      <c r="X674" s="542"/>
      <c r="Y674" s="542"/>
      <c r="Z674" s="542"/>
      <c r="AA674" s="542"/>
      <c r="AB674" s="542"/>
      <c r="AC674" s="542"/>
      <c r="AD674" s="734"/>
      <c r="AE674" s="542"/>
      <c r="AF674" s="734"/>
      <c r="AG674" s="542"/>
      <c r="AH674" s="734"/>
      <c r="AI674" s="557"/>
      <c r="AJ674" s="734"/>
      <c r="AK674" s="542"/>
      <c r="AL674" s="734"/>
      <c r="AM674" s="542"/>
      <c r="AN674" s="734"/>
      <c r="AO674" s="542"/>
      <c r="AP674" s="542"/>
      <c r="AQ674" s="734"/>
      <c r="AR674" s="618"/>
      <c r="AS674" s="734"/>
      <c r="AT674" s="542"/>
      <c r="AU674" s="734"/>
      <c r="AV674" s="557"/>
      <c r="AW674" s="734"/>
      <c r="AX674" s="542"/>
      <c r="AY674" s="734"/>
      <c r="AZ674" s="542"/>
      <c r="BA674" s="734"/>
      <c r="BB674" s="542"/>
      <c r="BC674" s="167"/>
      <c r="BD674" s="167"/>
      <c r="BE674" s="542"/>
      <c r="BF674" s="542"/>
      <c r="BG674" s="542"/>
      <c r="BH674" s="542"/>
      <c r="BI674" s="542"/>
      <c r="BJ674" s="542"/>
      <c r="BK674" s="542"/>
      <c r="BL674" s="167"/>
      <c r="BM674" s="167"/>
      <c r="BN674" s="542"/>
      <c r="BO674" s="542"/>
      <c r="BP674" s="557"/>
      <c r="BQ674" s="542"/>
      <c r="BR674" s="167"/>
      <c r="BS674" s="167"/>
      <c r="BT674" s="542"/>
      <c r="BU674" s="618"/>
      <c r="BV674" s="542"/>
      <c r="BW674" s="557"/>
      <c r="BX674" s="542"/>
      <c r="BY674" s="542"/>
      <c r="BZ674" s="542"/>
      <c r="CE674" s="749" t="e">
        <f t="shared" si="1233"/>
        <v>#DIV/0!</v>
      </c>
    </row>
    <row r="675" spans="2:83" s="45" customFormat="1" ht="129" hidden="1" customHeight="1" x14ac:dyDescent="0.25">
      <c r="B675" s="201" t="s">
        <v>34</v>
      </c>
      <c r="C675" s="53" t="s">
        <v>447</v>
      </c>
      <c r="D675" s="107">
        <f>I675</f>
        <v>0</v>
      </c>
      <c r="E675" s="107"/>
      <c r="F675" s="107"/>
      <c r="G675" s="107"/>
      <c r="H675" s="107"/>
      <c r="I675" s="107">
        <v>0</v>
      </c>
      <c r="J675" s="107">
        <f t="shared" si="1252"/>
        <v>0</v>
      </c>
      <c r="K675" s="107">
        <f t="shared" si="1251"/>
        <v>0</v>
      </c>
      <c r="L675" s="107"/>
      <c r="M675" s="542"/>
      <c r="N675" s="734"/>
      <c r="O675" s="557"/>
      <c r="P675" s="734"/>
      <c r="Q675" s="542"/>
      <c r="R675" s="734"/>
      <c r="S675" s="542"/>
      <c r="T675" s="734"/>
      <c r="U675" s="107"/>
      <c r="V675" s="542"/>
      <c r="W675" s="542"/>
      <c r="X675" s="542"/>
      <c r="Y675" s="542"/>
      <c r="Z675" s="542"/>
      <c r="AA675" s="542"/>
      <c r="AB675" s="542"/>
      <c r="AC675" s="542"/>
      <c r="AD675" s="734"/>
      <c r="AE675" s="542"/>
      <c r="AF675" s="734"/>
      <c r="AG675" s="542"/>
      <c r="AH675" s="734"/>
      <c r="AI675" s="557"/>
      <c r="AJ675" s="734"/>
      <c r="AK675" s="542"/>
      <c r="AL675" s="734"/>
      <c r="AM675" s="542"/>
      <c r="AN675" s="734"/>
      <c r="AO675" s="542"/>
      <c r="AP675" s="542"/>
      <c r="AQ675" s="734"/>
      <c r="AR675" s="618"/>
      <c r="AS675" s="734"/>
      <c r="AT675" s="542"/>
      <c r="AU675" s="734"/>
      <c r="AV675" s="557"/>
      <c r="AW675" s="734"/>
      <c r="AX675" s="542"/>
      <c r="AY675" s="734"/>
      <c r="AZ675" s="542"/>
      <c r="BA675" s="734"/>
      <c r="BB675" s="542"/>
      <c r="BC675" s="167"/>
      <c r="BD675" s="167"/>
      <c r="BE675" s="542"/>
      <c r="BF675" s="542"/>
      <c r="BG675" s="542"/>
      <c r="BH675" s="542"/>
      <c r="BI675" s="542"/>
      <c r="BJ675" s="542"/>
      <c r="BK675" s="542"/>
      <c r="BL675" s="167"/>
      <c r="BM675" s="167"/>
      <c r="BN675" s="542"/>
      <c r="BO675" s="542"/>
      <c r="BP675" s="557"/>
      <c r="BQ675" s="542"/>
      <c r="BR675" s="167"/>
      <c r="BS675" s="167"/>
      <c r="BT675" s="542"/>
      <c r="BU675" s="618"/>
      <c r="BV675" s="542"/>
      <c r="BW675" s="557"/>
      <c r="BX675" s="542"/>
      <c r="BY675" s="542"/>
      <c r="BZ675" s="542"/>
      <c r="CE675" s="749" t="e">
        <f t="shared" si="1233"/>
        <v>#DIV/0!</v>
      </c>
    </row>
    <row r="676" spans="2:83" s="45" customFormat="1" ht="57.75" customHeight="1" x14ac:dyDescent="0.25">
      <c r="B676" s="204" t="s">
        <v>446</v>
      </c>
      <c r="C676" s="129" t="s">
        <v>78</v>
      </c>
      <c r="D676" s="671">
        <f t="shared" ref="D676:D677" si="1253">E676+I676</f>
        <v>9300.2799099999993</v>
      </c>
      <c r="E676" s="89"/>
      <c r="F676" s="89"/>
      <c r="G676" s="89"/>
      <c r="H676" s="89"/>
      <c r="I676" s="671">
        <f>I677</f>
        <v>9300.2799099999993</v>
      </c>
      <c r="J676" s="671">
        <f>J677</f>
        <v>-9300.2799099999993</v>
      </c>
      <c r="K676" s="671">
        <f t="shared" ref="K676:K677" si="1254">M676+U676</f>
        <v>0</v>
      </c>
      <c r="L676" s="749">
        <f t="shared" ref="L676:L746" si="1255">K676/D676</f>
        <v>0</v>
      </c>
      <c r="M676" s="89"/>
      <c r="N676" s="19"/>
      <c r="O676" s="89"/>
      <c r="P676" s="19"/>
      <c r="Q676" s="89"/>
      <c r="R676" s="19"/>
      <c r="S676" s="89"/>
      <c r="T676" s="19"/>
      <c r="U676" s="671">
        <f>U677</f>
        <v>0</v>
      </c>
      <c r="V676" s="665"/>
      <c r="W676" s="665"/>
      <c r="X676" s="665"/>
      <c r="Y676" s="665"/>
      <c r="Z676" s="665"/>
      <c r="AA676" s="665"/>
      <c r="AB676" s="665"/>
      <c r="AC676" s="665"/>
      <c r="AD676" s="734"/>
      <c r="AE676" s="710">
        <v>0</v>
      </c>
      <c r="AF676" s="749">
        <f t="shared" ref="AF676:AF746" si="1256">AE676/D676</f>
        <v>0</v>
      </c>
      <c r="AG676" s="710"/>
      <c r="AH676" s="749" t="e">
        <f t="shared" ref="AH676:AH746" si="1257">AG676/E676</f>
        <v>#DIV/0!</v>
      </c>
      <c r="AI676" s="710"/>
      <c r="AJ676" s="734"/>
      <c r="AK676" s="710"/>
      <c r="AL676" s="734"/>
      <c r="AM676" s="710"/>
      <c r="AN676" s="734"/>
      <c r="AO676" s="710"/>
      <c r="AP676" s="710">
        <v>0</v>
      </c>
      <c r="AQ676" s="734"/>
      <c r="AR676" s="710">
        <f>BB676</f>
        <v>9300.2799099999993</v>
      </c>
      <c r="AS676" s="749">
        <f t="shared" ref="AS676:AS746" si="1258">AR676/D676</f>
        <v>1</v>
      </c>
      <c r="AT676" s="710"/>
      <c r="AU676" s="749"/>
      <c r="AV676" s="710"/>
      <c r="AW676" s="749"/>
      <c r="AX676" s="710"/>
      <c r="AY676" s="749"/>
      <c r="AZ676" s="710"/>
      <c r="BA676" s="749"/>
      <c r="BB676" s="813">
        <f>BB677</f>
        <v>9300.2799099999993</v>
      </c>
      <c r="BC676" s="710"/>
      <c r="BD676" s="710"/>
      <c r="BE676" s="710"/>
      <c r="BF676" s="710"/>
      <c r="BG676" s="710"/>
      <c r="BH676" s="710"/>
      <c r="BI676" s="710"/>
      <c r="BJ676" s="710"/>
      <c r="BK676" s="710"/>
      <c r="BL676" s="710"/>
      <c r="BM676" s="710"/>
      <c r="BN676" s="710">
        <v>0</v>
      </c>
      <c r="BO676" s="710"/>
      <c r="BP676" s="710"/>
      <c r="BQ676" s="710"/>
      <c r="BR676" s="710"/>
      <c r="BS676" s="710"/>
      <c r="BT676" s="710">
        <v>0</v>
      </c>
      <c r="BU676" s="710">
        <v>0</v>
      </c>
      <c r="BV676" s="603"/>
      <c r="BW676" s="603"/>
      <c r="BX676" s="603"/>
      <c r="BY676" s="603"/>
      <c r="BZ676" s="603"/>
      <c r="CE676" s="749">
        <f t="shared" si="1233"/>
        <v>1</v>
      </c>
    </row>
    <row r="677" spans="2:83" s="45" customFormat="1" ht="87.75" customHeight="1" x14ac:dyDescent="0.25">
      <c r="B677" s="207" t="s">
        <v>34</v>
      </c>
      <c r="C677" s="605" t="s">
        <v>333</v>
      </c>
      <c r="D677" s="107">
        <f t="shared" si="1253"/>
        <v>9300.2799099999993</v>
      </c>
      <c r="E677" s="31"/>
      <c r="F677" s="31"/>
      <c r="G677" s="31"/>
      <c r="H677" s="31"/>
      <c r="I677" s="107">
        <v>9300.2799099999993</v>
      </c>
      <c r="J677" s="107">
        <f>K677-I677</f>
        <v>-9300.2799099999993</v>
      </c>
      <c r="K677" s="107">
        <f t="shared" si="1254"/>
        <v>0</v>
      </c>
      <c r="L677" s="749">
        <f t="shared" si="1255"/>
        <v>0</v>
      </c>
      <c r="M677" s="31"/>
      <c r="N677" s="31"/>
      <c r="O677" s="31"/>
      <c r="P677" s="31"/>
      <c r="Q677" s="31"/>
      <c r="R677" s="31"/>
      <c r="S677" s="31"/>
      <c r="T677" s="31"/>
      <c r="U677" s="107"/>
      <c r="V677" s="665"/>
      <c r="W677" s="665"/>
      <c r="X677" s="665"/>
      <c r="Y677" s="665"/>
      <c r="Z677" s="665"/>
      <c r="AA677" s="665"/>
      <c r="AB677" s="665"/>
      <c r="AC677" s="665"/>
      <c r="AD677" s="734"/>
      <c r="AE677" s="665"/>
      <c r="AF677" s="749">
        <f t="shared" si="1256"/>
        <v>0</v>
      </c>
      <c r="AG677" s="665"/>
      <c r="AH677" s="749" t="e">
        <f t="shared" si="1257"/>
        <v>#DIV/0!</v>
      </c>
      <c r="AI677" s="665"/>
      <c r="AJ677" s="734"/>
      <c r="AK677" s="665"/>
      <c r="AL677" s="734"/>
      <c r="AM677" s="665"/>
      <c r="AN677" s="734"/>
      <c r="AO677" s="665"/>
      <c r="AP677" s="665"/>
      <c r="AQ677" s="734"/>
      <c r="AR677" s="665">
        <f>BB677</f>
        <v>9300.2799099999993</v>
      </c>
      <c r="AS677" s="749">
        <f t="shared" si="1258"/>
        <v>1</v>
      </c>
      <c r="AT677" s="665"/>
      <c r="AU677" s="749"/>
      <c r="AV677" s="665"/>
      <c r="AW677" s="749"/>
      <c r="AX677" s="665"/>
      <c r="AY677" s="749"/>
      <c r="AZ677" s="665"/>
      <c r="BA677" s="749"/>
      <c r="BB677" s="107">
        <f>D677</f>
        <v>9300.2799099999993</v>
      </c>
      <c r="BC677" s="665"/>
      <c r="BD677" s="665"/>
      <c r="BE677" s="665"/>
      <c r="BF677" s="665"/>
      <c r="BG677" s="665"/>
      <c r="BH677" s="665"/>
      <c r="BI677" s="665"/>
      <c r="BJ677" s="665"/>
      <c r="BK677" s="665"/>
      <c r="BL677" s="665"/>
      <c r="BM677" s="665"/>
      <c r="BN677" s="665"/>
      <c r="BO677" s="665"/>
      <c r="BP677" s="665"/>
      <c r="BQ677" s="665"/>
      <c r="BR677" s="665"/>
      <c r="BS677" s="665"/>
      <c r="BT677" s="665"/>
      <c r="BU677" s="665"/>
      <c r="BV677" s="603"/>
      <c r="BW677" s="603"/>
      <c r="BX677" s="603"/>
      <c r="BY677" s="603"/>
      <c r="BZ677" s="603"/>
      <c r="CE677" s="749">
        <f t="shared" si="1233"/>
        <v>1</v>
      </c>
    </row>
    <row r="678" spans="2:83" s="45" customFormat="1" ht="55.5" hidden="1" customHeight="1" x14ac:dyDescent="0.25">
      <c r="B678" s="204" t="s">
        <v>242</v>
      </c>
      <c r="C678" s="129" t="s">
        <v>523</v>
      </c>
      <c r="D678" s="729">
        <f>D679</f>
        <v>0</v>
      </c>
      <c r="E678" s="89"/>
      <c r="F678" s="89"/>
      <c r="G678" s="89"/>
      <c r="H678" s="89"/>
      <c r="I678" s="729">
        <f>I679</f>
        <v>0</v>
      </c>
      <c r="J678" s="729">
        <f>J679</f>
        <v>0</v>
      </c>
      <c r="K678" s="729">
        <f t="shared" ref="K678:K679" si="1259">M678+U678</f>
        <v>0</v>
      </c>
      <c r="L678" s="749" t="e">
        <f t="shared" si="1255"/>
        <v>#DIV/0!</v>
      </c>
      <c r="M678" s="89"/>
      <c r="N678" s="19"/>
      <c r="O678" s="89"/>
      <c r="P678" s="19"/>
      <c r="Q678" s="89"/>
      <c r="R678" s="19"/>
      <c r="S678" s="89"/>
      <c r="T678" s="19"/>
      <c r="U678" s="729">
        <f>SUM(U679:U679)</f>
        <v>0</v>
      </c>
      <c r="V678" s="723"/>
      <c r="W678" s="723"/>
      <c r="X678" s="723"/>
      <c r="Y678" s="723"/>
      <c r="Z678" s="723"/>
      <c r="AA678" s="723"/>
      <c r="AB678" s="723"/>
      <c r="AC678" s="723"/>
      <c r="AD678" s="734"/>
      <c r="AE678" s="723"/>
      <c r="AF678" s="749" t="e">
        <f t="shared" si="1256"/>
        <v>#DIV/0!</v>
      </c>
      <c r="AG678" s="723"/>
      <c r="AH678" s="749" t="e">
        <f t="shared" si="1257"/>
        <v>#DIV/0!</v>
      </c>
      <c r="AI678" s="723"/>
      <c r="AJ678" s="734"/>
      <c r="AK678" s="723"/>
      <c r="AL678" s="734"/>
      <c r="AM678" s="723"/>
      <c r="AN678" s="734"/>
      <c r="AO678" s="723"/>
      <c r="AP678" s="723"/>
      <c r="AQ678" s="734"/>
      <c r="AR678" s="723"/>
      <c r="AS678" s="749" t="e">
        <f t="shared" si="1258"/>
        <v>#DIV/0!</v>
      </c>
      <c r="AT678" s="723"/>
      <c r="AU678" s="749" t="e">
        <f t="shared" ref="AU678:AU746" si="1260">AT678/E678</f>
        <v>#DIV/0!</v>
      </c>
      <c r="AV678" s="723"/>
      <c r="AW678" s="749" t="e">
        <f t="shared" ref="AW678:AW746" si="1261">AV678/F678</f>
        <v>#DIV/0!</v>
      </c>
      <c r="AX678" s="723"/>
      <c r="AY678" s="749" t="e">
        <f t="shared" ref="AY678:AY746" si="1262">AX678/G678</f>
        <v>#DIV/0!</v>
      </c>
      <c r="AZ678" s="723"/>
      <c r="BA678" s="749" t="e">
        <f t="shared" ref="BA678:BA746" si="1263">AZ678/H678</f>
        <v>#DIV/0!</v>
      </c>
      <c r="BB678" s="31">
        <f>AA678</f>
        <v>0</v>
      </c>
      <c r="BC678" s="723"/>
      <c r="BD678" s="723"/>
      <c r="BE678" s="723"/>
      <c r="BF678" s="723"/>
      <c r="BG678" s="723"/>
      <c r="BH678" s="723"/>
      <c r="BI678" s="723"/>
      <c r="BJ678" s="723"/>
      <c r="BK678" s="723"/>
      <c r="BL678" s="723"/>
      <c r="BM678" s="723"/>
      <c r="BN678" s="723"/>
      <c r="BO678" s="723"/>
      <c r="BP678" s="723"/>
      <c r="BQ678" s="723"/>
      <c r="BR678" s="723"/>
      <c r="BS678" s="723"/>
      <c r="BT678" s="723"/>
      <c r="BU678" s="723"/>
      <c r="BV678" s="723"/>
      <c r="BW678" s="723"/>
      <c r="BX678" s="723"/>
      <c r="BY678" s="723"/>
      <c r="BZ678" s="723"/>
      <c r="CE678" s="749" t="e">
        <f t="shared" si="1233"/>
        <v>#DIV/0!</v>
      </c>
    </row>
    <row r="679" spans="2:83" s="45" customFormat="1" ht="106.5" hidden="1" customHeight="1" x14ac:dyDescent="0.25">
      <c r="B679" s="207"/>
      <c r="C679" s="605" t="s">
        <v>444</v>
      </c>
      <c r="D679" s="107">
        <v>0</v>
      </c>
      <c r="E679" s="31"/>
      <c r="F679" s="31"/>
      <c r="G679" s="31"/>
      <c r="H679" s="31"/>
      <c r="I679" s="107">
        <v>0</v>
      </c>
      <c r="J679" s="107">
        <f>K679-I679</f>
        <v>0</v>
      </c>
      <c r="K679" s="107">
        <f t="shared" si="1259"/>
        <v>0</v>
      </c>
      <c r="L679" s="749" t="e">
        <f t="shared" si="1255"/>
        <v>#DIV/0!</v>
      </c>
      <c r="M679" s="31"/>
      <c r="N679" s="31"/>
      <c r="O679" s="31"/>
      <c r="P679" s="31"/>
      <c r="Q679" s="31"/>
      <c r="R679" s="31"/>
      <c r="S679" s="31"/>
      <c r="T679" s="31"/>
      <c r="U679" s="107"/>
      <c r="V679" s="723"/>
      <c r="W679" s="723"/>
      <c r="X679" s="723"/>
      <c r="Y679" s="723"/>
      <c r="Z679" s="723"/>
      <c r="AA679" s="723"/>
      <c r="AB679" s="723"/>
      <c r="AC679" s="723"/>
      <c r="AD679" s="734"/>
      <c r="AE679" s="723"/>
      <c r="AF679" s="749" t="e">
        <f t="shared" si="1256"/>
        <v>#DIV/0!</v>
      </c>
      <c r="AG679" s="723"/>
      <c r="AH679" s="749" t="e">
        <f t="shared" si="1257"/>
        <v>#DIV/0!</v>
      </c>
      <c r="AI679" s="723"/>
      <c r="AJ679" s="734"/>
      <c r="AK679" s="723"/>
      <c r="AL679" s="734"/>
      <c r="AM679" s="723"/>
      <c r="AN679" s="734"/>
      <c r="AO679" s="723"/>
      <c r="AP679" s="723"/>
      <c r="AQ679" s="734"/>
      <c r="AR679" s="723"/>
      <c r="AS679" s="749" t="e">
        <f t="shared" si="1258"/>
        <v>#DIV/0!</v>
      </c>
      <c r="AT679" s="723"/>
      <c r="AU679" s="749" t="e">
        <f t="shared" si="1260"/>
        <v>#DIV/0!</v>
      </c>
      <c r="AV679" s="723"/>
      <c r="AW679" s="749" t="e">
        <f t="shared" si="1261"/>
        <v>#DIV/0!</v>
      </c>
      <c r="AX679" s="723"/>
      <c r="AY679" s="749" t="e">
        <f t="shared" si="1262"/>
        <v>#DIV/0!</v>
      </c>
      <c r="AZ679" s="723"/>
      <c r="BA679" s="749" t="e">
        <f t="shared" si="1263"/>
        <v>#DIV/0!</v>
      </c>
      <c r="BB679" s="31"/>
      <c r="BC679" s="723"/>
      <c r="BD679" s="723"/>
      <c r="BE679" s="723"/>
      <c r="BF679" s="723"/>
      <c r="BG679" s="723"/>
      <c r="BH679" s="723"/>
      <c r="BI679" s="723"/>
      <c r="BJ679" s="723"/>
      <c r="BK679" s="723"/>
      <c r="BL679" s="723"/>
      <c r="BM679" s="723"/>
      <c r="BN679" s="723"/>
      <c r="BO679" s="723"/>
      <c r="BP679" s="723"/>
      <c r="BQ679" s="723"/>
      <c r="BR679" s="723"/>
      <c r="BS679" s="723"/>
      <c r="BT679" s="723"/>
      <c r="BU679" s="723"/>
      <c r="BV679" s="723"/>
      <c r="BW679" s="723"/>
      <c r="BX679" s="723"/>
      <c r="BY679" s="723"/>
      <c r="BZ679" s="723"/>
      <c r="CE679" s="749" t="e">
        <f t="shared" si="1233"/>
        <v>#DIV/0!</v>
      </c>
    </row>
    <row r="680" spans="2:83" s="45" customFormat="1" ht="66.75" hidden="1" customHeight="1" x14ac:dyDescent="0.25">
      <c r="B680" s="204" t="s">
        <v>243</v>
      </c>
      <c r="C680" s="129" t="s">
        <v>524</v>
      </c>
      <c r="D680" s="107"/>
      <c r="E680" s="31"/>
      <c r="F680" s="31"/>
      <c r="G680" s="31"/>
      <c r="H680" s="31"/>
      <c r="I680" s="107"/>
      <c r="J680" s="729">
        <f>J681</f>
        <v>0</v>
      </c>
      <c r="K680" s="729">
        <f t="shared" ref="K680:K681" si="1264">M680+U680</f>
        <v>0</v>
      </c>
      <c r="L680" s="749" t="e">
        <f t="shared" si="1255"/>
        <v>#DIV/0!</v>
      </c>
      <c r="M680" s="89"/>
      <c r="N680" s="19"/>
      <c r="O680" s="89"/>
      <c r="P680" s="19"/>
      <c r="Q680" s="89"/>
      <c r="R680" s="19"/>
      <c r="S680" s="89"/>
      <c r="T680" s="19"/>
      <c r="U680" s="729">
        <f>U681</f>
        <v>0</v>
      </c>
      <c r="V680" s="723"/>
      <c r="W680" s="723"/>
      <c r="X680" s="723"/>
      <c r="Y680" s="723"/>
      <c r="Z680" s="723"/>
      <c r="AA680" s="723"/>
      <c r="AB680" s="723"/>
      <c r="AC680" s="723"/>
      <c r="AD680" s="734"/>
      <c r="AE680" s="723"/>
      <c r="AF680" s="749" t="e">
        <f t="shared" si="1256"/>
        <v>#DIV/0!</v>
      </c>
      <c r="AG680" s="723"/>
      <c r="AH680" s="749" t="e">
        <f t="shared" si="1257"/>
        <v>#DIV/0!</v>
      </c>
      <c r="AI680" s="723"/>
      <c r="AJ680" s="734"/>
      <c r="AK680" s="723"/>
      <c r="AL680" s="734"/>
      <c r="AM680" s="723"/>
      <c r="AN680" s="734"/>
      <c r="AO680" s="723"/>
      <c r="AP680" s="723"/>
      <c r="AQ680" s="734"/>
      <c r="AR680" s="723"/>
      <c r="AS680" s="749" t="e">
        <f t="shared" si="1258"/>
        <v>#DIV/0!</v>
      </c>
      <c r="AT680" s="723"/>
      <c r="AU680" s="749" t="e">
        <f t="shared" si="1260"/>
        <v>#DIV/0!</v>
      </c>
      <c r="AV680" s="723"/>
      <c r="AW680" s="749" t="e">
        <f t="shared" si="1261"/>
        <v>#DIV/0!</v>
      </c>
      <c r="AX680" s="723"/>
      <c r="AY680" s="749" t="e">
        <f t="shared" si="1262"/>
        <v>#DIV/0!</v>
      </c>
      <c r="AZ680" s="723"/>
      <c r="BA680" s="749" t="e">
        <f t="shared" si="1263"/>
        <v>#DIV/0!</v>
      </c>
      <c r="BB680" s="31"/>
      <c r="BC680" s="723"/>
      <c r="BD680" s="723"/>
      <c r="BE680" s="723"/>
      <c r="BF680" s="723"/>
      <c r="BG680" s="723"/>
      <c r="BH680" s="723"/>
      <c r="BI680" s="723"/>
      <c r="BJ680" s="723"/>
      <c r="BK680" s="723"/>
      <c r="BL680" s="723"/>
      <c r="BM680" s="723"/>
      <c r="BN680" s="723"/>
      <c r="BO680" s="723"/>
      <c r="BP680" s="723"/>
      <c r="BQ680" s="723"/>
      <c r="BR680" s="723"/>
      <c r="BS680" s="723"/>
      <c r="BT680" s="723"/>
      <c r="BU680" s="723"/>
      <c r="BV680" s="723"/>
      <c r="BW680" s="723"/>
      <c r="BX680" s="723"/>
      <c r="BY680" s="723"/>
      <c r="BZ680" s="723"/>
      <c r="CE680" s="749" t="e">
        <f t="shared" si="1233"/>
        <v>#DIV/0!</v>
      </c>
    </row>
    <row r="681" spans="2:83" s="45" customFormat="1" ht="82.5" hidden="1" customHeight="1" x14ac:dyDescent="0.25">
      <c r="B681" s="207"/>
      <c r="C681" s="605" t="s">
        <v>525</v>
      </c>
      <c r="D681" s="107"/>
      <c r="E681" s="31"/>
      <c r="F681" s="31"/>
      <c r="G681" s="31"/>
      <c r="H681" s="31"/>
      <c r="I681" s="107"/>
      <c r="J681" s="107">
        <f>K681-I681</f>
        <v>0</v>
      </c>
      <c r="K681" s="107">
        <f t="shared" si="1264"/>
        <v>0</v>
      </c>
      <c r="L681" s="749" t="e">
        <f t="shared" si="1255"/>
        <v>#DIV/0!</v>
      </c>
      <c r="M681" s="31"/>
      <c r="N681" s="31"/>
      <c r="O681" s="31"/>
      <c r="P681" s="31"/>
      <c r="Q681" s="31"/>
      <c r="R681" s="31"/>
      <c r="S681" s="31"/>
      <c r="T681" s="31"/>
      <c r="U681" s="107"/>
      <c r="V681" s="723"/>
      <c r="W681" s="723"/>
      <c r="X681" s="723"/>
      <c r="Y681" s="723"/>
      <c r="Z681" s="723"/>
      <c r="AA681" s="723"/>
      <c r="AB681" s="723"/>
      <c r="AC681" s="723"/>
      <c r="AD681" s="734"/>
      <c r="AE681" s="723"/>
      <c r="AF681" s="749" t="e">
        <f t="shared" si="1256"/>
        <v>#DIV/0!</v>
      </c>
      <c r="AG681" s="723"/>
      <c r="AH681" s="749" t="e">
        <f t="shared" si="1257"/>
        <v>#DIV/0!</v>
      </c>
      <c r="AI681" s="723"/>
      <c r="AJ681" s="734"/>
      <c r="AK681" s="723"/>
      <c r="AL681" s="734"/>
      <c r="AM681" s="723"/>
      <c r="AN681" s="734"/>
      <c r="AO681" s="723"/>
      <c r="AP681" s="723"/>
      <c r="AQ681" s="734"/>
      <c r="AR681" s="723"/>
      <c r="AS681" s="749" t="e">
        <f t="shared" si="1258"/>
        <v>#DIV/0!</v>
      </c>
      <c r="AT681" s="723"/>
      <c r="AU681" s="749" t="e">
        <f t="shared" si="1260"/>
        <v>#DIV/0!</v>
      </c>
      <c r="AV681" s="723"/>
      <c r="AW681" s="749" t="e">
        <f t="shared" si="1261"/>
        <v>#DIV/0!</v>
      </c>
      <c r="AX681" s="723"/>
      <c r="AY681" s="749" t="e">
        <f t="shared" si="1262"/>
        <v>#DIV/0!</v>
      </c>
      <c r="AZ681" s="723"/>
      <c r="BA681" s="749" t="e">
        <f t="shared" si="1263"/>
        <v>#DIV/0!</v>
      </c>
      <c r="BB681" s="31"/>
      <c r="BC681" s="723"/>
      <c r="BD681" s="723"/>
      <c r="BE681" s="723"/>
      <c r="BF681" s="723"/>
      <c r="BG681" s="723"/>
      <c r="BH681" s="723"/>
      <c r="BI681" s="723"/>
      <c r="BJ681" s="723"/>
      <c r="BK681" s="723"/>
      <c r="BL681" s="723"/>
      <c r="BM681" s="723"/>
      <c r="BN681" s="723"/>
      <c r="BO681" s="723"/>
      <c r="BP681" s="723"/>
      <c r="BQ681" s="723"/>
      <c r="BR681" s="723"/>
      <c r="BS681" s="723"/>
      <c r="BT681" s="723"/>
      <c r="BU681" s="723"/>
      <c r="BV681" s="723"/>
      <c r="BW681" s="723"/>
      <c r="BX681" s="723"/>
      <c r="BY681" s="723"/>
      <c r="BZ681" s="723"/>
      <c r="CE681" s="749" t="e">
        <f t="shared" si="1233"/>
        <v>#DIV/0!</v>
      </c>
    </row>
    <row r="682" spans="2:83" s="45" customFormat="1" ht="60" hidden="1" customHeight="1" x14ac:dyDescent="0.25">
      <c r="B682" s="204" t="s">
        <v>244</v>
      </c>
      <c r="C682" s="129" t="s">
        <v>86</v>
      </c>
      <c r="D682" s="107"/>
      <c r="E682" s="31"/>
      <c r="F682" s="31"/>
      <c r="G682" s="31"/>
      <c r="H682" s="31"/>
      <c r="I682" s="107"/>
      <c r="J682" s="729">
        <f>J683</f>
        <v>0</v>
      </c>
      <c r="K682" s="729">
        <f t="shared" ref="K682:K683" si="1265">M682+U682</f>
        <v>0</v>
      </c>
      <c r="L682" s="749" t="e">
        <f t="shared" si="1255"/>
        <v>#DIV/0!</v>
      </c>
      <c r="M682" s="89"/>
      <c r="N682" s="19"/>
      <c r="O682" s="89"/>
      <c r="P682" s="19"/>
      <c r="Q682" s="89"/>
      <c r="R682" s="19"/>
      <c r="S682" s="89"/>
      <c r="T682" s="19"/>
      <c r="U682" s="729">
        <f>U683</f>
        <v>0</v>
      </c>
      <c r="V682" s="723"/>
      <c r="W682" s="723"/>
      <c r="X682" s="723"/>
      <c r="Y682" s="723"/>
      <c r="Z682" s="723"/>
      <c r="AA682" s="723"/>
      <c r="AB682" s="723"/>
      <c r="AC682" s="723"/>
      <c r="AD682" s="734"/>
      <c r="AE682" s="723"/>
      <c r="AF682" s="749" t="e">
        <f t="shared" si="1256"/>
        <v>#DIV/0!</v>
      </c>
      <c r="AG682" s="723"/>
      <c r="AH682" s="749" t="e">
        <f t="shared" si="1257"/>
        <v>#DIV/0!</v>
      </c>
      <c r="AI682" s="723"/>
      <c r="AJ682" s="734"/>
      <c r="AK682" s="723"/>
      <c r="AL682" s="734"/>
      <c r="AM682" s="723"/>
      <c r="AN682" s="734"/>
      <c r="AO682" s="723"/>
      <c r="AP682" s="723"/>
      <c r="AQ682" s="734"/>
      <c r="AR682" s="723"/>
      <c r="AS682" s="749" t="e">
        <f t="shared" si="1258"/>
        <v>#DIV/0!</v>
      </c>
      <c r="AT682" s="723"/>
      <c r="AU682" s="749" t="e">
        <f t="shared" si="1260"/>
        <v>#DIV/0!</v>
      </c>
      <c r="AV682" s="723"/>
      <c r="AW682" s="749" t="e">
        <f t="shared" si="1261"/>
        <v>#DIV/0!</v>
      </c>
      <c r="AX682" s="723"/>
      <c r="AY682" s="749" t="e">
        <f t="shared" si="1262"/>
        <v>#DIV/0!</v>
      </c>
      <c r="AZ682" s="723"/>
      <c r="BA682" s="749" t="e">
        <f t="shared" si="1263"/>
        <v>#DIV/0!</v>
      </c>
      <c r="BB682" s="31"/>
      <c r="BC682" s="723"/>
      <c r="BD682" s="723"/>
      <c r="BE682" s="723"/>
      <c r="BF682" s="723"/>
      <c r="BG682" s="723"/>
      <c r="BH682" s="723"/>
      <c r="BI682" s="723"/>
      <c r="BJ682" s="723"/>
      <c r="BK682" s="723"/>
      <c r="BL682" s="723"/>
      <c r="BM682" s="723"/>
      <c r="BN682" s="723"/>
      <c r="BO682" s="723"/>
      <c r="BP682" s="723"/>
      <c r="BQ682" s="723"/>
      <c r="BR682" s="723"/>
      <c r="BS682" s="723"/>
      <c r="BT682" s="723"/>
      <c r="BU682" s="723"/>
      <c r="BV682" s="723"/>
      <c r="BW682" s="723"/>
      <c r="BX682" s="723"/>
      <c r="BY682" s="723"/>
      <c r="BZ682" s="723"/>
      <c r="CE682" s="749" t="e">
        <f t="shared" si="1233"/>
        <v>#DIV/0!</v>
      </c>
    </row>
    <row r="683" spans="2:83" s="45" customFormat="1" ht="174" hidden="1" customHeight="1" x14ac:dyDescent="0.25">
      <c r="B683" s="207"/>
      <c r="C683" s="605" t="s">
        <v>447</v>
      </c>
      <c r="D683" s="107"/>
      <c r="E683" s="31"/>
      <c r="F683" s="31"/>
      <c r="G683" s="31"/>
      <c r="H683" s="31"/>
      <c r="I683" s="107"/>
      <c r="J683" s="107">
        <f>K683-I683</f>
        <v>0</v>
      </c>
      <c r="K683" s="110">
        <f t="shared" si="1265"/>
        <v>0</v>
      </c>
      <c r="L683" s="749" t="e">
        <f t="shared" si="1255"/>
        <v>#DIV/0!</v>
      </c>
      <c r="M683" s="31"/>
      <c r="N683" s="31"/>
      <c r="O683" s="31"/>
      <c r="P683" s="31"/>
      <c r="Q683" s="31"/>
      <c r="R683" s="31"/>
      <c r="S683" s="31"/>
      <c r="T683" s="31"/>
      <c r="U683" s="107"/>
      <c r="V683" s="723"/>
      <c r="W683" s="723"/>
      <c r="X683" s="723"/>
      <c r="Y683" s="723"/>
      <c r="Z683" s="723"/>
      <c r="AA683" s="723"/>
      <c r="AB683" s="723"/>
      <c r="AC683" s="723"/>
      <c r="AD683" s="734"/>
      <c r="AE683" s="723"/>
      <c r="AF683" s="749" t="e">
        <f t="shared" si="1256"/>
        <v>#DIV/0!</v>
      </c>
      <c r="AG683" s="723"/>
      <c r="AH683" s="749" t="e">
        <f t="shared" si="1257"/>
        <v>#DIV/0!</v>
      </c>
      <c r="AI683" s="723"/>
      <c r="AJ683" s="734"/>
      <c r="AK683" s="723"/>
      <c r="AL683" s="734"/>
      <c r="AM683" s="723"/>
      <c r="AN683" s="734"/>
      <c r="AO683" s="723"/>
      <c r="AP683" s="723"/>
      <c r="AQ683" s="734"/>
      <c r="AR683" s="723"/>
      <c r="AS683" s="749" t="e">
        <f t="shared" si="1258"/>
        <v>#DIV/0!</v>
      </c>
      <c r="AT683" s="723"/>
      <c r="AU683" s="749" t="e">
        <f t="shared" si="1260"/>
        <v>#DIV/0!</v>
      </c>
      <c r="AV683" s="723"/>
      <c r="AW683" s="749" t="e">
        <f t="shared" si="1261"/>
        <v>#DIV/0!</v>
      </c>
      <c r="AX683" s="723"/>
      <c r="AY683" s="749" t="e">
        <f t="shared" si="1262"/>
        <v>#DIV/0!</v>
      </c>
      <c r="AZ683" s="723"/>
      <c r="BA683" s="749" t="e">
        <f t="shared" si="1263"/>
        <v>#DIV/0!</v>
      </c>
      <c r="BB683" s="107">
        <f t="shared" ref="BB683" si="1266">D683</f>
        <v>0</v>
      </c>
      <c r="BC683" s="723"/>
      <c r="BD683" s="723"/>
      <c r="BE683" s="723"/>
      <c r="BF683" s="723"/>
      <c r="BG683" s="723"/>
      <c r="BH683" s="723"/>
      <c r="BI683" s="723"/>
      <c r="BJ683" s="723"/>
      <c r="BK683" s="723"/>
      <c r="BL683" s="723"/>
      <c r="BM683" s="723"/>
      <c r="BN683" s="723"/>
      <c r="BO683" s="723"/>
      <c r="BP683" s="723"/>
      <c r="BQ683" s="723"/>
      <c r="BR683" s="723"/>
      <c r="BS683" s="723"/>
      <c r="BT683" s="723"/>
      <c r="BU683" s="723"/>
      <c r="BV683" s="723"/>
      <c r="BW683" s="723"/>
      <c r="BX683" s="723"/>
      <c r="BY683" s="723"/>
      <c r="BZ683" s="723"/>
      <c r="CE683" s="749" t="e">
        <f t="shared" si="1233"/>
        <v>#DIV/0!</v>
      </c>
    </row>
    <row r="684" spans="2:83" s="45" customFormat="1" ht="82.5" hidden="1" customHeight="1" x14ac:dyDescent="0.25">
      <c r="B684" s="207"/>
      <c r="C684" s="605"/>
      <c r="D684" s="107"/>
      <c r="E684" s="31"/>
      <c r="F684" s="31"/>
      <c r="G684" s="31"/>
      <c r="H684" s="31"/>
      <c r="I684" s="107"/>
      <c r="J684" s="107"/>
      <c r="K684" s="110"/>
      <c r="L684" s="749" t="e">
        <f t="shared" si="1255"/>
        <v>#DIV/0!</v>
      </c>
      <c r="M684" s="31"/>
      <c r="N684" s="31"/>
      <c r="O684" s="31"/>
      <c r="P684" s="31"/>
      <c r="Q684" s="31"/>
      <c r="R684" s="31"/>
      <c r="S684" s="31"/>
      <c r="T684" s="31"/>
      <c r="U684" s="107"/>
      <c r="V684" s="723"/>
      <c r="W684" s="723"/>
      <c r="X684" s="723"/>
      <c r="Y684" s="723"/>
      <c r="Z684" s="723"/>
      <c r="AA684" s="723"/>
      <c r="AB684" s="723"/>
      <c r="AC684" s="723"/>
      <c r="AD684" s="734"/>
      <c r="AE684" s="723"/>
      <c r="AF684" s="749" t="e">
        <f t="shared" si="1256"/>
        <v>#DIV/0!</v>
      </c>
      <c r="AG684" s="723"/>
      <c r="AH684" s="749" t="e">
        <f t="shared" si="1257"/>
        <v>#DIV/0!</v>
      </c>
      <c r="AI684" s="723"/>
      <c r="AJ684" s="734"/>
      <c r="AK684" s="723"/>
      <c r="AL684" s="734"/>
      <c r="AM684" s="723"/>
      <c r="AN684" s="734"/>
      <c r="AO684" s="723"/>
      <c r="AP684" s="723"/>
      <c r="AQ684" s="734"/>
      <c r="AR684" s="723"/>
      <c r="AS684" s="749" t="e">
        <f t="shared" si="1258"/>
        <v>#DIV/0!</v>
      </c>
      <c r="AT684" s="723"/>
      <c r="AU684" s="749" t="e">
        <f t="shared" si="1260"/>
        <v>#DIV/0!</v>
      </c>
      <c r="AV684" s="723"/>
      <c r="AW684" s="749" t="e">
        <f t="shared" si="1261"/>
        <v>#DIV/0!</v>
      </c>
      <c r="AX684" s="723"/>
      <c r="AY684" s="749" t="e">
        <f t="shared" si="1262"/>
        <v>#DIV/0!</v>
      </c>
      <c r="AZ684" s="723"/>
      <c r="BA684" s="749" t="e">
        <f t="shared" si="1263"/>
        <v>#DIV/0!</v>
      </c>
      <c r="BB684" s="723"/>
      <c r="BC684" s="723"/>
      <c r="BD684" s="723"/>
      <c r="BE684" s="723"/>
      <c r="BF684" s="723"/>
      <c r="BG684" s="723"/>
      <c r="BH684" s="723"/>
      <c r="BI684" s="723"/>
      <c r="BJ684" s="723"/>
      <c r="BK684" s="723"/>
      <c r="BL684" s="723"/>
      <c r="BM684" s="723"/>
      <c r="BN684" s="723"/>
      <c r="BO684" s="723"/>
      <c r="BP684" s="723"/>
      <c r="BQ684" s="723"/>
      <c r="BR684" s="723"/>
      <c r="BS684" s="723"/>
      <c r="BT684" s="723"/>
      <c r="BU684" s="723"/>
      <c r="BV684" s="723"/>
      <c r="BW684" s="723"/>
      <c r="BX684" s="723"/>
      <c r="BY684" s="723"/>
      <c r="BZ684" s="723"/>
      <c r="CE684" s="749" t="e">
        <f t="shared" si="1233"/>
        <v>#DIV/0!</v>
      </c>
    </row>
    <row r="685" spans="2:83" s="45" customFormat="1" ht="82.5" hidden="1" customHeight="1" x14ac:dyDescent="0.25">
      <c r="B685" s="207"/>
      <c r="C685" s="605"/>
      <c r="D685" s="107"/>
      <c r="E685" s="31"/>
      <c r="F685" s="31"/>
      <c r="G685" s="31"/>
      <c r="H685" s="31"/>
      <c r="I685" s="107"/>
      <c r="J685" s="107"/>
      <c r="K685" s="110"/>
      <c r="L685" s="749" t="e">
        <f t="shared" si="1255"/>
        <v>#DIV/0!</v>
      </c>
      <c r="M685" s="31"/>
      <c r="N685" s="31"/>
      <c r="O685" s="31"/>
      <c r="P685" s="31"/>
      <c r="Q685" s="31"/>
      <c r="R685" s="31"/>
      <c r="S685" s="31"/>
      <c r="T685" s="31"/>
      <c r="U685" s="107"/>
      <c r="V685" s="723"/>
      <c r="W685" s="723"/>
      <c r="X685" s="723"/>
      <c r="Y685" s="723"/>
      <c r="Z685" s="723"/>
      <c r="AA685" s="723"/>
      <c r="AB685" s="723"/>
      <c r="AC685" s="723"/>
      <c r="AD685" s="734"/>
      <c r="AE685" s="723"/>
      <c r="AF685" s="749" t="e">
        <f t="shared" si="1256"/>
        <v>#DIV/0!</v>
      </c>
      <c r="AG685" s="723"/>
      <c r="AH685" s="749" t="e">
        <f t="shared" si="1257"/>
        <v>#DIV/0!</v>
      </c>
      <c r="AI685" s="723"/>
      <c r="AJ685" s="734"/>
      <c r="AK685" s="723"/>
      <c r="AL685" s="734"/>
      <c r="AM685" s="723"/>
      <c r="AN685" s="734"/>
      <c r="AO685" s="723"/>
      <c r="AP685" s="723"/>
      <c r="AQ685" s="734"/>
      <c r="AR685" s="723"/>
      <c r="AS685" s="749" t="e">
        <f t="shared" si="1258"/>
        <v>#DIV/0!</v>
      </c>
      <c r="AT685" s="723"/>
      <c r="AU685" s="749" t="e">
        <f t="shared" si="1260"/>
        <v>#DIV/0!</v>
      </c>
      <c r="AV685" s="723"/>
      <c r="AW685" s="749" t="e">
        <f t="shared" si="1261"/>
        <v>#DIV/0!</v>
      </c>
      <c r="AX685" s="723"/>
      <c r="AY685" s="749" t="e">
        <f t="shared" si="1262"/>
        <v>#DIV/0!</v>
      </c>
      <c r="AZ685" s="723"/>
      <c r="BA685" s="749" t="e">
        <f t="shared" si="1263"/>
        <v>#DIV/0!</v>
      </c>
      <c r="BB685" s="723"/>
      <c r="BC685" s="723"/>
      <c r="BD685" s="723"/>
      <c r="BE685" s="723"/>
      <c r="BF685" s="723"/>
      <c r="BG685" s="723"/>
      <c r="BH685" s="723"/>
      <c r="BI685" s="723"/>
      <c r="BJ685" s="723"/>
      <c r="BK685" s="723"/>
      <c r="BL685" s="723"/>
      <c r="BM685" s="723"/>
      <c r="BN685" s="723"/>
      <c r="BO685" s="723"/>
      <c r="BP685" s="723"/>
      <c r="BQ685" s="723"/>
      <c r="BR685" s="723"/>
      <c r="BS685" s="723"/>
      <c r="BT685" s="723"/>
      <c r="BU685" s="723"/>
      <c r="BV685" s="723"/>
      <c r="BW685" s="723"/>
      <c r="BX685" s="723"/>
      <c r="BY685" s="723"/>
      <c r="BZ685" s="723"/>
      <c r="CE685" s="749" t="e">
        <f t="shared" si="1233"/>
        <v>#DIV/0!</v>
      </c>
    </row>
    <row r="686" spans="2:83" s="45" customFormat="1" ht="147.75" hidden="1" customHeight="1" x14ac:dyDescent="0.25">
      <c r="B686" s="207"/>
      <c r="C686" s="100" t="s">
        <v>442</v>
      </c>
      <c r="D686" s="107"/>
      <c r="E686" s="31"/>
      <c r="F686" s="31"/>
      <c r="G686" s="31"/>
      <c r="H686" s="31"/>
      <c r="I686" s="107"/>
      <c r="J686" s="729">
        <f>J687</f>
        <v>0</v>
      </c>
      <c r="K686" s="729">
        <f>K687</f>
        <v>0</v>
      </c>
      <c r="L686" s="749" t="e">
        <f t="shared" si="1255"/>
        <v>#DIV/0!</v>
      </c>
      <c r="M686" s="89"/>
      <c r="N686" s="19"/>
      <c r="O686" s="89"/>
      <c r="P686" s="19"/>
      <c r="Q686" s="89"/>
      <c r="R686" s="19"/>
      <c r="S686" s="89"/>
      <c r="T686" s="19"/>
      <c r="U686" s="729">
        <f>U687</f>
        <v>0</v>
      </c>
      <c r="V686" s="723"/>
      <c r="W686" s="723"/>
      <c r="X686" s="723"/>
      <c r="Y686" s="723"/>
      <c r="Z686" s="723"/>
      <c r="AA686" s="723"/>
      <c r="AB686" s="723"/>
      <c r="AC686" s="723"/>
      <c r="AD686" s="734"/>
      <c r="AE686" s="723"/>
      <c r="AF686" s="749" t="e">
        <f t="shared" si="1256"/>
        <v>#DIV/0!</v>
      </c>
      <c r="AG686" s="723"/>
      <c r="AH686" s="749" t="e">
        <f t="shared" si="1257"/>
        <v>#DIV/0!</v>
      </c>
      <c r="AI686" s="723"/>
      <c r="AJ686" s="734"/>
      <c r="AK686" s="723"/>
      <c r="AL686" s="734"/>
      <c r="AM686" s="723"/>
      <c r="AN686" s="734"/>
      <c r="AO686" s="723"/>
      <c r="AP686" s="723"/>
      <c r="AQ686" s="734"/>
      <c r="AR686" s="723"/>
      <c r="AS686" s="749" t="e">
        <f t="shared" si="1258"/>
        <v>#DIV/0!</v>
      </c>
      <c r="AT686" s="723"/>
      <c r="AU686" s="749" t="e">
        <f t="shared" si="1260"/>
        <v>#DIV/0!</v>
      </c>
      <c r="AV686" s="723"/>
      <c r="AW686" s="749" t="e">
        <f t="shared" si="1261"/>
        <v>#DIV/0!</v>
      </c>
      <c r="AX686" s="723"/>
      <c r="AY686" s="749" t="e">
        <f t="shared" si="1262"/>
        <v>#DIV/0!</v>
      </c>
      <c r="AZ686" s="723"/>
      <c r="BA686" s="749" t="e">
        <f t="shared" si="1263"/>
        <v>#DIV/0!</v>
      </c>
      <c r="BB686" s="723"/>
      <c r="BC686" s="723"/>
      <c r="BD686" s="723"/>
      <c r="BE686" s="723"/>
      <c r="BF686" s="723"/>
      <c r="BG686" s="723"/>
      <c r="BH686" s="723"/>
      <c r="BI686" s="723"/>
      <c r="BJ686" s="723"/>
      <c r="BK686" s="723"/>
      <c r="BL686" s="723"/>
      <c r="BM686" s="723"/>
      <c r="BN686" s="723"/>
      <c r="BO686" s="723"/>
      <c r="BP686" s="723"/>
      <c r="BQ686" s="723"/>
      <c r="BR686" s="723"/>
      <c r="BS686" s="723"/>
      <c r="BT686" s="723"/>
      <c r="BU686" s="723"/>
      <c r="BV686" s="723"/>
      <c r="BW686" s="723"/>
      <c r="BX686" s="723"/>
      <c r="BY686" s="723"/>
      <c r="BZ686" s="723"/>
      <c r="CE686" s="749" t="e">
        <f t="shared" si="1233"/>
        <v>#DIV/0!</v>
      </c>
    </row>
    <row r="687" spans="2:83" s="45" customFormat="1" ht="55.5" hidden="1" customHeight="1" x14ac:dyDescent="0.25">
      <c r="B687" s="204" t="s">
        <v>34</v>
      </c>
      <c r="C687" s="129" t="s">
        <v>523</v>
      </c>
      <c r="D687" s="729">
        <f>D688</f>
        <v>0</v>
      </c>
      <c r="E687" s="89"/>
      <c r="F687" s="89"/>
      <c r="G687" s="89"/>
      <c r="H687" s="89"/>
      <c r="I687" s="729">
        <f>I688</f>
        <v>0</v>
      </c>
      <c r="J687" s="729">
        <f>J688</f>
        <v>0</v>
      </c>
      <c r="K687" s="729">
        <f t="shared" ref="K687:K688" si="1267">M687+U687</f>
        <v>0</v>
      </c>
      <c r="L687" s="749" t="e">
        <f t="shared" si="1255"/>
        <v>#DIV/0!</v>
      </c>
      <c r="M687" s="89"/>
      <c r="N687" s="19"/>
      <c r="O687" s="89"/>
      <c r="P687" s="19"/>
      <c r="Q687" s="89"/>
      <c r="R687" s="19"/>
      <c r="S687" s="89"/>
      <c r="T687" s="19"/>
      <c r="U687" s="729">
        <f>SUM(U688:U689)</f>
        <v>0</v>
      </c>
      <c r="V687" s="723"/>
      <c r="W687" s="723"/>
      <c r="X687" s="723"/>
      <c r="Y687" s="723"/>
      <c r="Z687" s="723"/>
      <c r="AA687" s="723"/>
      <c r="AB687" s="723"/>
      <c r="AC687" s="723"/>
      <c r="AD687" s="734"/>
      <c r="AE687" s="723"/>
      <c r="AF687" s="749" t="e">
        <f t="shared" si="1256"/>
        <v>#DIV/0!</v>
      </c>
      <c r="AG687" s="723"/>
      <c r="AH687" s="749" t="e">
        <f t="shared" si="1257"/>
        <v>#DIV/0!</v>
      </c>
      <c r="AI687" s="723"/>
      <c r="AJ687" s="734"/>
      <c r="AK687" s="723"/>
      <c r="AL687" s="734"/>
      <c r="AM687" s="723"/>
      <c r="AN687" s="734"/>
      <c r="AO687" s="723"/>
      <c r="AP687" s="723"/>
      <c r="AQ687" s="734"/>
      <c r="AR687" s="723"/>
      <c r="AS687" s="749" t="e">
        <f t="shared" si="1258"/>
        <v>#DIV/0!</v>
      </c>
      <c r="AT687" s="723"/>
      <c r="AU687" s="749" t="e">
        <f t="shared" si="1260"/>
        <v>#DIV/0!</v>
      </c>
      <c r="AV687" s="723"/>
      <c r="AW687" s="749" t="e">
        <f t="shared" si="1261"/>
        <v>#DIV/0!</v>
      </c>
      <c r="AX687" s="723"/>
      <c r="AY687" s="749" t="e">
        <f t="shared" si="1262"/>
        <v>#DIV/0!</v>
      </c>
      <c r="AZ687" s="723"/>
      <c r="BA687" s="749" t="e">
        <f t="shared" si="1263"/>
        <v>#DIV/0!</v>
      </c>
      <c r="BB687" s="723"/>
      <c r="BC687" s="723"/>
      <c r="BD687" s="723"/>
      <c r="BE687" s="723"/>
      <c r="BF687" s="723"/>
      <c r="BG687" s="723"/>
      <c r="BH687" s="723"/>
      <c r="BI687" s="723"/>
      <c r="BJ687" s="723"/>
      <c r="BK687" s="723"/>
      <c r="BL687" s="723"/>
      <c r="BM687" s="723"/>
      <c r="BN687" s="723"/>
      <c r="BO687" s="723"/>
      <c r="BP687" s="723"/>
      <c r="BQ687" s="723"/>
      <c r="BR687" s="723"/>
      <c r="BS687" s="723"/>
      <c r="BT687" s="723"/>
      <c r="BU687" s="723"/>
      <c r="BV687" s="723"/>
      <c r="BW687" s="723"/>
      <c r="BX687" s="723"/>
      <c r="BY687" s="723"/>
      <c r="BZ687" s="723"/>
      <c r="CE687" s="749" t="e">
        <f t="shared" si="1233"/>
        <v>#DIV/0!</v>
      </c>
    </row>
    <row r="688" spans="2:83" s="45" customFormat="1" ht="106.5" hidden="1" customHeight="1" x14ac:dyDescent="0.25">
      <c r="B688" s="207" t="s">
        <v>34</v>
      </c>
      <c r="C688" s="605" t="s">
        <v>379</v>
      </c>
      <c r="D688" s="107">
        <f>I688</f>
        <v>0</v>
      </c>
      <c r="E688" s="31"/>
      <c r="F688" s="31"/>
      <c r="G688" s="31"/>
      <c r="H688" s="31"/>
      <c r="I688" s="107">
        <v>0</v>
      </c>
      <c r="J688" s="107">
        <f>K688-I688</f>
        <v>0</v>
      </c>
      <c r="K688" s="107">
        <f t="shared" si="1267"/>
        <v>0</v>
      </c>
      <c r="L688" s="749" t="e">
        <f t="shared" si="1255"/>
        <v>#DIV/0!</v>
      </c>
      <c r="M688" s="31"/>
      <c r="N688" s="31"/>
      <c r="O688" s="31"/>
      <c r="P688" s="31"/>
      <c r="Q688" s="31"/>
      <c r="R688" s="31"/>
      <c r="S688" s="31"/>
      <c r="T688" s="31"/>
      <c r="U688" s="107"/>
      <c r="V688" s="723"/>
      <c r="W688" s="723"/>
      <c r="X688" s="723"/>
      <c r="Y688" s="723"/>
      <c r="Z688" s="723"/>
      <c r="AA688" s="723"/>
      <c r="AB688" s="723"/>
      <c r="AC688" s="723"/>
      <c r="AD688" s="734"/>
      <c r="AE688" s="723"/>
      <c r="AF688" s="749" t="e">
        <f t="shared" si="1256"/>
        <v>#DIV/0!</v>
      </c>
      <c r="AG688" s="723"/>
      <c r="AH688" s="749" t="e">
        <f t="shared" si="1257"/>
        <v>#DIV/0!</v>
      </c>
      <c r="AI688" s="723"/>
      <c r="AJ688" s="734"/>
      <c r="AK688" s="723"/>
      <c r="AL688" s="734"/>
      <c r="AM688" s="723"/>
      <c r="AN688" s="734"/>
      <c r="AO688" s="723"/>
      <c r="AP688" s="723"/>
      <c r="AQ688" s="734"/>
      <c r="AR688" s="723"/>
      <c r="AS688" s="749" t="e">
        <f t="shared" si="1258"/>
        <v>#DIV/0!</v>
      </c>
      <c r="AT688" s="723"/>
      <c r="AU688" s="749" t="e">
        <f t="shared" si="1260"/>
        <v>#DIV/0!</v>
      </c>
      <c r="AV688" s="723"/>
      <c r="AW688" s="749" t="e">
        <f t="shared" si="1261"/>
        <v>#DIV/0!</v>
      </c>
      <c r="AX688" s="723"/>
      <c r="AY688" s="749" t="e">
        <f t="shared" si="1262"/>
        <v>#DIV/0!</v>
      </c>
      <c r="AZ688" s="723"/>
      <c r="BA688" s="749" t="e">
        <f t="shared" si="1263"/>
        <v>#DIV/0!</v>
      </c>
      <c r="BB688" s="723"/>
      <c r="BC688" s="723"/>
      <c r="BD688" s="723"/>
      <c r="BE688" s="723"/>
      <c r="BF688" s="723"/>
      <c r="BG688" s="723"/>
      <c r="BH688" s="723"/>
      <c r="BI688" s="723"/>
      <c r="BJ688" s="723"/>
      <c r="BK688" s="723"/>
      <c r="BL688" s="723"/>
      <c r="BM688" s="723"/>
      <c r="BN688" s="723"/>
      <c r="BO688" s="723"/>
      <c r="BP688" s="723"/>
      <c r="BQ688" s="723"/>
      <c r="BR688" s="723"/>
      <c r="BS688" s="723"/>
      <c r="BT688" s="723"/>
      <c r="BU688" s="723"/>
      <c r="BV688" s="723"/>
      <c r="BW688" s="723"/>
      <c r="BX688" s="723"/>
      <c r="BY688" s="723"/>
      <c r="BZ688" s="723"/>
      <c r="CE688" s="749" t="e">
        <f t="shared" si="1233"/>
        <v>#DIV/0!</v>
      </c>
    </row>
    <row r="689" spans="1:12295" s="52" customFormat="1" ht="139.5" customHeight="1" x14ac:dyDescent="0.25">
      <c r="B689" s="204" t="s">
        <v>10</v>
      </c>
      <c r="C689" s="100" t="s">
        <v>478</v>
      </c>
      <c r="D689" s="671">
        <f t="shared" ref="D689:D699" si="1268">E689</f>
        <v>1088242.6089999999</v>
      </c>
      <c r="E689" s="671">
        <f>E690+E691</f>
        <v>1088242.6089999999</v>
      </c>
      <c r="F689" s="671"/>
      <c r="G689" s="671"/>
      <c r="H689" s="671"/>
      <c r="I689" s="671"/>
      <c r="J689" s="671">
        <f>J690</f>
        <v>-798803.17276999995</v>
      </c>
      <c r="K689" s="671">
        <f t="shared" ref="K689:K699" si="1269">M689</f>
        <v>54681.672480000001</v>
      </c>
      <c r="L689" s="749">
        <f t="shared" si="1255"/>
        <v>5.0247685605921723E-2</v>
      </c>
      <c r="M689" s="671">
        <f>M690+M691</f>
        <v>54681.672480000001</v>
      </c>
      <c r="N689" s="749">
        <f>M689/E689</f>
        <v>5.0247685605921723E-2</v>
      </c>
      <c r="O689" s="671"/>
      <c r="P689" s="734"/>
      <c r="Q689" s="671"/>
      <c r="R689" s="734"/>
      <c r="S689" s="671"/>
      <c r="T689" s="734"/>
      <c r="U689" s="671"/>
      <c r="V689" s="671"/>
      <c r="W689" s="671"/>
      <c r="X689" s="671"/>
      <c r="Y689" s="671"/>
      <c r="Z689" s="671"/>
      <c r="AA689" s="671"/>
      <c r="AB689" s="671"/>
      <c r="AC689" s="671"/>
      <c r="AD689" s="734"/>
      <c r="AE689" s="671">
        <f>AG689</f>
        <v>42663.434639999999</v>
      </c>
      <c r="AF689" s="749">
        <f t="shared" si="1256"/>
        <v>3.920397371612197E-2</v>
      </c>
      <c r="AG689" s="671">
        <f>AG690+AG691</f>
        <v>42663.434639999999</v>
      </c>
      <c r="AH689" s="749">
        <f t="shared" si="1257"/>
        <v>3.920397371612197E-2</v>
      </c>
      <c r="AI689" s="112"/>
      <c r="AJ689" s="115"/>
      <c r="AK689" s="671"/>
      <c r="AL689" s="734"/>
      <c r="AM689" s="671"/>
      <c r="AN689" s="734"/>
      <c r="AO689" s="671"/>
      <c r="AP689" s="671">
        <f>AT689-AG689</f>
        <v>1045579.1743599999</v>
      </c>
      <c r="AQ689" s="734"/>
      <c r="AR689" s="671">
        <f>AT689</f>
        <v>1088242.6089999999</v>
      </c>
      <c r="AS689" s="749">
        <f t="shared" si="1258"/>
        <v>1</v>
      </c>
      <c r="AT689" s="112">
        <f>AT690+AT691</f>
        <v>1088242.6089999999</v>
      </c>
      <c r="AU689" s="749">
        <f t="shared" si="1260"/>
        <v>1</v>
      </c>
      <c r="AV689" s="671"/>
      <c r="AW689" s="749"/>
      <c r="AX689" s="671"/>
      <c r="AY689" s="749"/>
      <c r="AZ689" s="671"/>
      <c r="BA689" s="749"/>
      <c r="BB689" s="671"/>
      <c r="BC689" s="671"/>
      <c r="BD689" s="671"/>
      <c r="BE689" s="671"/>
      <c r="BF689" s="671"/>
      <c r="BG689" s="671"/>
      <c r="BH689" s="671"/>
      <c r="BI689" s="671"/>
      <c r="BJ689" s="671"/>
      <c r="BK689" s="671"/>
      <c r="BL689" s="671"/>
      <c r="BM689" s="671"/>
      <c r="BN689" s="671">
        <f>BO689</f>
        <v>505982.01324</v>
      </c>
      <c r="BO689" s="671">
        <f>BO690+BO691</f>
        <v>505982.01324</v>
      </c>
      <c r="BP689" s="671"/>
      <c r="BQ689" s="671"/>
      <c r="BR689" s="671"/>
      <c r="BS689" s="671"/>
      <c r="BT689" s="671">
        <f>BU689-BN689</f>
        <v>0</v>
      </c>
      <c r="BU689" s="671">
        <f>BV689</f>
        <v>505982.01324</v>
      </c>
      <c r="BV689" s="597">
        <f>BV690+BV691</f>
        <v>505982.01324</v>
      </c>
      <c r="BW689" s="597"/>
      <c r="BX689" s="597"/>
      <c r="BY689" s="597"/>
      <c r="BZ689" s="597"/>
      <c r="CE689" s="749"/>
    </row>
    <row r="690" spans="1:12295" s="54" customFormat="1" ht="99" customHeight="1" x14ac:dyDescent="0.2">
      <c r="B690" s="207"/>
      <c r="C690" s="598" t="s">
        <v>475</v>
      </c>
      <c r="D690" s="107">
        <f t="shared" si="1268"/>
        <v>814834.24659999995</v>
      </c>
      <c r="E690" s="107">
        <f>514834.2466+300000</f>
        <v>814834.24659999995</v>
      </c>
      <c r="F690" s="107"/>
      <c r="G690" s="107"/>
      <c r="H690" s="107"/>
      <c r="I690" s="107"/>
      <c r="J690" s="107">
        <f>K690-D690</f>
        <v>-798803.17276999995</v>
      </c>
      <c r="K690" s="107">
        <f t="shared" si="1269"/>
        <v>16031.073830000001</v>
      </c>
      <c r="L690" s="749">
        <f t="shared" si="1255"/>
        <v>1.967403051220749E-2</v>
      </c>
      <c r="M690" s="107">
        <f>54681.67248-M691</f>
        <v>16031.073830000001</v>
      </c>
      <c r="N690" s="749">
        <f>M690/E690</f>
        <v>1.967403051220749E-2</v>
      </c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  <c r="AC690" s="107"/>
      <c r="AD690" s="107"/>
      <c r="AE690" s="107">
        <f t="shared" ref="AE690:AE691" si="1270">AG690</f>
        <v>4093.3118400000003</v>
      </c>
      <c r="AF690" s="749">
        <f t="shared" si="1256"/>
        <v>5.0234901847582706E-3</v>
      </c>
      <c r="AG690" s="107">
        <f>'[4]1'!$T$99+'[4]1'!$T$103</f>
        <v>4093.3118400000003</v>
      </c>
      <c r="AH690" s="749">
        <f t="shared" si="1257"/>
        <v>5.0234901847582706E-3</v>
      </c>
      <c r="AI690" s="117"/>
      <c r="AJ690" s="117"/>
      <c r="AK690" s="107"/>
      <c r="AL690" s="107"/>
      <c r="AM690" s="107"/>
      <c r="AN690" s="107"/>
      <c r="AO690" s="107"/>
      <c r="AP690" s="107"/>
      <c r="AQ690" s="107"/>
      <c r="AR690" s="107">
        <f>AT690</f>
        <v>814834.24659999995</v>
      </c>
      <c r="AS690" s="749">
        <f t="shared" si="1258"/>
        <v>1</v>
      </c>
      <c r="AT690" s="117">
        <f>D690</f>
        <v>814834.24659999995</v>
      </c>
      <c r="AU690" s="749">
        <f t="shared" si="1260"/>
        <v>1</v>
      </c>
      <c r="AV690" s="107"/>
      <c r="AW690" s="749"/>
      <c r="AX690" s="107"/>
      <c r="AY690" s="749"/>
      <c r="AZ690" s="107"/>
      <c r="BA690" s="749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>
        <f t="shared" ref="BN690:BN699" si="1271">BO690</f>
        <v>0</v>
      </c>
      <c r="BO690" s="107">
        <v>0</v>
      </c>
      <c r="BP690" s="107"/>
      <c r="BQ690" s="107"/>
      <c r="BR690" s="107"/>
      <c r="BS690" s="107"/>
      <c r="BT690" s="107">
        <f>BU690-BN690</f>
        <v>0</v>
      </c>
      <c r="BU690" s="107">
        <f>BV690</f>
        <v>0</v>
      </c>
      <c r="BV690" s="107">
        <v>0</v>
      </c>
      <c r="BW690" s="107"/>
      <c r="BX690" s="107"/>
      <c r="BY690" s="107"/>
      <c r="BZ690" s="107"/>
      <c r="CE690" s="749"/>
    </row>
    <row r="691" spans="1:12295" s="54" customFormat="1" ht="54.75" customHeight="1" x14ac:dyDescent="0.2">
      <c r="B691" s="207"/>
      <c r="C691" s="598" t="s">
        <v>476</v>
      </c>
      <c r="D691" s="107">
        <f t="shared" si="1268"/>
        <v>273408.36239999998</v>
      </c>
      <c r="E691" s="107">
        <v>273408.36239999998</v>
      </c>
      <c r="F691" s="107"/>
      <c r="G691" s="107"/>
      <c r="H691" s="107"/>
      <c r="I691" s="107"/>
      <c r="J691" s="107">
        <v>0</v>
      </c>
      <c r="K691" s="107">
        <f t="shared" si="1269"/>
        <v>38650.59865</v>
      </c>
      <c r="L691" s="749">
        <f t="shared" si="1255"/>
        <v>0.14136582477112997</v>
      </c>
      <c r="M691" s="107">
        <f>'[4]1'!$V$98</f>
        <v>38650.59865</v>
      </c>
      <c r="N691" s="749">
        <f>M691/E691</f>
        <v>0.14136582477112997</v>
      </c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  <c r="AC691" s="107"/>
      <c r="AD691" s="107"/>
      <c r="AE691" s="107">
        <f t="shared" si="1270"/>
        <v>38570.122799999997</v>
      </c>
      <c r="AF691" s="749">
        <f t="shared" si="1256"/>
        <v>0.14107148172582742</v>
      </c>
      <c r="AG691" s="107">
        <f>'[8]1'!$T$98</f>
        <v>38570.122799999997</v>
      </c>
      <c r="AH691" s="749">
        <f t="shared" si="1257"/>
        <v>0.14107148172582742</v>
      </c>
      <c r="AI691" s="117"/>
      <c r="AJ691" s="117"/>
      <c r="AK691" s="107"/>
      <c r="AL691" s="107"/>
      <c r="AM691" s="107"/>
      <c r="AN691" s="107"/>
      <c r="AO691" s="107"/>
      <c r="AP691" s="107"/>
      <c r="AQ691" s="107"/>
      <c r="AR691" s="107">
        <f>AT691</f>
        <v>273408.36239999998</v>
      </c>
      <c r="AS691" s="749">
        <f t="shared" si="1258"/>
        <v>1</v>
      </c>
      <c r="AT691" s="117">
        <f>D691</f>
        <v>273408.36239999998</v>
      </c>
      <c r="AU691" s="749">
        <f t="shared" si="1260"/>
        <v>1</v>
      </c>
      <c r="AV691" s="107"/>
      <c r="AW691" s="749"/>
      <c r="AX691" s="107"/>
      <c r="AY691" s="749"/>
      <c r="AZ691" s="107"/>
      <c r="BA691" s="749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>
        <f t="shared" si="1271"/>
        <v>505982.01324</v>
      </c>
      <c r="BO691" s="107">
        <v>505982.01324</v>
      </c>
      <c r="BP691" s="107"/>
      <c r="BQ691" s="107"/>
      <c r="BR691" s="107"/>
      <c r="BS691" s="107"/>
      <c r="BT691" s="107">
        <f>BU691-BN691</f>
        <v>0</v>
      </c>
      <c r="BU691" s="107">
        <f>BV691</f>
        <v>505982.01324</v>
      </c>
      <c r="BV691" s="107">
        <f>BO691</f>
        <v>505982.01324</v>
      </c>
      <c r="BW691" s="107"/>
      <c r="BX691" s="107"/>
      <c r="BY691" s="107"/>
      <c r="BZ691" s="107"/>
      <c r="CE691" s="749"/>
    </row>
    <row r="692" spans="1:12295" s="54" customFormat="1" ht="186.75" customHeight="1" x14ac:dyDescent="0.2">
      <c r="B692" s="204" t="s">
        <v>11</v>
      </c>
      <c r="C692" s="100" t="s">
        <v>543</v>
      </c>
      <c r="D692" s="737">
        <f>E692</f>
        <v>128.23846</v>
      </c>
      <c r="E692" s="737">
        <v>128.23846</v>
      </c>
      <c r="F692" s="107"/>
      <c r="G692" s="107"/>
      <c r="H692" s="107"/>
      <c r="I692" s="107"/>
      <c r="J692" s="107"/>
      <c r="K692" s="107"/>
      <c r="L692" s="749">
        <f t="shared" si="1255"/>
        <v>0</v>
      </c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  <c r="AC692" s="107"/>
      <c r="AD692" s="107"/>
      <c r="AE692" s="107"/>
      <c r="AF692" s="749"/>
      <c r="AG692" s="107"/>
      <c r="AH692" s="749"/>
      <c r="AI692" s="117"/>
      <c r="AJ692" s="117"/>
      <c r="AK692" s="107"/>
      <c r="AL692" s="107"/>
      <c r="AM692" s="107"/>
      <c r="AN692" s="107"/>
      <c r="AO692" s="107"/>
      <c r="AP692" s="107"/>
      <c r="AQ692" s="107"/>
      <c r="AR692" s="820">
        <f>AT692</f>
        <v>128.23846</v>
      </c>
      <c r="AS692" s="749">
        <f t="shared" si="1258"/>
        <v>1</v>
      </c>
      <c r="AT692" s="820">
        <f>D692</f>
        <v>128.23846</v>
      </c>
      <c r="AU692" s="749">
        <f t="shared" si="1260"/>
        <v>1</v>
      </c>
      <c r="AV692" s="107"/>
      <c r="AW692" s="749"/>
      <c r="AX692" s="107"/>
      <c r="AY692" s="749"/>
      <c r="AZ692" s="107"/>
      <c r="BA692" s="749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  <c r="BY692" s="107"/>
      <c r="BZ692" s="107"/>
      <c r="CE692" s="749"/>
    </row>
    <row r="693" spans="1:12295" s="52" customFormat="1" ht="139.5" customHeight="1" x14ac:dyDescent="0.25">
      <c r="B693" s="204" t="s">
        <v>15</v>
      </c>
      <c r="C693" s="100" t="s">
        <v>479</v>
      </c>
      <c r="D693" s="671">
        <f t="shared" si="1268"/>
        <v>1027174.4693400001</v>
      </c>
      <c r="E693" s="671">
        <f>E694+E695</f>
        <v>1027174.4693400001</v>
      </c>
      <c r="F693" s="671"/>
      <c r="G693" s="671"/>
      <c r="H693" s="671"/>
      <c r="I693" s="671"/>
      <c r="J693" s="671">
        <f>M693-E693</f>
        <v>-752742.56666000001</v>
      </c>
      <c r="K693" s="671">
        <f t="shared" si="1269"/>
        <v>274431.90268</v>
      </c>
      <c r="L693" s="749">
        <f t="shared" si="1255"/>
        <v>0.2671716547397574</v>
      </c>
      <c r="M693" s="671">
        <f>M694+M695</f>
        <v>274431.90268</v>
      </c>
      <c r="N693" s="749">
        <f>M693/E693</f>
        <v>0.2671716547397574</v>
      </c>
      <c r="O693" s="671"/>
      <c r="P693" s="734"/>
      <c r="Q693" s="671"/>
      <c r="R693" s="734"/>
      <c r="S693" s="671"/>
      <c r="T693" s="734"/>
      <c r="U693" s="671"/>
      <c r="V693" s="671"/>
      <c r="W693" s="671"/>
      <c r="X693" s="671"/>
      <c r="Y693" s="671"/>
      <c r="Z693" s="671"/>
      <c r="AA693" s="671"/>
      <c r="AB693" s="671"/>
      <c r="AC693" s="671"/>
      <c r="AD693" s="734"/>
      <c r="AE693" s="671">
        <f>AG693</f>
        <v>52281.594850000001</v>
      </c>
      <c r="AF693" s="749">
        <f t="shared" si="1256"/>
        <v>5.0898456309562461E-2</v>
      </c>
      <c r="AG693" s="671">
        <f>AG694+AG695</f>
        <v>52281.594850000001</v>
      </c>
      <c r="AH693" s="749">
        <f t="shared" si="1257"/>
        <v>5.0898456309562461E-2</v>
      </c>
      <c r="AI693" s="112"/>
      <c r="AJ693" s="115"/>
      <c r="AK693" s="671"/>
      <c r="AL693" s="734"/>
      <c r="AM693" s="671"/>
      <c r="AN693" s="734"/>
      <c r="AO693" s="671"/>
      <c r="AP693" s="671">
        <f>AT693-AG693</f>
        <v>974892.87449000007</v>
      </c>
      <c r="AQ693" s="734"/>
      <c r="AR693" s="671">
        <f>AT693</f>
        <v>1027174.4693400001</v>
      </c>
      <c r="AS693" s="749">
        <f t="shared" si="1258"/>
        <v>1</v>
      </c>
      <c r="AT693" s="112">
        <f>AT694+AT695</f>
        <v>1027174.4693400001</v>
      </c>
      <c r="AU693" s="749">
        <f t="shared" si="1260"/>
        <v>1</v>
      </c>
      <c r="AV693" s="671"/>
      <c r="AW693" s="749"/>
      <c r="AX693" s="671"/>
      <c r="AY693" s="749"/>
      <c r="AZ693" s="671"/>
      <c r="BA693" s="749"/>
      <c r="BB693" s="671"/>
      <c r="BC693" s="671"/>
      <c r="BD693" s="671"/>
      <c r="BE693" s="671"/>
      <c r="BF693" s="671"/>
      <c r="BG693" s="671"/>
      <c r="BH693" s="671"/>
      <c r="BI693" s="671"/>
      <c r="BJ693" s="671"/>
      <c r="BK693" s="671"/>
      <c r="BL693" s="671"/>
      <c r="BM693" s="671"/>
      <c r="BN693" s="671"/>
      <c r="BO693" s="671"/>
      <c r="BP693" s="671"/>
      <c r="BQ693" s="671"/>
      <c r="BR693" s="671"/>
      <c r="BS693" s="671"/>
      <c r="BT693" s="671"/>
      <c r="BU693" s="671"/>
      <c r="BV693" s="597"/>
      <c r="BW693" s="597"/>
      <c r="BX693" s="597"/>
      <c r="BY693" s="597"/>
      <c r="BZ693" s="597"/>
      <c r="CE693" s="749"/>
    </row>
    <row r="694" spans="1:12295" s="54" customFormat="1" ht="99" hidden="1" customHeight="1" x14ac:dyDescent="0.2">
      <c r="B694" s="207"/>
      <c r="C694" s="598" t="s">
        <v>397</v>
      </c>
      <c r="D694" s="107">
        <f t="shared" si="1268"/>
        <v>673973</v>
      </c>
      <c r="E694" s="107">
        <v>673973</v>
      </c>
      <c r="F694" s="107"/>
      <c r="G694" s="107"/>
      <c r="H694" s="107"/>
      <c r="I694" s="107"/>
      <c r="J694" s="107">
        <f>K694-D694</f>
        <v>-450621.81706000003</v>
      </c>
      <c r="K694" s="107">
        <f t="shared" si="1269"/>
        <v>223351.18294</v>
      </c>
      <c r="L694" s="749">
        <f t="shared" si="1255"/>
        <v>0.33139485252376577</v>
      </c>
      <c r="M694" s="107">
        <f>274431.90268-M695</f>
        <v>223351.18294</v>
      </c>
      <c r="N694" s="749">
        <f>M694/E694</f>
        <v>0.33139485252376577</v>
      </c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  <c r="AC694" s="107"/>
      <c r="AD694" s="107"/>
      <c r="AE694" s="107">
        <f t="shared" ref="AE694:AE695" si="1272">AG694</f>
        <v>1190</v>
      </c>
      <c r="AF694" s="749">
        <f t="shared" si="1256"/>
        <v>1.7656493657757803E-3</v>
      </c>
      <c r="AG694" s="107">
        <f>'[8]1'!$T$168</f>
        <v>1190</v>
      </c>
      <c r="AH694" s="749">
        <f t="shared" si="1257"/>
        <v>1.7656493657757803E-3</v>
      </c>
      <c r="AI694" s="117"/>
      <c r="AJ694" s="117"/>
      <c r="AK694" s="107"/>
      <c r="AL694" s="107"/>
      <c r="AM694" s="107"/>
      <c r="AN694" s="107"/>
      <c r="AO694" s="107"/>
      <c r="AP694" s="107"/>
      <c r="AQ694" s="107"/>
      <c r="AR694" s="107">
        <f t="shared" ref="AR694:AR695" si="1273">AT694</f>
        <v>673973</v>
      </c>
      <c r="AS694" s="749">
        <f t="shared" si="1258"/>
        <v>1</v>
      </c>
      <c r="AT694" s="107">
        <f>D694</f>
        <v>673973</v>
      </c>
      <c r="AU694" s="749">
        <f t="shared" si="1260"/>
        <v>1</v>
      </c>
      <c r="AV694" s="107"/>
      <c r="AW694" s="749"/>
      <c r="AX694" s="107"/>
      <c r="AY694" s="749"/>
      <c r="AZ694" s="107"/>
      <c r="BA694" s="749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  <c r="BY694" s="107"/>
      <c r="BZ694" s="107"/>
      <c r="CE694" s="749"/>
    </row>
    <row r="695" spans="1:12295" s="54" customFormat="1" ht="54.75" hidden="1" customHeight="1" x14ac:dyDescent="0.2">
      <c r="B695" s="207"/>
      <c r="C695" s="598" t="s">
        <v>476</v>
      </c>
      <c r="D695" s="107">
        <f t="shared" si="1268"/>
        <v>353201.46934000001</v>
      </c>
      <c r="E695" s="107">
        <v>353201.46934000001</v>
      </c>
      <c r="F695" s="107"/>
      <c r="G695" s="107"/>
      <c r="H695" s="107"/>
      <c r="I695" s="107"/>
      <c r="J695" s="107">
        <v>0</v>
      </c>
      <c r="K695" s="107">
        <f t="shared" si="1269"/>
        <v>51080.71974</v>
      </c>
      <c r="L695" s="749">
        <f t="shared" si="1255"/>
        <v>0.14462204768131501</v>
      </c>
      <c r="M695" s="107">
        <f>'[4]1'!$V$164</f>
        <v>51080.71974</v>
      </c>
      <c r="N695" s="749">
        <f>M695/E695</f>
        <v>0.14462204768131501</v>
      </c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  <c r="AD695" s="107"/>
      <c r="AE695" s="107">
        <f t="shared" si="1272"/>
        <v>51091.594850000001</v>
      </c>
      <c r="AF695" s="749">
        <f t="shared" si="1256"/>
        <v>0.14465283778538882</v>
      </c>
      <c r="AG695" s="107">
        <f>'[4]1'!$T$164</f>
        <v>51091.594850000001</v>
      </c>
      <c r="AH695" s="749">
        <f t="shared" si="1257"/>
        <v>0.14465283778538882</v>
      </c>
      <c r="AI695" s="117"/>
      <c r="AJ695" s="117"/>
      <c r="AK695" s="107"/>
      <c r="AL695" s="107"/>
      <c r="AM695" s="107"/>
      <c r="AN695" s="107"/>
      <c r="AO695" s="107"/>
      <c r="AP695" s="107"/>
      <c r="AQ695" s="107"/>
      <c r="AR695" s="107">
        <f t="shared" si="1273"/>
        <v>353201.46934000001</v>
      </c>
      <c r="AS695" s="749">
        <f t="shared" si="1258"/>
        <v>1</v>
      </c>
      <c r="AT695" s="107">
        <f>D695</f>
        <v>353201.46934000001</v>
      </c>
      <c r="AU695" s="749">
        <f t="shared" si="1260"/>
        <v>1</v>
      </c>
      <c r="AV695" s="107"/>
      <c r="AW695" s="749"/>
      <c r="AX695" s="107"/>
      <c r="AY695" s="749"/>
      <c r="AZ695" s="107"/>
      <c r="BA695" s="749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  <c r="BY695" s="107"/>
      <c r="BZ695" s="107"/>
      <c r="CE695" s="749"/>
    </row>
    <row r="696" spans="1:12295" s="54" customFormat="1" ht="164.25" customHeight="1" x14ac:dyDescent="0.2">
      <c r="B696" s="207" t="s">
        <v>12</v>
      </c>
      <c r="C696" s="100" t="s">
        <v>544</v>
      </c>
      <c r="D696" s="737">
        <f>E696</f>
        <v>119028.93975000001</v>
      </c>
      <c r="E696" s="737">
        <v>119028.93975000001</v>
      </c>
      <c r="F696" s="107"/>
      <c r="G696" s="107"/>
      <c r="H696" s="107"/>
      <c r="I696" s="107"/>
      <c r="J696" s="107"/>
      <c r="K696" s="107">
        <f t="shared" si="1269"/>
        <v>0</v>
      </c>
      <c r="L696" s="749">
        <f t="shared" si="1255"/>
        <v>0</v>
      </c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749"/>
      <c r="AG696" s="107"/>
      <c r="AH696" s="749"/>
      <c r="AI696" s="117"/>
      <c r="AJ696" s="117"/>
      <c r="AK696" s="107"/>
      <c r="AL696" s="107"/>
      <c r="AM696" s="107"/>
      <c r="AN696" s="107"/>
      <c r="AO696" s="107"/>
      <c r="AP696" s="107"/>
      <c r="AQ696" s="107"/>
      <c r="AR696" s="820">
        <f>AT696</f>
        <v>119028.93975000001</v>
      </c>
      <c r="AS696" s="749">
        <f t="shared" ref="AS696" si="1274">AR696/D696</f>
        <v>1</v>
      </c>
      <c r="AT696" s="112">
        <f>D696</f>
        <v>119028.93975000001</v>
      </c>
      <c r="AU696" s="749">
        <f t="shared" ref="AU696" si="1275">AT696/E696</f>
        <v>1</v>
      </c>
      <c r="AV696" s="107"/>
      <c r="AW696" s="749"/>
      <c r="AX696" s="107"/>
      <c r="AY696" s="749"/>
      <c r="AZ696" s="107"/>
      <c r="BA696" s="749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  <c r="BY696" s="107"/>
      <c r="BZ696" s="107"/>
      <c r="CE696" s="749"/>
    </row>
    <row r="697" spans="1:12295" s="52" customFormat="1" ht="87" customHeight="1" x14ac:dyDescent="0.25">
      <c r="B697" s="204" t="s">
        <v>13</v>
      </c>
      <c r="C697" s="100" t="s">
        <v>480</v>
      </c>
      <c r="D697" s="671">
        <f t="shared" si="1268"/>
        <v>68582.645179999992</v>
      </c>
      <c r="E697" s="671">
        <f>E698+E699</f>
        <v>68582.645179999992</v>
      </c>
      <c r="F697" s="671"/>
      <c r="G697" s="671"/>
      <c r="H697" s="671"/>
      <c r="I697" s="671"/>
      <c r="J697" s="671">
        <f>M697-E697</f>
        <v>-63866.116149999994</v>
      </c>
      <c r="K697" s="671">
        <f t="shared" si="1269"/>
        <v>4716.5290299999997</v>
      </c>
      <c r="L697" s="749">
        <f t="shared" si="1255"/>
        <v>6.877146569108171E-2</v>
      </c>
      <c r="M697" s="671">
        <f>M698+M699</f>
        <v>4716.5290299999997</v>
      </c>
      <c r="N697" s="749">
        <f>M697/E697</f>
        <v>6.877146569108171E-2</v>
      </c>
      <c r="O697" s="671"/>
      <c r="P697" s="734"/>
      <c r="Q697" s="671"/>
      <c r="R697" s="734"/>
      <c r="S697" s="671"/>
      <c r="T697" s="734"/>
      <c r="U697" s="671"/>
      <c r="V697" s="671"/>
      <c r="W697" s="671"/>
      <c r="X697" s="671"/>
      <c r="Y697" s="671"/>
      <c r="Z697" s="671"/>
      <c r="AA697" s="671"/>
      <c r="AB697" s="671"/>
      <c r="AC697" s="671"/>
      <c r="AD697" s="734"/>
      <c r="AE697" s="671">
        <f>AG697</f>
        <v>3518.0526199999999</v>
      </c>
      <c r="AF697" s="749">
        <f t="shared" si="1256"/>
        <v>5.1296543181830079E-2</v>
      </c>
      <c r="AG697" s="671">
        <f>AG698+AG699</f>
        <v>3518.0526199999999</v>
      </c>
      <c r="AH697" s="749">
        <f t="shared" si="1257"/>
        <v>5.1296543181830079E-2</v>
      </c>
      <c r="AI697" s="112"/>
      <c r="AJ697" s="115"/>
      <c r="AK697" s="671"/>
      <c r="AL697" s="734"/>
      <c r="AM697" s="671"/>
      <c r="AN697" s="734"/>
      <c r="AO697" s="671"/>
      <c r="AP697" s="671">
        <v>0</v>
      </c>
      <c r="AQ697" s="734"/>
      <c r="AR697" s="671">
        <f>AT697</f>
        <v>68582.645179999992</v>
      </c>
      <c r="AS697" s="749">
        <f t="shared" si="1258"/>
        <v>1</v>
      </c>
      <c r="AT697" s="112">
        <f>D697</f>
        <v>68582.645179999992</v>
      </c>
      <c r="AU697" s="749">
        <f t="shared" si="1260"/>
        <v>1</v>
      </c>
      <c r="AV697" s="671"/>
      <c r="AW697" s="749"/>
      <c r="AX697" s="671"/>
      <c r="AY697" s="749"/>
      <c r="AZ697" s="671"/>
      <c r="BA697" s="749"/>
      <c r="BB697" s="671"/>
      <c r="BC697" s="671"/>
      <c r="BD697" s="671"/>
      <c r="BE697" s="671"/>
      <c r="BF697" s="671"/>
      <c r="BG697" s="671"/>
      <c r="BH697" s="671"/>
      <c r="BI697" s="671"/>
      <c r="BJ697" s="671"/>
      <c r="BK697" s="671"/>
      <c r="BL697" s="671"/>
      <c r="BM697" s="671"/>
      <c r="BN697" s="671"/>
      <c r="BO697" s="671"/>
      <c r="BP697" s="671"/>
      <c r="BQ697" s="671"/>
      <c r="BR697" s="671"/>
      <c r="BS697" s="671"/>
      <c r="BT697" s="671"/>
      <c r="BU697" s="671"/>
      <c r="BV697" s="597"/>
      <c r="BW697" s="597"/>
      <c r="BX697" s="597"/>
      <c r="BY697" s="597"/>
      <c r="BZ697" s="597"/>
      <c r="CE697" s="749"/>
    </row>
    <row r="698" spans="1:12295" s="54" customFormat="1" ht="56.25" hidden="1" customHeight="1" x14ac:dyDescent="0.2">
      <c r="B698" s="207"/>
      <c r="C698" s="598" t="s">
        <v>477</v>
      </c>
      <c r="D698" s="107">
        <f t="shared" si="1268"/>
        <v>45000</v>
      </c>
      <c r="E698" s="107">
        <v>45000</v>
      </c>
      <c r="F698" s="107"/>
      <c r="G698" s="107"/>
      <c r="H698" s="107"/>
      <c r="I698" s="107"/>
      <c r="J698" s="107"/>
      <c r="K698" s="107">
        <f t="shared" si="1269"/>
        <v>1199.4253599999997</v>
      </c>
      <c r="L698" s="749">
        <f t="shared" si="1255"/>
        <v>2.6653896888888882E-2</v>
      </c>
      <c r="M698" s="107">
        <f>4716.52903-M699</f>
        <v>1199.4253599999997</v>
      </c>
      <c r="N698" s="749">
        <f t="shared" ref="N698:N699" si="1276">M698/E698</f>
        <v>2.6653896888888882E-2</v>
      </c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  <c r="AC698" s="107"/>
      <c r="AD698" s="107"/>
      <c r="AE698" s="107">
        <f t="shared" ref="AE698:AE699" si="1277">AG698</f>
        <v>0</v>
      </c>
      <c r="AF698" s="749">
        <f t="shared" si="1256"/>
        <v>0</v>
      </c>
      <c r="AG698" s="107">
        <v>0</v>
      </c>
      <c r="AH698" s="749">
        <f t="shared" si="1257"/>
        <v>0</v>
      </c>
      <c r="AI698" s="117"/>
      <c r="AJ698" s="117"/>
      <c r="AK698" s="107"/>
      <c r="AL698" s="107"/>
      <c r="AM698" s="107"/>
      <c r="AN698" s="107"/>
      <c r="AO698" s="107"/>
      <c r="AP698" s="107"/>
      <c r="AQ698" s="107"/>
      <c r="AR698" s="107">
        <f>AT698</f>
        <v>0</v>
      </c>
      <c r="AS698" s="749">
        <f t="shared" si="1258"/>
        <v>0</v>
      </c>
      <c r="AT698" s="107"/>
      <c r="AU698" s="749">
        <f t="shared" si="1260"/>
        <v>0</v>
      </c>
      <c r="AV698" s="107"/>
      <c r="AW698" s="749"/>
      <c r="AX698" s="107"/>
      <c r="AY698" s="749" t="e">
        <f t="shared" si="1262"/>
        <v>#DIV/0!</v>
      </c>
      <c r="AZ698" s="107"/>
      <c r="BA698" s="749" t="e">
        <f t="shared" si="1263"/>
        <v>#DIV/0!</v>
      </c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>
        <f t="shared" si="1271"/>
        <v>45000</v>
      </c>
      <c r="BO698" s="107">
        <v>45000</v>
      </c>
      <c r="BP698" s="107"/>
      <c r="BQ698" s="107"/>
      <c r="BR698" s="107"/>
      <c r="BS698" s="107"/>
      <c r="BT698" s="107"/>
      <c r="BU698" s="107">
        <f>BV698</f>
        <v>45000</v>
      </c>
      <c r="BV698" s="107">
        <v>45000</v>
      </c>
      <c r="BW698" s="107"/>
      <c r="BX698" s="107"/>
      <c r="BY698" s="107"/>
      <c r="BZ698" s="107"/>
      <c r="CE698" s="749" t="e">
        <f t="shared" si="1233"/>
        <v>#DIV/0!</v>
      </c>
    </row>
    <row r="699" spans="1:12295" s="54" customFormat="1" ht="54.75" hidden="1" customHeight="1" x14ac:dyDescent="0.2">
      <c r="B699" s="207"/>
      <c r="C699" s="598" t="s">
        <v>476</v>
      </c>
      <c r="D699" s="107">
        <f t="shared" si="1268"/>
        <v>23582.64518</v>
      </c>
      <c r="E699" s="107">
        <v>23582.64518</v>
      </c>
      <c r="F699" s="107"/>
      <c r="G699" s="107"/>
      <c r="H699" s="107"/>
      <c r="I699" s="107"/>
      <c r="J699" s="107"/>
      <c r="K699" s="107">
        <f t="shared" si="1269"/>
        <v>3517.10367</v>
      </c>
      <c r="L699" s="749">
        <f t="shared" si="1255"/>
        <v>0.14913948978814259</v>
      </c>
      <c r="M699" s="107">
        <f>'[4]1'!$V$158</f>
        <v>3517.10367</v>
      </c>
      <c r="N699" s="749">
        <f t="shared" si="1276"/>
        <v>0.14913948978814259</v>
      </c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  <c r="AC699" s="107"/>
      <c r="AD699" s="107"/>
      <c r="AE699" s="107">
        <f t="shared" si="1277"/>
        <v>3518.0526199999999</v>
      </c>
      <c r="AF699" s="749">
        <f t="shared" si="1256"/>
        <v>0.14917972912485639</v>
      </c>
      <c r="AG699" s="107">
        <f>'[8]1'!$T$158</f>
        <v>3518.0526199999999</v>
      </c>
      <c r="AH699" s="749">
        <f t="shared" si="1257"/>
        <v>0.14917972912485639</v>
      </c>
      <c r="AI699" s="117"/>
      <c r="AJ699" s="117"/>
      <c r="AK699" s="107"/>
      <c r="AL699" s="107"/>
      <c r="AM699" s="107"/>
      <c r="AN699" s="107"/>
      <c r="AO699" s="107"/>
      <c r="AP699" s="107"/>
      <c r="AQ699" s="107"/>
      <c r="AR699" s="107">
        <f>AT699</f>
        <v>0</v>
      </c>
      <c r="AS699" s="749">
        <f t="shared" si="1258"/>
        <v>0</v>
      </c>
      <c r="AT699" s="107"/>
      <c r="AU699" s="749">
        <f t="shared" si="1260"/>
        <v>0</v>
      </c>
      <c r="AV699" s="107"/>
      <c r="AW699" s="749"/>
      <c r="AX699" s="107"/>
      <c r="AY699" s="749" t="e">
        <f t="shared" si="1262"/>
        <v>#DIV/0!</v>
      </c>
      <c r="AZ699" s="107"/>
      <c r="BA699" s="749" t="e">
        <f t="shared" si="1263"/>
        <v>#DIV/0!</v>
      </c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>
        <f t="shared" si="1271"/>
        <v>11284.979880000001</v>
      </c>
      <c r="BO699" s="107">
        <v>11284.979880000001</v>
      </c>
      <c r="BP699" s="107"/>
      <c r="BQ699" s="107"/>
      <c r="BR699" s="107"/>
      <c r="BS699" s="107"/>
      <c r="BT699" s="107"/>
      <c r="BU699" s="107">
        <f>BV699</f>
        <v>23582.64518</v>
      </c>
      <c r="BV699" s="107">
        <v>23582.64518</v>
      </c>
      <c r="BW699" s="107"/>
      <c r="BX699" s="107"/>
      <c r="BY699" s="107"/>
      <c r="BZ699" s="107"/>
      <c r="CE699" s="749" t="e">
        <f t="shared" si="1233"/>
        <v>#DIV/0!</v>
      </c>
    </row>
    <row r="700" spans="1:12295" s="70" customFormat="1" ht="127.5" customHeight="1" x14ac:dyDescent="0.3">
      <c r="A700" s="204" t="s">
        <v>11</v>
      </c>
      <c r="B700" s="564" t="s">
        <v>14</v>
      </c>
      <c r="C700" s="100" t="s">
        <v>461</v>
      </c>
      <c r="D700" s="671">
        <f t="shared" ref="D700:D718" si="1278">E700+G700+H700+I700</f>
        <v>323394.53177</v>
      </c>
      <c r="E700" s="671">
        <f>E702+E704</f>
        <v>0</v>
      </c>
      <c r="F700" s="671"/>
      <c r="G700" s="169">
        <v>323394.53177</v>
      </c>
      <c r="H700" s="671"/>
      <c r="I700" s="671"/>
      <c r="J700" s="671">
        <f>K700-D700</f>
        <v>-309679.29418000003</v>
      </c>
      <c r="K700" s="671">
        <f>M700+Q700</f>
        <v>13715.237590000001</v>
      </c>
      <c r="L700" s="749">
        <f t="shared" si="1255"/>
        <v>4.2410233453651448E-2</v>
      </c>
      <c r="M700" s="671">
        <f>M702+M704</f>
        <v>0</v>
      </c>
      <c r="N700" s="734"/>
      <c r="O700" s="671"/>
      <c r="P700" s="734"/>
      <c r="Q700" s="671">
        <f>Q702+Q704</f>
        <v>13715.237590000001</v>
      </c>
      <c r="R700" s="800">
        <f t="shared" ref="R700:R701" si="1279">Q700/G700</f>
        <v>4.2410233453651448E-2</v>
      </c>
      <c r="S700" s="671"/>
      <c r="T700" s="734"/>
      <c r="U700" s="671"/>
      <c r="V700" s="671">
        <f t="shared" ref="V700" si="1280">W700</f>
        <v>0</v>
      </c>
      <c r="W700" s="671"/>
      <c r="X700" s="671"/>
      <c r="Y700" s="671"/>
      <c r="Z700" s="671">
        <f t="shared" ref="Z700" si="1281">AA700</f>
        <v>130000</v>
      </c>
      <c r="AA700" s="671">
        <f>AA702+AA704</f>
        <v>130000</v>
      </c>
      <c r="AB700" s="671"/>
      <c r="AC700" s="671"/>
      <c r="AD700" s="734"/>
      <c r="AE700" s="671">
        <f t="shared" ref="AE700:AE718" si="1282">AG700+AK700+AM700+AO700</f>
        <v>59445.508359999993</v>
      </c>
      <c r="AF700" s="749">
        <f t="shared" si="1256"/>
        <v>0.1838172959655297</v>
      </c>
      <c r="AG700" s="671">
        <f>SUM(AG702:AG704)</f>
        <v>0</v>
      </c>
      <c r="AH700" s="749" t="e">
        <f t="shared" si="1257"/>
        <v>#DIV/0!</v>
      </c>
      <c r="AI700" s="671"/>
      <c r="AJ700" s="734"/>
      <c r="AK700" s="671">
        <f>AK702+AK704</f>
        <v>59445.508359999993</v>
      </c>
      <c r="AL700" s="749">
        <f>AK700/D700</f>
        <v>0.1838172959655297</v>
      </c>
      <c r="AM700" s="671"/>
      <c r="AN700" s="734"/>
      <c r="AO700" s="671"/>
      <c r="AP700" s="671">
        <f>AR700-AE700</f>
        <v>227619.67838</v>
      </c>
      <c r="AQ700" s="734"/>
      <c r="AR700" s="671">
        <f t="shared" ref="AR700:AR718" si="1283">AT700+AX700+AZ700+BB700</f>
        <v>287065.18673999998</v>
      </c>
      <c r="AS700" s="749">
        <f t="shared" si="1258"/>
        <v>0.887662463458604</v>
      </c>
      <c r="AT700" s="671">
        <f>AT702+AT704</f>
        <v>0</v>
      </c>
      <c r="AU700" s="749">
        <f>AT700/D700</f>
        <v>0</v>
      </c>
      <c r="AV700" s="671"/>
      <c r="AW700" s="749"/>
      <c r="AX700" s="671">
        <f>AX702+AX704</f>
        <v>287065.18673999998</v>
      </c>
      <c r="AY700" s="749">
        <f t="shared" si="1262"/>
        <v>0.887662463458604</v>
      </c>
      <c r="AZ700" s="671"/>
      <c r="BA700" s="749"/>
      <c r="BB700" s="671"/>
      <c r="BC700" s="671"/>
      <c r="BD700" s="671"/>
      <c r="BE700" s="671"/>
      <c r="BF700" s="671"/>
      <c r="BG700" s="671"/>
      <c r="BH700" s="671"/>
      <c r="BI700" s="671"/>
      <c r="BJ700" s="671"/>
      <c r="BK700" s="671"/>
      <c r="BL700" s="671"/>
      <c r="BM700" s="671"/>
      <c r="BN700" s="671"/>
      <c r="BO700" s="671"/>
      <c r="BP700" s="671"/>
      <c r="BQ700" s="671"/>
      <c r="BR700" s="671"/>
      <c r="BS700" s="671"/>
      <c r="BT700" s="671"/>
      <c r="BU700" s="671"/>
      <c r="BV700" s="546"/>
      <c r="BW700" s="550"/>
      <c r="BX700" s="654"/>
      <c r="BY700" s="546"/>
      <c r="BZ700" s="227"/>
      <c r="CA700" s="546"/>
      <c r="CB700" s="546"/>
      <c r="CC700" s="546"/>
      <c r="CD700" s="546"/>
      <c r="CE700" s="749"/>
      <c r="CF700" s="546"/>
      <c r="CG700" s="546"/>
      <c r="CH700" s="546"/>
      <c r="CI700" s="546"/>
      <c r="CJ700" s="546"/>
      <c r="CK700" s="546"/>
      <c r="CL700" s="546"/>
      <c r="CM700" s="546"/>
      <c r="CN700" s="546"/>
      <c r="CO700" s="89"/>
      <c r="CP700" s="89"/>
      <c r="CQ700" s="89"/>
      <c r="CR700" s="89"/>
      <c r="CS700" s="89"/>
      <c r="CT700" s="546"/>
      <c r="CU700" s="546"/>
      <c r="CV700" s="89"/>
      <c r="CW700" s="89"/>
      <c r="CX700" s="546"/>
      <c r="CY700" s="546"/>
      <c r="CZ700" s="89"/>
      <c r="DA700" s="89"/>
      <c r="DB700" s="546"/>
      <c r="DC700" s="546"/>
      <c r="DD700" s="546"/>
      <c r="DE700" s="546"/>
      <c r="DF700" s="546"/>
      <c r="DG700" s="546"/>
      <c r="DH700" s="546"/>
      <c r="DI700" s="89"/>
      <c r="DJ700" s="89"/>
      <c r="DK700" s="546"/>
      <c r="DL700" s="546"/>
      <c r="DM700" s="89"/>
      <c r="DN700" s="89"/>
      <c r="DO700" s="546"/>
      <c r="DP700" s="546"/>
      <c r="DQ700" s="546"/>
      <c r="DR700" s="546"/>
      <c r="DS700" s="546"/>
      <c r="DT700" s="204"/>
      <c r="DU700" s="108"/>
      <c r="DV700" s="546"/>
      <c r="DW700" s="546"/>
      <c r="DX700" s="546"/>
      <c r="DY700" s="546"/>
      <c r="DZ700" s="546"/>
      <c r="EA700" s="546"/>
      <c r="EB700" s="546"/>
      <c r="EC700" s="169"/>
      <c r="ED700" s="169"/>
      <c r="EE700" s="169"/>
      <c r="EF700" s="169"/>
      <c r="EG700" s="169"/>
      <c r="EH700" s="169"/>
      <c r="EI700" s="169"/>
      <c r="EJ700" s="169"/>
      <c r="EK700" s="169"/>
      <c r="EL700" s="169"/>
      <c r="EM700" s="169"/>
      <c r="EN700" s="169"/>
      <c r="EO700" s="169"/>
      <c r="EP700" s="169"/>
      <c r="EQ700" s="169"/>
      <c r="ER700" s="169"/>
      <c r="ES700" s="169"/>
      <c r="ET700" s="169"/>
      <c r="EU700" s="169"/>
      <c r="EV700" s="169"/>
      <c r="EW700" s="169"/>
      <c r="EX700" s="169"/>
      <c r="EY700" s="169"/>
      <c r="EZ700" s="169"/>
      <c r="FA700" s="169"/>
      <c r="FB700" s="169"/>
      <c r="FC700" s="169"/>
      <c r="FD700" s="169"/>
      <c r="FE700" s="169"/>
      <c r="FF700" s="169"/>
      <c r="FG700" s="169"/>
      <c r="FH700" s="169"/>
      <c r="FI700" s="169"/>
      <c r="FJ700" s="169"/>
      <c r="FK700" s="169"/>
      <c r="FL700" s="169"/>
      <c r="FM700" s="169"/>
      <c r="FN700" s="169"/>
      <c r="FO700" s="169"/>
      <c r="FP700" s="169"/>
      <c r="FQ700" s="169"/>
      <c r="FR700" s="169"/>
      <c r="FS700" s="169"/>
      <c r="FT700" s="169"/>
      <c r="FU700" s="546"/>
      <c r="FV700" s="546"/>
      <c r="FW700" s="546"/>
      <c r="FX700" s="546"/>
      <c r="FY700" s="546"/>
      <c r="FZ700" s="546"/>
      <c r="GA700" s="546"/>
      <c r="GB700" s="546"/>
      <c r="GC700" s="546"/>
      <c r="GD700" s="546"/>
      <c r="GE700" s="546"/>
      <c r="GF700" s="546"/>
      <c r="GG700" s="546"/>
      <c r="GH700" s="546"/>
      <c r="GI700" s="546"/>
      <c r="GJ700" s="546"/>
      <c r="GK700" s="546"/>
      <c r="GL700" s="546"/>
      <c r="GM700" s="546"/>
      <c r="GN700" s="546"/>
      <c r="GO700" s="546"/>
      <c r="GP700" s="546"/>
      <c r="GQ700" s="546"/>
      <c r="GR700" s="546"/>
      <c r="GS700" s="89"/>
      <c r="GT700" s="89"/>
      <c r="GU700" s="89"/>
      <c r="GV700" s="89"/>
      <c r="GW700" s="89"/>
      <c r="GX700" s="546"/>
      <c r="GY700" s="546"/>
      <c r="GZ700" s="89"/>
      <c r="HA700" s="89"/>
      <c r="HB700" s="546"/>
      <c r="HC700" s="546"/>
      <c r="HD700" s="89"/>
      <c r="HE700" s="89"/>
      <c r="HF700" s="546"/>
      <c r="HG700" s="546"/>
      <c r="HH700" s="546"/>
      <c r="HI700" s="546"/>
      <c r="HJ700" s="546"/>
      <c r="HK700" s="546"/>
      <c r="HL700" s="546"/>
      <c r="HM700" s="89"/>
      <c r="HN700" s="89"/>
      <c r="HO700" s="546"/>
      <c r="HP700" s="546"/>
      <c r="HQ700" s="89"/>
      <c r="HR700" s="89"/>
      <c r="HS700" s="546"/>
      <c r="HT700" s="546"/>
      <c r="HU700" s="546"/>
      <c r="HV700" s="546"/>
      <c r="HW700" s="546"/>
      <c r="HX700" s="204"/>
      <c r="HY700" s="108"/>
      <c r="HZ700" s="546"/>
      <c r="IA700" s="546"/>
      <c r="IB700" s="546"/>
      <c r="IC700" s="546"/>
      <c r="ID700" s="546"/>
      <c r="IE700" s="546"/>
      <c r="IF700" s="546"/>
      <c r="IG700" s="169"/>
      <c r="IH700" s="169"/>
      <c r="II700" s="169"/>
      <c r="IJ700" s="169"/>
      <c r="IK700" s="169"/>
      <c r="IL700" s="169"/>
      <c r="IM700" s="169"/>
      <c r="IN700" s="169"/>
      <c r="IO700" s="169"/>
      <c r="IP700" s="169"/>
      <c r="IQ700" s="169"/>
      <c r="IR700" s="169"/>
      <c r="IS700" s="169"/>
      <c r="IT700" s="169"/>
      <c r="IU700" s="169"/>
      <c r="IV700" s="169"/>
      <c r="IW700" s="169"/>
      <c r="IX700" s="169"/>
      <c r="IY700" s="169"/>
      <c r="IZ700" s="169"/>
      <c r="JA700" s="169"/>
      <c r="JB700" s="169"/>
      <c r="JC700" s="169"/>
      <c r="JD700" s="169"/>
      <c r="JE700" s="169"/>
      <c r="JF700" s="169"/>
      <c r="JG700" s="169"/>
      <c r="JH700" s="169"/>
      <c r="JI700" s="169"/>
      <c r="JJ700" s="169"/>
      <c r="JK700" s="169"/>
      <c r="JL700" s="169"/>
      <c r="JM700" s="169"/>
      <c r="JN700" s="169"/>
      <c r="JO700" s="169"/>
      <c r="JP700" s="169"/>
      <c r="JQ700" s="169"/>
      <c r="JR700" s="169"/>
      <c r="JS700" s="169"/>
      <c r="JT700" s="169"/>
      <c r="JU700" s="169"/>
      <c r="JV700" s="169"/>
      <c r="JW700" s="169"/>
      <c r="JX700" s="169"/>
      <c r="JY700" s="546"/>
      <c r="JZ700" s="546"/>
      <c r="KA700" s="546"/>
      <c r="KB700" s="546"/>
      <c r="KC700" s="546"/>
      <c r="KD700" s="546"/>
      <c r="KE700" s="546"/>
      <c r="KF700" s="546"/>
      <c r="KG700" s="546"/>
      <c r="KH700" s="546"/>
      <c r="KI700" s="546"/>
      <c r="KJ700" s="546"/>
      <c r="KK700" s="546"/>
      <c r="KL700" s="546"/>
      <c r="KM700" s="546"/>
      <c r="KN700" s="546"/>
      <c r="KO700" s="546"/>
      <c r="KP700" s="546"/>
      <c r="KQ700" s="546"/>
      <c r="KR700" s="546"/>
      <c r="KS700" s="546"/>
      <c r="KT700" s="546"/>
      <c r="KU700" s="546"/>
      <c r="KV700" s="546"/>
      <c r="KW700" s="89"/>
      <c r="KX700" s="89"/>
      <c r="KY700" s="89"/>
      <c r="KZ700" s="89"/>
      <c r="LA700" s="89"/>
      <c r="LB700" s="546"/>
      <c r="LC700" s="546"/>
      <c r="LD700" s="89"/>
      <c r="LE700" s="89"/>
      <c r="LF700" s="546"/>
      <c r="LG700" s="546"/>
      <c r="LH700" s="89"/>
      <c r="LI700" s="89"/>
      <c r="LJ700" s="546"/>
      <c r="LK700" s="546"/>
      <c r="LL700" s="546"/>
      <c r="LM700" s="546"/>
      <c r="LN700" s="546"/>
      <c r="LO700" s="546"/>
      <c r="LP700" s="546"/>
      <c r="LQ700" s="89"/>
      <c r="LR700" s="89"/>
      <c r="LS700" s="546"/>
      <c r="LT700" s="546"/>
      <c r="LU700" s="89"/>
      <c r="LV700" s="89"/>
      <c r="LW700" s="546"/>
      <c r="LX700" s="546"/>
      <c r="LY700" s="546"/>
      <c r="LZ700" s="546"/>
      <c r="MA700" s="546"/>
      <c r="MB700" s="204"/>
      <c r="MC700" s="108"/>
      <c r="MD700" s="546"/>
      <c r="ME700" s="546"/>
      <c r="MF700" s="546"/>
      <c r="MG700" s="546"/>
      <c r="MH700" s="546"/>
      <c r="MI700" s="546"/>
      <c r="MJ700" s="546"/>
      <c r="MK700" s="169"/>
      <c r="ML700" s="169"/>
      <c r="MM700" s="169"/>
      <c r="MN700" s="169"/>
      <c r="MO700" s="169"/>
      <c r="MP700" s="169"/>
      <c r="MQ700" s="169"/>
      <c r="MR700" s="169"/>
      <c r="MS700" s="169"/>
      <c r="MT700" s="169"/>
      <c r="MU700" s="169"/>
      <c r="MV700" s="169"/>
      <c r="MW700" s="169"/>
      <c r="MX700" s="169"/>
      <c r="MY700" s="169"/>
      <c r="MZ700" s="169"/>
      <c r="NA700" s="169"/>
      <c r="NB700" s="169"/>
      <c r="NC700" s="169"/>
      <c r="ND700" s="169"/>
      <c r="NE700" s="169"/>
      <c r="NF700" s="169"/>
      <c r="NG700" s="169"/>
      <c r="NH700" s="169"/>
      <c r="NI700" s="169"/>
      <c r="NJ700" s="169"/>
      <c r="NK700" s="169"/>
      <c r="NL700" s="169"/>
      <c r="NM700" s="169"/>
      <c r="NN700" s="169"/>
      <c r="NO700" s="169"/>
      <c r="NP700" s="169"/>
      <c r="NQ700" s="169"/>
      <c r="NR700" s="169"/>
      <c r="NS700" s="169"/>
      <c r="NT700" s="169"/>
      <c r="NU700" s="169"/>
      <c r="NV700" s="169"/>
      <c r="NW700" s="169"/>
      <c r="NX700" s="169"/>
      <c r="NY700" s="169"/>
      <c r="NZ700" s="169"/>
      <c r="OA700" s="169"/>
      <c r="OB700" s="169"/>
      <c r="OC700" s="546"/>
      <c r="OD700" s="546"/>
      <c r="OE700" s="546"/>
      <c r="OF700" s="546"/>
      <c r="OG700" s="546"/>
      <c r="OH700" s="546"/>
      <c r="OI700" s="546"/>
      <c r="OJ700" s="546"/>
      <c r="OK700" s="546"/>
      <c r="OL700" s="546"/>
      <c r="OM700" s="546"/>
      <c r="ON700" s="546"/>
      <c r="OO700" s="546"/>
      <c r="OP700" s="546"/>
      <c r="OQ700" s="546"/>
      <c r="OR700" s="546"/>
      <c r="OS700" s="546"/>
      <c r="OT700" s="546"/>
      <c r="OU700" s="546"/>
      <c r="OV700" s="546"/>
      <c r="OW700" s="546"/>
      <c r="OX700" s="546"/>
      <c r="OY700" s="546"/>
      <c r="OZ700" s="546"/>
      <c r="PA700" s="89"/>
      <c r="PB700" s="89"/>
      <c r="PC700" s="89"/>
      <c r="PD700" s="89"/>
      <c r="PE700" s="89"/>
      <c r="PF700" s="546"/>
      <c r="PG700" s="546"/>
      <c r="PH700" s="89"/>
      <c r="PI700" s="89"/>
      <c r="PJ700" s="546"/>
      <c r="PK700" s="546"/>
      <c r="PL700" s="89"/>
      <c r="PM700" s="89"/>
      <c r="PN700" s="546"/>
      <c r="PO700" s="546"/>
      <c r="PP700" s="546"/>
      <c r="PQ700" s="546"/>
      <c r="PR700" s="546"/>
      <c r="PS700" s="546"/>
      <c r="PT700" s="546"/>
      <c r="PU700" s="89"/>
      <c r="PV700" s="89"/>
      <c r="PW700" s="546"/>
      <c r="PX700" s="546"/>
      <c r="PY700" s="89"/>
      <c r="PZ700" s="89"/>
      <c r="QA700" s="546"/>
      <c r="QB700" s="546"/>
      <c r="QC700" s="546"/>
      <c r="QD700" s="546"/>
      <c r="QE700" s="546"/>
      <c r="QF700" s="204"/>
      <c r="QG700" s="108"/>
      <c r="QH700" s="546"/>
      <c r="QI700" s="546"/>
      <c r="QJ700" s="546"/>
      <c r="QK700" s="546"/>
      <c r="QL700" s="546"/>
      <c r="QM700" s="546"/>
      <c r="QN700" s="546"/>
      <c r="QO700" s="169"/>
      <c r="QP700" s="169"/>
      <c r="QQ700" s="169"/>
      <c r="QR700" s="169"/>
      <c r="QS700" s="169"/>
      <c r="QT700" s="169"/>
      <c r="QU700" s="169"/>
      <c r="QV700" s="169"/>
      <c r="QW700" s="169"/>
      <c r="QX700" s="169"/>
      <c r="QY700" s="169"/>
      <c r="QZ700" s="169"/>
      <c r="RA700" s="169"/>
      <c r="RB700" s="169"/>
      <c r="RC700" s="169"/>
      <c r="RD700" s="169"/>
      <c r="RE700" s="169"/>
      <c r="RF700" s="169"/>
      <c r="RG700" s="169"/>
      <c r="RH700" s="169"/>
      <c r="RI700" s="169"/>
      <c r="RJ700" s="169"/>
      <c r="RK700" s="169"/>
      <c r="RL700" s="169"/>
      <c r="RM700" s="169"/>
      <c r="RN700" s="169"/>
      <c r="RO700" s="169"/>
      <c r="RP700" s="169"/>
      <c r="RQ700" s="169"/>
      <c r="RR700" s="169"/>
      <c r="RS700" s="169"/>
      <c r="RT700" s="169"/>
      <c r="RU700" s="169"/>
      <c r="RV700" s="169"/>
      <c r="RW700" s="169"/>
      <c r="RX700" s="169"/>
      <c r="RY700" s="169"/>
      <c r="RZ700" s="169"/>
      <c r="SA700" s="169"/>
      <c r="SB700" s="169"/>
      <c r="SC700" s="169"/>
      <c r="SD700" s="169"/>
      <c r="SE700" s="169"/>
      <c r="SF700" s="169"/>
      <c r="SG700" s="546"/>
      <c r="SH700" s="546"/>
      <c r="SI700" s="546"/>
      <c r="SJ700" s="546"/>
      <c r="SK700" s="546"/>
      <c r="SL700" s="546"/>
      <c r="SM700" s="546"/>
      <c r="SN700" s="546"/>
      <c r="SO700" s="546"/>
      <c r="SP700" s="546"/>
      <c r="SQ700" s="546"/>
      <c r="SR700" s="546"/>
      <c r="SS700" s="546"/>
      <c r="ST700" s="546"/>
      <c r="SU700" s="546"/>
      <c r="SV700" s="546"/>
      <c r="SW700" s="546"/>
      <c r="SX700" s="546"/>
      <c r="SY700" s="546"/>
      <c r="SZ700" s="546"/>
      <c r="TA700" s="546"/>
      <c r="TB700" s="546"/>
      <c r="TC700" s="546"/>
      <c r="TD700" s="546"/>
      <c r="TE700" s="89"/>
      <c r="TF700" s="89"/>
      <c r="TG700" s="89"/>
      <c r="TH700" s="89"/>
      <c r="TI700" s="89"/>
      <c r="TJ700" s="546"/>
      <c r="TK700" s="546"/>
      <c r="TL700" s="89"/>
      <c r="TM700" s="89"/>
      <c r="TN700" s="546"/>
      <c r="TO700" s="546"/>
      <c r="TP700" s="89"/>
      <c r="TQ700" s="89"/>
      <c r="TR700" s="546"/>
      <c r="TS700" s="546"/>
      <c r="TT700" s="546"/>
      <c r="TU700" s="546"/>
      <c r="TV700" s="546"/>
      <c r="TW700" s="546"/>
      <c r="TX700" s="546"/>
      <c r="TY700" s="89"/>
      <c r="TZ700" s="89"/>
      <c r="UA700" s="546"/>
      <c r="UB700" s="546"/>
      <c r="UC700" s="89"/>
      <c r="UD700" s="89"/>
      <c r="UE700" s="546"/>
      <c r="UF700" s="546"/>
      <c r="UG700" s="546"/>
      <c r="UH700" s="546"/>
      <c r="UI700" s="546"/>
      <c r="UJ700" s="204"/>
      <c r="UK700" s="108"/>
      <c r="UL700" s="546"/>
      <c r="UM700" s="546"/>
      <c r="UN700" s="546"/>
      <c r="UO700" s="546"/>
      <c r="UP700" s="546"/>
      <c r="UQ700" s="546"/>
      <c r="UR700" s="546"/>
      <c r="US700" s="169"/>
      <c r="UT700" s="169"/>
      <c r="UU700" s="169"/>
      <c r="UV700" s="169"/>
      <c r="UW700" s="169"/>
      <c r="UX700" s="169"/>
      <c r="UY700" s="169"/>
      <c r="UZ700" s="169"/>
      <c r="VA700" s="169"/>
      <c r="VB700" s="169"/>
      <c r="VC700" s="169"/>
      <c r="VD700" s="169"/>
      <c r="VE700" s="169"/>
      <c r="VF700" s="169"/>
      <c r="VG700" s="169"/>
      <c r="VH700" s="169"/>
      <c r="VI700" s="169"/>
      <c r="VJ700" s="169"/>
      <c r="VK700" s="169"/>
      <c r="VL700" s="169"/>
      <c r="VM700" s="169"/>
      <c r="VN700" s="169"/>
      <c r="VO700" s="169"/>
      <c r="VP700" s="169"/>
      <c r="VQ700" s="169"/>
      <c r="VR700" s="169"/>
      <c r="VS700" s="169"/>
      <c r="VT700" s="169"/>
      <c r="VU700" s="169"/>
      <c r="VV700" s="169"/>
      <c r="VW700" s="169"/>
      <c r="VX700" s="169"/>
      <c r="VY700" s="169"/>
      <c r="VZ700" s="169"/>
      <c r="WA700" s="169"/>
      <c r="WB700" s="169"/>
      <c r="WC700" s="169"/>
      <c r="WD700" s="169"/>
      <c r="WE700" s="169"/>
      <c r="WF700" s="169"/>
      <c r="WG700" s="169"/>
      <c r="WH700" s="169"/>
      <c r="WI700" s="169"/>
      <c r="WJ700" s="169"/>
      <c r="WK700" s="546"/>
      <c r="WL700" s="546"/>
      <c r="WM700" s="546"/>
      <c r="WN700" s="546"/>
      <c r="WO700" s="546"/>
      <c r="WP700" s="546"/>
      <c r="WQ700" s="546"/>
      <c r="WR700" s="546"/>
      <c r="WS700" s="546"/>
      <c r="WT700" s="546"/>
      <c r="WU700" s="546"/>
      <c r="WV700" s="546"/>
      <c r="WW700" s="546"/>
      <c r="WX700" s="546"/>
      <c r="WY700" s="546"/>
      <c r="WZ700" s="546"/>
      <c r="XA700" s="546"/>
      <c r="XB700" s="546"/>
      <c r="XC700" s="546"/>
      <c r="XD700" s="546"/>
      <c r="XE700" s="546"/>
      <c r="XF700" s="546"/>
      <c r="XG700" s="546"/>
      <c r="XH700" s="546"/>
      <c r="XI700" s="89"/>
      <c r="XJ700" s="89"/>
      <c r="XK700" s="89"/>
      <c r="XL700" s="89"/>
      <c r="XM700" s="89"/>
      <c r="XN700" s="546"/>
      <c r="XO700" s="546"/>
      <c r="XP700" s="89"/>
      <c r="XQ700" s="89"/>
      <c r="XR700" s="546"/>
      <c r="XS700" s="546"/>
      <c r="XT700" s="89"/>
      <c r="XU700" s="89"/>
      <c r="XV700" s="546"/>
      <c r="XW700" s="546"/>
      <c r="XX700" s="546"/>
      <c r="XY700" s="546"/>
      <c r="XZ700" s="546"/>
      <c r="YA700" s="546"/>
      <c r="YB700" s="546"/>
      <c r="YC700" s="89"/>
      <c r="YD700" s="89"/>
      <c r="YE700" s="546"/>
      <c r="YF700" s="546"/>
      <c r="YG700" s="89"/>
      <c r="YH700" s="89"/>
      <c r="YI700" s="546"/>
      <c r="YJ700" s="546"/>
      <c r="YK700" s="546"/>
      <c r="YL700" s="546"/>
      <c r="YM700" s="546"/>
      <c r="YN700" s="204"/>
      <c r="YO700" s="108"/>
      <c r="YP700" s="546"/>
      <c r="YQ700" s="546"/>
      <c r="YR700" s="546"/>
      <c r="YS700" s="546"/>
      <c r="YT700" s="546"/>
      <c r="YU700" s="546"/>
      <c r="YV700" s="546"/>
      <c r="YW700" s="169"/>
      <c r="YX700" s="169"/>
      <c r="YY700" s="169"/>
      <c r="YZ700" s="169"/>
      <c r="ZA700" s="169"/>
      <c r="ZB700" s="169"/>
      <c r="ZC700" s="169"/>
      <c r="ZD700" s="169"/>
      <c r="ZE700" s="169"/>
      <c r="ZF700" s="169"/>
      <c r="ZG700" s="169"/>
      <c r="ZH700" s="169"/>
      <c r="ZI700" s="169"/>
      <c r="ZJ700" s="169"/>
      <c r="ZK700" s="169"/>
      <c r="ZL700" s="169"/>
      <c r="ZM700" s="169"/>
      <c r="ZN700" s="169"/>
      <c r="ZO700" s="169"/>
      <c r="ZP700" s="169"/>
      <c r="ZQ700" s="169"/>
      <c r="ZR700" s="169"/>
      <c r="ZS700" s="169"/>
      <c r="ZT700" s="169"/>
      <c r="ZU700" s="169"/>
      <c r="ZV700" s="169"/>
      <c r="ZW700" s="169"/>
      <c r="ZX700" s="169"/>
      <c r="ZY700" s="169"/>
      <c r="ZZ700" s="169"/>
      <c r="AAA700" s="169"/>
      <c r="AAB700" s="169"/>
      <c r="AAC700" s="169"/>
      <c r="AAD700" s="169"/>
      <c r="AAE700" s="169"/>
      <c r="AAF700" s="169"/>
      <c r="AAG700" s="169"/>
      <c r="AAH700" s="169"/>
      <c r="AAI700" s="169"/>
      <c r="AAJ700" s="169"/>
      <c r="AAK700" s="169"/>
      <c r="AAL700" s="169"/>
      <c r="AAM700" s="169"/>
      <c r="AAN700" s="169"/>
      <c r="AAO700" s="546"/>
      <c r="AAP700" s="546"/>
      <c r="AAQ700" s="546"/>
      <c r="AAR700" s="546"/>
      <c r="AAS700" s="546"/>
      <c r="AAT700" s="546"/>
      <c r="AAU700" s="546"/>
      <c r="AAV700" s="546"/>
      <c r="AAW700" s="546"/>
      <c r="AAX700" s="546"/>
      <c r="AAY700" s="546"/>
      <c r="AAZ700" s="546"/>
      <c r="ABA700" s="546"/>
      <c r="ABB700" s="546"/>
      <c r="ABC700" s="546"/>
      <c r="ABD700" s="546"/>
      <c r="ABE700" s="546"/>
      <c r="ABF700" s="546"/>
      <c r="ABG700" s="546"/>
      <c r="ABH700" s="546"/>
      <c r="ABI700" s="546"/>
      <c r="ABJ700" s="546"/>
      <c r="ABK700" s="546"/>
      <c r="ABL700" s="546"/>
      <c r="ABM700" s="89"/>
      <c r="ABN700" s="89"/>
      <c r="ABO700" s="89"/>
      <c r="ABP700" s="89"/>
      <c r="ABQ700" s="89"/>
      <c r="ABR700" s="546"/>
      <c r="ABS700" s="546"/>
      <c r="ABT700" s="89"/>
      <c r="ABU700" s="89"/>
      <c r="ABV700" s="546"/>
      <c r="ABW700" s="546"/>
      <c r="ABX700" s="89"/>
      <c r="ABY700" s="89"/>
      <c r="ABZ700" s="546"/>
      <c r="ACA700" s="546"/>
      <c r="ACB700" s="546"/>
      <c r="ACC700" s="546"/>
      <c r="ACD700" s="546"/>
      <c r="ACE700" s="546"/>
      <c r="ACF700" s="546"/>
      <c r="ACG700" s="89"/>
      <c r="ACH700" s="89"/>
      <c r="ACI700" s="546"/>
      <c r="ACJ700" s="546"/>
      <c r="ACK700" s="89"/>
      <c r="ACL700" s="89"/>
      <c r="ACM700" s="546"/>
      <c r="ACN700" s="546"/>
      <c r="ACO700" s="546"/>
      <c r="ACP700" s="546"/>
      <c r="ACQ700" s="546"/>
      <c r="ACR700" s="204"/>
      <c r="ACS700" s="108"/>
      <c r="ACT700" s="546"/>
      <c r="ACU700" s="546"/>
      <c r="ACV700" s="546"/>
      <c r="ACW700" s="546"/>
      <c r="ACX700" s="546"/>
      <c r="ACY700" s="546"/>
      <c r="ACZ700" s="546"/>
      <c r="ADA700" s="169"/>
      <c r="ADB700" s="169"/>
      <c r="ADC700" s="169"/>
      <c r="ADD700" s="169"/>
      <c r="ADE700" s="169"/>
      <c r="ADF700" s="169"/>
      <c r="ADG700" s="169"/>
      <c r="ADH700" s="169"/>
      <c r="ADI700" s="169"/>
      <c r="ADJ700" s="169"/>
      <c r="ADK700" s="169"/>
      <c r="ADL700" s="169"/>
      <c r="ADM700" s="169"/>
      <c r="ADN700" s="169"/>
      <c r="ADO700" s="169"/>
      <c r="ADP700" s="169"/>
      <c r="ADQ700" s="169"/>
      <c r="ADR700" s="169"/>
      <c r="ADS700" s="169"/>
      <c r="ADT700" s="169"/>
      <c r="ADU700" s="169"/>
      <c r="ADV700" s="169"/>
      <c r="ADW700" s="169"/>
      <c r="ADX700" s="169"/>
      <c r="ADY700" s="169"/>
      <c r="ADZ700" s="169"/>
      <c r="AEA700" s="169"/>
      <c r="AEB700" s="169"/>
      <c r="AEC700" s="169"/>
      <c r="AED700" s="169"/>
      <c r="AEE700" s="169"/>
      <c r="AEF700" s="169"/>
      <c r="AEG700" s="169"/>
      <c r="AEH700" s="169"/>
      <c r="AEI700" s="169"/>
      <c r="AEJ700" s="169"/>
      <c r="AEK700" s="169"/>
      <c r="AEL700" s="169"/>
      <c r="AEM700" s="169"/>
      <c r="AEN700" s="169"/>
      <c r="AEO700" s="169"/>
      <c r="AEP700" s="169"/>
      <c r="AEQ700" s="169"/>
      <c r="AER700" s="169"/>
      <c r="AES700" s="546"/>
      <c r="AET700" s="546"/>
      <c r="AEU700" s="546"/>
      <c r="AEV700" s="546"/>
      <c r="AEW700" s="546"/>
      <c r="AEX700" s="546"/>
      <c r="AEY700" s="546"/>
      <c r="AEZ700" s="546"/>
      <c r="AFA700" s="546"/>
      <c r="AFB700" s="546"/>
      <c r="AFC700" s="546"/>
      <c r="AFD700" s="546"/>
      <c r="AFE700" s="546"/>
      <c r="AFF700" s="546"/>
      <c r="AFG700" s="546"/>
      <c r="AFH700" s="546"/>
      <c r="AFI700" s="546"/>
      <c r="AFJ700" s="546"/>
      <c r="AFK700" s="546"/>
      <c r="AFL700" s="546"/>
      <c r="AFM700" s="546"/>
      <c r="AFN700" s="546"/>
      <c r="AFO700" s="546"/>
      <c r="AFP700" s="546"/>
      <c r="AFQ700" s="89"/>
      <c r="AFR700" s="89"/>
      <c r="AFS700" s="89"/>
      <c r="AFT700" s="89"/>
      <c r="AFU700" s="89"/>
      <c r="AFV700" s="546"/>
      <c r="AFW700" s="546"/>
      <c r="AFX700" s="89"/>
      <c r="AFY700" s="89"/>
      <c r="AFZ700" s="546"/>
      <c r="AGA700" s="546"/>
      <c r="AGB700" s="89"/>
      <c r="AGC700" s="89"/>
      <c r="AGD700" s="546"/>
      <c r="AGE700" s="546"/>
      <c r="AGF700" s="546"/>
      <c r="AGG700" s="546"/>
      <c r="AGH700" s="546"/>
      <c r="AGI700" s="546"/>
      <c r="AGJ700" s="546"/>
      <c r="AGK700" s="89"/>
      <c r="AGL700" s="89"/>
      <c r="AGM700" s="546"/>
      <c r="AGN700" s="546"/>
      <c r="AGO700" s="89"/>
      <c r="AGP700" s="89"/>
      <c r="AGQ700" s="546"/>
      <c r="AGR700" s="546"/>
      <c r="AGS700" s="546"/>
      <c r="AGT700" s="546"/>
      <c r="AGU700" s="546"/>
      <c r="AGV700" s="204"/>
      <c r="AGW700" s="108"/>
      <c r="AGX700" s="546"/>
      <c r="AGY700" s="546"/>
      <c r="AGZ700" s="546"/>
      <c r="AHA700" s="546"/>
      <c r="AHB700" s="546"/>
      <c r="AHC700" s="546"/>
      <c r="AHD700" s="546"/>
      <c r="AHE700" s="169"/>
      <c r="AHF700" s="169"/>
      <c r="AHG700" s="169"/>
      <c r="AHH700" s="169"/>
      <c r="AHI700" s="169"/>
      <c r="AHJ700" s="169"/>
      <c r="AHK700" s="169"/>
      <c r="AHL700" s="169"/>
      <c r="AHM700" s="169"/>
      <c r="AHN700" s="169"/>
      <c r="AHO700" s="169"/>
      <c r="AHP700" s="169"/>
      <c r="AHQ700" s="169"/>
      <c r="AHR700" s="169"/>
      <c r="AHS700" s="169"/>
      <c r="AHT700" s="169"/>
      <c r="AHU700" s="169"/>
      <c r="AHV700" s="169"/>
      <c r="AHW700" s="169"/>
      <c r="AHX700" s="169"/>
      <c r="AHY700" s="169"/>
      <c r="AHZ700" s="169"/>
      <c r="AIA700" s="169"/>
      <c r="AIB700" s="169"/>
      <c r="AIC700" s="169"/>
      <c r="AID700" s="169"/>
      <c r="AIE700" s="169"/>
      <c r="AIF700" s="169"/>
      <c r="AIG700" s="169"/>
      <c r="AIH700" s="169"/>
      <c r="AII700" s="169"/>
      <c r="AIJ700" s="169"/>
      <c r="AIK700" s="169"/>
      <c r="AIL700" s="169"/>
      <c r="AIM700" s="169"/>
      <c r="AIN700" s="169"/>
      <c r="AIO700" s="169"/>
      <c r="AIP700" s="169"/>
      <c r="AIQ700" s="169"/>
      <c r="AIR700" s="169"/>
      <c r="AIS700" s="169"/>
      <c r="AIT700" s="169"/>
      <c r="AIU700" s="169"/>
      <c r="AIV700" s="169"/>
      <c r="AIW700" s="546"/>
      <c r="AIX700" s="546"/>
      <c r="AIY700" s="546"/>
      <c r="AIZ700" s="546"/>
      <c r="AJA700" s="546"/>
      <c r="AJB700" s="546"/>
      <c r="AJC700" s="546"/>
      <c r="AJD700" s="546"/>
      <c r="AJE700" s="546"/>
      <c r="AJF700" s="546"/>
      <c r="AJG700" s="546"/>
      <c r="AJH700" s="546"/>
      <c r="AJI700" s="546"/>
      <c r="AJJ700" s="546"/>
      <c r="AJK700" s="546"/>
      <c r="AJL700" s="546"/>
      <c r="AJM700" s="546"/>
      <c r="AJN700" s="546"/>
      <c r="AJO700" s="546"/>
      <c r="AJP700" s="546"/>
      <c r="AJQ700" s="546"/>
      <c r="AJR700" s="546"/>
      <c r="AJS700" s="546"/>
      <c r="AJT700" s="546"/>
      <c r="AJU700" s="89"/>
      <c r="AJV700" s="89"/>
      <c r="AJW700" s="89"/>
      <c r="AJX700" s="89"/>
      <c r="AJY700" s="89"/>
      <c r="AJZ700" s="546"/>
      <c r="AKA700" s="546"/>
      <c r="AKB700" s="89"/>
      <c r="AKC700" s="89"/>
      <c r="AKD700" s="546"/>
      <c r="AKE700" s="546"/>
      <c r="AKF700" s="89"/>
      <c r="AKG700" s="89"/>
      <c r="AKH700" s="546"/>
      <c r="AKI700" s="546"/>
      <c r="AKJ700" s="546"/>
      <c r="AKK700" s="546"/>
      <c r="AKL700" s="546"/>
      <c r="AKM700" s="546"/>
      <c r="AKN700" s="546"/>
      <c r="AKO700" s="89"/>
      <c r="AKP700" s="89"/>
      <c r="AKQ700" s="546"/>
      <c r="AKR700" s="546"/>
      <c r="AKS700" s="89"/>
      <c r="AKT700" s="89"/>
      <c r="AKU700" s="546"/>
      <c r="AKV700" s="546"/>
      <c r="AKW700" s="546"/>
      <c r="AKX700" s="546"/>
      <c r="AKY700" s="546"/>
      <c r="AKZ700" s="204"/>
      <c r="ALA700" s="108"/>
      <c r="ALB700" s="546"/>
      <c r="ALC700" s="546"/>
      <c r="ALD700" s="546"/>
      <c r="ALE700" s="546"/>
      <c r="ALF700" s="546"/>
      <c r="ALG700" s="546"/>
      <c r="ALH700" s="546"/>
      <c r="ALI700" s="169"/>
      <c r="ALJ700" s="169"/>
      <c r="ALK700" s="169"/>
      <c r="ALL700" s="169"/>
      <c r="ALM700" s="169"/>
      <c r="ALN700" s="169"/>
      <c r="ALO700" s="169"/>
      <c r="ALP700" s="169"/>
      <c r="ALQ700" s="169"/>
      <c r="ALR700" s="169"/>
      <c r="ALS700" s="169"/>
      <c r="ALT700" s="169"/>
      <c r="ALU700" s="169"/>
      <c r="ALV700" s="169"/>
      <c r="ALW700" s="169"/>
      <c r="ALX700" s="169"/>
      <c r="ALY700" s="169"/>
      <c r="ALZ700" s="169"/>
      <c r="AMA700" s="169"/>
      <c r="AMB700" s="169"/>
      <c r="AMC700" s="169"/>
      <c r="AMD700" s="169"/>
      <c r="AME700" s="169"/>
      <c r="AMF700" s="169"/>
      <c r="AMG700" s="169"/>
      <c r="AMH700" s="169"/>
      <c r="AMI700" s="169"/>
      <c r="AMJ700" s="169"/>
      <c r="AMK700" s="169"/>
      <c r="AML700" s="169"/>
      <c r="AMM700" s="169"/>
      <c r="AMN700" s="169"/>
      <c r="AMO700" s="169"/>
      <c r="AMP700" s="169"/>
      <c r="AMQ700" s="169"/>
      <c r="AMR700" s="169"/>
      <c r="AMS700" s="169"/>
      <c r="AMT700" s="169"/>
      <c r="AMU700" s="169"/>
      <c r="AMV700" s="169"/>
      <c r="AMW700" s="169"/>
      <c r="AMX700" s="169"/>
      <c r="AMY700" s="169"/>
      <c r="AMZ700" s="169"/>
      <c r="ANA700" s="546"/>
      <c r="ANB700" s="546"/>
      <c r="ANC700" s="546"/>
      <c r="AND700" s="546"/>
      <c r="ANE700" s="546"/>
      <c r="ANF700" s="546"/>
      <c r="ANG700" s="546"/>
      <c r="ANH700" s="546"/>
      <c r="ANI700" s="546"/>
      <c r="ANJ700" s="546"/>
      <c r="ANK700" s="546"/>
      <c r="ANL700" s="546"/>
      <c r="ANM700" s="546"/>
      <c r="ANN700" s="546"/>
      <c r="ANO700" s="546"/>
      <c r="ANP700" s="546"/>
      <c r="ANQ700" s="546"/>
      <c r="ANR700" s="546"/>
      <c r="ANS700" s="546"/>
      <c r="ANT700" s="546"/>
      <c r="ANU700" s="546"/>
      <c r="ANV700" s="546"/>
      <c r="ANW700" s="546"/>
      <c r="ANX700" s="546"/>
      <c r="ANY700" s="89"/>
      <c r="ANZ700" s="89"/>
      <c r="AOA700" s="89"/>
      <c r="AOB700" s="89"/>
      <c r="AOC700" s="89"/>
      <c r="AOD700" s="546"/>
      <c r="AOE700" s="546"/>
      <c r="AOF700" s="89"/>
      <c r="AOG700" s="89"/>
      <c r="AOH700" s="546"/>
      <c r="AOI700" s="546"/>
      <c r="AOJ700" s="89"/>
      <c r="AOK700" s="89"/>
      <c r="AOL700" s="546"/>
      <c r="AOM700" s="546"/>
      <c r="AON700" s="546"/>
      <c r="AOO700" s="546"/>
      <c r="AOP700" s="546"/>
      <c r="AOQ700" s="546"/>
      <c r="AOR700" s="546"/>
      <c r="AOS700" s="89"/>
      <c r="AOT700" s="89"/>
      <c r="AOU700" s="546"/>
      <c r="AOV700" s="546"/>
      <c r="AOW700" s="89"/>
      <c r="AOX700" s="89"/>
      <c r="AOY700" s="546"/>
      <c r="AOZ700" s="546"/>
      <c r="APA700" s="546"/>
      <c r="APB700" s="546"/>
      <c r="APC700" s="546"/>
      <c r="APD700" s="204"/>
      <c r="APE700" s="108"/>
      <c r="APF700" s="546"/>
      <c r="APG700" s="546"/>
      <c r="APH700" s="546"/>
      <c r="API700" s="546"/>
      <c r="APJ700" s="546"/>
      <c r="APK700" s="546"/>
      <c r="APL700" s="546"/>
      <c r="APM700" s="169"/>
      <c r="APN700" s="169"/>
      <c r="APO700" s="169"/>
      <c r="APP700" s="169"/>
      <c r="APQ700" s="169"/>
      <c r="APR700" s="169"/>
      <c r="APS700" s="169"/>
      <c r="APT700" s="169"/>
      <c r="APU700" s="169"/>
      <c r="APV700" s="169"/>
      <c r="APW700" s="169"/>
      <c r="APX700" s="169"/>
      <c r="APY700" s="169"/>
      <c r="APZ700" s="169"/>
      <c r="AQA700" s="169"/>
      <c r="AQB700" s="169"/>
      <c r="AQC700" s="169"/>
      <c r="AQD700" s="169"/>
      <c r="AQE700" s="169"/>
      <c r="AQF700" s="169"/>
      <c r="AQG700" s="169"/>
      <c r="AQH700" s="169"/>
      <c r="AQI700" s="169"/>
      <c r="AQJ700" s="169"/>
      <c r="AQK700" s="169"/>
      <c r="AQL700" s="169"/>
      <c r="AQM700" s="169"/>
      <c r="AQN700" s="169"/>
      <c r="AQO700" s="169"/>
      <c r="AQP700" s="169"/>
      <c r="AQQ700" s="169"/>
      <c r="AQR700" s="169"/>
      <c r="AQS700" s="169"/>
      <c r="AQT700" s="169"/>
      <c r="AQU700" s="169"/>
      <c r="AQV700" s="169"/>
      <c r="AQW700" s="169"/>
      <c r="AQX700" s="169"/>
      <c r="AQY700" s="169"/>
      <c r="AQZ700" s="169"/>
      <c r="ARA700" s="169"/>
      <c r="ARB700" s="169"/>
      <c r="ARC700" s="169"/>
      <c r="ARD700" s="169"/>
      <c r="ARE700" s="546"/>
      <c r="ARF700" s="546"/>
      <c r="ARG700" s="546"/>
      <c r="ARH700" s="546"/>
      <c r="ARI700" s="546"/>
      <c r="ARJ700" s="546"/>
      <c r="ARK700" s="546"/>
      <c r="ARL700" s="546"/>
      <c r="ARM700" s="546"/>
      <c r="ARN700" s="546"/>
      <c r="ARO700" s="546"/>
      <c r="ARP700" s="546"/>
      <c r="ARQ700" s="546"/>
      <c r="ARR700" s="546"/>
      <c r="ARS700" s="546"/>
      <c r="ART700" s="546"/>
      <c r="ARU700" s="546"/>
      <c r="ARV700" s="546"/>
      <c r="ARW700" s="546"/>
      <c r="ARX700" s="546"/>
      <c r="ARY700" s="546"/>
      <c r="ARZ700" s="546"/>
      <c r="ASA700" s="546"/>
      <c r="ASB700" s="546"/>
      <c r="ASC700" s="89"/>
      <c r="ASD700" s="89"/>
      <c r="ASE700" s="89"/>
      <c r="ASF700" s="89"/>
      <c r="ASG700" s="89"/>
      <c r="ASH700" s="546"/>
      <c r="ASI700" s="546"/>
      <c r="ASJ700" s="89"/>
      <c r="ASK700" s="89"/>
      <c r="ASL700" s="546"/>
      <c r="ASM700" s="546"/>
      <c r="ASN700" s="89"/>
      <c r="ASO700" s="89"/>
      <c r="ASP700" s="546"/>
      <c r="ASQ700" s="546"/>
      <c r="ASR700" s="546"/>
      <c r="ASS700" s="546"/>
      <c r="AST700" s="546"/>
      <c r="ASU700" s="546"/>
      <c r="ASV700" s="546"/>
      <c r="ASW700" s="89"/>
      <c r="ASX700" s="89"/>
      <c r="ASY700" s="546"/>
      <c r="ASZ700" s="546"/>
      <c r="ATA700" s="89"/>
      <c r="ATB700" s="89"/>
      <c r="ATC700" s="546"/>
      <c r="ATD700" s="546"/>
      <c r="ATE700" s="546"/>
      <c r="ATF700" s="546"/>
      <c r="ATG700" s="546"/>
      <c r="ATH700" s="204"/>
      <c r="ATI700" s="108"/>
      <c r="ATJ700" s="546"/>
      <c r="ATK700" s="546"/>
      <c r="ATL700" s="546"/>
      <c r="ATM700" s="546"/>
      <c r="ATN700" s="546"/>
      <c r="ATO700" s="546"/>
      <c r="ATP700" s="546"/>
      <c r="ATQ700" s="169"/>
      <c r="ATR700" s="169"/>
      <c r="ATS700" s="169"/>
      <c r="ATT700" s="169"/>
      <c r="ATU700" s="169"/>
      <c r="ATV700" s="169"/>
      <c r="ATW700" s="169"/>
      <c r="ATX700" s="169"/>
      <c r="ATY700" s="169"/>
      <c r="ATZ700" s="169"/>
      <c r="AUA700" s="169"/>
      <c r="AUB700" s="169"/>
      <c r="AUC700" s="169"/>
      <c r="AUD700" s="169"/>
      <c r="AUE700" s="169"/>
      <c r="AUF700" s="169"/>
      <c r="AUG700" s="169"/>
      <c r="AUH700" s="169"/>
      <c r="AUI700" s="169"/>
      <c r="AUJ700" s="169"/>
      <c r="AUK700" s="169"/>
      <c r="AUL700" s="169"/>
      <c r="AUM700" s="169"/>
      <c r="AUN700" s="169"/>
      <c r="AUO700" s="169"/>
      <c r="AUP700" s="169"/>
      <c r="AUQ700" s="169"/>
      <c r="AUR700" s="169"/>
      <c r="AUS700" s="169"/>
      <c r="AUT700" s="169"/>
      <c r="AUU700" s="169"/>
      <c r="AUV700" s="169"/>
      <c r="AUW700" s="169"/>
      <c r="AUX700" s="169"/>
      <c r="AUY700" s="169"/>
      <c r="AUZ700" s="169"/>
      <c r="AVA700" s="169"/>
      <c r="AVB700" s="169"/>
      <c r="AVC700" s="169"/>
      <c r="AVD700" s="169"/>
      <c r="AVE700" s="169"/>
      <c r="AVF700" s="169"/>
      <c r="AVG700" s="169"/>
      <c r="AVH700" s="169"/>
      <c r="AVI700" s="546"/>
      <c r="AVJ700" s="546"/>
      <c r="AVK700" s="546"/>
      <c r="AVL700" s="546"/>
      <c r="AVM700" s="546"/>
      <c r="AVN700" s="546"/>
      <c r="AVO700" s="546"/>
      <c r="AVP700" s="546"/>
      <c r="AVQ700" s="546"/>
      <c r="AVR700" s="546"/>
      <c r="AVS700" s="546"/>
      <c r="AVT700" s="546"/>
      <c r="AVU700" s="546"/>
      <c r="AVV700" s="546"/>
      <c r="AVW700" s="546"/>
      <c r="AVX700" s="546"/>
      <c r="AVY700" s="546"/>
      <c r="AVZ700" s="546"/>
      <c r="AWA700" s="546"/>
      <c r="AWB700" s="546"/>
      <c r="AWC700" s="546"/>
      <c r="AWD700" s="546"/>
      <c r="AWE700" s="546"/>
      <c r="AWF700" s="546"/>
      <c r="AWG700" s="89"/>
      <c r="AWH700" s="89"/>
      <c r="AWI700" s="89"/>
      <c r="AWJ700" s="89"/>
      <c r="AWK700" s="89"/>
      <c r="AWL700" s="546"/>
      <c r="AWM700" s="546"/>
      <c r="AWN700" s="89"/>
      <c r="AWO700" s="89"/>
      <c r="AWP700" s="546"/>
      <c r="AWQ700" s="546"/>
      <c r="AWR700" s="89"/>
      <c r="AWS700" s="89"/>
      <c r="AWT700" s="546"/>
      <c r="AWU700" s="546"/>
      <c r="AWV700" s="546"/>
      <c r="AWW700" s="546"/>
      <c r="AWX700" s="546"/>
      <c r="AWY700" s="546"/>
      <c r="AWZ700" s="546"/>
      <c r="AXA700" s="89"/>
      <c r="AXB700" s="89"/>
      <c r="AXC700" s="546"/>
      <c r="AXD700" s="546"/>
      <c r="AXE700" s="89"/>
      <c r="AXF700" s="89"/>
      <c r="AXG700" s="546"/>
      <c r="AXH700" s="546"/>
      <c r="AXI700" s="546"/>
      <c r="AXJ700" s="546"/>
      <c r="AXK700" s="546"/>
      <c r="AXL700" s="204"/>
      <c r="AXM700" s="108"/>
      <c r="AXN700" s="546"/>
      <c r="AXO700" s="546"/>
      <c r="AXP700" s="546"/>
      <c r="AXQ700" s="546"/>
      <c r="AXR700" s="546"/>
      <c r="AXS700" s="546"/>
      <c r="AXT700" s="546"/>
      <c r="AXU700" s="169"/>
      <c r="AXV700" s="169"/>
      <c r="AXW700" s="169"/>
      <c r="AXX700" s="169"/>
      <c r="AXY700" s="169"/>
      <c r="AXZ700" s="169"/>
      <c r="AYA700" s="169"/>
      <c r="AYB700" s="169"/>
      <c r="AYC700" s="169"/>
      <c r="AYD700" s="169"/>
      <c r="AYE700" s="169"/>
      <c r="AYF700" s="169"/>
      <c r="AYG700" s="169"/>
      <c r="AYH700" s="169"/>
      <c r="AYI700" s="169"/>
      <c r="AYJ700" s="169"/>
      <c r="AYK700" s="169"/>
      <c r="AYL700" s="169"/>
      <c r="AYM700" s="169"/>
      <c r="AYN700" s="169"/>
      <c r="AYO700" s="169"/>
      <c r="AYP700" s="169"/>
      <c r="AYQ700" s="169"/>
      <c r="AYR700" s="169"/>
      <c r="AYS700" s="169"/>
      <c r="AYT700" s="169"/>
      <c r="AYU700" s="169"/>
      <c r="AYV700" s="169"/>
      <c r="AYW700" s="169"/>
      <c r="AYX700" s="169"/>
      <c r="AYY700" s="169"/>
      <c r="AYZ700" s="169"/>
      <c r="AZA700" s="169"/>
      <c r="AZB700" s="169"/>
      <c r="AZC700" s="169"/>
      <c r="AZD700" s="169"/>
      <c r="AZE700" s="169"/>
      <c r="AZF700" s="169"/>
      <c r="AZG700" s="169"/>
      <c r="AZH700" s="169"/>
      <c r="AZI700" s="169"/>
      <c r="AZJ700" s="169"/>
      <c r="AZK700" s="169"/>
      <c r="AZL700" s="169"/>
      <c r="AZM700" s="546"/>
      <c r="AZN700" s="546"/>
      <c r="AZO700" s="546"/>
      <c r="AZP700" s="546"/>
      <c r="AZQ700" s="546"/>
      <c r="AZR700" s="546"/>
      <c r="AZS700" s="546"/>
      <c r="AZT700" s="546"/>
      <c r="AZU700" s="546"/>
      <c r="AZV700" s="546"/>
      <c r="AZW700" s="546"/>
      <c r="AZX700" s="546"/>
      <c r="AZY700" s="546"/>
      <c r="AZZ700" s="546"/>
      <c r="BAA700" s="546"/>
      <c r="BAB700" s="546"/>
      <c r="BAC700" s="546"/>
      <c r="BAD700" s="546"/>
      <c r="BAE700" s="546"/>
      <c r="BAF700" s="546"/>
      <c r="BAG700" s="546"/>
      <c r="BAH700" s="546"/>
      <c r="BAI700" s="546"/>
      <c r="BAJ700" s="546"/>
      <c r="BAK700" s="89"/>
      <c r="BAL700" s="89"/>
      <c r="BAM700" s="89"/>
      <c r="BAN700" s="89"/>
      <c r="BAO700" s="89"/>
      <c r="BAP700" s="546"/>
      <c r="BAQ700" s="546"/>
      <c r="BAR700" s="89"/>
      <c r="BAS700" s="89"/>
      <c r="BAT700" s="546"/>
      <c r="BAU700" s="546"/>
      <c r="BAV700" s="89"/>
      <c r="BAW700" s="89"/>
      <c r="BAX700" s="546"/>
      <c r="BAY700" s="546"/>
      <c r="BAZ700" s="546"/>
      <c r="BBA700" s="546"/>
      <c r="BBB700" s="546"/>
      <c r="BBC700" s="546"/>
      <c r="BBD700" s="546"/>
      <c r="BBE700" s="89"/>
      <c r="BBF700" s="89"/>
      <c r="BBG700" s="546"/>
      <c r="BBH700" s="546"/>
      <c r="BBI700" s="89"/>
      <c r="BBJ700" s="89"/>
      <c r="BBK700" s="546"/>
      <c r="BBL700" s="546"/>
      <c r="BBM700" s="546"/>
      <c r="BBN700" s="546"/>
      <c r="BBO700" s="546"/>
      <c r="BBP700" s="204"/>
      <c r="BBQ700" s="108"/>
      <c r="BBR700" s="546"/>
      <c r="BBS700" s="546"/>
      <c r="BBT700" s="546"/>
      <c r="BBU700" s="546"/>
      <c r="BBV700" s="546"/>
      <c r="BBW700" s="546"/>
      <c r="BBX700" s="546"/>
      <c r="BBY700" s="169"/>
      <c r="BBZ700" s="169"/>
      <c r="BCA700" s="169"/>
      <c r="BCB700" s="169"/>
      <c r="BCC700" s="169"/>
      <c r="BCD700" s="169"/>
      <c r="BCE700" s="169"/>
      <c r="BCF700" s="169"/>
      <c r="BCG700" s="169"/>
      <c r="BCH700" s="169"/>
      <c r="BCI700" s="169"/>
      <c r="BCJ700" s="169"/>
      <c r="BCK700" s="169"/>
      <c r="BCL700" s="169"/>
      <c r="BCM700" s="169"/>
      <c r="BCN700" s="169"/>
      <c r="BCO700" s="169"/>
      <c r="BCP700" s="169"/>
      <c r="BCQ700" s="169"/>
      <c r="BCR700" s="169"/>
      <c r="BCS700" s="169"/>
      <c r="BCT700" s="169"/>
      <c r="BCU700" s="169"/>
      <c r="BCV700" s="169"/>
      <c r="BCW700" s="169"/>
      <c r="BCX700" s="169"/>
      <c r="BCY700" s="169"/>
      <c r="BCZ700" s="169"/>
      <c r="BDA700" s="169"/>
      <c r="BDB700" s="169"/>
      <c r="BDC700" s="169"/>
      <c r="BDD700" s="169"/>
      <c r="BDE700" s="169"/>
      <c r="BDF700" s="169"/>
      <c r="BDG700" s="169"/>
      <c r="BDH700" s="169"/>
      <c r="BDI700" s="169"/>
      <c r="BDJ700" s="169"/>
      <c r="BDK700" s="169"/>
      <c r="BDL700" s="169"/>
      <c r="BDM700" s="169"/>
      <c r="BDN700" s="169"/>
      <c r="BDO700" s="169"/>
      <c r="BDP700" s="169"/>
      <c r="BDQ700" s="546"/>
      <c r="BDR700" s="546"/>
      <c r="BDS700" s="546"/>
      <c r="BDT700" s="546"/>
      <c r="BDU700" s="546"/>
      <c r="BDV700" s="546"/>
      <c r="BDW700" s="546"/>
      <c r="BDX700" s="546"/>
      <c r="BDY700" s="546"/>
      <c r="BDZ700" s="546"/>
      <c r="BEA700" s="546"/>
      <c r="BEB700" s="546"/>
      <c r="BEC700" s="546"/>
      <c r="BED700" s="546"/>
      <c r="BEE700" s="546"/>
      <c r="BEF700" s="546"/>
      <c r="BEG700" s="546"/>
      <c r="BEH700" s="546"/>
      <c r="BEI700" s="546"/>
      <c r="BEJ700" s="546"/>
      <c r="BEK700" s="546"/>
      <c r="BEL700" s="546"/>
      <c r="BEM700" s="546"/>
      <c r="BEN700" s="546"/>
      <c r="BEO700" s="89"/>
      <c r="BEP700" s="89"/>
      <c r="BEQ700" s="89"/>
      <c r="BER700" s="89"/>
      <c r="BES700" s="89"/>
      <c r="BET700" s="546"/>
      <c r="BEU700" s="546"/>
      <c r="BEV700" s="89"/>
      <c r="BEW700" s="89"/>
      <c r="BEX700" s="546"/>
      <c r="BEY700" s="546"/>
      <c r="BEZ700" s="89"/>
      <c r="BFA700" s="89"/>
      <c r="BFB700" s="546"/>
      <c r="BFC700" s="546"/>
      <c r="BFD700" s="546"/>
      <c r="BFE700" s="546"/>
      <c r="BFF700" s="546"/>
      <c r="BFG700" s="546"/>
      <c r="BFH700" s="546"/>
      <c r="BFI700" s="89"/>
      <c r="BFJ700" s="89"/>
      <c r="BFK700" s="546"/>
      <c r="BFL700" s="546"/>
      <c r="BFM700" s="89"/>
      <c r="BFN700" s="89"/>
      <c r="BFO700" s="546"/>
      <c r="BFP700" s="546"/>
      <c r="BFQ700" s="546"/>
      <c r="BFR700" s="546"/>
      <c r="BFS700" s="546"/>
      <c r="BFT700" s="204"/>
      <c r="BFU700" s="108"/>
      <c r="BFV700" s="546"/>
      <c r="BFW700" s="546"/>
      <c r="BFX700" s="546"/>
      <c r="BFY700" s="546"/>
      <c r="BFZ700" s="546"/>
      <c r="BGA700" s="546"/>
      <c r="BGB700" s="546"/>
      <c r="BGC700" s="169"/>
      <c r="BGD700" s="169"/>
      <c r="BGE700" s="169"/>
      <c r="BGF700" s="169"/>
      <c r="BGG700" s="169"/>
      <c r="BGH700" s="169"/>
      <c r="BGI700" s="169"/>
      <c r="BGJ700" s="169"/>
      <c r="BGK700" s="169"/>
      <c r="BGL700" s="169"/>
      <c r="BGM700" s="169"/>
      <c r="BGN700" s="169"/>
      <c r="BGO700" s="169"/>
      <c r="BGP700" s="169"/>
      <c r="BGQ700" s="169"/>
      <c r="BGR700" s="169"/>
      <c r="BGS700" s="169"/>
      <c r="BGT700" s="169"/>
      <c r="BGU700" s="169"/>
      <c r="BGV700" s="169"/>
      <c r="BGW700" s="169"/>
      <c r="BGX700" s="169"/>
      <c r="BGY700" s="169"/>
      <c r="BGZ700" s="169"/>
      <c r="BHA700" s="169"/>
      <c r="BHB700" s="169"/>
      <c r="BHC700" s="169"/>
      <c r="BHD700" s="169"/>
      <c r="BHE700" s="169"/>
      <c r="BHF700" s="169"/>
      <c r="BHG700" s="169"/>
      <c r="BHH700" s="169"/>
      <c r="BHI700" s="169"/>
      <c r="BHJ700" s="169"/>
      <c r="BHK700" s="169"/>
      <c r="BHL700" s="169"/>
      <c r="BHM700" s="169"/>
      <c r="BHN700" s="169"/>
      <c r="BHO700" s="169"/>
      <c r="BHP700" s="169"/>
      <c r="BHQ700" s="169"/>
      <c r="BHR700" s="169"/>
      <c r="BHS700" s="169"/>
      <c r="BHT700" s="169"/>
      <c r="BHU700" s="546"/>
      <c r="BHV700" s="546"/>
      <c r="BHW700" s="546"/>
      <c r="BHX700" s="546"/>
      <c r="BHY700" s="546"/>
      <c r="BHZ700" s="546"/>
      <c r="BIA700" s="546"/>
      <c r="BIB700" s="546"/>
      <c r="BIC700" s="546"/>
      <c r="BID700" s="546"/>
      <c r="BIE700" s="546"/>
      <c r="BIF700" s="546"/>
      <c r="BIG700" s="546"/>
      <c r="BIH700" s="546"/>
      <c r="BII700" s="546"/>
      <c r="BIJ700" s="546"/>
      <c r="BIK700" s="546"/>
      <c r="BIL700" s="546"/>
      <c r="BIM700" s="546"/>
      <c r="BIN700" s="546"/>
      <c r="BIO700" s="546"/>
      <c r="BIP700" s="546"/>
      <c r="BIQ700" s="546"/>
      <c r="BIR700" s="546"/>
      <c r="BIS700" s="89"/>
      <c r="BIT700" s="89"/>
      <c r="BIU700" s="89"/>
      <c r="BIV700" s="89"/>
      <c r="BIW700" s="89"/>
      <c r="BIX700" s="546"/>
      <c r="BIY700" s="546"/>
      <c r="BIZ700" s="89"/>
      <c r="BJA700" s="89"/>
      <c r="BJB700" s="546"/>
      <c r="BJC700" s="546"/>
      <c r="BJD700" s="89"/>
      <c r="BJE700" s="89"/>
      <c r="BJF700" s="546"/>
      <c r="BJG700" s="546"/>
      <c r="BJH700" s="546"/>
      <c r="BJI700" s="546"/>
      <c r="BJJ700" s="546"/>
      <c r="BJK700" s="546"/>
      <c r="BJL700" s="546"/>
      <c r="BJM700" s="89"/>
      <c r="BJN700" s="89"/>
      <c r="BJO700" s="546"/>
      <c r="BJP700" s="546"/>
      <c r="BJQ700" s="89"/>
      <c r="BJR700" s="89"/>
      <c r="BJS700" s="546"/>
      <c r="BJT700" s="546"/>
      <c r="BJU700" s="546"/>
      <c r="BJV700" s="546"/>
      <c r="BJW700" s="546"/>
      <c r="BJX700" s="204"/>
      <c r="BJY700" s="108"/>
      <c r="BJZ700" s="546"/>
      <c r="BKA700" s="546"/>
      <c r="BKB700" s="546"/>
      <c r="BKC700" s="546"/>
      <c r="BKD700" s="546"/>
      <c r="BKE700" s="546"/>
      <c r="BKF700" s="546"/>
      <c r="BKG700" s="169"/>
      <c r="BKH700" s="169"/>
      <c r="BKI700" s="169"/>
      <c r="BKJ700" s="169"/>
      <c r="BKK700" s="169"/>
      <c r="BKL700" s="169"/>
      <c r="BKM700" s="169"/>
      <c r="BKN700" s="169"/>
      <c r="BKO700" s="169"/>
      <c r="BKP700" s="169"/>
      <c r="BKQ700" s="169"/>
      <c r="BKR700" s="169"/>
      <c r="BKS700" s="169"/>
      <c r="BKT700" s="169"/>
      <c r="BKU700" s="169"/>
      <c r="BKV700" s="169"/>
      <c r="BKW700" s="169"/>
      <c r="BKX700" s="169"/>
      <c r="BKY700" s="169"/>
      <c r="BKZ700" s="169"/>
      <c r="BLA700" s="169"/>
      <c r="BLB700" s="169"/>
      <c r="BLC700" s="169"/>
      <c r="BLD700" s="169"/>
      <c r="BLE700" s="169"/>
      <c r="BLF700" s="169"/>
      <c r="BLG700" s="169"/>
      <c r="BLH700" s="169"/>
      <c r="BLI700" s="169"/>
      <c r="BLJ700" s="169"/>
      <c r="BLK700" s="169"/>
      <c r="BLL700" s="169"/>
      <c r="BLM700" s="169"/>
      <c r="BLN700" s="169"/>
      <c r="BLO700" s="169"/>
      <c r="BLP700" s="169"/>
      <c r="BLQ700" s="169"/>
      <c r="BLR700" s="169"/>
      <c r="BLS700" s="169"/>
      <c r="BLT700" s="169"/>
      <c r="BLU700" s="169"/>
      <c r="BLV700" s="169"/>
      <c r="BLW700" s="169"/>
      <c r="BLX700" s="169"/>
      <c r="BLY700" s="546"/>
      <c r="BLZ700" s="546"/>
      <c r="BMA700" s="546"/>
      <c r="BMB700" s="546"/>
      <c r="BMC700" s="546"/>
      <c r="BMD700" s="546"/>
      <c r="BME700" s="546"/>
      <c r="BMF700" s="546"/>
      <c r="BMG700" s="546"/>
      <c r="BMH700" s="546"/>
      <c r="BMI700" s="546"/>
      <c r="BMJ700" s="546"/>
      <c r="BMK700" s="546"/>
      <c r="BML700" s="546"/>
      <c r="BMM700" s="546"/>
      <c r="BMN700" s="546"/>
      <c r="BMO700" s="546"/>
      <c r="BMP700" s="546"/>
      <c r="BMQ700" s="546"/>
      <c r="BMR700" s="546"/>
      <c r="BMS700" s="546"/>
      <c r="BMT700" s="546"/>
      <c r="BMU700" s="546"/>
      <c r="BMV700" s="546"/>
      <c r="BMW700" s="89"/>
      <c r="BMX700" s="89"/>
      <c r="BMY700" s="89"/>
      <c r="BMZ700" s="89"/>
      <c r="BNA700" s="89"/>
      <c r="BNB700" s="546"/>
      <c r="BNC700" s="546"/>
      <c r="BND700" s="89"/>
      <c r="BNE700" s="89"/>
      <c r="BNF700" s="546"/>
      <c r="BNG700" s="546"/>
      <c r="BNH700" s="89"/>
      <c r="BNI700" s="89"/>
      <c r="BNJ700" s="546"/>
      <c r="BNK700" s="546"/>
      <c r="BNL700" s="546"/>
      <c r="BNM700" s="546"/>
      <c r="BNN700" s="546"/>
      <c r="BNO700" s="546"/>
      <c r="BNP700" s="546"/>
      <c r="BNQ700" s="89"/>
      <c r="BNR700" s="89"/>
      <c r="BNS700" s="546"/>
      <c r="BNT700" s="546"/>
      <c r="BNU700" s="89"/>
      <c r="BNV700" s="89"/>
      <c r="BNW700" s="546"/>
      <c r="BNX700" s="546"/>
      <c r="BNY700" s="546"/>
      <c r="BNZ700" s="546"/>
      <c r="BOA700" s="546"/>
      <c r="BOB700" s="204"/>
      <c r="BOC700" s="108"/>
      <c r="BOD700" s="546"/>
      <c r="BOE700" s="546"/>
      <c r="BOF700" s="546"/>
      <c r="BOG700" s="546"/>
      <c r="BOH700" s="546"/>
      <c r="BOI700" s="546"/>
      <c r="BOJ700" s="546"/>
      <c r="BOK700" s="169"/>
      <c r="BOL700" s="169"/>
      <c r="BOM700" s="169"/>
      <c r="BON700" s="169"/>
      <c r="BOO700" s="169"/>
      <c r="BOP700" s="169"/>
      <c r="BOQ700" s="169"/>
      <c r="BOR700" s="169"/>
      <c r="BOS700" s="169"/>
      <c r="BOT700" s="169"/>
      <c r="BOU700" s="169"/>
      <c r="BOV700" s="169"/>
      <c r="BOW700" s="169"/>
      <c r="BOX700" s="169"/>
      <c r="BOY700" s="169"/>
      <c r="BOZ700" s="169"/>
      <c r="BPA700" s="169"/>
      <c r="BPB700" s="169"/>
      <c r="BPC700" s="169"/>
      <c r="BPD700" s="169"/>
      <c r="BPE700" s="169"/>
      <c r="BPF700" s="169"/>
      <c r="BPG700" s="169"/>
      <c r="BPH700" s="169"/>
      <c r="BPI700" s="169"/>
      <c r="BPJ700" s="169"/>
      <c r="BPK700" s="169"/>
      <c r="BPL700" s="169"/>
      <c r="BPM700" s="169"/>
      <c r="BPN700" s="169"/>
      <c r="BPO700" s="169"/>
      <c r="BPP700" s="169"/>
      <c r="BPQ700" s="169"/>
      <c r="BPR700" s="169"/>
      <c r="BPS700" s="169"/>
      <c r="BPT700" s="169"/>
      <c r="BPU700" s="169"/>
      <c r="BPV700" s="169"/>
      <c r="BPW700" s="169"/>
      <c r="BPX700" s="169"/>
      <c r="BPY700" s="169"/>
      <c r="BPZ700" s="169"/>
      <c r="BQA700" s="169"/>
      <c r="BQB700" s="169"/>
      <c r="BQC700" s="546"/>
      <c r="BQD700" s="546"/>
      <c r="BQE700" s="546"/>
      <c r="BQF700" s="546"/>
      <c r="BQG700" s="546"/>
      <c r="BQH700" s="546"/>
      <c r="BQI700" s="546"/>
      <c r="BQJ700" s="546"/>
      <c r="BQK700" s="546"/>
      <c r="BQL700" s="546"/>
      <c r="BQM700" s="546"/>
      <c r="BQN700" s="546"/>
      <c r="BQO700" s="546"/>
      <c r="BQP700" s="546"/>
      <c r="BQQ700" s="546"/>
      <c r="BQR700" s="546"/>
      <c r="BQS700" s="546"/>
      <c r="BQT700" s="546"/>
      <c r="BQU700" s="546"/>
      <c r="BQV700" s="546"/>
      <c r="BQW700" s="546"/>
      <c r="BQX700" s="546"/>
      <c r="BQY700" s="546"/>
      <c r="BQZ700" s="546"/>
      <c r="BRA700" s="89"/>
      <c r="BRB700" s="89"/>
      <c r="BRC700" s="89"/>
      <c r="BRD700" s="89"/>
      <c r="BRE700" s="89"/>
      <c r="BRF700" s="546"/>
      <c r="BRG700" s="546"/>
      <c r="BRH700" s="89"/>
      <c r="BRI700" s="89"/>
      <c r="BRJ700" s="546"/>
      <c r="BRK700" s="546"/>
      <c r="BRL700" s="89"/>
      <c r="BRM700" s="89"/>
      <c r="BRN700" s="546"/>
      <c r="BRO700" s="546"/>
      <c r="BRP700" s="546"/>
      <c r="BRQ700" s="546"/>
      <c r="BRR700" s="546"/>
      <c r="BRS700" s="546"/>
      <c r="BRT700" s="546"/>
      <c r="BRU700" s="89"/>
      <c r="BRV700" s="89"/>
      <c r="BRW700" s="546"/>
      <c r="BRX700" s="546"/>
      <c r="BRY700" s="89"/>
      <c r="BRZ700" s="89"/>
      <c r="BSA700" s="546"/>
      <c r="BSB700" s="546"/>
      <c r="BSC700" s="546"/>
      <c r="BSD700" s="546"/>
      <c r="BSE700" s="546"/>
      <c r="BSF700" s="204"/>
      <c r="BSG700" s="108"/>
      <c r="BSH700" s="546"/>
      <c r="BSI700" s="546"/>
      <c r="BSJ700" s="546"/>
      <c r="BSK700" s="546"/>
      <c r="BSL700" s="546"/>
      <c r="BSM700" s="546"/>
      <c r="BSN700" s="546"/>
      <c r="BSO700" s="169"/>
      <c r="BSP700" s="169"/>
      <c r="BSQ700" s="169"/>
      <c r="BSR700" s="169"/>
      <c r="BSS700" s="169"/>
      <c r="BST700" s="169"/>
      <c r="BSU700" s="169"/>
      <c r="BSV700" s="169"/>
      <c r="BSW700" s="169"/>
      <c r="BSX700" s="169"/>
      <c r="BSY700" s="169"/>
      <c r="BSZ700" s="169"/>
      <c r="BTA700" s="169"/>
      <c r="BTB700" s="169"/>
      <c r="BTC700" s="169"/>
      <c r="BTD700" s="169"/>
      <c r="BTE700" s="169"/>
      <c r="BTF700" s="169"/>
      <c r="BTG700" s="169"/>
      <c r="BTH700" s="169"/>
      <c r="BTI700" s="169"/>
      <c r="BTJ700" s="169"/>
      <c r="BTK700" s="169"/>
      <c r="BTL700" s="169"/>
      <c r="BTM700" s="169"/>
      <c r="BTN700" s="169"/>
      <c r="BTO700" s="169"/>
      <c r="BTP700" s="169"/>
      <c r="BTQ700" s="169"/>
      <c r="BTR700" s="169"/>
      <c r="BTS700" s="169"/>
      <c r="BTT700" s="169"/>
      <c r="BTU700" s="169"/>
      <c r="BTV700" s="169"/>
      <c r="BTW700" s="169"/>
      <c r="BTX700" s="169"/>
      <c r="BTY700" s="169"/>
      <c r="BTZ700" s="169"/>
      <c r="BUA700" s="169"/>
      <c r="BUB700" s="169"/>
      <c r="BUC700" s="169"/>
      <c r="BUD700" s="169"/>
      <c r="BUE700" s="169"/>
      <c r="BUF700" s="169"/>
      <c r="BUG700" s="546"/>
      <c r="BUH700" s="546"/>
      <c r="BUI700" s="546"/>
      <c r="BUJ700" s="546"/>
      <c r="BUK700" s="546"/>
      <c r="BUL700" s="546"/>
      <c r="BUM700" s="546"/>
      <c r="BUN700" s="546"/>
      <c r="BUO700" s="546"/>
      <c r="BUP700" s="546"/>
      <c r="BUQ700" s="546"/>
      <c r="BUR700" s="546"/>
      <c r="BUS700" s="546"/>
      <c r="BUT700" s="546"/>
      <c r="BUU700" s="546"/>
      <c r="BUV700" s="546"/>
      <c r="BUW700" s="546"/>
      <c r="BUX700" s="546"/>
      <c r="BUY700" s="546"/>
      <c r="BUZ700" s="546"/>
      <c r="BVA700" s="546"/>
      <c r="BVB700" s="546"/>
      <c r="BVC700" s="546"/>
      <c r="BVD700" s="546"/>
      <c r="BVE700" s="89"/>
      <c r="BVF700" s="89"/>
      <c r="BVG700" s="89"/>
      <c r="BVH700" s="89"/>
      <c r="BVI700" s="89"/>
      <c r="BVJ700" s="546"/>
      <c r="BVK700" s="546"/>
      <c r="BVL700" s="89"/>
      <c r="BVM700" s="89"/>
      <c r="BVN700" s="546"/>
      <c r="BVO700" s="546"/>
      <c r="BVP700" s="89"/>
      <c r="BVQ700" s="89"/>
      <c r="BVR700" s="546"/>
      <c r="BVS700" s="546"/>
      <c r="BVT700" s="546"/>
      <c r="BVU700" s="546"/>
      <c r="BVV700" s="546"/>
      <c r="BVW700" s="546"/>
      <c r="BVX700" s="546"/>
      <c r="BVY700" s="89"/>
      <c r="BVZ700" s="89"/>
      <c r="BWA700" s="546"/>
      <c r="BWB700" s="546"/>
      <c r="BWC700" s="89"/>
      <c r="BWD700" s="89"/>
      <c r="BWE700" s="546"/>
      <c r="BWF700" s="546"/>
      <c r="BWG700" s="546"/>
      <c r="BWH700" s="546"/>
      <c r="BWI700" s="546"/>
      <c r="BWJ700" s="204"/>
      <c r="BWK700" s="108"/>
      <c r="BWL700" s="546"/>
      <c r="BWM700" s="546"/>
      <c r="BWN700" s="546"/>
      <c r="BWO700" s="546"/>
      <c r="BWP700" s="546"/>
      <c r="BWQ700" s="546"/>
      <c r="BWR700" s="546"/>
      <c r="BWS700" s="169"/>
      <c r="BWT700" s="169"/>
      <c r="BWU700" s="169"/>
      <c r="BWV700" s="169"/>
      <c r="BWW700" s="169"/>
      <c r="BWX700" s="169"/>
      <c r="BWY700" s="169"/>
      <c r="BWZ700" s="169"/>
      <c r="BXA700" s="169"/>
      <c r="BXB700" s="169"/>
      <c r="BXC700" s="169"/>
      <c r="BXD700" s="169"/>
      <c r="BXE700" s="169"/>
      <c r="BXF700" s="169"/>
      <c r="BXG700" s="169"/>
      <c r="BXH700" s="169"/>
      <c r="BXI700" s="169"/>
      <c r="BXJ700" s="169"/>
      <c r="BXK700" s="169"/>
      <c r="BXL700" s="169"/>
      <c r="BXM700" s="169"/>
      <c r="BXN700" s="169"/>
      <c r="BXO700" s="169"/>
      <c r="BXP700" s="169"/>
      <c r="BXQ700" s="169"/>
      <c r="BXR700" s="169"/>
      <c r="BXS700" s="169"/>
      <c r="BXT700" s="169"/>
      <c r="BXU700" s="169"/>
      <c r="BXV700" s="169"/>
      <c r="BXW700" s="169"/>
      <c r="BXX700" s="169"/>
      <c r="BXY700" s="169"/>
      <c r="BXZ700" s="169"/>
      <c r="BYA700" s="169"/>
      <c r="BYB700" s="169"/>
      <c r="BYC700" s="169"/>
      <c r="BYD700" s="169"/>
      <c r="BYE700" s="169"/>
      <c r="BYF700" s="169"/>
      <c r="BYG700" s="169"/>
      <c r="BYH700" s="169"/>
      <c r="BYI700" s="169"/>
      <c r="BYJ700" s="169"/>
      <c r="BYK700" s="546"/>
      <c r="BYL700" s="546"/>
      <c r="BYM700" s="546"/>
      <c r="BYN700" s="546"/>
      <c r="BYO700" s="546"/>
      <c r="BYP700" s="546"/>
      <c r="BYQ700" s="546"/>
      <c r="BYR700" s="546"/>
      <c r="BYS700" s="546"/>
      <c r="BYT700" s="546"/>
      <c r="BYU700" s="546"/>
      <c r="BYV700" s="546"/>
      <c r="BYW700" s="546"/>
      <c r="BYX700" s="546"/>
      <c r="BYY700" s="546"/>
      <c r="BYZ700" s="546"/>
      <c r="BZA700" s="546"/>
      <c r="BZB700" s="546"/>
      <c r="BZC700" s="546"/>
      <c r="BZD700" s="546"/>
      <c r="BZE700" s="546"/>
      <c r="BZF700" s="546"/>
      <c r="BZG700" s="546"/>
      <c r="BZH700" s="546"/>
      <c r="BZI700" s="89"/>
      <c r="BZJ700" s="89"/>
      <c r="BZK700" s="89"/>
      <c r="BZL700" s="89"/>
      <c r="BZM700" s="89"/>
      <c r="BZN700" s="546"/>
      <c r="BZO700" s="546"/>
      <c r="BZP700" s="89"/>
      <c r="BZQ700" s="89"/>
      <c r="BZR700" s="546"/>
      <c r="BZS700" s="546"/>
      <c r="BZT700" s="89"/>
      <c r="BZU700" s="89"/>
      <c r="BZV700" s="546"/>
      <c r="BZW700" s="546"/>
      <c r="BZX700" s="546"/>
      <c r="BZY700" s="546"/>
      <c r="BZZ700" s="546"/>
      <c r="CAA700" s="546"/>
      <c r="CAB700" s="546"/>
      <c r="CAC700" s="89"/>
      <c r="CAD700" s="89"/>
      <c r="CAE700" s="546"/>
      <c r="CAF700" s="546"/>
      <c r="CAG700" s="89"/>
      <c r="CAH700" s="89"/>
      <c r="CAI700" s="546"/>
      <c r="CAJ700" s="546"/>
      <c r="CAK700" s="546"/>
      <c r="CAL700" s="546"/>
      <c r="CAM700" s="546"/>
      <c r="CAN700" s="204"/>
      <c r="CAO700" s="108"/>
      <c r="CAP700" s="546"/>
      <c r="CAQ700" s="546"/>
      <c r="CAR700" s="546"/>
      <c r="CAS700" s="546"/>
      <c r="CAT700" s="546"/>
      <c r="CAU700" s="546"/>
      <c r="CAV700" s="546"/>
      <c r="CAW700" s="169"/>
      <c r="CAX700" s="169"/>
      <c r="CAY700" s="169"/>
      <c r="CAZ700" s="169"/>
      <c r="CBA700" s="169"/>
      <c r="CBB700" s="169"/>
      <c r="CBC700" s="169"/>
      <c r="CBD700" s="169"/>
      <c r="CBE700" s="169"/>
      <c r="CBF700" s="169"/>
      <c r="CBG700" s="169"/>
      <c r="CBH700" s="169"/>
      <c r="CBI700" s="169"/>
      <c r="CBJ700" s="169"/>
      <c r="CBK700" s="169"/>
      <c r="CBL700" s="169"/>
      <c r="CBM700" s="169"/>
      <c r="CBN700" s="169"/>
      <c r="CBO700" s="169"/>
      <c r="CBP700" s="169"/>
      <c r="CBQ700" s="169"/>
      <c r="CBR700" s="169"/>
      <c r="CBS700" s="169"/>
      <c r="CBT700" s="169"/>
      <c r="CBU700" s="169"/>
      <c r="CBV700" s="169"/>
      <c r="CBW700" s="169"/>
      <c r="CBX700" s="169"/>
      <c r="CBY700" s="169"/>
      <c r="CBZ700" s="169"/>
      <c r="CCA700" s="169"/>
      <c r="CCB700" s="169"/>
      <c r="CCC700" s="169"/>
      <c r="CCD700" s="169"/>
      <c r="CCE700" s="169"/>
      <c r="CCF700" s="169"/>
      <c r="CCG700" s="169"/>
      <c r="CCH700" s="169"/>
      <c r="CCI700" s="169"/>
      <c r="CCJ700" s="169"/>
      <c r="CCK700" s="169"/>
      <c r="CCL700" s="169"/>
      <c r="CCM700" s="169"/>
      <c r="CCN700" s="169"/>
      <c r="CCO700" s="546"/>
      <c r="CCP700" s="546"/>
      <c r="CCQ700" s="546"/>
      <c r="CCR700" s="546"/>
      <c r="CCS700" s="546"/>
      <c r="CCT700" s="546"/>
      <c r="CCU700" s="546"/>
      <c r="CCV700" s="546"/>
      <c r="CCW700" s="546"/>
      <c r="CCX700" s="546"/>
      <c r="CCY700" s="546"/>
      <c r="CCZ700" s="546"/>
      <c r="CDA700" s="546"/>
      <c r="CDB700" s="546"/>
      <c r="CDC700" s="546"/>
      <c r="CDD700" s="546"/>
      <c r="CDE700" s="546"/>
      <c r="CDF700" s="546"/>
      <c r="CDG700" s="546"/>
      <c r="CDH700" s="546"/>
      <c r="CDI700" s="546"/>
      <c r="CDJ700" s="546"/>
      <c r="CDK700" s="546"/>
      <c r="CDL700" s="546"/>
      <c r="CDM700" s="89"/>
      <c r="CDN700" s="89"/>
      <c r="CDO700" s="89"/>
      <c r="CDP700" s="89"/>
      <c r="CDQ700" s="89"/>
      <c r="CDR700" s="546"/>
      <c r="CDS700" s="546"/>
      <c r="CDT700" s="89"/>
      <c r="CDU700" s="89"/>
      <c r="CDV700" s="546"/>
      <c r="CDW700" s="546"/>
      <c r="CDX700" s="89"/>
      <c r="CDY700" s="89"/>
      <c r="CDZ700" s="546"/>
      <c r="CEA700" s="546"/>
      <c r="CEB700" s="546"/>
      <c r="CEC700" s="546"/>
      <c r="CED700" s="546"/>
      <c r="CEE700" s="546"/>
      <c r="CEF700" s="546"/>
      <c r="CEG700" s="89"/>
      <c r="CEH700" s="89"/>
      <c r="CEI700" s="546"/>
      <c r="CEJ700" s="546"/>
      <c r="CEK700" s="89"/>
      <c r="CEL700" s="89"/>
      <c r="CEM700" s="546"/>
      <c r="CEN700" s="546"/>
      <c r="CEO700" s="546"/>
      <c r="CEP700" s="546"/>
      <c r="CEQ700" s="546"/>
      <c r="CER700" s="204"/>
      <c r="CES700" s="108"/>
      <c r="CET700" s="546"/>
      <c r="CEU700" s="546"/>
      <c r="CEV700" s="546"/>
      <c r="CEW700" s="546"/>
      <c r="CEX700" s="546"/>
      <c r="CEY700" s="546"/>
      <c r="CEZ700" s="546"/>
      <c r="CFA700" s="169"/>
      <c r="CFB700" s="169"/>
      <c r="CFC700" s="169"/>
      <c r="CFD700" s="169"/>
      <c r="CFE700" s="169"/>
      <c r="CFF700" s="169"/>
      <c r="CFG700" s="169"/>
      <c r="CFH700" s="169"/>
      <c r="CFI700" s="169"/>
      <c r="CFJ700" s="169"/>
      <c r="CFK700" s="169"/>
      <c r="CFL700" s="169"/>
      <c r="CFM700" s="169"/>
      <c r="CFN700" s="169"/>
      <c r="CFO700" s="169"/>
      <c r="CFP700" s="169"/>
      <c r="CFQ700" s="169"/>
      <c r="CFR700" s="169"/>
      <c r="CFS700" s="169"/>
      <c r="CFT700" s="169"/>
      <c r="CFU700" s="169"/>
      <c r="CFV700" s="169"/>
      <c r="CFW700" s="169"/>
      <c r="CFX700" s="169"/>
      <c r="CFY700" s="169"/>
      <c r="CFZ700" s="169"/>
      <c r="CGA700" s="169"/>
      <c r="CGB700" s="169"/>
      <c r="CGC700" s="169"/>
      <c r="CGD700" s="169"/>
      <c r="CGE700" s="169"/>
      <c r="CGF700" s="169"/>
      <c r="CGG700" s="169"/>
      <c r="CGH700" s="169"/>
      <c r="CGI700" s="169"/>
      <c r="CGJ700" s="169"/>
      <c r="CGK700" s="169"/>
      <c r="CGL700" s="169"/>
      <c r="CGM700" s="169"/>
      <c r="CGN700" s="169"/>
      <c r="CGO700" s="169"/>
      <c r="CGP700" s="169"/>
      <c r="CGQ700" s="169"/>
      <c r="CGR700" s="169"/>
      <c r="CGS700" s="546"/>
      <c r="CGT700" s="546"/>
      <c r="CGU700" s="546"/>
      <c r="CGV700" s="546"/>
      <c r="CGW700" s="546"/>
      <c r="CGX700" s="546"/>
      <c r="CGY700" s="546"/>
      <c r="CGZ700" s="546"/>
      <c r="CHA700" s="546"/>
      <c r="CHB700" s="546"/>
      <c r="CHC700" s="546"/>
      <c r="CHD700" s="546"/>
      <c r="CHE700" s="546"/>
      <c r="CHF700" s="546"/>
      <c r="CHG700" s="546"/>
      <c r="CHH700" s="546"/>
      <c r="CHI700" s="546"/>
      <c r="CHJ700" s="546"/>
      <c r="CHK700" s="546"/>
      <c r="CHL700" s="546"/>
      <c r="CHM700" s="546"/>
      <c r="CHN700" s="546"/>
      <c r="CHO700" s="546"/>
      <c r="CHP700" s="546"/>
      <c r="CHQ700" s="89"/>
      <c r="CHR700" s="89"/>
      <c r="CHS700" s="89"/>
      <c r="CHT700" s="89"/>
      <c r="CHU700" s="89"/>
      <c r="CHV700" s="546"/>
      <c r="CHW700" s="546"/>
      <c r="CHX700" s="89"/>
      <c r="CHY700" s="89"/>
      <c r="CHZ700" s="546"/>
      <c r="CIA700" s="546"/>
      <c r="CIB700" s="89"/>
      <c r="CIC700" s="89"/>
      <c r="CID700" s="546"/>
      <c r="CIE700" s="546"/>
      <c r="CIF700" s="546"/>
      <c r="CIG700" s="546"/>
      <c r="CIH700" s="546"/>
      <c r="CII700" s="546"/>
      <c r="CIJ700" s="546"/>
      <c r="CIK700" s="89"/>
      <c r="CIL700" s="89"/>
      <c r="CIM700" s="546"/>
      <c r="CIN700" s="546"/>
      <c r="CIO700" s="89"/>
      <c r="CIP700" s="89"/>
      <c r="CIQ700" s="546"/>
      <c r="CIR700" s="546"/>
      <c r="CIS700" s="546"/>
      <c r="CIT700" s="546"/>
      <c r="CIU700" s="546"/>
      <c r="CIV700" s="204"/>
      <c r="CIW700" s="108"/>
      <c r="CIX700" s="546"/>
      <c r="CIY700" s="546"/>
      <c r="CIZ700" s="546"/>
      <c r="CJA700" s="546"/>
      <c r="CJB700" s="546"/>
      <c r="CJC700" s="546"/>
      <c r="CJD700" s="546"/>
      <c r="CJE700" s="169"/>
      <c r="CJF700" s="169"/>
      <c r="CJG700" s="169"/>
      <c r="CJH700" s="169"/>
      <c r="CJI700" s="169"/>
      <c r="CJJ700" s="169"/>
      <c r="CJK700" s="169"/>
      <c r="CJL700" s="169"/>
      <c r="CJM700" s="169"/>
      <c r="CJN700" s="169"/>
      <c r="CJO700" s="169"/>
      <c r="CJP700" s="169"/>
      <c r="CJQ700" s="169"/>
      <c r="CJR700" s="169"/>
      <c r="CJS700" s="169"/>
      <c r="CJT700" s="169"/>
      <c r="CJU700" s="169"/>
      <c r="CJV700" s="169"/>
      <c r="CJW700" s="169"/>
      <c r="CJX700" s="169"/>
      <c r="CJY700" s="169"/>
      <c r="CJZ700" s="169"/>
      <c r="CKA700" s="169"/>
      <c r="CKB700" s="169"/>
      <c r="CKC700" s="169"/>
      <c r="CKD700" s="169"/>
      <c r="CKE700" s="169"/>
      <c r="CKF700" s="169"/>
      <c r="CKG700" s="169"/>
      <c r="CKH700" s="169"/>
      <c r="CKI700" s="169"/>
      <c r="CKJ700" s="169"/>
      <c r="CKK700" s="169"/>
      <c r="CKL700" s="169"/>
      <c r="CKM700" s="169"/>
      <c r="CKN700" s="169"/>
      <c r="CKO700" s="169"/>
      <c r="CKP700" s="169"/>
      <c r="CKQ700" s="169"/>
      <c r="CKR700" s="169"/>
      <c r="CKS700" s="169"/>
      <c r="CKT700" s="169"/>
      <c r="CKU700" s="169"/>
      <c r="CKV700" s="169"/>
      <c r="CKW700" s="546"/>
      <c r="CKX700" s="546"/>
      <c r="CKY700" s="546"/>
      <c r="CKZ700" s="546"/>
      <c r="CLA700" s="546"/>
      <c r="CLB700" s="546"/>
      <c r="CLC700" s="546"/>
      <c r="CLD700" s="546"/>
      <c r="CLE700" s="546"/>
      <c r="CLF700" s="546"/>
      <c r="CLG700" s="546"/>
      <c r="CLH700" s="546"/>
      <c r="CLI700" s="546"/>
      <c r="CLJ700" s="546"/>
      <c r="CLK700" s="546"/>
      <c r="CLL700" s="546"/>
      <c r="CLM700" s="546"/>
      <c r="CLN700" s="546"/>
      <c r="CLO700" s="546"/>
      <c r="CLP700" s="546"/>
      <c r="CLQ700" s="546"/>
      <c r="CLR700" s="546"/>
      <c r="CLS700" s="546"/>
      <c r="CLT700" s="546"/>
      <c r="CLU700" s="89"/>
      <c r="CLV700" s="89"/>
      <c r="CLW700" s="89"/>
      <c r="CLX700" s="89"/>
      <c r="CLY700" s="89"/>
      <c r="CLZ700" s="546"/>
      <c r="CMA700" s="546"/>
      <c r="CMB700" s="89"/>
      <c r="CMC700" s="89"/>
      <c r="CMD700" s="546"/>
      <c r="CME700" s="546"/>
      <c r="CMF700" s="89"/>
      <c r="CMG700" s="89"/>
      <c r="CMH700" s="546"/>
      <c r="CMI700" s="546"/>
      <c r="CMJ700" s="546"/>
      <c r="CMK700" s="546"/>
      <c r="CML700" s="546"/>
      <c r="CMM700" s="546"/>
      <c r="CMN700" s="546"/>
      <c r="CMO700" s="89"/>
      <c r="CMP700" s="89"/>
      <c r="CMQ700" s="546"/>
      <c r="CMR700" s="546"/>
      <c r="CMS700" s="89"/>
      <c r="CMT700" s="89"/>
      <c r="CMU700" s="546"/>
      <c r="CMV700" s="546"/>
      <c r="CMW700" s="546"/>
      <c r="CMX700" s="546"/>
      <c r="CMY700" s="546"/>
      <c r="CMZ700" s="204"/>
      <c r="CNA700" s="108"/>
      <c r="CNB700" s="546"/>
      <c r="CNC700" s="546"/>
      <c r="CND700" s="546"/>
      <c r="CNE700" s="546"/>
      <c r="CNF700" s="546"/>
      <c r="CNG700" s="546"/>
      <c r="CNH700" s="546"/>
      <c r="CNI700" s="169"/>
      <c r="CNJ700" s="169"/>
      <c r="CNK700" s="169"/>
      <c r="CNL700" s="169"/>
      <c r="CNM700" s="169"/>
      <c r="CNN700" s="169"/>
      <c r="CNO700" s="169"/>
      <c r="CNP700" s="169"/>
      <c r="CNQ700" s="169"/>
      <c r="CNR700" s="169"/>
      <c r="CNS700" s="169"/>
      <c r="CNT700" s="169"/>
      <c r="CNU700" s="169"/>
      <c r="CNV700" s="169"/>
      <c r="CNW700" s="169"/>
      <c r="CNX700" s="169"/>
      <c r="CNY700" s="169"/>
      <c r="CNZ700" s="169"/>
      <c r="COA700" s="169"/>
      <c r="COB700" s="169"/>
      <c r="COC700" s="169"/>
      <c r="COD700" s="169"/>
      <c r="COE700" s="169"/>
      <c r="COF700" s="169"/>
      <c r="COG700" s="169"/>
      <c r="COH700" s="169"/>
      <c r="COI700" s="169"/>
      <c r="COJ700" s="169"/>
      <c r="COK700" s="169"/>
      <c r="COL700" s="169"/>
      <c r="COM700" s="169"/>
      <c r="CON700" s="169"/>
      <c r="COO700" s="169"/>
      <c r="COP700" s="169"/>
      <c r="COQ700" s="169"/>
      <c r="COR700" s="169"/>
      <c r="COS700" s="169"/>
      <c r="COT700" s="169"/>
      <c r="COU700" s="169"/>
      <c r="COV700" s="169"/>
      <c r="COW700" s="169"/>
      <c r="COX700" s="169"/>
      <c r="COY700" s="169"/>
      <c r="COZ700" s="169"/>
      <c r="CPA700" s="546"/>
      <c r="CPB700" s="546"/>
      <c r="CPC700" s="546"/>
      <c r="CPD700" s="546"/>
      <c r="CPE700" s="546"/>
      <c r="CPF700" s="546"/>
      <c r="CPG700" s="546"/>
      <c r="CPH700" s="546"/>
      <c r="CPI700" s="546"/>
      <c r="CPJ700" s="546"/>
      <c r="CPK700" s="546"/>
      <c r="CPL700" s="546"/>
      <c r="CPM700" s="546"/>
      <c r="CPN700" s="546"/>
      <c r="CPO700" s="546"/>
      <c r="CPP700" s="546"/>
      <c r="CPQ700" s="546"/>
      <c r="CPR700" s="546"/>
      <c r="CPS700" s="546"/>
      <c r="CPT700" s="546"/>
      <c r="CPU700" s="546"/>
      <c r="CPV700" s="546"/>
      <c r="CPW700" s="546"/>
      <c r="CPX700" s="546"/>
      <c r="CPY700" s="89"/>
      <c r="CPZ700" s="89"/>
      <c r="CQA700" s="89"/>
      <c r="CQB700" s="89"/>
      <c r="CQC700" s="89"/>
      <c r="CQD700" s="546"/>
      <c r="CQE700" s="546"/>
      <c r="CQF700" s="89"/>
      <c r="CQG700" s="89"/>
      <c r="CQH700" s="546"/>
      <c r="CQI700" s="546"/>
      <c r="CQJ700" s="89"/>
      <c r="CQK700" s="89"/>
      <c r="CQL700" s="546"/>
      <c r="CQM700" s="546"/>
      <c r="CQN700" s="546"/>
      <c r="CQO700" s="546"/>
      <c r="CQP700" s="546"/>
      <c r="CQQ700" s="546"/>
      <c r="CQR700" s="546"/>
      <c r="CQS700" s="89"/>
      <c r="CQT700" s="89"/>
      <c r="CQU700" s="546"/>
      <c r="CQV700" s="546"/>
      <c r="CQW700" s="89"/>
      <c r="CQX700" s="89"/>
      <c r="CQY700" s="546"/>
      <c r="CQZ700" s="546"/>
      <c r="CRA700" s="546"/>
      <c r="CRB700" s="546"/>
      <c r="CRC700" s="546"/>
      <c r="CRD700" s="204"/>
      <c r="CRE700" s="108"/>
      <c r="CRF700" s="546"/>
      <c r="CRG700" s="546"/>
      <c r="CRH700" s="546"/>
      <c r="CRI700" s="546"/>
      <c r="CRJ700" s="546"/>
      <c r="CRK700" s="546"/>
      <c r="CRL700" s="546"/>
      <c r="CRM700" s="169"/>
      <c r="CRN700" s="169"/>
      <c r="CRO700" s="169"/>
      <c r="CRP700" s="169"/>
      <c r="CRQ700" s="169"/>
      <c r="CRR700" s="169"/>
      <c r="CRS700" s="169"/>
      <c r="CRT700" s="169"/>
      <c r="CRU700" s="169"/>
      <c r="CRV700" s="169"/>
      <c r="CRW700" s="169"/>
      <c r="CRX700" s="169"/>
      <c r="CRY700" s="169"/>
      <c r="CRZ700" s="169"/>
      <c r="CSA700" s="169"/>
      <c r="CSB700" s="169"/>
      <c r="CSC700" s="169"/>
      <c r="CSD700" s="169"/>
      <c r="CSE700" s="169"/>
      <c r="CSF700" s="169"/>
      <c r="CSG700" s="169"/>
      <c r="CSH700" s="169"/>
      <c r="CSI700" s="169"/>
      <c r="CSJ700" s="169"/>
      <c r="CSK700" s="169"/>
      <c r="CSL700" s="169"/>
      <c r="CSM700" s="169"/>
      <c r="CSN700" s="169"/>
      <c r="CSO700" s="169"/>
      <c r="CSP700" s="169"/>
      <c r="CSQ700" s="169"/>
      <c r="CSR700" s="169"/>
      <c r="CSS700" s="169"/>
      <c r="CST700" s="169"/>
      <c r="CSU700" s="169"/>
      <c r="CSV700" s="169"/>
      <c r="CSW700" s="169"/>
      <c r="CSX700" s="169"/>
      <c r="CSY700" s="169"/>
      <c r="CSZ700" s="169"/>
      <c r="CTA700" s="169"/>
      <c r="CTB700" s="169"/>
      <c r="CTC700" s="169"/>
      <c r="CTD700" s="169"/>
      <c r="CTE700" s="546"/>
      <c r="CTF700" s="546"/>
      <c r="CTG700" s="546"/>
      <c r="CTH700" s="546"/>
      <c r="CTI700" s="546"/>
      <c r="CTJ700" s="546"/>
      <c r="CTK700" s="546"/>
      <c r="CTL700" s="546"/>
      <c r="CTM700" s="546"/>
      <c r="CTN700" s="546"/>
      <c r="CTO700" s="546"/>
      <c r="CTP700" s="546"/>
      <c r="CTQ700" s="546"/>
      <c r="CTR700" s="546"/>
      <c r="CTS700" s="546"/>
      <c r="CTT700" s="546"/>
      <c r="CTU700" s="546"/>
      <c r="CTV700" s="546"/>
      <c r="CTW700" s="546"/>
      <c r="CTX700" s="546"/>
      <c r="CTY700" s="546"/>
      <c r="CTZ700" s="546"/>
      <c r="CUA700" s="546"/>
      <c r="CUB700" s="546"/>
      <c r="CUC700" s="89"/>
      <c r="CUD700" s="89"/>
      <c r="CUE700" s="89"/>
      <c r="CUF700" s="89"/>
      <c r="CUG700" s="89"/>
      <c r="CUH700" s="546"/>
      <c r="CUI700" s="546"/>
      <c r="CUJ700" s="89"/>
      <c r="CUK700" s="89"/>
      <c r="CUL700" s="546"/>
      <c r="CUM700" s="546"/>
      <c r="CUN700" s="89"/>
      <c r="CUO700" s="89"/>
      <c r="CUP700" s="546"/>
      <c r="CUQ700" s="546"/>
      <c r="CUR700" s="546"/>
      <c r="CUS700" s="546"/>
      <c r="CUT700" s="546"/>
      <c r="CUU700" s="546"/>
      <c r="CUV700" s="546"/>
      <c r="CUW700" s="89"/>
      <c r="CUX700" s="89"/>
      <c r="CUY700" s="546"/>
      <c r="CUZ700" s="546"/>
      <c r="CVA700" s="89"/>
      <c r="CVB700" s="89"/>
      <c r="CVC700" s="546"/>
      <c r="CVD700" s="546"/>
      <c r="CVE700" s="546"/>
      <c r="CVF700" s="546"/>
      <c r="CVG700" s="546"/>
      <c r="CVH700" s="204"/>
      <c r="CVI700" s="108"/>
      <c r="CVJ700" s="546"/>
      <c r="CVK700" s="546"/>
      <c r="CVL700" s="546"/>
      <c r="CVM700" s="546"/>
      <c r="CVN700" s="546"/>
      <c r="CVO700" s="546"/>
      <c r="CVP700" s="546"/>
      <c r="CVQ700" s="169"/>
      <c r="CVR700" s="169"/>
      <c r="CVS700" s="169"/>
      <c r="CVT700" s="169"/>
      <c r="CVU700" s="169"/>
      <c r="CVV700" s="169"/>
      <c r="CVW700" s="169"/>
      <c r="CVX700" s="169"/>
      <c r="CVY700" s="169"/>
      <c r="CVZ700" s="169"/>
      <c r="CWA700" s="169"/>
      <c r="CWB700" s="169"/>
      <c r="CWC700" s="169"/>
      <c r="CWD700" s="169"/>
      <c r="CWE700" s="169"/>
      <c r="CWF700" s="169"/>
      <c r="CWG700" s="169"/>
      <c r="CWH700" s="169"/>
      <c r="CWI700" s="169"/>
      <c r="CWJ700" s="169"/>
      <c r="CWK700" s="169"/>
      <c r="CWL700" s="169"/>
      <c r="CWM700" s="169"/>
      <c r="CWN700" s="169"/>
      <c r="CWO700" s="169"/>
      <c r="CWP700" s="169"/>
      <c r="CWQ700" s="169"/>
      <c r="CWR700" s="169"/>
      <c r="CWS700" s="169"/>
      <c r="CWT700" s="169"/>
      <c r="CWU700" s="169"/>
      <c r="CWV700" s="169"/>
      <c r="CWW700" s="169"/>
      <c r="CWX700" s="169"/>
      <c r="CWY700" s="169"/>
      <c r="CWZ700" s="169"/>
      <c r="CXA700" s="169"/>
      <c r="CXB700" s="169"/>
      <c r="CXC700" s="169"/>
      <c r="CXD700" s="169"/>
      <c r="CXE700" s="169"/>
      <c r="CXF700" s="169"/>
      <c r="CXG700" s="169"/>
      <c r="CXH700" s="169"/>
      <c r="CXI700" s="546"/>
      <c r="CXJ700" s="546"/>
      <c r="CXK700" s="546"/>
      <c r="CXL700" s="546"/>
      <c r="CXM700" s="546"/>
      <c r="CXN700" s="546"/>
      <c r="CXO700" s="546"/>
      <c r="CXP700" s="546"/>
      <c r="CXQ700" s="546"/>
      <c r="CXR700" s="546"/>
      <c r="CXS700" s="546"/>
      <c r="CXT700" s="546"/>
      <c r="CXU700" s="546"/>
      <c r="CXV700" s="546"/>
      <c r="CXW700" s="546"/>
      <c r="CXX700" s="546"/>
      <c r="CXY700" s="546"/>
      <c r="CXZ700" s="546"/>
      <c r="CYA700" s="546"/>
      <c r="CYB700" s="546"/>
      <c r="CYC700" s="546"/>
      <c r="CYD700" s="546"/>
      <c r="CYE700" s="546"/>
      <c r="CYF700" s="546"/>
      <c r="CYG700" s="89"/>
      <c r="CYH700" s="89"/>
      <c r="CYI700" s="89"/>
      <c r="CYJ700" s="89"/>
      <c r="CYK700" s="89"/>
      <c r="CYL700" s="546"/>
      <c r="CYM700" s="546"/>
      <c r="CYN700" s="89"/>
      <c r="CYO700" s="89"/>
      <c r="CYP700" s="546"/>
      <c r="CYQ700" s="546"/>
      <c r="CYR700" s="89"/>
      <c r="CYS700" s="89"/>
      <c r="CYT700" s="546"/>
      <c r="CYU700" s="546"/>
      <c r="CYV700" s="546"/>
      <c r="CYW700" s="546"/>
      <c r="CYX700" s="546"/>
      <c r="CYY700" s="546"/>
      <c r="CYZ700" s="546"/>
      <c r="CZA700" s="89"/>
      <c r="CZB700" s="89"/>
      <c r="CZC700" s="546"/>
      <c r="CZD700" s="546"/>
      <c r="CZE700" s="89"/>
      <c r="CZF700" s="89"/>
      <c r="CZG700" s="546"/>
      <c r="CZH700" s="546"/>
      <c r="CZI700" s="546"/>
      <c r="CZJ700" s="546"/>
      <c r="CZK700" s="546"/>
      <c r="CZL700" s="204"/>
      <c r="CZM700" s="108"/>
      <c r="CZN700" s="546"/>
      <c r="CZO700" s="546"/>
      <c r="CZP700" s="546"/>
      <c r="CZQ700" s="546"/>
      <c r="CZR700" s="546"/>
      <c r="CZS700" s="546"/>
      <c r="CZT700" s="546"/>
      <c r="CZU700" s="169"/>
      <c r="CZV700" s="169"/>
      <c r="CZW700" s="169"/>
      <c r="CZX700" s="169"/>
      <c r="CZY700" s="169"/>
      <c r="CZZ700" s="169"/>
      <c r="DAA700" s="169"/>
      <c r="DAB700" s="169"/>
      <c r="DAC700" s="169"/>
      <c r="DAD700" s="169"/>
      <c r="DAE700" s="169"/>
      <c r="DAF700" s="169"/>
      <c r="DAG700" s="169"/>
      <c r="DAH700" s="169"/>
      <c r="DAI700" s="169"/>
      <c r="DAJ700" s="169"/>
      <c r="DAK700" s="169"/>
      <c r="DAL700" s="169"/>
      <c r="DAM700" s="169"/>
      <c r="DAN700" s="169"/>
      <c r="DAO700" s="169"/>
      <c r="DAP700" s="169"/>
      <c r="DAQ700" s="169"/>
      <c r="DAR700" s="169"/>
      <c r="DAS700" s="169"/>
      <c r="DAT700" s="169"/>
      <c r="DAU700" s="169"/>
      <c r="DAV700" s="169"/>
      <c r="DAW700" s="169"/>
      <c r="DAX700" s="169"/>
      <c r="DAY700" s="169"/>
      <c r="DAZ700" s="169"/>
      <c r="DBA700" s="169"/>
      <c r="DBB700" s="169"/>
      <c r="DBC700" s="169"/>
      <c r="DBD700" s="169"/>
      <c r="DBE700" s="169"/>
      <c r="DBF700" s="169"/>
      <c r="DBG700" s="169"/>
      <c r="DBH700" s="169"/>
      <c r="DBI700" s="169"/>
      <c r="DBJ700" s="169"/>
      <c r="DBK700" s="169"/>
      <c r="DBL700" s="169"/>
      <c r="DBM700" s="546"/>
      <c r="DBN700" s="546"/>
      <c r="DBO700" s="546"/>
      <c r="DBP700" s="546"/>
      <c r="DBQ700" s="546"/>
      <c r="DBR700" s="546"/>
      <c r="DBS700" s="546"/>
      <c r="DBT700" s="546"/>
      <c r="DBU700" s="546"/>
      <c r="DBV700" s="546"/>
      <c r="DBW700" s="546"/>
      <c r="DBX700" s="546"/>
      <c r="DBY700" s="546"/>
      <c r="DBZ700" s="546"/>
      <c r="DCA700" s="546"/>
      <c r="DCB700" s="546"/>
      <c r="DCC700" s="546"/>
      <c r="DCD700" s="546"/>
      <c r="DCE700" s="546"/>
      <c r="DCF700" s="546"/>
      <c r="DCG700" s="546"/>
      <c r="DCH700" s="546"/>
      <c r="DCI700" s="546"/>
      <c r="DCJ700" s="546"/>
      <c r="DCK700" s="89"/>
      <c r="DCL700" s="89"/>
      <c r="DCM700" s="89"/>
      <c r="DCN700" s="89"/>
      <c r="DCO700" s="89"/>
      <c r="DCP700" s="546"/>
      <c r="DCQ700" s="546"/>
      <c r="DCR700" s="89"/>
      <c r="DCS700" s="89"/>
      <c r="DCT700" s="546"/>
      <c r="DCU700" s="546"/>
      <c r="DCV700" s="89"/>
      <c r="DCW700" s="89"/>
      <c r="DCX700" s="546"/>
      <c r="DCY700" s="546"/>
      <c r="DCZ700" s="546"/>
      <c r="DDA700" s="546"/>
      <c r="DDB700" s="546"/>
      <c r="DDC700" s="546"/>
      <c r="DDD700" s="546"/>
      <c r="DDE700" s="89"/>
      <c r="DDF700" s="89"/>
      <c r="DDG700" s="546"/>
      <c r="DDH700" s="546"/>
      <c r="DDI700" s="89"/>
      <c r="DDJ700" s="89"/>
      <c r="DDK700" s="546"/>
      <c r="DDL700" s="546"/>
      <c r="DDM700" s="546"/>
      <c r="DDN700" s="546"/>
      <c r="DDO700" s="546"/>
      <c r="DDP700" s="204"/>
      <c r="DDQ700" s="108"/>
      <c r="DDR700" s="546"/>
      <c r="DDS700" s="546"/>
      <c r="DDT700" s="546"/>
      <c r="DDU700" s="546"/>
      <c r="DDV700" s="546"/>
      <c r="DDW700" s="546"/>
      <c r="DDX700" s="546"/>
      <c r="DDY700" s="169"/>
      <c r="DDZ700" s="169"/>
      <c r="DEA700" s="169"/>
      <c r="DEB700" s="169"/>
      <c r="DEC700" s="169"/>
      <c r="DED700" s="169"/>
      <c r="DEE700" s="169"/>
      <c r="DEF700" s="169"/>
      <c r="DEG700" s="169"/>
      <c r="DEH700" s="169"/>
      <c r="DEI700" s="169"/>
      <c r="DEJ700" s="169"/>
      <c r="DEK700" s="169"/>
      <c r="DEL700" s="169"/>
      <c r="DEM700" s="169"/>
      <c r="DEN700" s="169"/>
      <c r="DEO700" s="169"/>
      <c r="DEP700" s="169"/>
      <c r="DEQ700" s="169"/>
      <c r="DER700" s="169"/>
      <c r="DES700" s="169"/>
      <c r="DET700" s="169"/>
      <c r="DEU700" s="169"/>
      <c r="DEV700" s="169"/>
      <c r="DEW700" s="169"/>
      <c r="DEX700" s="169"/>
      <c r="DEY700" s="169"/>
      <c r="DEZ700" s="169"/>
      <c r="DFA700" s="169"/>
      <c r="DFB700" s="169"/>
      <c r="DFC700" s="169"/>
      <c r="DFD700" s="169"/>
      <c r="DFE700" s="169"/>
      <c r="DFF700" s="169"/>
      <c r="DFG700" s="169"/>
      <c r="DFH700" s="169"/>
      <c r="DFI700" s="169"/>
      <c r="DFJ700" s="169"/>
      <c r="DFK700" s="169"/>
      <c r="DFL700" s="169"/>
      <c r="DFM700" s="169"/>
      <c r="DFN700" s="169"/>
      <c r="DFO700" s="169"/>
      <c r="DFP700" s="169"/>
      <c r="DFQ700" s="546"/>
      <c r="DFR700" s="546"/>
      <c r="DFS700" s="546"/>
      <c r="DFT700" s="546"/>
      <c r="DFU700" s="546"/>
      <c r="DFV700" s="546"/>
      <c r="DFW700" s="546"/>
      <c r="DFX700" s="546"/>
      <c r="DFY700" s="546"/>
      <c r="DFZ700" s="546"/>
      <c r="DGA700" s="546"/>
      <c r="DGB700" s="546"/>
      <c r="DGC700" s="546"/>
      <c r="DGD700" s="546"/>
      <c r="DGE700" s="546"/>
      <c r="DGF700" s="546"/>
      <c r="DGG700" s="546"/>
      <c r="DGH700" s="546"/>
      <c r="DGI700" s="546"/>
      <c r="DGJ700" s="546"/>
      <c r="DGK700" s="546"/>
      <c r="DGL700" s="546"/>
      <c r="DGM700" s="546"/>
      <c r="DGN700" s="546"/>
      <c r="DGO700" s="89"/>
      <c r="DGP700" s="89"/>
      <c r="DGQ700" s="89"/>
      <c r="DGR700" s="89"/>
      <c r="DGS700" s="89"/>
      <c r="DGT700" s="546"/>
      <c r="DGU700" s="546"/>
      <c r="DGV700" s="89"/>
      <c r="DGW700" s="89"/>
      <c r="DGX700" s="546"/>
      <c r="DGY700" s="546"/>
      <c r="DGZ700" s="89"/>
      <c r="DHA700" s="89"/>
      <c r="DHB700" s="546"/>
      <c r="DHC700" s="546"/>
      <c r="DHD700" s="546"/>
      <c r="DHE700" s="546"/>
      <c r="DHF700" s="546"/>
      <c r="DHG700" s="546"/>
      <c r="DHH700" s="546"/>
      <c r="DHI700" s="89"/>
      <c r="DHJ700" s="89"/>
      <c r="DHK700" s="546"/>
      <c r="DHL700" s="546"/>
      <c r="DHM700" s="89"/>
      <c r="DHN700" s="89"/>
      <c r="DHO700" s="546"/>
      <c r="DHP700" s="546"/>
      <c r="DHQ700" s="546"/>
      <c r="DHR700" s="546"/>
      <c r="DHS700" s="546"/>
      <c r="DHT700" s="204"/>
      <c r="DHU700" s="108"/>
      <c r="DHV700" s="546"/>
      <c r="DHW700" s="546"/>
      <c r="DHX700" s="546"/>
      <c r="DHY700" s="546"/>
      <c r="DHZ700" s="546"/>
      <c r="DIA700" s="546"/>
      <c r="DIB700" s="546"/>
      <c r="DIC700" s="169"/>
      <c r="DID700" s="169"/>
      <c r="DIE700" s="169"/>
      <c r="DIF700" s="169"/>
      <c r="DIG700" s="169"/>
      <c r="DIH700" s="169"/>
      <c r="DII700" s="169"/>
      <c r="DIJ700" s="169"/>
      <c r="DIK700" s="169"/>
      <c r="DIL700" s="169"/>
      <c r="DIM700" s="169"/>
      <c r="DIN700" s="169"/>
      <c r="DIO700" s="169"/>
      <c r="DIP700" s="169"/>
      <c r="DIQ700" s="169"/>
      <c r="DIR700" s="169"/>
      <c r="DIS700" s="169"/>
      <c r="DIT700" s="169"/>
      <c r="DIU700" s="169"/>
      <c r="DIV700" s="169"/>
      <c r="DIW700" s="169"/>
      <c r="DIX700" s="169"/>
      <c r="DIY700" s="169"/>
      <c r="DIZ700" s="169"/>
      <c r="DJA700" s="169"/>
      <c r="DJB700" s="169"/>
      <c r="DJC700" s="169"/>
      <c r="DJD700" s="169"/>
      <c r="DJE700" s="169"/>
      <c r="DJF700" s="169"/>
      <c r="DJG700" s="169"/>
      <c r="DJH700" s="169"/>
      <c r="DJI700" s="169"/>
      <c r="DJJ700" s="169"/>
      <c r="DJK700" s="169"/>
      <c r="DJL700" s="169"/>
      <c r="DJM700" s="169"/>
      <c r="DJN700" s="169"/>
      <c r="DJO700" s="169"/>
      <c r="DJP700" s="169"/>
      <c r="DJQ700" s="169"/>
      <c r="DJR700" s="169"/>
      <c r="DJS700" s="169"/>
      <c r="DJT700" s="169"/>
      <c r="DJU700" s="546"/>
      <c r="DJV700" s="546"/>
      <c r="DJW700" s="546"/>
      <c r="DJX700" s="546"/>
      <c r="DJY700" s="546"/>
      <c r="DJZ700" s="546"/>
      <c r="DKA700" s="546"/>
      <c r="DKB700" s="546"/>
      <c r="DKC700" s="546"/>
      <c r="DKD700" s="546"/>
      <c r="DKE700" s="546"/>
      <c r="DKF700" s="546"/>
      <c r="DKG700" s="546"/>
      <c r="DKH700" s="546"/>
      <c r="DKI700" s="546"/>
      <c r="DKJ700" s="546"/>
      <c r="DKK700" s="546"/>
      <c r="DKL700" s="546"/>
      <c r="DKM700" s="546"/>
      <c r="DKN700" s="546"/>
      <c r="DKO700" s="546"/>
      <c r="DKP700" s="546"/>
      <c r="DKQ700" s="546"/>
      <c r="DKR700" s="546"/>
      <c r="DKS700" s="89"/>
      <c r="DKT700" s="89"/>
      <c r="DKU700" s="89"/>
      <c r="DKV700" s="89"/>
      <c r="DKW700" s="89"/>
      <c r="DKX700" s="546"/>
      <c r="DKY700" s="546"/>
      <c r="DKZ700" s="89"/>
      <c r="DLA700" s="89"/>
      <c r="DLB700" s="546"/>
      <c r="DLC700" s="546"/>
      <c r="DLD700" s="89"/>
      <c r="DLE700" s="89"/>
      <c r="DLF700" s="546"/>
      <c r="DLG700" s="546"/>
      <c r="DLH700" s="546"/>
      <c r="DLI700" s="546"/>
      <c r="DLJ700" s="546"/>
      <c r="DLK700" s="546"/>
      <c r="DLL700" s="546"/>
      <c r="DLM700" s="89"/>
      <c r="DLN700" s="89"/>
      <c r="DLO700" s="546"/>
      <c r="DLP700" s="546"/>
      <c r="DLQ700" s="89"/>
      <c r="DLR700" s="89"/>
      <c r="DLS700" s="546"/>
      <c r="DLT700" s="546"/>
      <c r="DLU700" s="546"/>
      <c r="DLV700" s="546"/>
      <c r="DLW700" s="546"/>
      <c r="DLX700" s="204"/>
      <c r="DLY700" s="108"/>
      <c r="DLZ700" s="546"/>
      <c r="DMA700" s="546"/>
      <c r="DMB700" s="546"/>
      <c r="DMC700" s="546"/>
      <c r="DMD700" s="546"/>
      <c r="DME700" s="546"/>
      <c r="DMF700" s="546"/>
      <c r="DMG700" s="169"/>
      <c r="DMH700" s="169"/>
      <c r="DMI700" s="169"/>
      <c r="DMJ700" s="169"/>
      <c r="DMK700" s="169"/>
      <c r="DML700" s="169"/>
      <c r="DMM700" s="169"/>
      <c r="DMN700" s="169"/>
      <c r="DMO700" s="169"/>
      <c r="DMP700" s="169"/>
      <c r="DMQ700" s="169"/>
      <c r="DMR700" s="169"/>
      <c r="DMS700" s="169"/>
      <c r="DMT700" s="169"/>
      <c r="DMU700" s="169"/>
      <c r="DMV700" s="169"/>
      <c r="DMW700" s="169"/>
      <c r="DMX700" s="169"/>
      <c r="DMY700" s="169"/>
      <c r="DMZ700" s="169"/>
      <c r="DNA700" s="169"/>
      <c r="DNB700" s="169"/>
      <c r="DNC700" s="169"/>
      <c r="DND700" s="169"/>
      <c r="DNE700" s="169"/>
      <c r="DNF700" s="169"/>
      <c r="DNG700" s="169"/>
      <c r="DNH700" s="169"/>
      <c r="DNI700" s="169"/>
      <c r="DNJ700" s="169"/>
      <c r="DNK700" s="169"/>
      <c r="DNL700" s="169"/>
      <c r="DNM700" s="169"/>
      <c r="DNN700" s="169"/>
      <c r="DNO700" s="169"/>
      <c r="DNP700" s="169"/>
      <c r="DNQ700" s="169"/>
      <c r="DNR700" s="169"/>
      <c r="DNS700" s="169"/>
      <c r="DNT700" s="169"/>
      <c r="DNU700" s="169"/>
      <c r="DNV700" s="169"/>
      <c r="DNW700" s="169"/>
      <c r="DNX700" s="169"/>
      <c r="DNY700" s="546"/>
      <c r="DNZ700" s="546"/>
      <c r="DOA700" s="546"/>
      <c r="DOB700" s="546"/>
      <c r="DOC700" s="546"/>
      <c r="DOD700" s="546"/>
      <c r="DOE700" s="546"/>
      <c r="DOF700" s="546"/>
      <c r="DOG700" s="546"/>
      <c r="DOH700" s="546"/>
      <c r="DOI700" s="546"/>
      <c r="DOJ700" s="546"/>
      <c r="DOK700" s="546"/>
      <c r="DOL700" s="546"/>
      <c r="DOM700" s="546"/>
      <c r="DON700" s="546"/>
      <c r="DOO700" s="546"/>
      <c r="DOP700" s="546"/>
      <c r="DOQ700" s="546"/>
      <c r="DOR700" s="546"/>
      <c r="DOS700" s="546"/>
      <c r="DOT700" s="546"/>
      <c r="DOU700" s="546"/>
      <c r="DOV700" s="546"/>
      <c r="DOW700" s="89"/>
      <c r="DOX700" s="89"/>
      <c r="DOY700" s="89"/>
      <c r="DOZ700" s="89"/>
      <c r="DPA700" s="89"/>
      <c r="DPB700" s="546"/>
      <c r="DPC700" s="546"/>
      <c r="DPD700" s="89"/>
      <c r="DPE700" s="89"/>
      <c r="DPF700" s="546"/>
      <c r="DPG700" s="546"/>
      <c r="DPH700" s="89"/>
      <c r="DPI700" s="89"/>
      <c r="DPJ700" s="546"/>
      <c r="DPK700" s="546"/>
      <c r="DPL700" s="546"/>
      <c r="DPM700" s="546"/>
      <c r="DPN700" s="546"/>
      <c r="DPO700" s="546"/>
      <c r="DPP700" s="546"/>
      <c r="DPQ700" s="89"/>
      <c r="DPR700" s="89"/>
      <c r="DPS700" s="546"/>
      <c r="DPT700" s="546"/>
      <c r="DPU700" s="89"/>
      <c r="DPV700" s="89"/>
      <c r="DPW700" s="546"/>
      <c r="DPX700" s="546"/>
      <c r="DPY700" s="546"/>
      <c r="DPZ700" s="546"/>
      <c r="DQA700" s="546"/>
      <c r="DQB700" s="204"/>
      <c r="DQC700" s="108"/>
      <c r="DQD700" s="546"/>
      <c r="DQE700" s="546"/>
      <c r="DQF700" s="546"/>
      <c r="DQG700" s="546"/>
      <c r="DQH700" s="546"/>
      <c r="DQI700" s="546"/>
      <c r="DQJ700" s="546"/>
      <c r="DQK700" s="169"/>
      <c r="DQL700" s="169"/>
      <c r="DQM700" s="169"/>
      <c r="DQN700" s="169"/>
      <c r="DQO700" s="169"/>
      <c r="DQP700" s="169"/>
      <c r="DQQ700" s="169"/>
      <c r="DQR700" s="169"/>
      <c r="DQS700" s="169"/>
      <c r="DQT700" s="169"/>
      <c r="DQU700" s="169"/>
      <c r="DQV700" s="169"/>
      <c r="DQW700" s="169"/>
      <c r="DQX700" s="169"/>
      <c r="DQY700" s="169"/>
      <c r="DQZ700" s="169"/>
      <c r="DRA700" s="169"/>
      <c r="DRB700" s="169"/>
      <c r="DRC700" s="169"/>
      <c r="DRD700" s="169"/>
      <c r="DRE700" s="169"/>
      <c r="DRF700" s="169"/>
      <c r="DRG700" s="169"/>
      <c r="DRH700" s="169"/>
      <c r="DRI700" s="169"/>
      <c r="DRJ700" s="169"/>
      <c r="DRK700" s="169"/>
      <c r="DRL700" s="169"/>
      <c r="DRM700" s="169"/>
      <c r="DRN700" s="169"/>
      <c r="DRO700" s="169"/>
      <c r="DRP700" s="169"/>
      <c r="DRQ700" s="169"/>
      <c r="DRR700" s="169"/>
      <c r="DRS700" s="169"/>
      <c r="DRT700" s="169"/>
      <c r="DRU700" s="169"/>
      <c r="DRV700" s="169"/>
      <c r="DRW700" s="169"/>
      <c r="DRX700" s="169"/>
      <c r="DRY700" s="169"/>
      <c r="DRZ700" s="169"/>
      <c r="DSA700" s="169"/>
      <c r="DSB700" s="169"/>
      <c r="DSC700" s="546"/>
      <c r="DSD700" s="546"/>
      <c r="DSE700" s="546"/>
      <c r="DSF700" s="546"/>
      <c r="DSG700" s="546"/>
      <c r="DSH700" s="546"/>
      <c r="DSI700" s="546"/>
      <c r="DSJ700" s="546"/>
      <c r="DSK700" s="546"/>
      <c r="DSL700" s="546"/>
      <c r="DSM700" s="546"/>
      <c r="DSN700" s="546"/>
      <c r="DSO700" s="546"/>
      <c r="DSP700" s="546"/>
      <c r="DSQ700" s="546"/>
      <c r="DSR700" s="546"/>
      <c r="DSS700" s="546"/>
      <c r="DST700" s="546"/>
      <c r="DSU700" s="546"/>
      <c r="DSV700" s="546"/>
      <c r="DSW700" s="546"/>
      <c r="DSX700" s="546"/>
      <c r="DSY700" s="546"/>
      <c r="DSZ700" s="546"/>
      <c r="DTA700" s="89"/>
      <c r="DTB700" s="89"/>
      <c r="DTC700" s="89"/>
      <c r="DTD700" s="89"/>
      <c r="DTE700" s="89"/>
      <c r="DTF700" s="546"/>
      <c r="DTG700" s="546"/>
      <c r="DTH700" s="89"/>
      <c r="DTI700" s="89"/>
      <c r="DTJ700" s="546"/>
      <c r="DTK700" s="546"/>
      <c r="DTL700" s="89"/>
      <c r="DTM700" s="89"/>
      <c r="DTN700" s="546"/>
      <c r="DTO700" s="546"/>
      <c r="DTP700" s="546"/>
      <c r="DTQ700" s="546"/>
      <c r="DTR700" s="546"/>
      <c r="DTS700" s="546"/>
      <c r="DTT700" s="546"/>
      <c r="DTU700" s="89"/>
      <c r="DTV700" s="89"/>
      <c r="DTW700" s="546"/>
      <c r="DTX700" s="546"/>
      <c r="DTY700" s="89"/>
      <c r="DTZ700" s="89"/>
      <c r="DUA700" s="546"/>
      <c r="DUB700" s="546"/>
      <c r="DUC700" s="546"/>
      <c r="DUD700" s="546"/>
      <c r="DUE700" s="546"/>
      <c r="DUF700" s="204"/>
      <c r="DUG700" s="108"/>
      <c r="DUH700" s="546"/>
      <c r="DUI700" s="546"/>
      <c r="DUJ700" s="546"/>
      <c r="DUK700" s="546"/>
      <c r="DUL700" s="546"/>
      <c r="DUM700" s="546"/>
      <c r="DUN700" s="546"/>
      <c r="DUO700" s="169"/>
      <c r="DUP700" s="169"/>
      <c r="DUQ700" s="169"/>
      <c r="DUR700" s="169"/>
      <c r="DUS700" s="169"/>
      <c r="DUT700" s="169"/>
      <c r="DUU700" s="169"/>
      <c r="DUV700" s="169"/>
      <c r="DUW700" s="169"/>
      <c r="DUX700" s="169"/>
      <c r="DUY700" s="169"/>
      <c r="DUZ700" s="169"/>
      <c r="DVA700" s="169"/>
      <c r="DVB700" s="169"/>
      <c r="DVC700" s="169"/>
      <c r="DVD700" s="169"/>
      <c r="DVE700" s="169"/>
      <c r="DVF700" s="169"/>
      <c r="DVG700" s="169"/>
      <c r="DVH700" s="169"/>
      <c r="DVI700" s="169"/>
      <c r="DVJ700" s="169"/>
      <c r="DVK700" s="169"/>
      <c r="DVL700" s="169"/>
      <c r="DVM700" s="169"/>
      <c r="DVN700" s="169"/>
      <c r="DVO700" s="169"/>
      <c r="DVP700" s="169"/>
      <c r="DVQ700" s="169"/>
      <c r="DVR700" s="169"/>
      <c r="DVS700" s="169"/>
      <c r="DVT700" s="169"/>
      <c r="DVU700" s="169"/>
      <c r="DVV700" s="169"/>
      <c r="DVW700" s="169"/>
      <c r="DVX700" s="169"/>
      <c r="DVY700" s="169"/>
      <c r="DVZ700" s="169"/>
      <c r="DWA700" s="169"/>
      <c r="DWB700" s="169"/>
      <c r="DWC700" s="169"/>
      <c r="DWD700" s="169"/>
      <c r="DWE700" s="169"/>
      <c r="DWF700" s="169"/>
      <c r="DWG700" s="546"/>
      <c r="DWH700" s="546"/>
      <c r="DWI700" s="546"/>
      <c r="DWJ700" s="546"/>
      <c r="DWK700" s="546"/>
      <c r="DWL700" s="546"/>
      <c r="DWM700" s="546"/>
      <c r="DWN700" s="546"/>
      <c r="DWO700" s="546"/>
      <c r="DWP700" s="546"/>
      <c r="DWQ700" s="546"/>
      <c r="DWR700" s="546"/>
      <c r="DWS700" s="546"/>
      <c r="DWT700" s="546"/>
      <c r="DWU700" s="546"/>
      <c r="DWV700" s="546"/>
      <c r="DWW700" s="546"/>
      <c r="DWX700" s="546"/>
      <c r="DWY700" s="546"/>
      <c r="DWZ700" s="546"/>
      <c r="DXA700" s="546"/>
      <c r="DXB700" s="546"/>
      <c r="DXC700" s="546"/>
      <c r="DXD700" s="546"/>
      <c r="DXE700" s="89"/>
      <c r="DXF700" s="89"/>
      <c r="DXG700" s="89"/>
      <c r="DXH700" s="89"/>
      <c r="DXI700" s="89"/>
      <c r="DXJ700" s="546"/>
      <c r="DXK700" s="546"/>
      <c r="DXL700" s="89"/>
      <c r="DXM700" s="89"/>
      <c r="DXN700" s="546"/>
      <c r="DXO700" s="546"/>
      <c r="DXP700" s="89"/>
      <c r="DXQ700" s="89"/>
      <c r="DXR700" s="546"/>
      <c r="DXS700" s="546"/>
      <c r="DXT700" s="546"/>
      <c r="DXU700" s="546"/>
      <c r="DXV700" s="546"/>
      <c r="DXW700" s="546"/>
      <c r="DXX700" s="546"/>
      <c r="DXY700" s="89"/>
      <c r="DXZ700" s="89"/>
      <c r="DYA700" s="546"/>
      <c r="DYB700" s="546"/>
      <c r="DYC700" s="89"/>
      <c r="DYD700" s="89"/>
      <c r="DYE700" s="546"/>
      <c r="DYF700" s="546"/>
      <c r="DYG700" s="546"/>
      <c r="DYH700" s="546"/>
      <c r="DYI700" s="546"/>
      <c r="DYJ700" s="204"/>
      <c r="DYK700" s="108"/>
      <c r="DYL700" s="546"/>
      <c r="DYM700" s="546"/>
      <c r="DYN700" s="546"/>
      <c r="DYO700" s="546"/>
      <c r="DYP700" s="546"/>
      <c r="DYQ700" s="546"/>
      <c r="DYR700" s="546"/>
      <c r="DYS700" s="169"/>
      <c r="DYT700" s="169"/>
      <c r="DYU700" s="169"/>
      <c r="DYV700" s="169"/>
      <c r="DYW700" s="169"/>
      <c r="DYX700" s="169"/>
      <c r="DYY700" s="169"/>
      <c r="DYZ700" s="169"/>
      <c r="DZA700" s="169"/>
      <c r="DZB700" s="169"/>
      <c r="DZC700" s="169"/>
      <c r="DZD700" s="169"/>
      <c r="DZE700" s="169"/>
      <c r="DZF700" s="169"/>
      <c r="DZG700" s="169"/>
      <c r="DZH700" s="169"/>
      <c r="DZI700" s="169"/>
      <c r="DZJ700" s="169"/>
      <c r="DZK700" s="169"/>
      <c r="DZL700" s="169"/>
      <c r="DZM700" s="169"/>
      <c r="DZN700" s="169"/>
      <c r="DZO700" s="169"/>
      <c r="DZP700" s="169"/>
      <c r="DZQ700" s="169"/>
      <c r="DZR700" s="169"/>
      <c r="DZS700" s="169"/>
      <c r="DZT700" s="169"/>
      <c r="DZU700" s="169"/>
      <c r="DZV700" s="169"/>
      <c r="DZW700" s="169"/>
      <c r="DZX700" s="169"/>
      <c r="DZY700" s="169"/>
      <c r="DZZ700" s="169"/>
      <c r="EAA700" s="169"/>
      <c r="EAB700" s="169"/>
      <c r="EAC700" s="169"/>
      <c r="EAD700" s="169"/>
      <c r="EAE700" s="169"/>
      <c r="EAF700" s="169"/>
      <c r="EAG700" s="169"/>
      <c r="EAH700" s="169"/>
      <c r="EAI700" s="169"/>
      <c r="EAJ700" s="169"/>
      <c r="EAK700" s="546"/>
      <c r="EAL700" s="546"/>
      <c r="EAM700" s="546"/>
      <c r="EAN700" s="546"/>
      <c r="EAO700" s="546"/>
      <c r="EAP700" s="546"/>
      <c r="EAQ700" s="546"/>
      <c r="EAR700" s="546"/>
      <c r="EAS700" s="546"/>
      <c r="EAT700" s="546"/>
      <c r="EAU700" s="546"/>
      <c r="EAV700" s="546"/>
      <c r="EAW700" s="546"/>
      <c r="EAX700" s="546"/>
      <c r="EAY700" s="546"/>
      <c r="EAZ700" s="546"/>
      <c r="EBA700" s="546"/>
      <c r="EBB700" s="546"/>
      <c r="EBC700" s="546"/>
      <c r="EBD700" s="546"/>
      <c r="EBE700" s="546"/>
      <c r="EBF700" s="546"/>
      <c r="EBG700" s="546"/>
      <c r="EBH700" s="546"/>
      <c r="EBI700" s="89"/>
      <c r="EBJ700" s="89"/>
      <c r="EBK700" s="89"/>
      <c r="EBL700" s="89"/>
      <c r="EBM700" s="89"/>
      <c r="EBN700" s="546"/>
      <c r="EBO700" s="546"/>
      <c r="EBP700" s="89"/>
      <c r="EBQ700" s="89"/>
      <c r="EBR700" s="546"/>
      <c r="EBS700" s="546"/>
      <c r="EBT700" s="89"/>
      <c r="EBU700" s="89"/>
      <c r="EBV700" s="546"/>
      <c r="EBW700" s="546"/>
      <c r="EBX700" s="546"/>
      <c r="EBY700" s="546"/>
      <c r="EBZ700" s="546"/>
      <c r="ECA700" s="546"/>
      <c r="ECB700" s="546"/>
      <c r="ECC700" s="89"/>
      <c r="ECD700" s="89"/>
      <c r="ECE700" s="546"/>
      <c r="ECF700" s="546"/>
      <c r="ECG700" s="89"/>
      <c r="ECH700" s="89"/>
      <c r="ECI700" s="546"/>
      <c r="ECJ700" s="546"/>
      <c r="ECK700" s="546"/>
      <c r="ECL700" s="546"/>
      <c r="ECM700" s="546"/>
      <c r="ECN700" s="204"/>
      <c r="ECO700" s="108"/>
      <c r="ECP700" s="546"/>
      <c r="ECQ700" s="546"/>
      <c r="ECR700" s="546"/>
      <c r="ECS700" s="546"/>
      <c r="ECT700" s="546"/>
      <c r="ECU700" s="546"/>
      <c r="ECV700" s="546"/>
      <c r="ECW700" s="169"/>
      <c r="ECX700" s="169"/>
      <c r="ECY700" s="169"/>
      <c r="ECZ700" s="169"/>
      <c r="EDA700" s="169"/>
      <c r="EDB700" s="169"/>
      <c r="EDC700" s="169"/>
      <c r="EDD700" s="169"/>
      <c r="EDE700" s="169"/>
      <c r="EDF700" s="169"/>
      <c r="EDG700" s="169"/>
      <c r="EDH700" s="169"/>
      <c r="EDI700" s="169"/>
      <c r="EDJ700" s="169"/>
      <c r="EDK700" s="169"/>
      <c r="EDL700" s="169"/>
      <c r="EDM700" s="169"/>
      <c r="EDN700" s="169"/>
      <c r="EDO700" s="169"/>
      <c r="EDP700" s="169"/>
      <c r="EDQ700" s="169"/>
      <c r="EDR700" s="169"/>
      <c r="EDS700" s="169"/>
      <c r="EDT700" s="169"/>
      <c r="EDU700" s="169"/>
      <c r="EDV700" s="169"/>
      <c r="EDW700" s="169"/>
      <c r="EDX700" s="169"/>
      <c r="EDY700" s="169"/>
      <c r="EDZ700" s="169"/>
      <c r="EEA700" s="169"/>
      <c r="EEB700" s="169"/>
      <c r="EEC700" s="169"/>
      <c r="EED700" s="169"/>
      <c r="EEE700" s="169"/>
      <c r="EEF700" s="169"/>
      <c r="EEG700" s="169"/>
      <c r="EEH700" s="169"/>
      <c r="EEI700" s="169"/>
      <c r="EEJ700" s="169"/>
      <c r="EEK700" s="169"/>
      <c r="EEL700" s="169"/>
      <c r="EEM700" s="169"/>
      <c r="EEN700" s="169"/>
      <c r="EEO700" s="546"/>
      <c r="EEP700" s="546"/>
      <c r="EEQ700" s="546"/>
      <c r="EER700" s="546"/>
      <c r="EES700" s="546"/>
      <c r="EET700" s="546"/>
      <c r="EEU700" s="546"/>
      <c r="EEV700" s="546"/>
      <c r="EEW700" s="546"/>
      <c r="EEX700" s="546"/>
      <c r="EEY700" s="546"/>
      <c r="EEZ700" s="546"/>
      <c r="EFA700" s="546"/>
      <c r="EFB700" s="546"/>
      <c r="EFC700" s="546"/>
      <c r="EFD700" s="546"/>
      <c r="EFE700" s="546"/>
      <c r="EFF700" s="546"/>
      <c r="EFG700" s="546"/>
      <c r="EFH700" s="546"/>
      <c r="EFI700" s="546"/>
      <c r="EFJ700" s="546"/>
      <c r="EFK700" s="546"/>
      <c r="EFL700" s="546"/>
      <c r="EFM700" s="89"/>
      <c r="EFN700" s="89"/>
      <c r="EFO700" s="89"/>
      <c r="EFP700" s="89"/>
      <c r="EFQ700" s="89"/>
      <c r="EFR700" s="546"/>
      <c r="EFS700" s="546"/>
      <c r="EFT700" s="89"/>
      <c r="EFU700" s="89"/>
      <c r="EFV700" s="546"/>
      <c r="EFW700" s="546"/>
      <c r="EFX700" s="89"/>
      <c r="EFY700" s="89"/>
      <c r="EFZ700" s="546"/>
      <c r="EGA700" s="546"/>
      <c r="EGB700" s="546"/>
      <c r="EGC700" s="546"/>
      <c r="EGD700" s="546"/>
      <c r="EGE700" s="546"/>
      <c r="EGF700" s="546"/>
      <c r="EGG700" s="89"/>
      <c r="EGH700" s="89"/>
      <c r="EGI700" s="546"/>
      <c r="EGJ700" s="546"/>
      <c r="EGK700" s="89"/>
      <c r="EGL700" s="89"/>
      <c r="EGM700" s="546"/>
      <c r="EGN700" s="546"/>
      <c r="EGO700" s="546"/>
      <c r="EGP700" s="546"/>
      <c r="EGQ700" s="546"/>
      <c r="EGR700" s="204"/>
      <c r="EGS700" s="108"/>
      <c r="EGT700" s="546"/>
      <c r="EGU700" s="546"/>
      <c r="EGV700" s="546"/>
      <c r="EGW700" s="546"/>
      <c r="EGX700" s="546"/>
      <c r="EGY700" s="546"/>
      <c r="EGZ700" s="546"/>
      <c r="EHA700" s="169"/>
      <c r="EHB700" s="169"/>
      <c r="EHC700" s="169"/>
      <c r="EHD700" s="169"/>
      <c r="EHE700" s="169"/>
      <c r="EHF700" s="169"/>
      <c r="EHG700" s="169"/>
      <c r="EHH700" s="169"/>
      <c r="EHI700" s="169"/>
      <c r="EHJ700" s="169"/>
      <c r="EHK700" s="169"/>
      <c r="EHL700" s="169"/>
      <c r="EHM700" s="169"/>
      <c r="EHN700" s="169"/>
      <c r="EHO700" s="169"/>
      <c r="EHP700" s="169"/>
      <c r="EHQ700" s="169"/>
      <c r="EHR700" s="169"/>
      <c r="EHS700" s="169"/>
      <c r="EHT700" s="169"/>
      <c r="EHU700" s="169"/>
      <c r="EHV700" s="169"/>
      <c r="EHW700" s="169"/>
      <c r="EHX700" s="169"/>
      <c r="EHY700" s="169"/>
      <c r="EHZ700" s="169"/>
      <c r="EIA700" s="169"/>
      <c r="EIB700" s="169"/>
      <c r="EIC700" s="169"/>
      <c r="EID700" s="169"/>
      <c r="EIE700" s="169"/>
      <c r="EIF700" s="169"/>
      <c r="EIG700" s="169"/>
      <c r="EIH700" s="169"/>
      <c r="EII700" s="169"/>
      <c r="EIJ700" s="169"/>
      <c r="EIK700" s="169"/>
      <c r="EIL700" s="169"/>
      <c r="EIM700" s="169"/>
      <c r="EIN700" s="169"/>
      <c r="EIO700" s="169"/>
      <c r="EIP700" s="169"/>
      <c r="EIQ700" s="169"/>
      <c r="EIR700" s="169"/>
      <c r="EIS700" s="546"/>
      <c r="EIT700" s="546"/>
      <c r="EIU700" s="546"/>
      <c r="EIV700" s="546"/>
      <c r="EIW700" s="546"/>
      <c r="EIX700" s="546"/>
      <c r="EIY700" s="546"/>
      <c r="EIZ700" s="546"/>
      <c r="EJA700" s="546"/>
      <c r="EJB700" s="546"/>
      <c r="EJC700" s="546"/>
      <c r="EJD700" s="546"/>
      <c r="EJE700" s="546"/>
      <c r="EJF700" s="546"/>
      <c r="EJG700" s="546"/>
      <c r="EJH700" s="546"/>
      <c r="EJI700" s="546"/>
      <c r="EJJ700" s="546"/>
      <c r="EJK700" s="546"/>
      <c r="EJL700" s="546"/>
      <c r="EJM700" s="546"/>
      <c r="EJN700" s="546"/>
      <c r="EJO700" s="546"/>
      <c r="EJP700" s="546"/>
      <c r="EJQ700" s="89"/>
      <c r="EJR700" s="89"/>
      <c r="EJS700" s="89"/>
      <c r="EJT700" s="89"/>
      <c r="EJU700" s="89"/>
      <c r="EJV700" s="546"/>
      <c r="EJW700" s="546"/>
      <c r="EJX700" s="89"/>
      <c r="EJY700" s="89"/>
      <c r="EJZ700" s="546"/>
      <c r="EKA700" s="546"/>
      <c r="EKB700" s="89"/>
      <c r="EKC700" s="89"/>
      <c r="EKD700" s="546"/>
      <c r="EKE700" s="546"/>
      <c r="EKF700" s="546"/>
      <c r="EKG700" s="546"/>
      <c r="EKH700" s="546"/>
      <c r="EKI700" s="546"/>
      <c r="EKJ700" s="546"/>
      <c r="EKK700" s="89"/>
      <c r="EKL700" s="89"/>
      <c r="EKM700" s="546"/>
      <c r="EKN700" s="546"/>
      <c r="EKO700" s="89"/>
      <c r="EKP700" s="89"/>
      <c r="EKQ700" s="546"/>
      <c r="EKR700" s="546"/>
      <c r="EKS700" s="546"/>
      <c r="EKT700" s="546"/>
      <c r="EKU700" s="546"/>
      <c r="EKV700" s="204"/>
      <c r="EKW700" s="108"/>
      <c r="EKX700" s="546"/>
      <c r="EKY700" s="546"/>
      <c r="EKZ700" s="546"/>
      <c r="ELA700" s="546"/>
      <c r="ELB700" s="546"/>
      <c r="ELC700" s="546"/>
      <c r="ELD700" s="546"/>
      <c r="ELE700" s="169"/>
      <c r="ELF700" s="169"/>
      <c r="ELG700" s="169"/>
      <c r="ELH700" s="169"/>
      <c r="ELI700" s="169"/>
      <c r="ELJ700" s="169"/>
      <c r="ELK700" s="169"/>
      <c r="ELL700" s="169"/>
      <c r="ELM700" s="169"/>
      <c r="ELN700" s="169"/>
      <c r="ELO700" s="169"/>
      <c r="ELP700" s="169"/>
      <c r="ELQ700" s="169"/>
      <c r="ELR700" s="169"/>
      <c r="ELS700" s="169"/>
      <c r="ELT700" s="169"/>
      <c r="ELU700" s="169"/>
      <c r="ELV700" s="169"/>
      <c r="ELW700" s="169"/>
      <c r="ELX700" s="169"/>
      <c r="ELY700" s="169"/>
      <c r="ELZ700" s="169"/>
      <c r="EMA700" s="169"/>
      <c r="EMB700" s="169"/>
      <c r="EMC700" s="169"/>
      <c r="EMD700" s="169"/>
      <c r="EME700" s="169"/>
      <c r="EMF700" s="169"/>
      <c r="EMG700" s="169"/>
      <c r="EMH700" s="169"/>
      <c r="EMI700" s="169"/>
      <c r="EMJ700" s="169"/>
      <c r="EMK700" s="169"/>
      <c r="EML700" s="169"/>
      <c r="EMM700" s="169"/>
      <c r="EMN700" s="169"/>
      <c r="EMO700" s="169"/>
      <c r="EMP700" s="169"/>
      <c r="EMQ700" s="169"/>
      <c r="EMR700" s="169"/>
      <c r="EMS700" s="169"/>
      <c r="EMT700" s="169"/>
      <c r="EMU700" s="169"/>
      <c r="EMV700" s="169"/>
      <c r="EMW700" s="546"/>
      <c r="EMX700" s="546"/>
      <c r="EMY700" s="546"/>
      <c r="EMZ700" s="546"/>
      <c r="ENA700" s="546"/>
      <c r="ENB700" s="546"/>
      <c r="ENC700" s="546"/>
      <c r="END700" s="546"/>
      <c r="ENE700" s="546"/>
      <c r="ENF700" s="546"/>
      <c r="ENG700" s="546"/>
      <c r="ENH700" s="546"/>
      <c r="ENI700" s="546"/>
      <c r="ENJ700" s="546"/>
      <c r="ENK700" s="546"/>
      <c r="ENL700" s="546"/>
      <c r="ENM700" s="546"/>
      <c r="ENN700" s="546"/>
      <c r="ENO700" s="546"/>
      <c r="ENP700" s="546"/>
      <c r="ENQ700" s="546"/>
      <c r="ENR700" s="546"/>
      <c r="ENS700" s="546"/>
      <c r="ENT700" s="546"/>
      <c r="ENU700" s="89"/>
      <c r="ENV700" s="89"/>
      <c r="ENW700" s="89"/>
      <c r="ENX700" s="89"/>
      <c r="ENY700" s="89"/>
      <c r="ENZ700" s="546"/>
      <c r="EOA700" s="546"/>
      <c r="EOB700" s="89"/>
      <c r="EOC700" s="89"/>
      <c r="EOD700" s="546"/>
      <c r="EOE700" s="546"/>
      <c r="EOF700" s="89"/>
      <c r="EOG700" s="89"/>
      <c r="EOH700" s="546"/>
      <c r="EOI700" s="546"/>
      <c r="EOJ700" s="546"/>
      <c r="EOK700" s="546"/>
      <c r="EOL700" s="546"/>
      <c r="EOM700" s="546"/>
      <c r="EON700" s="546"/>
      <c r="EOO700" s="89"/>
      <c r="EOP700" s="89"/>
      <c r="EOQ700" s="546"/>
      <c r="EOR700" s="546"/>
      <c r="EOS700" s="89"/>
      <c r="EOT700" s="89"/>
      <c r="EOU700" s="546"/>
      <c r="EOV700" s="546"/>
      <c r="EOW700" s="546"/>
      <c r="EOX700" s="546"/>
      <c r="EOY700" s="546"/>
      <c r="EOZ700" s="204"/>
      <c r="EPA700" s="108"/>
      <c r="EPB700" s="546"/>
      <c r="EPC700" s="546"/>
      <c r="EPD700" s="546"/>
      <c r="EPE700" s="546"/>
      <c r="EPF700" s="546"/>
      <c r="EPG700" s="546"/>
      <c r="EPH700" s="546"/>
      <c r="EPI700" s="169"/>
      <c r="EPJ700" s="169"/>
      <c r="EPK700" s="169"/>
      <c r="EPL700" s="169"/>
      <c r="EPM700" s="169"/>
      <c r="EPN700" s="169"/>
      <c r="EPO700" s="169"/>
      <c r="EPP700" s="169"/>
      <c r="EPQ700" s="169"/>
      <c r="EPR700" s="169"/>
      <c r="EPS700" s="169"/>
      <c r="EPT700" s="169"/>
      <c r="EPU700" s="169"/>
      <c r="EPV700" s="169"/>
      <c r="EPW700" s="169"/>
      <c r="EPX700" s="169"/>
      <c r="EPY700" s="169"/>
      <c r="EPZ700" s="169"/>
      <c r="EQA700" s="169"/>
      <c r="EQB700" s="169"/>
      <c r="EQC700" s="169"/>
      <c r="EQD700" s="169"/>
      <c r="EQE700" s="169"/>
      <c r="EQF700" s="169"/>
      <c r="EQG700" s="169"/>
      <c r="EQH700" s="169"/>
      <c r="EQI700" s="169"/>
      <c r="EQJ700" s="169"/>
      <c r="EQK700" s="169"/>
      <c r="EQL700" s="169"/>
      <c r="EQM700" s="169"/>
      <c r="EQN700" s="169"/>
      <c r="EQO700" s="169"/>
      <c r="EQP700" s="169"/>
      <c r="EQQ700" s="169"/>
      <c r="EQR700" s="169"/>
      <c r="EQS700" s="169"/>
      <c r="EQT700" s="169"/>
      <c r="EQU700" s="169"/>
      <c r="EQV700" s="169"/>
      <c r="EQW700" s="169"/>
      <c r="EQX700" s="169"/>
      <c r="EQY700" s="169"/>
      <c r="EQZ700" s="169"/>
      <c r="ERA700" s="546"/>
      <c r="ERB700" s="546"/>
      <c r="ERC700" s="546"/>
      <c r="ERD700" s="546"/>
      <c r="ERE700" s="546"/>
      <c r="ERF700" s="546"/>
      <c r="ERG700" s="546"/>
      <c r="ERH700" s="546"/>
      <c r="ERI700" s="546"/>
      <c r="ERJ700" s="546"/>
      <c r="ERK700" s="546"/>
      <c r="ERL700" s="546"/>
      <c r="ERM700" s="546"/>
      <c r="ERN700" s="546"/>
      <c r="ERO700" s="546"/>
      <c r="ERP700" s="546"/>
      <c r="ERQ700" s="546"/>
      <c r="ERR700" s="546"/>
      <c r="ERS700" s="546"/>
      <c r="ERT700" s="546"/>
      <c r="ERU700" s="546"/>
      <c r="ERV700" s="546"/>
      <c r="ERW700" s="546"/>
      <c r="ERX700" s="546"/>
      <c r="ERY700" s="89"/>
      <c r="ERZ700" s="89"/>
      <c r="ESA700" s="89"/>
      <c r="ESB700" s="89"/>
      <c r="ESC700" s="89"/>
      <c r="ESD700" s="546"/>
      <c r="ESE700" s="546"/>
      <c r="ESF700" s="89"/>
      <c r="ESG700" s="89"/>
      <c r="ESH700" s="546"/>
      <c r="ESI700" s="546"/>
      <c r="ESJ700" s="89"/>
      <c r="ESK700" s="89"/>
      <c r="ESL700" s="546"/>
      <c r="ESM700" s="546"/>
      <c r="ESN700" s="546"/>
      <c r="ESO700" s="546"/>
      <c r="ESP700" s="546"/>
      <c r="ESQ700" s="546"/>
      <c r="ESR700" s="546"/>
      <c r="ESS700" s="89"/>
      <c r="EST700" s="89"/>
      <c r="ESU700" s="546"/>
      <c r="ESV700" s="546"/>
      <c r="ESW700" s="89"/>
      <c r="ESX700" s="89"/>
      <c r="ESY700" s="546"/>
      <c r="ESZ700" s="546"/>
      <c r="ETA700" s="546"/>
      <c r="ETB700" s="546"/>
      <c r="ETC700" s="546"/>
      <c r="ETD700" s="204"/>
      <c r="ETE700" s="108"/>
      <c r="ETF700" s="546"/>
      <c r="ETG700" s="546"/>
      <c r="ETH700" s="546"/>
      <c r="ETI700" s="546"/>
      <c r="ETJ700" s="546"/>
      <c r="ETK700" s="546"/>
      <c r="ETL700" s="546"/>
      <c r="ETM700" s="169"/>
      <c r="ETN700" s="169"/>
      <c r="ETO700" s="169"/>
      <c r="ETP700" s="169"/>
      <c r="ETQ700" s="169"/>
      <c r="ETR700" s="169"/>
      <c r="ETS700" s="169"/>
      <c r="ETT700" s="169"/>
      <c r="ETU700" s="169"/>
      <c r="ETV700" s="169"/>
      <c r="ETW700" s="169"/>
      <c r="ETX700" s="169"/>
      <c r="ETY700" s="169"/>
      <c r="ETZ700" s="169"/>
      <c r="EUA700" s="169"/>
      <c r="EUB700" s="169"/>
      <c r="EUC700" s="169"/>
      <c r="EUD700" s="169"/>
      <c r="EUE700" s="169"/>
      <c r="EUF700" s="169"/>
      <c r="EUG700" s="169"/>
      <c r="EUH700" s="169"/>
      <c r="EUI700" s="169"/>
      <c r="EUJ700" s="169"/>
      <c r="EUK700" s="169"/>
      <c r="EUL700" s="169"/>
      <c r="EUM700" s="169"/>
      <c r="EUN700" s="169"/>
      <c r="EUO700" s="169"/>
      <c r="EUP700" s="169"/>
      <c r="EUQ700" s="169"/>
      <c r="EUR700" s="169"/>
      <c r="EUS700" s="169"/>
      <c r="EUT700" s="169"/>
      <c r="EUU700" s="169"/>
      <c r="EUV700" s="169"/>
      <c r="EUW700" s="169"/>
      <c r="EUX700" s="169"/>
      <c r="EUY700" s="169"/>
      <c r="EUZ700" s="169"/>
      <c r="EVA700" s="169"/>
      <c r="EVB700" s="169"/>
      <c r="EVC700" s="169"/>
      <c r="EVD700" s="169"/>
      <c r="EVE700" s="546"/>
      <c r="EVF700" s="546"/>
      <c r="EVG700" s="546"/>
      <c r="EVH700" s="546"/>
      <c r="EVI700" s="546"/>
      <c r="EVJ700" s="546"/>
      <c r="EVK700" s="546"/>
      <c r="EVL700" s="546"/>
      <c r="EVM700" s="546"/>
      <c r="EVN700" s="546"/>
      <c r="EVO700" s="546"/>
      <c r="EVP700" s="546"/>
      <c r="EVQ700" s="546"/>
      <c r="EVR700" s="546"/>
      <c r="EVS700" s="546"/>
      <c r="EVT700" s="546"/>
      <c r="EVU700" s="546"/>
      <c r="EVV700" s="546"/>
      <c r="EVW700" s="546"/>
      <c r="EVX700" s="546"/>
      <c r="EVY700" s="546"/>
      <c r="EVZ700" s="546"/>
      <c r="EWA700" s="546"/>
      <c r="EWB700" s="546"/>
      <c r="EWC700" s="89"/>
      <c r="EWD700" s="89"/>
      <c r="EWE700" s="89"/>
      <c r="EWF700" s="89"/>
      <c r="EWG700" s="89"/>
      <c r="EWH700" s="546"/>
      <c r="EWI700" s="546"/>
      <c r="EWJ700" s="89"/>
      <c r="EWK700" s="89"/>
      <c r="EWL700" s="546"/>
      <c r="EWM700" s="546"/>
      <c r="EWN700" s="89"/>
      <c r="EWO700" s="89"/>
      <c r="EWP700" s="546"/>
      <c r="EWQ700" s="546"/>
      <c r="EWR700" s="546"/>
      <c r="EWS700" s="546"/>
      <c r="EWT700" s="546"/>
      <c r="EWU700" s="546"/>
      <c r="EWV700" s="546"/>
      <c r="EWW700" s="89"/>
      <c r="EWX700" s="89"/>
      <c r="EWY700" s="546"/>
      <c r="EWZ700" s="546"/>
      <c r="EXA700" s="89"/>
      <c r="EXB700" s="89"/>
      <c r="EXC700" s="546"/>
      <c r="EXD700" s="546"/>
      <c r="EXE700" s="546"/>
      <c r="EXF700" s="546"/>
      <c r="EXG700" s="546"/>
      <c r="EXH700" s="204"/>
      <c r="EXI700" s="108"/>
      <c r="EXJ700" s="546"/>
      <c r="EXK700" s="546"/>
      <c r="EXL700" s="546"/>
      <c r="EXM700" s="546"/>
      <c r="EXN700" s="546"/>
      <c r="EXO700" s="546"/>
      <c r="EXP700" s="546"/>
      <c r="EXQ700" s="169"/>
      <c r="EXR700" s="169"/>
      <c r="EXS700" s="169"/>
      <c r="EXT700" s="169"/>
      <c r="EXU700" s="169"/>
      <c r="EXV700" s="169"/>
      <c r="EXW700" s="169"/>
      <c r="EXX700" s="169"/>
      <c r="EXY700" s="169"/>
      <c r="EXZ700" s="169"/>
      <c r="EYA700" s="169"/>
      <c r="EYB700" s="169"/>
      <c r="EYC700" s="169"/>
      <c r="EYD700" s="169"/>
      <c r="EYE700" s="169"/>
      <c r="EYF700" s="169"/>
      <c r="EYG700" s="169"/>
      <c r="EYH700" s="169"/>
      <c r="EYI700" s="169"/>
      <c r="EYJ700" s="169"/>
      <c r="EYK700" s="169"/>
      <c r="EYL700" s="169"/>
      <c r="EYM700" s="169"/>
      <c r="EYN700" s="169"/>
      <c r="EYO700" s="169"/>
      <c r="EYP700" s="169"/>
      <c r="EYQ700" s="169"/>
      <c r="EYR700" s="169"/>
      <c r="EYS700" s="169"/>
      <c r="EYT700" s="169"/>
      <c r="EYU700" s="169"/>
      <c r="EYV700" s="169"/>
      <c r="EYW700" s="169"/>
      <c r="EYX700" s="169"/>
      <c r="EYY700" s="169"/>
      <c r="EYZ700" s="169"/>
      <c r="EZA700" s="169"/>
      <c r="EZB700" s="169"/>
      <c r="EZC700" s="169"/>
      <c r="EZD700" s="169"/>
      <c r="EZE700" s="169"/>
      <c r="EZF700" s="169"/>
      <c r="EZG700" s="169"/>
      <c r="EZH700" s="169"/>
      <c r="EZI700" s="546"/>
      <c r="EZJ700" s="546"/>
      <c r="EZK700" s="546"/>
      <c r="EZL700" s="546"/>
      <c r="EZM700" s="546"/>
      <c r="EZN700" s="546"/>
      <c r="EZO700" s="546"/>
      <c r="EZP700" s="546"/>
      <c r="EZQ700" s="546"/>
      <c r="EZR700" s="546"/>
      <c r="EZS700" s="546"/>
      <c r="EZT700" s="546"/>
      <c r="EZU700" s="546"/>
      <c r="EZV700" s="546"/>
      <c r="EZW700" s="546"/>
      <c r="EZX700" s="546"/>
      <c r="EZY700" s="546"/>
      <c r="EZZ700" s="546"/>
      <c r="FAA700" s="546"/>
      <c r="FAB700" s="546"/>
      <c r="FAC700" s="546"/>
      <c r="FAD700" s="546"/>
      <c r="FAE700" s="546"/>
      <c r="FAF700" s="546"/>
      <c r="FAG700" s="89"/>
      <c r="FAH700" s="89"/>
      <c r="FAI700" s="89"/>
      <c r="FAJ700" s="89"/>
      <c r="FAK700" s="89"/>
      <c r="FAL700" s="546"/>
      <c r="FAM700" s="546"/>
      <c r="FAN700" s="89"/>
      <c r="FAO700" s="89"/>
      <c r="FAP700" s="546"/>
      <c r="FAQ700" s="546"/>
      <c r="FAR700" s="89"/>
      <c r="FAS700" s="89"/>
      <c r="FAT700" s="546"/>
      <c r="FAU700" s="546"/>
      <c r="FAV700" s="546"/>
      <c r="FAW700" s="546"/>
      <c r="FAX700" s="546"/>
      <c r="FAY700" s="546"/>
      <c r="FAZ700" s="546"/>
      <c r="FBA700" s="89"/>
      <c r="FBB700" s="89"/>
      <c r="FBC700" s="546"/>
      <c r="FBD700" s="546"/>
      <c r="FBE700" s="89"/>
      <c r="FBF700" s="89"/>
      <c r="FBG700" s="546"/>
      <c r="FBH700" s="546"/>
      <c r="FBI700" s="546"/>
      <c r="FBJ700" s="546"/>
      <c r="FBK700" s="546"/>
      <c r="FBL700" s="204"/>
      <c r="FBM700" s="108"/>
      <c r="FBN700" s="546"/>
      <c r="FBO700" s="546"/>
      <c r="FBP700" s="546"/>
      <c r="FBQ700" s="546"/>
      <c r="FBR700" s="546"/>
      <c r="FBS700" s="546"/>
      <c r="FBT700" s="546"/>
      <c r="FBU700" s="169"/>
      <c r="FBV700" s="169"/>
      <c r="FBW700" s="169"/>
      <c r="FBX700" s="169"/>
      <c r="FBY700" s="169"/>
      <c r="FBZ700" s="169"/>
      <c r="FCA700" s="169"/>
      <c r="FCB700" s="169"/>
      <c r="FCC700" s="169"/>
      <c r="FCD700" s="169"/>
      <c r="FCE700" s="169"/>
      <c r="FCF700" s="169"/>
      <c r="FCG700" s="169"/>
      <c r="FCH700" s="169"/>
      <c r="FCI700" s="169"/>
      <c r="FCJ700" s="169"/>
      <c r="FCK700" s="169"/>
      <c r="FCL700" s="169"/>
      <c r="FCM700" s="169"/>
      <c r="FCN700" s="169"/>
      <c r="FCO700" s="169"/>
      <c r="FCP700" s="169"/>
      <c r="FCQ700" s="169"/>
      <c r="FCR700" s="169"/>
      <c r="FCS700" s="169"/>
      <c r="FCT700" s="169"/>
      <c r="FCU700" s="169"/>
      <c r="FCV700" s="169"/>
      <c r="FCW700" s="169"/>
      <c r="FCX700" s="169"/>
      <c r="FCY700" s="169"/>
      <c r="FCZ700" s="169"/>
      <c r="FDA700" s="169"/>
      <c r="FDB700" s="169"/>
      <c r="FDC700" s="169"/>
      <c r="FDD700" s="169"/>
      <c r="FDE700" s="169"/>
      <c r="FDF700" s="169"/>
      <c r="FDG700" s="169"/>
      <c r="FDH700" s="169"/>
      <c r="FDI700" s="169"/>
      <c r="FDJ700" s="169"/>
      <c r="FDK700" s="169"/>
      <c r="FDL700" s="169"/>
      <c r="FDM700" s="546"/>
      <c r="FDN700" s="546"/>
      <c r="FDO700" s="546"/>
      <c r="FDP700" s="546"/>
      <c r="FDQ700" s="546"/>
      <c r="FDR700" s="546"/>
      <c r="FDS700" s="546"/>
      <c r="FDT700" s="546"/>
      <c r="FDU700" s="546"/>
      <c r="FDV700" s="546"/>
      <c r="FDW700" s="546"/>
      <c r="FDX700" s="546"/>
      <c r="FDY700" s="546"/>
      <c r="FDZ700" s="546"/>
      <c r="FEA700" s="546"/>
      <c r="FEB700" s="546"/>
      <c r="FEC700" s="546"/>
      <c r="FED700" s="546"/>
      <c r="FEE700" s="546"/>
      <c r="FEF700" s="546"/>
      <c r="FEG700" s="546"/>
      <c r="FEH700" s="546"/>
      <c r="FEI700" s="546"/>
      <c r="FEJ700" s="546"/>
      <c r="FEK700" s="89"/>
      <c r="FEL700" s="89"/>
      <c r="FEM700" s="89"/>
      <c r="FEN700" s="89"/>
      <c r="FEO700" s="89"/>
      <c r="FEP700" s="546"/>
      <c r="FEQ700" s="546"/>
      <c r="FER700" s="89"/>
      <c r="FES700" s="89"/>
      <c r="FET700" s="546"/>
      <c r="FEU700" s="546"/>
      <c r="FEV700" s="89"/>
      <c r="FEW700" s="89"/>
      <c r="FEX700" s="546"/>
      <c r="FEY700" s="546"/>
      <c r="FEZ700" s="546"/>
      <c r="FFA700" s="546"/>
      <c r="FFB700" s="546"/>
      <c r="FFC700" s="546"/>
      <c r="FFD700" s="546"/>
      <c r="FFE700" s="89"/>
      <c r="FFF700" s="89"/>
      <c r="FFG700" s="546"/>
      <c r="FFH700" s="546"/>
      <c r="FFI700" s="89"/>
      <c r="FFJ700" s="89"/>
      <c r="FFK700" s="546"/>
      <c r="FFL700" s="546"/>
      <c r="FFM700" s="546"/>
      <c r="FFN700" s="546"/>
      <c r="FFO700" s="546"/>
      <c r="FFP700" s="204"/>
      <c r="FFQ700" s="108"/>
      <c r="FFR700" s="546"/>
      <c r="FFS700" s="546"/>
      <c r="FFT700" s="546"/>
      <c r="FFU700" s="546"/>
      <c r="FFV700" s="546"/>
      <c r="FFW700" s="546"/>
      <c r="FFX700" s="546"/>
      <c r="FFY700" s="169"/>
      <c r="FFZ700" s="169"/>
      <c r="FGA700" s="169"/>
      <c r="FGB700" s="169"/>
      <c r="FGC700" s="169"/>
      <c r="FGD700" s="169"/>
      <c r="FGE700" s="169"/>
      <c r="FGF700" s="169"/>
      <c r="FGG700" s="169"/>
      <c r="FGH700" s="169"/>
      <c r="FGI700" s="169"/>
      <c r="FGJ700" s="169"/>
      <c r="FGK700" s="169"/>
      <c r="FGL700" s="169"/>
      <c r="FGM700" s="169"/>
      <c r="FGN700" s="169"/>
      <c r="FGO700" s="169"/>
      <c r="FGP700" s="169"/>
      <c r="FGQ700" s="169"/>
      <c r="FGR700" s="169"/>
      <c r="FGS700" s="169"/>
      <c r="FGT700" s="169"/>
      <c r="FGU700" s="169"/>
      <c r="FGV700" s="169"/>
      <c r="FGW700" s="169"/>
      <c r="FGX700" s="169"/>
      <c r="FGY700" s="169"/>
      <c r="FGZ700" s="169"/>
      <c r="FHA700" s="169"/>
      <c r="FHB700" s="169"/>
      <c r="FHC700" s="169"/>
      <c r="FHD700" s="169"/>
      <c r="FHE700" s="169"/>
      <c r="FHF700" s="169"/>
      <c r="FHG700" s="169"/>
      <c r="FHH700" s="169"/>
      <c r="FHI700" s="169"/>
      <c r="FHJ700" s="169"/>
      <c r="FHK700" s="169"/>
      <c r="FHL700" s="169"/>
      <c r="FHM700" s="169"/>
      <c r="FHN700" s="169"/>
      <c r="FHO700" s="169"/>
      <c r="FHP700" s="169"/>
      <c r="FHQ700" s="546"/>
      <c r="FHR700" s="546"/>
      <c r="FHS700" s="546"/>
      <c r="FHT700" s="546"/>
      <c r="FHU700" s="546"/>
      <c r="FHV700" s="546"/>
      <c r="FHW700" s="546"/>
      <c r="FHX700" s="546"/>
      <c r="FHY700" s="546"/>
      <c r="FHZ700" s="546"/>
      <c r="FIA700" s="546"/>
      <c r="FIB700" s="546"/>
      <c r="FIC700" s="546"/>
      <c r="FID700" s="546"/>
      <c r="FIE700" s="546"/>
      <c r="FIF700" s="546"/>
      <c r="FIG700" s="546"/>
      <c r="FIH700" s="546"/>
      <c r="FII700" s="546"/>
      <c r="FIJ700" s="546"/>
      <c r="FIK700" s="546"/>
      <c r="FIL700" s="546"/>
      <c r="FIM700" s="546"/>
      <c r="FIN700" s="546"/>
      <c r="FIO700" s="89"/>
      <c r="FIP700" s="89"/>
      <c r="FIQ700" s="89"/>
      <c r="FIR700" s="89"/>
      <c r="FIS700" s="89"/>
      <c r="FIT700" s="546"/>
      <c r="FIU700" s="546"/>
      <c r="FIV700" s="89"/>
      <c r="FIW700" s="89"/>
      <c r="FIX700" s="546"/>
      <c r="FIY700" s="546"/>
      <c r="FIZ700" s="89"/>
      <c r="FJA700" s="89"/>
      <c r="FJB700" s="546"/>
      <c r="FJC700" s="546"/>
      <c r="FJD700" s="546"/>
      <c r="FJE700" s="546"/>
      <c r="FJF700" s="546"/>
      <c r="FJG700" s="546"/>
      <c r="FJH700" s="546"/>
      <c r="FJI700" s="89"/>
      <c r="FJJ700" s="89"/>
      <c r="FJK700" s="546"/>
      <c r="FJL700" s="546"/>
      <c r="FJM700" s="89"/>
      <c r="FJN700" s="89"/>
      <c r="FJO700" s="546"/>
      <c r="FJP700" s="546"/>
      <c r="FJQ700" s="546"/>
      <c r="FJR700" s="546"/>
      <c r="FJS700" s="546"/>
      <c r="FJT700" s="204"/>
      <c r="FJU700" s="108"/>
      <c r="FJV700" s="546"/>
      <c r="FJW700" s="546"/>
      <c r="FJX700" s="546"/>
      <c r="FJY700" s="546"/>
      <c r="FJZ700" s="546"/>
      <c r="FKA700" s="546"/>
      <c r="FKB700" s="546"/>
      <c r="FKC700" s="169"/>
      <c r="FKD700" s="169"/>
      <c r="FKE700" s="169"/>
      <c r="FKF700" s="169"/>
      <c r="FKG700" s="169"/>
      <c r="FKH700" s="169"/>
      <c r="FKI700" s="169"/>
      <c r="FKJ700" s="169"/>
      <c r="FKK700" s="169"/>
      <c r="FKL700" s="169"/>
      <c r="FKM700" s="169"/>
      <c r="FKN700" s="169"/>
      <c r="FKO700" s="169"/>
      <c r="FKP700" s="169"/>
      <c r="FKQ700" s="169"/>
      <c r="FKR700" s="169"/>
      <c r="FKS700" s="169"/>
      <c r="FKT700" s="169"/>
      <c r="FKU700" s="169"/>
      <c r="FKV700" s="169"/>
      <c r="FKW700" s="169"/>
      <c r="FKX700" s="169"/>
      <c r="FKY700" s="169"/>
      <c r="FKZ700" s="169"/>
      <c r="FLA700" s="169"/>
      <c r="FLB700" s="169"/>
      <c r="FLC700" s="169"/>
      <c r="FLD700" s="169"/>
      <c r="FLE700" s="169"/>
      <c r="FLF700" s="169"/>
      <c r="FLG700" s="169"/>
      <c r="FLH700" s="169"/>
      <c r="FLI700" s="169"/>
      <c r="FLJ700" s="169"/>
      <c r="FLK700" s="169"/>
      <c r="FLL700" s="169"/>
      <c r="FLM700" s="169"/>
      <c r="FLN700" s="169"/>
      <c r="FLO700" s="169"/>
      <c r="FLP700" s="169"/>
      <c r="FLQ700" s="169"/>
      <c r="FLR700" s="169"/>
      <c r="FLS700" s="169"/>
      <c r="FLT700" s="169"/>
      <c r="FLU700" s="546"/>
      <c r="FLV700" s="546"/>
      <c r="FLW700" s="546"/>
      <c r="FLX700" s="546"/>
      <c r="FLY700" s="546"/>
      <c r="FLZ700" s="546"/>
      <c r="FMA700" s="546"/>
      <c r="FMB700" s="546"/>
      <c r="FMC700" s="546"/>
      <c r="FMD700" s="546"/>
      <c r="FME700" s="546"/>
      <c r="FMF700" s="546"/>
      <c r="FMG700" s="546"/>
      <c r="FMH700" s="546"/>
      <c r="FMI700" s="546"/>
      <c r="FMJ700" s="546"/>
      <c r="FMK700" s="546"/>
      <c r="FML700" s="546"/>
      <c r="FMM700" s="546"/>
      <c r="FMN700" s="546"/>
      <c r="FMO700" s="546"/>
      <c r="FMP700" s="546"/>
      <c r="FMQ700" s="546"/>
      <c r="FMR700" s="546"/>
      <c r="FMS700" s="89"/>
      <c r="FMT700" s="89"/>
      <c r="FMU700" s="89"/>
      <c r="FMV700" s="89"/>
      <c r="FMW700" s="89"/>
      <c r="FMX700" s="546"/>
      <c r="FMY700" s="546"/>
      <c r="FMZ700" s="89"/>
      <c r="FNA700" s="89"/>
      <c r="FNB700" s="546"/>
      <c r="FNC700" s="546"/>
      <c r="FND700" s="89"/>
      <c r="FNE700" s="89"/>
      <c r="FNF700" s="546"/>
      <c r="FNG700" s="546"/>
      <c r="FNH700" s="546"/>
      <c r="FNI700" s="546"/>
      <c r="FNJ700" s="546"/>
      <c r="FNK700" s="546"/>
      <c r="FNL700" s="546"/>
      <c r="FNM700" s="89"/>
      <c r="FNN700" s="89"/>
      <c r="FNO700" s="546"/>
      <c r="FNP700" s="546"/>
      <c r="FNQ700" s="89"/>
      <c r="FNR700" s="89"/>
      <c r="FNS700" s="546"/>
      <c r="FNT700" s="546"/>
      <c r="FNU700" s="546"/>
      <c r="FNV700" s="546"/>
      <c r="FNW700" s="546"/>
      <c r="FNX700" s="204"/>
      <c r="FNY700" s="108"/>
      <c r="FNZ700" s="546"/>
      <c r="FOA700" s="546"/>
      <c r="FOB700" s="546"/>
      <c r="FOC700" s="546"/>
      <c r="FOD700" s="546"/>
      <c r="FOE700" s="546"/>
      <c r="FOF700" s="546"/>
      <c r="FOG700" s="169"/>
      <c r="FOH700" s="169"/>
      <c r="FOI700" s="169"/>
      <c r="FOJ700" s="169"/>
      <c r="FOK700" s="169"/>
      <c r="FOL700" s="169"/>
      <c r="FOM700" s="169"/>
      <c r="FON700" s="169"/>
      <c r="FOO700" s="169"/>
      <c r="FOP700" s="169"/>
      <c r="FOQ700" s="169"/>
      <c r="FOR700" s="169"/>
      <c r="FOS700" s="169"/>
      <c r="FOT700" s="169"/>
      <c r="FOU700" s="169"/>
      <c r="FOV700" s="169"/>
      <c r="FOW700" s="169"/>
      <c r="FOX700" s="169"/>
      <c r="FOY700" s="169"/>
      <c r="FOZ700" s="169"/>
      <c r="FPA700" s="169"/>
      <c r="FPB700" s="169"/>
      <c r="FPC700" s="169"/>
      <c r="FPD700" s="169"/>
      <c r="FPE700" s="169"/>
      <c r="FPF700" s="169"/>
      <c r="FPG700" s="169"/>
      <c r="FPH700" s="169"/>
      <c r="FPI700" s="169"/>
      <c r="FPJ700" s="169"/>
      <c r="FPK700" s="169"/>
      <c r="FPL700" s="169"/>
      <c r="FPM700" s="169"/>
      <c r="FPN700" s="169"/>
      <c r="FPO700" s="169"/>
      <c r="FPP700" s="169"/>
      <c r="FPQ700" s="169"/>
      <c r="FPR700" s="169"/>
      <c r="FPS700" s="169"/>
      <c r="FPT700" s="169"/>
      <c r="FPU700" s="169"/>
      <c r="FPV700" s="169"/>
      <c r="FPW700" s="169"/>
      <c r="FPX700" s="169"/>
      <c r="FPY700" s="546"/>
      <c r="FPZ700" s="546"/>
      <c r="FQA700" s="546"/>
      <c r="FQB700" s="546"/>
      <c r="FQC700" s="546"/>
      <c r="FQD700" s="546"/>
      <c r="FQE700" s="546"/>
      <c r="FQF700" s="546"/>
      <c r="FQG700" s="546"/>
      <c r="FQH700" s="546"/>
      <c r="FQI700" s="546"/>
      <c r="FQJ700" s="546"/>
      <c r="FQK700" s="546"/>
      <c r="FQL700" s="546"/>
      <c r="FQM700" s="546"/>
      <c r="FQN700" s="546"/>
      <c r="FQO700" s="546"/>
      <c r="FQP700" s="546"/>
      <c r="FQQ700" s="546"/>
      <c r="FQR700" s="546"/>
      <c r="FQS700" s="546"/>
      <c r="FQT700" s="546"/>
      <c r="FQU700" s="546"/>
      <c r="FQV700" s="546"/>
      <c r="FQW700" s="89"/>
      <c r="FQX700" s="89"/>
      <c r="FQY700" s="89"/>
      <c r="FQZ700" s="89"/>
      <c r="FRA700" s="89"/>
      <c r="FRB700" s="546"/>
      <c r="FRC700" s="546"/>
      <c r="FRD700" s="89"/>
      <c r="FRE700" s="89"/>
      <c r="FRF700" s="546"/>
      <c r="FRG700" s="546"/>
      <c r="FRH700" s="89"/>
      <c r="FRI700" s="89"/>
      <c r="FRJ700" s="546"/>
      <c r="FRK700" s="546"/>
      <c r="FRL700" s="546"/>
      <c r="FRM700" s="546"/>
      <c r="FRN700" s="546"/>
      <c r="FRO700" s="546"/>
      <c r="FRP700" s="546"/>
      <c r="FRQ700" s="89"/>
      <c r="FRR700" s="89"/>
      <c r="FRS700" s="546"/>
      <c r="FRT700" s="546"/>
      <c r="FRU700" s="89"/>
      <c r="FRV700" s="89"/>
      <c r="FRW700" s="546"/>
      <c r="FRX700" s="546"/>
      <c r="FRY700" s="546"/>
      <c r="FRZ700" s="546"/>
      <c r="FSA700" s="546"/>
      <c r="FSB700" s="204"/>
      <c r="FSC700" s="108"/>
      <c r="FSD700" s="546"/>
      <c r="FSE700" s="546"/>
      <c r="FSF700" s="546"/>
      <c r="FSG700" s="546"/>
      <c r="FSH700" s="546"/>
      <c r="FSI700" s="546"/>
      <c r="FSJ700" s="546"/>
      <c r="FSK700" s="169"/>
      <c r="FSL700" s="169"/>
      <c r="FSM700" s="169"/>
      <c r="FSN700" s="169"/>
      <c r="FSO700" s="169"/>
      <c r="FSP700" s="169"/>
      <c r="FSQ700" s="169"/>
      <c r="FSR700" s="169"/>
      <c r="FSS700" s="169"/>
      <c r="FST700" s="169"/>
      <c r="FSU700" s="169"/>
      <c r="FSV700" s="169"/>
      <c r="FSW700" s="169"/>
      <c r="FSX700" s="169"/>
      <c r="FSY700" s="169"/>
      <c r="FSZ700" s="169"/>
      <c r="FTA700" s="169"/>
      <c r="FTB700" s="169"/>
      <c r="FTC700" s="169"/>
      <c r="FTD700" s="169"/>
      <c r="FTE700" s="169"/>
      <c r="FTF700" s="169"/>
      <c r="FTG700" s="169"/>
      <c r="FTH700" s="169"/>
      <c r="FTI700" s="169"/>
      <c r="FTJ700" s="169"/>
      <c r="FTK700" s="169"/>
      <c r="FTL700" s="169"/>
      <c r="FTM700" s="169"/>
      <c r="FTN700" s="169"/>
      <c r="FTO700" s="169"/>
      <c r="FTP700" s="169"/>
      <c r="FTQ700" s="169"/>
      <c r="FTR700" s="169"/>
      <c r="FTS700" s="169"/>
      <c r="FTT700" s="169"/>
      <c r="FTU700" s="169"/>
      <c r="FTV700" s="169"/>
      <c r="FTW700" s="169"/>
      <c r="FTX700" s="169"/>
      <c r="FTY700" s="169"/>
      <c r="FTZ700" s="169"/>
      <c r="FUA700" s="169"/>
      <c r="FUB700" s="169"/>
      <c r="FUC700" s="546"/>
      <c r="FUD700" s="546"/>
      <c r="FUE700" s="546"/>
      <c r="FUF700" s="546"/>
      <c r="FUG700" s="546"/>
      <c r="FUH700" s="546"/>
      <c r="FUI700" s="546"/>
      <c r="FUJ700" s="546"/>
      <c r="FUK700" s="546"/>
      <c r="FUL700" s="546"/>
      <c r="FUM700" s="546"/>
      <c r="FUN700" s="546"/>
      <c r="FUO700" s="546"/>
      <c r="FUP700" s="546"/>
      <c r="FUQ700" s="546"/>
      <c r="FUR700" s="546"/>
      <c r="FUS700" s="546"/>
      <c r="FUT700" s="546"/>
      <c r="FUU700" s="546"/>
      <c r="FUV700" s="546"/>
      <c r="FUW700" s="546"/>
      <c r="FUX700" s="546"/>
      <c r="FUY700" s="546"/>
      <c r="FUZ700" s="546"/>
      <c r="FVA700" s="89"/>
      <c r="FVB700" s="89"/>
      <c r="FVC700" s="89"/>
      <c r="FVD700" s="89"/>
      <c r="FVE700" s="89"/>
      <c r="FVF700" s="546"/>
      <c r="FVG700" s="546"/>
      <c r="FVH700" s="89"/>
      <c r="FVI700" s="89"/>
      <c r="FVJ700" s="546"/>
      <c r="FVK700" s="546"/>
      <c r="FVL700" s="89"/>
      <c r="FVM700" s="89"/>
      <c r="FVN700" s="546"/>
      <c r="FVO700" s="546"/>
      <c r="FVP700" s="546"/>
      <c r="FVQ700" s="546"/>
      <c r="FVR700" s="546"/>
      <c r="FVS700" s="546"/>
      <c r="FVT700" s="546"/>
      <c r="FVU700" s="89"/>
      <c r="FVV700" s="89"/>
      <c r="FVW700" s="546"/>
      <c r="FVX700" s="546"/>
      <c r="FVY700" s="89"/>
      <c r="FVZ700" s="89"/>
      <c r="FWA700" s="546"/>
      <c r="FWB700" s="546"/>
      <c r="FWC700" s="546"/>
      <c r="FWD700" s="546"/>
      <c r="FWE700" s="546"/>
      <c r="FWF700" s="204"/>
      <c r="FWG700" s="108"/>
      <c r="FWH700" s="546"/>
      <c r="FWI700" s="546"/>
      <c r="FWJ700" s="546"/>
      <c r="FWK700" s="546"/>
      <c r="FWL700" s="546"/>
      <c r="FWM700" s="546"/>
      <c r="FWN700" s="546"/>
      <c r="FWO700" s="169"/>
      <c r="FWP700" s="169"/>
      <c r="FWQ700" s="169"/>
      <c r="FWR700" s="169"/>
      <c r="FWS700" s="169"/>
      <c r="FWT700" s="169"/>
      <c r="FWU700" s="169"/>
      <c r="FWV700" s="169"/>
      <c r="FWW700" s="169"/>
      <c r="FWX700" s="169"/>
      <c r="FWY700" s="169"/>
      <c r="FWZ700" s="169"/>
      <c r="FXA700" s="169"/>
      <c r="FXB700" s="169"/>
      <c r="FXC700" s="169"/>
      <c r="FXD700" s="169"/>
      <c r="FXE700" s="169"/>
      <c r="FXF700" s="169"/>
      <c r="FXG700" s="169"/>
      <c r="FXH700" s="169"/>
      <c r="FXI700" s="169"/>
      <c r="FXJ700" s="169"/>
      <c r="FXK700" s="169"/>
      <c r="FXL700" s="169"/>
      <c r="FXM700" s="169"/>
      <c r="FXN700" s="169"/>
      <c r="FXO700" s="169"/>
      <c r="FXP700" s="169"/>
      <c r="FXQ700" s="169"/>
      <c r="FXR700" s="169"/>
      <c r="FXS700" s="169"/>
      <c r="FXT700" s="169"/>
      <c r="FXU700" s="169"/>
      <c r="FXV700" s="169"/>
      <c r="FXW700" s="169"/>
      <c r="FXX700" s="169"/>
      <c r="FXY700" s="169"/>
      <c r="FXZ700" s="169"/>
      <c r="FYA700" s="169"/>
      <c r="FYB700" s="169"/>
      <c r="FYC700" s="169"/>
      <c r="FYD700" s="169"/>
      <c r="FYE700" s="169"/>
      <c r="FYF700" s="169"/>
      <c r="FYG700" s="546"/>
      <c r="FYH700" s="546"/>
      <c r="FYI700" s="546"/>
      <c r="FYJ700" s="546"/>
      <c r="FYK700" s="546"/>
      <c r="FYL700" s="546"/>
      <c r="FYM700" s="546"/>
      <c r="FYN700" s="546"/>
      <c r="FYO700" s="546"/>
      <c r="FYP700" s="546"/>
      <c r="FYQ700" s="546"/>
      <c r="FYR700" s="546"/>
      <c r="FYS700" s="546"/>
      <c r="FYT700" s="546"/>
      <c r="FYU700" s="546"/>
      <c r="FYV700" s="546"/>
      <c r="FYW700" s="546"/>
      <c r="FYX700" s="546"/>
      <c r="FYY700" s="546"/>
      <c r="FYZ700" s="546"/>
      <c r="FZA700" s="546"/>
      <c r="FZB700" s="546"/>
      <c r="FZC700" s="546"/>
      <c r="FZD700" s="546"/>
      <c r="FZE700" s="89"/>
      <c r="FZF700" s="89"/>
      <c r="FZG700" s="89"/>
      <c r="FZH700" s="89"/>
      <c r="FZI700" s="89"/>
      <c r="FZJ700" s="546"/>
      <c r="FZK700" s="546"/>
      <c r="FZL700" s="89"/>
      <c r="FZM700" s="89"/>
      <c r="FZN700" s="546"/>
      <c r="FZO700" s="546"/>
      <c r="FZP700" s="89"/>
      <c r="FZQ700" s="89"/>
      <c r="FZR700" s="546"/>
      <c r="FZS700" s="546"/>
      <c r="FZT700" s="546"/>
      <c r="FZU700" s="546"/>
      <c r="FZV700" s="546"/>
      <c r="FZW700" s="546"/>
      <c r="FZX700" s="546"/>
      <c r="FZY700" s="89"/>
      <c r="FZZ700" s="89"/>
      <c r="GAA700" s="546"/>
      <c r="GAB700" s="546"/>
      <c r="GAC700" s="89"/>
      <c r="GAD700" s="89"/>
      <c r="GAE700" s="546"/>
      <c r="GAF700" s="546"/>
      <c r="GAG700" s="546"/>
      <c r="GAH700" s="546"/>
      <c r="GAI700" s="546"/>
      <c r="GAJ700" s="204"/>
      <c r="GAK700" s="108"/>
      <c r="GAL700" s="546"/>
      <c r="GAM700" s="546"/>
      <c r="GAN700" s="546"/>
      <c r="GAO700" s="546"/>
      <c r="GAP700" s="546"/>
      <c r="GAQ700" s="546"/>
      <c r="GAR700" s="546"/>
      <c r="GAS700" s="169"/>
      <c r="GAT700" s="169"/>
      <c r="GAU700" s="169"/>
      <c r="GAV700" s="169"/>
      <c r="GAW700" s="169"/>
      <c r="GAX700" s="169"/>
      <c r="GAY700" s="169"/>
      <c r="GAZ700" s="169"/>
      <c r="GBA700" s="169"/>
      <c r="GBB700" s="169"/>
      <c r="GBC700" s="169"/>
      <c r="GBD700" s="169"/>
      <c r="GBE700" s="169"/>
      <c r="GBF700" s="169"/>
      <c r="GBG700" s="169"/>
      <c r="GBH700" s="169"/>
      <c r="GBI700" s="169"/>
      <c r="GBJ700" s="169"/>
      <c r="GBK700" s="169"/>
      <c r="GBL700" s="169"/>
      <c r="GBM700" s="169"/>
      <c r="GBN700" s="169"/>
      <c r="GBO700" s="169"/>
      <c r="GBP700" s="169"/>
      <c r="GBQ700" s="169"/>
      <c r="GBR700" s="169"/>
      <c r="GBS700" s="169"/>
      <c r="GBT700" s="169"/>
      <c r="GBU700" s="169"/>
      <c r="GBV700" s="169"/>
      <c r="GBW700" s="169"/>
      <c r="GBX700" s="169"/>
      <c r="GBY700" s="169"/>
      <c r="GBZ700" s="169"/>
      <c r="GCA700" s="169"/>
      <c r="GCB700" s="169"/>
      <c r="GCC700" s="169"/>
      <c r="GCD700" s="169"/>
      <c r="GCE700" s="169"/>
      <c r="GCF700" s="169"/>
      <c r="GCG700" s="169"/>
      <c r="GCH700" s="169"/>
      <c r="GCI700" s="169"/>
      <c r="GCJ700" s="169"/>
      <c r="GCK700" s="546"/>
      <c r="GCL700" s="546"/>
      <c r="GCM700" s="546"/>
      <c r="GCN700" s="546"/>
      <c r="GCO700" s="546"/>
      <c r="GCP700" s="546"/>
      <c r="GCQ700" s="546"/>
      <c r="GCR700" s="546"/>
      <c r="GCS700" s="546"/>
      <c r="GCT700" s="546"/>
      <c r="GCU700" s="546"/>
      <c r="GCV700" s="546"/>
      <c r="GCW700" s="546"/>
      <c r="GCX700" s="546"/>
      <c r="GCY700" s="546"/>
      <c r="GCZ700" s="546"/>
      <c r="GDA700" s="546"/>
      <c r="GDB700" s="546"/>
      <c r="GDC700" s="546"/>
      <c r="GDD700" s="546"/>
      <c r="GDE700" s="546"/>
      <c r="GDF700" s="546"/>
      <c r="GDG700" s="546"/>
      <c r="GDH700" s="546"/>
      <c r="GDI700" s="89"/>
      <c r="GDJ700" s="89"/>
      <c r="GDK700" s="89"/>
      <c r="GDL700" s="89"/>
      <c r="GDM700" s="89"/>
      <c r="GDN700" s="546"/>
      <c r="GDO700" s="546"/>
      <c r="GDP700" s="89"/>
      <c r="GDQ700" s="89"/>
      <c r="GDR700" s="546"/>
      <c r="GDS700" s="546"/>
      <c r="GDT700" s="89"/>
      <c r="GDU700" s="89"/>
      <c r="GDV700" s="546"/>
      <c r="GDW700" s="546"/>
      <c r="GDX700" s="546"/>
      <c r="GDY700" s="546"/>
      <c r="GDZ700" s="546"/>
      <c r="GEA700" s="546"/>
      <c r="GEB700" s="546"/>
      <c r="GEC700" s="89"/>
      <c r="GED700" s="89"/>
      <c r="GEE700" s="546"/>
      <c r="GEF700" s="546"/>
      <c r="GEG700" s="89"/>
      <c r="GEH700" s="89"/>
      <c r="GEI700" s="546"/>
      <c r="GEJ700" s="546"/>
      <c r="GEK700" s="546"/>
      <c r="GEL700" s="546"/>
      <c r="GEM700" s="546"/>
      <c r="GEN700" s="204"/>
      <c r="GEO700" s="108"/>
      <c r="GEP700" s="546"/>
      <c r="GEQ700" s="546"/>
      <c r="GER700" s="546"/>
      <c r="GES700" s="546"/>
      <c r="GET700" s="546"/>
      <c r="GEU700" s="546"/>
      <c r="GEV700" s="546"/>
      <c r="GEW700" s="169"/>
      <c r="GEX700" s="169"/>
      <c r="GEY700" s="169"/>
      <c r="GEZ700" s="169"/>
      <c r="GFA700" s="169"/>
      <c r="GFB700" s="169"/>
      <c r="GFC700" s="169"/>
      <c r="GFD700" s="169"/>
      <c r="GFE700" s="169"/>
      <c r="GFF700" s="169"/>
      <c r="GFG700" s="169"/>
      <c r="GFH700" s="169"/>
      <c r="GFI700" s="169"/>
      <c r="GFJ700" s="169"/>
      <c r="GFK700" s="169"/>
      <c r="GFL700" s="169"/>
      <c r="GFM700" s="169"/>
      <c r="GFN700" s="169"/>
      <c r="GFO700" s="169"/>
      <c r="GFP700" s="169"/>
      <c r="GFQ700" s="169"/>
      <c r="GFR700" s="169"/>
      <c r="GFS700" s="169"/>
      <c r="GFT700" s="169"/>
      <c r="GFU700" s="169"/>
      <c r="GFV700" s="169"/>
      <c r="GFW700" s="169"/>
      <c r="GFX700" s="169"/>
      <c r="GFY700" s="169"/>
      <c r="GFZ700" s="169"/>
      <c r="GGA700" s="169"/>
      <c r="GGB700" s="169"/>
      <c r="GGC700" s="169"/>
      <c r="GGD700" s="169"/>
      <c r="GGE700" s="169"/>
      <c r="GGF700" s="169"/>
      <c r="GGG700" s="169"/>
      <c r="GGH700" s="169"/>
      <c r="GGI700" s="169"/>
      <c r="GGJ700" s="169"/>
      <c r="GGK700" s="169"/>
      <c r="GGL700" s="169"/>
      <c r="GGM700" s="169"/>
      <c r="GGN700" s="169"/>
      <c r="GGO700" s="546"/>
      <c r="GGP700" s="546"/>
      <c r="GGQ700" s="546"/>
      <c r="GGR700" s="546"/>
      <c r="GGS700" s="546"/>
      <c r="GGT700" s="546"/>
      <c r="GGU700" s="546"/>
      <c r="GGV700" s="546"/>
      <c r="GGW700" s="546"/>
      <c r="GGX700" s="546"/>
      <c r="GGY700" s="546"/>
      <c r="GGZ700" s="546"/>
      <c r="GHA700" s="546"/>
      <c r="GHB700" s="546"/>
      <c r="GHC700" s="546"/>
      <c r="GHD700" s="546"/>
      <c r="GHE700" s="546"/>
      <c r="GHF700" s="546"/>
      <c r="GHG700" s="546"/>
      <c r="GHH700" s="546"/>
      <c r="GHI700" s="546"/>
      <c r="GHJ700" s="546"/>
      <c r="GHK700" s="546"/>
      <c r="GHL700" s="546"/>
      <c r="GHM700" s="89"/>
      <c r="GHN700" s="89"/>
      <c r="GHO700" s="89"/>
      <c r="GHP700" s="89"/>
      <c r="GHQ700" s="89"/>
      <c r="GHR700" s="546"/>
      <c r="GHS700" s="546"/>
      <c r="GHT700" s="89"/>
      <c r="GHU700" s="89"/>
      <c r="GHV700" s="546"/>
      <c r="GHW700" s="546"/>
      <c r="GHX700" s="89"/>
      <c r="GHY700" s="89"/>
      <c r="GHZ700" s="546"/>
      <c r="GIA700" s="546"/>
      <c r="GIB700" s="546"/>
      <c r="GIC700" s="546"/>
      <c r="GID700" s="546"/>
      <c r="GIE700" s="546"/>
      <c r="GIF700" s="546"/>
      <c r="GIG700" s="89"/>
      <c r="GIH700" s="89"/>
      <c r="GII700" s="546"/>
      <c r="GIJ700" s="546"/>
      <c r="GIK700" s="89"/>
      <c r="GIL700" s="89"/>
      <c r="GIM700" s="546"/>
      <c r="GIN700" s="546"/>
      <c r="GIO700" s="546"/>
      <c r="GIP700" s="546"/>
      <c r="GIQ700" s="546"/>
      <c r="GIR700" s="204"/>
      <c r="GIS700" s="108"/>
      <c r="GIT700" s="546"/>
      <c r="GIU700" s="546"/>
      <c r="GIV700" s="546"/>
      <c r="GIW700" s="546"/>
      <c r="GIX700" s="546"/>
      <c r="GIY700" s="546"/>
      <c r="GIZ700" s="546"/>
      <c r="GJA700" s="169"/>
      <c r="GJB700" s="169"/>
      <c r="GJC700" s="169"/>
      <c r="GJD700" s="169"/>
      <c r="GJE700" s="169"/>
      <c r="GJF700" s="169"/>
      <c r="GJG700" s="169"/>
      <c r="GJH700" s="169"/>
      <c r="GJI700" s="169"/>
      <c r="GJJ700" s="169"/>
      <c r="GJK700" s="169"/>
      <c r="GJL700" s="169"/>
      <c r="GJM700" s="169"/>
      <c r="GJN700" s="169"/>
      <c r="GJO700" s="169"/>
      <c r="GJP700" s="169"/>
      <c r="GJQ700" s="169"/>
      <c r="GJR700" s="169"/>
      <c r="GJS700" s="169"/>
      <c r="GJT700" s="169"/>
      <c r="GJU700" s="169"/>
      <c r="GJV700" s="169"/>
      <c r="GJW700" s="169"/>
      <c r="GJX700" s="169"/>
      <c r="GJY700" s="169"/>
      <c r="GJZ700" s="169"/>
      <c r="GKA700" s="169"/>
      <c r="GKB700" s="169"/>
      <c r="GKC700" s="169"/>
      <c r="GKD700" s="169"/>
      <c r="GKE700" s="169"/>
      <c r="GKF700" s="169"/>
      <c r="GKG700" s="169"/>
      <c r="GKH700" s="169"/>
      <c r="GKI700" s="169"/>
      <c r="GKJ700" s="169"/>
      <c r="GKK700" s="169"/>
      <c r="GKL700" s="169"/>
      <c r="GKM700" s="169"/>
      <c r="GKN700" s="169"/>
      <c r="GKO700" s="169"/>
      <c r="GKP700" s="169"/>
      <c r="GKQ700" s="169"/>
      <c r="GKR700" s="169"/>
      <c r="GKS700" s="546"/>
      <c r="GKT700" s="546"/>
      <c r="GKU700" s="546"/>
      <c r="GKV700" s="546"/>
      <c r="GKW700" s="546"/>
      <c r="GKX700" s="546"/>
      <c r="GKY700" s="546"/>
      <c r="GKZ700" s="546"/>
      <c r="GLA700" s="546"/>
      <c r="GLB700" s="546"/>
      <c r="GLC700" s="546"/>
      <c r="GLD700" s="546"/>
      <c r="GLE700" s="546"/>
      <c r="GLF700" s="546"/>
      <c r="GLG700" s="546"/>
      <c r="GLH700" s="546"/>
      <c r="GLI700" s="546"/>
      <c r="GLJ700" s="546"/>
      <c r="GLK700" s="546"/>
      <c r="GLL700" s="546"/>
      <c r="GLM700" s="546"/>
      <c r="GLN700" s="546"/>
      <c r="GLO700" s="546"/>
      <c r="GLP700" s="546"/>
      <c r="GLQ700" s="89"/>
      <c r="GLR700" s="89"/>
      <c r="GLS700" s="89"/>
      <c r="GLT700" s="89"/>
      <c r="GLU700" s="89"/>
      <c r="GLV700" s="546"/>
      <c r="GLW700" s="546"/>
      <c r="GLX700" s="89"/>
      <c r="GLY700" s="89"/>
      <c r="GLZ700" s="546"/>
      <c r="GMA700" s="546"/>
      <c r="GMB700" s="89"/>
      <c r="GMC700" s="89"/>
      <c r="GMD700" s="546"/>
      <c r="GME700" s="546"/>
      <c r="GMF700" s="546"/>
      <c r="GMG700" s="546"/>
      <c r="GMH700" s="546"/>
      <c r="GMI700" s="546"/>
      <c r="GMJ700" s="546"/>
      <c r="GMK700" s="89"/>
      <c r="GML700" s="89"/>
      <c r="GMM700" s="546"/>
      <c r="GMN700" s="546"/>
      <c r="GMO700" s="89"/>
      <c r="GMP700" s="89"/>
      <c r="GMQ700" s="546"/>
      <c r="GMR700" s="546"/>
      <c r="GMS700" s="546"/>
      <c r="GMT700" s="546"/>
      <c r="GMU700" s="546"/>
      <c r="GMV700" s="204"/>
      <c r="GMW700" s="108"/>
      <c r="GMX700" s="546"/>
      <c r="GMY700" s="546"/>
      <c r="GMZ700" s="546"/>
      <c r="GNA700" s="546"/>
      <c r="GNB700" s="546"/>
      <c r="GNC700" s="546"/>
      <c r="GND700" s="546"/>
      <c r="GNE700" s="169"/>
      <c r="GNF700" s="169"/>
      <c r="GNG700" s="169"/>
      <c r="GNH700" s="169"/>
      <c r="GNI700" s="169"/>
      <c r="GNJ700" s="169"/>
      <c r="GNK700" s="169"/>
      <c r="GNL700" s="169"/>
      <c r="GNM700" s="169"/>
      <c r="GNN700" s="169"/>
      <c r="GNO700" s="169"/>
      <c r="GNP700" s="169"/>
      <c r="GNQ700" s="169"/>
      <c r="GNR700" s="169"/>
      <c r="GNS700" s="169"/>
      <c r="GNT700" s="169"/>
      <c r="GNU700" s="169"/>
      <c r="GNV700" s="169"/>
      <c r="GNW700" s="169"/>
      <c r="GNX700" s="169"/>
      <c r="GNY700" s="169"/>
      <c r="GNZ700" s="169"/>
      <c r="GOA700" s="169"/>
      <c r="GOB700" s="169"/>
      <c r="GOC700" s="169"/>
      <c r="GOD700" s="169"/>
      <c r="GOE700" s="169"/>
      <c r="GOF700" s="169"/>
      <c r="GOG700" s="169"/>
      <c r="GOH700" s="169"/>
      <c r="GOI700" s="169"/>
      <c r="GOJ700" s="169"/>
      <c r="GOK700" s="169"/>
      <c r="GOL700" s="169"/>
      <c r="GOM700" s="169"/>
      <c r="GON700" s="169"/>
      <c r="GOO700" s="169"/>
      <c r="GOP700" s="169"/>
      <c r="GOQ700" s="169"/>
      <c r="GOR700" s="169"/>
      <c r="GOS700" s="169"/>
      <c r="GOT700" s="169"/>
      <c r="GOU700" s="169"/>
      <c r="GOV700" s="169"/>
      <c r="GOW700" s="546"/>
      <c r="GOX700" s="546"/>
      <c r="GOY700" s="546"/>
      <c r="GOZ700" s="546"/>
      <c r="GPA700" s="546"/>
      <c r="GPB700" s="546"/>
      <c r="GPC700" s="546"/>
      <c r="GPD700" s="546"/>
      <c r="GPE700" s="546"/>
      <c r="GPF700" s="546"/>
      <c r="GPG700" s="546"/>
      <c r="GPH700" s="546"/>
      <c r="GPI700" s="546"/>
      <c r="GPJ700" s="546"/>
      <c r="GPK700" s="546"/>
      <c r="GPL700" s="546"/>
      <c r="GPM700" s="546"/>
      <c r="GPN700" s="546"/>
      <c r="GPO700" s="546"/>
      <c r="GPP700" s="546"/>
      <c r="GPQ700" s="546"/>
      <c r="GPR700" s="546"/>
      <c r="GPS700" s="546"/>
      <c r="GPT700" s="546"/>
      <c r="GPU700" s="89"/>
      <c r="GPV700" s="89"/>
      <c r="GPW700" s="89"/>
      <c r="GPX700" s="89"/>
      <c r="GPY700" s="89"/>
      <c r="GPZ700" s="546"/>
      <c r="GQA700" s="546"/>
      <c r="GQB700" s="89"/>
      <c r="GQC700" s="89"/>
      <c r="GQD700" s="546"/>
      <c r="GQE700" s="546"/>
      <c r="GQF700" s="89"/>
      <c r="GQG700" s="89"/>
      <c r="GQH700" s="546"/>
      <c r="GQI700" s="546"/>
      <c r="GQJ700" s="546"/>
      <c r="GQK700" s="546"/>
      <c r="GQL700" s="546"/>
      <c r="GQM700" s="546"/>
      <c r="GQN700" s="546"/>
      <c r="GQO700" s="89"/>
      <c r="GQP700" s="89"/>
      <c r="GQQ700" s="546"/>
      <c r="GQR700" s="546"/>
      <c r="GQS700" s="89"/>
      <c r="GQT700" s="89"/>
      <c r="GQU700" s="546"/>
      <c r="GQV700" s="546"/>
      <c r="GQW700" s="546"/>
      <c r="GQX700" s="546"/>
      <c r="GQY700" s="546"/>
      <c r="GQZ700" s="204"/>
      <c r="GRA700" s="108"/>
      <c r="GRB700" s="546"/>
      <c r="GRC700" s="546"/>
      <c r="GRD700" s="546"/>
      <c r="GRE700" s="546"/>
      <c r="GRF700" s="546"/>
      <c r="GRG700" s="546"/>
      <c r="GRH700" s="546"/>
      <c r="GRI700" s="169"/>
      <c r="GRJ700" s="169"/>
      <c r="GRK700" s="169"/>
      <c r="GRL700" s="169"/>
      <c r="GRM700" s="169"/>
      <c r="GRN700" s="169"/>
      <c r="GRO700" s="169"/>
      <c r="GRP700" s="169"/>
      <c r="GRQ700" s="169"/>
      <c r="GRR700" s="169"/>
      <c r="GRS700" s="169"/>
      <c r="GRT700" s="169"/>
      <c r="GRU700" s="169"/>
      <c r="GRV700" s="169"/>
      <c r="GRW700" s="169"/>
      <c r="GRX700" s="169"/>
      <c r="GRY700" s="169"/>
      <c r="GRZ700" s="169"/>
      <c r="GSA700" s="169"/>
      <c r="GSB700" s="169"/>
      <c r="GSC700" s="169"/>
      <c r="GSD700" s="169"/>
      <c r="GSE700" s="169"/>
      <c r="GSF700" s="169"/>
      <c r="GSG700" s="169"/>
      <c r="GSH700" s="169"/>
      <c r="GSI700" s="169"/>
      <c r="GSJ700" s="169"/>
      <c r="GSK700" s="169"/>
      <c r="GSL700" s="169"/>
      <c r="GSM700" s="169"/>
      <c r="GSN700" s="169"/>
      <c r="GSO700" s="169"/>
      <c r="GSP700" s="169"/>
      <c r="GSQ700" s="169"/>
      <c r="GSR700" s="169"/>
      <c r="GSS700" s="169"/>
      <c r="GST700" s="169"/>
      <c r="GSU700" s="169"/>
      <c r="GSV700" s="169"/>
      <c r="GSW700" s="169"/>
      <c r="GSX700" s="169"/>
      <c r="GSY700" s="169"/>
      <c r="GSZ700" s="169"/>
      <c r="GTA700" s="546"/>
      <c r="GTB700" s="546"/>
      <c r="GTC700" s="546"/>
      <c r="GTD700" s="546"/>
      <c r="GTE700" s="546"/>
      <c r="GTF700" s="546"/>
      <c r="GTG700" s="546"/>
      <c r="GTH700" s="546"/>
      <c r="GTI700" s="546"/>
      <c r="GTJ700" s="546"/>
      <c r="GTK700" s="546"/>
      <c r="GTL700" s="546"/>
      <c r="GTM700" s="546"/>
      <c r="GTN700" s="546"/>
      <c r="GTO700" s="546"/>
      <c r="GTP700" s="546"/>
      <c r="GTQ700" s="546"/>
      <c r="GTR700" s="546"/>
      <c r="GTS700" s="546"/>
      <c r="GTT700" s="546"/>
      <c r="GTU700" s="546"/>
      <c r="GTV700" s="546"/>
      <c r="GTW700" s="546"/>
      <c r="GTX700" s="546"/>
      <c r="GTY700" s="89"/>
      <c r="GTZ700" s="89"/>
      <c r="GUA700" s="89"/>
      <c r="GUB700" s="89"/>
      <c r="GUC700" s="89"/>
      <c r="GUD700" s="546"/>
      <c r="GUE700" s="546"/>
      <c r="GUF700" s="89"/>
      <c r="GUG700" s="89"/>
      <c r="GUH700" s="546"/>
      <c r="GUI700" s="546"/>
      <c r="GUJ700" s="89"/>
      <c r="GUK700" s="89"/>
      <c r="GUL700" s="546"/>
      <c r="GUM700" s="546"/>
      <c r="GUN700" s="546"/>
      <c r="GUO700" s="546"/>
      <c r="GUP700" s="546"/>
      <c r="GUQ700" s="546"/>
      <c r="GUR700" s="546"/>
      <c r="GUS700" s="89"/>
      <c r="GUT700" s="89"/>
      <c r="GUU700" s="546"/>
      <c r="GUV700" s="546"/>
      <c r="GUW700" s="89"/>
      <c r="GUX700" s="89"/>
      <c r="GUY700" s="546"/>
      <c r="GUZ700" s="546"/>
      <c r="GVA700" s="546"/>
      <c r="GVB700" s="546"/>
      <c r="GVC700" s="546"/>
      <c r="GVD700" s="204"/>
      <c r="GVE700" s="108"/>
      <c r="GVF700" s="546"/>
      <c r="GVG700" s="546"/>
      <c r="GVH700" s="546"/>
      <c r="GVI700" s="546"/>
      <c r="GVJ700" s="546"/>
      <c r="GVK700" s="546"/>
      <c r="GVL700" s="546"/>
      <c r="GVM700" s="169"/>
      <c r="GVN700" s="169"/>
      <c r="GVO700" s="169"/>
      <c r="GVP700" s="169"/>
      <c r="GVQ700" s="169"/>
      <c r="GVR700" s="169"/>
      <c r="GVS700" s="169"/>
      <c r="GVT700" s="169"/>
      <c r="GVU700" s="169"/>
      <c r="GVV700" s="169"/>
      <c r="GVW700" s="169"/>
      <c r="GVX700" s="169"/>
      <c r="GVY700" s="169"/>
      <c r="GVZ700" s="169"/>
      <c r="GWA700" s="169"/>
      <c r="GWB700" s="169"/>
      <c r="GWC700" s="169"/>
      <c r="GWD700" s="169"/>
      <c r="GWE700" s="169"/>
      <c r="GWF700" s="169"/>
      <c r="GWG700" s="169"/>
      <c r="GWH700" s="169"/>
      <c r="GWI700" s="169"/>
      <c r="GWJ700" s="169"/>
      <c r="GWK700" s="169"/>
      <c r="GWL700" s="169"/>
      <c r="GWM700" s="169"/>
      <c r="GWN700" s="169"/>
      <c r="GWO700" s="169"/>
      <c r="GWP700" s="169"/>
      <c r="GWQ700" s="169"/>
      <c r="GWR700" s="169"/>
      <c r="GWS700" s="169"/>
      <c r="GWT700" s="169"/>
      <c r="GWU700" s="169"/>
      <c r="GWV700" s="169"/>
      <c r="GWW700" s="169"/>
      <c r="GWX700" s="169"/>
      <c r="GWY700" s="169"/>
      <c r="GWZ700" s="169"/>
      <c r="GXA700" s="169"/>
      <c r="GXB700" s="169"/>
      <c r="GXC700" s="169"/>
      <c r="GXD700" s="169"/>
      <c r="GXE700" s="546"/>
      <c r="GXF700" s="546"/>
      <c r="GXG700" s="546"/>
      <c r="GXH700" s="546"/>
      <c r="GXI700" s="546"/>
      <c r="GXJ700" s="546"/>
      <c r="GXK700" s="546"/>
      <c r="GXL700" s="546"/>
      <c r="GXM700" s="546"/>
      <c r="GXN700" s="546"/>
      <c r="GXO700" s="546"/>
      <c r="GXP700" s="546"/>
      <c r="GXQ700" s="546"/>
      <c r="GXR700" s="546"/>
      <c r="GXS700" s="546"/>
      <c r="GXT700" s="546"/>
      <c r="GXU700" s="546"/>
      <c r="GXV700" s="546"/>
      <c r="GXW700" s="546"/>
      <c r="GXX700" s="546"/>
      <c r="GXY700" s="546"/>
      <c r="GXZ700" s="546"/>
      <c r="GYA700" s="546"/>
      <c r="GYB700" s="546"/>
      <c r="GYC700" s="89"/>
      <c r="GYD700" s="89"/>
      <c r="GYE700" s="89"/>
      <c r="GYF700" s="89"/>
      <c r="GYG700" s="89"/>
      <c r="GYH700" s="546"/>
      <c r="GYI700" s="546"/>
      <c r="GYJ700" s="89"/>
      <c r="GYK700" s="89"/>
      <c r="GYL700" s="546"/>
      <c r="GYM700" s="546"/>
      <c r="GYN700" s="89"/>
      <c r="GYO700" s="89"/>
      <c r="GYP700" s="546"/>
      <c r="GYQ700" s="546"/>
      <c r="GYR700" s="546"/>
      <c r="GYS700" s="546"/>
      <c r="GYT700" s="546"/>
      <c r="GYU700" s="546"/>
      <c r="GYV700" s="546"/>
      <c r="GYW700" s="89"/>
      <c r="GYX700" s="89"/>
      <c r="GYY700" s="546"/>
      <c r="GYZ700" s="546"/>
      <c r="GZA700" s="89"/>
      <c r="GZB700" s="89"/>
      <c r="GZC700" s="546"/>
      <c r="GZD700" s="546"/>
      <c r="GZE700" s="546"/>
      <c r="GZF700" s="546"/>
      <c r="GZG700" s="546"/>
      <c r="GZH700" s="204"/>
      <c r="GZI700" s="108"/>
      <c r="GZJ700" s="546"/>
      <c r="GZK700" s="546"/>
      <c r="GZL700" s="546"/>
      <c r="GZM700" s="546"/>
      <c r="GZN700" s="546"/>
      <c r="GZO700" s="546"/>
      <c r="GZP700" s="546"/>
      <c r="GZQ700" s="169"/>
      <c r="GZR700" s="169"/>
      <c r="GZS700" s="169"/>
      <c r="GZT700" s="169"/>
      <c r="GZU700" s="169"/>
      <c r="GZV700" s="169"/>
      <c r="GZW700" s="169"/>
      <c r="GZX700" s="169"/>
      <c r="GZY700" s="169"/>
      <c r="GZZ700" s="169"/>
      <c r="HAA700" s="169"/>
      <c r="HAB700" s="169"/>
      <c r="HAC700" s="169"/>
      <c r="HAD700" s="169"/>
      <c r="HAE700" s="169"/>
      <c r="HAF700" s="169"/>
      <c r="HAG700" s="169"/>
      <c r="HAH700" s="169"/>
      <c r="HAI700" s="169"/>
      <c r="HAJ700" s="169"/>
      <c r="HAK700" s="169"/>
      <c r="HAL700" s="169"/>
      <c r="HAM700" s="169"/>
      <c r="HAN700" s="169"/>
      <c r="HAO700" s="169"/>
      <c r="HAP700" s="169"/>
      <c r="HAQ700" s="169"/>
      <c r="HAR700" s="169"/>
      <c r="HAS700" s="169"/>
      <c r="HAT700" s="169"/>
      <c r="HAU700" s="169"/>
      <c r="HAV700" s="169"/>
      <c r="HAW700" s="169"/>
      <c r="HAX700" s="169"/>
      <c r="HAY700" s="169"/>
      <c r="HAZ700" s="169"/>
      <c r="HBA700" s="169"/>
      <c r="HBB700" s="169"/>
      <c r="HBC700" s="169"/>
      <c r="HBD700" s="169"/>
      <c r="HBE700" s="169"/>
      <c r="HBF700" s="169"/>
      <c r="HBG700" s="169"/>
      <c r="HBH700" s="169"/>
      <c r="HBI700" s="546"/>
      <c r="HBJ700" s="546"/>
      <c r="HBK700" s="546"/>
      <c r="HBL700" s="546"/>
      <c r="HBM700" s="546"/>
      <c r="HBN700" s="546"/>
      <c r="HBO700" s="546"/>
      <c r="HBP700" s="546"/>
      <c r="HBQ700" s="546"/>
      <c r="HBR700" s="546"/>
      <c r="HBS700" s="546"/>
      <c r="HBT700" s="546"/>
      <c r="HBU700" s="546"/>
      <c r="HBV700" s="546"/>
      <c r="HBW700" s="546"/>
      <c r="HBX700" s="546"/>
      <c r="HBY700" s="546"/>
      <c r="HBZ700" s="546"/>
      <c r="HCA700" s="546"/>
      <c r="HCB700" s="546"/>
      <c r="HCC700" s="546"/>
      <c r="HCD700" s="546"/>
      <c r="HCE700" s="546"/>
      <c r="HCF700" s="546"/>
      <c r="HCG700" s="89"/>
      <c r="HCH700" s="89"/>
      <c r="HCI700" s="89"/>
      <c r="HCJ700" s="89"/>
      <c r="HCK700" s="89"/>
      <c r="HCL700" s="546"/>
      <c r="HCM700" s="546"/>
      <c r="HCN700" s="89"/>
      <c r="HCO700" s="89"/>
      <c r="HCP700" s="546"/>
      <c r="HCQ700" s="546"/>
      <c r="HCR700" s="89"/>
      <c r="HCS700" s="89"/>
      <c r="HCT700" s="546"/>
      <c r="HCU700" s="546"/>
      <c r="HCV700" s="546"/>
      <c r="HCW700" s="546"/>
      <c r="HCX700" s="546"/>
      <c r="HCY700" s="546"/>
      <c r="HCZ700" s="546"/>
      <c r="HDA700" s="89"/>
      <c r="HDB700" s="89"/>
      <c r="HDC700" s="546"/>
      <c r="HDD700" s="546"/>
      <c r="HDE700" s="89"/>
      <c r="HDF700" s="89"/>
      <c r="HDG700" s="546"/>
      <c r="HDH700" s="546"/>
      <c r="HDI700" s="546"/>
      <c r="HDJ700" s="546"/>
      <c r="HDK700" s="546"/>
      <c r="HDL700" s="204"/>
      <c r="HDM700" s="108"/>
      <c r="HDN700" s="546"/>
      <c r="HDO700" s="546"/>
      <c r="HDP700" s="546"/>
      <c r="HDQ700" s="546"/>
      <c r="HDR700" s="546"/>
      <c r="HDS700" s="546"/>
      <c r="HDT700" s="546"/>
      <c r="HDU700" s="169"/>
      <c r="HDV700" s="169"/>
      <c r="HDW700" s="169"/>
      <c r="HDX700" s="169"/>
      <c r="HDY700" s="169"/>
      <c r="HDZ700" s="169"/>
      <c r="HEA700" s="169"/>
      <c r="HEB700" s="169"/>
      <c r="HEC700" s="169"/>
      <c r="HED700" s="169"/>
      <c r="HEE700" s="169"/>
      <c r="HEF700" s="169"/>
      <c r="HEG700" s="169"/>
      <c r="HEH700" s="169"/>
      <c r="HEI700" s="169"/>
      <c r="HEJ700" s="169"/>
      <c r="HEK700" s="169"/>
      <c r="HEL700" s="169"/>
      <c r="HEM700" s="169"/>
      <c r="HEN700" s="169"/>
      <c r="HEO700" s="169"/>
      <c r="HEP700" s="169"/>
      <c r="HEQ700" s="169"/>
      <c r="HER700" s="169"/>
      <c r="HES700" s="169"/>
      <c r="HET700" s="169"/>
      <c r="HEU700" s="169"/>
      <c r="HEV700" s="169"/>
      <c r="HEW700" s="169"/>
      <c r="HEX700" s="169"/>
      <c r="HEY700" s="169"/>
      <c r="HEZ700" s="169"/>
      <c r="HFA700" s="169"/>
      <c r="HFB700" s="169"/>
      <c r="HFC700" s="169"/>
      <c r="HFD700" s="169"/>
      <c r="HFE700" s="169"/>
      <c r="HFF700" s="169"/>
      <c r="HFG700" s="169"/>
      <c r="HFH700" s="169"/>
      <c r="HFI700" s="169"/>
      <c r="HFJ700" s="169"/>
      <c r="HFK700" s="169"/>
      <c r="HFL700" s="169"/>
      <c r="HFM700" s="546"/>
      <c r="HFN700" s="546"/>
      <c r="HFO700" s="546"/>
      <c r="HFP700" s="546"/>
      <c r="HFQ700" s="546"/>
      <c r="HFR700" s="546"/>
      <c r="HFS700" s="546"/>
      <c r="HFT700" s="546"/>
      <c r="HFU700" s="546"/>
      <c r="HFV700" s="546"/>
      <c r="HFW700" s="546"/>
      <c r="HFX700" s="546"/>
      <c r="HFY700" s="546"/>
      <c r="HFZ700" s="546"/>
      <c r="HGA700" s="546"/>
      <c r="HGB700" s="546"/>
      <c r="HGC700" s="546"/>
      <c r="HGD700" s="546"/>
      <c r="HGE700" s="546"/>
      <c r="HGF700" s="546"/>
      <c r="HGG700" s="546"/>
      <c r="HGH700" s="546"/>
      <c r="HGI700" s="546"/>
      <c r="HGJ700" s="546"/>
      <c r="HGK700" s="89"/>
      <c r="HGL700" s="89"/>
      <c r="HGM700" s="89"/>
      <c r="HGN700" s="89"/>
      <c r="HGO700" s="89"/>
      <c r="HGP700" s="546"/>
      <c r="HGQ700" s="546"/>
      <c r="HGR700" s="89"/>
      <c r="HGS700" s="89"/>
      <c r="HGT700" s="546"/>
      <c r="HGU700" s="546"/>
      <c r="HGV700" s="89"/>
      <c r="HGW700" s="89"/>
      <c r="HGX700" s="546"/>
      <c r="HGY700" s="546"/>
      <c r="HGZ700" s="546"/>
      <c r="HHA700" s="546"/>
      <c r="HHB700" s="546"/>
      <c r="HHC700" s="546"/>
      <c r="HHD700" s="546"/>
      <c r="HHE700" s="89"/>
      <c r="HHF700" s="89"/>
      <c r="HHG700" s="546"/>
      <c r="HHH700" s="546"/>
      <c r="HHI700" s="89"/>
      <c r="HHJ700" s="89"/>
      <c r="HHK700" s="546"/>
      <c r="HHL700" s="546"/>
      <c r="HHM700" s="546"/>
      <c r="HHN700" s="546"/>
      <c r="HHO700" s="546"/>
      <c r="HHP700" s="204"/>
      <c r="HHQ700" s="108"/>
      <c r="HHR700" s="546"/>
      <c r="HHS700" s="546"/>
      <c r="HHT700" s="546"/>
      <c r="HHU700" s="546"/>
      <c r="HHV700" s="546"/>
      <c r="HHW700" s="546"/>
      <c r="HHX700" s="546"/>
      <c r="HHY700" s="169"/>
      <c r="HHZ700" s="169"/>
      <c r="HIA700" s="169"/>
      <c r="HIB700" s="169"/>
      <c r="HIC700" s="169"/>
      <c r="HID700" s="169"/>
      <c r="HIE700" s="169"/>
      <c r="HIF700" s="169"/>
      <c r="HIG700" s="169"/>
      <c r="HIH700" s="169"/>
      <c r="HII700" s="169"/>
      <c r="HIJ700" s="169"/>
      <c r="HIK700" s="169"/>
      <c r="HIL700" s="169"/>
      <c r="HIM700" s="169"/>
      <c r="HIN700" s="169"/>
      <c r="HIO700" s="169"/>
      <c r="HIP700" s="169"/>
      <c r="HIQ700" s="169"/>
      <c r="HIR700" s="169"/>
      <c r="HIS700" s="169"/>
      <c r="HIT700" s="169"/>
      <c r="HIU700" s="169"/>
      <c r="HIV700" s="169"/>
      <c r="HIW700" s="169"/>
      <c r="HIX700" s="169"/>
      <c r="HIY700" s="169"/>
      <c r="HIZ700" s="169"/>
      <c r="HJA700" s="169"/>
      <c r="HJB700" s="169"/>
      <c r="HJC700" s="169"/>
      <c r="HJD700" s="169"/>
      <c r="HJE700" s="169"/>
      <c r="HJF700" s="169"/>
      <c r="HJG700" s="169"/>
      <c r="HJH700" s="169"/>
      <c r="HJI700" s="169"/>
      <c r="HJJ700" s="169"/>
      <c r="HJK700" s="169"/>
      <c r="HJL700" s="169"/>
      <c r="HJM700" s="169"/>
      <c r="HJN700" s="169"/>
      <c r="HJO700" s="169"/>
      <c r="HJP700" s="169"/>
      <c r="HJQ700" s="546"/>
      <c r="HJR700" s="546"/>
      <c r="HJS700" s="546"/>
      <c r="HJT700" s="546"/>
      <c r="HJU700" s="546"/>
      <c r="HJV700" s="546"/>
      <c r="HJW700" s="546"/>
      <c r="HJX700" s="546"/>
      <c r="HJY700" s="546"/>
      <c r="HJZ700" s="546"/>
      <c r="HKA700" s="546"/>
      <c r="HKB700" s="546"/>
      <c r="HKC700" s="546"/>
      <c r="HKD700" s="546"/>
      <c r="HKE700" s="546"/>
      <c r="HKF700" s="546"/>
      <c r="HKG700" s="546"/>
      <c r="HKH700" s="546"/>
      <c r="HKI700" s="546"/>
      <c r="HKJ700" s="546"/>
      <c r="HKK700" s="546"/>
      <c r="HKL700" s="546"/>
      <c r="HKM700" s="546"/>
      <c r="HKN700" s="546"/>
      <c r="HKO700" s="89"/>
      <c r="HKP700" s="89"/>
      <c r="HKQ700" s="89"/>
      <c r="HKR700" s="89"/>
      <c r="HKS700" s="89"/>
      <c r="HKT700" s="546"/>
      <c r="HKU700" s="546"/>
      <c r="HKV700" s="89"/>
      <c r="HKW700" s="89"/>
      <c r="HKX700" s="546"/>
      <c r="HKY700" s="546"/>
      <c r="HKZ700" s="89"/>
      <c r="HLA700" s="89"/>
      <c r="HLB700" s="546"/>
      <c r="HLC700" s="546"/>
      <c r="HLD700" s="546"/>
      <c r="HLE700" s="546"/>
      <c r="HLF700" s="546"/>
      <c r="HLG700" s="546"/>
      <c r="HLH700" s="546"/>
      <c r="HLI700" s="89"/>
      <c r="HLJ700" s="89"/>
      <c r="HLK700" s="546"/>
      <c r="HLL700" s="546"/>
      <c r="HLM700" s="89"/>
      <c r="HLN700" s="89"/>
      <c r="HLO700" s="546"/>
      <c r="HLP700" s="546"/>
      <c r="HLQ700" s="546"/>
      <c r="HLR700" s="546"/>
      <c r="HLS700" s="546"/>
      <c r="HLT700" s="204"/>
      <c r="HLU700" s="108"/>
      <c r="HLV700" s="546"/>
      <c r="HLW700" s="546"/>
      <c r="HLX700" s="546"/>
      <c r="HLY700" s="546"/>
      <c r="HLZ700" s="546"/>
      <c r="HMA700" s="546"/>
      <c r="HMB700" s="546"/>
      <c r="HMC700" s="169"/>
      <c r="HMD700" s="169"/>
      <c r="HME700" s="169"/>
      <c r="HMF700" s="169"/>
      <c r="HMG700" s="169"/>
      <c r="HMH700" s="169"/>
      <c r="HMI700" s="169"/>
      <c r="HMJ700" s="169"/>
      <c r="HMK700" s="169"/>
      <c r="HML700" s="169"/>
      <c r="HMM700" s="169"/>
      <c r="HMN700" s="169"/>
      <c r="HMO700" s="169"/>
      <c r="HMP700" s="169"/>
      <c r="HMQ700" s="169"/>
      <c r="HMR700" s="169"/>
      <c r="HMS700" s="169"/>
      <c r="HMT700" s="169"/>
      <c r="HMU700" s="169"/>
      <c r="HMV700" s="169"/>
      <c r="HMW700" s="169"/>
      <c r="HMX700" s="169"/>
      <c r="HMY700" s="169"/>
      <c r="HMZ700" s="169"/>
      <c r="HNA700" s="169"/>
      <c r="HNB700" s="169"/>
      <c r="HNC700" s="169"/>
      <c r="HND700" s="169"/>
      <c r="HNE700" s="169"/>
      <c r="HNF700" s="169"/>
      <c r="HNG700" s="169"/>
      <c r="HNH700" s="169"/>
      <c r="HNI700" s="169"/>
      <c r="HNJ700" s="169"/>
      <c r="HNK700" s="169"/>
      <c r="HNL700" s="169"/>
      <c r="HNM700" s="169"/>
      <c r="HNN700" s="169"/>
      <c r="HNO700" s="169"/>
      <c r="HNP700" s="169"/>
      <c r="HNQ700" s="169"/>
      <c r="HNR700" s="169"/>
      <c r="HNS700" s="169"/>
      <c r="HNT700" s="169"/>
      <c r="HNU700" s="546"/>
      <c r="HNV700" s="546"/>
      <c r="HNW700" s="546"/>
      <c r="HNX700" s="546"/>
      <c r="HNY700" s="546"/>
      <c r="HNZ700" s="546"/>
      <c r="HOA700" s="546"/>
      <c r="HOB700" s="546"/>
      <c r="HOC700" s="546"/>
      <c r="HOD700" s="546"/>
      <c r="HOE700" s="546"/>
      <c r="HOF700" s="546"/>
      <c r="HOG700" s="546"/>
      <c r="HOH700" s="546"/>
      <c r="HOI700" s="546"/>
      <c r="HOJ700" s="546"/>
      <c r="HOK700" s="546"/>
      <c r="HOL700" s="546"/>
      <c r="HOM700" s="546"/>
      <c r="HON700" s="546"/>
      <c r="HOO700" s="546"/>
      <c r="HOP700" s="546"/>
      <c r="HOQ700" s="546"/>
      <c r="HOR700" s="546"/>
      <c r="HOS700" s="89"/>
      <c r="HOT700" s="89"/>
      <c r="HOU700" s="89"/>
      <c r="HOV700" s="89"/>
      <c r="HOW700" s="89"/>
      <c r="HOX700" s="546"/>
      <c r="HOY700" s="546"/>
      <c r="HOZ700" s="89"/>
      <c r="HPA700" s="89"/>
      <c r="HPB700" s="546"/>
      <c r="HPC700" s="546"/>
      <c r="HPD700" s="89"/>
      <c r="HPE700" s="89"/>
      <c r="HPF700" s="546"/>
      <c r="HPG700" s="546"/>
      <c r="HPH700" s="546"/>
      <c r="HPI700" s="546"/>
      <c r="HPJ700" s="546"/>
      <c r="HPK700" s="546"/>
      <c r="HPL700" s="546"/>
      <c r="HPM700" s="89"/>
      <c r="HPN700" s="89"/>
      <c r="HPO700" s="546"/>
      <c r="HPP700" s="546"/>
      <c r="HPQ700" s="89"/>
      <c r="HPR700" s="89"/>
      <c r="HPS700" s="546"/>
      <c r="HPT700" s="546"/>
      <c r="HPU700" s="546"/>
      <c r="HPV700" s="546"/>
      <c r="HPW700" s="546"/>
      <c r="HPX700" s="204"/>
      <c r="HPY700" s="108"/>
      <c r="HPZ700" s="546"/>
      <c r="HQA700" s="546"/>
      <c r="HQB700" s="546"/>
      <c r="HQC700" s="546"/>
      <c r="HQD700" s="546"/>
      <c r="HQE700" s="546"/>
      <c r="HQF700" s="546"/>
      <c r="HQG700" s="169"/>
      <c r="HQH700" s="169"/>
      <c r="HQI700" s="169"/>
      <c r="HQJ700" s="169"/>
      <c r="HQK700" s="169"/>
      <c r="HQL700" s="169"/>
      <c r="HQM700" s="169"/>
      <c r="HQN700" s="169"/>
      <c r="HQO700" s="169"/>
      <c r="HQP700" s="169"/>
      <c r="HQQ700" s="169"/>
      <c r="HQR700" s="169"/>
      <c r="HQS700" s="169"/>
      <c r="HQT700" s="169"/>
      <c r="HQU700" s="169"/>
      <c r="HQV700" s="169"/>
      <c r="HQW700" s="169"/>
      <c r="HQX700" s="169"/>
      <c r="HQY700" s="169"/>
      <c r="HQZ700" s="169"/>
      <c r="HRA700" s="169"/>
      <c r="HRB700" s="169"/>
      <c r="HRC700" s="169"/>
      <c r="HRD700" s="169"/>
      <c r="HRE700" s="169"/>
      <c r="HRF700" s="169"/>
      <c r="HRG700" s="169"/>
      <c r="HRH700" s="169"/>
      <c r="HRI700" s="169"/>
      <c r="HRJ700" s="169"/>
      <c r="HRK700" s="169"/>
      <c r="HRL700" s="169"/>
      <c r="HRM700" s="169"/>
      <c r="HRN700" s="169"/>
      <c r="HRO700" s="169"/>
      <c r="HRP700" s="169"/>
      <c r="HRQ700" s="169"/>
      <c r="HRR700" s="169"/>
      <c r="HRS700" s="169"/>
      <c r="HRT700" s="169"/>
      <c r="HRU700" s="169"/>
      <c r="HRV700" s="169"/>
      <c r="HRW700" s="169"/>
      <c r="HRX700" s="169"/>
      <c r="HRY700" s="546"/>
      <c r="HRZ700" s="546"/>
      <c r="HSA700" s="546"/>
      <c r="HSB700" s="546"/>
      <c r="HSC700" s="546"/>
      <c r="HSD700" s="546"/>
      <c r="HSE700" s="546"/>
      <c r="HSF700" s="546"/>
      <c r="HSG700" s="546"/>
      <c r="HSH700" s="546"/>
      <c r="HSI700" s="546"/>
      <c r="HSJ700" s="546"/>
      <c r="HSK700" s="546"/>
      <c r="HSL700" s="546"/>
      <c r="HSM700" s="546"/>
      <c r="HSN700" s="546"/>
      <c r="HSO700" s="546"/>
      <c r="HSP700" s="546"/>
      <c r="HSQ700" s="546"/>
      <c r="HSR700" s="546"/>
      <c r="HSS700" s="546"/>
      <c r="HST700" s="546"/>
      <c r="HSU700" s="546"/>
      <c r="HSV700" s="546"/>
      <c r="HSW700" s="89"/>
      <c r="HSX700" s="89"/>
      <c r="HSY700" s="89"/>
      <c r="HSZ700" s="89"/>
      <c r="HTA700" s="89"/>
      <c r="HTB700" s="546"/>
      <c r="HTC700" s="546"/>
      <c r="HTD700" s="89"/>
      <c r="HTE700" s="89"/>
      <c r="HTF700" s="546"/>
      <c r="HTG700" s="546"/>
      <c r="HTH700" s="89"/>
      <c r="HTI700" s="89"/>
      <c r="HTJ700" s="546"/>
      <c r="HTK700" s="546"/>
      <c r="HTL700" s="546"/>
      <c r="HTM700" s="546"/>
      <c r="HTN700" s="546"/>
      <c r="HTO700" s="546"/>
      <c r="HTP700" s="546"/>
      <c r="HTQ700" s="89"/>
      <c r="HTR700" s="89"/>
      <c r="HTS700" s="546"/>
      <c r="HTT700" s="546"/>
      <c r="HTU700" s="89"/>
      <c r="HTV700" s="89"/>
      <c r="HTW700" s="546"/>
      <c r="HTX700" s="546"/>
      <c r="HTY700" s="546"/>
      <c r="HTZ700" s="546"/>
      <c r="HUA700" s="546"/>
      <c r="HUB700" s="204"/>
      <c r="HUC700" s="108"/>
      <c r="HUD700" s="546"/>
      <c r="HUE700" s="546"/>
      <c r="HUF700" s="546"/>
      <c r="HUG700" s="546"/>
      <c r="HUH700" s="546"/>
      <c r="HUI700" s="546"/>
      <c r="HUJ700" s="546"/>
      <c r="HUK700" s="169"/>
      <c r="HUL700" s="169"/>
      <c r="HUM700" s="169"/>
      <c r="HUN700" s="169"/>
      <c r="HUO700" s="169"/>
      <c r="HUP700" s="169"/>
      <c r="HUQ700" s="169"/>
      <c r="HUR700" s="169"/>
      <c r="HUS700" s="169"/>
      <c r="HUT700" s="169"/>
      <c r="HUU700" s="169"/>
      <c r="HUV700" s="169"/>
      <c r="HUW700" s="169"/>
      <c r="HUX700" s="169"/>
      <c r="HUY700" s="169"/>
      <c r="HUZ700" s="169"/>
      <c r="HVA700" s="169"/>
      <c r="HVB700" s="169"/>
      <c r="HVC700" s="169"/>
      <c r="HVD700" s="169"/>
      <c r="HVE700" s="169"/>
      <c r="HVF700" s="169"/>
      <c r="HVG700" s="169"/>
      <c r="HVH700" s="169"/>
      <c r="HVI700" s="169"/>
      <c r="HVJ700" s="169"/>
      <c r="HVK700" s="169"/>
      <c r="HVL700" s="169"/>
      <c r="HVM700" s="169"/>
      <c r="HVN700" s="169"/>
      <c r="HVO700" s="169"/>
      <c r="HVP700" s="169"/>
      <c r="HVQ700" s="169"/>
      <c r="HVR700" s="169"/>
      <c r="HVS700" s="169"/>
      <c r="HVT700" s="169"/>
      <c r="HVU700" s="169"/>
      <c r="HVV700" s="169"/>
      <c r="HVW700" s="169"/>
      <c r="HVX700" s="169"/>
      <c r="HVY700" s="169"/>
      <c r="HVZ700" s="169"/>
      <c r="HWA700" s="169"/>
      <c r="HWB700" s="169"/>
      <c r="HWC700" s="546"/>
      <c r="HWD700" s="546"/>
      <c r="HWE700" s="546"/>
      <c r="HWF700" s="546"/>
      <c r="HWG700" s="546"/>
      <c r="HWH700" s="546"/>
      <c r="HWI700" s="546"/>
      <c r="HWJ700" s="546"/>
      <c r="HWK700" s="546"/>
      <c r="HWL700" s="546"/>
      <c r="HWM700" s="546"/>
      <c r="HWN700" s="546"/>
      <c r="HWO700" s="546"/>
      <c r="HWP700" s="546"/>
      <c r="HWQ700" s="546"/>
      <c r="HWR700" s="546"/>
      <c r="HWS700" s="546"/>
      <c r="HWT700" s="546"/>
      <c r="HWU700" s="546"/>
      <c r="HWV700" s="546"/>
      <c r="HWW700" s="546"/>
      <c r="HWX700" s="546"/>
      <c r="HWY700" s="546"/>
      <c r="HWZ700" s="546"/>
      <c r="HXA700" s="89"/>
      <c r="HXB700" s="89"/>
      <c r="HXC700" s="89"/>
      <c r="HXD700" s="89"/>
      <c r="HXE700" s="89"/>
      <c r="HXF700" s="546"/>
      <c r="HXG700" s="546"/>
      <c r="HXH700" s="89"/>
      <c r="HXI700" s="89"/>
      <c r="HXJ700" s="546"/>
      <c r="HXK700" s="546"/>
      <c r="HXL700" s="89"/>
      <c r="HXM700" s="89"/>
      <c r="HXN700" s="546"/>
      <c r="HXO700" s="546"/>
      <c r="HXP700" s="546"/>
      <c r="HXQ700" s="546"/>
      <c r="HXR700" s="546"/>
      <c r="HXS700" s="546"/>
      <c r="HXT700" s="546"/>
      <c r="HXU700" s="89"/>
      <c r="HXV700" s="89"/>
      <c r="HXW700" s="546"/>
      <c r="HXX700" s="546"/>
      <c r="HXY700" s="89"/>
      <c r="HXZ700" s="89"/>
      <c r="HYA700" s="546"/>
      <c r="HYB700" s="546"/>
      <c r="HYC700" s="546"/>
      <c r="HYD700" s="546"/>
      <c r="HYE700" s="546"/>
      <c r="HYF700" s="204"/>
      <c r="HYG700" s="108"/>
      <c r="HYH700" s="546"/>
      <c r="HYI700" s="546"/>
      <c r="HYJ700" s="546"/>
      <c r="HYK700" s="546"/>
      <c r="HYL700" s="546"/>
      <c r="HYM700" s="546"/>
      <c r="HYN700" s="546"/>
      <c r="HYO700" s="169"/>
      <c r="HYP700" s="169"/>
      <c r="HYQ700" s="169"/>
      <c r="HYR700" s="169"/>
      <c r="HYS700" s="169"/>
      <c r="HYT700" s="169"/>
      <c r="HYU700" s="169"/>
      <c r="HYV700" s="169"/>
      <c r="HYW700" s="169"/>
      <c r="HYX700" s="169"/>
      <c r="HYY700" s="169"/>
      <c r="HYZ700" s="169"/>
      <c r="HZA700" s="169"/>
      <c r="HZB700" s="169"/>
      <c r="HZC700" s="169"/>
      <c r="HZD700" s="169"/>
      <c r="HZE700" s="169"/>
      <c r="HZF700" s="169"/>
      <c r="HZG700" s="169"/>
      <c r="HZH700" s="169"/>
      <c r="HZI700" s="169"/>
      <c r="HZJ700" s="169"/>
      <c r="HZK700" s="169"/>
      <c r="HZL700" s="169"/>
      <c r="HZM700" s="169"/>
      <c r="HZN700" s="169"/>
      <c r="HZO700" s="169"/>
      <c r="HZP700" s="169"/>
      <c r="HZQ700" s="169"/>
      <c r="HZR700" s="169"/>
      <c r="HZS700" s="169"/>
      <c r="HZT700" s="169"/>
      <c r="HZU700" s="169"/>
      <c r="HZV700" s="169"/>
      <c r="HZW700" s="169"/>
      <c r="HZX700" s="169"/>
      <c r="HZY700" s="169"/>
      <c r="HZZ700" s="169"/>
      <c r="IAA700" s="169"/>
      <c r="IAB700" s="169"/>
      <c r="IAC700" s="169"/>
      <c r="IAD700" s="169"/>
      <c r="IAE700" s="169"/>
      <c r="IAF700" s="169"/>
      <c r="IAG700" s="546"/>
      <c r="IAH700" s="546"/>
      <c r="IAI700" s="546"/>
      <c r="IAJ700" s="546"/>
      <c r="IAK700" s="546"/>
      <c r="IAL700" s="546"/>
      <c r="IAM700" s="546"/>
      <c r="IAN700" s="546"/>
      <c r="IAO700" s="546"/>
      <c r="IAP700" s="546"/>
      <c r="IAQ700" s="546"/>
      <c r="IAR700" s="546"/>
      <c r="IAS700" s="546"/>
      <c r="IAT700" s="546"/>
      <c r="IAU700" s="546"/>
      <c r="IAV700" s="546"/>
      <c r="IAW700" s="546"/>
      <c r="IAX700" s="546"/>
      <c r="IAY700" s="546"/>
      <c r="IAZ700" s="546"/>
      <c r="IBA700" s="546"/>
      <c r="IBB700" s="546"/>
      <c r="IBC700" s="546"/>
      <c r="IBD700" s="546"/>
      <c r="IBE700" s="89"/>
      <c r="IBF700" s="89"/>
      <c r="IBG700" s="89"/>
      <c r="IBH700" s="89"/>
      <c r="IBI700" s="89"/>
      <c r="IBJ700" s="546"/>
      <c r="IBK700" s="546"/>
      <c r="IBL700" s="89"/>
      <c r="IBM700" s="89"/>
      <c r="IBN700" s="546"/>
      <c r="IBO700" s="546"/>
      <c r="IBP700" s="89"/>
      <c r="IBQ700" s="89"/>
      <c r="IBR700" s="546"/>
      <c r="IBS700" s="546"/>
      <c r="IBT700" s="546"/>
      <c r="IBU700" s="546"/>
      <c r="IBV700" s="546"/>
      <c r="IBW700" s="546"/>
      <c r="IBX700" s="546"/>
      <c r="IBY700" s="89"/>
      <c r="IBZ700" s="89"/>
      <c r="ICA700" s="546"/>
      <c r="ICB700" s="546"/>
      <c r="ICC700" s="89"/>
      <c r="ICD700" s="89"/>
      <c r="ICE700" s="546"/>
      <c r="ICF700" s="546"/>
      <c r="ICG700" s="546"/>
      <c r="ICH700" s="546"/>
      <c r="ICI700" s="546"/>
      <c r="ICJ700" s="204"/>
      <c r="ICK700" s="108"/>
      <c r="ICL700" s="546"/>
      <c r="ICM700" s="546"/>
      <c r="ICN700" s="546"/>
      <c r="ICO700" s="546"/>
      <c r="ICP700" s="546"/>
      <c r="ICQ700" s="546"/>
      <c r="ICR700" s="546"/>
      <c r="ICS700" s="169"/>
      <c r="ICT700" s="169"/>
      <c r="ICU700" s="169"/>
      <c r="ICV700" s="169"/>
      <c r="ICW700" s="169"/>
      <c r="ICX700" s="169"/>
      <c r="ICY700" s="169"/>
      <c r="ICZ700" s="169"/>
      <c r="IDA700" s="169"/>
      <c r="IDB700" s="169"/>
      <c r="IDC700" s="169"/>
      <c r="IDD700" s="169"/>
      <c r="IDE700" s="169"/>
      <c r="IDF700" s="169"/>
      <c r="IDG700" s="169"/>
      <c r="IDH700" s="169"/>
      <c r="IDI700" s="169"/>
      <c r="IDJ700" s="169"/>
      <c r="IDK700" s="169"/>
      <c r="IDL700" s="169"/>
      <c r="IDM700" s="169"/>
      <c r="IDN700" s="169"/>
      <c r="IDO700" s="169"/>
      <c r="IDP700" s="169"/>
      <c r="IDQ700" s="169"/>
      <c r="IDR700" s="169"/>
      <c r="IDS700" s="169"/>
      <c r="IDT700" s="169"/>
      <c r="IDU700" s="169"/>
      <c r="IDV700" s="169"/>
      <c r="IDW700" s="169"/>
      <c r="IDX700" s="169"/>
      <c r="IDY700" s="169"/>
      <c r="IDZ700" s="169"/>
      <c r="IEA700" s="169"/>
      <c r="IEB700" s="169"/>
      <c r="IEC700" s="169"/>
      <c r="IED700" s="169"/>
      <c r="IEE700" s="169"/>
      <c r="IEF700" s="169"/>
      <c r="IEG700" s="169"/>
      <c r="IEH700" s="169"/>
      <c r="IEI700" s="169"/>
      <c r="IEJ700" s="169"/>
      <c r="IEK700" s="546"/>
      <c r="IEL700" s="546"/>
      <c r="IEM700" s="546"/>
      <c r="IEN700" s="546"/>
      <c r="IEO700" s="546"/>
      <c r="IEP700" s="546"/>
      <c r="IEQ700" s="546"/>
      <c r="IER700" s="546"/>
      <c r="IES700" s="546"/>
      <c r="IET700" s="546"/>
      <c r="IEU700" s="546"/>
      <c r="IEV700" s="546"/>
      <c r="IEW700" s="546"/>
      <c r="IEX700" s="546"/>
      <c r="IEY700" s="546"/>
      <c r="IEZ700" s="546"/>
      <c r="IFA700" s="546"/>
      <c r="IFB700" s="546"/>
      <c r="IFC700" s="546"/>
      <c r="IFD700" s="546"/>
      <c r="IFE700" s="546"/>
      <c r="IFF700" s="546"/>
      <c r="IFG700" s="546"/>
      <c r="IFH700" s="546"/>
      <c r="IFI700" s="89"/>
      <c r="IFJ700" s="89"/>
      <c r="IFK700" s="89"/>
      <c r="IFL700" s="89"/>
      <c r="IFM700" s="89"/>
      <c r="IFN700" s="546"/>
      <c r="IFO700" s="546"/>
      <c r="IFP700" s="89"/>
      <c r="IFQ700" s="89"/>
      <c r="IFR700" s="546"/>
      <c r="IFS700" s="546"/>
      <c r="IFT700" s="89"/>
      <c r="IFU700" s="89"/>
      <c r="IFV700" s="546"/>
      <c r="IFW700" s="546"/>
      <c r="IFX700" s="546"/>
      <c r="IFY700" s="546"/>
      <c r="IFZ700" s="546"/>
      <c r="IGA700" s="546"/>
      <c r="IGB700" s="546"/>
      <c r="IGC700" s="89"/>
      <c r="IGD700" s="89"/>
      <c r="IGE700" s="546"/>
      <c r="IGF700" s="546"/>
      <c r="IGG700" s="89"/>
      <c r="IGH700" s="89"/>
      <c r="IGI700" s="546"/>
      <c r="IGJ700" s="546"/>
      <c r="IGK700" s="546"/>
      <c r="IGL700" s="546"/>
      <c r="IGM700" s="546"/>
      <c r="IGN700" s="204"/>
      <c r="IGO700" s="108"/>
      <c r="IGP700" s="546"/>
      <c r="IGQ700" s="546"/>
      <c r="IGR700" s="546"/>
      <c r="IGS700" s="546"/>
      <c r="IGT700" s="546"/>
      <c r="IGU700" s="546"/>
      <c r="IGV700" s="546"/>
      <c r="IGW700" s="169"/>
      <c r="IGX700" s="169"/>
      <c r="IGY700" s="169"/>
      <c r="IGZ700" s="169"/>
      <c r="IHA700" s="169"/>
      <c r="IHB700" s="169"/>
      <c r="IHC700" s="169"/>
      <c r="IHD700" s="169"/>
      <c r="IHE700" s="169"/>
      <c r="IHF700" s="169"/>
      <c r="IHG700" s="169"/>
      <c r="IHH700" s="169"/>
      <c r="IHI700" s="169"/>
      <c r="IHJ700" s="169"/>
      <c r="IHK700" s="169"/>
      <c r="IHL700" s="169"/>
      <c r="IHM700" s="169"/>
      <c r="IHN700" s="169"/>
      <c r="IHO700" s="169"/>
      <c r="IHP700" s="169"/>
      <c r="IHQ700" s="169"/>
      <c r="IHR700" s="169"/>
      <c r="IHS700" s="169"/>
      <c r="IHT700" s="169"/>
      <c r="IHU700" s="169"/>
      <c r="IHV700" s="169"/>
      <c r="IHW700" s="169"/>
      <c r="IHX700" s="169"/>
      <c r="IHY700" s="169"/>
      <c r="IHZ700" s="169"/>
      <c r="IIA700" s="169"/>
      <c r="IIB700" s="169"/>
      <c r="IIC700" s="169"/>
      <c r="IID700" s="169"/>
      <c r="IIE700" s="169"/>
      <c r="IIF700" s="169"/>
      <c r="IIG700" s="169"/>
      <c r="IIH700" s="169"/>
      <c r="III700" s="169"/>
      <c r="IIJ700" s="169"/>
      <c r="IIK700" s="169"/>
      <c r="IIL700" s="169"/>
      <c r="IIM700" s="169"/>
      <c r="IIN700" s="169"/>
      <c r="IIO700" s="546"/>
      <c r="IIP700" s="546"/>
      <c r="IIQ700" s="546"/>
      <c r="IIR700" s="546"/>
      <c r="IIS700" s="546"/>
      <c r="IIT700" s="546"/>
      <c r="IIU700" s="546"/>
      <c r="IIV700" s="546"/>
      <c r="IIW700" s="546"/>
      <c r="IIX700" s="546"/>
      <c r="IIY700" s="546"/>
      <c r="IIZ700" s="546"/>
      <c r="IJA700" s="546"/>
      <c r="IJB700" s="546"/>
      <c r="IJC700" s="546"/>
      <c r="IJD700" s="546"/>
      <c r="IJE700" s="546"/>
      <c r="IJF700" s="546"/>
      <c r="IJG700" s="546"/>
      <c r="IJH700" s="546"/>
      <c r="IJI700" s="546"/>
      <c r="IJJ700" s="546"/>
      <c r="IJK700" s="546"/>
      <c r="IJL700" s="546"/>
      <c r="IJM700" s="89"/>
      <c r="IJN700" s="89"/>
      <c r="IJO700" s="89"/>
      <c r="IJP700" s="89"/>
      <c r="IJQ700" s="89"/>
      <c r="IJR700" s="546"/>
      <c r="IJS700" s="546"/>
      <c r="IJT700" s="89"/>
      <c r="IJU700" s="89"/>
      <c r="IJV700" s="546"/>
      <c r="IJW700" s="546"/>
      <c r="IJX700" s="89"/>
      <c r="IJY700" s="89"/>
      <c r="IJZ700" s="546"/>
      <c r="IKA700" s="546"/>
      <c r="IKB700" s="546"/>
      <c r="IKC700" s="546"/>
      <c r="IKD700" s="546"/>
      <c r="IKE700" s="546"/>
      <c r="IKF700" s="546"/>
      <c r="IKG700" s="89"/>
      <c r="IKH700" s="89"/>
      <c r="IKI700" s="546"/>
      <c r="IKJ700" s="546"/>
      <c r="IKK700" s="89"/>
      <c r="IKL700" s="89"/>
      <c r="IKM700" s="546"/>
      <c r="IKN700" s="546"/>
      <c r="IKO700" s="546"/>
      <c r="IKP700" s="546"/>
      <c r="IKQ700" s="546"/>
      <c r="IKR700" s="204"/>
      <c r="IKS700" s="108"/>
      <c r="IKT700" s="546"/>
      <c r="IKU700" s="546"/>
      <c r="IKV700" s="546"/>
      <c r="IKW700" s="546"/>
      <c r="IKX700" s="546"/>
      <c r="IKY700" s="546"/>
      <c r="IKZ700" s="546"/>
      <c r="ILA700" s="169"/>
      <c r="ILB700" s="169"/>
      <c r="ILC700" s="169"/>
      <c r="ILD700" s="169"/>
      <c r="ILE700" s="169"/>
      <c r="ILF700" s="169"/>
      <c r="ILG700" s="169"/>
      <c r="ILH700" s="169"/>
      <c r="ILI700" s="169"/>
      <c r="ILJ700" s="169"/>
      <c r="ILK700" s="169"/>
      <c r="ILL700" s="169"/>
      <c r="ILM700" s="169"/>
      <c r="ILN700" s="169"/>
      <c r="ILO700" s="169"/>
      <c r="ILP700" s="169"/>
      <c r="ILQ700" s="169"/>
      <c r="ILR700" s="169"/>
      <c r="ILS700" s="169"/>
      <c r="ILT700" s="169"/>
      <c r="ILU700" s="169"/>
      <c r="ILV700" s="169"/>
      <c r="ILW700" s="169"/>
      <c r="ILX700" s="169"/>
      <c r="ILY700" s="169"/>
      <c r="ILZ700" s="169"/>
      <c r="IMA700" s="169"/>
      <c r="IMB700" s="169"/>
      <c r="IMC700" s="169"/>
      <c r="IMD700" s="169"/>
      <c r="IME700" s="169"/>
      <c r="IMF700" s="169"/>
      <c r="IMG700" s="169"/>
      <c r="IMH700" s="169"/>
      <c r="IMI700" s="169"/>
      <c r="IMJ700" s="169"/>
      <c r="IMK700" s="169"/>
      <c r="IML700" s="169"/>
      <c r="IMM700" s="169"/>
      <c r="IMN700" s="169"/>
      <c r="IMO700" s="169"/>
      <c r="IMP700" s="169"/>
      <c r="IMQ700" s="169"/>
      <c r="IMR700" s="169"/>
      <c r="IMS700" s="546"/>
      <c r="IMT700" s="546"/>
      <c r="IMU700" s="546"/>
      <c r="IMV700" s="546"/>
      <c r="IMW700" s="546"/>
      <c r="IMX700" s="546"/>
      <c r="IMY700" s="546"/>
      <c r="IMZ700" s="546"/>
      <c r="INA700" s="546"/>
      <c r="INB700" s="546"/>
      <c r="INC700" s="546"/>
      <c r="IND700" s="546"/>
      <c r="INE700" s="546"/>
      <c r="INF700" s="546"/>
      <c r="ING700" s="546"/>
      <c r="INH700" s="546"/>
      <c r="INI700" s="546"/>
      <c r="INJ700" s="546"/>
      <c r="INK700" s="546"/>
      <c r="INL700" s="546"/>
      <c r="INM700" s="546"/>
      <c r="INN700" s="546"/>
      <c r="INO700" s="546"/>
      <c r="INP700" s="546"/>
      <c r="INQ700" s="89"/>
      <c r="INR700" s="89"/>
      <c r="INS700" s="89"/>
      <c r="INT700" s="89"/>
      <c r="INU700" s="89"/>
      <c r="INV700" s="546"/>
      <c r="INW700" s="546"/>
      <c r="INX700" s="89"/>
      <c r="INY700" s="89"/>
      <c r="INZ700" s="546"/>
      <c r="IOA700" s="546"/>
      <c r="IOB700" s="89"/>
      <c r="IOC700" s="89"/>
      <c r="IOD700" s="546"/>
      <c r="IOE700" s="546"/>
      <c r="IOF700" s="546"/>
      <c r="IOG700" s="546"/>
      <c r="IOH700" s="546"/>
      <c r="IOI700" s="546"/>
      <c r="IOJ700" s="546"/>
      <c r="IOK700" s="89"/>
      <c r="IOL700" s="89"/>
      <c r="IOM700" s="546"/>
      <c r="ION700" s="546"/>
      <c r="IOO700" s="89"/>
      <c r="IOP700" s="89"/>
      <c r="IOQ700" s="546"/>
      <c r="IOR700" s="546"/>
      <c r="IOS700" s="546"/>
      <c r="IOT700" s="546"/>
      <c r="IOU700" s="546"/>
      <c r="IOV700" s="204"/>
      <c r="IOW700" s="108"/>
      <c r="IOX700" s="546"/>
      <c r="IOY700" s="546"/>
      <c r="IOZ700" s="546"/>
      <c r="IPA700" s="546"/>
      <c r="IPB700" s="546"/>
      <c r="IPC700" s="546"/>
      <c r="IPD700" s="546"/>
      <c r="IPE700" s="169"/>
      <c r="IPF700" s="169"/>
      <c r="IPG700" s="169"/>
      <c r="IPH700" s="169"/>
      <c r="IPI700" s="169"/>
      <c r="IPJ700" s="169"/>
      <c r="IPK700" s="169"/>
      <c r="IPL700" s="169"/>
      <c r="IPM700" s="169"/>
      <c r="IPN700" s="169"/>
      <c r="IPO700" s="169"/>
      <c r="IPP700" s="169"/>
      <c r="IPQ700" s="169"/>
      <c r="IPR700" s="169"/>
      <c r="IPS700" s="169"/>
      <c r="IPT700" s="169"/>
      <c r="IPU700" s="169"/>
      <c r="IPV700" s="169"/>
      <c r="IPW700" s="169"/>
      <c r="IPX700" s="169"/>
      <c r="IPY700" s="169"/>
      <c r="IPZ700" s="169"/>
      <c r="IQA700" s="169"/>
      <c r="IQB700" s="169"/>
      <c r="IQC700" s="169"/>
      <c r="IQD700" s="169"/>
      <c r="IQE700" s="169"/>
      <c r="IQF700" s="169"/>
      <c r="IQG700" s="169"/>
      <c r="IQH700" s="169"/>
      <c r="IQI700" s="169"/>
      <c r="IQJ700" s="169"/>
      <c r="IQK700" s="169"/>
      <c r="IQL700" s="169"/>
      <c r="IQM700" s="169"/>
      <c r="IQN700" s="169"/>
      <c r="IQO700" s="169"/>
      <c r="IQP700" s="169"/>
      <c r="IQQ700" s="169"/>
      <c r="IQR700" s="169"/>
      <c r="IQS700" s="169"/>
      <c r="IQT700" s="169"/>
      <c r="IQU700" s="169"/>
      <c r="IQV700" s="169"/>
      <c r="IQW700" s="546"/>
      <c r="IQX700" s="546"/>
      <c r="IQY700" s="546"/>
      <c r="IQZ700" s="546"/>
      <c r="IRA700" s="546"/>
      <c r="IRB700" s="546"/>
      <c r="IRC700" s="546"/>
      <c r="IRD700" s="546"/>
      <c r="IRE700" s="546"/>
      <c r="IRF700" s="546"/>
      <c r="IRG700" s="546"/>
      <c r="IRH700" s="546"/>
      <c r="IRI700" s="546"/>
      <c r="IRJ700" s="546"/>
      <c r="IRK700" s="546"/>
      <c r="IRL700" s="546"/>
      <c r="IRM700" s="546"/>
      <c r="IRN700" s="546"/>
      <c r="IRO700" s="546"/>
      <c r="IRP700" s="546"/>
      <c r="IRQ700" s="546"/>
      <c r="IRR700" s="546"/>
      <c r="IRS700" s="546"/>
      <c r="IRT700" s="546"/>
      <c r="IRU700" s="89"/>
      <c r="IRV700" s="89"/>
      <c r="IRW700" s="89"/>
      <c r="IRX700" s="89"/>
      <c r="IRY700" s="89"/>
      <c r="IRZ700" s="546"/>
      <c r="ISA700" s="546"/>
      <c r="ISB700" s="89"/>
      <c r="ISC700" s="89"/>
      <c r="ISD700" s="546"/>
      <c r="ISE700" s="546"/>
      <c r="ISF700" s="89"/>
      <c r="ISG700" s="89"/>
      <c r="ISH700" s="546"/>
      <c r="ISI700" s="546"/>
      <c r="ISJ700" s="546"/>
      <c r="ISK700" s="546"/>
      <c r="ISL700" s="546"/>
      <c r="ISM700" s="546"/>
      <c r="ISN700" s="546"/>
      <c r="ISO700" s="89"/>
      <c r="ISP700" s="89"/>
      <c r="ISQ700" s="546"/>
      <c r="ISR700" s="546"/>
      <c r="ISS700" s="89"/>
      <c r="IST700" s="89"/>
      <c r="ISU700" s="546"/>
      <c r="ISV700" s="546"/>
      <c r="ISW700" s="546"/>
      <c r="ISX700" s="546"/>
      <c r="ISY700" s="546"/>
      <c r="ISZ700" s="204"/>
      <c r="ITA700" s="108"/>
      <c r="ITB700" s="546"/>
      <c r="ITC700" s="546"/>
      <c r="ITD700" s="546"/>
      <c r="ITE700" s="546"/>
      <c r="ITF700" s="546"/>
      <c r="ITG700" s="546"/>
      <c r="ITH700" s="546"/>
      <c r="ITI700" s="169"/>
      <c r="ITJ700" s="169"/>
      <c r="ITK700" s="169"/>
      <c r="ITL700" s="169"/>
      <c r="ITM700" s="169"/>
      <c r="ITN700" s="169"/>
      <c r="ITO700" s="169"/>
      <c r="ITP700" s="169"/>
      <c r="ITQ700" s="169"/>
      <c r="ITR700" s="169"/>
      <c r="ITS700" s="169"/>
      <c r="ITT700" s="169"/>
      <c r="ITU700" s="169"/>
      <c r="ITV700" s="169"/>
      <c r="ITW700" s="169"/>
      <c r="ITX700" s="169"/>
      <c r="ITY700" s="169"/>
      <c r="ITZ700" s="169"/>
      <c r="IUA700" s="169"/>
      <c r="IUB700" s="169"/>
      <c r="IUC700" s="169"/>
      <c r="IUD700" s="169"/>
      <c r="IUE700" s="169"/>
      <c r="IUF700" s="169"/>
      <c r="IUG700" s="169"/>
      <c r="IUH700" s="169"/>
      <c r="IUI700" s="169"/>
      <c r="IUJ700" s="169"/>
      <c r="IUK700" s="169"/>
      <c r="IUL700" s="169"/>
      <c r="IUM700" s="169"/>
      <c r="IUN700" s="169"/>
      <c r="IUO700" s="169"/>
      <c r="IUP700" s="169"/>
      <c r="IUQ700" s="169"/>
      <c r="IUR700" s="169"/>
      <c r="IUS700" s="169"/>
      <c r="IUT700" s="169"/>
      <c r="IUU700" s="169"/>
      <c r="IUV700" s="169"/>
      <c r="IUW700" s="169"/>
      <c r="IUX700" s="169"/>
      <c r="IUY700" s="169"/>
      <c r="IUZ700" s="169"/>
      <c r="IVA700" s="546"/>
      <c r="IVB700" s="546"/>
      <c r="IVC700" s="546"/>
      <c r="IVD700" s="546"/>
      <c r="IVE700" s="546"/>
      <c r="IVF700" s="546"/>
      <c r="IVG700" s="546"/>
      <c r="IVH700" s="546"/>
      <c r="IVI700" s="546"/>
      <c r="IVJ700" s="546"/>
      <c r="IVK700" s="546"/>
      <c r="IVL700" s="546"/>
      <c r="IVM700" s="546"/>
      <c r="IVN700" s="546"/>
      <c r="IVO700" s="546"/>
      <c r="IVP700" s="546"/>
      <c r="IVQ700" s="546"/>
      <c r="IVR700" s="546"/>
      <c r="IVS700" s="546"/>
      <c r="IVT700" s="546"/>
      <c r="IVU700" s="546"/>
      <c r="IVV700" s="546"/>
      <c r="IVW700" s="546"/>
      <c r="IVX700" s="546"/>
      <c r="IVY700" s="89"/>
      <c r="IVZ700" s="89"/>
      <c r="IWA700" s="89"/>
      <c r="IWB700" s="89"/>
      <c r="IWC700" s="89"/>
      <c r="IWD700" s="546"/>
      <c r="IWE700" s="546"/>
      <c r="IWF700" s="89"/>
      <c r="IWG700" s="89"/>
      <c r="IWH700" s="546"/>
      <c r="IWI700" s="546"/>
      <c r="IWJ700" s="89"/>
      <c r="IWK700" s="89"/>
      <c r="IWL700" s="546"/>
      <c r="IWM700" s="546"/>
      <c r="IWN700" s="546"/>
      <c r="IWO700" s="546"/>
      <c r="IWP700" s="546"/>
      <c r="IWQ700" s="546"/>
      <c r="IWR700" s="546"/>
      <c r="IWS700" s="89"/>
      <c r="IWT700" s="89"/>
      <c r="IWU700" s="546"/>
      <c r="IWV700" s="546"/>
      <c r="IWW700" s="89"/>
      <c r="IWX700" s="89"/>
      <c r="IWY700" s="546"/>
      <c r="IWZ700" s="546"/>
      <c r="IXA700" s="546"/>
      <c r="IXB700" s="546"/>
      <c r="IXC700" s="546"/>
      <c r="IXD700" s="204"/>
      <c r="IXE700" s="108"/>
      <c r="IXF700" s="546"/>
      <c r="IXG700" s="546"/>
      <c r="IXH700" s="546"/>
      <c r="IXI700" s="546"/>
      <c r="IXJ700" s="546"/>
      <c r="IXK700" s="546"/>
      <c r="IXL700" s="546"/>
      <c r="IXM700" s="169"/>
      <c r="IXN700" s="169"/>
      <c r="IXO700" s="169"/>
      <c r="IXP700" s="169"/>
      <c r="IXQ700" s="169"/>
      <c r="IXR700" s="169"/>
      <c r="IXS700" s="169"/>
      <c r="IXT700" s="169"/>
      <c r="IXU700" s="169"/>
      <c r="IXV700" s="169"/>
      <c r="IXW700" s="169"/>
      <c r="IXX700" s="169"/>
      <c r="IXY700" s="169"/>
      <c r="IXZ700" s="169"/>
      <c r="IYA700" s="169"/>
      <c r="IYB700" s="169"/>
      <c r="IYC700" s="169"/>
      <c r="IYD700" s="169"/>
      <c r="IYE700" s="169"/>
      <c r="IYF700" s="169"/>
      <c r="IYG700" s="169"/>
      <c r="IYH700" s="169"/>
      <c r="IYI700" s="169"/>
      <c r="IYJ700" s="169"/>
      <c r="IYK700" s="169"/>
      <c r="IYL700" s="169"/>
      <c r="IYM700" s="169"/>
      <c r="IYN700" s="169"/>
      <c r="IYO700" s="169"/>
      <c r="IYP700" s="169"/>
      <c r="IYQ700" s="169"/>
      <c r="IYR700" s="169"/>
      <c r="IYS700" s="169"/>
      <c r="IYT700" s="169"/>
      <c r="IYU700" s="169"/>
      <c r="IYV700" s="169"/>
      <c r="IYW700" s="169"/>
      <c r="IYX700" s="169"/>
      <c r="IYY700" s="169"/>
      <c r="IYZ700" s="169"/>
      <c r="IZA700" s="169"/>
      <c r="IZB700" s="169"/>
      <c r="IZC700" s="169"/>
      <c r="IZD700" s="169"/>
      <c r="IZE700" s="546"/>
      <c r="IZF700" s="546"/>
      <c r="IZG700" s="546"/>
      <c r="IZH700" s="546"/>
      <c r="IZI700" s="546"/>
      <c r="IZJ700" s="546"/>
      <c r="IZK700" s="546"/>
      <c r="IZL700" s="546"/>
      <c r="IZM700" s="546"/>
      <c r="IZN700" s="546"/>
      <c r="IZO700" s="546"/>
      <c r="IZP700" s="546"/>
      <c r="IZQ700" s="546"/>
      <c r="IZR700" s="546"/>
      <c r="IZS700" s="546"/>
      <c r="IZT700" s="546"/>
      <c r="IZU700" s="546"/>
      <c r="IZV700" s="546"/>
      <c r="IZW700" s="546"/>
      <c r="IZX700" s="546"/>
      <c r="IZY700" s="546"/>
      <c r="IZZ700" s="546"/>
      <c r="JAA700" s="546"/>
      <c r="JAB700" s="546"/>
      <c r="JAC700" s="89"/>
      <c r="JAD700" s="89"/>
      <c r="JAE700" s="89"/>
      <c r="JAF700" s="89"/>
      <c r="JAG700" s="89"/>
      <c r="JAH700" s="546"/>
      <c r="JAI700" s="546"/>
      <c r="JAJ700" s="89"/>
      <c r="JAK700" s="89"/>
      <c r="JAL700" s="546"/>
      <c r="JAM700" s="546"/>
      <c r="JAN700" s="89"/>
      <c r="JAO700" s="89"/>
      <c r="JAP700" s="546"/>
      <c r="JAQ700" s="546"/>
      <c r="JAR700" s="546"/>
      <c r="JAS700" s="546"/>
      <c r="JAT700" s="546"/>
      <c r="JAU700" s="546"/>
      <c r="JAV700" s="546"/>
      <c r="JAW700" s="89"/>
      <c r="JAX700" s="89"/>
      <c r="JAY700" s="546"/>
      <c r="JAZ700" s="546"/>
      <c r="JBA700" s="89"/>
      <c r="JBB700" s="89"/>
      <c r="JBC700" s="546"/>
      <c r="JBD700" s="546"/>
      <c r="JBE700" s="546"/>
      <c r="JBF700" s="546"/>
      <c r="JBG700" s="546"/>
      <c r="JBH700" s="204"/>
      <c r="JBI700" s="108"/>
      <c r="JBJ700" s="546"/>
      <c r="JBK700" s="546"/>
      <c r="JBL700" s="546"/>
      <c r="JBM700" s="546"/>
      <c r="JBN700" s="546"/>
      <c r="JBO700" s="546"/>
      <c r="JBP700" s="546"/>
      <c r="JBQ700" s="169"/>
      <c r="JBR700" s="169"/>
      <c r="JBS700" s="169"/>
      <c r="JBT700" s="169"/>
      <c r="JBU700" s="169"/>
      <c r="JBV700" s="169"/>
      <c r="JBW700" s="169"/>
      <c r="JBX700" s="169"/>
      <c r="JBY700" s="169"/>
      <c r="JBZ700" s="169"/>
      <c r="JCA700" s="169"/>
      <c r="JCB700" s="169"/>
      <c r="JCC700" s="169"/>
      <c r="JCD700" s="169"/>
      <c r="JCE700" s="169"/>
      <c r="JCF700" s="169"/>
      <c r="JCG700" s="169"/>
      <c r="JCH700" s="169"/>
      <c r="JCI700" s="169"/>
      <c r="JCJ700" s="169"/>
      <c r="JCK700" s="169"/>
      <c r="JCL700" s="169"/>
      <c r="JCM700" s="169"/>
      <c r="JCN700" s="169"/>
      <c r="JCO700" s="169"/>
      <c r="JCP700" s="169"/>
      <c r="JCQ700" s="169"/>
      <c r="JCR700" s="169"/>
      <c r="JCS700" s="169"/>
      <c r="JCT700" s="169"/>
      <c r="JCU700" s="169"/>
      <c r="JCV700" s="169"/>
      <c r="JCW700" s="169"/>
      <c r="JCX700" s="169"/>
      <c r="JCY700" s="169"/>
      <c r="JCZ700" s="169"/>
      <c r="JDA700" s="169"/>
      <c r="JDB700" s="169"/>
      <c r="JDC700" s="169"/>
      <c r="JDD700" s="169"/>
      <c r="JDE700" s="169"/>
      <c r="JDF700" s="169"/>
      <c r="JDG700" s="169"/>
      <c r="JDH700" s="169"/>
      <c r="JDI700" s="546"/>
      <c r="JDJ700" s="546"/>
      <c r="JDK700" s="546"/>
      <c r="JDL700" s="546"/>
      <c r="JDM700" s="546"/>
      <c r="JDN700" s="546"/>
      <c r="JDO700" s="546"/>
      <c r="JDP700" s="546"/>
      <c r="JDQ700" s="546"/>
      <c r="JDR700" s="546"/>
      <c r="JDS700" s="546"/>
      <c r="JDT700" s="546"/>
      <c r="JDU700" s="546"/>
      <c r="JDV700" s="546"/>
      <c r="JDW700" s="546"/>
      <c r="JDX700" s="546"/>
      <c r="JDY700" s="546"/>
      <c r="JDZ700" s="546"/>
      <c r="JEA700" s="546"/>
      <c r="JEB700" s="546"/>
      <c r="JEC700" s="546"/>
      <c r="JED700" s="546"/>
      <c r="JEE700" s="546"/>
      <c r="JEF700" s="546"/>
      <c r="JEG700" s="89"/>
      <c r="JEH700" s="89"/>
      <c r="JEI700" s="89"/>
      <c r="JEJ700" s="89"/>
      <c r="JEK700" s="89"/>
      <c r="JEL700" s="546"/>
      <c r="JEM700" s="546"/>
      <c r="JEN700" s="89"/>
      <c r="JEO700" s="89"/>
      <c r="JEP700" s="546"/>
      <c r="JEQ700" s="546"/>
      <c r="JER700" s="89"/>
      <c r="JES700" s="89"/>
      <c r="JET700" s="546"/>
      <c r="JEU700" s="546"/>
      <c r="JEV700" s="546"/>
      <c r="JEW700" s="546"/>
      <c r="JEX700" s="546"/>
      <c r="JEY700" s="546"/>
      <c r="JEZ700" s="546"/>
      <c r="JFA700" s="89"/>
      <c r="JFB700" s="89"/>
      <c r="JFC700" s="546"/>
      <c r="JFD700" s="546"/>
      <c r="JFE700" s="89"/>
      <c r="JFF700" s="89"/>
      <c r="JFG700" s="546"/>
      <c r="JFH700" s="546"/>
      <c r="JFI700" s="546"/>
      <c r="JFJ700" s="546"/>
      <c r="JFK700" s="546"/>
      <c r="JFL700" s="204"/>
      <c r="JFM700" s="108"/>
      <c r="JFN700" s="546"/>
      <c r="JFO700" s="546"/>
      <c r="JFP700" s="546"/>
      <c r="JFQ700" s="546"/>
      <c r="JFR700" s="546"/>
      <c r="JFS700" s="546"/>
      <c r="JFT700" s="546"/>
      <c r="JFU700" s="169"/>
      <c r="JFV700" s="169"/>
      <c r="JFW700" s="169"/>
      <c r="JFX700" s="169"/>
      <c r="JFY700" s="169"/>
      <c r="JFZ700" s="169"/>
      <c r="JGA700" s="169"/>
      <c r="JGB700" s="169"/>
      <c r="JGC700" s="169"/>
      <c r="JGD700" s="169"/>
      <c r="JGE700" s="169"/>
      <c r="JGF700" s="169"/>
      <c r="JGG700" s="169"/>
      <c r="JGH700" s="169"/>
      <c r="JGI700" s="169"/>
      <c r="JGJ700" s="169"/>
      <c r="JGK700" s="169"/>
      <c r="JGL700" s="169"/>
      <c r="JGM700" s="169"/>
      <c r="JGN700" s="169"/>
      <c r="JGO700" s="169"/>
      <c r="JGP700" s="169"/>
      <c r="JGQ700" s="169"/>
      <c r="JGR700" s="169"/>
      <c r="JGS700" s="169"/>
      <c r="JGT700" s="169"/>
      <c r="JGU700" s="169"/>
      <c r="JGV700" s="169"/>
      <c r="JGW700" s="169"/>
      <c r="JGX700" s="169"/>
      <c r="JGY700" s="169"/>
      <c r="JGZ700" s="169"/>
      <c r="JHA700" s="169"/>
      <c r="JHB700" s="169"/>
      <c r="JHC700" s="169"/>
      <c r="JHD700" s="169"/>
      <c r="JHE700" s="169"/>
      <c r="JHF700" s="169"/>
      <c r="JHG700" s="169"/>
      <c r="JHH700" s="169"/>
      <c r="JHI700" s="169"/>
      <c r="JHJ700" s="169"/>
      <c r="JHK700" s="169"/>
      <c r="JHL700" s="169"/>
      <c r="JHM700" s="546"/>
      <c r="JHN700" s="546"/>
      <c r="JHO700" s="546"/>
      <c r="JHP700" s="546"/>
      <c r="JHQ700" s="546"/>
      <c r="JHR700" s="546"/>
      <c r="JHS700" s="546"/>
      <c r="JHT700" s="546"/>
      <c r="JHU700" s="546"/>
      <c r="JHV700" s="546"/>
      <c r="JHW700" s="546"/>
      <c r="JHX700" s="546"/>
      <c r="JHY700" s="546"/>
      <c r="JHZ700" s="546"/>
      <c r="JIA700" s="546"/>
      <c r="JIB700" s="546"/>
      <c r="JIC700" s="546"/>
      <c r="JID700" s="546"/>
      <c r="JIE700" s="546"/>
      <c r="JIF700" s="546"/>
      <c r="JIG700" s="546"/>
      <c r="JIH700" s="546"/>
      <c r="JII700" s="546"/>
      <c r="JIJ700" s="546"/>
      <c r="JIK700" s="89"/>
      <c r="JIL700" s="89"/>
      <c r="JIM700" s="89"/>
      <c r="JIN700" s="89"/>
      <c r="JIO700" s="89"/>
      <c r="JIP700" s="546"/>
      <c r="JIQ700" s="546"/>
      <c r="JIR700" s="89"/>
      <c r="JIS700" s="89"/>
      <c r="JIT700" s="546"/>
      <c r="JIU700" s="546"/>
      <c r="JIV700" s="89"/>
      <c r="JIW700" s="89"/>
      <c r="JIX700" s="546"/>
      <c r="JIY700" s="546"/>
      <c r="JIZ700" s="546"/>
      <c r="JJA700" s="546"/>
      <c r="JJB700" s="546"/>
      <c r="JJC700" s="546"/>
      <c r="JJD700" s="546"/>
      <c r="JJE700" s="89"/>
      <c r="JJF700" s="89"/>
      <c r="JJG700" s="546"/>
      <c r="JJH700" s="546"/>
      <c r="JJI700" s="89"/>
      <c r="JJJ700" s="89"/>
      <c r="JJK700" s="546"/>
      <c r="JJL700" s="546"/>
      <c r="JJM700" s="546"/>
      <c r="JJN700" s="546"/>
      <c r="JJO700" s="546"/>
      <c r="JJP700" s="204"/>
      <c r="JJQ700" s="108"/>
      <c r="JJR700" s="546"/>
      <c r="JJS700" s="546"/>
      <c r="JJT700" s="546"/>
      <c r="JJU700" s="546"/>
      <c r="JJV700" s="546"/>
      <c r="JJW700" s="546"/>
      <c r="JJX700" s="546"/>
      <c r="JJY700" s="169"/>
      <c r="JJZ700" s="169"/>
      <c r="JKA700" s="169"/>
      <c r="JKB700" s="169"/>
      <c r="JKC700" s="169"/>
      <c r="JKD700" s="169"/>
      <c r="JKE700" s="169"/>
      <c r="JKF700" s="169"/>
      <c r="JKG700" s="169"/>
      <c r="JKH700" s="169"/>
      <c r="JKI700" s="169"/>
      <c r="JKJ700" s="169"/>
      <c r="JKK700" s="169"/>
      <c r="JKL700" s="169"/>
      <c r="JKM700" s="169"/>
      <c r="JKN700" s="169"/>
      <c r="JKO700" s="169"/>
      <c r="JKP700" s="169"/>
      <c r="JKQ700" s="169"/>
      <c r="JKR700" s="169"/>
      <c r="JKS700" s="169"/>
      <c r="JKT700" s="169"/>
      <c r="JKU700" s="169"/>
      <c r="JKV700" s="169"/>
      <c r="JKW700" s="169"/>
      <c r="JKX700" s="169"/>
      <c r="JKY700" s="169"/>
      <c r="JKZ700" s="169"/>
      <c r="JLA700" s="169"/>
      <c r="JLB700" s="169"/>
      <c r="JLC700" s="169"/>
      <c r="JLD700" s="169"/>
      <c r="JLE700" s="169"/>
      <c r="JLF700" s="169"/>
      <c r="JLG700" s="169"/>
      <c r="JLH700" s="169"/>
      <c r="JLI700" s="169"/>
      <c r="JLJ700" s="169"/>
      <c r="JLK700" s="169"/>
      <c r="JLL700" s="169"/>
      <c r="JLM700" s="169"/>
      <c r="JLN700" s="169"/>
      <c r="JLO700" s="169"/>
      <c r="JLP700" s="169"/>
      <c r="JLQ700" s="546"/>
      <c r="JLR700" s="546"/>
      <c r="JLS700" s="546"/>
      <c r="JLT700" s="546"/>
      <c r="JLU700" s="546"/>
      <c r="JLV700" s="546"/>
      <c r="JLW700" s="546"/>
      <c r="JLX700" s="546"/>
      <c r="JLY700" s="546"/>
      <c r="JLZ700" s="546"/>
      <c r="JMA700" s="546"/>
      <c r="JMB700" s="546"/>
      <c r="JMC700" s="546"/>
      <c r="JMD700" s="546"/>
      <c r="JME700" s="546"/>
      <c r="JMF700" s="546"/>
      <c r="JMG700" s="546"/>
      <c r="JMH700" s="546"/>
      <c r="JMI700" s="546"/>
      <c r="JMJ700" s="546"/>
      <c r="JMK700" s="546"/>
      <c r="JML700" s="546"/>
      <c r="JMM700" s="546"/>
      <c r="JMN700" s="546"/>
      <c r="JMO700" s="89"/>
      <c r="JMP700" s="89"/>
      <c r="JMQ700" s="89"/>
      <c r="JMR700" s="89"/>
      <c r="JMS700" s="89"/>
      <c r="JMT700" s="546"/>
      <c r="JMU700" s="546"/>
      <c r="JMV700" s="89"/>
      <c r="JMW700" s="89"/>
      <c r="JMX700" s="546"/>
      <c r="JMY700" s="546"/>
      <c r="JMZ700" s="89"/>
      <c r="JNA700" s="89"/>
      <c r="JNB700" s="546"/>
      <c r="JNC700" s="546"/>
      <c r="JND700" s="546"/>
      <c r="JNE700" s="546"/>
      <c r="JNF700" s="546"/>
      <c r="JNG700" s="546"/>
      <c r="JNH700" s="546"/>
      <c r="JNI700" s="89"/>
      <c r="JNJ700" s="89"/>
      <c r="JNK700" s="546"/>
      <c r="JNL700" s="546"/>
      <c r="JNM700" s="89"/>
      <c r="JNN700" s="89"/>
      <c r="JNO700" s="546"/>
      <c r="JNP700" s="546"/>
      <c r="JNQ700" s="546"/>
      <c r="JNR700" s="546"/>
      <c r="JNS700" s="546"/>
      <c r="JNT700" s="204"/>
      <c r="JNU700" s="108"/>
      <c r="JNV700" s="546"/>
      <c r="JNW700" s="546"/>
      <c r="JNX700" s="546"/>
      <c r="JNY700" s="546"/>
      <c r="JNZ700" s="546"/>
      <c r="JOA700" s="546"/>
      <c r="JOB700" s="546"/>
      <c r="JOC700" s="169"/>
      <c r="JOD700" s="169"/>
      <c r="JOE700" s="169"/>
      <c r="JOF700" s="169"/>
      <c r="JOG700" s="169"/>
      <c r="JOH700" s="169"/>
      <c r="JOI700" s="169"/>
      <c r="JOJ700" s="169"/>
      <c r="JOK700" s="169"/>
      <c r="JOL700" s="169"/>
      <c r="JOM700" s="169"/>
      <c r="JON700" s="169"/>
      <c r="JOO700" s="169"/>
      <c r="JOP700" s="169"/>
      <c r="JOQ700" s="169"/>
      <c r="JOR700" s="169"/>
      <c r="JOS700" s="169"/>
      <c r="JOT700" s="169"/>
      <c r="JOU700" s="169"/>
      <c r="JOV700" s="169"/>
      <c r="JOW700" s="169"/>
      <c r="JOX700" s="169"/>
      <c r="JOY700" s="169"/>
      <c r="JOZ700" s="169"/>
      <c r="JPA700" s="169"/>
      <c r="JPB700" s="169"/>
      <c r="JPC700" s="169"/>
      <c r="JPD700" s="169"/>
      <c r="JPE700" s="169"/>
      <c r="JPF700" s="169"/>
      <c r="JPG700" s="169"/>
      <c r="JPH700" s="169"/>
      <c r="JPI700" s="169"/>
      <c r="JPJ700" s="169"/>
      <c r="JPK700" s="169"/>
      <c r="JPL700" s="169"/>
      <c r="JPM700" s="169"/>
      <c r="JPN700" s="169"/>
      <c r="JPO700" s="169"/>
      <c r="JPP700" s="169"/>
      <c r="JPQ700" s="169"/>
      <c r="JPR700" s="169"/>
      <c r="JPS700" s="169"/>
      <c r="JPT700" s="169"/>
      <c r="JPU700" s="546"/>
      <c r="JPV700" s="546"/>
      <c r="JPW700" s="546"/>
      <c r="JPX700" s="546"/>
      <c r="JPY700" s="546"/>
      <c r="JPZ700" s="546"/>
      <c r="JQA700" s="546"/>
      <c r="JQB700" s="546"/>
      <c r="JQC700" s="546"/>
      <c r="JQD700" s="546"/>
      <c r="JQE700" s="546"/>
      <c r="JQF700" s="546"/>
      <c r="JQG700" s="546"/>
      <c r="JQH700" s="546"/>
      <c r="JQI700" s="546"/>
      <c r="JQJ700" s="546"/>
      <c r="JQK700" s="546"/>
      <c r="JQL700" s="546"/>
      <c r="JQM700" s="546"/>
      <c r="JQN700" s="546"/>
      <c r="JQO700" s="546"/>
      <c r="JQP700" s="546"/>
      <c r="JQQ700" s="546"/>
      <c r="JQR700" s="546"/>
      <c r="JQS700" s="89"/>
      <c r="JQT700" s="89"/>
      <c r="JQU700" s="89"/>
      <c r="JQV700" s="89"/>
      <c r="JQW700" s="89"/>
      <c r="JQX700" s="546"/>
      <c r="JQY700" s="546"/>
      <c r="JQZ700" s="89"/>
      <c r="JRA700" s="89"/>
      <c r="JRB700" s="546"/>
      <c r="JRC700" s="546"/>
      <c r="JRD700" s="89"/>
      <c r="JRE700" s="89"/>
      <c r="JRF700" s="546"/>
      <c r="JRG700" s="546"/>
      <c r="JRH700" s="546"/>
      <c r="JRI700" s="546"/>
      <c r="JRJ700" s="546"/>
      <c r="JRK700" s="546"/>
      <c r="JRL700" s="546"/>
      <c r="JRM700" s="89"/>
      <c r="JRN700" s="89"/>
      <c r="JRO700" s="546"/>
      <c r="JRP700" s="546"/>
      <c r="JRQ700" s="89"/>
      <c r="JRR700" s="89"/>
      <c r="JRS700" s="546"/>
      <c r="JRT700" s="546"/>
      <c r="JRU700" s="546"/>
      <c r="JRV700" s="546"/>
      <c r="JRW700" s="546"/>
      <c r="JRX700" s="204"/>
      <c r="JRY700" s="108"/>
      <c r="JRZ700" s="546"/>
      <c r="JSA700" s="546"/>
      <c r="JSB700" s="546"/>
      <c r="JSC700" s="546"/>
      <c r="JSD700" s="546"/>
      <c r="JSE700" s="546"/>
      <c r="JSF700" s="546"/>
      <c r="JSG700" s="169"/>
      <c r="JSH700" s="169"/>
      <c r="JSI700" s="169"/>
      <c r="JSJ700" s="169"/>
      <c r="JSK700" s="169"/>
      <c r="JSL700" s="169"/>
      <c r="JSM700" s="169"/>
      <c r="JSN700" s="169"/>
      <c r="JSO700" s="169"/>
      <c r="JSP700" s="169"/>
      <c r="JSQ700" s="169"/>
      <c r="JSR700" s="169"/>
      <c r="JSS700" s="169"/>
      <c r="JST700" s="169"/>
      <c r="JSU700" s="169"/>
      <c r="JSV700" s="169"/>
      <c r="JSW700" s="169"/>
      <c r="JSX700" s="169"/>
      <c r="JSY700" s="169"/>
      <c r="JSZ700" s="169"/>
      <c r="JTA700" s="169"/>
      <c r="JTB700" s="169"/>
      <c r="JTC700" s="169"/>
      <c r="JTD700" s="169"/>
      <c r="JTE700" s="169"/>
      <c r="JTF700" s="169"/>
      <c r="JTG700" s="169"/>
      <c r="JTH700" s="169"/>
      <c r="JTI700" s="169"/>
      <c r="JTJ700" s="169"/>
      <c r="JTK700" s="169"/>
      <c r="JTL700" s="169"/>
      <c r="JTM700" s="169"/>
      <c r="JTN700" s="169"/>
      <c r="JTO700" s="169"/>
      <c r="JTP700" s="169"/>
      <c r="JTQ700" s="169"/>
      <c r="JTR700" s="169"/>
      <c r="JTS700" s="169"/>
      <c r="JTT700" s="169"/>
      <c r="JTU700" s="169"/>
      <c r="JTV700" s="169"/>
      <c r="JTW700" s="169"/>
      <c r="JTX700" s="169"/>
      <c r="JTY700" s="546"/>
      <c r="JTZ700" s="546"/>
      <c r="JUA700" s="546"/>
      <c r="JUB700" s="546"/>
      <c r="JUC700" s="546"/>
      <c r="JUD700" s="546"/>
      <c r="JUE700" s="546"/>
      <c r="JUF700" s="546"/>
      <c r="JUG700" s="546"/>
      <c r="JUH700" s="546"/>
      <c r="JUI700" s="546"/>
      <c r="JUJ700" s="546"/>
      <c r="JUK700" s="546"/>
      <c r="JUL700" s="546"/>
      <c r="JUM700" s="546"/>
      <c r="JUN700" s="546"/>
      <c r="JUO700" s="546"/>
      <c r="JUP700" s="546"/>
      <c r="JUQ700" s="546"/>
      <c r="JUR700" s="546"/>
      <c r="JUS700" s="546"/>
      <c r="JUT700" s="546"/>
      <c r="JUU700" s="546"/>
      <c r="JUV700" s="546"/>
      <c r="JUW700" s="89"/>
      <c r="JUX700" s="89"/>
      <c r="JUY700" s="89"/>
      <c r="JUZ700" s="89"/>
      <c r="JVA700" s="89"/>
      <c r="JVB700" s="546"/>
      <c r="JVC700" s="546"/>
      <c r="JVD700" s="89"/>
      <c r="JVE700" s="89"/>
      <c r="JVF700" s="546"/>
      <c r="JVG700" s="546"/>
      <c r="JVH700" s="89"/>
      <c r="JVI700" s="89"/>
      <c r="JVJ700" s="546"/>
      <c r="JVK700" s="546"/>
      <c r="JVL700" s="546"/>
      <c r="JVM700" s="546"/>
      <c r="JVN700" s="546"/>
      <c r="JVO700" s="546"/>
      <c r="JVP700" s="546"/>
      <c r="JVQ700" s="89"/>
      <c r="JVR700" s="89"/>
      <c r="JVS700" s="546"/>
      <c r="JVT700" s="546"/>
      <c r="JVU700" s="89"/>
      <c r="JVV700" s="89"/>
      <c r="JVW700" s="546"/>
      <c r="JVX700" s="546"/>
      <c r="JVY700" s="546"/>
      <c r="JVZ700" s="546"/>
      <c r="JWA700" s="546"/>
      <c r="JWB700" s="204"/>
      <c r="JWC700" s="108"/>
      <c r="JWD700" s="546"/>
      <c r="JWE700" s="546"/>
      <c r="JWF700" s="546"/>
      <c r="JWG700" s="546"/>
      <c r="JWH700" s="546"/>
      <c r="JWI700" s="546"/>
      <c r="JWJ700" s="546"/>
      <c r="JWK700" s="169"/>
      <c r="JWL700" s="169"/>
      <c r="JWM700" s="169"/>
      <c r="JWN700" s="169"/>
      <c r="JWO700" s="169"/>
      <c r="JWP700" s="169"/>
      <c r="JWQ700" s="169"/>
      <c r="JWR700" s="169"/>
      <c r="JWS700" s="169"/>
      <c r="JWT700" s="169"/>
      <c r="JWU700" s="169"/>
      <c r="JWV700" s="169"/>
      <c r="JWW700" s="169"/>
      <c r="JWX700" s="169"/>
      <c r="JWY700" s="169"/>
      <c r="JWZ700" s="169"/>
      <c r="JXA700" s="169"/>
      <c r="JXB700" s="169"/>
      <c r="JXC700" s="169"/>
      <c r="JXD700" s="169"/>
      <c r="JXE700" s="169"/>
      <c r="JXF700" s="169"/>
      <c r="JXG700" s="169"/>
      <c r="JXH700" s="169"/>
      <c r="JXI700" s="169"/>
      <c r="JXJ700" s="169"/>
      <c r="JXK700" s="169"/>
      <c r="JXL700" s="169"/>
      <c r="JXM700" s="169"/>
      <c r="JXN700" s="169"/>
      <c r="JXO700" s="169"/>
      <c r="JXP700" s="169"/>
      <c r="JXQ700" s="169"/>
      <c r="JXR700" s="169"/>
      <c r="JXS700" s="169"/>
      <c r="JXT700" s="169"/>
      <c r="JXU700" s="169"/>
      <c r="JXV700" s="169"/>
      <c r="JXW700" s="169"/>
      <c r="JXX700" s="169"/>
      <c r="JXY700" s="169"/>
      <c r="JXZ700" s="169"/>
      <c r="JYA700" s="169"/>
      <c r="JYB700" s="169"/>
      <c r="JYC700" s="546"/>
      <c r="JYD700" s="546"/>
      <c r="JYE700" s="546"/>
      <c r="JYF700" s="546"/>
      <c r="JYG700" s="546"/>
      <c r="JYH700" s="546"/>
      <c r="JYI700" s="546"/>
      <c r="JYJ700" s="546"/>
      <c r="JYK700" s="546"/>
      <c r="JYL700" s="546"/>
      <c r="JYM700" s="546"/>
      <c r="JYN700" s="546"/>
      <c r="JYO700" s="546"/>
      <c r="JYP700" s="546"/>
      <c r="JYQ700" s="546"/>
      <c r="JYR700" s="546"/>
      <c r="JYS700" s="546"/>
      <c r="JYT700" s="546"/>
      <c r="JYU700" s="546"/>
      <c r="JYV700" s="546"/>
      <c r="JYW700" s="546"/>
      <c r="JYX700" s="546"/>
      <c r="JYY700" s="546"/>
      <c r="JYZ700" s="546"/>
      <c r="JZA700" s="89"/>
      <c r="JZB700" s="89"/>
      <c r="JZC700" s="89"/>
      <c r="JZD700" s="89"/>
      <c r="JZE700" s="89"/>
      <c r="JZF700" s="546"/>
      <c r="JZG700" s="546"/>
      <c r="JZH700" s="89"/>
      <c r="JZI700" s="89"/>
      <c r="JZJ700" s="546"/>
      <c r="JZK700" s="546"/>
      <c r="JZL700" s="89"/>
      <c r="JZM700" s="89"/>
      <c r="JZN700" s="546"/>
      <c r="JZO700" s="546"/>
      <c r="JZP700" s="546"/>
      <c r="JZQ700" s="546"/>
      <c r="JZR700" s="546"/>
      <c r="JZS700" s="546"/>
      <c r="JZT700" s="546"/>
      <c r="JZU700" s="89"/>
      <c r="JZV700" s="89"/>
      <c r="JZW700" s="546"/>
      <c r="JZX700" s="546"/>
      <c r="JZY700" s="89"/>
      <c r="JZZ700" s="89"/>
      <c r="KAA700" s="546"/>
      <c r="KAB700" s="546"/>
      <c r="KAC700" s="546"/>
      <c r="KAD700" s="546"/>
      <c r="KAE700" s="546"/>
      <c r="KAF700" s="204"/>
      <c r="KAG700" s="108"/>
      <c r="KAH700" s="546"/>
      <c r="KAI700" s="546"/>
      <c r="KAJ700" s="546"/>
      <c r="KAK700" s="546"/>
      <c r="KAL700" s="546"/>
      <c r="KAM700" s="546"/>
      <c r="KAN700" s="546"/>
      <c r="KAO700" s="169"/>
      <c r="KAP700" s="169"/>
      <c r="KAQ700" s="169"/>
      <c r="KAR700" s="169"/>
      <c r="KAS700" s="169"/>
      <c r="KAT700" s="169"/>
      <c r="KAU700" s="169"/>
      <c r="KAV700" s="169"/>
      <c r="KAW700" s="169"/>
      <c r="KAX700" s="169"/>
      <c r="KAY700" s="169"/>
      <c r="KAZ700" s="169"/>
      <c r="KBA700" s="169"/>
      <c r="KBB700" s="169"/>
      <c r="KBC700" s="169"/>
      <c r="KBD700" s="169"/>
      <c r="KBE700" s="169"/>
      <c r="KBF700" s="169"/>
      <c r="KBG700" s="169"/>
      <c r="KBH700" s="169"/>
      <c r="KBI700" s="169"/>
      <c r="KBJ700" s="169"/>
      <c r="KBK700" s="169"/>
      <c r="KBL700" s="169"/>
      <c r="KBM700" s="169"/>
      <c r="KBN700" s="169"/>
      <c r="KBO700" s="169"/>
      <c r="KBP700" s="169"/>
      <c r="KBQ700" s="169"/>
      <c r="KBR700" s="169"/>
      <c r="KBS700" s="169"/>
      <c r="KBT700" s="169"/>
      <c r="KBU700" s="169"/>
      <c r="KBV700" s="169"/>
      <c r="KBW700" s="169"/>
      <c r="KBX700" s="169"/>
      <c r="KBY700" s="169"/>
      <c r="KBZ700" s="169"/>
      <c r="KCA700" s="169"/>
      <c r="KCB700" s="169"/>
      <c r="KCC700" s="169"/>
      <c r="KCD700" s="169"/>
      <c r="KCE700" s="169"/>
      <c r="KCF700" s="169"/>
      <c r="KCG700" s="546"/>
      <c r="KCH700" s="546"/>
      <c r="KCI700" s="546"/>
      <c r="KCJ700" s="546"/>
      <c r="KCK700" s="546"/>
      <c r="KCL700" s="546"/>
      <c r="KCM700" s="546"/>
      <c r="KCN700" s="546"/>
      <c r="KCO700" s="546"/>
      <c r="KCP700" s="546"/>
      <c r="KCQ700" s="546"/>
      <c r="KCR700" s="546"/>
      <c r="KCS700" s="546"/>
      <c r="KCT700" s="546"/>
      <c r="KCU700" s="546"/>
      <c r="KCV700" s="546"/>
      <c r="KCW700" s="546"/>
      <c r="KCX700" s="546"/>
      <c r="KCY700" s="546"/>
      <c r="KCZ700" s="546"/>
      <c r="KDA700" s="546"/>
      <c r="KDB700" s="546"/>
      <c r="KDC700" s="546"/>
      <c r="KDD700" s="546"/>
      <c r="KDE700" s="89"/>
      <c r="KDF700" s="89"/>
      <c r="KDG700" s="89"/>
      <c r="KDH700" s="89"/>
      <c r="KDI700" s="89"/>
      <c r="KDJ700" s="546"/>
      <c r="KDK700" s="546"/>
      <c r="KDL700" s="89"/>
      <c r="KDM700" s="89"/>
      <c r="KDN700" s="546"/>
      <c r="KDO700" s="546"/>
      <c r="KDP700" s="89"/>
      <c r="KDQ700" s="89"/>
      <c r="KDR700" s="546"/>
      <c r="KDS700" s="546"/>
      <c r="KDT700" s="546"/>
      <c r="KDU700" s="546"/>
      <c r="KDV700" s="546"/>
      <c r="KDW700" s="546"/>
      <c r="KDX700" s="546"/>
      <c r="KDY700" s="89"/>
      <c r="KDZ700" s="89"/>
      <c r="KEA700" s="546"/>
      <c r="KEB700" s="546"/>
      <c r="KEC700" s="89"/>
      <c r="KED700" s="89"/>
      <c r="KEE700" s="546"/>
      <c r="KEF700" s="546"/>
      <c r="KEG700" s="546"/>
      <c r="KEH700" s="546"/>
      <c r="KEI700" s="546"/>
      <c r="KEJ700" s="204"/>
      <c r="KEK700" s="108"/>
      <c r="KEL700" s="546"/>
      <c r="KEM700" s="546"/>
      <c r="KEN700" s="546"/>
      <c r="KEO700" s="546"/>
      <c r="KEP700" s="546"/>
      <c r="KEQ700" s="546"/>
      <c r="KER700" s="546"/>
      <c r="KES700" s="169"/>
      <c r="KET700" s="169"/>
      <c r="KEU700" s="169"/>
      <c r="KEV700" s="169"/>
      <c r="KEW700" s="169"/>
      <c r="KEX700" s="169"/>
      <c r="KEY700" s="169"/>
      <c r="KEZ700" s="169"/>
      <c r="KFA700" s="169"/>
      <c r="KFB700" s="169"/>
      <c r="KFC700" s="169"/>
      <c r="KFD700" s="169"/>
      <c r="KFE700" s="169"/>
      <c r="KFF700" s="169"/>
      <c r="KFG700" s="169"/>
      <c r="KFH700" s="169"/>
      <c r="KFI700" s="169"/>
      <c r="KFJ700" s="169"/>
      <c r="KFK700" s="169"/>
      <c r="KFL700" s="169"/>
      <c r="KFM700" s="169"/>
      <c r="KFN700" s="169"/>
      <c r="KFO700" s="169"/>
      <c r="KFP700" s="169"/>
      <c r="KFQ700" s="169"/>
      <c r="KFR700" s="169"/>
      <c r="KFS700" s="169"/>
      <c r="KFT700" s="169"/>
      <c r="KFU700" s="169"/>
      <c r="KFV700" s="169"/>
      <c r="KFW700" s="169"/>
      <c r="KFX700" s="169"/>
      <c r="KFY700" s="169"/>
      <c r="KFZ700" s="169"/>
      <c r="KGA700" s="169"/>
      <c r="KGB700" s="169"/>
      <c r="KGC700" s="169"/>
      <c r="KGD700" s="169"/>
      <c r="KGE700" s="169"/>
      <c r="KGF700" s="169"/>
      <c r="KGG700" s="169"/>
      <c r="KGH700" s="169"/>
      <c r="KGI700" s="169"/>
      <c r="KGJ700" s="169"/>
      <c r="KGK700" s="546"/>
      <c r="KGL700" s="546"/>
      <c r="KGM700" s="546"/>
      <c r="KGN700" s="546"/>
      <c r="KGO700" s="546"/>
      <c r="KGP700" s="546"/>
      <c r="KGQ700" s="546"/>
      <c r="KGR700" s="546"/>
      <c r="KGS700" s="546"/>
      <c r="KGT700" s="546"/>
      <c r="KGU700" s="546"/>
      <c r="KGV700" s="546"/>
      <c r="KGW700" s="546"/>
      <c r="KGX700" s="546"/>
      <c r="KGY700" s="546"/>
      <c r="KGZ700" s="546"/>
      <c r="KHA700" s="546"/>
      <c r="KHB700" s="546"/>
      <c r="KHC700" s="546"/>
      <c r="KHD700" s="546"/>
      <c r="KHE700" s="546"/>
      <c r="KHF700" s="546"/>
      <c r="KHG700" s="546"/>
      <c r="KHH700" s="546"/>
      <c r="KHI700" s="89"/>
      <c r="KHJ700" s="89"/>
      <c r="KHK700" s="89"/>
      <c r="KHL700" s="89"/>
      <c r="KHM700" s="89"/>
      <c r="KHN700" s="546"/>
      <c r="KHO700" s="546"/>
      <c r="KHP700" s="89"/>
      <c r="KHQ700" s="89"/>
      <c r="KHR700" s="546"/>
      <c r="KHS700" s="546"/>
      <c r="KHT700" s="89"/>
      <c r="KHU700" s="89"/>
      <c r="KHV700" s="546"/>
      <c r="KHW700" s="546"/>
      <c r="KHX700" s="546"/>
      <c r="KHY700" s="546"/>
      <c r="KHZ700" s="546"/>
      <c r="KIA700" s="546"/>
      <c r="KIB700" s="546"/>
      <c r="KIC700" s="89"/>
      <c r="KID700" s="89"/>
      <c r="KIE700" s="546"/>
      <c r="KIF700" s="546"/>
      <c r="KIG700" s="89"/>
      <c r="KIH700" s="89"/>
      <c r="KII700" s="546"/>
      <c r="KIJ700" s="546"/>
      <c r="KIK700" s="546"/>
      <c r="KIL700" s="546"/>
      <c r="KIM700" s="546"/>
      <c r="KIN700" s="204"/>
      <c r="KIO700" s="108"/>
      <c r="KIP700" s="546"/>
      <c r="KIQ700" s="546"/>
      <c r="KIR700" s="546"/>
      <c r="KIS700" s="546"/>
      <c r="KIT700" s="546"/>
      <c r="KIU700" s="546"/>
      <c r="KIV700" s="546"/>
      <c r="KIW700" s="169"/>
      <c r="KIX700" s="169"/>
      <c r="KIY700" s="169"/>
      <c r="KIZ700" s="169"/>
      <c r="KJA700" s="169"/>
      <c r="KJB700" s="169"/>
      <c r="KJC700" s="169"/>
      <c r="KJD700" s="169"/>
      <c r="KJE700" s="169"/>
      <c r="KJF700" s="169"/>
      <c r="KJG700" s="169"/>
      <c r="KJH700" s="169"/>
      <c r="KJI700" s="169"/>
      <c r="KJJ700" s="169"/>
      <c r="KJK700" s="169"/>
      <c r="KJL700" s="169"/>
      <c r="KJM700" s="169"/>
      <c r="KJN700" s="169"/>
      <c r="KJO700" s="169"/>
      <c r="KJP700" s="169"/>
      <c r="KJQ700" s="169"/>
      <c r="KJR700" s="169"/>
      <c r="KJS700" s="169"/>
      <c r="KJT700" s="169"/>
      <c r="KJU700" s="169"/>
      <c r="KJV700" s="169"/>
      <c r="KJW700" s="169"/>
      <c r="KJX700" s="169"/>
      <c r="KJY700" s="169"/>
      <c r="KJZ700" s="169"/>
      <c r="KKA700" s="169"/>
      <c r="KKB700" s="169"/>
      <c r="KKC700" s="169"/>
      <c r="KKD700" s="169"/>
      <c r="KKE700" s="169"/>
      <c r="KKF700" s="169"/>
      <c r="KKG700" s="169"/>
      <c r="KKH700" s="169"/>
      <c r="KKI700" s="169"/>
      <c r="KKJ700" s="169"/>
      <c r="KKK700" s="169"/>
      <c r="KKL700" s="169"/>
      <c r="KKM700" s="169"/>
      <c r="KKN700" s="169"/>
      <c r="KKO700" s="546"/>
      <c r="KKP700" s="546"/>
      <c r="KKQ700" s="546"/>
      <c r="KKR700" s="546"/>
      <c r="KKS700" s="546"/>
      <c r="KKT700" s="546"/>
      <c r="KKU700" s="546"/>
      <c r="KKV700" s="546"/>
      <c r="KKW700" s="546"/>
      <c r="KKX700" s="546"/>
      <c r="KKY700" s="546"/>
      <c r="KKZ700" s="546"/>
      <c r="KLA700" s="546"/>
      <c r="KLB700" s="546"/>
      <c r="KLC700" s="546"/>
      <c r="KLD700" s="546"/>
      <c r="KLE700" s="546"/>
      <c r="KLF700" s="546"/>
      <c r="KLG700" s="546"/>
      <c r="KLH700" s="546"/>
      <c r="KLI700" s="546"/>
      <c r="KLJ700" s="546"/>
      <c r="KLK700" s="546"/>
      <c r="KLL700" s="546"/>
      <c r="KLM700" s="89"/>
      <c r="KLN700" s="89"/>
      <c r="KLO700" s="89"/>
      <c r="KLP700" s="89"/>
      <c r="KLQ700" s="89"/>
      <c r="KLR700" s="546"/>
      <c r="KLS700" s="546"/>
      <c r="KLT700" s="89"/>
      <c r="KLU700" s="89"/>
      <c r="KLV700" s="546"/>
      <c r="KLW700" s="546"/>
      <c r="KLX700" s="89"/>
      <c r="KLY700" s="89"/>
      <c r="KLZ700" s="546"/>
      <c r="KMA700" s="546"/>
      <c r="KMB700" s="546"/>
      <c r="KMC700" s="546"/>
      <c r="KMD700" s="546"/>
      <c r="KME700" s="546"/>
      <c r="KMF700" s="546"/>
      <c r="KMG700" s="89"/>
      <c r="KMH700" s="89"/>
      <c r="KMI700" s="546"/>
      <c r="KMJ700" s="546"/>
      <c r="KMK700" s="89"/>
      <c r="KML700" s="89"/>
      <c r="KMM700" s="546"/>
      <c r="KMN700" s="546"/>
      <c r="KMO700" s="546"/>
      <c r="KMP700" s="546"/>
      <c r="KMQ700" s="546"/>
      <c r="KMR700" s="204"/>
      <c r="KMS700" s="108"/>
      <c r="KMT700" s="546"/>
      <c r="KMU700" s="546"/>
      <c r="KMV700" s="546"/>
      <c r="KMW700" s="546"/>
      <c r="KMX700" s="546"/>
      <c r="KMY700" s="546"/>
      <c r="KMZ700" s="546"/>
      <c r="KNA700" s="169"/>
      <c r="KNB700" s="169"/>
      <c r="KNC700" s="169"/>
      <c r="KND700" s="169"/>
      <c r="KNE700" s="169"/>
      <c r="KNF700" s="169"/>
      <c r="KNG700" s="169"/>
      <c r="KNH700" s="169"/>
      <c r="KNI700" s="169"/>
      <c r="KNJ700" s="169"/>
      <c r="KNK700" s="169"/>
      <c r="KNL700" s="169"/>
      <c r="KNM700" s="169"/>
      <c r="KNN700" s="169"/>
      <c r="KNO700" s="169"/>
      <c r="KNP700" s="169"/>
      <c r="KNQ700" s="169"/>
      <c r="KNR700" s="169"/>
      <c r="KNS700" s="169"/>
      <c r="KNT700" s="169"/>
      <c r="KNU700" s="169"/>
      <c r="KNV700" s="169"/>
      <c r="KNW700" s="169"/>
      <c r="KNX700" s="169"/>
      <c r="KNY700" s="169"/>
      <c r="KNZ700" s="169"/>
      <c r="KOA700" s="169"/>
      <c r="KOB700" s="169"/>
      <c r="KOC700" s="169"/>
      <c r="KOD700" s="169"/>
      <c r="KOE700" s="169"/>
      <c r="KOF700" s="169"/>
      <c r="KOG700" s="169"/>
      <c r="KOH700" s="169"/>
      <c r="KOI700" s="169"/>
      <c r="KOJ700" s="169"/>
      <c r="KOK700" s="169"/>
      <c r="KOL700" s="169"/>
      <c r="KOM700" s="169"/>
      <c r="KON700" s="169"/>
      <c r="KOO700" s="169"/>
      <c r="KOP700" s="169"/>
      <c r="KOQ700" s="169"/>
      <c r="KOR700" s="169"/>
      <c r="KOS700" s="546"/>
      <c r="KOT700" s="546"/>
      <c r="KOU700" s="546"/>
      <c r="KOV700" s="546"/>
      <c r="KOW700" s="546"/>
      <c r="KOX700" s="546"/>
      <c r="KOY700" s="546"/>
      <c r="KOZ700" s="546"/>
      <c r="KPA700" s="546"/>
      <c r="KPB700" s="546"/>
      <c r="KPC700" s="546"/>
      <c r="KPD700" s="546"/>
      <c r="KPE700" s="546"/>
      <c r="KPF700" s="546"/>
      <c r="KPG700" s="546"/>
      <c r="KPH700" s="546"/>
      <c r="KPI700" s="546"/>
      <c r="KPJ700" s="546"/>
      <c r="KPK700" s="546"/>
      <c r="KPL700" s="546"/>
      <c r="KPM700" s="546"/>
      <c r="KPN700" s="546"/>
      <c r="KPO700" s="546"/>
      <c r="KPP700" s="546"/>
      <c r="KPQ700" s="89"/>
      <c r="KPR700" s="89"/>
      <c r="KPS700" s="89"/>
      <c r="KPT700" s="89"/>
      <c r="KPU700" s="89"/>
      <c r="KPV700" s="546"/>
      <c r="KPW700" s="546"/>
      <c r="KPX700" s="89"/>
      <c r="KPY700" s="89"/>
      <c r="KPZ700" s="546"/>
      <c r="KQA700" s="546"/>
      <c r="KQB700" s="89"/>
      <c r="KQC700" s="89"/>
      <c r="KQD700" s="546"/>
      <c r="KQE700" s="546"/>
      <c r="KQF700" s="546"/>
      <c r="KQG700" s="546"/>
      <c r="KQH700" s="546"/>
      <c r="KQI700" s="546"/>
      <c r="KQJ700" s="546"/>
      <c r="KQK700" s="89"/>
      <c r="KQL700" s="89"/>
      <c r="KQM700" s="546"/>
      <c r="KQN700" s="546"/>
      <c r="KQO700" s="89"/>
      <c r="KQP700" s="89"/>
      <c r="KQQ700" s="546"/>
      <c r="KQR700" s="546"/>
      <c r="KQS700" s="546"/>
      <c r="KQT700" s="546"/>
      <c r="KQU700" s="546"/>
      <c r="KQV700" s="204"/>
      <c r="KQW700" s="108"/>
      <c r="KQX700" s="546"/>
      <c r="KQY700" s="546"/>
      <c r="KQZ700" s="546"/>
      <c r="KRA700" s="546"/>
      <c r="KRB700" s="546"/>
      <c r="KRC700" s="546"/>
      <c r="KRD700" s="546"/>
      <c r="KRE700" s="169"/>
      <c r="KRF700" s="169"/>
      <c r="KRG700" s="169"/>
      <c r="KRH700" s="169"/>
      <c r="KRI700" s="169"/>
      <c r="KRJ700" s="169"/>
      <c r="KRK700" s="169"/>
      <c r="KRL700" s="169"/>
      <c r="KRM700" s="169"/>
      <c r="KRN700" s="169"/>
      <c r="KRO700" s="169"/>
      <c r="KRP700" s="169"/>
      <c r="KRQ700" s="169"/>
      <c r="KRR700" s="169"/>
      <c r="KRS700" s="169"/>
      <c r="KRT700" s="169"/>
      <c r="KRU700" s="169"/>
      <c r="KRV700" s="169"/>
      <c r="KRW700" s="169"/>
      <c r="KRX700" s="169"/>
      <c r="KRY700" s="169"/>
      <c r="KRZ700" s="169"/>
      <c r="KSA700" s="169"/>
      <c r="KSB700" s="169"/>
      <c r="KSC700" s="169"/>
      <c r="KSD700" s="169"/>
      <c r="KSE700" s="169"/>
      <c r="KSF700" s="169"/>
      <c r="KSG700" s="169"/>
      <c r="KSH700" s="169"/>
      <c r="KSI700" s="169"/>
      <c r="KSJ700" s="169"/>
      <c r="KSK700" s="169"/>
      <c r="KSL700" s="169"/>
      <c r="KSM700" s="169"/>
      <c r="KSN700" s="169"/>
      <c r="KSO700" s="169"/>
      <c r="KSP700" s="169"/>
      <c r="KSQ700" s="169"/>
      <c r="KSR700" s="169"/>
      <c r="KSS700" s="169"/>
      <c r="KST700" s="169"/>
      <c r="KSU700" s="169"/>
      <c r="KSV700" s="169"/>
      <c r="KSW700" s="546"/>
      <c r="KSX700" s="546"/>
      <c r="KSY700" s="546"/>
      <c r="KSZ700" s="546"/>
      <c r="KTA700" s="546"/>
      <c r="KTB700" s="546"/>
      <c r="KTC700" s="546"/>
      <c r="KTD700" s="546"/>
      <c r="KTE700" s="546"/>
      <c r="KTF700" s="546"/>
      <c r="KTG700" s="546"/>
      <c r="KTH700" s="546"/>
      <c r="KTI700" s="546"/>
      <c r="KTJ700" s="546"/>
      <c r="KTK700" s="546"/>
      <c r="KTL700" s="546"/>
      <c r="KTM700" s="546"/>
      <c r="KTN700" s="546"/>
      <c r="KTO700" s="546"/>
      <c r="KTP700" s="546"/>
      <c r="KTQ700" s="546"/>
      <c r="KTR700" s="546"/>
      <c r="KTS700" s="546"/>
      <c r="KTT700" s="546"/>
      <c r="KTU700" s="89"/>
      <c r="KTV700" s="89"/>
      <c r="KTW700" s="89"/>
      <c r="KTX700" s="89"/>
      <c r="KTY700" s="89"/>
      <c r="KTZ700" s="546"/>
      <c r="KUA700" s="546"/>
      <c r="KUB700" s="89"/>
      <c r="KUC700" s="89"/>
      <c r="KUD700" s="546"/>
      <c r="KUE700" s="546"/>
      <c r="KUF700" s="89"/>
      <c r="KUG700" s="89"/>
      <c r="KUH700" s="546"/>
      <c r="KUI700" s="546"/>
      <c r="KUJ700" s="546"/>
      <c r="KUK700" s="546"/>
      <c r="KUL700" s="546"/>
      <c r="KUM700" s="546"/>
      <c r="KUN700" s="546"/>
      <c r="KUO700" s="89"/>
      <c r="KUP700" s="89"/>
      <c r="KUQ700" s="546"/>
      <c r="KUR700" s="546"/>
      <c r="KUS700" s="89"/>
      <c r="KUT700" s="89"/>
      <c r="KUU700" s="546"/>
      <c r="KUV700" s="546"/>
      <c r="KUW700" s="546"/>
      <c r="KUX700" s="546"/>
      <c r="KUY700" s="546"/>
      <c r="KUZ700" s="204"/>
      <c r="KVA700" s="108"/>
      <c r="KVB700" s="546"/>
      <c r="KVC700" s="546"/>
      <c r="KVD700" s="546"/>
      <c r="KVE700" s="546"/>
      <c r="KVF700" s="546"/>
      <c r="KVG700" s="546"/>
      <c r="KVH700" s="546"/>
      <c r="KVI700" s="169"/>
      <c r="KVJ700" s="169"/>
      <c r="KVK700" s="169"/>
      <c r="KVL700" s="169"/>
      <c r="KVM700" s="169"/>
      <c r="KVN700" s="169"/>
      <c r="KVO700" s="169"/>
      <c r="KVP700" s="169"/>
      <c r="KVQ700" s="169"/>
      <c r="KVR700" s="169"/>
      <c r="KVS700" s="169"/>
      <c r="KVT700" s="169"/>
      <c r="KVU700" s="169"/>
      <c r="KVV700" s="169"/>
      <c r="KVW700" s="169"/>
      <c r="KVX700" s="169"/>
      <c r="KVY700" s="169"/>
      <c r="KVZ700" s="169"/>
      <c r="KWA700" s="169"/>
      <c r="KWB700" s="169"/>
      <c r="KWC700" s="169"/>
      <c r="KWD700" s="169"/>
      <c r="KWE700" s="169"/>
      <c r="KWF700" s="169"/>
      <c r="KWG700" s="169"/>
      <c r="KWH700" s="169"/>
      <c r="KWI700" s="169"/>
      <c r="KWJ700" s="169"/>
      <c r="KWK700" s="169"/>
      <c r="KWL700" s="169"/>
      <c r="KWM700" s="169"/>
      <c r="KWN700" s="169"/>
      <c r="KWO700" s="169"/>
      <c r="KWP700" s="169"/>
      <c r="KWQ700" s="169"/>
      <c r="KWR700" s="169"/>
      <c r="KWS700" s="169"/>
      <c r="KWT700" s="169"/>
      <c r="KWU700" s="169"/>
      <c r="KWV700" s="169"/>
      <c r="KWW700" s="169"/>
      <c r="KWX700" s="169"/>
      <c r="KWY700" s="169"/>
      <c r="KWZ700" s="169"/>
      <c r="KXA700" s="546"/>
      <c r="KXB700" s="546"/>
      <c r="KXC700" s="546"/>
      <c r="KXD700" s="546"/>
      <c r="KXE700" s="546"/>
      <c r="KXF700" s="546"/>
      <c r="KXG700" s="546"/>
      <c r="KXH700" s="546"/>
      <c r="KXI700" s="546"/>
      <c r="KXJ700" s="546"/>
      <c r="KXK700" s="546"/>
      <c r="KXL700" s="546"/>
      <c r="KXM700" s="546"/>
      <c r="KXN700" s="546"/>
      <c r="KXO700" s="546"/>
      <c r="KXP700" s="546"/>
      <c r="KXQ700" s="546"/>
      <c r="KXR700" s="546"/>
      <c r="KXS700" s="546"/>
      <c r="KXT700" s="546"/>
      <c r="KXU700" s="546"/>
      <c r="KXV700" s="546"/>
      <c r="KXW700" s="546"/>
      <c r="KXX700" s="546"/>
      <c r="KXY700" s="89"/>
      <c r="KXZ700" s="89"/>
      <c r="KYA700" s="89"/>
      <c r="KYB700" s="89"/>
      <c r="KYC700" s="89"/>
      <c r="KYD700" s="546"/>
      <c r="KYE700" s="546"/>
      <c r="KYF700" s="89"/>
      <c r="KYG700" s="89"/>
      <c r="KYH700" s="546"/>
      <c r="KYI700" s="546"/>
      <c r="KYJ700" s="89"/>
      <c r="KYK700" s="89"/>
      <c r="KYL700" s="546"/>
      <c r="KYM700" s="546"/>
      <c r="KYN700" s="546"/>
      <c r="KYO700" s="546"/>
      <c r="KYP700" s="546"/>
      <c r="KYQ700" s="546"/>
      <c r="KYR700" s="546"/>
      <c r="KYS700" s="89"/>
      <c r="KYT700" s="89"/>
      <c r="KYU700" s="546"/>
      <c r="KYV700" s="546"/>
      <c r="KYW700" s="89"/>
      <c r="KYX700" s="89"/>
      <c r="KYY700" s="546"/>
      <c r="KYZ700" s="546"/>
      <c r="KZA700" s="546"/>
      <c r="KZB700" s="546"/>
      <c r="KZC700" s="546"/>
      <c r="KZD700" s="204"/>
      <c r="KZE700" s="108"/>
      <c r="KZF700" s="546"/>
      <c r="KZG700" s="546"/>
      <c r="KZH700" s="546"/>
      <c r="KZI700" s="546"/>
      <c r="KZJ700" s="546"/>
      <c r="KZK700" s="546"/>
      <c r="KZL700" s="546"/>
      <c r="KZM700" s="169"/>
      <c r="KZN700" s="169"/>
      <c r="KZO700" s="169"/>
      <c r="KZP700" s="169"/>
      <c r="KZQ700" s="169"/>
      <c r="KZR700" s="169"/>
      <c r="KZS700" s="169"/>
      <c r="KZT700" s="169"/>
      <c r="KZU700" s="169"/>
      <c r="KZV700" s="169"/>
      <c r="KZW700" s="169"/>
      <c r="KZX700" s="169"/>
      <c r="KZY700" s="169"/>
      <c r="KZZ700" s="169"/>
      <c r="LAA700" s="169"/>
      <c r="LAB700" s="169"/>
      <c r="LAC700" s="169"/>
      <c r="LAD700" s="169"/>
      <c r="LAE700" s="169"/>
      <c r="LAF700" s="169"/>
      <c r="LAG700" s="169"/>
      <c r="LAH700" s="169"/>
      <c r="LAI700" s="169"/>
      <c r="LAJ700" s="169"/>
      <c r="LAK700" s="169"/>
      <c r="LAL700" s="169"/>
      <c r="LAM700" s="169"/>
      <c r="LAN700" s="169"/>
      <c r="LAO700" s="169"/>
      <c r="LAP700" s="169"/>
      <c r="LAQ700" s="169"/>
      <c r="LAR700" s="169"/>
      <c r="LAS700" s="169"/>
      <c r="LAT700" s="169"/>
      <c r="LAU700" s="169"/>
      <c r="LAV700" s="169"/>
      <c r="LAW700" s="169"/>
      <c r="LAX700" s="169"/>
      <c r="LAY700" s="169"/>
      <c r="LAZ700" s="169"/>
      <c r="LBA700" s="169"/>
      <c r="LBB700" s="169"/>
      <c r="LBC700" s="169"/>
      <c r="LBD700" s="169"/>
      <c r="LBE700" s="546"/>
      <c r="LBF700" s="546"/>
      <c r="LBG700" s="546"/>
      <c r="LBH700" s="546"/>
      <c r="LBI700" s="546"/>
      <c r="LBJ700" s="546"/>
      <c r="LBK700" s="546"/>
      <c r="LBL700" s="546"/>
      <c r="LBM700" s="546"/>
      <c r="LBN700" s="546"/>
      <c r="LBO700" s="546"/>
      <c r="LBP700" s="546"/>
      <c r="LBQ700" s="546"/>
      <c r="LBR700" s="546"/>
      <c r="LBS700" s="546"/>
      <c r="LBT700" s="546"/>
      <c r="LBU700" s="546"/>
      <c r="LBV700" s="546"/>
      <c r="LBW700" s="546"/>
      <c r="LBX700" s="546"/>
      <c r="LBY700" s="546"/>
      <c r="LBZ700" s="546"/>
      <c r="LCA700" s="546"/>
      <c r="LCB700" s="546"/>
      <c r="LCC700" s="89"/>
      <c r="LCD700" s="89"/>
      <c r="LCE700" s="89"/>
      <c r="LCF700" s="89"/>
      <c r="LCG700" s="89"/>
      <c r="LCH700" s="546"/>
      <c r="LCI700" s="546"/>
      <c r="LCJ700" s="89"/>
      <c r="LCK700" s="89"/>
      <c r="LCL700" s="546"/>
      <c r="LCM700" s="546"/>
      <c r="LCN700" s="89"/>
      <c r="LCO700" s="89"/>
      <c r="LCP700" s="546"/>
      <c r="LCQ700" s="546"/>
      <c r="LCR700" s="546"/>
      <c r="LCS700" s="546"/>
      <c r="LCT700" s="546"/>
      <c r="LCU700" s="546"/>
      <c r="LCV700" s="546"/>
      <c r="LCW700" s="89"/>
      <c r="LCX700" s="89"/>
      <c r="LCY700" s="546"/>
      <c r="LCZ700" s="546"/>
      <c r="LDA700" s="89"/>
      <c r="LDB700" s="89"/>
      <c r="LDC700" s="546"/>
      <c r="LDD700" s="546"/>
      <c r="LDE700" s="546"/>
      <c r="LDF700" s="546"/>
      <c r="LDG700" s="546"/>
      <c r="LDH700" s="204"/>
      <c r="LDI700" s="108"/>
      <c r="LDJ700" s="546"/>
      <c r="LDK700" s="546"/>
      <c r="LDL700" s="546"/>
      <c r="LDM700" s="546"/>
      <c r="LDN700" s="546"/>
      <c r="LDO700" s="546"/>
      <c r="LDP700" s="546"/>
      <c r="LDQ700" s="169"/>
      <c r="LDR700" s="169"/>
      <c r="LDS700" s="169"/>
      <c r="LDT700" s="169"/>
      <c r="LDU700" s="169"/>
      <c r="LDV700" s="169"/>
      <c r="LDW700" s="169"/>
      <c r="LDX700" s="169"/>
      <c r="LDY700" s="169"/>
      <c r="LDZ700" s="169"/>
      <c r="LEA700" s="169"/>
      <c r="LEB700" s="169"/>
      <c r="LEC700" s="169"/>
      <c r="LED700" s="169"/>
      <c r="LEE700" s="169"/>
      <c r="LEF700" s="169"/>
      <c r="LEG700" s="169"/>
      <c r="LEH700" s="169"/>
      <c r="LEI700" s="169"/>
      <c r="LEJ700" s="169"/>
      <c r="LEK700" s="169"/>
      <c r="LEL700" s="169"/>
      <c r="LEM700" s="169"/>
      <c r="LEN700" s="169"/>
      <c r="LEO700" s="169"/>
      <c r="LEP700" s="169"/>
      <c r="LEQ700" s="169"/>
      <c r="LER700" s="169"/>
      <c r="LES700" s="169"/>
      <c r="LET700" s="169"/>
      <c r="LEU700" s="169"/>
      <c r="LEV700" s="169"/>
      <c r="LEW700" s="169"/>
      <c r="LEX700" s="169"/>
      <c r="LEY700" s="169"/>
      <c r="LEZ700" s="169"/>
      <c r="LFA700" s="169"/>
      <c r="LFB700" s="169"/>
      <c r="LFC700" s="169"/>
      <c r="LFD700" s="169"/>
      <c r="LFE700" s="169"/>
      <c r="LFF700" s="169"/>
      <c r="LFG700" s="169"/>
      <c r="LFH700" s="169"/>
      <c r="LFI700" s="546"/>
      <c r="LFJ700" s="546"/>
      <c r="LFK700" s="546"/>
      <c r="LFL700" s="546"/>
      <c r="LFM700" s="546"/>
      <c r="LFN700" s="546"/>
      <c r="LFO700" s="546"/>
      <c r="LFP700" s="546"/>
      <c r="LFQ700" s="546"/>
      <c r="LFR700" s="546"/>
      <c r="LFS700" s="546"/>
      <c r="LFT700" s="546"/>
      <c r="LFU700" s="546"/>
      <c r="LFV700" s="546"/>
      <c r="LFW700" s="546"/>
      <c r="LFX700" s="546"/>
      <c r="LFY700" s="546"/>
      <c r="LFZ700" s="546"/>
      <c r="LGA700" s="546"/>
      <c r="LGB700" s="546"/>
      <c r="LGC700" s="546"/>
      <c r="LGD700" s="546"/>
      <c r="LGE700" s="546"/>
      <c r="LGF700" s="546"/>
      <c r="LGG700" s="89"/>
      <c r="LGH700" s="89"/>
      <c r="LGI700" s="89"/>
      <c r="LGJ700" s="89"/>
      <c r="LGK700" s="89"/>
      <c r="LGL700" s="546"/>
      <c r="LGM700" s="546"/>
      <c r="LGN700" s="89"/>
      <c r="LGO700" s="89"/>
      <c r="LGP700" s="546"/>
      <c r="LGQ700" s="546"/>
      <c r="LGR700" s="89"/>
      <c r="LGS700" s="89"/>
      <c r="LGT700" s="546"/>
      <c r="LGU700" s="546"/>
      <c r="LGV700" s="546"/>
      <c r="LGW700" s="546"/>
      <c r="LGX700" s="546"/>
      <c r="LGY700" s="546"/>
      <c r="LGZ700" s="546"/>
      <c r="LHA700" s="89"/>
      <c r="LHB700" s="89"/>
      <c r="LHC700" s="546"/>
      <c r="LHD700" s="546"/>
      <c r="LHE700" s="89"/>
      <c r="LHF700" s="89"/>
      <c r="LHG700" s="546"/>
      <c r="LHH700" s="546"/>
      <c r="LHI700" s="546"/>
      <c r="LHJ700" s="546"/>
      <c r="LHK700" s="546"/>
      <c r="LHL700" s="204"/>
      <c r="LHM700" s="108"/>
      <c r="LHN700" s="546"/>
      <c r="LHO700" s="546"/>
      <c r="LHP700" s="546"/>
      <c r="LHQ700" s="546"/>
      <c r="LHR700" s="546"/>
      <c r="LHS700" s="546"/>
      <c r="LHT700" s="546"/>
      <c r="LHU700" s="169"/>
      <c r="LHV700" s="169"/>
      <c r="LHW700" s="169"/>
      <c r="LHX700" s="169"/>
      <c r="LHY700" s="169"/>
      <c r="LHZ700" s="169"/>
      <c r="LIA700" s="169"/>
      <c r="LIB700" s="169"/>
      <c r="LIC700" s="169"/>
      <c r="LID700" s="169"/>
      <c r="LIE700" s="169"/>
      <c r="LIF700" s="169"/>
      <c r="LIG700" s="169"/>
      <c r="LIH700" s="169"/>
      <c r="LII700" s="169"/>
      <c r="LIJ700" s="169"/>
      <c r="LIK700" s="169"/>
      <c r="LIL700" s="169"/>
      <c r="LIM700" s="169"/>
      <c r="LIN700" s="169"/>
      <c r="LIO700" s="169"/>
      <c r="LIP700" s="169"/>
      <c r="LIQ700" s="169"/>
      <c r="LIR700" s="169"/>
      <c r="LIS700" s="169"/>
      <c r="LIT700" s="169"/>
      <c r="LIU700" s="169"/>
      <c r="LIV700" s="169"/>
      <c r="LIW700" s="169"/>
      <c r="LIX700" s="169"/>
      <c r="LIY700" s="169"/>
      <c r="LIZ700" s="169"/>
      <c r="LJA700" s="169"/>
      <c r="LJB700" s="169"/>
      <c r="LJC700" s="169"/>
      <c r="LJD700" s="169"/>
      <c r="LJE700" s="169"/>
      <c r="LJF700" s="169"/>
      <c r="LJG700" s="169"/>
      <c r="LJH700" s="169"/>
      <c r="LJI700" s="169"/>
      <c r="LJJ700" s="169"/>
      <c r="LJK700" s="169"/>
      <c r="LJL700" s="169"/>
      <c r="LJM700" s="546"/>
      <c r="LJN700" s="546"/>
      <c r="LJO700" s="546"/>
      <c r="LJP700" s="546"/>
      <c r="LJQ700" s="546"/>
      <c r="LJR700" s="546"/>
      <c r="LJS700" s="546"/>
      <c r="LJT700" s="546"/>
      <c r="LJU700" s="546"/>
      <c r="LJV700" s="546"/>
      <c r="LJW700" s="546"/>
      <c r="LJX700" s="546"/>
      <c r="LJY700" s="546"/>
      <c r="LJZ700" s="546"/>
      <c r="LKA700" s="546"/>
      <c r="LKB700" s="546"/>
      <c r="LKC700" s="546"/>
      <c r="LKD700" s="546"/>
      <c r="LKE700" s="546"/>
      <c r="LKF700" s="546"/>
      <c r="LKG700" s="546"/>
      <c r="LKH700" s="546"/>
      <c r="LKI700" s="546"/>
      <c r="LKJ700" s="546"/>
      <c r="LKK700" s="89"/>
      <c r="LKL700" s="89"/>
      <c r="LKM700" s="89"/>
      <c r="LKN700" s="89"/>
      <c r="LKO700" s="89"/>
      <c r="LKP700" s="546"/>
      <c r="LKQ700" s="546"/>
      <c r="LKR700" s="89"/>
      <c r="LKS700" s="89"/>
      <c r="LKT700" s="546"/>
      <c r="LKU700" s="546"/>
      <c r="LKV700" s="89"/>
      <c r="LKW700" s="89"/>
      <c r="LKX700" s="546"/>
      <c r="LKY700" s="546"/>
      <c r="LKZ700" s="546"/>
      <c r="LLA700" s="546"/>
      <c r="LLB700" s="546"/>
      <c r="LLC700" s="546"/>
      <c r="LLD700" s="546"/>
      <c r="LLE700" s="89"/>
      <c r="LLF700" s="89"/>
      <c r="LLG700" s="546"/>
      <c r="LLH700" s="546"/>
      <c r="LLI700" s="89"/>
      <c r="LLJ700" s="89"/>
      <c r="LLK700" s="546"/>
      <c r="LLL700" s="546"/>
      <c r="LLM700" s="546"/>
      <c r="LLN700" s="546"/>
      <c r="LLO700" s="546"/>
      <c r="LLP700" s="204"/>
      <c r="LLQ700" s="108"/>
      <c r="LLR700" s="546"/>
      <c r="LLS700" s="546"/>
      <c r="LLT700" s="546"/>
      <c r="LLU700" s="546"/>
      <c r="LLV700" s="546"/>
      <c r="LLW700" s="546"/>
      <c r="LLX700" s="546"/>
      <c r="LLY700" s="169"/>
      <c r="LLZ700" s="169"/>
      <c r="LMA700" s="169"/>
      <c r="LMB700" s="169"/>
      <c r="LMC700" s="169"/>
      <c r="LMD700" s="169"/>
      <c r="LME700" s="169"/>
      <c r="LMF700" s="169"/>
      <c r="LMG700" s="169"/>
      <c r="LMH700" s="169"/>
      <c r="LMI700" s="169"/>
      <c r="LMJ700" s="169"/>
      <c r="LMK700" s="169"/>
      <c r="LML700" s="169"/>
      <c r="LMM700" s="169"/>
      <c r="LMN700" s="169"/>
      <c r="LMO700" s="169"/>
      <c r="LMP700" s="169"/>
      <c r="LMQ700" s="169"/>
      <c r="LMR700" s="169"/>
      <c r="LMS700" s="169"/>
      <c r="LMT700" s="169"/>
      <c r="LMU700" s="169"/>
      <c r="LMV700" s="169"/>
      <c r="LMW700" s="169"/>
      <c r="LMX700" s="169"/>
      <c r="LMY700" s="169"/>
      <c r="LMZ700" s="169"/>
      <c r="LNA700" s="169"/>
      <c r="LNB700" s="169"/>
      <c r="LNC700" s="169"/>
      <c r="LND700" s="169"/>
      <c r="LNE700" s="169"/>
      <c r="LNF700" s="169"/>
      <c r="LNG700" s="169"/>
      <c r="LNH700" s="169"/>
      <c r="LNI700" s="169"/>
      <c r="LNJ700" s="169"/>
      <c r="LNK700" s="169"/>
      <c r="LNL700" s="169"/>
      <c r="LNM700" s="169"/>
      <c r="LNN700" s="169"/>
      <c r="LNO700" s="169"/>
      <c r="LNP700" s="169"/>
      <c r="LNQ700" s="546"/>
      <c r="LNR700" s="546"/>
      <c r="LNS700" s="546"/>
      <c r="LNT700" s="546"/>
      <c r="LNU700" s="546"/>
      <c r="LNV700" s="546"/>
      <c r="LNW700" s="546"/>
      <c r="LNX700" s="546"/>
      <c r="LNY700" s="546"/>
      <c r="LNZ700" s="546"/>
      <c r="LOA700" s="546"/>
      <c r="LOB700" s="546"/>
      <c r="LOC700" s="546"/>
      <c r="LOD700" s="546"/>
      <c r="LOE700" s="546"/>
      <c r="LOF700" s="546"/>
      <c r="LOG700" s="546"/>
      <c r="LOH700" s="546"/>
      <c r="LOI700" s="546"/>
      <c r="LOJ700" s="546"/>
      <c r="LOK700" s="546"/>
      <c r="LOL700" s="546"/>
      <c r="LOM700" s="546"/>
      <c r="LON700" s="546"/>
      <c r="LOO700" s="89"/>
      <c r="LOP700" s="89"/>
      <c r="LOQ700" s="89"/>
      <c r="LOR700" s="89"/>
      <c r="LOS700" s="89"/>
      <c r="LOT700" s="546"/>
      <c r="LOU700" s="546"/>
      <c r="LOV700" s="89"/>
      <c r="LOW700" s="89"/>
      <c r="LOX700" s="546"/>
      <c r="LOY700" s="546"/>
      <c r="LOZ700" s="89"/>
      <c r="LPA700" s="89"/>
      <c r="LPB700" s="546"/>
      <c r="LPC700" s="546"/>
      <c r="LPD700" s="546"/>
      <c r="LPE700" s="546"/>
      <c r="LPF700" s="546"/>
      <c r="LPG700" s="546"/>
      <c r="LPH700" s="546"/>
      <c r="LPI700" s="89"/>
      <c r="LPJ700" s="89"/>
      <c r="LPK700" s="546"/>
      <c r="LPL700" s="546"/>
      <c r="LPM700" s="89"/>
      <c r="LPN700" s="89"/>
      <c r="LPO700" s="546"/>
      <c r="LPP700" s="546"/>
      <c r="LPQ700" s="546"/>
      <c r="LPR700" s="546"/>
      <c r="LPS700" s="546"/>
      <c r="LPT700" s="204"/>
      <c r="LPU700" s="108"/>
      <c r="LPV700" s="546"/>
      <c r="LPW700" s="546"/>
      <c r="LPX700" s="546"/>
      <c r="LPY700" s="546"/>
      <c r="LPZ700" s="546"/>
      <c r="LQA700" s="546"/>
      <c r="LQB700" s="546"/>
      <c r="LQC700" s="169"/>
      <c r="LQD700" s="169"/>
      <c r="LQE700" s="169"/>
      <c r="LQF700" s="169"/>
      <c r="LQG700" s="169"/>
      <c r="LQH700" s="169"/>
      <c r="LQI700" s="169"/>
      <c r="LQJ700" s="169"/>
      <c r="LQK700" s="169"/>
      <c r="LQL700" s="169"/>
      <c r="LQM700" s="169"/>
      <c r="LQN700" s="169"/>
      <c r="LQO700" s="169"/>
      <c r="LQP700" s="169"/>
      <c r="LQQ700" s="169"/>
      <c r="LQR700" s="169"/>
      <c r="LQS700" s="169"/>
      <c r="LQT700" s="169"/>
      <c r="LQU700" s="169"/>
      <c r="LQV700" s="169"/>
      <c r="LQW700" s="169"/>
      <c r="LQX700" s="169"/>
      <c r="LQY700" s="169"/>
      <c r="LQZ700" s="169"/>
      <c r="LRA700" s="169"/>
      <c r="LRB700" s="169"/>
      <c r="LRC700" s="169"/>
      <c r="LRD700" s="169"/>
      <c r="LRE700" s="169"/>
      <c r="LRF700" s="169"/>
      <c r="LRG700" s="169"/>
      <c r="LRH700" s="169"/>
      <c r="LRI700" s="169"/>
      <c r="LRJ700" s="169"/>
      <c r="LRK700" s="169"/>
      <c r="LRL700" s="169"/>
      <c r="LRM700" s="169"/>
      <c r="LRN700" s="169"/>
      <c r="LRO700" s="169"/>
      <c r="LRP700" s="169"/>
      <c r="LRQ700" s="169"/>
      <c r="LRR700" s="169"/>
      <c r="LRS700" s="169"/>
      <c r="LRT700" s="169"/>
      <c r="LRU700" s="546"/>
      <c r="LRV700" s="546"/>
      <c r="LRW700" s="546"/>
      <c r="LRX700" s="546"/>
      <c r="LRY700" s="546"/>
      <c r="LRZ700" s="546"/>
      <c r="LSA700" s="546"/>
      <c r="LSB700" s="546"/>
      <c r="LSC700" s="546"/>
      <c r="LSD700" s="546"/>
      <c r="LSE700" s="546"/>
      <c r="LSF700" s="546"/>
      <c r="LSG700" s="546"/>
      <c r="LSH700" s="546"/>
      <c r="LSI700" s="546"/>
      <c r="LSJ700" s="546"/>
      <c r="LSK700" s="546"/>
      <c r="LSL700" s="546"/>
      <c r="LSM700" s="546"/>
      <c r="LSN700" s="546"/>
      <c r="LSO700" s="546"/>
      <c r="LSP700" s="546"/>
      <c r="LSQ700" s="546"/>
      <c r="LSR700" s="546"/>
      <c r="LSS700" s="89"/>
      <c r="LST700" s="89"/>
      <c r="LSU700" s="89"/>
      <c r="LSV700" s="89"/>
      <c r="LSW700" s="89"/>
      <c r="LSX700" s="546"/>
      <c r="LSY700" s="546"/>
      <c r="LSZ700" s="89"/>
      <c r="LTA700" s="89"/>
      <c r="LTB700" s="546"/>
      <c r="LTC700" s="546"/>
      <c r="LTD700" s="89"/>
      <c r="LTE700" s="89"/>
      <c r="LTF700" s="546"/>
      <c r="LTG700" s="546"/>
      <c r="LTH700" s="546"/>
      <c r="LTI700" s="546"/>
      <c r="LTJ700" s="546"/>
      <c r="LTK700" s="546"/>
      <c r="LTL700" s="546"/>
      <c r="LTM700" s="89"/>
      <c r="LTN700" s="89"/>
      <c r="LTO700" s="546"/>
      <c r="LTP700" s="546"/>
      <c r="LTQ700" s="89"/>
      <c r="LTR700" s="89"/>
      <c r="LTS700" s="546"/>
      <c r="LTT700" s="546"/>
      <c r="LTU700" s="546"/>
      <c r="LTV700" s="546"/>
      <c r="LTW700" s="546"/>
      <c r="LTX700" s="204"/>
      <c r="LTY700" s="108"/>
      <c r="LTZ700" s="546"/>
      <c r="LUA700" s="546"/>
      <c r="LUB700" s="546"/>
      <c r="LUC700" s="546"/>
      <c r="LUD700" s="546"/>
      <c r="LUE700" s="546"/>
      <c r="LUF700" s="546"/>
      <c r="LUG700" s="169"/>
      <c r="LUH700" s="169"/>
      <c r="LUI700" s="169"/>
      <c r="LUJ700" s="169"/>
      <c r="LUK700" s="169"/>
      <c r="LUL700" s="169"/>
      <c r="LUM700" s="169"/>
      <c r="LUN700" s="169"/>
      <c r="LUO700" s="169"/>
      <c r="LUP700" s="169"/>
      <c r="LUQ700" s="169"/>
      <c r="LUR700" s="169"/>
      <c r="LUS700" s="169"/>
      <c r="LUT700" s="169"/>
      <c r="LUU700" s="169"/>
      <c r="LUV700" s="169"/>
      <c r="LUW700" s="169"/>
      <c r="LUX700" s="169"/>
      <c r="LUY700" s="169"/>
      <c r="LUZ700" s="169"/>
      <c r="LVA700" s="169"/>
      <c r="LVB700" s="169"/>
      <c r="LVC700" s="169"/>
      <c r="LVD700" s="169"/>
      <c r="LVE700" s="169"/>
      <c r="LVF700" s="169"/>
      <c r="LVG700" s="169"/>
      <c r="LVH700" s="169"/>
      <c r="LVI700" s="169"/>
      <c r="LVJ700" s="169"/>
      <c r="LVK700" s="169"/>
      <c r="LVL700" s="169"/>
      <c r="LVM700" s="169"/>
      <c r="LVN700" s="169"/>
      <c r="LVO700" s="169"/>
      <c r="LVP700" s="169"/>
      <c r="LVQ700" s="169"/>
      <c r="LVR700" s="169"/>
      <c r="LVS700" s="169"/>
      <c r="LVT700" s="169"/>
      <c r="LVU700" s="169"/>
      <c r="LVV700" s="169"/>
      <c r="LVW700" s="169"/>
      <c r="LVX700" s="169"/>
      <c r="LVY700" s="546"/>
      <c r="LVZ700" s="546"/>
      <c r="LWA700" s="546"/>
      <c r="LWB700" s="546"/>
      <c r="LWC700" s="546"/>
      <c r="LWD700" s="546"/>
      <c r="LWE700" s="546"/>
      <c r="LWF700" s="546"/>
      <c r="LWG700" s="546"/>
      <c r="LWH700" s="546"/>
      <c r="LWI700" s="546"/>
      <c r="LWJ700" s="546"/>
      <c r="LWK700" s="546"/>
      <c r="LWL700" s="546"/>
      <c r="LWM700" s="546"/>
      <c r="LWN700" s="546"/>
      <c r="LWO700" s="546"/>
      <c r="LWP700" s="546"/>
      <c r="LWQ700" s="546"/>
      <c r="LWR700" s="546"/>
      <c r="LWS700" s="546"/>
      <c r="LWT700" s="546"/>
      <c r="LWU700" s="546"/>
      <c r="LWV700" s="546"/>
      <c r="LWW700" s="89"/>
      <c r="LWX700" s="89"/>
      <c r="LWY700" s="89"/>
      <c r="LWZ700" s="89"/>
      <c r="LXA700" s="89"/>
      <c r="LXB700" s="546"/>
      <c r="LXC700" s="546"/>
      <c r="LXD700" s="89"/>
      <c r="LXE700" s="89"/>
      <c r="LXF700" s="546"/>
      <c r="LXG700" s="546"/>
      <c r="LXH700" s="89"/>
      <c r="LXI700" s="89"/>
      <c r="LXJ700" s="546"/>
      <c r="LXK700" s="546"/>
      <c r="LXL700" s="546"/>
      <c r="LXM700" s="546"/>
      <c r="LXN700" s="546"/>
      <c r="LXO700" s="546"/>
      <c r="LXP700" s="546"/>
      <c r="LXQ700" s="89"/>
      <c r="LXR700" s="89"/>
      <c r="LXS700" s="546"/>
      <c r="LXT700" s="546"/>
      <c r="LXU700" s="89"/>
      <c r="LXV700" s="89"/>
      <c r="LXW700" s="546"/>
      <c r="LXX700" s="546"/>
      <c r="LXY700" s="546"/>
      <c r="LXZ700" s="546"/>
      <c r="LYA700" s="546"/>
      <c r="LYB700" s="204"/>
      <c r="LYC700" s="108"/>
      <c r="LYD700" s="546"/>
      <c r="LYE700" s="546"/>
      <c r="LYF700" s="546"/>
      <c r="LYG700" s="546"/>
      <c r="LYH700" s="546"/>
      <c r="LYI700" s="546"/>
      <c r="LYJ700" s="546"/>
      <c r="LYK700" s="169"/>
      <c r="LYL700" s="169"/>
      <c r="LYM700" s="169"/>
      <c r="LYN700" s="169"/>
      <c r="LYO700" s="169"/>
      <c r="LYP700" s="169"/>
      <c r="LYQ700" s="169"/>
      <c r="LYR700" s="169"/>
      <c r="LYS700" s="169"/>
      <c r="LYT700" s="169"/>
      <c r="LYU700" s="169"/>
      <c r="LYV700" s="169"/>
      <c r="LYW700" s="169"/>
      <c r="LYX700" s="169"/>
      <c r="LYY700" s="169"/>
      <c r="LYZ700" s="169"/>
      <c r="LZA700" s="169"/>
      <c r="LZB700" s="169"/>
      <c r="LZC700" s="169"/>
      <c r="LZD700" s="169"/>
      <c r="LZE700" s="169"/>
      <c r="LZF700" s="169"/>
      <c r="LZG700" s="169"/>
      <c r="LZH700" s="169"/>
      <c r="LZI700" s="169"/>
      <c r="LZJ700" s="169"/>
      <c r="LZK700" s="169"/>
      <c r="LZL700" s="169"/>
      <c r="LZM700" s="169"/>
      <c r="LZN700" s="169"/>
      <c r="LZO700" s="169"/>
      <c r="LZP700" s="169"/>
      <c r="LZQ700" s="169"/>
      <c r="LZR700" s="169"/>
      <c r="LZS700" s="169"/>
      <c r="LZT700" s="169"/>
      <c r="LZU700" s="169"/>
      <c r="LZV700" s="169"/>
      <c r="LZW700" s="169"/>
      <c r="LZX700" s="169"/>
      <c r="LZY700" s="169"/>
      <c r="LZZ700" s="169"/>
      <c r="MAA700" s="169"/>
      <c r="MAB700" s="169"/>
      <c r="MAC700" s="546"/>
      <c r="MAD700" s="546"/>
      <c r="MAE700" s="546"/>
      <c r="MAF700" s="546"/>
      <c r="MAG700" s="546"/>
      <c r="MAH700" s="546"/>
      <c r="MAI700" s="546"/>
      <c r="MAJ700" s="546"/>
      <c r="MAK700" s="546"/>
      <c r="MAL700" s="546"/>
      <c r="MAM700" s="546"/>
      <c r="MAN700" s="546"/>
      <c r="MAO700" s="546"/>
      <c r="MAP700" s="546"/>
      <c r="MAQ700" s="546"/>
      <c r="MAR700" s="546"/>
      <c r="MAS700" s="546"/>
      <c r="MAT700" s="546"/>
      <c r="MAU700" s="546"/>
      <c r="MAV700" s="546"/>
      <c r="MAW700" s="546"/>
      <c r="MAX700" s="546"/>
      <c r="MAY700" s="546"/>
      <c r="MAZ700" s="546"/>
      <c r="MBA700" s="89"/>
      <c r="MBB700" s="89"/>
      <c r="MBC700" s="89"/>
      <c r="MBD700" s="89"/>
      <c r="MBE700" s="89"/>
      <c r="MBF700" s="546"/>
      <c r="MBG700" s="546"/>
      <c r="MBH700" s="89"/>
      <c r="MBI700" s="89"/>
      <c r="MBJ700" s="546"/>
      <c r="MBK700" s="546"/>
      <c r="MBL700" s="89"/>
      <c r="MBM700" s="89"/>
      <c r="MBN700" s="546"/>
      <c r="MBO700" s="546"/>
      <c r="MBP700" s="546"/>
      <c r="MBQ700" s="546"/>
      <c r="MBR700" s="546"/>
      <c r="MBS700" s="546"/>
      <c r="MBT700" s="546"/>
      <c r="MBU700" s="89"/>
      <c r="MBV700" s="89"/>
      <c r="MBW700" s="546"/>
      <c r="MBX700" s="546"/>
      <c r="MBY700" s="89"/>
      <c r="MBZ700" s="89"/>
      <c r="MCA700" s="546"/>
      <c r="MCB700" s="546"/>
      <c r="MCC700" s="546"/>
      <c r="MCD700" s="546"/>
      <c r="MCE700" s="546"/>
      <c r="MCF700" s="204"/>
      <c r="MCG700" s="108"/>
      <c r="MCH700" s="546"/>
      <c r="MCI700" s="546"/>
      <c r="MCJ700" s="546"/>
      <c r="MCK700" s="546"/>
      <c r="MCL700" s="546"/>
      <c r="MCM700" s="546"/>
      <c r="MCN700" s="546"/>
      <c r="MCO700" s="169"/>
      <c r="MCP700" s="169"/>
      <c r="MCQ700" s="169"/>
      <c r="MCR700" s="169"/>
      <c r="MCS700" s="169"/>
      <c r="MCT700" s="169"/>
      <c r="MCU700" s="169"/>
      <c r="MCV700" s="169"/>
      <c r="MCW700" s="169"/>
      <c r="MCX700" s="169"/>
      <c r="MCY700" s="169"/>
      <c r="MCZ700" s="169"/>
      <c r="MDA700" s="169"/>
      <c r="MDB700" s="169"/>
      <c r="MDC700" s="169"/>
      <c r="MDD700" s="169"/>
      <c r="MDE700" s="169"/>
      <c r="MDF700" s="169"/>
      <c r="MDG700" s="169"/>
      <c r="MDH700" s="169"/>
      <c r="MDI700" s="169"/>
      <c r="MDJ700" s="169"/>
      <c r="MDK700" s="169"/>
      <c r="MDL700" s="169"/>
      <c r="MDM700" s="169"/>
      <c r="MDN700" s="169"/>
      <c r="MDO700" s="169"/>
      <c r="MDP700" s="169"/>
      <c r="MDQ700" s="169"/>
      <c r="MDR700" s="169"/>
      <c r="MDS700" s="169"/>
      <c r="MDT700" s="169"/>
      <c r="MDU700" s="169"/>
      <c r="MDV700" s="169"/>
      <c r="MDW700" s="169"/>
      <c r="MDX700" s="169"/>
      <c r="MDY700" s="169"/>
      <c r="MDZ700" s="169"/>
      <c r="MEA700" s="169"/>
      <c r="MEB700" s="169"/>
      <c r="MEC700" s="169"/>
      <c r="MED700" s="169"/>
      <c r="MEE700" s="169"/>
      <c r="MEF700" s="169"/>
      <c r="MEG700" s="546"/>
      <c r="MEH700" s="546"/>
      <c r="MEI700" s="546"/>
      <c r="MEJ700" s="546"/>
      <c r="MEK700" s="546"/>
      <c r="MEL700" s="546"/>
      <c r="MEM700" s="546"/>
      <c r="MEN700" s="546"/>
      <c r="MEO700" s="546"/>
      <c r="MEP700" s="546"/>
      <c r="MEQ700" s="546"/>
      <c r="MER700" s="546"/>
      <c r="MES700" s="546"/>
      <c r="MET700" s="546"/>
      <c r="MEU700" s="546"/>
      <c r="MEV700" s="546"/>
      <c r="MEW700" s="546"/>
      <c r="MEX700" s="546"/>
      <c r="MEY700" s="546"/>
      <c r="MEZ700" s="546"/>
      <c r="MFA700" s="546"/>
      <c r="MFB700" s="546"/>
      <c r="MFC700" s="546"/>
      <c r="MFD700" s="546"/>
      <c r="MFE700" s="89"/>
      <c r="MFF700" s="89"/>
      <c r="MFG700" s="89"/>
      <c r="MFH700" s="89"/>
      <c r="MFI700" s="89"/>
      <c r="MFJ700" s="546"/>
      <c r="MFK700" s="546"/>
      <c r="MFL700" s="89"/>
      <c r="MFM700" s="89"/>
      <c r="MFN700" s="546"/>
      <c r="MFO700" s="546"/>
      <c r="MFP700" s="89"/>
      <c r="MFQ700" s="89"/>
      <c r="MFR700" s="546"/>
      <c r="MFS700" s="546"/>
      <c r="MFT700" s="546"/>
      <c r="MFU700" s="546"/>
      <c r="MFV700" s="546"/>
      <c r="MFW700" s="546"/>
      <c r="MFX700" s="546"/>
      <c r="MFY700" s="89"/>
      <c r="MFZ700" s="89"/>
      <c r="MGA700" s="546"/>
      <c r="MGB700" s="546"/>
      <c r="MGC700" s="89"/>
      <c r="MGD700" s="89"/>
      <c r="MGE700" s="546"/>
      <c r="MGF700" s="546"/>
      <c r="MGG700" s="546"/>
      <c r="MGH700" s="546"/>
      <c r="MGI700" s="546"/>
      <c r="MGJ700" s="204"/>
      <c r="MGK700" s="108"/>
      <c r="MGL700" s="546"/>
      <c r="MGM700" s="546"/>
      <c r="MGN700" s="546"/>
      <c r="MGO700" s="546"/>
      <c r="MGP700" s="546"/>
      <c r="MGQ700" s="546"/>
      <c r="MGR700" s="546"/>
      <c r="MGS700" s="169"/>
      <c r="MGT700" s="169"/>
      <c r="MGU700" s="169"/>
      <c r="MGV700" s="169"/>
      <c r="MGW700" s="169"/>
      <c r="MGX700" s="169"/>
      <c r="MGY700" s="169"/>
      <c r="MGZ700" s="169"/>
      <c r="MHA700" s="169"/>
      <c r="MHB700" s="169"/>
      <c r="MHC700" s="169"/>
      <c r="MHD700" s="169"/>
      <c r="MHE700" s="169"/>
      <c r="MHF700" s="169"/>
      <c r="MHG700" s="169"/>
      <c r="MHH700" s="169"/>
      <c r="MHI700" s="169"/>
      <c r="MHJ700" s="169"/>
      <c r="MHK700" s="169"/>
      <c r="MHL700" s="169"/>
      <c r="MHM700" s="169"/>
      <c r="MHN700" s="169"/>
      <c r="MHO700" s="169"/>
      <c r="MHP700" s="169"/>
      <c r="MHQ700" s="169"/>
      <c r="MHR700" s="169"/>
      <c r="MHS700" s="169"/>
      <c r="MHT700" s="169"/>
      <c r="MHU700" s="169"/>
      <c r="MHV700" s="169"/>
      <c r="MHW700" s="169"/>
      <c r="MHX700" s="169"/>
      <c r="MHY700" s="169"/>
      <c r="MHZ700" s="169"/>
      <c r="MIA700" s="169"/>
      <c r="MIB700" s="169"/>
      <c r="MIC700" s="169"/>
      <c r="MID700" s="169"/>
      <c r="MIE700" s="169"/>
      <c r="MIF700" s="169"/>
      <c r="MIG700" s="169"/>
      <c r="MIH700" s="169"/>
      <c r="MII700" s="169"/>
      <c r="MIJ700" s="169"/>
      <c r="MIK700" s="546"/>
      <c r="MIL700" s="546"/>
      <c r="MIM700" s="546"/>
      <c r="MIN700" s="546"/>
      <c r="MIO700" s="546"/>
      <c r="MIP700" s="546"/>
      <c r="MIQ700" s="546"/>
      <c r="MIR700" s="546"/>
      <c r="MIS700" s="546"/>
      <c r="MIT700" s="546"/>
      <c r="MIU700" s="546"/>
      <c r="MIV700" s="546"/>
      <c r="MIW700" s="546"/>
      <c r="MIX700" s="546"/>
      <c r="MIY700" s="546"/>
      <c r="MIZ700" s="546"/>
      <c r="MJA700" s="546"/>
      <c r="MJB700" s="546"/>
      <c r="MJC700" s="546"/>
      <c r="MJD700" s="546"/>
      <c r="MJE700" s="546"/>
      <c r="MJF700" s="546"/>
      <c r="MJG700" s="546"/>
      <c r="MJH700" s="546"/>
      <c r="MJI700" s="89"/>
      <c r="MJJ700" s="89"/>
      <c r="MJK700" s="89"/>
      <c r="MJL700" s="89"/>
      <c r="MJM700" s="89"/>
      <c r="MJN700" s="546"/>
      <c r="MJO700" s="546"/>
      <c r="MJP700" s="89"/>
      <c r="MJQ700" s="89"/>
      <c r="MJR700" s="546"/>
      <c r="MJS700" s="546"/>
      <c r="MJT700" s="89"/>
      <c r="MJU700" s="89"/>
      <c r="MJV700" s="546"/>
      <c r="MJW700" s="546"/>
      <c r="MJX700" s="546"/>
      <c r="MJY700" s="546"/>
      <c r="MJZ700" s="546"/>
      <c r="MKA700" s="546"/>
      <c r="MKB700" s="546"/>
      <c r="MKC700" s="89"/>
      <c r="MKD700" s="89"/>
      <c r="MKE700" s="546"/>
      <c r="MKF700" s="546"/>
      <c r="MKG700" s="89"/>
      <c r="MKH700" s="89"/>
      <c r="MKI700" s="546"/>
      <c r="MKJ700" s="546"/>
      <c r="MKK700" s="546"/>
      <c r="MKL700" s="546"/>
      <c r="MKM700" s="546"/>
      <c r="MKN700" s="204"/>
      <c r="MKO700" s="108"/>
      <c r="MKP700" s="546"/>
      <c r="MKQ700" s="546"/>
      <c r="MKR700" s="546"/>
      <c r="MKS700" s="546"/>
      <c r="MKT700" s="546"/>
      <c r="MKU700" s="546"/>
      <c r="MKV700" s="546"/>
      <c r="MKW700" s="169"/>
      <c r="MKX700" s="169"/>
      <c r="MKY700" s="169"/>
      <c r="MKZ700" s="169"/>
      <c r="MLA700" s="169"/>
      <c r="MLB700" s="169"/>
      <c r="MLC700" s="169"/>
      <c r="MLD700" s="169"/>
      <c r="MLE700" s="169"/>
      <c r="MLF700" s="169"/>
      <c r="MLG700" s="169"/>
      <c r="MLH700" s="169"/>
      <c r="MLI700" s="169"/>
      <c r="MLJ700" s="169"/>
      <c r="MLK700" s="169"/>
      <c r="MLL700" s="169"/>
      <c r="MLM700" s="169"/>
      <c r="MLN700" s="169"/>
      <c r="MLO700" s="169"/>
      <c r="MLP700" s="169"/>
      <c r="MLQ700" s="169"/>
      <c r="MLR700" s="169"/>
      <c r="MLS700" s="169"/>
      <c r="MLT700" s="169"/>
      <c r="MLU700" s="169"/>
      <c r="MLV700" s="169"/>
      <c r="MLW700" s="169"/>
      <c r="MLX700" s="169"/>
      <c r="MLY700" s="169"/>
      <c r="MLZ700" s="169"/>
      <c r="MMA700" s="169"/>
      <c r="MMB700" s="169"/>
      <c r="MMC700" s="169"/>
      <c r="MMD700" s="169"/>
      <c r="MME700" s="169"/>
      <c r="MMF700" s="169"/>
      <c r="MMG700" s="169"/>
      <c r="MMH700" s="169"/>
      <c r="MMI700" s="169"/>
      <c r="MMJ700" s="169"/>
      <c r="MMK700" s="169"/>
      <c r="MML700" s="169"/>
      <c r="MMM700" s="169"/>
      <c r="MMN700" s="169"/>
      <c r="MMO700" s="546"/>
      <c r="MMP700" s="546"/>
      <c r="MMQ700" s="546"/>
      <c r="MMR700" s="546"/>
      <c r="MMS700" s="546"/>
      <c r="MMT700" s="546"/>
      <c r="MMU700" s="546"/>
      <c r="MMV700" s="546"/>
      <c r="MMW700" s="546"/>
      <c r="MMX700" s="546"/>
      <c r="MMY700" s="546"/>
      <c r="MMZ700" s="546"/>
      <c r="MNA700" s="546"/>
      <c r="MNB700" s="546"/>
      <c r="MNC700" s="546"/>
      <c r="MND700" s="546"/>
      <c r="MNE700" s="546"/>
      <c r="MNF700" s="546"/>
      <c r="MNG700" s="546"/>
      <c r="MNH700" s="546"/>
      <c r="MNI700" s="546"/>
      <c r="MNJ700" s="546"/>
      <c r="MNK700" s="546"/>
      <c r="MNL700" s="546"/>
      <c r="MNM700" s="89"/>
      <c r="MNN700" s="89"/>
      <c r="MNO700" s="89"/>
      <c r="MNP700" s="89"/>
      <c r="MNQ700" s="89"/>
      <c r="MNR700" s="546"/>
      <c r="MNS700" s="546"/>
      <c r="MNT700" s="89"/>
      <c r="MNU700" s="89"/>
      <c r="MNV700" s="546"/>
      <c r="MNW700" s="546"/>
      <c r="MNX700" s="89"/>
      <c r="MNY700" s="89"/>
      <c r="MNZ700" s="546"/>
      <c r="MOA700" s="546"/>
      <c r="MOB700" s="546"/>
      <c r="MOC700" s="546"/>
      <c r="MOD700" s="546"/>
      <c r="MOE700" s="546"/>
      <c r="MOF700" s="546"/>
      <c r="MOG700" s="89"/>
      <c r="MOH700" s="89"/>
      <c r="MOI700" s="546"/>
      <c r="MOJ700" s="546"/>
      <c r="MOK700" s="89"/>
      <c r="MOL700" s="89"/>
      <c r="MOM700" s="546"/>
      <c r="MON700" s="546"/>
      <c r="MOO700" s="546"/>
      <c r="MOP700" s="546"/>
      <c r="MOQ700" s="546"/>
      <c r="MOR700" s="204"/>
      <c r="MOS700" s="108"/>
      <c r="MOT700" s="546"/>
      <c r="MOU700" s="546"/>
      <c r="MOV700" s="546"/>
      <c r="MOW700" s="546"/>
      <c r="MOX700" s="546"/>
      <c r="MOY700" s="546"/>
      <c r="MOZ700" s="546"/>
      <c r="MPA700" s="169"/>
      <c r="MPB700" s="169"/>
      <c r="MPC700" s="169"/>
      <c r="MPD700" s="169"/>
      <c r="MPE700" s="169"/>
      <c r="MPF700" s="169"/>
      <c r="MPG700" s="169"/>
      <c r="MPH700" s="169"/>
      <c r="MPI700" s="169"/>
      <c r="MPJ700" s="169"/>
      <c r="MPK700" s="169"/>
      <c r="MPL700" s="169"/>
      <c r="MPM700" s="169"/>
      <c r="MPN700" s="169"/>
      <c r="MPO700" s="169"/>
      <c r="MPP700" s="169"/>
      <c r="MPQ700" s="169"/>
      <c r="MPR700" s="169"/>
      <c r="MPS700" s="169"/>
      <c r="MPT700" s="169"/>
      <c r="MPU700" s="169"/>
      <c r="MPV700" s="169"/>
      <c r="MPW700" s="169"/>
      <c r="MPX700" s="169"/>
      <c r="MPY700" s="169"/>
      <c r="MPZ700" s="169"/>
      <c r="MQA700" s="169"/>
      <c r="MQB700" s="169"/>
      <c r="MQC700" s="169"/>
      <c r="MQD700" s="169"/>
      <c r="MQE700" s="169"/>
      <c r="MQF700" s="169"/>
      <c r="MQG700" s="169"/>
      <c r="MQH700" s="169"/>
      <c r="MQI700" s="169"/>
      <c r="MQJ700" s="169"/>
      <c r="MQK700" s="169"/>
      <c r="MQL700" s="169"/>
      <c r="MQM700" s="169"/>
      <c r="MQN700" s="169"/>
      <c r="MQO700" s="169"/>
      <c r="MQP700" s="169"/>
      <c r="MQQ700" s="169"/>
      <c r="MQR700" s="169"/>
      <c r="MQS700" s="546"/>
      <c r="MQT700" s="546"/>
      <c r="MQU700" s="546"/>
      <c r="MQV700" s="546"/>
      <c r="MQW700" s="546"/>
      <c r="MQX700" s="546"/>
      <c r="MQY700" s="546"/>
      <c r="MQZ700" s="546"/>
      <c r="MRA700" s="546"/>
      <c r="MRB700" s="546"/>
      <c r="MRC700" s="546"/>
      <c r="MRD700" s="546"/>
      <c r="MRE700" s="546"/>
      <c r="MRF700" s="546"/>
      <c r="MRG700" s="546"/>
      <c r="MRH700" s="546"/>
      <c r="MRI700" s="546"/>
      <c r="MRJ700" s="546"/>
      <c r="MRK700" s="546"/>
      <c r="MRL700" s="546"/>
      <c r="MRM700" s="546"/>
      <c r="MRN700" s="546"/>
      <c r="MRO700" s="546"/>
      <c r="MRP700" s="546"/>
      <c r="MRQ700" s="89"/>
      <c r="MRR700" s="89"/>
      <c r="MRS700" s="89"/>
      <c r="MRT700" s="89"/>
      <c r="MRU700" s="89"/>
      <c r="MRV700" s="546"/>
      <c r="MRW700" s="546"/>
      <c r="MRX700" s="89"/>
      <c r="MRY700" s="89"/>
      <c r="MRZ700" s="546"/>
      <c r="MSA700" s="546"/>
      <c r="MSB700" s="89"/>
      <c r="MSC700" s="89"/>
      <c r="MSD700" s="546"/>
      <c r="MSE700" s="546"/>
      <c r="MSF700" s="546"/>
      <c r="MSG700" s="546"/>
      <c r="MSH700" s="546"/>
      <c r="MSI700" s="546"/>
      <c r="MSJ700" s="546"/>
      <c r="MSK700" s="89"/>
      <c r="MSL700" s="89"/>
      <c r="MSM700" s="546"/>
      <c r="MSN700" s="546"/>
      <c r="MSO700" s="89"/>
      <c r="MSP700" s="89"/>
      <c r="MSQ700" s="546"/>
      <c r="MSR700" s="546"/>
      <c r="MSS700" s="546"/>
      <c r="MST700" s="546"/>
      <c r="MSU700" s="546"/>
      <c r="MSV700" s="204"/>
      <c r="MSW700" s="108"/>
      <c r="MSX700" s="546"/>
      <c r="MSY700" s="546"/>
      <c r="MSZ700" s="546"/>
      <c r="MTA700" s="546"/>
      <c r="MTB700" s="546"/>
      <c r="MTC700" s="546"/>
      <c r="MTD700" s="546"/>
      <c r="MTE700" s="169"/>
      <c r="MTF700" s="169"/>
      <c r="MTG700" s="169"/>
      <c r="MTH700" s="169"/>
      <c r="MTI700" s="169"/>
      <c r="MTJ700" s="169"/>
      <c r="MTK700" s="169"/>
      <c r="MTL700" s="169"/>
      <c r="MTM700" s="169"/>
      <c r="MTN700" s="169"/>
      <c r="MTO700" s="169"/>
      <c r="MTP700" s="169"/>
      <c r="MTQ700" s="169"/>
      <c r="MTR700" s="169"/>
      <c r="MTS700" s="169"/>
      <c r="MTT700" s="169"/>
      <c r="MTU700" s="169"/>
      <c r="MTV700" s="169"/>
      <c r="MTW700" s="169"/>
      <c r="MTX700" s="169"/>
      <c r="MTY700" s="169"/>
      <c r="MTZ700" s="169"/>
      <c r="MUA700" s="169"/>
      <c r="MUB700" s="169"/>
      <c r="MUC700" s="169"/>
      <c r="MUD700" s="169"/>
      <c r="MUE700" s="169"/>
      <c r="MUF700" s="169"/>
      <c r="MUG700" s="169"/>
      <c r="MUH700" s="169"/>
      <c r="MUI700" s="169"/>
      <c r="MUJ700" s="169"/>
      <c r="MUK700" s="169"/>
      <c r="MUL700" s="169"/>
      <c r="MUM700" s="169"/>
      <c r="MUN700" s="169"/>
      <c r="MUO700" s="169"/>
      <c r="MUP700" s="169"/>
      <c r="MUQ700" s="169"/>
      <c r="MUR700" s="169"/>
      <c r="MUS700" s="169"/>
      <c r="MUT700" s="169"/>
      <c r="MUU700" s="169"/>
      <c r="MUV700" s="169"/>
      <c r="MUW700" s="546"/>
      <c r="MUX700" s="546"/>
      <c r="MUY700" s="546"/>
      <c r="MUZ700" s="546"/>
      <c r="MVA700" s="546"/>
      <c r="MVB700" s="546"/>
      <c r="MVC700" s="546"/>
      <c r="MVD700" s="546"/>
      <c r="MVE700" s="546"/>
      <c r="MVF700" s="546"/>
      <c r="MVG700" s="546"/>
      <c r="MVH700" s="546"/>
      <c r="MVI700" s="546"/>
      <c r="MVJ700" s="546"/>
      <c r="MVK700" s="546"/>
      <c r="MVL700" s="546"/>
      <c r="MVM700" s="546"/>
      <c r="MVN700" s="546"/>
      <c r="MVO700" s="546"/>
      <c r="MVP700" s="546"/>
      <c r="MVQ700" s="546"/>
      <c r="MVR700" s="546"/>
      <c r="MVS700" s="546"/>
      <c r="MVT700" s="546"/>
      <c r="MVU700" s="89"/>
      <c r="MVV700" s="89"/>
      <c r="MVW700" s="89"/>
      <c r="MVX700" s="89"/>
      <c r="MVY700" s="89"/>
      <c r="MVZ700" s="546"/>
      <c r="MWA700" s="546"/>
      <c r="MWB700" s="89"/>
      <c r="MWC700" s="89"/>
      <c r="MWD700" s="546"/>
      <c r="MWE700" s="546"/>
      <c r="MWF700" s="89"/>
      <c r="MWG700" s="89"/>
      <c r="MWH700" s="546"/>
      <c r="MWI700" s="546"/>
      <c r="MWJ700" s="546"/>
      <c r="MWK700" s="546"/>
      <c r="MWL700" s="546"/>
      <c r="MWM700" s="546"/>
      <c r="MWN700" s="546"/>
      <c r="MWO700" s="89"/>
      <c r="MWP700" s="89"/>
      <c r="MWQ700" s="546"/>
      <c r="MWR700" s="546"/>
      <c r="MWS700" s="89"/>
      <c r="MWT700" s="89"/>
      <c r="MWU700" s="546"/>
      <c r="MWV700" s="546"/>
      <c r="MWW700" s="546"/>
      <c r="MWX700" s="546"/>
      <c r="MWY700" s="546"/>
      <c r="MWZ700" s="204"/>
      <c r="MXA700" s="108"/>
      <c r="MXB700" s="546"/>
      <c r="MXC700" s="546"/>
      <c r="MXD700" s="546"/>
      <c r="MXE700" s="546"/>
      <c r="MXF700" s="546"/>
      <c r="MXG700" s="546"/>
      <c r="MXH700" s="546"/>
      <c r="MXI700" s="169"/>
      <c r="MXJ700" s="169"/>
      <c r="MXK700" s="169"/>
      <c r="MXL700" s="169"/>
      <c r="MXM700" s="169"/>
      <c r="MXN700" s="169"/>
      <c r="MXO700" s="169"/>
      <c r="MXP700" s="169"/>
      <c r="MXQ700" s="169"/>
      <c r="MXR700" s="169"/>
      <c r="MXS700" s="169"/>
      <c r="MXT700" s="169"/>
      <c r="MXU700" s="169"/>
      <c r="MXV700" s="169"/>
      <c r="MXW700" s="169"/>
      <c r="MXX700" s="169"/>
      <c r="MXY700" s="169"/>
      <c r="MXZ700" s="169"/>
      <c r="MYA700" s="169"/>
      <c r="MYB700" s="169"/>
      <c r="MYC700" s="169"/>
      <c r="MYD700" s="169"/>
      <c r="MYE700" s="169"/>
      <c r="MYF700" s="169"/>
      <c r="MYG700" s="169"/>
      <c r="MYH700" s="169"/>
      <c r="MYI700" s="169"/>
      <c r="MYJ700" s="169"/>
      <c r="MYK700" s="169"/>
      <c r="MYL700" s="169"/>
      <c r="MYM700" s="169"/>
      <c r="MYN700" s="169"/>
      <c r="MYO700" s="169"/>
      <c r="MYP700" s="169"/>
      <c r="MYQ700" s="169"/>
      <c r="MYR700" s="169"/>
      <c r="MYS700" s="169"/>
      <c r="MYT700" s="169"/>
      <c r="MYU700" s="169"/>
      <c r="MYV700" s="169"/>
      <c r="MYW700" s="169"/>
      <c r="MYX700" s="169"/>
      <c r="MYY700" s="169"/>
      <c r="MYZ700" s="169"/>
      <c r="MZA700" s="546"/>
      <c r="MZB700" s="546"/>
      <c r="MZC700" s="546"/>
      <c r="MZD700" s="546"/>
      <c r="MZE700" s="546"/>
      <c r="MZF700" s="546"/>
      <c r="MZG700" s="546"/>
      <c r="MZH700" s="546"/>
      <c r="MZI700" s="546"/>
      <c r="MZJ700" s="546"/>
      <c r="MZK700" s="546"/>
      <c r="MZL700" s="546"/>
      <c r="MZM700" s="546"/>
      <c r="MZN700" s="546"/>
      <c r="MZO700" s="546"/>
      <c r="MZP700" s="546"/>
      <c r="MZQ700" s="546"/>
      <c r="MZR700" s="546"/>
      <c r="MZS700" s="546"/>
      <c r="MZT700" s="546"/>
      <c r="MZU700" s="546"/>
      <c r="MZV700" s="546"/>
      <c r="MZW700" s="546"/>
      <c r="MZX700" s="546"/>
      <c r="MZY700" s="89"/>
      <c r="MZZ700" s="89"/>
      <c r="NAA700" s="89"/>
      <c r="NAB700" s="89"/>
      <c r="NAC700" s="89"/>
      <c r="NAD700" s="546"/>
      <c r="NAE700" s="546"/>
      <c r="NAF700" s="89"/>
      <c r="NAG700" s="89"/>
      <c r="NAH700" s="546"/>
      <c r="NAI700" s="546"/>
      <c r="NAJ700" s="89"/>
      <c r="NAK700" s="89"/>
      <c r="NAL700" s="546"/>
      <c r="NAM700" s="546"/>
      <c r="NAN700" s="546"/>
      <c r="NAO700" s="546"/>
      <c r="NAP700" s="546"/>
      <c r="NAQ700" s="546"/>
      <c r="NAR700" s="546"/>
      <c r="NAS700" s="89"/>
      <c r="NAT700" s="89"/>
      <c r="NAU700" s="546"/>
      <c r="NAV700" s="546"/>
      <c r="NAW700" s="89"/>
      <c r="NAX700" s="89"/>
      <c r="NAY700" s="546"/>
      <c r="NAZ700" s="546"/>
      <c r="NBA700" s="546"/>
      <c r="NBB700" s="546"/>
      <c r="NBC700" s="546"/>
      <c r="NBD700" s="204"/>
      <c r="NBE700" s="108"/>
      <c r="NBF700" s="546"/>
      <c r="NBG700" s="546"/>
      <c r="NBH700" s="546"/>
      <c r="NBI700" s="546"/>
      <c r="NBJ700" s="546"/>
      <c r="NBK700" s="546"/>
      <c r="NBL700" s="546"/>
      <c r="NBM700" s="169"/>
      <c r="NBN700" s="169"/>
      <c r="NBO700" s="169"/>
      <c r="NBP700" s="169"/>
      <c r="NBQ700" s="169"/>
      <c r="NBR700" s="169"/>
      <c r="NBS700" s="169"/>
      <c r="NBT700" s="169"/>
      <c r="NBU700" s="169"/>
      <c r="NBV700" s="169"/>
      <c r="NBW700" s="169"/>
      <c r="NBX700" s="169"/>
      <c r="NBY700" s="169"/>
      <c r="NBZ700" s="169"/>
      <c r="NCA700" s="169"/>
      <c r="NCB700" s="169"/>
      <c r="NCC700" s="169"/>
      <c r="NCD700" s="169"/>
      <c r="NCE700" s="169"/>
      <c r="NCF700" s="169"/>
      <c r="NCG700" s="169"/>
      <c r="NCH700" s="169"/>
      <c r="NCI700" s="169"/>
      <c r="NCJ700" s="169"/>
      <c r="NCK700" s="169"/>
      <c r="NCL700" s="169"/>
      <c r="NCM700" s="169"/>
      <c r="NCN700" s="169"/>
      <c r="NCO700" s="169"/>
      <c r="NCP700" s="169"/>
      <c r="NCQ700" s="169"/>
      <c r="NCR700" s="169"/>
      <c r="NCS700" s="169"/>
      <c r="NCT700" s="169"/>
      <c r="NCU700" s="169"/>
      <c r="NCV700" s="169"/>
      <c r="NCW700" s="169"/>
      <c r="NCX700" s="169"/>
      <c r="NCY700" s="169"/>
      <c r="NCZ700" s="169"/>
      <c r="NDA700" s="169"/>
      <c r="NDB700" s="169"/>
      <c r="NDC700" s="169"/>
      <c r="NDD700" s="169"/>
      <c r="NDE700" s="546"/>
      <c r="NDF700" s="546"/>
      <c r="NDG700" s="546"/>
      <c r="NDH700" s="546"/>
      <c r="NDI700" s="546"/>
      <c r="NDJ700" s="546"/>
      <c r="NDK700" s="546"/>
      <c r="NDL700" s="546"/>
      <c r="NDM700" s="546"/>
      <c r="NDN700" s="546"/>
      <c r="NDO700" s="546"/>
      <c r="NDP700" s="546"/>
      <c r="NDQ700" s="546"/>
      <c r="NDR700" s="546"/>
      <c r="NDS700" s="546"/>
      <c r="NDT700" s="546"/>
      <c r="NDU700" s="546"/>
      <c r="NDV700" s="546"/>
      <c r="NDW700" s="546"/>
      <c r="NDX700" s="546"/>
      <c r="NDY700" s="546"/>
      <c r="NDZ700" s="546"/>
      <c r="NEA700" s="546"/>
      <c r="NEB700" s="546"/>
      <c r="NEC700" s="89"/>
      <c r="NED700" s="89"/>
      <c r="NEE700" s="89"/>
      <c r="NEF700" s="89"/>
      <c r="NEG700" s="89"/>
      <c r="NEH700" s="546"/>
      <c r="NEI700" s="546"/>
      <c r="NEJ700" s="89"/>
      <c r="NEK700" s="89"/>
      <c r="NEL700" s="546"/>
      <c r="NEM700" s="546"/>
      <c r="NEN700" s="89"/>
      <c r="NEO700" s="89"/>
      <c r="NEP700" s="546"/>
      <c r="NEQ700" s="546"/>
      <c r="NER700" s="546"/>
      <c r="NES700" s="546"/>
      <c r="NET700" s="546"/>
      <c r="NEU700" s="546"/>
      <c r="NEV700" s="546"/>
      <c r="NEW700" s="89"/>
      <c r="NEX700" s="89"/>
      <c r="NEY700" s="546"/>
      <c r="NEZ700" s="546"/>
      <c r="NFA700" s="89"/>
      <c r="NFB700" s="89"/>
      <c r="NFC700" s="546"/>
      <c r="NFD700" s="546"/>
      <c r="NFE700" s="546"/>
      <c r="NFF700" s="546"/>
      <c r="NFG700" s="546"/>
      <c r="NFH700" s="204"/>
      <c r="NFI700" s="108"/>
      <c r="NFJ700" s="546"/>
      <c r="NFK700" s="546"/>
      <c r="NFL700" s="546"/>
      <c r="NFM700" s="546"/>
      <c r="NFN700" s="546"/>
      <c r="NFO700" s="546"/>
      <c r="NFP700" s="546"/>
      <c r="NFQ700" s="169"/>
      <c r="NFR700" s="169"/>
      <c r="NFS700" s="169"/>
      <c r="NFT700" s="169"/>
      <c r="NFU700" s="169"/>
      <c r="NFV700" s="169"/>
      <c r="NFW700" s="169"/>
      <c r="NFX700" s="169"/>
      <c r="NFY700" s="169"/>
      <c r="NFZ700" s="169"/>
      <c r="NGA700" s="169"/>
      <c r="NGB700" s="169"/>
      <c r="NGC700" s="169"/>
      <c r="NGD700" s="169"/>
      <c r="NGE700" s="169"/>
      <c r="NGF700" s="169"/>
      <c r="NGG700" s="169"/>
      <c r="NGH700" s="169"/>
      <c r="NGI700" s="169"/>
      <c r="NGJ700" s="169"/>
      <c r="NGK700" s="169"/>
      <c r="NGL700" s="169"/>
      <c r="NGM700" s="169"/>
      <c r="NGN700" s="169"/>
      <c r="NGO700" s="169"/>
      <c r="NGP700" s="169"/>
      <c r="NGQ700" s="169"/>
      <c r="NGR700" s="169"/>
      <c r="NGS700" s="169"/>
      <c r="NGT700" s="169"/>
      <c r="NGU700" s="169"/>
      <c r="NGV700" s="169"/>
      <c r="NGW700" s="169"/>
      <c r="NGX700" s="169"/>
      <c r="NGY700" s="169"/>
      <c r="NGZ700" s="169"/>
      <c r="NHA700" s="169"/>
      <c r="NHB700" s="169"/>
      <c r="NHC700" s="169"/>
      <c r="NHD700" s="169"/>
      <c r="NHE700" s="169"/>
      <c r="NHF700" s="169"/>
      <c r="NHG700" s="169"/>
      <c r="NHH700" s="169"/>
      <c r="NHI700" s="546"/>
      <c r="NHJ700" s="546"/>
      <c r="NHK700" s="546"/>
      <c r="NHL700" s="546"/>
      <c r="NHM700" s="546"/>
      <c r="NHN700" s="546"/>
      <c r="NHO700" s="546"/>
      <c r="NHP700" s="546"/>
      <c r="NHQ700" s="546"/>
      <c r="NHR700" s="546"/>
      <c r="NHS700" s="546"/>
      <c r="NHT700" s="546"/>
      <c r="NHU700" s="546"/>
      <c r="NHV700" s="546"/>
      <c r="NHW700" s="546"/>
      <c r="NHX700" s="546"/>
      <c r="NHY700" s="546"/>
      <c r="NHZ700" s="546"/>
      <c r="NIA700" s="546"/>
      <c r="NIB700" s="546"/>
      <c r="NIC700" s="546"/>
      <c r="NID700" s="546"/>
      <c r="NIE700" s="546"/>
      <c r="NIF700" s="546"/>
      <c r="NIG700" s="89"/>
      <c r="NIH700" s="89"/>
      <c r="NII700" s="89"/>
      <c r="NIJ700" s="89"/>
      <c r="NIK700" s="89"/>
      <c r="NIL700" s="546"/>
      <c r="NIM700" s="546"/>
      <c r="NIN700" s="89"/>
      <c r="NIO700" s="89"/>
      <c r="NIP700" s="546"/>
      <c r="NIQ700" s="546"/>
      <c r="NIR700" s="89"/>
      <c r="NIS700" s="89"/>
      <c r="NIT700" s="546"/>
      <c r="NIU700" s="546"/>
      <c r="NIV700" s="546"/>
      <c r="NIW700" s="546"/>
      <c r="NIX700" s="546"/>
      <c r="NIY700" s="546"/>
      <c r="NIZ700" s="546"/>
      <c r="NJA700" s="89"/>
      <c r="NJB700" s="89"/>
      <c r="NJC700" s="546"/>
      <c r="NJD700" s="546"/>
      <c r="NJE700" s="89"/>
      <c r="NJF700" s="89"/>
      <c r="NJG700" s="546"/>
      <c r="NJH700" s="546"/>
      <c r="NJI700" s="546"/>
      <c r="NJJ700" s="546"/>
      <c r="NJK700" s="546"/>
      <c r="NJL700" s="204"/>
      <c r="NJM700" s="108"/>
      <c r="NJN700" s="546"/>
      <c r="NJO700" s="546"/>
      <c r="NJP700" s="546"/>
      <c r="NJQ700" s="546"/>
      <c r="NJR700" s="546"/>
      <c r="NJS700" s="546"/>
      <c r="NJT700" s="546"/>
      <c r="NJU700" s="169"/>
      <c r="NJV700" s="169"/>
      <c r="NJW700" s="169"/>
      <c r="NJX700" s="169"/>
      <c r="NJY700" s="169"/>
      <c r="NJZ700" s="169"/>
      <c r="NKA700" s="169"/>
      <c r="NKB700" s="169"/>
      <c r="NKC700" s="169"/>
      <c r="NKD700" s="169"/>
      <c r="NKE700" s="169"/>
      <c r="NKF700" s="169"/>
      <c r="NKG700" s="169"/>
      <c r="NKH700" s="169"/>
      <c r="NKI700" s="169"/>
      <c r="NKJ700" s="169"/>
      <c r="NKK700" s="169"/>
      <c r="NKL700" s="169"/>
      <c r="NKM700" s="169"/>
      <c r="NKN700" s="169"/>
      <c r="NKO700" s="169"/>
      <c r="NKP700" s="169"/>
      <c r="NKQ700" s="169"/>
      <c r="NKR700" s="169"/>
      <c r="NKS700" s="169"/>
      <c r="NKT700" s="169"/>
      <c r="NKU700" s="169"/>
      <c r="NKV700" s="169"/>
      <c r="NKW700" s="169"/>
      <c r="NKX700" s="169"/>
      <c r="NKY700" s="169"/>
      <c r="NKZ700" s="169"/>
      <c r="NLA700" s="169"/>
      <c r="NLB700" s="169"/>
      <c r="NLC700" s="169"/>
      <c r="NLD700" s="169"/>
      <c r="NLE700" s="169"/>
      <c r="NLF700" s="169"/>
      <c r="NLG700" s="169"/>
      <c r="NLH700" s="169"/>
      <c r="NLI700" s="169"/>
      <c r="NLJ700" s="169"/>
      <c r="NLK700" s="169"/>
      <c r="NLL700" s="169"/>
      <c r="NLM700" s="546"/>
      <c r="NLN700" s="546"/>
      <c r="NLO700" s="546"/>
      <c r="NLP700" s="546"/>
      <c r="NLQ700" s="546"/>
      <c r="NLR700" s="546"/>
      <c r="NLS700" s="546"/>
      <c r="NLT700" s="546"/>
      <c r="NLU700" s="546"/>
      <c r="NLV700" s="546"/>
      <c r="NLW700" s="546"/>
      <c r="NLX700" s="546"/>
      <c r="NLY700" s="546"/>
      <c r="NLZ700" s="546"/>
      <c r="NMA700" s="546"/>
      <c r="NMB700" s="546"/>
      <c r="NMC700" s="546"/>
      <c r="NMD700" s="546"/>
      <c r="NME700" s="546"/>
      <c r="NMF700" s="546"/>
      <c r="NMG700" s="546"/>
      <c r="NMH700" s="546"/>
      <c r="NMI700" s="546"/>
      <c r="NMJ700" s="546"/>
      <c r="NMK700" s="89"/>
      <c r="NML700" s="89"/>
      <c r="NMM700" s="89"/>
      <c r="NMN700" s="89"/>
      <c r="NMO700" s="89"/>
      <c r="NMP700" s="546"/>
      <c r="NMQ700" s="546"/>
      <c r="NMR700" s="89"/>
      <c r="NMS700" s="89"/>
      <c r="NMT700" s="546"/>
      <c r="NMU700" s="546"/>
      <c r="NMV700" s="89"/>
      <c r="NMW700" s="89"/>
      <c r="NMX700" s="546"/>
      <c r="NMY700" s="546"/>
      <c r="NMZ700" s="546"/>
      <c r="NNA700" s="546"/>
      <c r="NNB700" s="546"/>
      <c r="NNC700" s="546"/>
      <c r="NND700" s="546"/>
      <c r="NNE700" s="89"/>
      <c r="NNF700" s="89"/>
      <c r="NNG700" s="546"/>
      <c r="NNH700" s="546"/>
      <c r="NNI700" s="89"/>
      <c r="NNJ700" s="89"/>
      <c r="NNK700" s="546"/>
      <c r="NNL700" s="546"/>
      <c r="NNM700" s="546"/>
      <c r="NNN700" s="546"/>
      <c r="NNO700" s="546"/>
      <c r="NNP700" s="204"/>
      <c r="NNQ700" s="108"/>
      <c r="NNR700" s="546"/>
      <c r="NNS700" s="546"/>
      <c r="NNT700" s="546"/>
      <c r="NNU700" s="546"/>
      <c r="NNV700" s="546"/>
      <c r="NNW700" s="546"/>
      <c r="NNX700" s="546"/>
      <c r="NNY700" s="169"/>
      <c r="NNZ700" s="169"/>
      <c r="NOA700" s="169"/>
      <c r="NOB700" s="169"/>
      <c r="NOC700" s="169"/>
      <c r="NOD700" s="169"/>
      <c r="NOE700" s="169"/>
      <c r="NOF700" s="169"/>
      <c r="NOG700" s="169"/>
      <c r="NOH700" s="169"/>
      <c r="NOI700" s="169"/>
      <c r="NOJ700" s="169"/>
      <c r="NOK700" s="169"/>
      <c r="NOL700" s="169"/>
      <c r="NOM700" s="169"/>
      <c r="NON700" s="169"/>
      <c r="NOO700" s="169"/>
      <c r="NOP700" s="169"/>
      <c r="NOQ700" s="169"/>
      <c r="NOR700" s="169"/>
      <c r="NOS700" s="169"/>
      <c r="NOT700" s="169"/>
      <c r="NOU700" s="169"/>
      <c r="NOV700" s="169"/>
      <c r="NOW700" s="169"/>
      <c r="NOX700" s="169"/>
      <c r="NOY700" s="169"/>
      <c r="NOZ700" s="169"/>
      <c r="NPA700" s="169"/>
      <c r="NPB700" s="169"/>
      <c r="NPC700" s="169"/>
      <c r="NPD700" s="169"/>
      <c r="NPE700" s="169"/>
      <c r="NPF700" s="169"/>
      <c r="NPG700" s="169"/>
      <c r="NPH700" s="169"/>
      <c r="NPI700" s="169"/>
      <c r="NPJ700" s="169"/>
      <c r="NPK700" s="169"/>
      <c r="NPL700" s="169"/>
      <c r="NPM700" s="169"/>
      <c r="NPN700" s="169"/>
      <c r="NPO700" s="169"/>
      <c r="NPP700" s="169"/>
      <c r="NPQ700" s="546"/>
      <c r="NPR700" s="546"/>
      <c r="NPS700" s="546"/>
      <c r="NPT700" s="546"/>
      <c r="NPU700" s="546"/>
      <c r="NPV700" s="546"/>
      <c r="NPW700" s="546"/>
      <c r="NPX700" s="546"/>
      <c r="NPY700" s="546"/>
      <c r="NPZ700" s="546"/>
      <c r="NQA700" s="546"/>
      <c r="NQB700" s="546"/>
      <c r="NQC700" s="546"/>
      <c r="NQD700" s="546"/>
      <c r="NQE700" s="546"/>
      <c r="NQF700" s="546"/>
      <c r="NQG700" s="546"/>
      <c r="NQH700" s="546"/>
      <c r="NQI700" s="546"/>
      <c r="NQJ700" s="546"/>
      <c r="NQK700" s="546"/>
      <c r="NQL700" s="546"/>
      <c r="NQM700" s="546"/>
      <c r="NQN700" s="546"/>
      <c r="NQO700" s="89"/>
      <c r="NQP700" s="89"/>
      <c r="NQQ700" s="89"/>
      <c r="NQR700" s="89"/>
      <c r="NQS700" s="89"/>
      <c r="NQT700" s="546"/>
      <c r="NQU700" s="546"/>
      <c r="NQV700" s="89"/>
      <c r="NQW700" s="89"/>
      <c r="NQX700" s="546"/>
      <c r="NQY700" s="546"/>
      <c r="NQZ700" s="89"/>
      <c r="NRA700" s="89"/>
      <c r="NRB700" s="546"/>
      <c r="NRC700" s="546"/>
      <c r="NRD700" s="546"/>
      <c r="NRE700" s="546"/>
      <c r="NRF700" s="546"/>
      <c r="NRG700" s="546"/>
      <c r="NRH700" s="546"/>
      <c r="NRI700" s="89"/>
      <c r="NRJ700" s="89"/>
      <c r="NRK700" s="546"/>
      <c r="NRL700" s="546"/>
      <c r="NRM700" s="89"/>
      <c r="NRN700" s="89"/>
      <c r="NRO700" s="546"/>
      <c r="NRP700" s="546"/>
      <c r="NRQ700" s="546"/>
      <c r="NRR700" s="546"/>
      <c r="NRS700" s="546"/>
      <c r="NRT700" s="204"/>
      <c r="NRU700" s="108"/>
      <c r="NRV700" s="546"/>
      <c r="NRW700" s="546"/>
      <c r="NRX700" s="546"/>
      <c r="NRY700" s="546"/>
      <c r="NRZ700" s="546"/>
      <c r="NSA700" s="546"/>
      <c r="NSB700" s="546"/>
      <c r="NSC700" s="169"/>
      <c r="NSD700" s="169"/>
      <c r="NSE700" s="169"/>
      <c r="NSF700" s="169"/>
      <c r="NSG700" s="169"/>
      <c r="NSH700" s="169"/>
      <c r="NSI700" s="169"/>
      <c r="NSJ700" s="169"/>
      <c r="NSK700" s="169"/>
      <c r="NSL700" s="169"/>
      <c r="NSM700" s="169"/>
      <c r="NSN700" s="169"/>
      <c r="NSO700" s="169"/>
      <c r="NSP700" s="169"/>
      <c r="NSQ700" s="169"/>
      <c r="NSR700" s="169"/>
      <c r="NSS700" s="169"/>
      <c r="NST700" s="169"/>
      <c r="NSU700" s="169"/>
      <c r="NSV700" s="169"/>
      <c r="NSW700" s="169"/>
      <c r="NSX700" s="169"/>
      <c r="NSY700" s="169"/>
      <c r="NSZ700" s="169"/>
      <c r="NTA700" s="169"/>
      <c r="NTB700" s="169"/>
      <c r="NTC700" s="169"/>
      <c r="NTD700" s="169"/>
      <c r="NTE700" s="169"/>
      <c r="NTF700" s="169"/>
      <c r="NTG700" s="169"/>
      <c r="NTH700" s="169"/>
      <c r="NTI700" s="169"/>
      <c r="NTJ700" s="169"/>
      <c r="NTK700" s="169"/>
      <c r="NTL700" s="169"/>
      <c r="NTM700" s="169"/>
      <c r="NTN700" s="169"/>
      <c r="NTO700" s="169"/>
      <c r="NTP700" s="169"/>
      <c r="NTQ700" s="169"/>
      <c r="NTR700" s="169"/>
      <c r="NTS700" s="169"/>
      <c r="NTT700" s="169"/>
      <c r="NTU700" s="546"/>
      <c r="NTV700" s="546"/>
      <c r="NTW700" s="546"/>
      <c r="NTX700" s="546"/>
      <c r="NTY700" s="546"/>
      <c r="NTZ700" s="546"/>
      <c r="NUA700" s="546"/>
      <c r="NUB700" s="546"/>
      <c r="NUC700" s="546"/>
      <c r="NUD700" s="546"/>
      <c r="NUE700" s="546"/>
      <c r="NUF700" s="546"/>
      <c r="NUG700" s="546"/>
      <c r="NUH700" s="546"/>
      <c r="NUI700" s="546"/>
      <c r="NUJ700" s="546"/>
      <c r="NUK700" s="546"/>
      <c r="NUL700" s="546"/>
      <c r="NUM700" s="546"/>
      <c r="NUN700" s="546"/>
      <c r="NUO700" s="546"/>
      <c r="NUP700" s="546"/>
      <c r="NUQ700" s="546"/>
      <c r="NUR700" s="546"/>
      <c r="NUS700" s="89"/>
      <c r="NUT700" s="89"/>
      <c r="NUU700" s="89"/>
      <c r="NUV700" s="89"/>
      <c r="NUW700" s="89"/>
      <c r="NUX700" s="546"/>
      <c r="NUY700" s="546"/>
      <c r="NUZ700" s="89"/>
      <c r="NVA700" s="89"/>
      <c r="NVB700" s="546"/>
      <c r="NVC700" s="546"/>
      <c r="NVD700" s="89"/>
      <c r="NVE700" s="89"/>
      <c r="NVF700" s="546"/>
      <c r="NVG700" s="546"/>
      <c r="NVH700" s="546"/>
      <c r="NVI700" s="546"/>
      <c r="NVJ700" s="546"/>
      <c r="NVK700" s="546"/>
      <c r="NVL700" s="546"/>
      <c r="NVM700" s="89"/>
      <c r="NVN700" s="89"/>
      <c r="NVO700" s="546"/>
      <c r="NVP700" s="546"/>
      <c r="NVQ700" s="89"/>
      <c r="NVR700" s="89"/>
      <c r="NVS700" s="546"/>
      <c r="NVT700" s="546"/>
      <c r="NVU700" s="546"/>
      <c r="NVV700" s="546"/>
      <c r="NVW700" s="546"/>
      <c r="NVX700" s="204"/>
      <c r="NVY700" s="108"/>
      <c r="NVZ700" s="546"/>
      <c r="NWA700" s="546"/>
      <c r="NWB700" s="546"/>
      <c r="NWC700" s="546"/>
      <c r="NWD700" s="546"/>
      <c r="NWE700" s="546"/>
      <c r="NWF700" s="546"/>
      <c r="NWG700" s="169"/>
      <c r="NWH700" s="169"/>
      <c r="NWI700" s="169"/>
      <c r="NWJ700" s="169"/>
      <c r="NWK700" s="169"/>
      <c r="NWL700" s="169"/>
      <c r="NWM700" s="169"/>
      <c r="NWN700" s="169"/>
      <c r="NWO700" s="169"/>
      <c r="NWP700" s="169"/>
      <c r="NWQ700" s="169"/>
      <c r="NWR700" s="169"/>
      <c r="NWS700" s="169"/>
      <c r="NWT700" s="169"/>
      <c r="NWU700" s="169"/>
      <c r="NWV700" s="169"/>
      <c r="NWW700" s="169"/>
      <c r="NWX700" s="169"/>
      <c r="NWY700" s="169"/>
      <c r="NWZ700" s="169"/>
      <c r="NXA700" s="169"/>
      <c r="NXB700" s="169"/>
      <c r="NXC700" s="169"/>
      <c r="NXD700" s="169"/>
      <c r="NXE700" s="169"/>
      <c r="NXF700" s="169"/>
      <c r="NXG700" s="169"/>
      <c r="NXH700" s="169"/>
      <c r="NXI700" s="169"/>
      <c r="NXJ700" s="169"/>
      <c r="NXK700" s="169"/>
      <c r="NXL700" s="169"/>
      <c r="NXM700" s="169"/>
      <c r="NXN700" s="169"/>
      <c r="NXO700" s="169"/>
      <c r="NXP700" s="169"/>
      <c r="NXQ700" s="169"/>
      <c r="NXR700" s="169"/>
      <c r="NXS700" s="169"/>
      <c r="NXT700" s="169"/>
      <c r="NXU700" s="169"/>
      <c r="NXV700" s="169"/>
      <c r="NXW700" s="169"/>
      <c r="NXX700" s="169"/>
      <c r="NXY700" s="546"/>
      <c r="NXZ700" s="546"/>
      <c r="NYA700" s="546"/>
      <c r="NYB700" s="546"/>
      <c r="NYC700" s="546"/>
      <c r="NYD700" s="546"/>
      <c r="NYE700" s="546"/>
      <c r="NYF700" s="546"/>
      <c r="NYG700" s="546"/>
      <c r="NYH700" s="546"/>
      <c r="NYI700" s="546"/>
      <c r="NYJ700" s="546"/>
      <c r="NYK700" s="546"/>
      <c r="NYL700" s="546"/>
      <c r="NYM700" s="546"/>
      <c r="NYN700" s="546"/>
      <c r="NYO700" s="546"/>
      <c r="NYP700" s="546"/>
      <c r="NYQ700" s="546"/>
      <c r="NYR700" s="546"/>
      <c r="NYS700" s="546"/>
      <c r="NYT700" s="546"/>
      <c r="NYU700" s="546"/>
      <c r="NYV700" s="546"/>
      <c r="NYW700" s="89"/>
      <c r="NYX700" s="89"/>
      <c r="NYY700" s="89"/>
      <c r="NYZ700" s="89"/>
      <c r="NZA700" s="89"/>
      <c r="NZB700" s="546"/>
      <c r="NZC700" s="546"/>
      <c r="NZD700" s="89"/>
      <c r="NZE700" s="89"/>
      <c r="NZF700" s="546"/>
      <c r="NZG700" s="546"/>
      <c r="NZH700" s="89"/>
      <c r="NZI700" s="89"/>
      <c r="NZJ700" s="546"/>
      <c r="NZK700" s="546"/>
      <c r="NZL700" s="546"/>
      <c r="NZM700" s="546"/>
      <c r="NZN700" s="546"/>
      <c r="NZO700" s="546"/>
      <c r="NZP700" s="546"/>
      <c r="NZQ700" s="89"/>
      <c r="NZR700" s="89"/>
      <c r="NZS700" s="546"/>
      <c r="NZT700" s="546"/>
      <c r="NZU700" s="89"/>
      <c r="NZV700" s="89"/>
      <c r="NZW700" s="546"/>
      <c r="NZX700" s="546"/>
      <c r="NZY700" s="546"/>
      <c r="NZZ700" s="546"/>
      <c r="OAA700" s="546"/>
      <c r="OAB700" s="204"/>
      <c r="OAC700" s="108"/>
      <c r="OAD700" s="546"/>
      <c r="OAE700" s="546"/>
      <c r="OAF700" s="546"/>
      <c r="OAG700" s="546"/>
      <c r="OAH700" s="546"/>
      <c r="OAI700" s="546"/>
      <c r="OAJ700" s="546"/>
      <c r="OAK700" s="169"/>
      <c r="OAL700" s="169"/>
      <c r="OAM700" s="169"/>
      <c r="OAN700" s="169"/>
      <c r="OAO700" s="169"/>
      <c r="OAP700" s="169"/>
      <c r="OAQ700" s="169"/>
      <c r="OAR700" s="169"/>
      <c r="OAS700" s="169"/>
      <c r="OAT700" s="169"/>
      <c r="OAU700" s="169"/>
      <c r="OAV700" s="169"/>
      <c r="OAW700" s="169"/>
      <c r="OAX700" s="169"/>
      <c r="OAY700" s="169"/>
      <c r="OAZ700" s="169"/>
      <c r="OBA700" s="169"/>
      <c r="OBB700" s="169"/>
      <c r="OBC700" s="169"/>
      <c r="OBD700" s="169"/>
      <c r="OBE700" s="169"/>
      <c r="OBF700" s="169"/>
      <c r="OBG700" s="169"/>
      <c r="OBH700" s="169"/>
      <c r="OBI700" s="169"/>
      <c r="OBJ700" s="169"/>
      <c r="OBK700" s="169"/>
      <c r="OBL700" s="169"/>
      <c r="OBM700" s="169"/>
      <c r="OBN700" s="169"/>
      <c r="OBO700" s="169"/>
      <c r="OBP700" s="169"/>
      <c r="OBQ700" s="169"/>
      <c r="OBR700" s="169"/>
      <c r="OBS700" s="169"/>
      <c r="OBT700" s="169"/>
      <c r="OBU700" s="169"/>
      <c r="OBV700" s="169"/>
      <c r="OBW700" s="169"/>
      <c r="OBX700" s="169"/>
      <c r="OBY700" s="169"/>
      <c r="OBZ700" s="169"/>
      <c r="OCA700" s="169"/>
      <c r="OCB700" s="169"/>
      <c r="OCC700" s="546"/>
      <c r="OCD700" s="546"/>
      <c r="OCE700" s="546"/>
      <c r="OCF700" s="546"/>
      <c r="OCG700" s="546"/>
      <c r="OCH700" s="546"/>
      <c r="OCI700" s="546"/>
      <c r="OCJ700" s="546"/>
      <c r="OCK700" s="546"/>
      <c r="OCL700" s="546"/>
      <c r="OCM700" s="546"/>
      <c r="OCN700" s="546"/>
      <c r="OCO700" s="546"/>
      <c r="OCP700" s="546"/>
      <c r="OCQ700" s="546"/>
      <c r="OCR700" s="546"/>
      <c r="OCS700" s="546"/>
      <c r="OCT700" s="546"/>
      <c r="OCU700" s="546"/>
      <c r="OCV700" s="546"/>
      <c r="OCW700" s="546"/>
      <c r="OCX700" s="546"/>
      <c r="OCY700" s="546"/>
      <c r="OCZ700" s="546"/>
      <c r="ODA700" s="89"/>
      <c r="ODB700" s="89"/>
      <c r="ODC700" s="89"/>
      <c r="ODD700" s="89"/>
      <c r="ODE700" s="89"/>
      <c r="ODF700" s="546"/>
      <c r="ODG700" s="546"/>
      <c r="ODH700" s="89"/>
      <c r="ODI700" s="89"/>
      <c r="ODJ700" s="546"/>
      <c r="ODK700" s="546"/>
      <c r="ODL700" s="89"/>
      <c r="ODM700" s="89"/>
      <c r="ODN700" s="546"/>
      <c r="ODO700" s="546"/>
      <c r="ODP700" s="546"/>
      <c r="ODQ700" s="546"/>
      <c r="ODR700" s="546"/>
      <c r="ODS700" s="546"/>
      <c r="ODT700" s="546"/>
      <c r="ODU700" s="89"/>
      <c r="ODV700" s="89"/>
      <c r="ODW700" s="546"/>
      <c r="ODX700" s="546"/>
      <c r="ODY700" s="89"/>
      <c r="ODZ700" s="89"/>
      <c r="OEA700" s="546"/>
      <c r="OEB700" s="546"/>
      <c r="OEC700" s="546"/>
      <c r="OED700" s="546"/>
      <c r="OEE700" s="546"/>
      <c r="OEF700" s="204"/>
      <c r="OEG700" s="108"/>
      <c r="OEH700" s="546"/>
      <c r="OEI700" s="546"/>
      <c r="OEJ700" s="546"/>
      <c r="OEK700" s="546"/>
      <c r="OEL700" s="546"/>
      <c r="OEM700" s="546"/>
      <c r="OEN700" s="546"/>
      <c r="OEO700" s="169"/>
      <c r="OEP700" s="169"/>
      <c r="OEQ700" s="169"/>
      <c r="OER700" s="169"/>
      <c r="OES700" s="169"/>
      <c r="OET700" s="169"/>
      <c r="OEU700" s="169"/>
      <c r="OEV700" s="169"/>
      <c r="OEW700" s="169"/>
      <c r="OEX700" s="169"/>
      <c r="OEY700" s="169"/>
      <c r="OEZ700" s="169"/>
      <c r="OFA700" s="169"/>
      <c r="OFB700" s="169"/>
      <c r="OFC700" s="169"/>
      <c r="OFD700" s="169"/>
      <c r="OFE700" s="169"/>
      <c r="OFF700" s="169"/>
      <c r="OFG700" s="169"/>
      <c r="OFH700" s="169"/>
      <c r="OFI700" s="169"/>
      <c r="OFJ700" s="169"/>
      <c r="OFK700" s="169"/>
      <c r="OFL700" s="169"/>
      <c r="OFM700" s="169"/>
      <c r="OFN700" s="169"/>
      <c r="OFO700" s="169"/>
      <c r="OFP700" s="169"/>
      <c r="OFQ700" s="169"/>
      <c r="OFR700" s="169"/>
      <c r="OFS700" s="169"/>
      <c r="OFT700" s="169"/>
      <c r="OFU700" s="169"/>
      <c r="OFV700" s="169"/>
      <c r="OFW700" s="169"/>
      <c r="OFX700" s="169"/>
      <c r="OFY700" s="169"/>
      <c r="OFZ700" s="169"/>
      <c r="OGA700" s="169"/>
      <c r="OGB700" s="169"/>
      <c r="OGC700" s="169"/>
      <c r="OGD700" s="169"/>
      <c r="OGE700" s="169"/>
      <c r="OGF700" s="169"/>
      <c r="OGG700" s="546"/>
      <c r="OGH700" s="546"/>
      <c r="OGI700" s="546"/>
      <c r="OGJ700" s="546"/>
      <c r="OGK700" s="546"/>
      <c r="OGL700" s="546"/>
      <c r="OGM700" s="546"/>
      <c r="OGN700" s="546"/>
      <c r="OGO700" s="546"/>
      <c r="OGP700" s="546"/>
      <c r="OGQ700" s="546"/>
      <c r="OGR700" s="546"/>
      <c r="OGS700" s="546"/>
      <c r="OGT700" s="546"/>
      <c r="OGU700" s="546"/>
      <c r="OGV700" s="546"/>
      <c r="OGW700" s="546"/>
      <c r="OGX700" s="546"/>
      <c r="OGY700" s="546"/>
      <c r="OGZ700" s="546"/>
      <c r="OHA700" s="546"/>
      <c r="OHB700" s="546"/>
      <c r="OHC700" s="546"/>
      <c r="OHD700" s="546"/>
      <c r="OHE700" s="89"/>
      <c r="OHF700" s="89"/>
      <c r="OHG700" s="89"/>
      <c r="OHH700" s="89"/>
      <c r="OHI700" s="89"/>
      <c r="OHJ700" s="546"/>
      <c r="OHK700" s="546"/>
      <c r="OHL700" s="89"/>
      <c r="OHM700" s="89"/>
      <c r="OHN700" s="546"/>
      <c r="OHO700" s="546"/>
      <c r="OHP700" s="89"/>
      <c r="OHQ700" s="89"/>
      <c r="OHR700" s="546"/>
      <c r="OHS700" s="546"/>
      <c r="OHT700" s="546"/>
      <c r="OHU700" s="546"/>
      <c r="OHV700" s="546"/>
      <c r="OHW700" s="546"/>
      <c r="OHX700" s="546"/>
      <c r="OHY700" s="89"/>
      <c r="OHZ700" s="89"/>
      <c r="OIA700" s="546"/>
      <c r="OIB700" s="546"/>
      <c r="OIC700" s="89"/>
      <c r="OID700" s="89"/>
      <c r="OIE700" s="546"/>
      <c r="OIF700" s="546"/>
      <c r="OIG700" s="546"/>
      <c r="OIH700" s="546"/>
      <c r="OII700" s="546"/>
      <c r="OIJ700" s="204"/>
      <c r="OIK700" s="108"/>
      <c r="OIL700" s="546"/>
      <c r="OIM700" s="546"/>
      <c r="OIN700" s="546"/>
      <c r="OIO700" s="546"/>
      <c r="OIP700" s="546"/>
      <c r="OIQ700" s="546"/>
      <c r="OIR700" s="546"/>
      <c r="OIS700" s="169"/>
      <c r="OIT700" s="169"/>
      <c r="OIU700" s="169"/>
      <c r="OIV700" s="169"/>
      <c r="OIW700" s="169"/>
      <c r="OIX700" s="169"/>
      <c r="OIY700" s="169"/>
      <c r="OIZ700" s="169"/>
      <c r="OJA700" s="169"/>
      <c r="OJB700" s="169"/>
      <c r="OJC700" s="169"/>
      <c r="OJD700" s="169"/>
      <c r="OJE700" s="169"/>
      <c r="OJF700" s="169"/>
      <c r="OJG700" s="169"/>
      <c r="OJH700" s="169"/>
      <c r="OJI700" s="169"/>
      <c r="OJJ700" s="169"/>
      <c r="OJK700" s="169"/>
      <c r="OJL700" s="169"/>
      <c r="OJM700" s="169"/>
      <c r="OJN700" s="169"/>
      <c r="OJO700" s="169"/>
      <c r="OJP700" s="169"/>
      <c r="OJQ700" s="169"/>
      <c r="OJR700" s="169"/>
      <c r="OJS700" s="169"/>
      <c r="OJT700" s="169"/>
      <c r="OJU700" s="169"/>
      <c r="OJV700" s="169"/>
      <c r="OJW700" s="169"/>
      <c r="OJX700" s="169"/>
      <c r="OJY700" s="169"/>
      <c r="OJZ700" s="169"/>
      <c r="OKA700" s="169"/>
      <c r="OKB700" s="169"/>
      <c r="OKC700" s="169"/>
      <c r="OKD700" s="169"/>
      <c r="OKE700" s="169"/>
      <c r="OKF700" s="169"/>
      <c r="OKG700" s="169"/>
      <c r="OKH700" s="169"/>
      <c r="OKI700" s="169"/>
      <c r="OKJ700" s="169"/>
      <c r="OKK700" s="546"/>
      <c r="OKL700" s="546"/>
      <c r="OKM700" s="546"/>
      <c r="OKN700" s="546"/>
      <c r="OKO700" s="546"/>
      <c r="OKP700" s="546"/>
      <c r="OKQ700" s="546"/>
      <c r="OKR700" s="546"/>
      <c r="OKS700" s="546"/>
      <c r="OKT700" s="546"/>
      <c r="OKU700" s="546"/>
      <c r="OKV700" s="546"/>
      <c r="OKW700" s="546"/>
      <c r="OKX700" s="546"/>
      <c r="OKY700" s="546"/>
      <c r="OKZ700" s="546"/>
      <c r="OLA700" s="546"/>
      <c r="OLB700" s="546"/>
      <c r="OLC700" s="546"/>
      <c r="OLD700" s="546"/>
      <c r="OLE700" s="546"/>
      <c r="OLF700" s="546"/>
      <c r="OLG700" s="546"/>
      <c r="OLH700" s="546"/>
      <c r="OLI700" s="89"/>
      <c r="OLJ700" s="89"/>
      <c r="OLK700" s="89"/>
      <c r="OLL700" s="89"/>
      <c r="OLM700" s="89"/>
      <c r="OLN700" s="546"/>
      <c r="OLO700" s="546"/>
      <c r="OLP700" s="89"/>
      <c r="OLQ700" s="89"/>
      <c r="OLR700" s="546"/>
      <c r="OLS700" s="546"/>
      <c r="OLT700" s="89"/>
      <c r="OLU700" s="89"/>
      <c r="OLV700" s="546"/>
      <c r="OLW700" s="546"/>
      <c r="OLX700" s="546"/>
      <c r="OLY700" s="546"/>
      <c r="OLZ700" s="546"/>
      <c r="OMA700" s="546"/>
      <c r="OMB700" s="546"/>
      <c r="OMC700" s="89"/>
      <c r="OMD700" s="89"/>
      <c r="OME700" s="546"/>
      <c r="OMF700" s="546"/>
      <c r="OMG700" s="89"/>
      <c r="OMH700" s="89"/>
      <c r="OMI700" s="546"/>
      <c r="OMJ700" s="546"/>
      <c r="OMK700" s="546"/>
      <c r="OML700" s="546"/>
      <c r="OMM700" s="546"/>
      <c r="OMN700" s="204"/>
      <c r="OMO700" s="108"/>
      <c r="OMP700" s="546"/>
      <c r="OMQ700" s="546"/>
      <c r="OMR700" s="546"/>
      <c r="OMS700" s="546"/>
      <c r="OMT700" s="546"/>
      <c r="OMU700" s="546"/>
      <c r="OMV700" s="546"/>
      <c r="OMW700" s="169"/>
      <c r="OMX700" s="169"/>
      <c r="OMY700" s="169"/>
      <c r="OMZ700" s="169"/>
      <c r="ONA700" s="169"/>
      <c r="ONB700" s="169"/>
      <c r="ONC700" s="169"/>
      <c r="OND700" s="169"/>
      <c r="ONE700" s="169"/>
      <c r="ONF700" s="169"/>
      <c r="ONG700" s="169"/>
      <c r="ONH700" s="169"/>
      <c r="ONI700" s="169"/>
      <c r="ONJ700" s="169"/>
      <c r="ONK700" s="169"/>
      <c r="ONL700" s="169"/>
      <c r="ONM700" s="169"/>
      <c r="ONN700" s="169"/>
      <c r="ONO700" s="169"/>
      <c r="ONP700" s="169"/>
      <c r="ONQ700" s="169"/>
      <c r="ONR700" s="169"/>
      <c r="ONS700" s="169"/>
      <c r="ONT700" s="169"/>
      <c r="ONU700" s="169"/>
      <c r="ONV700" s="169"/>
      <c r="ONW700" s="169"/>
      <c r="ONX700" s="169"/>
      <c r="ONY700" s="169"/>
      <c r="ONZ700" s="169"/>
      <c r="OOA700" s="169"/>
      <c r="OOB700" s="169"/>
      <c r="OOC700" s="169"/>
      <c r="OOD700" s="169"/>
      <c r="OOE700" s="169"/>
      <c r="OOF700" s="169"/>
      <c r="OOG700" s="169"/>
      <c r="OOH700" s="169"/>
      <c r="OOI700" s="169"/>
      <c r="OOJ700" s="169"/>
      <c r="OOK700" s="169"/>
      <c r="OOL700" s="169"/>
      <c r="OOM700" s="169"/>
      <c r="OON700" s="169"/>
      <c r="OOO700" s="546"/>
      <c r="OOP700" s="546"/>
      <c r="OOQ700" s="546"/>
      <c r="OOR700" s="546"/>
      <c r="OOS700" s="546"/>
      <c r="OOT700" s="546"/>
      <c r="OOU700" s="546"/>
      <c r="OOV700" s="546"/>
      <c r="OOW700" s="546"/>
      <c r="OOX700" s="546"/>
      <c r="OOY700" s="546"/>
      <c r="OOZ700" s="546"/>
      <c r="OPA700" s="546"/>
      <c r="OPB700" s="546"/>
      <c r="OPC700" s="546"/>
      <c r="OPD700" s="546"/>
      <c r="OPE700" s="546"/>
      <c r="OPF700" s="546"/>
      <c r="OPG700" s="546"/>
      <c r="OPH700" s="546"/>
      <c r="OPI700" s="546"/>
      <c r="OPJ700" s="546"/>
      <c r="OPK700" s="546"/>
      <c r="OPL700" s="546"/>
      <c r="OPM700" s="89"/>
      <c r="OPN700" s="89"/>
      <c r="OPO700" s="89"/>
      <c r="OPP700" s="89"/>
      <c r="OPQ700" s="89"/>
      <c r="OPR700" s="546"/>
      <c r="OPS700" s="546"/>
      <c r="OPT700" s="89"/>
      <c r="OPU700" s="89"/>
      <c r="OPV700" s="546"/>
      <c r="OPW700" s="546"/>
      <c r="OPX700" s="89"/>
      <c r="OPY700" s="89"/>
      <c r="OPZ700" s="546"/>
      <c r="OQA700" s="546"/>
      <c r="OQB700" s="546"/>
      <c r="OQC700" s="546"/>
      <c r="OQD700" s="546"/>
      <c r="OQE700" s="546"/>
      <c r="OQF700" s="546"/>
      <c r="OQG700" s="89"/>
      <c r="OQH700" s="89"/>
      <c r="OQI700" s="546"/>
      <c r="OQJ700" s="546"/>
      <c r="OQK700" s="89"/>
      <c r="OQL700" s="89"/>
      <c r="OQM700" s="546"/>
      <c r="OQN700" s="546"/>
      <c r="OQO700" s="546"/>
      <c r="OQP700" s="546"/>
      <c r="OQQ700" s="546"/>
      <c r="OQR700" s="204"/>
      <c r="OQS700" s="108"/>
      <c r="OQT700" s="546"/>
      <c r="OQU700" s="546"/>
      <c r="OQV700" s="546"/>
      <c r="OQW700" s="546"/>
      <c r="OQX700" s="546"/>
      <c r="OQY700" s="546"/>
      <c r="OQZ700" s="546"/>
      <c r="ORA700" s="169"/>
      <c r="ORB700" s="169"/>
      <c r="ORC700" s="169"/>
      <c r="ORD700" s="169"/>
      <c r="ORE700" s="169"/>
      <c r="ORF700" s="169"/>
      <c r="ORG700" s="169"/>
      <c r="ORH700" s="169"/>
      <c r="ORI700" s="169"/>
      <c r="ORJ700" s="169"/>
      <c r="ORK700" s="169"/>
      <c r="ORL700" s="169"/>
      <c r="ORM700" s="169"/>
      <c r="ORN700" s="169"/>
      <c r="ORO700" s="169"/>
      <c r="ORP700" s="169"/>
      <c r="ORQ700" s="169"/>
      <c r="ORR700" s="169"/>
      <c r="ORS700" s="169"/>
      <c r="ORT700" s="169"/>
      <c r="ORU700" s="169"/>
      <c r="ORV700" s="169"/>
      <c r="ORW700" s="169"/>
      <c r="ORX700" s="169"/>
      <c r="ORY700" s="169"/>
      <c r="ORZ700" s="169"/>
      <c r="OSA700" s="169"/>
      <c r="OSB700" s="169"/>
      <c r="OSC700" s="169"/>
      <c r="OSD700" s="169"/>
      <c r="OSE700" s="169"/>
      <c r="OSF700" s="169"/>
      <c r="OSG700" s="169"/>
      <c r="OSH700" s="169"/>
      <c r="OSI700" s="169"/>
      <c r="OSJ700" s="169"/>
      <c r="OSK700" s="169"/>
      <c r="OSL700" s="169"/>
      <c r="OSM700" s="169"/>
      <c r="OSN700" s="169"/>
      <c r="OSO700" s="169"/>
      <c r="OSP700" s="169"/>
      <c r="OSQ700" s="169"/>
      <c r="OSR700" s="169"/>
      <c r="OSS700" s="546"/>
      <c r="OST700" s="546"/>
      <c r="OSU700" s="546"/>
      <c r="OSV700" s="546"/>
      <c r="OSW700" s="546"/>
      <c r="OSX700" s="546"/>
      <c r="OSY700" s="546"/>
      <c r="OSZ700" s="546"/>
      <c r="OTA700" s="546"/>
      <c r="OTB700" s="546"/>
      <c r="OTC700" s="546"/>
      <c r="OTD700" s="546"/>
      <c r="OTE700" s="546"/>
      <c r="OTF700" s="546"/>
      <c r="OTG700" s="546"/>
      <c r="OTH700" s="546"/>
      <c r="OTI700" s="546"/>
      <c r="OTJ700" s="546"/>
      <c r="OTK700" s="546"/>
      <c r="OTL700" s="546"/>
      <c r="OTM700" s="546"/>
      <c r="OTN700" s="546"/>
      <c r="OTO700" s="546"/>
      <c r="OTP700" s="546"/>
      <c r="OTQ700" s="89"/>
      <c r="OTR700" s="89"/>
      <c r="OTS700" s="89"/>
      <c r="OTT700" s="89"/>
      <c r="OTU700" s="89"/>
      <c r="OTV700" s="546"/>
      <c r="OTW700" s="546"/>
      <c r="OTX700" s="89"/>
      <c r="OTY700" s="89"/>
      <c r="OTZ700" s="546"/>
      <c r="OUA700" s="546"/>
      <c r="OUB700" s="89"/>
      <c r="OUC700" s="89"/>
      <c r="OUD700" s="546"/>
      <c r="OUE700" s="546"/>
      <c r="OUF700" s="546"/>
      <c r="OUG700" s="546"/>
      <c r="OUH700" s="546"/>
      <c r="OUI700" s="546"/>
      <c r="OUJ700" s="546"/>
      <c r="OUK700" s="89"/>
      <c r="OUL700" s="89"/>
      <c r="OUM700" s="546"/>
      <c r="OUN700" s="546"/>
      <c r="OUO700" s="89"/>
      <c r="OUP700" s="89"/>
      <c r="OUQ700" s="546"/>
      <c r="OUR700" s="546"/>
      <c r="OUS700" s="546"/>
      <c r="OUT700" s="546"/>
      <c r="OUU700" s="546"/>
      <c r="OUV700" s="204"/>
      <c r="OUW700" s="108"/>
      <c r="OUX700" s="546"/>
      <c r="OUY700" s="546"/>
      <c r="OUZ700" s="546"/>
      <c r="OVA700" s="546"/>
      <c r="OVB700" s="546"/>
      <c r="OVC700" s="546"/>
      <c r="OVD700" s="546"/>
      <c r="OVE700" s="169"/>
      <c r="OVF700" s="169"/>
      <c r="OVG700" s="169"/>
      <c r="OVH700" s="169"/>
      <c r="OVI700" s="169"/>
      <c r="OVJ700" s="169"/>
      <c r="OVK700" s="169"/>
      <c r="OVL700" s="169"/>
      <c r="OVM700" s="169"/>
      <c r="OVN700" s="169"/>
      <c r="OVO700" s="169"/>
      <c r="OVP700" s="169"/>
      <c r="OVQ700" s="169"/>
      <c r="OVR700" s="169"/>
      <c r="OVS700" s="169"/>
      <c r="OVT700" s="169"/>
      <c r="OVU700" s="169"/>
      <c r="OVV700" s="169"/>
      <c r="OVW700" s="169"/>
      <c r="OVX700" s="169"/>
      <c r="OVY700" s="169"/>
      <c r="OVZ700" s="169"/>
      <c r="OWA700" s="169"/>
      <c r="OWB700" s="169"/>
      <c r="OWC700" s="169"/>
      <c r="OWD700" s="169"/>
      <c r="OWE700" s="169"/>
      <c r="OWF700" s="169"/>
      <c r="OWG700" s="169"/>
      <c r="OWH700" s="169"/>
      <c r="OWI700" s="169"/>
      <c r="OWJ700" s="169"/>
      <c r="OWK700" s="169"/>
      <c r="OWL700" s="169"/>
      <c r="OWM700" s="169"/>
      <c r="OWN700" s="169"/>
      <c r="OWO700" s="169"/>
      <c r="OWP700" s="169"/>
      <c r="OWQ700" s="169"/>
      <c r="OWR700" s="169"/>
      <c r="OWS700" s="169"/>
      <c r="OWT700" s="169"/>
      <c r="OWU700" s="169"/>
      <c r="OWV700" s="169"/>
      <c r="OWW700" s="546"/>
      <c r="OWX700" s="546"/>
      <c r="OWY700" s="546"/>
      <c r="OWZ700" s="546"/>
      <c r="OXA700" s="546"/>
      <c r="OXB700" s="546"/>
      <c r="OXC700" s="546"/>
      <c r="OXD700" s="546"/>
      <c r="OXE700" s="546"/>
      <c r="OXF700" s="546"/>
      <c r="OXG700" s="546"/>
      <c r="OXH700" s="546"/>
      <c r="OXI700" s="546"/>
      <c r="OXJ700" s="546"/>
      <c r="OXK700" s="546"/>
      <c r="OXL700" s="546"/>
      <c r="OXM700" s="546"/>
      <c r="OXN700" s="546"/>
      <c r="OXO700" s="546"/>
      <c r="OXP700" s="546"/>
      <c r="OXQ700" s="546"/>
      <c r="OXR700" s="546"/>
      <c r="OXS700" s="546"/>
      <c r="OXT700" s="546"/>
      <c r="OXU700" s="89"/>
      <c r="OXV700" s="89"/>
      <c r="OXW700" s="89"/>
      <c r="OXX700" s="89"/>
      <c r="OXY700" s="89"/>
      <c r="OXZ700" s="546"/>
      <c r="OYA700" s="546"/>
      <c r="OYB700" s="89"/>
      <c r="OYC700" s="89"/>
      <c r="OYD700" s="546"/>
      <c r="OYE700" s="546"/>
      <c r="OYF700" s="89"/>
      <c r="OYG700" s="89"/>
      <c r="OYH700" s="546"/>
      <c r="OYI700" s="546"/>
      <c r="OYJ700" s="546"/>
      <c r="OYK700" s="546"/>
      <c r="OYL700" s="546"/>
      <c r="OYM700" s="546"/>
      <c r="OYN700" s="546"/>
      <c r="OYO700" s="89"/>
      <c r="OYP700" s="89"/>
      <c r="OYQ700" s="546"/>
      <c r="OYR700" s="546"/>
      <c r="OYS700" s="89"/>
      <c r="OYT700" s="89"/>
      <c r="OYU700" s="546"/>
      <c r="OYV700" s="546"/>
      <c r="OYW700" s="546"/>
      <c r="OYX700" s="546"/>
      <c r="OYY700" s="546"/>
      <c r="OYZ700" s="204"/>
      <c r="OZA700" s="108"/>
      <c r="OZB700" s="546"/>
      <c r="OZC700" s="546"/>
      <c r="OZD700" s="546"/>
      <c r="OZE700" s="546"/>
      <c r="OZF700" s="546"/>
      <c r="OZG700" s="546"/>
      <c r="OZH700" s="546"/>
      <c r="OZI700" s="169"/>
      <c r="OZJ700" s="169"/>
      <c r="OZK700" s="169"/>
      <c r="OZL700" s="169"/>
      <c r="OZM700" s="169"/>
      <c r="OZN700" s="169"/>
      <c r="OZO700" s="169"/>
      <c r="OZP700" s="169"/>
      <c r="OZQ700" s="169"/>
      <c r="OZR700" s="169"/>
      <c r="OZS700" s="169"/>
      <c r="OZT700" s="169"/>
      <c r="OZU700" s="169"/>
      <c r="OZV700" s="169"/>
      <c r="OZW700" s="169"/>
      <c r="OZX700" s="169"/>
      <c r="OZY700" s="169"/>
      <c r="OZZ700" s="169"/>
      <c r="PAA700" s="169"/>
      <c r="PAB700" s="169"/>
      <c r="PAC700" s="169"/>
      <c r="PAD700" s="169"/>
      <c r="PAE700" s="169"/>
      <c r="PAF700" s="169"/>
      <c r="PAG700" s="169"/>
      <c r="PAH700" s="169"/>
      <c r="PAI700" s="169"/>
      <c r="PAJ700" s="169"/>
      <c r="PAK700" s="169"/>
      <c r="PAL700" s="169"/>
      <c r="PAM700" s="169"/>
      <c r="PAN700" s="169"/>
      <c r="PAO700" s="169"/>
      <c r="PAP700" s="169"/>
      <c r="PAQ700" s="169"/>
      <c r="PAR700" s="169"/>
      <c r="PAS700" s="169"/>
      <c r="PAT700" s="169"/>
      <c r="PAU700" s="169"/>
      <c r="PAV700" s="169"/>
      <c r="PAW700" s="169"/>
      <c r="PAX700" s="169"/>
      <c r="PAY700" s="169"/>
      <c r="PAZ700" s="169"/>
      <c r="PBA700" s="546"/>
      <c r="PBB700" s="546"/>
      <c r="PBC700" s="546"/>
      <c r="PBD700" s="546"/>
      <c r="PBE700" s="546"/>
      <c r="PBF700" s="546"/>
      <c r="PBG700" s="546"/>
      <c r="PBH700" s="546"/>
      <c r="PBI700" s="546"/>
      <c r="PBJ700" s="546"/>
      <c r="PBK700" s="546"/>
      <c r="PBL700" s="546"/>
      <c r="PBM700" s="546"/>
      <c r="PBN700" s="546"/>
      <c r="PBO700" s="546"/>
      <c r="PBP700" s="546"/>
      <c r="PBQ700" s="546"/>
      <c r="PBR700" s="546"/>
      <c r="PBS700" s="546"/>
      <c r="PBT700" s="546"/>
      <c r="PBU700" s="546"/>
      <c r="PBV700" s="546"/>
      <c r="PBW700" s="546"/>
      <c r="PBX700" s="546"/>
      <c r="PBY700" s="89"/>
      <c r="PBZ700" s="89"/>
      <c r="PCA700" s="89"/>
      <c r="PCB700" s="89"/>
      <c r="PCC700" s="89"/>
      <c r="PCD700" s="546"/>
      <c r="PCE700" s="546"/>
      <c r="PCF700" s="89"/>
      <c r="PCG700" s="89"/>
      <c r="PCH700" s="546"/>
      <c r="PCI700" s="546"/>
      <c r="PCJ700" s="89"/>
      <c r="PCK700" s="89"/>
      <c r="PCL700" s="546"/>
      <c r="PCM700" s="546"/>
      <c r="PCN700" s="546"/>
      <c r="PCO700" s="546"/>
      <c r="PCP700" s="546"/>
      <c r="PCQ700" s="546"/>
      <c r="PCR700" s="546"/>
      <c r="PCS700" s="89"/>
      <c r="PCT700" s="89"/>
      <c r="PCU700" s="546"/>
      <c r="PCV700" s="546"/>
      <c r="PCW700" s="89"/>
      <c r="PCX700" s="89"/>
      <c r="PCY700" s="546"/>
      <c r="PCZ700" s="546"/>
      <c r="PDA700" s="546"/>
      <c r="PDB700" s="546"/>
      <c r="PDC700" s="546"/>
      <c r="PDD700" s="204"/>
      <c r="PDE700" s="108"/>
      <c r="PDF700" s="546"/>
      <c r="PDG700" s="546"/>
      <c r="PDH700" s="546"/>
      <c r="PDI700" s="546"/>
      <c r="PDJ700" s="546"/>
      <c r="PDK700" s="546"/>
      <c r="PDL700" s="546"/>
      <c r="PDM700" s="169"/>
      <c r="PDN700" s="169"/>
      <c r="PDO700" s="169"/>
      <c r="PDP700" s="169"/>
      <c r="PDQ700" s="169"/>
      <c r="PDR700" s="169"/>
      <c r="PDS700" s="169"/>
      <c r="PDT700" s="169"/>
      <c r="PDU700" s="169"/>
      <c r="PDV700" s="169"/>
      <c r="PDW700" s="169"/>
      <c r="PDX700" s="169"/>
      <c r="PDY700" s="169"/>
      <c r="PDZ700" s="169"/>
      <c r="PEA700" s="169"/>
      <c r="PEB700" s="169"/>
      <c r="PEC700" s="169"/>
      <c r="PED700" s="169"/>
      <c r="PEE700" s="169"/>
      <c r="PEF700" s="169"/>
      <c r="PEG700" s="169"/>
      <c r="PEH700" s="169"/>
      <c r="PEI700" s="169"/>
      <c r="PEJ700" s="169"/>
      <c r="PEK700" s="169"/>
      <c r="PEL700" s="169"/>
      <c r="PEM700" s="169"/>
      <c r="PEN700" s="169"/>
      <c r="PEO700" s="169"/>
      <c r="PEP700" s="169"/>
      <c r="PEQ700" s="169"/>
      <c r="PER700" s="169"/>
      <c r="PES700" s="169"/>
      <c r="PET700" s="169"/>
      <c r="PEU700" s="169"/>
      <c r="PEV700" s="169"/>
      <c r="PEW700" s="169"/>
      <c r="PEX700" s="169"/>
      <c r="PEY700" s="169"/>
      <c r="PEZ700" s="169"/>
      <c r="PFA700" s="169"/>
      <c r="PFB700" s="169"/>
      <c r="PFC700" s="169"/>
      <c r="PFD700" s="169"/>
      <c r="PFE700" s="546"/>
      <c r="PFF700" s="546"/>
      <c r="PFG700" s="546"/>
      <c r="PFH700" s="546"/>
      <c r="PFI700" s="546"/>
      <c r="PFJ700" s="546"/>
      <c r="PFK700" s="546"/>
      <c r="PFL700" s="546"/>
      <c r="PFM700" s="546"/>
      <c r="PFN700" s="546"/>
      <c r="PFO700" s="546"/>
      <c r="PFP700" s="546"/>
      <c r="PFQ700" s="546"/>
      <c r="PFR700" s="546"/>
      <c r="PFS700" s="546"/>
      <c r="PFT700" s="546"/>
      <c r="PFU700" s="546"/>
      <c r="PFV700" s="546"/>
      <c r="PFW700" s="546"/>
      <c r="PFX700" s="546"/>
      <c r="PFY700" s="546"/>
      <c r="PFZ700" s="546"/>
      <c r="PGA700" s="546"/>
      <c r="PGB700" s="546"/>
      <c r="PGC700" s="89"/>
      <c r="PGD700" s="89"/>
      <c r="PGE700" s="89"/>
      <c r="PGF700" s="89"/>
      <c r="PGG700" s="89"/>
      <c r="PGH700" s="546"/>
      <c r="PGI700" s="546"/>
      <c r="PGJ700" s="89"/>
      <c r="PGK700" s="89"/>
      <c r="PGL700" s="546"/>
      <c r="PGM700" s="546"/>
      <c r="PGN700" s="89"/>
      <c r="PGO700" s="89"/>
      <c r="PGP700" s="546"/>
      <c r="PGQ700" s="546"/>
      <c r="PGR700" s="546"/>
      <c r="PGS700" s="546"/>
      <c r="PGT700" s="546"/>
      <c r="PGU700" s="546"/>
      <c r="PGV700" s="546"/>
      <c r="PGW700" s="89"/>
      <c r="PGX700" s="89"/>
      <c r="PGY700" s="546"/>
      <c r="PGZ700" s="546"/>
      <c r="PHA700" s="89"/>
      <c r="PHB700" s="89"/>
      <c r="PHC700" s="546"/>
      <c r="PHD700" s="546"/>
      <c r="PHE700" s="546"/>
      <c r="PHF700" s="546"/>
      <c r="PHG700" s="546"/>
      <c r="PHH700" s="204"/>
      <c r="PHI700" s="108"/>
      <c r="PHJ700" s="546"/>
      <c r="PHK700" s="546"/>
      <c r="PHL700" s="546"/>
      <c r="PHM700" s="546"/>
      <c r="PHN700" s="546"/>
      <c r="PHO700" s="546"/>
      <c r="PHP700" s="546"/>
      <c r="PHQ700" s="169"/>
      <c r="PHR700" s="169"/>
      <c r="PHS700" s="169"/>
      <c r="PHT700" s="169"/>
      <c r="PHU700" s="169"/>
      <c r="PHV700" s="169"/>
      <c r="PHW700" s="169"/>
      <c r="PHX700" s="169"/>
      <c r="PHY700" s="169"/>
      <c r="PHZ700" s="169"/>
      <c r="PIA700" s="169"/>
      <c r="PIB700" s="169"/>
      <c r="PIC700" s="169"/>
      <c r="PID700" s="169"/>
      <c r="PIE700" s="169"/>
      <c r="PIF700" s="169"/>
      <c r="PIG700" s="169"/>
      <c r="PIH700" s="169"/>
      <c r="PII700" s="169"/>
      <c r="PIJ700" s="169"/>
      <c r="PIK700" s="169"/>
      <c r="PIL700" s="169"/>
      <c r="PIM700" s="169"/>
      <c r="PIN700" s="169"/>
      <c r="PIO700" s="169"/>
      <c r="PIP700" s="169"/>
      <c r="PIQ700" s="169"/>
      <c r="PIR700" s="169"/>
      <c r="PIS700" s="169"/>
      <c r="PIT700" s="169"/>
      <c r="PIU700" s="169"/>
      <c r="PIV700" s="169"/>
      <c r="PIW700" s="169"/>
      <c r="PIX700" s="169"/>
      <c r="PIY700" s="169"/>
      <c r="PIZ700" s="169"/>
      <c r="PJA700" s="169"/>
      <c r="PJB700" s="169"/>
      <c r="PJC700" s="169"/>
      <c r="PJD700" s="169"/>
      <c r="PJE700" s="169"/>
      <c r="PJF700" s="169"/>
      <c r="PJG700" s="169"/>
      <c r="PJH700" s="169"/>
      <c r="PJI700" s="546"/>
      <c r="PJJ700" s="546"/>
      <c r="PJK700" s="546"/>
      <c r="PJL700" s="546"/>
      <c r="PJM700" s="546"/>
      <c r="PJN700" s="546"/>
      <c r="PJO700" s="546"/>
      <c r="PJP700" s="546"/>
      <c r="PJQ700" s="546"/>
      <c r="PJR700" s="546"/>
      <c r="PJS700" s="546"/>
      <c r="PJT700" s="546"/>
      <c r="PJU700" s="546"/>
      <c r="PJV700" s="546"/>
      <c r="PJW700" s="546"/>
      <c r="PJX700" s="546"/>
      <c r="PJY700" s="546"/>
      <c r="PJZ700" s="546"/>
      <c r="PKA700" s="546"/>
      <c r="PKB700" s="546"/>
      <c r="PKC700" s="546"/>
      <c r="PKD700" s="546"/>
      <c r="PKE700" s="546"/>
      <c r="PKF700" s="546"/>
      <c r="PKG700" s="89"/>
      <c r="PKH700" s="89"/>
      <c r="PKI700" s="89"/>
      <c r="PKJ700" s="89"/>
      <c r="PKK700" s="89"/>
      <c r="PKL700" s="546"/>
      <c r="PKM700" s="546"/>
      <c r="PKN700" s="89"/>
      <c r="PKO700" s="89"/>
      <c r="PKP700" s="546"/>
      <c r="PKQ700" s="546"/>
      <c r="PKR700" s="89"/>
      <c r="PKS700" s="89"/>
      <c r="PKT700" s="546"/>
      <c r="PKU700" s="546"/>
      <c r="PKV700" s="546"/>
      <c r="PKW700" s="546"/>
      <c r="PKX700" s="546"/>
      <c r="PKY700" s="546"/>
      <c r="PKZ700" s="546"/>
      <c r="PLA700" s="89"/>
      <c r="PLB700" s="89"/>
      <c r="PLC700" s="546"/>
      <c r="PLD700" s="546"/>
      <c r="PLE700" s="89"/>
      <c r="PLF700" s="89"/>
      <c r="PLG700" s="546"/>
      <c r="PLH700" s="546"/>
      <c r="PLI700" s="546"/>
      <c r="PLJ700" s="546"/>
      <c r="PLK700" s="546"/>
      <c r="PLL700" s="204"/>
      <c r="PLM700" s="108"/>
      <c r="PLN700" s="546"/>
      <c r="PLO700" s="546"/>
      <c r="PLP700" s="546"/>
      <c r="PLQ700" s="546"/>
      <c r="PLR700" s="546"/>
      <c r="PLS700" s="546"/>
      <c r="PLT700" s="546"/>
      <c r="PLU700" s="169"/>
      <c r="PLV700" s="169"/>
      <c r="PLW700" s="169"/>
      <c r="PLX700" s="169"/>
      <c r="PLY700" s="169"/>
      <c r="PLZ700" s="169"/>
      <c r="PMA700" s="169"/>
      <c r="PMB700" s="169"/>
      <c r="PMC700" s="169"/>
      <c r="PMD700" s="169"/>
      <c r="PME700" s="169"/>
      <c r="PMF700" s="169"/>
      <c r="PMG700" s="169"/>
      <c r="PMH700" s="169"/>
      <c r="PMI700" s="169"/>
      <c r="PMJ700" s="169"/>
      <c r="PMK700" s="169"/>
      <c r="PML700" s="169"/>
      <c r="PMM700" s="169"/>
      <c r="PMN700" s="169"/>
      <c r="PMO700" s="169"/>
      <c r="PMP700" s="169"/>
      <c r="PMQ700" s="169"/>
      <c r="PMR700" s="169"/>
      <c r="PMS700" s="169"/>
      <c r="PMT700" s="169"/>
      <c r="PMU700" s="169"/>
      <c r="PMV700" s="169"/>
      <c r="PMW700" s="169"/>
      <c r="PMX700" s="169"/>
      <c r="PMY700" s="169"/>
      <c r="PMZ700" s="169"/>
      <c r="PNA700" s="169"/>
      <c r="PNB700" s="169"/>
      <c r="PNC700" s="169"/>
      <c r="PND700" s="169"/>
      <c r="PNE700" s="169"/>
      <c r="PNF700" s="169"/>
      <c r="PNG700" s="169"/>
      <c r="PNH700" s="169"/>
      <c r="PNI700" s="169"/>
      <c r="PNJ700" s="169"/>
      <c r="PNK700" s="169"/>
      <c r="PNL700" s="169"/>
      <c r="PNM700" s="546"/>
      <c r="PNN700" s="546"/>
      <c r="PNO700" s="546"/>
      <c r="PNP700" s="546"/>
      <c r="PNQ700" s="546"/>
      <c r="PNR700" s="546"/>
      <c r="PNS700" s="546"/>
      <c r="PNT700" s="546"/>
      <c r="PNU700" s="546"/>
      <c r="PNV700" s="546"/>
      <c r="PNW700" s="546"/>
      <c r="PNX700" s="546"/>
      <c r="PNY700" s="546"/>
      <c r="PNZ700" s="546"/>
      <c r="POA700" s="546"/>
      <c r="POB700" s="546"/>
      <c r="POC700" s="546"/>
      <c r="POD700" s="546"/>
      <c r="POE700" s="546"/>
      <c r="POF700" s="546"/>
      <c r="POG700" s="546"/>
      <c r="POH700" s="546"/>
      <c r="POI700" s="546"/>
      <c r="POJ700" s="546"/>
      <c r="POK700" s="89"/>
      <c r="POL700" s="89"/>
      <c r="POM700" s="89"/>
      <c r="PON700" s="89"/>
      <c r="POO700" s="89"/>
      <c r="POP700" s="546"/>
      <c r="POQ700" s="546"/>
      <c r="POR700" s="89"/>
      <c r="POS700" s="89"/>
      <c r="POT700" s="546"/>
      <c r="POU700" s="546"/>
      <c r="POV700" s="89"/>
      <c r="POW700" s="89"/>
      <c r="POX700" s="546"/>
      <c r="POY700" s="546"/>
      <c r="POZ700" s="546"/>
      <c r="PPA700" s="546"/>
      <c r="PPB700" s="546"/>
      <c r="PPC700" s="546"/>
      <c r="PPD700" s="546"/>
      <c r="PPE700" s="89"/>
      <c r="PPF700" s="89"/>
      <c r="PPG700" s="546"/>
      <c r="PPH700" s="546"/>
      <c r="PPI700" s="89"/>
      <c r="PPJ700" s="89"/>
      <c r="PPK700" s="546"/>
      <c r="PPL700" s="546"/>
      <c r="PPM700" s="546"/>
      <c r="PPN700" s="546"/>
      <c r="PPO700" s="546"/>
      <c r="PPP700" s="204"/>
      <c r="PPQ700" s="108"/>
      <c r="PPR700" s="546"/>
      <c r="PPS700" s="546"/>
      <c r="PPT700" s="546"/>
      <c r="PPU700" s="546"/>
      <c r="PPV700" s="546"/>
      <c r="PPW700" s="546"/>
      <c r="PPX700" s="546"/>
      <c r="PPY700" s="169"/>
      <c r="PPZ700" s="169"/>
      <c r="PQA700" s="169"/>
      <c r="PQB700" s="169"/>
      <c r="PQC700" s="169"/>
      <c r="PQD700" s="169"/>
      <c r="PQE700" s="169"/>
      <c r="PQF700" s="169"/>
      <c r="PQG700" s="169"/>
      <c r="PQH700" s="169"/>
      <c r="PQI700" s="169"/>
      <c r="PQJ700" s="169"/>
      <c r="PQK700" s="169"/>
      <c r="PQL700" s="169"/>
      <c r="PQM700" s="169"/>
      <c r="PQN700" s="169"/>
      <c r="PQO700" s="169"/>
      <c r="PQP700" s="169"/>
      <c r="PQQ700" s="169"/>
      <c r="PQR700" s="169"/>
      <c r="PQS700" s="169"/>
      <c r="PQT700" s="169"/>
      <c r="PQU700" s="169"/>
      <c r="PQV700" s="169"/>
      <c r="PQW700" s="169"/>
      <c r="PQX700" s="169"/>
      <c r="PQY700" s="169"/>
      <c r="PQZ700" s="169"/>
      <c r="PRA700" s="169"/>
      <c r="PRB700" s="169"/>
      <c r="PRC700" s="169"/>
      <c r="PRD700" s="169"/>
      <c r="PRE700" s="169"/>
      <c r="PRF700" s="169"/>
      <c r="PRG700" s="169"/>
      <c r="PRH700" s="169"/>
      <c r="PRI700" s="169"/>
      <c r="PRJ700" s="169"/>
      <c r="PRK700" s="169"/>
      <c r="PRL700" s="169"/>
      <c r="PRM700" s="169"/>
      <c r="PRN700" s="169"/>
      <c r="PRO700" s="169"/>
      <c r="PRP700" s="169"/>
      <c r="PRQ700" s="546"/>
      <c r="PRR700" s="546"/>
      <c r="PRS700" s="546"/>
      <c r="PRT700" s="546"/>
      <c r="PRU700" s="546"/>
      <c r="PRV700" s="546"/>
      <c r="PRW700" s="546"/>
      <c r="PRX700" s="546"/>
      <c r="PRY700" s="546"/>
      <c r="PRZ700" s="546"/>
      <c r="PSA700" s="546"/>
      <c r="PSB700" s="546"/>
      <c r="PSC700" s="546"/>
      <c r="PSD700" s="546"/>
      <c r="PSE700" s="546"/>
      <c r="PSF700" s="546"/>
      <c r="PSG700" s="546"/>
      <c r="PSH700" s="546"/>
      <c r="PSI700" s="546"/>
      <c r="PSJ700" s="546"/>
      <c r="PSK700" s="546"/>
      <c r="PSL700" s="546"/>
      <c r="PSM700" s="546"/>
      <c r="PSN700" s="546"/>
      <c r="PSO700" s="89"/>
      <c r="PSP700" s="89"/>
      <c r="PSQ700" s="89"/>
      <c r="PSR700" s="89"/>
      <c r="PSS700" s="89"/>
      <c r="PST700" s="546"/>
      <c r="PSU700" s="546"/>
      <c r="PSV700" s="89"/>
      <c r="PSW700" s="89"/>
      <c r="PSX700" s="546"/>
      <c r="PSY700" s="546"/>
      <c r="PSZ700" s="89"/>
      <c r="PTA700" s="89"/>
      <c r="PTB700" s="546"/>
      <c r="PTC700" s="546"/>
      <c r="PTD700" s="546"/>
      <c r="PTE700" s="546"/>
      <c r="PTF700" s="546"/>
      <c r="PTG700" s="546"/>
      <c r="PTH700" s="546"/>
      <c r="PTI700" s="89"/>
      <c r="PTJ700" s="89"/>
      <c r="PTK700" s="546"/>
      <c r="PTL700" s="546"/>
      <c r="PTM700" s="89"/>
      <c r="PTN700" s="89"/>
      <c r="PTO700" s="546"/>
      <c r="PTP700" s="546"/>
      <c r="PTQ700" s="546"/>
      <c r="PTR700" s="546"/>
      <c r="PTS700" s="546"/>
      <c r="PTT700" s="204"/>
      <c r="PTU700" s="108"/>
      <c r="PTV700" s="546"/>
      <c r="PTW700" s="546"/>
      <c r="PTX700" s="546"/>
      <c r="PTY700" s="546"/>
      <c r="PTZ700" s="546"/>
      <c r="PUA700" s="546"/>
      <c r="PUB700" s="546"/>
      <c r="PUC700" s="169"/>
      <c r="PUD700" s="169"/>
      <c r="PUE700" s="169"/>
      <c r="PUF700" s="169"/>
      <c r="PUG700" s="169"/>
      <c r="PUH700" s="169"/>
      <c r="PUI700" s="169"/>
      <c r="PUJ700" s="169"/>
      <c r="PUK700" s="169"/>
      <c r="PUL700" s="169"/>
      <c r="PUM700" s="169"/>
      <c r="PUN700" s="169"/>
      <c r="PUO700" s="169"/>
      <c r="PUP700" s="169"/>
      <c r="PUQ700" s="169"/>
      <c r="PUR700" s="169"/>
      <c r="PUS700" s="169"/>
      <c r="PUT700" s="169"/>
      <c r="PUU700" s="169"/>
      <c r="PUV700" s="169"/>
      <c r="PUW700" s="169"/>
      <c r="PUX700" s="169"/>
      <c r="PUY700" s="169"/>
      <c r="PUZ700" s="169"/>
      <c r="PVA700" s="169"/>
      <c r="PVB700" s="169"/>
      <c r="PVC700" s="169"/>
      <c r="PVD700" s="169"/>
      <c r="PVE700" s="169"/>
      <c r="PVF700" s="169"/>
      <c r="PVG700" s="169"/>
      <c r="PVH700" s="169"/>
      <c r="PVI700" s="169"/>
      <c r="PVJ700" s="169"/>
      <c r="PVK700" s="169"/>
      <c r="PVL700" s="169"/>
      <c r="PVM700" s="169"/>
      <c r="PVN700" s="169"/>
      <c r="PVO700" s="169"/>
      <c r="PVP700" s="169"/>
      <c r="PVQ700" s="169"/>
      <c r="PVR700" s="169"/>
      <c r="PVS700" s="169"/>
      <c r="PVT700" s="169"/>
      <c r="PVU700" s="546"/>
      <c r="PVV700" s="546"/>
      <c r="PVW700" s="546"/>
      <c r="PVX700" s="546"/>
      <c r="PVY700" s="546"/>
      <c r="PVZ700" s="546"/>
      <c r="PWA700" s="546"/>
      <c r="PWB700" s="546"/>
      <c r="PWC700" s="546"/>
      <c r="PWD700" s="546"/>
      <c r="PWE700" s="546"/>
      <c r="PWF700" s="546"/>
      <c r="PWG700" s="546"/>
      <c r="PWH700" s="546"/>
      <c r="PWI700" s="546"/>
      <c r="PWJ700" s="546"/>
      <c r="PWK700" s="546"/>
      <c r="PWL700" s="546"/>
      <c r="PWM700" s="546"/>
      <c r="PWN700" s="546"/>
      <c r="PWO700" s="546"/>
      <c r="PWP700" s="546"/>
      <c r="PWQ700" s="546"/>
      <c r="PWR700" s="546"/>
      <c r="PWS700" s="89"/>
      <c r="PWT700" s="89"/>
      <c r="PWU700" s="89"/>
      <c r="PWV700" s="89"/>
      <c r="PWW700" s="89"/>
      <c r="PWX700" s="546"/>
      <c r="PWY700" s="546"/>
      <c r="PWZ700" s="89"/>
      <c r="PXA700" s="89"/>
      <c r="PXB700" s="546"/>
      <c r="PXC700" s="546"/>
      <c r="PXD700" s="89"/>
      <c r="PXE700" s="89"/>
      <c r="PXF700" s="546"/>
      <c r="PXG700" s="546"/>
      <c r="PXH700" s="546"/>
      <c r="PXI700" s="546"/>
      <c r="PXJ700" s="546"/>
      <c r="PXK700" s="546"/>
      <c r="PXL700" s="546"/>
      <c r="PXM700" s="89"/>
      <c r="PXN700" s="89"/>
      <c r="PXO700" s="546"/>
      <c r="PXP700" s="546"/>
      <c r="PXQ700" s="89"/>
      <c r="PXR700" s="89"/>
      <c r="PXS700" s="546"/>
      <c r="PXT700" s="546"/>
      <c r="PXU700" s="546"/>
      <c r="PXV700" s="546"/>
      <c r="PXW700" s="546"/>
      <c r="PXX700" s="204"/>
      <c r="PXY700" s="108"/>
      <c r="PXZ700" s="546"/>
      <c r="PYA700" s="546"/>
      <c r="PYB700" s="546"/>
      <c r="PYC700" s="546"/>
      <c r="PYD700" s="546"/>
      <c r="PYE700" s="546"/>
      <c r="PYF700" s="546"/>
      <c r="PYG700" s="169"/>
      <c r="PYH700" s="169"/>
      <c r="PYI700" s="169"/>
      <c r="PYJ700" s="169"/>
      <c r="PYK700" s="169"/>
      <c r="PYL700" s="169"/>
      <c r="PYM700" s="169"/>
      <c r="PYN700" s="169"/>
      <c r="PYO700" s="169"/>
      <c r="PYP700" s="169"/>
      <c r="PYQ700" s="169"/>
      <c r="PYR700" s="169"/>
      <c r="PYS700" s="169"/>
      <c r="PYT700" s="169"/>
      <c r="PYU700" s="169"/>
      <c r="PYV700" s="169"/>
      <c r="PYW700" s="169"/>
      <c r="PYX700" s="169"/>
      <c r="PYY700" s="169"/>
      <c r="PYZ700" s="169"/>
      <c r="PZA700" s="169"/>
      <c r="PZB700" s="169"/>
      <c r="PZC700" s="169"/>
      <c r="PZD700" s="169"/>
      <c r="PZE700" s="169"/>
      <c r="PZF700" s="169"/>
      <c r="PZG700" s="169"/>
      <c r="PZH700" s="169"/>
      <c r="PZI700" s="169"/>
      <c r="PZJ700" s="169"/>
      <c r="PZK700" s="169"/>
      <c r="PZL700" s="169"/>
      <c r="PZM700" s="169"/>
      <c r="PZN700" s="169"/>
      <c r="PZO700" s="169"/>
      <c r="PZP700" s="169"/>
      <c r="PZQ700" s="169"/>
      <c r="PZR700" s="169"/>
      <c r="PZS700" s="169"/>
      <c r="PZT700" s="169"/>
      <c r="PZU700" s="169"/>
      <c r="PZV700" s="169"/>
      <c r="PZW700" s="169"/>
      <c r="PZX700" s="169"/>
      <c r="PZY700" s="546"/>
      <c r="PZZ700" s="546"/>
      <c r="QAA700" s="546"/>
      <c r="QAB700" s="546"/>
      <c r="QAC700" s="546"/>
      <c r="QAD700" s="546"/>
      <c r="QAE700" s="546"/>
      <c r="QAF700" s="546"/>
      <c r="QAG700" s="546"/>
      <c r="QAH700" s="546"/>
      <c r="QAI700" s="546"/>
      <c r="QAJ700" s="546"/>
      <c r="QAK700" s="546"/>
      <c r="QAL700" s="546"/>
      <c r="QAM700" s="546"/>
      <c r="QAN700" s="546"/>
      <c r="QAO700" s="546"/>
      <c r="QAP700" s="546"/>
      <c r="QAQ700" s="546"/>
      <c r="QAR700" s="546"/>
      <c r="QAS700" s="546"/>
      <c r="QAT700" s="546"/>
      <c r="QAU700" s="546"/>
      <c r="QAV700" s="546"/>
      <c r="QAW700" s="89"/>
      <c r="QAX700" s="89"/>
      <c r="QAY700" s="89"/>
      <c r="QAZ700" s="89"/>
      <c r="QBA700" s="89"/>
      <c r="QBB700" s="546"/>
      <c r="QBC700" s="546"/>
      <c r="QBD700" s="89"/>
      <c r="QBE700" s="89"/>
      <c r="QBF700" s="546"/>
      <c r="QBG700" s="546"/>
      <c r="QBH700" s="89"/>
      <c r="QBI700" s="89"/>
      <c r="QBJ700" s="546"/>
      <c r="QBK700" s="546"/>
      <c r="QBL700" s="546"/>
      <c r="QBM700" s="546"/>
      <c r="QBN700" s="546"/>
      <c r="QBO700" s="546"/>
      <c r="QBP700" s="546"/>
      <c r="QBQ700" s="89"/>
      <c r="QBR700" s="89"/>
      <c r="QBS700" s="546"/>
      <c r="QBT700" s="546"/>
      <c r="QBU700" s="89"/>
      <c r="QBV700" s="89"/>
      <c r="QBW700" s="546"/>
      <c r="QBX700" s="546"/>
      <c r="QBY700" s="546"/>
      <c r="QBZ700" s="546"/>
      <c r="QCA700" s="546"/>
      <c r="QCB700" s="204"/>
      <c r="QCC700" s="108"/>
      <c r="QCD700" s="546"/>
      <c r="QCE700" s="546"/>
      <c r="QCF700" s="546"/>
      <c r="QCG700" s="546"/>
      <c r="QCH700" s="546"/>
      <c r="QCI700" s="546"/>
      <c r="QCJ700" s="546"/>
      <c r="QCK700" s="169"/>
      <c r="QCL700" s="169"/>
      <c r="QCM700" s="169"/>
      <c r="QCN700" s="169"/>
      <c r="QCO700" s="169"/>
      <c r="QCP700" s="169"/>
      <c r="QCQ700" s="169"/>
      <c r="QCR700" s="169"/>
      <c r="QCS700" s="169"/>
      <c r="QCT700" s="169"/>
      <c r="QCU700" s="169"/>
      <c r="QCV700" s="169"/>
      <c r="QCW700" s="169"/>
      <c r="QCX700" s="169"/>
      <c r="QCY700" s="169"/>
      <c r="QCZ700" s="169"/>
      <c r="QDA700" s="169"/>
      <c r="QDB700" s="169"/>
      <c r="QDC700" s="169"/>
      <c r="QDD700" s="169"/>
      <c r="QDE700" s="169"/>
      <c r="QDF700" s="169"/>
      <c r="QDG700" s="169"/>
      <c r="QDH700" s="169"/>
      <c r="QDI700" s="169"/>
      <c r="QDJ700" s="169"/>
      <c r="QDK700" s="169"/>
      <c r="QDL700" s="169"/>
      <c r="QDM700" s="169"/>
      <c r="QDN700" s="169"/>
      <c r="QDO700" s="169"/>
      <c r="QDP700" s="169"/>
      <c r="QDQ700" s="169"/>
      <c r="QDR700" s="169"/>
      <c r="QDS700" s="169"/>
      <c r="QDT700" s="169"/>
      <c r="QDU700" s="169"/>
      <c r="QDV700" s="169"/>
      <c r="QDW700" s="169"/>
      <c r="QDX700" s="169"/>
      <c r="QDY700" s="169"/>
      <c r="QDZ700" s="169"/>
      <c r="QEA700" s="169"/>
      <c r="QEB700" s="169"/>
      <c r="QEC700" s="546"/>
      <c r="QED700" s="546"/>
      <c r="QEE700" s="546"/>
      <c r="QEF700" s="546"/>
      <c r="QEG700" s="546"/>
      <c r="QEH700" s="546"/>
      <c r="QEI700" s="546"/>
      <c r="QEJ700" s="546"/>
      <c r="QEK700" s="546"/>
      <c r="QEL700" s="546"/>
      <c r="QEM700" s="546"/>
      <c r="QEN700" s="546"/>
      <c r="QEO700" s="546"/>
      <c r="QEP700" s="546"/>
      <c r="QEQ700" s="546"/>
      <c r="QER700" s="546"/>
      <c r="QES700" s="546"/>
      <c r="QET700" s="546"/>
      <c r="QEU700" s="546"/>
      <c r="QEV700" s="546"/>
      <c r="QEW700" s="546"/>
      <c r="QEX700" s="546"/>
      <c r="QEY700" s="546"/>
      <c r="QEZ700" s="546"/>
      <c r="QFA700" s="89"/>
      <c r="QFB700" s="89"/>
      <c r="QFC700" s="89"/>
      <c r="QFD700" s="89"/>
      <c r="QFE700" s="89"/>
      <c r="QFF700" s="546"/>
      <c r="QFG700" s="546"/>
      <c r="QFH700" s="89"/>
      <c r="QFI700" s="89"/>
      <c r="QFJ700" s="546"/>
      <c r="QFK700" s="546"/>
      <c r="QFL700" s="89"/>
      <c r="QFM700" s="89"/>
      <c r="QFN700" s="546"/>
      <c r="QFO700" s="546"/>
      <c r="QFP700" s="546"/>
      <c r="QFQ700" s="546"/>
      <c r="QFR700" s="546"/>
      <c r="QFS700" s="546"/>
      <c r="QFT700" s="546"/>
      <c r="QFU700" s="89"/>
      <c r="QFV700" s="89"/>
      <c r="QFW700" s="546"/>
      <c r="QFX700" s="546"/>
      <c r="QFY700" s="89"/>
      <c r="QFZ700" s="89"/>
      <c r="QGA700" s="546"/>
      <c r="QGB700" s="546"/>
      <c r="QGC700" s="546"/>
      <c r="QGD700" s="546"/>
      <c r="QGE700" s="546"/>
      <c r="QGF700" s="204"/>
      <c r="QGG700" s="108"/>
      <c r="QGH700" s="546"/>
      <c r="QGI700" s="546"/>
      <c r="QGJ700" s="546"/>
      <c r="QGK700" s="546"/>
      <c r="QGL700" s="546"/>
      <c r="QGM700" s="546"/>
      <c r="QGN700" s="546"/>
      <c r="QGO700" s="169"/>
      <c r="QGP700" s="169"/>
      <c r="QGQ700" s="169"/>
      <c r="QGR700" s="169"/>
      <c r="QGS700" s="169"/>
      <c r="QGT700" s="169"/>
      <c r="QGU700" s="169"/>
      <c r="QGV700" s="169"/>
      <c r="QGW700" s="169"/>
      <c r="QGX700" s="169"/>
      <c r="QGY700" s="169"/>
      <c r="QGZ700" s="169"/>
      <c r="QHA700" s="169"/>
      <c r="QHB700" s="169"/>
      <c r="QHC700" s="169"/>
      <c r="QHD700" s="169"/>
      <c r="QHE700" s="169"/>
      <c r="QHF700" s="169"/>
      <c r="QHG700" s="169"/>
      <c r="QHH700" s="169"/>
      <c r="QHI700" s="169"/>
      <c r="QHJ700" s="169"/>
      <c r="QHK700" s="169"/>
      <c r="QHL700" s="169"/>
      <c r="QHM700" s="169"/>
      <c r="QHN700" s="169"/>
      <c r="QHO700" s="169"/>
      <c r="QHP700" s="169"/>
      <c r="QHQ700" s="169"/>
      <c r="QHR700" s="169"/>
      <c r="QHS700" s="169"/>
      <c r="QHT700" s="169"/>
      <c r="QHU700" s="169"/>
      <c r="QHV700" s="169"/>
      <c r="QHW700" s="169"/>
      <c r="QHX700" s="169"/>
      <c r="QHY700" s="169"/>
      <c r="QHZ700" s="169"/>
      <c r="QIA700" s="169"/>
      <c r="QIB700" s="169"/>
      <c r="QIC700" s="169"/>
      <c r="QID700" s="169"/>
      <c r="QIE700" s="169"/>
      <c r="QIF700" s="169"/>
      <c r="QIG700" s="546"/>
      <c r="QIH700" s="546"/>
      <c r="QII700" s="546"/>
      <c r="QIJ700" s="546"/>
      <c r="QIK700" s="546"/>
      <c r="QIL700" s="546"/>
      <c r="QIM700" s="546"/>
      <c r="QIN700" s="546"/>
      <c r="QIO700" s="546"/>
      <c r="QIP700" s="546"/>
      <c r="QIQ700" s="546"/>
      <c r="QIR700" s="546"/>
      <c r="QIS700" s="546"/>
      <c r="QIT700" s="546"/>
      <c r="QIU700" s="546"/>
      <c r="QIV700" s="546"/>
      <c r="QIW700" s="546"/>
      <c r="QIX700" s="546"/>
      <c r="QIY700" s="546"/>
      <c r="QIZ700" s="546"/>
      <c r="QJA700" s="546"/>
      <c r="QJB700" s="546"/>
      <c r="QJC700" s="546"/>
      <c r="QJD700" s="546"/>
      <c r="QJE700" s="89"/>
      <c r="QJF700" s="89"/>
      <c r="QJG700" s="89"/>
      <c r="QJH700" s="89"/>
      <c r="QJI700" s="89"/>
      <c r="QJJ700" s="546"/>
      <c r="QJK700" s="546"/>
      <c r="QJL700" s="89"/>
      <c r="QJM700" s="89"/>
      <c r="QJN700" s="546"/>
      <c r="QJO700" s="546"/>
      <c r="QJP700" s="89"/>
      <c r="QJQ700" s="89"/>
      <c r="QJR700" s="546"/>
      <c r="QJS700" s="546"/>
      <c r="QJT700" s="546"/>
      <c r="QJU700" s="546"/>
      <c r="QJV700" s="546"/>
      <c r="QJW700" s="546"/>
      <c r="QJX700" s="546"/>
      <c r="QJY700" s="89"/>
      <c r="QJZ700" s="89"/>
      <c r="QKA700" s="546"/>
      <c r="QKB700" s="546"/>
      <c r="QKC700" s="89"/>
      <c r="QKD700" s="89"/>
      <c r="QKE700" s="546"/>
      <c r="QKF700" s="546"/>
      <c r="QKG700" s="546"/>
      <c r="QKH700" s="546"/>
      <c r="QKI700" s="546"/>
      <c r="QKJ700" s="204"/>
      <c r="QKK700" s="108"/>
      <c r="QKL700" s="546"/>
      <c r="QKM700" s="546"/>
      <c r="QKN700" s="546"/>
      <c r="QKO700" s="546"/>
      <c r="QKP700" s="546"/>
      <c r="QKQ700" s="546"/>
      <c r="QKR700" s="546"/>
      <c r="QKS700" s="169"/>
      <c r="QKT700" s="169"/>
      <c r="QKU700" s="169"/>
      <c r="QKV700" s="169"/>
      <c r="QKW700" s="169"/>
      <c r="QKX700" s="169"/>
      <c r="QKY700" s="169"/>
      <c r="QKZ700" s="169"/>
      <c r="QLA700" s="169"/>
      <c r="QLB700" s="169"/>
      <c r="QLC700" s="169"/>
      <c r="QLD700" s="169"/>
      <c r="QLE700" s="169"/>
      <c r="QLF700" s="169"/>
      <c r="QLG700" s="169"/>
      <c r="QLH700" s="169"/>
      <c r="QLI700" s="169"/>
      <c r="QLJ700" s="169"/>
      <c r="QLK700" s="169"/>
      <c r="QLL700" s="169"/>
      <c r="QLM700" s="169"/>
      <c r="QLN700" s="169"/>
      <c r="QLO700" s="169"/>
      <c r="QLP700" s="169"/>
      <c r="QLQ700" s="169"/>
      <c r="QLR700" s="169"/>
      <c r="QLS700" s="169"/>
      <c r="QLT700" s="169"/>
      <c r="QLU700" s="169"/>
      <c r="QLV700" s="169"/>
      <c r="QLW700" s="169"/>
      <c r="QLX700" s="169"/>
      <c r="QLY700" s="169"/>
      <c r="QLZ700" s="169"/>
      <c r="QMA700" s="169"/>
      <c r="QMB700" s="169"/>
      <c r="QMC700" s="169"/>
      <c r="QMD700" s="169"/>
      <c r="QME700" s="169"/>
      <c r="QMF700" s="169"/>
      <c r="QMG700" s="169"/>
      <c r="QMH700" s="169"/>
      <c r="QMI700" s="169"/>
      <c r="QMJ700" s="169"/>
      <c r="QMK700" s="546"/>
      <c r="QML700" s="546"/>
      <c r="QMM700" s="546"/>
      <c r="QMN700" s="546"/>
      <c r="QMO700" s="546"/>
      <c r="QMP700" s="546"/>
      <c r="QMQ700" s="546"/>
      <c r="QMR700" s="546"/>
      <c r="QMS700" s="546"/>
      <c r="QMT700" s="546"/>
      <c r="QMU700" s="546"/>
      <c r="QMV700" s="546"/>
      <c r="QMW700" s="546"/>
      <c r="QMX700" s="546"/>
      <c r="QMY700" s="546"/>
      <c r="QMZ700" s="546"/>
      <c r="QNA700" s="546"/>
      <c r="QNB700" s="546"/>
      <c r="QNC700" s="546"/>
      <c r="QND700" s="546"/>
      <c r="QNE700" s="546"/>
      <c r="QNF700" s="546"/>
      <c r="QNG700" s="546"/>
      <c r="QNH700" s="546"/>
      <c r="QNI700" s="89"/>
      <c r="QNJ700" s="89"/>
      <c r="QNK700" s="89"/>
      <c r="QNL700" s="89"/>
      <c r="QNM700" s="89"/>
      <c r="QNN700" s="546"/>
      <c r="QNO700" s="546"/>
      <c r="QNP700" s="89"/>
      <c r="QNQ700" s="89"/>
      <c r="QNR700" s="546"/>
      <c r="QNS700" s="546"/>
      <c r="QNT700" s="89"/>
      <c r="QNU700" s="89"/>
      <c r="QNV700" s="546"/>
      <c r="QNW700" s="546"/>
      <c r="QNX700" s="546"/>
      <c r="QNY700" s="546"/>
      <c r="QNZ700" s="546"/>
      <c r="QOA700" s="546"/>
      <c r="QOB700" s="546"/>
      <c r="QOC700" s="89"/>
      <c r="QOD700" s="89"/>
      <c r="QOE700" s="546"/>
      <c r="QOF700" s="546"/>
      <c r="QOG700" s="89"/>
      <c r="QOH700" s="89"/>
      <c r="QOI700" s="546"/>
      <c r="QOJ700" s="546"/>
      <c r="QOK700" s="546"/>
      <c r="QOL700" s="546"/>
      <c r="QOM700" s="546"/>
      <c r="QON700" s="204"/>
      <c r="QOO700" s="108"/>
      <c r="QOP700" s="546"/>
      <c r="QOQ700" s="546"/>
      <c r="QOR700" s="546"/>
      <c r="QOS700" s="546"/>
      <c r="QOT700" s="546"/>
      <c r="QOU700" s="546"/>
      <c r="QOV700" s="546"/>
      <c r="QOW700" s="169"/>
      <c r="QOX700" s="169"/>
      <c r="QOY700" s="169"/>
      <c r="QOZ700" s="169"/>
      <c r="QPA700" s="169"/>
      <c r="QPB700" s="169"/>
      <c r="QPC700" s="169"/>
      <c r="QPD700" s="169"/>
      <c r="QPE700" s="169"/>
      <c r="QPF700" s="169"/>
      <c r="QPG700" s="169"/>
      <c r="QPH700" s="169"/>
      <c r="QPI700" s="169"/>
      <c r="QPJ700" s="169"/>
      <c r="QPK700" s="169"/>
      <c r="QPL700" s="169"/>
      <c r="QPM700" s="169"/>
      <c r="QPN700" s="169"/>
      <c r="QPO700" s="169"/>
      <c r="QPP700" s="169"/>
      <c r="QPQ700" s="169"/>
      <c r="QPR700" s="169"/>
      <c r="QPS700" s="169"/>
      <c r="QPT700" s="169"/>
      <c r="QPU700" s="169"/>
      <c r="QPV700" s="169"/>
      <c r="QPW700" s="169"/>
      <c r="QPX700" s="169"/>
      <c r="QPY700" s="169"/>
      <c r="QPZ700" s="169"/>
      <c r="QQA700" s="169"/>
      <c r="QQB700" s="169"/>
      <c r="QQC700" s="169"/>
      <c r="QQD700" s="169"/>
      <c r="QQE700" s="169"/>
      <c r="QQF700" s="169"/>
      <c r="QQG700" s="169"/>
      <c r="QQH700" s="169"/>
      <c r="QQI700" s="169"/>
      <c r="QQJ700" s="169"/>
      <c r="QQK700" s="169"/>
      <c r="QQL700" s="169"/>
      <c r="QQM700" s="169"/>
      <c r="QQN700" s="169"/>
      <c r="QQO700" s="546"/>
      <c r="QQP700" s="546"/>
      <c r="QQQ700" s="546"/>
      <c r="QQR700" s="546"/>
      <c r="QQS700" s="546"/>
      <c r="QQT700" s="546"/>
      <c r="QQU700" s="546"/>
      <c r="QQV700" s="546"/>
      <c r="QQW700" s="546"/>
      <c r="QQX700" s="546"/>
      <c r="QQY700" s="546"/>
      <c r="QQZ700" s="546"/>
      <c r="QRA700" s="546"/>
      <c r="QRB700" s="546"/>
      <c r="QRC700" s="546"/>
      <c r="QRD700" s="546"/>
      <c r="QRE700" s="546"/>
      <c r="QRF700" s="546"/>
      <c r="QRG700" s="546"/>
      <c r="QRH700" s="546"/>
      <c r="QRI700" s="546"/>
      <c r="QRJ700" s="546"/>
      <c r="QRK700" s="546"/>
      <c r="QRL700" s="546"/>
      <c r="QRM700" s="89"/>
      <c r="QRN700" s="89"/>
      <c r="QRO700" s="89"/>
      <c r="QRP700" s="89"/>
      <c r="QRQ700" s="89"/>
      <c r="QRR700" s="546"/>
      <c r="QRS700" s="546"/>
      <c r="QRT700" s="89"/>
      <c r="QRU700" s="89"/>
      <c r="QRV700" s="546"/>
      <c r="QRW700" s="546"/>
      <c r="QRX700" s="89"/>
      <c r="QRY700" s="89"/>
      <c r="QRZ700" s="546"/>
      <c r="QSA700" s="546"/>
      <c r="QSB700" s="546"/>
      <c r="QSC700" s="546"/>
      <c r="QSD700" s="546"/>
      <c r="QSE700" s="546"/>
      <c r="QSF700" s="546"/>
      <c r="QSG700" s="89"/>
      <c r="QSH700" s="89"/>
      <c r="QSI700" s="546"/>
      <c r="QSJ700" s="546"/>
      <c r="QSK700" s="89"/>
      <c r="QSL700" s="89"/>
      <c r="QSM700" s="546"/>
      <c r="QSN700" s="546"/>
      <c r="QSO700" s="546"/>
      <c r="QSP700" s="546"/>
      <c r="QSQ700" s="546"/>
      <c r="QSR700" s="204"/>
      <c r="QSS700" s="108"/>
      <c r="QST700" s="546"/>
      <c r="QSU700" s="546"/>
      <c r="QSV700" s="546"/>
      <c r="QSW700" s="546"/>
      <c r="QSX700" s="546"/>
      <c r="QSY700" s="546"/>
      <c r="QSZ700" s="546"/>
      <c r="QTA700" s="169"/>
      <c r="QTB700" s="169"/>
      <c r="QTC700" s="169"/>
      <c r="QTD700" s="169"/>
      <c r="QTE700" s="169"/>
      <c r="QTF700" s="169"/>
      <c r="QTG700" s="169"/>
      <c r="QTH700" s="169"/>
      <c r="QTI700" s="169"/>
      <c r="QTJ700" s="169"/>
      <c r="QTK700" s="169"/>
      <c r="QTL700" s="169"/>
      <c r="QTM700" s="169"/>
      <c r="QTN700" s="169"/>
      <c r="QTO700" s="169"/>
      <c r="QTP700" s="169"/>
      <c r="QTQ700" s="169"/>
      <c r="QTR700" s="169"/>
      <c r="QTS700" s="169"/>
      <c r="QTT700" s="169"/>
      <c r="QTU700" s="169"/>
      <c r="QTV700" s="169"/>
      <c r="QTW700" s="169"/>
      <c r="QTX700" s="169"/>
      <c r="QTY700" s="169"/>
      <c r="QTZ700" s="169"/>
      <c r="QUA700" s="169"/>
      <c r="QUB700" s="169"/>
      <c r="QUC700" s="169"/>
      <c r="QUD700" s="169"/>
      <c r="QUE700" s="169"/>
      <c r="QUF700" s="169"/>
      <c r="QUG700" s="169"/>
      <c r="QUH700" s="169"/>
      <c r="QUI700" s="169"/>
      <c r="QUJ700" s="169"/>
      <c r="QUK700" s="169"/>
      <c r="QUL700" s="169"/>
      <c r="QUM700" s="169"/>
      <c r="QUN700" s="169"/>
      <c r="QUO700" s="169"/>
      <c r="QUP700" s="169"/>
      <c r="QUQ700" s="169"/>
      <c r="QUR700" s="169"/>
      <c r="QUS700" s="546"/>
      <c r="QUT700" s="546"/>
      <c r="QUU700" s="546"/>
      <c r="QUV700" s="546"/>
      <c r="QUW700" s="546"/>
      <c r="QUX700" s="546"/>
      <c r="QUY700" s="546"/>
      <c r="QUZ700" s="546"/>
      <c r="QVA700" s="546"/>
      <c r="QVB700" s="546"/>
      <c r="QVC700" s="546"/>
      <c r="QVD700" s="546"/>
      <c r="QVE700" s="546"/>
      <c r="QVF700" s="546"/>
      <c r="QVG700" s="546"/>
      <c r="QVH700" s="546"/>
      <c r="QVI700" s="546"/>
      <c r="QVJ700" s="546"/>
      <c r="QVK700" s="546"/>
      <c r="QVL700" s="546"/>
      <c r="QVM700" s="546"/>
      <c r="QVN700" s="546"/>
      <c r="QVO700" s="546"/>
      <c r="QVP700" s="546"/>
      <c r="QVQ700" s="89"/>
      <c r="QVR700" s="89"/>
      <c r="QVS700" s="89"/>
      <c r="QVT700" s="89"/>
      <c r="QVU700" s="89"/>
      <c r="QVV700" s="546"/>
      <c r="QVW700" s="546"/>
      <c r="QVX700" s="89"/>
      <c r="QVY700" s="89"/>
      <c r="QVZ700" s="546"/>
      <c r="QWA700" s="546"/>
      <c r="QWB700" s="89"/>
      <c r="QWC700" s="89"/>
      <c r="QWD700" s="546"/>
      <c r="QWE700" s="546"/>
      <c r="QWF700" s="546"/>
      <c r="QWG700" s="546"/>
      <c r="QWH700" s="546"/>
      <c r="QWI700" s="546"/>
      <c r="QWJ700" s="546"/>
      <c r="QWK700" s="89"/>
      <c r="QWL700" s="89"/>
      <c r="QWM700" s="546"/>
      <c r="QWN700" s="546"/>
      <c r="QWO700" s="89"/>
      <c r="QWP700" s="89"/>
      <c r="QWQ700" s="546"/>
      <c r="QWR700" s="546"/>
      <c r="QWS700" s="546"/>
      <c r="QWT700" s="546"/>
      <c r="QWU700" s="546"/>
      <c r="QWV700" s="204"/>
      <c r="QWW700" s="108"/>
      <c r="QWX700" s="546"/>
      <c r="QWY700" s="546"/>
      <c r="QWZ700" s="546"/>
      <c r="QXA700" s="546"/>
      <c r="QXB700" s="546"/>
      <c r="QXC700" s="546"/>
      <c r="QXD700" s="546"/>
      <c r="QXE700" s="169"/>
      <c r="QXF700" s="169"/>
      <c r="QXG700" s="169"/>
      <c r="QXH700" s="169"/>
      <c r="QXI700" s="169"/>
      <c r="QXJ700" s="169"/>
      <c r="QXK700" s="169"/>
      <c r="QXL700" s="169"/>
      <c r="QXM700" s="169"/>
      <c r="QXN700" s="169"/>
      <c r="QXO700" s="169"/>
      <c r="QXP700" s="169"/>
      <c r="QXQ700" s="169"/>
      <c r="QXR700" s="169"/>
      <c r="QXS700" s="169"/>
      <c r="QXT700" s="169"/>
      <c r="QXU700" s="169"/>
      <c r="QXV700" s="169"/>
      <c r="QXW700" s="169"/>
      <c r="QXX700" s="169"/>
      <c r="QXY700" s="169"/>
      <c r="QXZ700" s="169"/>
      <c r="QYA700" s="169"/>
      <c r="QYB700" s="169"/>
      <c r="QYC700" s="169"/>
      <c r="QYD700" s="169"/>
      <c r="QYE700" s="169"/>
      <c r="QYF700" s="169"/>
      <c r="QYG700" s="169"/>
      <c r="QYH700" s="169"/>
      <c r="QYI700" s="169"/>
      <c r="QYJ700" s="169"/>
      <c r="QYK700" s="169"/>
      <c r="QYL700" s="169"/>
      <c r="QYM700" s="169"/>
      <c r="QYN700" s="169"/>
      <c r="QYO700" s="169"/>
      <c r="QYP700" s="169"/>
      <c r="QYQ700" s="169"/>
      <c r="QYR700" s="169"/>
      <c r="QYS700" s="169"/>
      <c r="QYT700" s="169"/>
      <c r="QYU700" s="169"/>
      <c r="QYV700" s="169"/>
      <c r="QYW700" s="546"/>
      <c r="QYX700" s="546"/>
      <c r="QYY700" s="546"/>
      <c r="QYZ700" s="546"/>
      <c r="QZA700" s="546"/>
      <c r="QZB700" s="546"/>
      <c r="QZC700" s="546"/>
      <c r="QZD700" s="546"/>
      <c r="QZE700" s="546"/>
      <c r="QZF700" s="546"/>
      <c r="QZG700" s="546"/>
      <c r="QZH700" s="546"/>
      <c r="QZI700" s="546"/>
      <c r="QZJ700" s="546"/>
      <c r="QZK700" s="546"/>
      <c r="QZL700" s="546"/>
      <c r="QZM700" s="546"/>
      <c r="QZN700" s="546"/>
      <c r="QZO700" s="546"/>
      <c r="QZP700" s="546"/>
      <c r="QZQ700" s="546"/>
      <c r="QZR700" s="546"/>
      <c r="QZS700" s="546"/>
      <c r="QZT700" s="546"/>
      <c r="QZU700" s="89"/>
      <c r="QZV700" s="89"/>
      <c r="QZW700" s="89"/>
      <c r="QZX700" s="89"/>
      <c r="QZY700" s="89"/>
      <c r="QZZ700" s="546"/>
      <c r="RAA700" s="546"/>
      <c r="RAB700" s="89"/>
      <c r="RAC700" s="89"/>
      <c r="RAD700" s="546"/>
      <c r="RAE700" s="546"/>
      <c r="RAF700" s="89"/>
      <c r="RAG700" s="89"/>
      <c r="RAH700" s="546"/>
      <c r="RAI700" s="546"/>
      <c r="RAJ700" s="546"/>
      <c r="RAK700" s="546"/>
      <c r="RAL700" s="546"/>
      <c r="RAM700" s="546"/>
      <c r="RAN700" s="546"/>
      <c r="RAO700" s="89"/>
      <c r="RAP700" s="89"/>
      <c r="RAQ700" s="546"/>
      <c r="RAR700" s="546"/>
      <c r="RAS700" s="89"/>
      <c r="RAT700" s="89"/>
      <c r="RAU700" s="546"/>
      <c r="RAV700" s="546"/>
      <c r="RAW700" s="546"/>
      <c r="RAX700" s="546"/>
      <c r="RAY700" s="546"/>
      <c r="RAZ700" s="204"/>
      <c r="RBA700" s="108"/>
      <c r="RBB700" s="546"/>
      <c r="RBC700" s="546"/>
      <c r="RBD700" s="546"/>
      <c r="RBE700" s="546"/>
      <c r="RBF700" s="546"/>
      <c r="RBG700" s="546"/>
      <c r="RBH700" s="546"/>
      <c r="RBI700" s="169"/>
      <c r="RBJ700" s="169"/>
      <c r="RBK700" s="169"/>
      <c r="RBL700" s="169"/>
      <c r="RBM700" s="169"/>
      <c r="RBN700" s="169"/>
      <c r="RBO700" s="169"/>
      <c r="RBP700" s="169"/>
      <c r="RBQ700" s="169"/>
      <c r="RBR700" s="169"/>
      <c r="RBS700" s="169"/>
      <c r="RBT700" s="169"/>
      <c r="RBU700" s="169"/>
      <c r="RBV700" s="169"/>
      <c r="RBW700" s="169"/>
      <c r="RBX700" s="169"/>
      <c r="RBY700" s="169"/>
      <c r="RBZ700" s="169"/>
      <c r="RCA700" s="169"/>
      <c r="RCB700" s="169"/>
      <c r="RCC700" s="169"/>
      <c r="RCD700" s="169"/>
      <c r="RCE700" s="169"/>
      <c r="RCF700" s="169"/>
      <c r="RCG700" s="169"/>
      <c r="RCH700" s="169"/>
      <c r="RCI700" s="169"/>
      <c r="RCJ700" s="169"/>
      <c r="RCK700" s="169"/>
      <c r="RCL700" s="169"/>
      <c r="RCM700" s="169"/>
      <c r="RCN700" s="169"/>
      <c r="RCO700" s="169"/>
      <c r="RCP700" s="169"/>
      <c r="RCQ700" s="169"/>
      <c r="RCR700" s="169"/>
      <c r="RCS700" s="169"/>
      <c r="RCT700" s="169"/>
      <c r="RCU700" s="169"/>
      <c r="RCV700" s="169"/>
      <c r="RCW700" s="169"/>
      <c r="RCX700" s="169"/>
      <c r="RCY700" s="169"/>
      <c r="RCZ700" s="169"/>
      <c r="RDA700" s="546"/>
      <c r="RDB700" s="546"/>
      <c r="RDC700" s="546"/>
      <c r="RDD700" s="546"/>
      <c r="RDE700" s="546"/>
      <c r="RDF700" s="546"/>
      <c r="RDG700" s="546"/>
      <c r="RDH700" s="546"/>
      <c r="RDI700" s="546"/>
      <c r="RDJ700" s="546"/>
      <c r="RDK700" s="546"/>
      <c r="RDL700" s="546"/>
      <c r="RDM700" s="546"/>
      <c r="RDN700" s="546"/>
      <c r="RDO700" s="546"/>
      <c r="RDP700" s="546"/>
      <c r="RDQ700" s="546"/>
      <c r="RDR700" s="546"/>
      <c r="RDS700" s="546"/>
      <c r="RDT700" s="546"/>
      <c r="RDU700" s="546"/>
      <c r="RDV700" s="546"/>
      <c r="RDW700" s="546"/>
    </row>
    <row r="701" spans="1:12295" s="60" customFormat="1" ht="28.5" hidden="1" customHeight="1" x14ac:dyDescent="0.25">
      <c r="A701" s="145"/>
      <c r="B701" s="564" t="s">
        <v>179</v>
      </c>
      <c r="C701" s="118" t="s">
        <v>104</v>
      </c>
      <c r="D701" s="671">
        <f t="shared" si="1278"/>
        <v>0</v>
      </c>
      <c r="E701" s="112"/>
      <c r="F701" s="112"/>
      <c r="G701" s="241"/>
      <c r="H701" s="43"/>
      <c r="I701" s="43"/>
      <c r="J701" s="112">
        <f t="shared" ref="J701" si="1284">K701</f>
        <v>0</v>
      </c>
      <c r="K701" s="671">
        <f t="shared" ref="K701:K718" si="1285">M701+Q701</f>
        <v>0</v>
      </c>
      <c r="L701" s="749" t="e">
        <f t="shared" si="1255"/>
        <v>#DIV/0!</v>
      </c>
      <c r="M701" s="112"/>
      <c r="N701" s="115"/>
      <c r="O701" s="112"/>
      <c r="P701" s="115"/>
      <c r="Q701" s="112"/>
      <c r="R701" s="800" t="e">
        <f t="shared" si="1279"/>
        <v>#DIV/0!</v>
      </c>
      <c r="S701" s="43"/>
      <c r="T701" s="41"/>
      <c r="U701" s="43"/>
      <c r="V701" s="43">
        <f t="shared" ref="V701:V763" si="1286">W701+X701+Y701</f>
        <v>0</v>
      </c>
      <c r="W701" s="43"/>
      <c r="X701" s="43"/>
      <c r="Y701" s="43"/>
      <c r="Z701" s="43">
        <f t="shared" ref="Z701:Z761" si="1287">AA701+AB701+AC701</f>
        <v>0</v>
      </c>
      <c r="AA701" s="43">
        <f>E701</f>
        <v>0</v>
      </c>
      <c r="AB701" s="43"/>
      <c r="AC701" s="43"/>
      <c r="AD701" s="41"/>
      <c r="AE701" s="671">
        <f t="shared" si="1282"/>
        <v>0</v>
      </c>
      <c r="AF701" s="749" t="e">
        <f t="shared" si="1256"/>
        <v>#DIV/0!</v>
      </c>
      <c r="AG701" s="112"/>
      <c r="AH701" s="749" t="e">
        <f t="shared" si="1257"/>
        <v>#DIV/0!</v>
      </c>
      <c r="AI701" s="112"/>
      <c r="AJ701" s="115"/>
      <c r="AK701" s="112"/>
      <c r="AL701" s="115"/>
      <c r="AM701" s="43"/>
      <c r="AN701" s="41"/>
      <c r="AO701" s="43"/>
      <c r="AP701" s="671"/>
      <c r="AQ701" s="734"/>
      <c r="AR701" s="671">
        <f t="shared" si="1283"/>
        <v>0</v>
      </c>
      <c r="AS701" s="749" t="e">
        <f t="shared" si="1258"/>
        <v>#DIV/0!</v>
      </c>
      <c r="AT701" s="112"/>
      <c r="AU701" s="749"/>
      <c r="AV701" s="112"/>
      <c r="AW701" s="749"/>
      <c r="AX701" s="112"/>
      <c r="AY701" s="749" t="e">
        <f t="shared" si="1262"/>
        <v>#DIV/0!</v>
      </c>
      <c r="AZ701" s="43"/>
      <c r="BA701" s="749"/>
      <c r="BB701" s="43"/>
      <c r="BC701" s="43"/>
      <c r="BD701" s="43"/>
      <c r="BE701" s="112"/>
      <c r="BF701" s="112"/>
      <c r="BG701" s="112"/>
      <c r="BH701" s="43"/>
      <c r="BI701" s="43"/>
      <c r="BJ701" s="671"/>
      <c r="BK701" s="43"/>
      <c r="BL701" s="43"/>
      <c r="BM701" s="43"/>
      <c r="BN701" s="671"/>
      <c r="BO701" s="112"/>
      <c r="BP701" s="112"/>
      <c r="BQ701" s="112"/>
      <c r="BR701" s="43"/>
      <c r="BS701" s="43"/>
      <c r="BT701" s="671"/>
      <c r="BU701" s="671"/>
      <c r="BV701" s="112"/>
      <c r="BW701" s="112"/>
      <c r="BX701" s="112"/>
      <c r="BY701" s="43"/>
      <c r="BZ701" s="43"/>
      <c r="CE701" s="749"/>
    </row>
    <row r="702" spans="1:12295" s="37" customFormat="1" ht="42" hidden="1" customHeight="1" x14ac:dyDescent="0.25">
      <c r="A702" s="150"/>
      <c r="B702" s="645"/>
      <c r="C702" s="116" t="s">
        <v>105</v>
      </c>
      <c r="D702" s="107">
        <f t="shared" si="1278"/>
        <v>174076.59125999999</v>
      </c>
      <c r="E702" s="117"/>
      <c r="F702" s="117"/>
      <c r="G702" s="172">
        <v>174076.59125999999</v>
      </c>
      <c r="H702" s="35"/>
      <c r="I702" s="35"/>
      <c r="J702" s="117">
        <f>K702-D702</f>
        <v>-173181.28904999999</v>
      </c>
      <c r="K702" s="107">
        <f t="shared" si="1285"/>
        <v>895.30220999999995</v>
      </c>
      <c r="L702" s="749">
        <f t="shared" si="1255"/>
        <v>5.1431510895269122E-3</v>
      </c>
      <c r="M702" s="117"/>
      <c r="N702" s="117"/>
      <c r="O702" s="117"/>
      <c r="P702" s="117"/>
      <c r="Q702" s="117">
        <v>895.30220999999995</v>
      </c>
      <c r="R702" s="800">
        <f>Q702/G702</f>
        <v>5.1431510895269122E-3</v>
      </c>
      <c r="S702" s="35"/>
      <c r="T702" s="35"/>
      <c r="U702" s="35"/>
      <c r="V702" s="117">
        <f t="shared" si="1286"/>
        <v>125000</v>
      </c>
      <c r="W702" s="117">
        <f>AA702-E702</f>
        <v>125000</v>
      </c>
      <c r="X702" s="35"/>
      <c r="Y702" s="35"/>
      <c r="Z702" s="117">
        <f t="shared" si="1287"/>
        <v>125000</v>
      </c>
      <c r="AA702" s="117">
        <f>E702+125000</f>
        <v>125000</v>
      </c>
      <c r="AB702" s="35"/>
      <c r="AC702" s="35"/>
      <c r="AD702" s="35"/>
      <c r="AE702" s="107">
        <f t="shared" si="1282"/>
        <v>0</v>
      </c>
      <c r="AF702" s="749">
        <f t="shared" si="1256"/>
        <v>0</v>
      </c>
      <c r="AG702" s="117"/>
      <c r="AH702" s="749" t="e">
        <f t="shared" si="1257"/>
        <v>#DIV/0!</v>
      </c>
      <c r="AI702" s="117"/>
      <c r="AJ702" s="117"/>
      <c r="AK702" s="117">
        <f>'[9]2 вариант'!$D$393</f>
        <v>0</v>
      </c>
      <c r="AL702" s="117"/>
      <c r="AM702" s="35"/>
      <c r="AN702" s="35"/>
      <c r="AO702" s="35"/>
      <c r="AP702" s="107">
        <f>AR702-AE702</f>
        <v>160626.18938</v>
      </c>
      <c r="AQ702" s="107"/>
      <c r="AR702" s="107">
        <f t="shared" si="1283"/>
        <v>160626.18938</v>
      </c>
      <c r="AS702" s="749">
        <f t="shared" si="1258"/>
        <v>0.92273285119703119</v>
      </c>
      <c r="AT702" s="117"/>
      <c r="AU702" s="749">
        <f>AT702/D702</f>
        <v>0</v>
      </c>
      <c r="AV702" s="117"/>
      <c r="AW702" s="749"/>
      <c r="AX702" s="117">
        <f>'[9]2 вариант'!$I$395</f>
        <v>160626.18938</v>
      </c>
      <c r="AY702" s="749">
        <f t="shared" si="1262"/>
        <v>0.92273285119703119</v>
      </c>
      <c r="AZ702" s="35"/>
      <c r="BA702" s="749"/>
      <c r="BB702" s="35"/>
      <c r="BC702" s="35"/>
      <c r="BD702" s="35"/>
      <c r="BE702" s="117"/>
      <c r="BF702" s="117"/>
      <c r="BG702" s="117"/>
      <c r="BH702" s="35"/>
      <c r="BI702" s="35"/>
      <c r="BJ702" s="107"/>
      <c r="BK702" s="35"/>
      <c r="BL702" s="35"/>
      <c r="BM702" s="35"/>
      <c r="BN702" s="107"/>
      <c r="BO702" s="117"/>
      <c r="BP702" s="117"/>
      <c r="BQ702" s="117"/>
      <c r="BR702" s="35"/>
      <c r="BS702" s="35"/>
      <c r="BT702" s="107"/>
      <c r="BU702" s="107"/>
      <c r="BV702" s="117"/>
      <c r="BW702" s="117"/>
      <c r="BX702" s="117"/>
      <c r="BY702" s="35"/>
      <c r="BZ702" s="35"/>
      <c r="CE702" s="749"/>
    </row>
    <row r="703" spans="1:12295" s="37" customFormat="1" ht="31.5" hidden="1" customHeight="1" x14ac:dyDescent="0.25">
      <c r="A703" s="150"/>
      <c r="B703" s="645"/>
      <c r="C703" s="116" t="s">
        <v>106</v>
      </c>
      <c r="D703" s="107">
        <f t="shared" si="1278"/>
        <v>0</v>
      </c>
      <c r="E703" s="117"/>
      <c r="F703" s="117"/>
      <c r="G703" s="172"/>
      <c r="H703" s="35"/>
      <c r="I703" s="35"/>
      <c r="J703" s="117">
        <f t="shared" ref="J703:J704" si="1288">K703-D703</f>
        <v>0</v>
      </c>
      <c r="K703" s="107">
        <f t="shared" si="1285"/>
        <v>0</v>
      </c>
      <c r="L703" s="749" t="e">
        <f t="shared" si="1255"/>
        <v>#DIV/0!</v>
      </c>
      <c r="M703" s="117"/>
      <c r="N703" s="117"/>
      <c r="O703" s="117"/>
      <c r="P703" s="117"/>
      <c r="Q703" s="117"/>
      <c r="R703" s="800" t="e">
        <f t="shared" ref="R703:R705" si="1289">Q703/G703</f>
        <v>#DIV/0!</v>
      </c>
      <c r="S703" s="35"/>
      <c r="T703" s="35"/>
      <c r="U703" s="35"/>
      <c r="V703" s="35">
        <f t="shared" si="1286"/>
        <v>0</v>
      </c>
      <c r="W703" s="117">
        <f>AA703-E703</f>
        <v>0</v>
      </c>
      <c r="X703" s="35"/>
      <c r="Y703" s="35"/>
      <c r="Z703" s="117">
        <f t="shared" si="1287"/>
        <v>0</v>
      </c>
      <c r="AA703" s="117">
        <f>E703</f>
        <v>0</v>
      </c>
      <c r="AB703" s="35"/>
      <c r="AC703" s="35"/>
      <c r="AD703" s="35"/>
      <c r="AE703" s="107">
        <f t="shared" si="1282"/>
        <v>0</v>
      </c>
      <c r="AF703" s="749" t="e">
        <f t="shared" si="1256"/>
        <v>#DIV/0!</v>
      </c>
      <c r="AG703" s="117"/>
      <c r="AH703" s="749" t="e">
        <f t="shared" si="1257"/>
        <v>#DIV/0!</v>
      </c>
      <c r="AI703" s="117"/>
      <c r="AJ703" s="117"/>
      <c r="AK703" s="117"/>
      <c r="AL703" s="117"/>
      <c r="AM703" s="35"/>
      <c r="AN703" s="35"/>
      <c r="AO703" s="35"/>
      <c r="AP703" s="107">
        <f t="shared" ref="AP703:AP704" si="1290">AR703-AE703</f>
        <v>0</v>
      </c>
      <c r="AQ703" s="107"/>
      <c r="AR703" s="107">
        <f t="shared" si="1283"/>
        <v>0</v>
      </c>
      <c r="AS703" s="749" t="e">
        <f t="shared" si="1258"/>
        <v>#DIV/0!</v>
      </c>
      <c r="AT703" s="117"/>
      <c r="AU703" s="749" t="e">
        <f t="shared" ref="AU703:AU704" si="1291">AT703/D703</f>
        <v>#DIV/0!</v>
      </c>
      <c r="AV703" s="117"/>
      <c r="AW703" s="749"/>
      <c r="AX703" s="117"/>
      <c r="AY703" s="749" t="e">
        <f t="shared" si="1262"/>
        <v>#DIV/0!</v>
      </c>
      <c r="AZ703" s="35"/>
      <c r="BA703" s="749"/>
      <c r="BB703" s="35"/>
      <c r="BC703" s="35"/>
      <c r="BD703" s="35"/>
      <c r="BE703" s="117"/>
      <c r="BF703" s="117"/>
      <c r="BG703" s="117"/>
      <c r="BH703" s="35"/>
      <c r="BI703" s="35"/>
      <c r="BJ703" s="107"/>
      <c r="BK703" s="35"/>
      <c r="BL703" s="35"/>
      <c r="BM703" s="35"/>
      <c r="BN703" s="107"/>
      <c r="BO703" s="117"/>
      <c r="BP703" s="117"/>
      <c r="BQ703" s="117"/>
      <c r="BR703" s="35"/>
      <c r="BS703" s="35"/>
      <c r="BT703" s="107"/>
      <c r="BU703" s="107"/>
      <c r="BV703" s="117"/>
      <c r="BW703" s="117"/>
      <c r="BX703" s="117"/>
      <c r="BY703" s="35"/>
      <c r="BZ703" s="35"/>
      <c r="CE703" s="749"/>
    </row>
    <row r="704" spans="1:12295" s="37" customFormat="1" ht="43.5" hidden="1" customHeight="1" x14ac:dyDescent="0.25">
      <c r="A704" s="150"/>
      <c r="B704" s="645"/>
      <c r="C704" s="116" t="s">
        <v>47</v>
      </c>
      <c r="D704" s="107">
        <f t="shared" si="1278"/>
        <v>149317.94050999999</v>
      </c>
      <c r="E704" s="117"/>
      <c r="F704" s="117"/>
      <c r="G704" s="172">
        <v>149317.94050999999</v>
      </c>
      <c r="H704" s="35"/>
      <c r="I704" s="35"/>
      <c r="J704" s="117">
        <f t="shared" si="1288"/>
        <v>-136498.00512999998</v>
      </c>
      <c r="K704" s="107">
        <f t="shared" si="1285"/>
        <v>12819.935380000001</v>
      </c>
      <c r="L704" s="749">
        <f t="shared" si="1255"/>
        <v>8.5856631401512243E-2</v>
      </c>
      <c r="M704" s="117"/>
      <c r="N704" s="117"/>
      <c r="O704" s="117"/>
      <c r="P704" s="117"/>
      <c r="Q704" s="117">
        <v>12819.935380000001</v>
      </c>
      <c r="R704" s="800">
        <f t="shared" si="1289"/>
        <v>8.5856631401512243E-2</v>
      </c>
      <c r="S704" s="35"/>
      <c r="T704" s="35"/>
      <c r="U704" s="35"/>
      <c r="V704" s="117">
        <f t="shared" si="1286"/>
        <v>5000</v>
      </c>
      <c r="W704" s="117">
        <f>AA704-E704</f>
        <v>5000</v>
      </c>
      <c r="X704" s="35"/>
      <c r="Y704" s="35"/>
      <c r="Z704" s="117">
        <f t="shared" si="1287"/>
        <v>5000</v>
      </c>
      <c r="AA704" s="117">
        <f>E704+5000</f>
        <v>5000</v>
      </c>
      <c r="AB704" s="35"/>
      <c r="AC704" s="35"/>
      <c r="AD704" s="35"/>
      <c r="AE704" s="107">
        <f t="shared" si="1282"/>
        <v>59445.508359999993</v>
      </c>
      <c r="AF704" s="749">
        <f t="shared" si="1256"/>
        <v>0.39811363696125224</v>
      </c>
      <c r="AG704" s="117"/>
      <c r="AH704" s="749" t="e">
        <f t="shared" si="1257"/>
        <v>#DIV/0!</v>
      </c>
      <c r="AI704" s="117"/>
      <c r="AJ704" s="117"/>
      <c r="AK704" s="117">
        <f>'[9]2 вариант'!$D$394</f>
        <v>59445.508359999993</v>
      </c>
      <c r="AL704" s="749">
        <f>AK704/D704</f>
        <v>0.39811363696125224</v>
      </c>
      <c r="AM704" s="35"/>
      <c r="AN704" s="35"/>
      <c r="AO704" s="35"/>
      <c r="AP704" s="107">
        <f t="shared" si="1290"/>
        <v>66993.489000000001</v>
      </c>
      <c r="AQ704" s="107"/>
      <c r="AR704" s="107">
        <f t="shared" si="1283"/>
        <v>126438.99735999999</v>
      </c>
      <c r="AS704" s="749">
        <f t="shared" si="1258"/>
        <v>0.84677699764772896</v>
      </c>
      <c r="AT704" s="117"/>
      <c r="AU704" s="749">
        <f t="shared" si="1291"/>
        <v>0</v>
      </c>
      <c r="AV704" s="117"/>
      <c r="AW704" s="749"/>
      <c r="AX704" s="117">
        <f>'[9]2 вариант'!$I$396</f>
        <v>126438.99735999999</v>
      </c>
      <c r="AY704" s="749">
        <f t="shared" si="1262"/>
        <v>0.84677699764772896</v>
      </c>
      <c r="AZ704" s="35"/>
      <c r="BA704" s="749"/>
      <c r="BB704" s="35"/>
      <c r="BC704" s="35"/>
      <c r="BD704" s="35"/>
      <c r="BE704" s="117"/>
      <c r="BF704" s="117"/>
      <c r="BG704" s="117"/>
      <c r="BH704" s="35"/>
      <c r="BI704" s="35"/>
      <c r="BJ704" s="117"/>
      <c r="BK704" s="117"/>
      <c r="BL704" s="35"/>
      <c r="BM704" s="35"/>
      <c r="BN704" s="107"/>
      <c r="BO704" s="117"/>
      <c r="BP704" s="117"/>
      <c r="BQ704" s="117"/>
      <c r="BR704" s="35"/>
      <c r="BS704" s="35"/>
      <c r="BT704" s="107"/>
      <c r="BU704" s="107"/>
      <c r="BV704" s="117"/>
      <c r="BW704" s="117"/>
      <c r="BX704" s="117"/>
      <c r="BY704" s="35"/>
      <c r="BZ704" s="35"/>
      <c r="CE704" s="749"/>
    </row>
    <row r="705" spans="2:83" s="60" customFormat="1" ht="54" hidden="1" customHeight="1" x14ac:dyDescent="0.25">
      <c r="B705" s="564" t="s">
        <v>179</v>
      </c>
      <c r="C705" s="118" t="s">
        <v>107</v>
      </c>
      <c r="D705" s="671">
        <f t="shared" si="1278"/>
        <v>0</v>
      </c>
      <c r="E705" s="43"/>
      <c r="F705" s="43"/>
      <c r="G705" s="242"/>
      <c r="H705" s="43"/>
      <c r="I705" s="43"/>
      <c r="J705" s="117">
        <f t="shared" ref="J705:J709" si="1292">K705-D705</f>
        <v>0</v>
      </c>
      <c r="K705" s="671">
        <f t="shared" si="1285"/>
        <v>0</v>
      </c>
      <c r="L705" s="749" t="e">
        <f t="shared" si="1255"/>
        <v>#DIV/0!</v>
      </c>
      <c r="M705" s="43"/>
      <c r="N705" s="41"/>
      <c r="O705" s="43"/>
      <c r="P705" s="41"/>
      <c r="Q705" s="43"/>
      <c r="R705" s="800" t="e">
        <f t="shared" si="1289"/>
        <v>#DIV/0!</v>
      </c>
      <c r="S705" s="43"/>
      <c r="T705" s="41"/>
      <c r="U705" s="43"/>
      <c r="V705" s="43">
        <f t="shared" si="1286"/>
        <v>0</v>
      </c>
      <c r="W705" s="43"/>
      <c r="X705" s="43"/>
      <c r="Y705" s="43"/>
      <c r="Z705" s="43">
        <f t="shared" si="1287"/>
        <v>0</v>
      </c>
      <c r="AA705" s="43">
        <f>E705</f>
        <v>0</v>
      </c>
      <c r="AB705" s="43"/>
      <c r="AC705" s="43"/>
      <c r="AD705" s="41"/>
      <c r="AE705" s="671">
        <f t="shared" si="1282"/>
        <v>0</v>
      </c>
      <c r="AF705" s="749" t="e">
        <f t="shared" si="1256"/>
        <v>#DIV/0!</v>
      </c>
      <c r="AG705" s="43"/>
      <c r="AH705" s="749" t="e">
        <f t="shared" si="1257"/>
        <v>#DIV/0!</v>
      </c>
      <c r="AI705" s="43"/>
      <c r="AJ705" s="41"/>
      <c r="AK705" s="43"/>
      <c r="AL705" s="41"/>
      <c r="AM705" s="43"/>
      <c r="AN705" s="41"/>
      <c r="AO705" s="43"/>
      <c r="AP705" s="671"/>
      <c r="AQ705" s="734"/>
      <c r="AR705" s="671">
        <f t="shared" si="1283"/>
        <v>0</v>
      </c>
      <c r="AS705" s="749" t="e">
        <f t="shared" si="1258"/>
        <v>#DIV/0!</v>
      </c>
      <c r="AT705" s="43">
        <f>U705+W705</f>
        <v>0</v>
      </c>
      <c r="AU705" s="749" t="e">
        <f t="shared" si="1260"/>
        <v>#DIV/0!</v>
      </c>
      <c r="AV705" s="43"/>
      <c r="AW705" s="749" t="e">
        <f t="shared" si="1261"/>
        <v>#DIV/0!</v>
      </c>
      <c r="AX705" s="43"/>
      <c r="AY705" s="749" t="e">
        <f t="shared" si="1262"/>
        <v>#DIV/0!</v>
      </c>
      <c r="AZ705" s="43"/>
      <c r="BA705" s="749" t="e">
        <f t="shared" si="1263"/>
        <v>#DIV/0!</v>
      </c>
      <c r="BB705" s="43"/>
      <c r="BC705" s="43">
        <f t="shared" ref="BC705:BC742" si="1293">AM705</f>
        <v>0</v>
      </c>
      <c r="BD705" s="43">
        <f t="shared" ref="BD705:BD742" si="1294">AO705</f>
        <v>0</v>
      </c>
      <c r="BE705" s="112">
        <f t="shared" ref="BE705:BE712" si="1295">BF705+BG705+BH705+BI705</f>
        <v>0</v>
      </c>
      <c r="BF705" s="43">
        <f>V705+AC705</f>
        <v>0</v>
      </c>
      <c r="BG705" s="43"/>
      <c r="BH705" s="43"/>
      <c r="BI705" s="43"/>
      <c r="BJ705" s="671">
        <f t="shared" ref="BJ705:BJ742" si="1296">BK705+BL705+BM705</f>
        <v>0</v>
      </c>
      <c r="BK705" s="43"/>
      <c r="BL705" s="43"/>
      <c r="BM705" s="43"/>
      <c r="BN705" s="671">
        <f t="shared" ref="BN705:BN718" si="1297">BO705+BQ705</f>
        <v>0</v>
      </c>
      <c r="BO705" s="43">
        <f t="shared" ref="BO705:BO707" si="1298">BF705</f>
        <v>0</v>
      </c>
      <c r="BP705" s="43"/>
      <c r="BQ705" s="43"/>
      <c r="BR705" s="43">
        <f t="shared" ref="BR705:BR742" si="1299">BH705</f>
        <v>0</v>
      </c>
      <c r="BS705" s="43">
        <f t="shared" ref="BS705:BS716" si="1300">BI705</f>
        <v>0</v>
      </c>
      <c r="BT705" s="671"/>
      <c r="BU705" s="671">
        <f t="shared" ref="BU705:BU718" si="1301">BV705+BX705+BY705+BZ705</f>
        <v>0</v>
      </c>
      <c r="BV705" s="43">
        <f>BF705+BM705</f>
        <v>0</v>
      </c>
      <c r="BW705" s="43"/>
      <c r="BX705" s="43"/>
      <c r="BY705" s="43"/>
      <c r="BZ705" s="43"/>
      <c r="CE705" s="749" t="e">
        <f t="shared" si="1233"/>
        <v>#DIV/0!</v>
      </c>
    </row>
    <row r="706" spans="2:83" s="60" customFormat="1" ht="24.75" hidden="1" customHeight="1" x14ac:dyDescent="0.25">
      <c r="B706" s="564" t="s">
        <v>179</v>
      </c>
      <c r="C706" s="144" t="s">
        <v>108</v>
      </c>
      <c r="D706" s="671">
        <f t="shared" si="1278"/>
        <v>0</v>
      </c>
      <c r="E706" s="304">
        <v>0</v>
      </c>
      <c r="F706" s="304"/>
      <c r="G706" s="247"/>
      <c r="H706" s="304"/>
      <c r="I706" s="304"/>
      <c r="J706" s="117">
        <f t="shared" si="1292"/>
        <v>0</v>
      </c>
      <c r="K706" s="671">
        <f t="shared" si="1285"/>
        <v>0</v>
      </c>
      <c r="L706" s="749" t="e">
        <f t="shared" si="1255"/>
        <v>#DIV/0!</v>
      </c>
      <c r="M706" s="304">
        <v>0</v>
      </c>
      <c r="N706" s="35"/>
      <c r="O706" s="304"/>
      <c r="P706" s="35"/>
      <c r="Q706" s="304"/>
      <c r="R706" s="35"/>
      <c r="S706" s="304"/>
      <c r="T706" s="35"/>
      <c r="U706" s="304"/>
      <c r="V706" s="43">
        <f t="shared" si="1286"/>
        <v>0</v>
      </c>
      <c r="W706" s="304"/>
      <c r="X706" s="304"/>
      <c r="Y706" s="304"/>
      <c r="Z706" s="43">
        <f t="shared" si="1287"/>
        <v>0</v>
      </c>
      <c r="AA706" s="43">
        <f>E706</f>
        <v>0</v>
      </c>
      <c r="AB706" s="304"/>
      <c r="AC706" s="304"/>
      <c r="AD706" s="35"/>
      <c r="AE706" s="671">
        <f t="shared" si="1282"/>
        <v>0</v>
      </c>
      <c r="AF706" s="749" t="e">
        <f t="shared" si="1256"/>
        <v>#DIV/0!</v>
      </c>
      <c r="AG706" s="304"/>
      <c r="AH706" s="749" t="e">
        <f t="shared" si="1257"/>
        <v>#DIV/0!</v>
      </c>
      <c r="AI706" s="304"/>
      <c r="AJ706" s="35"/>
      <c r="AK706" s="304"/>
      <c r="AL706" s="35"/>
      <c r="AM706" s="304"/>
      <c r="AN706" s="35"/>
      <c r="AO706" s="304"/>
      <c r="AP706" s="671"/>
      <c r="AQ706" s="734"/>
      <c r="AR706" s="671">
        <f t="shared" si="1283"/>
        <v>0</v>
      </c>
      <c r="AS706" s="749" t="e">
        <f t="shared" si="1258"/>
        <v>#DIV/0!</v>
      </c>
      <c r="AT706" s="304">
        <v>0</v>
      </c>
      <c r="AU706" s="749" t="e">
        <f t="shared" si="1260"/>
        <v>#DIV/0!</v>
      </c>
      <c r="AV706" s="304"/>
      <c r="AW706" s="749" t="e">
        <f t="shared" si="1261"/>
        <v>#DIV/0!</v>
      </c>
      <c r="AX706" s="304"/>
      <c r="AY706" s="749" t="e">
        <f t="shared" si="1262"/>
        <v>#DIV/0!</v>
      </c>
      <c r="AZ706" s="304"/>
      <c r="BA706" s="749" t="e">
        <f t="shared" si="1263"/>
        <v>#DIV/0!</v>
      </c>
      <c r="BB706" s="304"/>
      <c r="BC706" s="304">
        <f t="shared" si="1293"/>
        <v>0</v>
      </c>
      <c r="BD706" s="304">
        <f t="shared" si="1294"/>
        <v>0</v>
      </c>
      <c r="BE706" s="112">
        <f t="shared" si="1295"/>
        <v>0</v>
      </c>
      <c r="BF706" s="304">
        <v>0</v>
      </c>
      <c r="BG706" s="304"/>
      <c r="BH706" s="304"/>
      <c r="BI706" s="304"/>
      <c r="BJ706" s="671">
        <f t="shared" si="1296"/>
        <v>0</v>
      </c>
      <c r="BK706" s="304"/>
      <c r="BL706" s="304"/>
      <c r="BM706" s="304"/>
      <c r="BN706" s="671">
        <f t="shared" si="1297"/>
        <v>0</v>
      </c>
      <c r="BO706" s="304">
        <f t="shared" si="1298"/>
        <v>0</v>
      </c>
      <c r="BP706" s="304"/>
      <c r="BQ706" s="304"/>
      <c r="BR706" s="304">
        <f t="shared" si="1299"/>
        <v>0</v>
      </c>
      <c r="BS706" s="304">
        <f t="shared" si="1300"/>
        <v>0</v>
      </c>
      <c r="BT706" s="671"/>
      <c r="BU706" s="671">
        <f t="shared" si="1301"/>
        <v>0</v>
      </c>
      <c r="BV706" s="304">
        <v>0</v>
      </c>
      <c r="BW706" s="304"/>
      <c r="BX706" s="304"/>
      <c r="BY706" s="304"/>
      <c r="BZ706" s="304"/>
      <c r="CE706" s="749" t="e">
        <f t="shared" si="1233"/>
        <v>#DIV/0!</v>
      </c>
    </row>
    <row r="707" spans="2:83" s="60" customFormat="1" ht="25.5" hidden="1" customHeight="1" x14ac:dyDescent="0.25">
      <c r="B707" s="564" t="s">
        <v>179</v>
      </c>
      <c r="C707" s="144" t="s">
        <v>109</v>
      </c>
      <c r="D707" s="671">
        <f t="shared" si="1278"/>
        <v>0</v>
      </c>
      <c r="E707" s="43"/>
      <c r="F707" s="43"/>
      <c r="G707" s="242"/>
      <c r="H707" s="43"/>
      <c r="I707" s="43"/>
      <c r="J707" s="117">
        <f t="shared" si="1292"/>
        <v>0</v>
      </c>
      <c r="K707" s="671">
        <f t="shared" si="1285"/>
        <v>0</v>
      </c>
      <c r="L707" s="749" t="e">
        <f t="shared" si="1255"/>
        <v>#DIV/0!</v>
      </c>
      <c r="M707" s="43"/>
      <c r="N707" s="41"/>
      <c r="O707" s="43"/>
      <c r="P707" s="41"/>
      <c r="Q707" s="43"/>
      <c r="R707" s="41"/>
      <c r="S707" s="43"/>
      <c r="T707" s="41"/>
      <c r="U707" s="43"/>
      <c r="V707" s="43">
        <f t="shared" si="1286"/>
        <v>0</v>
      </c>
      <c r="W707" s="43"/>
      <c r="X707" s="43"/>
      <c r="Y707" s="43"/>
      <c r="Z707" s="43">
        <f t="shared" si="1287"/>
        <v>0</v>
      </c>
      <c r="AA707" s="43">
        <f>E707</f>
        <v>0</v>
      </c>
      <c r="AB707" s="43"/>
      <c r="AC707" s="43"/>
      <c r="AD707" s="41"/>
      <c r="AE707" s="671">
        <f t="shared" si="1282"/>
        <v>0</v>
      </c>
      <c r="AF707" s="749" t="e">
        <f t="shared" si="1256"/>
        <v>#DIV/0!</v>
      </c>
      <c r="AG707" s="43"/>
      <c r="AH707" s="749" t="e">
        <f t="shared" si="1257"/>
        <v>#DIV/0!</v>
      </c>
      <c r="AI707" s="43"/>
      <c r="AJ707" s="41"/>
      <c r="AK707" s="43"/>
      <c r="AL707" s="41"/>
      <c r="AM707" s="43"/>
      <c r="AN707" s="41"/>
      <c r="AO707" s="43"/>
      <c r="AP707" s="671"/>
      <c r="AQ707" s="734"/>
      <c r="AR707" s="671">
        <f t="shared" si="1283"/>
        <v>0</v>
      </c>
      <c r="AS707" s="749" t="e">
        <f t="shared" si="1258"/>
        <v>#DIV/0!</v>
      </c>
      <c r="AT707" s="43"/>
      <c r="AU707" s="749" t="e">
        <f t="shared" si="1260"/>
        <v>#DIV/0!</v>
      </c>
      <c r="AV707" s="43"/>
      <c r="AW707" s="749" t="e">
        <f t="shared" si="1261"/>
        <v>#DIV/0!</v>
      </c>
      <c r="AX707" s="43"/>
      <c r="AY707" s="749" t="e">
        <f t="shared" si="1262"/>
        <v>#DIV/0!</v>
      </c>
      <c r="AZ707" s="43"/>
      <c r="BA707" s="749" t="e">
        <f t="shared" si="1263"/>
        <v>#DIV/0!</v>
      </c>
      <c r="BB707" s="43"/>
      <c r="BC707" s="43">
        <f t="shared" si="1293"/>
        <v>0</v>
      </c>
      <c r="BD707" s="43">
        <f t="shared" si="1294"/>
        <v>0</v>
      </c>
      <c r="BE707" s="112">
        <f t="shared" si="1295"/>
        <v>0</v>
      </c>
      <c r="BF707" s="43"/>
      <c r="BG707" s="43"/>
      <c r="BH707" s="43"/>
      <c r="BI707" s="43"/>
      <c r="BJ707" s="671">
        <f t="shared" si="1296"/>
        <v>0</v>
      </c>
      <c r="BK707" s="43"/>
      <c r="BL707" s="43"/>
      <c r="BM707" s="43"/>
      <c r="BN707" s="671">
        <f t="shared" si="1297"/>
        <v>0</v>
      </c>
      <c r="BO707" s="43">
        <f t="shared" si="1298"/>
        <v>0</v>
      </c>
      <c r="BP707" s="43"/>
      <c r="BQ707" s="43"/>
      <c r="BR707" s="43">
        <f t="shared" si="1299"/>
        <v>0</v>
      </c>
      <c r="BS707" s="43">
        <f t="shared" si="1300"/>
        <v>0</v>
      </c>
      <c r="BT707" s="671"/>
      <c r="BU707" s="671">
        <f t="shared" si="1301"/>
        <v>0</v>
      </c>
      <c r="BV707" s="43"/>
      <c r="BW707" s="43"/>
      <c r="BX707" s="43"/>
      <c r="BY707" s="43"/>
      <c r="BZ707" s="43"/>
      <c r="CE707" s="749" t="e">
        <f t="shared" si="1233"/>
        <v>#DIV/0!</v>
      </c>
    </row>
    <row r="708" spans="2:83" s="60" customFormat="1" ht="177.75" customHeight="1" x14ac:dyDescent="0.25">
      <c r="B708" s="564" t="s">
        <v>290</v>
      </c>
      <c r="C708" s="100" t="s">
        <v>538</v>
      </c>
      <c r="D708" s="737">
        <f>G708</f>
        <v>986.52086999999995</v>
      </c>
      <c r="E708" s="737"/>
      <c r="F708" s="737"/>
      <c r="G708" s="169">
        <f>G709+G710</f>
        <v>986.52086999999995</v>
      </c>
      <c r="H708" s="43"/>
      <c r="I708" s="43"/>
      <c r="J708" s="117">
        <f t="shared" si="1292"/>
        <v>-900.61883999999998</v>
      </c>
      <c r="K708" s="737">
        <f>Q708</f>
        <v>85.902029999999996</v>
      </c>
      <c r="L708" s="749">
        <f t="shared" si="1255"/>
        <v>8.7075735153986145E-2</v>
      </c>
      <c r="M708" s="43"/>
      <c r="N708" s="41"/>
      <c r="O708" s="43"/>
      <c r="P708" s="41"/>
      <c r="Q708" s="815">
        <f>Q709+Q710</f>
        <v>85.902029999999996</v>
      </c>
      <c r="R708" s="800">
        <f t="shared" ref="R708:R709" si="1302">Q708/G708</f>
        <v>8.7075735153986145E-2</v>
      </c>
      <c r="S708" s="43"/>
      <c r="T708" s="41"/>
      <c r="U708" s="43"/>
      <c r="V708" s="43"/>
      <c r="W708" s="43"/>
      <c r="X708" s="43"/>
      <c r="Y708" s="43"/>
      <c r="Z708" s="43"/>
      <c r="AA708" s="43"/>
      <c r="AB708" s="43"/>
      <c r="AC708" s="43"/>
      <c r="AD708" s="41"/>
      <c r="AE708" s="737"/>
      <c r="AF708" s="749"/>
      <c r="AG708" s="43"/>
      <c r="AH708" s="749"/>
      <c r="AI708" s="43"/>
      <c r="AJ708" s="41"/>
      <c r="AK708" s="43"/>
      <c r="AL708" s="41"/>
      <c r="AM708" s="43"/>
      <c r="AN708" s="41"/>
      <c r="AO708" s="43"/>
      <c r="AP708" s="737"/>
      <c r="AQ708" s="734"/>
      <c r="AR708" s="737">
        <f>AX708</f>
        <v>986.52086999999983</v>
      </c>
      <c r="AS708" s="749">
        <f t="shared" si="1258"/>
        <v>0.99999999999999989</v>
      </c>
      <c r="AT708" s="43"/>
      <c r="AU708" s="749"/>
      <c r="AV708" s="43"/>
      <c r="AW708" s="749"/>
      <c r="AX708" s="891">
        <f>AX709+AX710</f>
        <v>986.52086999999983</v>
      </c>
      <c r="AY708" s="749">
        <f>AX708/D708</f>
        <v>0.99999999999999989</v>
      </c>
      <c r="AZ708" s="43"/>
      <c r="BA708" s="749"/>
      <c r="BB708" s="43"/>
      <c r="BC708" s="43"/>
      <c r="BD708" s="43"/>
      <c r="BE708" s="112"/>
      <c r="BF708" s="43"/>
      <c r="BG708" s="43"/>
      <c r="BH708" s="43"/>
      <c r="BI708" s="43"/>
      <c r="BJ708" s="737"/>
      <c r="BK708" s="43"/>
      <c r="BL708" s="43"/>
      <c r="BM708" s="43"/>
      <c r="BN708" s="737"/>
      <c r="BO708" s="43"/>
      <c r="BP708" s="43"/>
      <c r="BQ708" s="43"/>
      <c r="BR708" s="43"/>
      <c r="BS708" s="43"/>
      <c r="BT708" s="737"/>
      <c r="BU708" s="737"/>
      <c r="BV708" s="43"/>
      <c r="BW708" s="43"/>
      <c r="BX708" s="43"/>
      <c r="BY708" s="43"/>
      <c r="BZ708" s="43"/>
      <c r="CE708" s="749"/>
    </row>
    <row r="709" spans="2:83" s="37" customFormat="1" ht="25.5" hidden="1" customHeight="1" x14ac:dyDescent="0.25">
      <c r="B709" s="801"/>
      <c r="C709" s="116" t="s">
        <v>105</v>
      </c>
      <c r="D709" s="107">
        <f t="shared" ref="D709:D710" si="1303">G709</f>
        <v>152.17679999999999</v>
      </c>
      <c r="E709" s="107"/>
      <c r="F709" s="107"/>
      <c r="G709" s="107">
        <v>152.17679999999999</v>
      </c>
      <c r="H709" s="41"/>
      <c r="I709" s="41"/>
      <c r="J709" s="117">
        <f t="shared" si="1292"/>
        <v>-66.27476999999999</v>
      </c>
      <c r="K709" s="734">
        <f>Q709</f>
        <v>85.902029999999996</v>
      </c>
      <c r="L709" s="749">
        <f t="shared" si="1255"/>
        <v>0.56448834513539514</v>
      </c>
      <c r="M709" s="41"/>
      <c r="N709" s="41"/>
      <c r="O709" s="41"/>
      <c r="P709" s="41"/>
      <c r="Q709" s="112">
        <v>85.902029999999996</v>
      </c>
      <c r="R709" s="800">
        <f t="shared" si="1302"/>
        <v>0.56448834513539514</v>
      </c>
      <c r="S709" s="41"/>
      <c r="T709" s="41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734"/>
      <c r="AF709" s="749"/>
      <c r="AG709" s="41"/>
      <c r="AH709" s="749"/>
      <c r="AI709" s="41"/>
      <c r="AJ709" s="41"/>
      <c r="AK709" s="41"/>
      <c r="AL709" s="41"/>
      <c r="AM709" s="41"/>
      <c r="AN709" s="41"/>
      <c r="AO709" s="41"/>
      <c r="AP709" s="734"/>
      <c r="AQ709" s="734"/>
      <c r="AR709" s="734">
        <f>AX709</f>
        <v>152.17680000000001</v>
      </c>
      <c r="AS709" s="749">
        <f t="shared" si="1258"/>
        <v>1.0000000000000002</v>
      </c>
      <c r="AT709" s="41"/>
      <c r="AU709" s="749"/>
      <c r="AV709" s="41"/>
      <c r="AW709" s="749"/>
      <c r="AX709" s="889">
        <f>'[9]2 вариант'!$I$473+'[9]2 вариант'!$I$477+'[9]2 вариант'!$I$482</f>
        <v>152.17680000000001</v>
      </c>
      <c r="AY709" s="749">
        <f>AX709/D709</f>
        <v>1.0000000000000002</v>
      </c>
      <c r="AZ709" s="41"/>
      <c r="BA709" s="749"/>
      <c r="BB709" s="41"/>
      <c r="BC709" s="41"/>
      <c r="BD709" s="41"/>
      <c r="BE709" s="115"/>
      <c r="BF709" s="41"/>
      <c r="BG709" s="41"/>
      <c r="BH709" s="41"/>
      <c r="BI709" s="41"/>
      <c r="BJ709" s="734"/>
      <c r="BK709" s="41"/>
      <c r="BL709" s="41"/>
      <c r="BM709" s="41"/>
      <c r="BN709" s="734"/>
      <c r="BO709" s="41"/>
      <c r="BP709" s="41"/>
      <c r="BQ709" s="41"/>
      <c r="BR709" s="41"/>
      <c r="BS709" s="41"/>
      <c r="BT709" s="734"/>
      <c r="BU709" s="734"/>
      <c r="BV709" s="41"/>
      <c r="BW709" s="41"/>
      <c r="BX709" s="41"/>
      <c r="BY709" s="41"/>
      <c r="BZ709" s="41"/>
      <c r="CE709" s="749"/>
    </row>
    <row r="710" spans="2:83" s="37" customFormat="1" ht="25.5" hidden="1" customHeight="1" x14ac:dyDescent="0.25">
      <c r="B710" s="801"/>
      <c r="C710" s="116" t="s">
        <v>537</v>
      </c>
      <c r="D710" s="107">
        <f t="shared" si="1303"/>
        <v>834.34406999999999</v>
      </c>
      <c r="E710" s="107"/>
      <c r="F710" s="107"/>
      <c r="G710" s="107">
        <v>834.34406999999999</v>
      </c>
      <c r="H710" s="41"/>
      <c r="I710" s="41"/>
      <c r="J710" s="117"/>
      <c r="K710" s="814">
        <f>Q710</f>
        <v>0</v>
      </c>
      <c r="L710" s="749">
        <f t="shared" si="1255"/>
        <v>0</v>
      </c>
      <c r="M710" s="41"/>
      <c r="N710" s="41"/>
      <c r="O710" s="41"/>
      <c r="P710" s="41"/>
      <c r="Q710" s="117"/>
      <c r="R710" s="800">
        <f>Q710/G710</f>
        <v>0</v>
      </c>
      <c r="S710" s="41"/>
      <c r="T710" s="41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734"/>
      <c r="AF710" s="749"/>
      <c r="AG710" s="41"/>
      <c r="AH710" s="749"/>
      <c r="AI710" s="41"/>
      <c r="AJ710" s="41"/>
      <c r="AK710" s="41"/>
      <c r="AL710" s="41"/>
      <c r="AM710" s="41"/>
      <c r="AN710" s="41"/>
      <c r="AO710" s="41"/>
      <c r="AP710" s="734"/>
      <c r="AQ710" s="734"/>
      <c r="AR710" s="734">
        <f>AX710</f>
        <v>834.34406999999987</v>
      </c>
      <c r="AS710" s="749">
        <f t="shared" si="1258"/>
        <v>0.99999999999999989</v>
      </c>
      <c r="AT710" s="41"/>
      <c r="AU710" s="749"/>
      <c r="AV710" s="41"/>
      <c r="AW710" s="749"/>
      <c r="AX710" s="889">
        <f>'[9]2 вариант'!$I$474+'[9]2 вариант'!$I$478+'[9]2 вариант'!$I$483</f>
        <v>834.34406999999987</v>
      </c>
      <c r="AY710" s="749">
        <f>AX710/D710</f>
        <v>0.99999999999999989</v>
      </c>
      <c r="AZ710" s="41"/>
      <c r="BA710" s="749"/>
      <c r="BB710" s="41"/>
      <c r="BC710" s="41"/>
      <c r="BD710" s="41"/>
      <c r="BE710" s="115"/>
      <c r="BF710" s="41"/>
      <c r="BG710" s="41"/>
      <c r="BH710" s="41"/>
      <c r="BI710" s="41"/>
      <c r="BJ710" s="734"/>
      <c r="BK710" s="41"/>
      <c r="BL710" s="41"/>
      <c r="BM710" s="41"/>
      <c r="BN710" s="734"/>
      <c r="BO710" s="41"/>
      <c r="BP710" s="41"/>
      <c r="BQ710" s="41"/>
      <c r="BR710" s="41"/>
      <c r="BS710" s="41"/>
      <c r="BT710" s="734"/>
      <c r="BU710" s="734"/>
      <c r="BV710" s="41"/>
      <c r="BW710" s="41"/>
      <c r="BX710" s="41"/>
      <c r="BY710" s="41"/>
      <c r="BZ710" s="41"/>
      <c r="CE710" s="749"/>
    </row>
    <row r="711" spans="2:83" s="60" customFormat="1" ht="25.5" hidden="1" customHeight="1" x14ac:dyDescent="0.25">
      <c r="B711" s="564"/>
      <c r="C711" s="144"/>
      <c r="D711" s="737"/>
      <c r="E711" s="43"/>
      <c r="F711" s="43"/>
      <c r="G711" s="43"/>
      <c r="H711" s="43"/>
      <c r="I711" s="43"/>
      <c r="J711" s="117"/>
      <c r="K711" s="737"/>
      <c r="L711" s="749"/>
      <c r="M711" s="43"/>
      <c r="N711" s="41"/>
      <c r="O711" s="43"/>
      <c r="P711" s="41"/>
      <c r="Q711" s="43"/>
      <c r="R711" s="41"/>
      <c r="S711" s="43"/>
      <c r="T711" s="41"/>
      <c r="U711" s="43"/>
      <c r="V711" s="43"/>
      <c r="W711" s="43"/>
      <c r="X711" s="43"/>
      <c r="Y711" s="43"/>
      <c r="Z711" s="43"/>
      <c r="AA711" s="43"/>
      <c r="AB711" s="43"/>
      <c r="AC711" s="43"/>
      <c r="AD711" s="41"/>
      <c r="AE711" s="737"/>
      <c r="AF711" s="749"/>
      <c r="AG711" s="43"/>
      <c r="AH711" s="749"/>
      <c r="AI711" s="43"/>
      <c r="AJ711" s="41"/>
      <c r="AK711" s="43"/>
      <c r="AL711" s="41"/>
      <c r="AM711" s="43"/>
      <c r="AN711" s="41"/>
      <c r="AO711" s="43"/>
      <c r="AP711" s="737"/>
      <c r="AQ711" s="734"/>
      <c r="AR711" s="737"/>
      <c r="AS711" s="749"/>
      <c r="AT711" s="43"/>
      <c r="AU711" s="749"/>
      <c r="AV711" s="43"/>
      <c r="AW711" s="749"/>
      <c r="AX711" s="43"/>
      <c r="AY711" s="749"/>
      <c r="AZ711" s="43"/>
      <c r="BA711" s="749"/>
      <c r="BB711" s="43"/>
      <c r="BC711" s="43"/>
      <c r="BD711" s="43"/>
      <c r="BE711" s="112"/>
      <c r="BF711" s="43"/>
      <c r="BG711" s="43"/>
      <c r="BH711" s="43"/>
      <c r="BI711" s="43"/>
      <c r="BJ711" s="737"/>
      <c r="BK711" s="43"/>
      <c r="BL711" s="43"/>
      <c r="BM711" s="43"/>
      <c r="BN711" s="737"/>
      <c r="BO711" s="43"/>
      <c r="BP711" s="43"/>
      <c r="BQ711" s="43"/>
      <c r="BR711" s="43"/>
      <c r="BS711" s="43"/>
      <c r="BT711" s="737"/>
      <c r="BU711" s="737"/>
      <c r="BV711" s="43"/>
      <c r="BW711" s="43"/>
      <c r="BX711" s="43"/>
      <c r="BY711" s="43"/>
      <c r="BZ711" s="43"/>
      <c r="CE711" s="749"/>
    </row>
    <row r="712" spans="2:83" s="64" customFormat="1" ht="114" hidden="1" customHeight="1" x14ac:dyDescent="0.2">
      <c r="B712" s="564" t="s">
        <v>6</v>
      </c>
      <c r="C712" s="118" t="s">
        <v>112</v>
      </c>
      <c r="D712" s="671">
        <f t="shared" si="1278"/>
        <v>0</v>
      </c>
      <c r="E712" s="671">
        <f>SUM(E715:E716)</f>
        <v>0</v>
      </c>
      <c r="F712" s="671"/>
      <c r="G712" s="671"/>
      <c r="H712" s="43"/>
      <c r="I712" s="89"/>
      <c r="J712" s="112">
        <f>K712</f>
        <v>0</v>
      </c>
      <c r="K712" s="671">
        <f t="shared" si="1285"/>
        <v>0</v>
      </c>
      <c r="L712" s="749" t="e">
        <f t="shared" si="1255"/>
        <v>#DIV/0!</v>
      </c>
      <c r="M712" s="671">
        <f>SUM(M715:M716)</f>
        <v>0</v>
      </c>
      <c r="N712" s="734"/>
      <c r="O712" s="671"/>
      <c r="P712" s="734"/>
      <c r="Q712" s="671"/>
      <c r="R712" s="734"/>
      <c r="S712" s="43"/>
      <c r="T712" s="41"/>
      <c r="U712" s="89"/>
      <c r="V712" s="671">
        <f t="shared" si="1286"/>
        <v>0</v>
      </c>
      <c r="W712" s="671"/>
      <c r="X712" s="89"/>
      <c r="Y712" s="89"/>
      <c r="Z712" s="671">
        <f t="shared" si="1287"/>
        <v>34418.638050000001</v>
      </c>
      <c r="AA712" s="671">
        <f>AA716</f>
        <v>34418.638050000001</v>
      </c>
      <c r="AB712" s="89"/>
      <c r="AC712" s="89"/>
      <c r="AD712" s="19"/>
      <c r="AE712" s="671">
        <f t="shared" si="1282"/>
        <v>0</v>
      </c>
      <c r="AF712" s="749" t="e">
        <f t="shared" si="1256"/>
        <v>#DIV/0!</v>
      </c>
      <c r="AG712" s="671">
        <f>SUM(AG715:AG716)</f>
        <v>0</v>
      </c>
      <c r="AH712" s="749" t="e">
        <f t="shared" si="1257"/>
        <v>#DIV/0!</v>
      </c>
      <c r="AI712" s="671"/>
      <c r="AJ712" s="734"/>
      <c r="AK712" s="671"/>
      <c r="AL712" s="734"/>
      <c r="AM712" s="43"/>
      <c r="AN712" s="41"/>
      <c r="AO712" s="89"/>
      <c r="AP712" s="671"/>
      <c r="AQ712" s="734"/>
      <c r="AR712" s="671">
        <f t="shared" si="1283"/>
        <v>0</v>
      </c>
      <c r="AS712" s="749" t="e">
        <f t="shared" si="1258"/>
        <v>#DIV/0!</v>
      </c>
      <c r="AT712" s="671">
        <f>SUM(AT715:AT716)</f>
        <v>0</v>
      </c>
      <c r="AU712" s="749" t="e">
        <f t="shared" si="1260"/>
        <v>#DIV/0!</v>
      </c>
      <c r="AV712" s="671"/>
      <c r="AW712" s="749" t="e">
        <f t="shared" si="1261"/>
        <v>#DIV/0!</v>
      </c>
      <c r="AX712" s="671"/>
      <c r="AY712" s="749" t="e">
        <f t="shared" si="1262"/>
        <v>#DIV/0!</v>
      </c>
      <c r="AZ712" s="43"/>
      <c r="BA712" s="749" t="e">
        <f t="shared" si="1263"/>
        <v>#DIV/0!</v>
      </c>
      <c r="BB712" s="89"/>
      <c r="BC712" s="43">
        <f t="shared" si="1293"/>
        <v>0</v>
      </c>
      <c r="BD712" s="89">
        <f t="shared" si="1294"/>
        <v>0</v>
      </c>
      <c r="BE712" s="112">
        <f t="shared" si="1295"/>
        <v>0</v>
      </c>
      <c r="BF712" s="671">
        <f>SUM(BF715:BF716)</f>
        <v>0</v>
      </c>
      <c r="BG712" s="671"/>
      <c r="BH712" s="43"/>
      <c r="BI712" s="89"/>
      <c r="BJ712" s="671">
        <f t="shared" si="1296"/>
        <v>0</v>
      </c>
      <c r="BK712" s="671">
        <f>BK716</f>
        <v>0</v>
      </c>
      <c r="BL712" s="89"/>
      <c r="BM712" s="89"/>
      <c r="BN712" s="671">
        <f t="shared" si="1297"/>
        <v>35000</v>
      </c>
      <c r="BO712" s="671">
        <f>BO716</f>
        <v>35000</v>
      </c>
      <c r="BP712" s="671"/>
      <c r="BQ712" s="671"/>
      <c r="BR712" s="43">
        <f t="shared" si="1299"/>
        <v>0</v>
      </c>
      <c r="BS712" s="89">
        <f t="shared" si="1300"/>
        <v>0</v>
      </c>
      <c r="BT712" s="671"/>
      <c r="BU712" s="671">
        <f t="shared" si="1301"/>
        <v>0</v>
      </c>
      <c r="BV712" s="546">
        <f>SUM(BV715:BV716)</f>
        <v>0</v>
      </c>
      <c r="BW712" s="550"/>
      <c r="BX712" s="546"/>
      <c r="BY712" s="43"/>
      <c r="BZ712" s="89"/>
      <c r="CE712" s="749" t="e">
        <f t="shared" si="1233"/>
        <v>#DIV/0!</v>
      </c>
    </row>
    <row r="713" spans="2:83" s="37" customFormat="1" ht="36" hidden="1" customHeight="1" x14ac:dyDescent="0.25">
      <c r="B713" s="564"/>
      <c r="C713" s="116" t="s">
        <v>223</v>
      </c>
      <c r="D713" s="671">
        <f t="shared" si="1278"/>
        <v>0</v>
      </c>
      <c r="E713" s="117">
        <v>0</v>
      </c>
      <c r="F713" s="117"/>
      <c r="G713" s="117"/>
      <c r="H713" s="35"/>
      <c r="I713" s="35"/>
      <c r="J713" s="117">
        <f>K713</f>
        <v>0</v>
      </c>
      <c r="K713" s="671">
        <f t="shared" si="1285"/>
        <v>0</v>
      </c>
      <c r="L713" s="749" t="e">
        <f t="shared" si="1255"/>
        <v>#DIV/0!</v>
      </c>
      <c r="M713" s="117">
        <v>0</v>
      </c>
      <c r="N713" s="117"/>
      <c r="O713" s="117"/>
      <c r="P713" s="117"/>
      <c r="Q713" s="117"/>
      <c r="R713" s="117"/>
      <c r="S713" s="35"/>
      <c r="T713" s="35"/>
      <c r="U713" s="35"/>
      <c r="V713" s="43">
        <f t="shared" si="1286"/>
        <v>0</v>
      </c>
      <c r="W713" s="35"/>
      <c r="X713" s="35"/>
      <c r="Y713" s="35"/>
      <c r="Z713" s="117">
        <f t="shared" si="1287"/>
        <v>0</v>
      </c>
      <c r="AA713" s="117">
        <f>E713</f>
        <v>0</v>
      </c>
      <c r="AB713" s="35"/>
      <c r="AC713" s="35"/>
      <c r="AD713" s="35"/>
      <c r="AE713" s="671">
        <f t="shared" si="1282"/>
        <v>0</v>
      </c>
      <c r="AF713" s="749" t="e">
        <f t="shared" si="1256"/>
        <v>#DIV/0!</v>
      </c>
      <c r="AG713" s="117">
        <v>0</v>
      </c>
      <c r="AH713" s="749" t="e">
        <f t="shared" si="1257"/>
        <v>#DIV/0!</v>
      </c>
      <c r="AI713" s="117"/>
      <c r="AJ713" s="117"/>
      <c r="AK713" s="117"/>
      <c r="AL713" s="117"/>
      <c r="AM713" s="35"/>
      <c r="AN713" s="35"/>
      <c r="AO713" s="35"/>
      <c r="AP713" s="117"/>
      <c r="AQ713" s="117"/>
      <c r="AR713" s="671">
        <f t="shared" si="1283"/>
        <v>0</v>
      </c>
      <c r="AS713" s="749" t="e">
        <f t="shared" si="1258"/>
        <v>#DIV/0!</v>
      </c>
      <c r="AT713" s="117">
        <v>0</v>
      </c>
      <c r="AU713" s="749" t="e">
        <f t="shared" si="1260"/>
        <v>#DIV/0!</v>
      </c>
      <c r="AV713" s="117"/>
      <c r="AW713" s="749" t="e">
        <f t="shared" si="1261"/>
        <v>#DIV/0!</v>
      </c>
      <c r="AX713" s="117"/>
      <c r="AY713" s="749" t="e">
        <f t="shared" si="1262"/>
        <v>#DIV/0!</v>
      </c>
      <c r="AZ713" s="35"/>
      <c r="BA713" s="749" t="e">
        <f t="shared" si="1263"/>
        <v>#DIV/0!</v>
      </c>
      <c r="BB713" s="35"/>
      <c r="BC713" s="35">
        <f t="shared" si="1293"/>
        <v>0</v>
      </c>
      <c r="BD713" s="35">
        <f t="shared" si="1294"/>
        <v>0</v>
      </c>
      <c r="BE713" s="117">
        <f>BF713</f>
        <v>0</v>
      </c>
      <c r="BF713" s="117">
        <v>0</v>
      </c>
      <c r="BG713" s="117"/>
      <c r="BH713" s="35"/>
      <c r="BI713" s="35"/>
      <c r="BJ713" s="117">
        <f t="shared" si="1296"/>
        <v>0</v>
      </c>
      <c r="BK713" s="35"/>
      <c r="BL713" s="35"/>
      <c r="BM713" s="35"/>
      <c r="BN713" s="671">
        <f t="shared" si="1297"/>
        <v>0</v>
      </c>
      <c r="BO713" s="117">
        <f t="shared" ref="BO713:BO715" si="1304">BF713</f>
        <v>0</v>
      </c>
      <c r="BP713" s="117"/>
      <c r="BQ713" s="117"/>
      <c r="BR713" s="35">
        <f t="shared" si="1299"/>
        <v>0</v>
      </c>
      <c r="BS713" s="35">
        <f t="shared" si="1300"/>
        <v>0</v>
      </c>
      <c r="BT713" s="117"/>
      <c r="BU713" s="671">
        <f t="shared" si="1301"/>
        <v>0</v>
      </c>
      <c r="BV713" s="117">
        <v>0</v>
      </c>
      <c r="BW713" s="117"/>
      <c r="BX713" s="117"/>
      <c r="BY713" s="35"/>
      <c r="BZ713" s="35"/>
      <c r="CE713" s="749" t="e">
        <f t="shared" si="1233"/>
        <v>#DIV/0!</v>
      </c>
    </row>
    <row r="714" spans="2:83" s="37" customFormat="1" ht="52.5" hidden="1" customHeight="1" x14ac:dyDescent="0.25">
      <c r="B714" s="564"/>
      <c r="C714" s="116" t="s">
        <v>233</v>
      </c>
      <c r="D714" s="671">
        <f t="shared" si="1278"/>
        <v>0</v>
      </c>
      <c r="E714" s="117">
        <v>0</v>
      </c>
      <c r="F714" s="117"/>
      <c r="G714" s="117"/>
      <c r="H714" s="41"/>
      <c r="I714" s="35"/>
      <c r="J714" s="115">
        <f t="shared" ref="J714" si="1305">K714</f>
        <v>0</v>
      </c>
      <c r="K714" s="671">
        <f t="shared" si="1285"/>
        <v>0</v>
      </c>
      <c r="L714" s="749" t="e">
        <f t="shared" si="1255"/>
        <v>#DIV/0!</v>
      </c>
      <c r="M714" s="117">
        <v>0</v>
      </c>
      <c r="N714" s="117"/>
      <c r="O714" s="117"/>
      <c r="P714" s="117"/>
      <c r="Q714" s="117"/>
      <c r="R714" s="117"/>
      <c r="S714" s="41"/>
      <c r="T714" s="41"/>
      <c r="U714" s="35"/>
      <c r="V714" s="43">
        <f t="shared" si="1286"/>
        <v>0</v>
      </c>
      <c r="W714" s="35"/>
      <c r="X714" s="35"/>
      <c r="Y714" s="35"/>
      <c r="Z714" s="117">
        <f t="shared" si="1287"/>
        <v>0</v>
      </c>
      <c r="AA714" s="117">
        <f>E714</f>
        <v>0</v>
      </c>
      <c r="AB714" s="35"/>
      <c r="AC714" s="35"/>
      <c r="AD714" s="35"/>
      <c r="AE714" s="671">
        <f t="shared" si="1282"/>
        <v>0</v>
      </c>
      <c r="AF714" s="749" t="e">
        <f t="shared" si="1256"/>
        <v>#DIV/0!</v>
      </c>
      <c r="AG714" s="117">
        <f>K714</f>
        <v>0</v>
      </c>
      <c r="AH714" s="749" t="e">
        <f t="shared" si="1257"/>
        <v>#DIV/0!</v>
      </c>
      <c r="AI714" s="117"/>
      <c r="AJ714" s="117"/>
      <c r="AK714" s="117"/>
      <c r="AL714" s="117"/>
      <c r="AM714" s="41"/>
      <c r="AN714" s="41"/>
      <c r="AO714" s="35"/>
      <c r="AP714" s="117"/>
      <c r="AQ714" s="117"/>
      <c r="AR714" s="671" t="e">
        <f t="shared" si="1283"/>
        <v>#REF!</v>
      </c>
      <c r="AS714" s="749" t="e">
        <f t="shared" si="1258"/>
        <v>#REF!</v>
      </c>
      <c r="AT714" s="117" t="e">
        <f>#REF!</f>
        <v>#REF!</v>
      </c>
      <c r="AU714" s="749" t="e">
        <f t="shared" si="1260"/>
        <v>#REF!</v>
      </c>
      <c r="AV714" s="117"/>
      <c r="AW714" s="749" t="e">
        <f t="shared" si="1261"/>
        <v>#DIV/0!</v>
      </c>
      <c r="AX714" s="117"/>
      <c r="AY714" s="749" t="e">
        <f t="shared" si="1262"/>
        <v>#DIV/0!</v>
      </c>
      <c r="AZ714" s="41"/>
      <c r="BA714" s="749" t="e">
        <f t="shared" si="1263"/>
        <v>#DIV/0!</v>
      </c>
      <c r="BB714" s="35"/>
      <c r="BC714" s="41">
        <f t="shared" si="1293"/>
        <v>0</v>
      </c>
      <c r="BD714" s="35">
        <f t="shared" si="1294"/>
        <v>0</v>
      </c>
      <c r="BE714" s="117">
        <f t="shared" ref="BE714" si="1306">BF714</f>
        <v>0</v>
      </c>
      <c r="BF714" s="117">
        <f>X714</f>
        <v>0</v>
      </c>
      <c r="BG714" s="117"/>
      <c r="BH714" s="41"/>
      <c r="BI714" s="35"/>
      <c r="BJ714" s="117">
        <f t="shared" si="1296"/>
        <v>0</v>
      </c>
      <c r="BK714" s="35"/>
      <c r="BL714" s="35"/>
      <c r="BM714" s="35"/>
      <c r="BN714" s="671">
        <f t="shared" si="1297"/>
        <v>0</v>
      </c>
      <c r="BO714" s="117">
        <f t="shared" si="1304"/>
        <v>0</v>
      </c>
      <c r="BP714" s="117"/>
      <c r="BQ714" s="117"/>
      <c r="BR714" s="41">
        <f t="shared" si="1299"/>
        <v>0</v>
      </c>
      <c r="BS714" s="35">
        <f t="shared" si="1300"/>
        <v>0</v>
      </c>
      <c r="BT714" s="117"/>
      <c r="BU714" s="671">
        <f t="shared" si="1301"/>
        <v>0</v>
      </c>
      <c r="BV714" s="117">
        <f>BH714</f>
        <v>0</v>
      </c>
      <c r="BW714" s="117"/>
      <c r="BX714" s="117"/>
      <c r="BY714" s="41"/>
      <c r="BZ714" s="35"/>
      <c r="CE714" s="749" t="e">
        <f t="shared" si="1233"/>
        <v>#DIV/0!</v>
      </c>
    </row>
    <row r="715" spans="2:83" s="37" customFormat="1" ht="52.5" hidden="1" customHeight="1" x14ac:dyDescent="0.25">
      <c r="B715" s="564"/>
      <c r="C715" s="116" t="s">
        <v>105</v>
      </c>
      <c r="D715" s="671">
        <f t="shared" si="1278"/>
        <v>0</v>
      </c>
      <c r="E715" s="117"/>
      <c r="F715" s="117"/>
      <c r="G715" s="117"/>
      <c r="H715" s="41"/>
      <c r="I715" s="35"/>
      <c r="J715" s="115"/>
      <c r="K715" s="671">
        <f t="shared" si="1285"/>
        <v>0</v>
      </c>
      <c r="L715" s="749" t="e">
        <f t="shared" si="1255"/>
        <v>#DIV/0!</v>
      </c>
      <c r="M715" s="117"/>
      <c r="N715" s="117"/>
      <c r="O715" s="117"/>
      <c r="P715" s="117"/>
      <c r="Q715" s="117"/>
      <c r="R715" s="117"/>
      <c r="S715" s="41"/>
      <c r="T715" s="41"/>
      <c r="U715" s="35"/>
      <c r="V715" s="43">
        <f t="shared" si="1286"/>
        <v>0</v>
      </c>
      <c r="W715" s="35"/>
      <c r="X715" s="35"/>
      <c r="Y715" s="35"/>
      <c r="Z715" s="117">
        <f t="shared" si="1287"/>
        <v>0</v>
      </c>
      <c r="AA715" s="117">
        <f>E715</f>
        <v>0</v>
      </c>
      <c r="AB715" s="35"/>
      <c r="AC715" s="35"/>
      <c r="AD715" s="35"/>
      <c r="AE715" s="671">
        <f t="shared" si="1282"/>
        <v>0</v>
      </c>
      <c r="AF715" s="749" t="e">
        <f t="shared" si="1256"/>
        <v>#DIV/0!</v>
      </c>
      <c r="AG715" s="117"/>
      <c r="AH715" s="749" t="e">
        <f t="shared" si="1257"/>
        <v>#DIV/0!</v>
      </c>
      <c r="AI715" s="117"/>
      <c r="AJ715" s="117"/>
      <c r="AK715" s="117"/>
      <c r="AL715" s="117"/>
      <c r="AM715" s="41"/>
      <c r="AN715" s="41"/>
      <c r="AO715" s="35"/>
      <c r="AP715" s="117"/>
      <c r="AQ715" s="117"/>
      <c r="AR715" s="671">
        <f t="shared" si="1283"/>
        <v>0</v>
      </c>
      <c r="AS715" s="749" t="e">
        <f t="shared" si="1258"/>
        <v>#DIV/0!</v>
      </c>
      <c r="AT715" s="117"/>
      <c r="AU715" s="749" t="e">
        <f t="shared" si="1260"/>
        <v>#DIV/0!</v>
      </c>
      <c r="AV715" s="117"/>
      <c r="AW715" s="749" t="e">
        <f t="shared" si="1261"/>
        <v>#DIV/0!</v>
      </c>
      <c r="AX715" s="117"/>
      <c r="AY715" s="749" t="e">
        <f t="shared" si="1262"/>
        <v>#DIV/0!</v>
      </c>
      <c r="AZ715" s="41"/>
      <c r="BA715" s="749" t="e">
        <f t="shared" si="1263"/>
        <v>#DIV/0!</v>
      </c>
      <c r="BB715" s="35"/>
      <c r="BC715" s="41">
        <f t="shared" si="1293"/>
        <v>0</v>
      </c>
      <c r="BD715" s="35">
        <f t="shared" si="1294"/>
        <v>0</v>
      </c>
      <c r="BE715" s="117">
        <f>BF715</f>
        <v>0</v>
      </c>
      <c r="BF715" s="117"/>
      <c r="BG715" s="117"/>
      <c r="BH715" s="41"/>
      <c r="BI715" s="35"/>
      <c r="BJ715" s="117">
        <f t="shared" si="1296"/>
        <v>0</v>
      </c>
      <c r="BK715" s="35"/>
      <c r="BL715" s="35"/>
      <c r="BM715" s="35"/>
      <c r="BN715" s="671">
        <f t="shared" si="1297"/>
        <v>0</v>
      </c>
      <c r="BO715" s="117">
        <f t="shared" si="1304"/>
        <v>0</v>
      </c>
      <c r="BP715" s="117"/>
      <c r="BQ715" s="117"/>
      <c r="BR715" s="41">
        <f t="shared" si="1299"/>
        <v>0</v>
      </c>
      <c r="BS715" s="35">
        <f t="shared" si="1300"/>
        <v>0</v>
      </c>
      <c r="BT715" s="117"/>
      <c r="BU715" s="671">
        <f t="shared" si="1301"/>
        <v>0</v>
      </c>
      <c r="BV715" s="117"/>
      <c r="BW715" s="117"/>
      <c r="BX715" s="117"/>
      <c r="BY715" s="41"/>
      <c r="BZ715" s="35"/>
      <c r="CE715" s="749" t="e">
        <f t="shared" si="1233"/>
        <v>#DIV/0!</v>
      </c>
    </row>
    <row r="716" spans="2:83" s="37" customFormat="1" ht="45.75" hidden="1" customHeight="1" x14ac:dyDescent="0.25">
      <c r="B716" s="564"/>
      <c r="C716" s="120" t="s">
        <v>111</v>
      </c>
      <c r="D716" s="671">
        <f t="shared" si="1278"/>
        <v>0</v>
      </c>
      <c r="E716" s="117"/>
      <c r="F716" s="117"/>
      <c r="G716" s="117"/>
      <c r="H716" s="35"/>
      <c r="I716" s="35"/>
      <c r="J716" s="117">
        <f t="shared" ref="J716" si="1307">K716</f>
        <v>0</v>
      </c>
      <c r="K716" s="671">
        <f t="shared" si="1285"/>
        <v>0</v>
      </c>
      <c r="L716" s="749" t="e">
        <f t="shared" si="1255"/>
        <v>#DIV/0!</v>
      </c>
      <c r="M716" s="117"/>
      <c r="N716" s="117"/>
      <c r="O716" s="117"/>
      <c r="P716" s="117"/>
      <c r="Q716" s="117"/>
      <c r="R716" s="117"/>
      <c r="S716" s="35"/>
      <c r="T716" s="35"/>
      <c r="U716" s="35"/>
      <c r="V716" s="117">
        <f t="shared" ref="V716" si="1308">W716+X716+Y716</f>
        <v>34418.638050000001</v>
      </c>
      <c r="W716" s="117">
        <f>AA716-E716</f>
        <v>34418.638050000001</v>
      </c>
      <c r="X716" s="35"/>
      <c r="Y716" s="35"/>
      <c r="Z716" s="117">
        <f t="shared" si="1287"/>
        <v>34418.638050000001</v>
      </c>
      <c r="AA716" s="117">
        <v>34418.638050000001</v>
      </c>
      <c r="AB716" s="35"/>
      <c r="AC716" s="35"/>
      <c r="AD716" s="35"/>
      <c r="AE716" s="671">
        <f t="shared" si="1282"/>
        <v>0</v>
      </c>
      <c r="AF716" s="749" t="e">
        <f t="shared" si="1256"/>
        <v>#DIV/0!</v>
      </c>
      <c r="AG716" s="117"/>
      <c r="AH716" s="749" t="e">
        <f t="shared" si="1257"/>
        <v>#DIV/0!</v>
      </c>
      <c r="AI716" s="117"/>
      <c r="AJ716" s="117"/>
      <c r="AK716" s="117"/>
      <c r="AL716" s="117"/>
      <c r="AM716" s="35"/>
      <c r="AN716" s="35"/>
      <c r="AO716" s="35"/>
      <c r="AP716" s="117"/>
      <c r="AQ716" s="117"/>
      <c r="AR716" s="671">
        <f t="shared" si="1283"/>
        <v>0</v>
      </c>
      <c r="AS716" s="749" t="e">
        <f t="shared" si="1258"/>
        <v>#DIV/0!</v>
      </c>
      <c r="AT716" s="117"/>
      <c r="AU716" s="749" t="e">
        <f t="shared" si="1260"/>
        <v>#DIV/0!</v>
      </c>
      <c r="AV716" s="117"/>
      <c r="AW716" s="749" t="e">
        <f t="shared" si="1261"/>
        <v>#DIV/0!</v>
      </c>
      <c r="AX716" s="117"/>
      <c r="AY716" s="749" t="e">
        <f t="shared" si="1262"/>
        <v>#DIV/0!</v>
      </c>
      <c r="AZ716" s="35"/>
      <c r="BA716" s="749" t="e">
        <f t="shared" si="1263"/>
        <v>#DIV/0!</v>
      </c>
      <c r="BB716" s="35"/>
      <c r="BC716" s="35">
        <f t="shared" si="1293"/>
        <v>0</v>
      </c>
      <c r="BD716" s="35">
        <f t="shared" si="1294"/>
        <v>0</v>
      </c>
      <c r="BE716" s="117">
        <f t="shared" ref="BE716" si="1309">BF716</f>
        <v>0</v>
      </c>
      <c r="BF716" s="117"/>
      <c r="BG716" s="117"/>
      <c r="BH716" s="35"/>
      <c r="BI716" s="35"/>
      <c r="BJ716" s="117">
        <f t="shared" si="1296"/>
        <v>0</v>
      </c>
      <c r="BK716" s="117"/>
      <c r="BL716" s="35"/>
      <c r="BM716" s="35"/>
      <c r="BN716" s="671">
        <f t="shared" si="1297"/>
        <v>35000</v>
      </c>
      <c r="BO716" s="117">
        <v>35000</v>
      </c>
      <c r="BP716" s="117"/>
      <c r="BQ716" s="117"/>
      <c r="BR716" s="35">
        <f t="shared" si="1299"/>
        <v>0</v>
      </c>
      <c r="BS716" s="35">
        <f t="shared" si="1300"/>
        <v>0</v>
      </c>
      <c r="BT716" s="117"/>
      <c r="BU716" s="671">
        <f t="shared" si="1301"/>
        <v>0</v>
      </c>
      <c r="BV716" s="117"/>
      <c r="BW716" s="117"/>
      <c r="BX716" s="117"/>
      <c r="BY716" s="35"/>
      <c r="BZ716" s="35"/>
      <c r="CE716" s="749" t="e">
        <f t="shared" si="1233"/>
        <v>#DIV/0!</v>
      </c>
    </row>
    <row r="717" spans="2:83" s="260" customFormat="1" ht="144.75" hidden="1" customHeight="1" x14ac:dyDescent="0.25">
      <c r="B717" s="564" t="s">
        <v>8</v>
      </c>
      <c r="C717" s="261" t="s">
        <v>355</v>
      </c>
      <c r="D717" s="671">
        <f t="shared" si="1278"/>
        <v>793113.35803</v>
      </c>
      <c r="E717" s="117"/>
      <c r="F717" s="117"/>
      <c r="G717" s="195"/>
      <c r="H717" s="195"/>
      <c r="I717" s="195">
        <f>I718</f>
        <v>793113.35803</v>
      </c>
      <c r="J717" s="565"/>
      <c r="K717" s="671">
        <f t="shared" si="1285"/>
        <v>0</v>
      </c>
      <c r="L717" s="749">
        <f t="shared" si="1255"/>
        <v>0</v>
      </c>
      <c r="M717" s="117"/>
      <c r="N717" s="117"/>
      <c r="O717" s="117"/>
      <c r="P717" s="117"/>
      <c r="Q717" s="195"/>
      <c r="R717" s="115"/>
      <c r="S717" s="195"/>
      <c r="T717" s="115"/>
      <c r="U717" s="195">
        <f>U718</f>
        <v>42649.59906</v>
      </c>
      <c r="V717" s="565"/>
      <c r="W717" s="565"/>
      <c r="X717" s="566"/>
      <c r="Y717" s="566"/>
      <c r="Z717" s="565"/>
      <c r="AA717" s="565"/>
      <c r="AB717" s="566"/>
      <c r="AC717" s="566"/>
      <c r="AD717" s="35"/>
      <c r="AE717" s="671">
        <f t="shared" si="1282"/>
        <v>42649.59906</v>
      </c>
      <c r="AF717" s="749">
        <f t="shared" si="1256"/>
        <v>5.3774909510963947E-2</v>
      </c>
      <c r="AG717" s="195"/>
      <c r="AH717" s="749" t="e">
        <f t="shared" si="1257"/>
        <v>#DIV/0!</v>
      </c>
      <c r="AI717" s="195"/>
      <c r="AJ717" s="115"/>
      <c r="AK717" s="195"/>
      <c r="AL717" s="115"/>
      <c r="AM717" s="195"/>
      <c r="AN717" s="115"/>
      <c r="AO717" s="195">
        <f>AO718</f>
        <v>42649.59906</v>
      </c>
      <c r="AP717" s="565"/>
      <c r="AQ717" s="117"/>
      <c r="AR717" s="671">
        <f t="shared" si="1283"/>
        <v>793113.35803</v>
      </c>
      <c r="AS717" s="749">
        <f t="shared" si="1258"/>
        <v>1</v>
      </c>
      <c r="AT717" s="195"/>
      <c r="AU717" s="749" t="e">
        <f t="shared" si="1260"/>
        <v>#DIV/0!</v>
      </c>
      <c r="AV717" s="195"/>
      <c r="AW717" s="749" t="e">
        <f t="shared" si="1261"/>
        <v>#DIV/0!</v>
      </c>
      <c r="AX717" s="195"/>
      <c r="AY717" s="749" t="e">
        <f t="shared" si="1262"/>
        <v>#DIV/0!</v>
      </c>
      <c r="AZ717" s="195"/>
      <c r="BA717" s="749" t="e">
        <f t="shared" si="1263"/>
        <v>#DIV/0!</v>
      </c>
      <c r="BB717" s="195">
        <f>BB718</f>
        <v>793113.35803</v>
      </c>
      <c r="BC717" s="566"/>
      <c r="BD717" s="566"/>
      <c r="BE717" s="195">
        <f>BI717</f>
        <v>0</v>
      </c>
      <c r="BF717" s="195"/>
      <c r="BG717" s="195"/>
      <c r="BH717" s="195"/>
      <c r="BI717" s="195">
        <f>BI718</f>
        <v>0</v>
      </c>
      <c r="BJ717" s="565"/>
      <c r="BK717" s="565"/>
      <c r="BL717" s="566"/>
      <c r="BM717" s="566"/>
      <c r="BN717" s="671">
        <f t="shared" si="1297"/>
        <v>0</v>
      </c>
      <c r="BO717" s="565"/>
      <c r="BP717" s="565"/>
      <c r="BQ717" s="565"/>
      <c r="BR717" s="566"/>
      <c r="BS717" s="566"/>
      <c r="BT717" s="565"/>
      <c r="BU717" s="671">
        <f t="shared" si="1301"/>
        <v>0</v>
      </c>
      <c r="BV717" s="195"/>
      <c r="BW717" s="195"/>
      <c r="BX717" s="195"/>
      <c r="BY717" s="195"/>
      <c r="BZ717" s="195">
        <f>BZ718</f>
        <v>0</v>
      </c>
      <c r="CE717" s="749">
        <f t="shared" si="1233"/>
        <v>1</v>
      </c>
    </row>
    <row r="718" spans="2:83" s="45" customFormat="1" ht="54" hidden="1" customHeight="1" x14ac:dyDescent="0.25">
      <c r="B718" s="564"/>
      <c r="C718" s="98" t="s">
        <v>31</v>
      </c>
      <c r="D718" s="671">
        <f t="shared" si="1278"/>
        <v>793113.35803</v>
      </c>
      <c r="E718" s="665">
        <f>E722+E732+E741</f>
        <v>0</v>
      </c>
      <c r="F718" s="665"/>
      <c r="G718" s="665"/>
      <c r="H718" s="665">
        <f>H459+H649+H659</f>
        <v>0</v>
      </c>
      <c r="I718" s="665">
        <f>I722</f>
        <v>793113.35803</v>
      </c>
      <c r="J718" s="665">
        <f>K718+M718+Q718</f>
        <v>0</v>
      </c>
      <c r="K718" s="671">
        <f t="shared" si="1285"/>
        <v>0</v>
      </c>
      <c r="L718" s="749">
        <f t="shared" si="1255"/>
        <v>0</v>
      </c>
      <c r="M718" s="665">
        <f>M722+M732+M741</f>
        <v>0</v>
      </c>
      <c r="N718" s="734"/>
      <c r="O718" s="665"/>
      <c r="P718" s="734"/>
      <c r="Q718" s="665"/>
      <c r="R718" s="734"/>
      <c r="S718" s="665">
        <f>S459+S649+S659</f>
        <v>0</v>
      </c>
      <c r="T718" s="734"/>
      <c r="U718" s="665">
        <f>U722</f>
        <v>42649.59906</v>
      </c>
      <c r="V718" s="665">
        <f t="shared" ref="V718" si="1310">W718+X718+Y718</f>
        <v>0</v>
      </c>
      <c r="W718" s="665">
        <f>W459+W649+W661</f>
        <v>0</v>
      </c>
      <c r="X718" s="665"/>
      <c r="Y718" s="665"/>
      <c r="Z718" s="665">
        <f t="shared" ref="Z718" si="1311">AA718+AB718</f>
        <v>0</v>
      </c>
      <c r="AA718" s="665">
        <f>AA459+AA649+AA661</f>
        <v>0</v>
      </c>
      <c r="AB718" s="665">
        <f>H718</f>
        <v>0</v>
      </c>
      <c r="AC718" s="665"/>
      <c r="AD718" s="734"/>
      <c r="AE718" s="671">
        <f t="shared" si="1282"/>
        <v>42649.59906</v>
      </c>
      <c r="AF718" s="749">
        <f t="shared" si="1256"/>
        <v>5.3774909510963947E-2</v>
      </c>
      <c r="AG718" s="665">
        <f>AG722+AG732+AG741</f>
        <v>0</v>
      </c>
      <c r="AH718" s="749" t="e">
        <f t="shared" si="1257"/>
        <v>#DIV/0!</v>
      </c>
      <c r="AI718" s="665"/>
      <c r="AJ718" s="734"/>
      <c r="AK718" s="665"/>
      <c r="AL718" s="734"/>
      <c r="AM718" s="665">
        <f>AM459+AM649+AM659</f>
        <v>0</v>
      </c>
      <c r="AN718" s="734"/>
      <c r="AO718" s="665">
        <f>AO722</f>
        <v>42649.59906</v>
      </c>
      <c r="AP718" s="665"/>
      <c r="AQ718" s="734"/>
      <c r="AR718" s="671">
        <f t="shared" si="1283"/>
        <v>793113.35803</v>
      </c>
      <c r="AS718" s="749">
        <f t="shared" si="1258"/>
        <v>1</v>
      </c>
      <c r="AT718" s="665">
        <f>AT722+AT732+AT741</f>
        <v>0</v>
      </c>
      <c r="AU718" s="749" t="e">
        <f t="shared" si="1260"/>
        <v>#DIV/0!</v>
      </c>
      <c r="AV718" s="665"/>
      <c r="AW718" s="749" t="e">
        <f t="shared" si="1261"/>
        <v>#DIV/0!</v>
      </c>
      <c r="AX718" s="665"/>
      <c r="AY718" s="749" t="e">
        <f t="shared" si="1262"/>
        <v>#DIV/0!</v>
      </c>
      <c r="AZ718" s="665">
        <f>AZ459+AZ649+AZ659</f>
        <v>0</v>
      </c>
      <c r="BA718" s="749" t="e">
        <f t="shared" si="1263"/>
        <v>#DIV/0!</v>
      </c>
      <c r="BB718" s="665">
        <f>BB722</f>
        <v>793113.35803</v>
      </c>
      <c r="BC718" s="665"/>
      <c r="BD718" s="665"/>
      <c r="BE718" s="665">
        <f>BF718</f>
        <v>0</v>
      </c>
      <c r="BF718" s="665">
        <f>BF722+BF732+BF741</f>
        <v>0</v>
      </c>
      <c r="BG718" s="665"/>
      <c r="BH718" s="665">
        <f>BH459+BH649+BH659</f>
        <v>0</v>
      </c>
      <c r="BI718" s="665">
        <f>BI722</f>
        <v>0</v>
      </c>
      <c r="BJ718" s="665">
        <f t="shared" ref="BJ718" si="1312">BK718+BL718+BM718</f>
        <v>0</v>
      </c>
      <c r="BK718" s="665">
        <f>BK459+BK649+BK661</f>
        <v>0</v>
      </c>
      <c r="BL718" s="665"/>
      <c r="BM718" s="665"/>
      <c r="BN718" s="671">
        <f t="shared" si="1297"/>
        <v>0</v>
      </c>
      <c r="BO718" s="665">
        <f>BO459+BO649+BO661</f>
        <v>0</v>
      </c>
      <c r="BP718" s="665"/>
      <c r="BQ718" s="665"/>
      <c r="BR718" s="665"/>
      <c r="BS718" s="665"/>
      <c r="BT718" s="665"/>
      <c r="BU718" s="671">
        <f t="shared" si="1301"/>
        <v>0</v>
      </c>
      <c r="BV718" s="542">
        <f>BV722+BV732+BV741</f>
        <v>0</v>
      </c>
      <c r="BW718" s="557"/>
      <c r="BX718" s="542"/>
      <c r="BY718" s="542">
        <f>BY459+BY649+BY659</f>
        <v>0</v>
      </c>
      <c r="BZ718" s="542">
        <f>BZ722</f>
        <v>0</v>
      </c>
      <c r="CE718" s="749">
        <f t="shared" si="1233"/>
        <v>1</v>
      </c>
    </row>
    <row r="719" spans="2:83" s="52" customFormat="1" ht="156.75" customHeight="1" x14ac:dyDescent="0.25">
      <c r="B719" s="564" t="s">
        <v>362</v>
      </c>
      <c r="C719" s="100" t="s">
        <v>541</v>
      </c>
      <c r="D719" s="169">
        <f>E719+F719</f>
        <v>4303740.9740800001</v>
      </c>
      <c r="E719" s="891">
        <f>4303740.97408-F719</f>
        <v>1869602.1150000002</v>
      </c>
      <c r="F719" s="891">
        <v>2434138.8590799998</v>
      </c>
      <c r="G719" s="891"/>
      <c r="H719" s="891"/>
      <c r="I719" s="891">
        <v>0</v>
      </c>
      <c r="J719" s="891">
        <f>K719-D719</f>
        <v>-1588391.2264800002</v>
      </c>
      <c r="K719" s="891">
        <f>M719+O719</f>
        <v>2715349.7475999999</v>
      </c>
      <c r="L719" s="746">
        <f t="shared" si="1255"/>
        <v>0.63092778212110068</v>
      </c>
      <c r="M719" s="891">
        <v>971439.17405000003</v>
      </c>
      <c r="N719" s="746">
        <f>M719/E719</f>
        <v>0.51959674534814049</v>
      </c>
      <c r="O719" s="891">
        <f>2715349.7476-M719</f>
        <v>1743910.5735499999</v>
      </c>
      <c r="P719" s="746">
        <f>O719/F719</f>
        <v>0.71643840984861618</v>
      </c>
      <c r="Q719" s="891"/>
      <c r="R719" s="891"/>
      <c r="S719" s="891"/>
      <c r="T719" s="891"/>
      <c r="U719" s="891"/>
      <c r="V719" s="891"/>
      <c r="W719" s="891"/>
      <c r="X719" s="891"/>
      <c r="Y719" s="891"/>
      <c r="Z719" s="891"/>
      <c r="AA719" s="891"/>
      <c r="AB719" s="891"/>
      <c r="AC719" s="891"/>
      <c r="AD719" s="891"/>
      <c r="AE719" s="891">
        <f>AG719</f>
        <v>790827.26358000003</v>
      </c>
      <c r="AF719" s="746">
        <f t="shared" si="1256"/>
        <v>0.18375345271541421</v>
      </c>
      <c r="AG719" s="891">
        <f>'[8]1'!$T$220</f>
        <v>790827.26358000003</v>
      </c>
      <c r="AH719" s="746">
        <f t="shared" si="1257"/>
        <v>0.42299228121059329</v>
      </c>
      <c r="AI719" s="891">
        <v>11196.818939999999</v>
      </c>
      <c r="AJ719" s="746">
        <f>AI719/F719</f>
        <v>4.5999096962906693E-3</v>
      </c>
      <c r="AK719" s="891"/>
      <c r="AL719" s="891"/>
      <c r="AM719" s="891"/>
      <c r="AN719" s="891"/>
      <c r="AO719" s="891"/>
      <c r="AP719" s="891">
        <f>AR719-AE719</f>
        <v>3512913.7105</v>
      </c>
      <c r="AQ719" s="891"/>
      <c r="AR719" s="891">
        <f>AT719+AV719</f>
        <v>4303740.9740800001</v>
      </c>
      <c r="AS719" s="746">
        <f t="shared" si="1258"/>
        <v>1</v>
      </c>
      <c r="AT719" s="891">
        <f>E719</f>
        <v>1869602.1150000002</v>
      </c>
      <c r="AU719" s="746">
        <f t="shared" si="1260"/>
        <v>1</v>
      </c>
      <c r="AV719" s="891">
        <f>F719</f>
        <v>2434138.8590799998</v>
      </c>
      <c r="AW719" s="746">
        <f t="shared" si="1261"/>
        <v>1</v>
      </c>
      <c r="AX719" s="891"/>
      <c r="AY719" s="746"/>
      <c r="AZ719" s="891"/>
      <c r="BA719" s="746"/>
      <c r="BB719" s="891"/>
      <c r="BC719" s="891"/>
      <c r="BD719" s="891"/>
      <c r="BE719" s="891"/>
      <c r="BF719" s="891"/>
      <c r="BG719" s="891"/>
      <c r="BH719" s="891"/>
      <c r="BI719" s="891"/>
      <c r="BJ719" s="891"/>
      <c r="BK719" s="891"/>
      <c r="BL719" s="891"/>
      <c r="BM719" s="891"/>
      <c r="BN719" s="891"/>
      <c r="BO719" s="891"/>
      <c r="BP719" s="891"/>
      <c r="BQ719" s="891"/>
      <c r="BR719" s="891"/>
      <c r="BS719" s="891"/>
      <c r="BT719" s="891"/>
      <c r="BU719" s="891"/>
      <c r="BV719" s="891"/>
      <c r="BW719" s="891"/>
      <c r="BX719" s="891"/>
      <c r="BY719" s="891"/>
      <c r="BZ719" s="891"/>
      <c r="CE719" s="746"/>
    </row>
    <row r="720" spans="2:83" s="45" customFormat="1" ht="106.5" hidden="1" customHeight="1" x14ac:dyDescent="0.25">
      <c r="B720" s="564" t="s">
        <v>14</v>
      </c>
      <c r="C720" s="100" t="s">
        <v>541</v>
      </c>
      <c r="D720" s="737">
        <f t="shared" ref="D720:D721" si="1313">E720+F720</f>
        <v>0</v>
      </c>
      <c r="E720" s="710"/>
      <c r="F720" s="710"/>
      <c r="G720" s="710"/>
      <c r="H720" s="710"/>
      <c r="I720" s="710">
        <v>0</v>
      </c>
      <c r="J720" s="710">
        <v>0</v>
      </c>
      <c r="K720" s="737">
        <f t="shared" ref="K720:K721" si="1314">M720+O720</f>
        <v>0</v>
      </c>
      <c r="L720" s="749" t="e">
        <f t="shared" si="1255"/>
        <v>#DIV/0!</v>
      </c>
      <c r="M720" s="710"/>
      <c r="N720" s="734"/>
      <c r="O720" s="710"/>
      <c r="P720" s="734"/>
      <c r="Q720" s="710"/>
      <c r="R720" s="734"/>
      <c r="S720" s="710"/>
      <c r="T720" s="734"/>
      <c r="U720" s="710">
        <v>0</v>
      </c>
      <c r="V720" s="710"/>
      <c r="W720" s="710"/>
      <c r="X720" s="710"/>
      <c r="Y720" s="710"/>
      <c r="Z720" s="710"/>
      <c r="AA720" s="710"/>
      <c r="AB720" s="710"/>
      <c r="AC720" s="710"/>
      <c r="AD720" s="734"/>
      <c r="AE720" s="820">
        <f t="shared" ref="AE720:AE721" si="1315">AG720</f>
        <v>0</v>
      </c>
      <c r="AF720" s="749" t="e">
        <f t="shared" si="1256"/>
        <v>#DIV/0!</v>
      </c>
      <c r="AG720" s="710"/>
      <c r="AH720" s="749" t="e">
        <f t="shared" si="1257"/>
        <v>#DIV/0!</v>
      </c>
      <c r="AI720" s="710"/>
      <c r="AJ720" s="734"/>
      <c r="AK720" s="710"/>
      <c r="AL720" s="734"/>
      <c r="AM720" s="710"/>
      <c r="AN720" s="734"/>
      <c r="AO720" s="710"/>
      <c r="AP720" s="710">
        <v>0</v>
      </c>
      <c r="AQ720" s="734"/>
      <c r="AR720" s="820">
        <f t="shared" ref="AR720:AR721" si="1316">AT720</f>
        <v>0</v>
      </c>
      <c r="AS720" s="749" t="e">
        <f t="shared" si="1258"/>
        <v>#DIV/0!</v>
      </c>
      <c r="AT720" s="820">
        <f t="shared" ref="AT720:AT721" si="1317">E720</f>
        <v>0</v>
      </c>
      <c r="AU720" s="749" t="e">
        <f t="shared" si="1260"/>
        <v>#DIV/0!</v>
      </c>
      <c r="AV720" s="665"/>
      <c r="AW720" s="749" t="e">
        <f t="shared" si="1261"/>
        <v>#DIV/0!</v>
      </c>
      <c r="AX720" s="665"/>
      <c r="AY720" s="749" t="e">
        <f t="shared" si="1262"/>
        <v>#DIV/0!</v>
      </c>
      <c r="AZ720" s="665"/>
      <c r="BA720" s="749" t="e">
        <f t="shared" si="1263"/>
        <v>#DIV/0!</v>
      </c>
      <c r="BB720" s="665"/>
      <c r="BC720" s="665"/>
      <c r="BD720" s="665"/>
      <c r="BE720" s="665"/>
      <c r="BF720" s="665"/>
      <c r="BG720" s="665"/>
      <c r="BH720" s="665"/>
      <c r="BI720" s="665"/>
      <c r="BJ720" s="665"/>
      <c r="BK720" s="665"/>
      <c r="BL720" s="665"/>
      <c r="BM720" s="665"/>
      <c r="BN720" s="671">
        <f t="shared" ref="BN720" si="1318">BO720+BR720+BS720</f>
        <v>800000</v>
      </c>
      <c r="BO720" s="671">
        <f t="shared" ref="BO720" si="1319">BF720</f>
        <v>0</v>
      </c>
      <c r="BP720" s="671"/>
      <c r="BQ720" s="671"/>
      <c r="BR720" s="671">
        <f t="shared" ref="BR720" si="1320">BH720</f>
        <v>0</v>
      </c>
      <c r="BS720" s="671">
        <v>800000</v>
      </c>
      <c r="BT720" s="710">
        <v>0</v>
      </c>
      <c r="BU720" s="671">
        <f t="shared" ref="BU720" si="1321">BV720+BY720+BZ720</f>
        <v>800000</v>
      </c>
      <c r="BV720" s="576">
        <f t="shared" ref="BV720" si="1322">BM720</f>
        <v>0</v>
      </c>
      <c r="BW720" s="576"/>
      <c r="BX720" s="576"/>
      <c r="BY720" s="576">
        <f t="shared" ref="BY720" si="1323">BO720</f>
        <v>0</v>
      </c>
      <c r="BZ720" s="576">
        <v>800000</v>
      </c>
      <c r="CE720" s="749" t="e">
        <f t="shared" si="1233"/>
        <v>#DIV/0!</v>
      </c>
    </row>
    <row r="721" spans="1:12295" s="52" customFormat="1" ht="172.5" customHeight="1" x14ac:dyDescent="0.25">
      <c r="B721" s="564" t="s">
        <v>453</v>
      </c>
      <c r="C721" s="100" t="s">
        <v>542</v>
      </c>
      <c r="D721" s="891">
        <f t="shared" si="1313"/>
        <v>16564.511050000001</v>
      </c>
      <c r="E721" s="891">
        <v>16564.511050000001</v>
      </c>
      <c r="F721" s="891"/>
      <c r="G721" s="891"/>
      <c r="H721" s="891"/>
      <c r="I721" s="891"/>
      <c r="J721" s="891"/>
      <c r="K721" s="891">
        <f t="shared" si="1314"/>
        <v>0</v>
      </c>
      <c r="L721" s="746">
        <f t="shared" si="1255"/>
        <v>0</v>
      </c>
      <c r="M721" s="891"/>
      <c r="N721" s="891"/>
      <c r="O721" s="891"/>
      <c r="P721" s="891"/>
      <c r="Q721" s="891"/>
      <c r="R721" s="891"/>
      <c r="S721" s="891"/>
      <c r="T721" s="891"/>
      <c r="U721" s="891"/>
      <c r="V721" s="891"/>
      <c r="W721" s="891"/>
      <c r="X721" s="891"/>
      <c r="Y721" s="891"/>
      <c r="Z721" s="891"/>
      <c r="AA721" s="891"/>
      <c r="AB721" s="891"/>
      <c r="AC721" s="891"/>
      <c r="AD721" s="891"/>
      <c r="AE721" s="891">
        <f t="shared" si="1315"/>
        <v>0</v>
      </c>
      <c r="AF721" s="746">
        <f t="shared" si="1256"/>
        <v>0</v>
      </c>
      <c r="AG721" s="891"/>
      <c r="AH721" s="746">
        <f t="shared" si="1257"/>
        <v>0</v>
      </c>
      <c r="AI721" s="891"/>
      <c r="AJ721" s="891"/>
      <c r="AK721" s="891"/>
      <c r="AL721" s="891"/>
      <c r="AM721" s="891"/>
      <c r="AN721" s="891"/>
      <c r="AO721" s="891"/>
      <c r="AP721" s="891"/>
      <c r="AQ721" s="891"/>
      <c r="AR721" s="891">
        <f t="shared" si="1316"/>
        <v>16564.511050000001</v>
      </c>
      <c r="AS721" s="746">
        <f t="shared" si="1258"/>
        <v>1</v>
      </c>
      <c r="AT721" s="891">
        <f t="shared" si="1317"/>
        <v>16564.511050000001</v>
      </c>
      <c r="AU721" s="746">
        <f t="shared" si="1260"/>
        <v>1</v>
      </c>
      <c r="AV721" s="891"/>
      <c r="AW721" s="746"/>
      <c r="AX721" s="891"/>
      <c r="AY721" s="746"/>
      <c r="AZ721" s="891"/>
      <c r="BA721" s="746"/>
      <c r="BB721" s="891"/>
      <c r="BC721" s="891"/>
      <c r="BD721" s="891"/>
      <c r="BE721" s="891"/>
      <c r="BF721" s="891"/>
      <c r="BG721" s="891"/>
      <c r="BH721" s="891"/>
      <c r="BI721" s="891"/>
      <c r="BJ721" s="891"/>
      <c r="BK721" s="891"/>
      <c r="BL721" s="891"/>
      <c r="BM721" s="891"/>
      <c r="BN721" s="891"/>
      <c r="BO721" s="891"/>
      <c r="BP721" s="891"/>
      <c r="BQ721" s="891"/>
      <c r="BR721" s="891"/>
      <c r="BS721" s="891"/>
      <c r="BT721" s="891"/>
      <c r="BU721" s="891"/>
      <c r="BV721" s="891"/>
      <c r="BW721" s="891"/>
      <c r="BX721" s="891"/>
      <c r="BY721" s="891"/>
      <c r="BZ721" s="891"/>
      <c r="CE721" s="746"/>
    </row>
    <row r="722" spans="1:12295" s="176" customFormat="1" ht="127.5" customHeight="1" x14ac:dyDescent="0.3">
      <c r="A722" s="204"/>
      <c r="B722" s="564" t="s">
        <v>456</v>
      </c>
      <c r="C722" s="100" t="s">
        <v>113</v>
      </c>
      <c r="D722" s="891">
        <f>I722</f>
        <v>793113.35803</v>
      </c>
      <c r="E722" s="891"/>
      <c r="F722" s="891"/>
      <c r="G722" s="891"/>
      <c r="H722" s="891"/>
      <c r="I722" s="891">
        <v>793113.35803</v>
      </c>
      <c r="J722" s="891">
        <f>U722-I722</f>
        <v>-750463.75896999997</v>
      </c>
      <c r="K722" s="891">
        <f>U722</f>
        <v>42649.59906</v>
      </c>
      <c r="L722" s="746">
        <f t="shared" si="1255"/>
        <v>5.3774909510963947E-2</v>
      </c>
      <c r="M722" s="891"/>
      <c r="N722" s="891"/>
      <c r="O722" s="891"/>
      <c r="P722" s="891"/>
      <c r="Q722" s="891"/>
      <c r="R722" s="891"/>
      <c r="S722" s="891"/>
      <c r="T722" s="891"/>
      <c r="U722" s="891">
        <v>42649.59906</v>
      </c>
      <c r="V722" s="891">
        <f t="shared" si="1286"/>
        <v>-162445.69209999999</v>
      </c>
      <c r="W722" s="891"/>
      <c r="X722" s="891"/>
      <c r="Y722" s="891">
        <f>AC722-I722</f>
        <v>-162445.69209999999</v>
      </c>
      <c r="Z722" s="891">
        <f t="shared" si="1287"/>
        <v>630667.66593000002</v>
      </c>
      <c r="AA722" s="891">
        <f>E722</f>
        <v>0</v>
      </c>
      <c r="AB722" s="891"/>
      <c r="AC722" s="891">
        <v>630667.66593000002</v>
      </c>
      <c r="AD722" s="746">
        <f>U722/I722</f>
        <v>5.3774909510963947E-2</v>
      </c>
      <c r="AE722" s="891">
        <f>AO722</f>
        <v>42649.59906</v>
      </c>
      <c r="AF722" s="746">
        <f t="shared" si="1256"/>
        <v>5.3774909510963947E-2</v>
      </c>
      <c r="AG722" s="891"/>
      <c r="AH722" s="746"/>
      <c r="AI722" s="891"/>
      <c r="AJ722" s="891"/>
      <c r="AK722" s="891"/>
      <c r="AL722" s="891"/>
      <c r="AM722" s="891"/>
      <c r="AN722" s="891"/>
      <c r="AO722" s="891">
        <f>U722</f>
        <v>42649.59906</v>
      </c>
      <c r="AP722" s="891">
        <f>AR722-AO722</f>
        <v>750463.75896999997</v>
      </c>
      <c r="AQ722" s="746">
        <f>AO722/D722</f>
        <v>5.3774909510963947E-2</v>
      </c>
      <c r="AR722" s="891">
        <f>BB722</f>
        <v>793113.35803</v>
      </c>
      <c r="AS722" s="746">
        <f t="shared" si="1258"/>
        <v>1</v>
      </c>
      <c r="AT722" s="891"/>
      <c r="AU722" s="746"/>
      <c r="AV722" s="891"/>
      <c r="AW722" s="746"/>
      <c r="AX722" s="891"/>
      <c r="AY722" s="746"/>
      <c r="AZ722" s="891"/>
      <c r="BA722" s="746"/>
      <c r="BB722" s="891">
        <f>D722</f>
        <v>793113.35803</v>
      </c>
      <c r="BC722" s="891"/>
      <c r="BD722" s="891"/>
      <c r="BE722" s="891"/>
      <c r="BF722" s="891"/>
      <c r="BG722" s="891"/>
      <c r="BH722" s="891"/>
      <c r="BI722" s="891"/>
      <c r="BJ722" s="891"/>
      <c r="BK722" s="891"/>
      <c r="BL722" s="891"/>
      <c r="BM722" s="891"/>
      <c r="BN722" s="891"/>
      <c r="BO722" s="891"/>
      <c r="BP722" s="891"/>
      <c r="BQ722" s="891"/>
      <c r="BR722" s="891"/>
      <c r="BS722" s="891"/>
      <c r="BT722" s="891"/>
      <c r="BU722" s="891"/>
      <c r="BV722" s="891"/>
      <c r="BW722" s="891"/>
      <c r="BX722" s="891"/>
      <c r="BY722" s="891"/>
      <c r="BZ722" s="891"/>
      <c r="CA722" s="891"/>
      <c r="CB722" s="891"/>
      <c r="CC722" s="891"/>
      <c r="CD722" s="891"/>
      <c r="CE722" s="746">
        <f>BB722/D722</f>
        <v>1</v>
      </c>
      <c r="CF722" s="891"/>
      <c r="CG722" s="891"/>
      <c r="CH722" s="891"/>
      <c r="CI722" s="891"/>
      <c r="CJ722" s="891"/>
      <c r="CK722" s="891"/>
      <c r="CL722" s="891"/>
      <c r="CM722" s="891"/>
      <c r="CN722" s="891"/>
      <c r="CO722" s="89"/>
      <c r="CP722" s="89"/>
      <c r="CQ722" s="89"/>
      <c r="CR722" s="89"/>
      <c r="CS722" s="89"/>
      <c r="CT722" s="891"/>
      <c r="CU722" s="891"/>
      <c r="CV722" s="89"/>
      <c r="CW722" s="89"/>
      <c r="CX722" s="891"/>
      <c r="CY722" s="891"/>
      <c r="CZ722" s="89"/>
      <c r="DA722" s="89"/>
      <c r="DB722" s="891"/>
      <c r="DC722" s="891"/>
      <c r="DD722" s="891"/>
      <c r="DE722" s="891"/>
      <c r="DF722" s="891"/>
      <c r="DG722" s="891"/>
      <c r="DH722" s="891"/>
      <c r="DI722" s="89"/>
      <c r="DJ722" s="89"/>
      <c r="DK722" s="891"/>
      <c r="DL722" s="891"/>
      <c r="DM722" s="89"/>
      <c r="DN722" s="89"/>
      <c r="DO722" s="891"/>
      <c r="DP722" s="891"/>
      <c r="DQ722" s="891"/>
      <c r="DR722" s="891"/>
      <c r="DS722" s="891"/>
      <c r="DT722" s="204"/>
      <c r="DU722" s="108"/>
      <c r="DV722" s="891"/>
      <c r="DW722" s="891"/>
      <c r="DX722" s="891"/>
      <c r="DY722" s="891"/>
      <c r="DZ722" s="891"/>
      <c r="EA722" s="891"/>
      <c r="EB722" s="891"/>
      <c r="EC722" s="169"/>
      <c r="ED722" s="169"/>
      <c r="EE722" s="169"/>
      <c r="EF722" s="169"/>
      <c r="EG722" s="169"/>
      <c r="EH722" s="169"/>
      <c r="EI722" s="169"/>
      <c r="EJ722" s="169"/>
      <c r="EK722" s="169"/>
      <c r="EL722" s="169"/>
      <c r="EM722" s="169"/>
      <c r="EN722" s="169"/>
      <c r="EO722" s="169"/>
      <c r="EP722" s="169"/>
      <c r="EQ722" s="169"/>
      <c r="ER722" s="169"/>
      <c r="ES722" s="169"/>
      <c r="ET722" s="169"/>
      <c r="EU722" s="169"/>
      <c r="EV722" s="169"/>
      <c r="EW722" s="169"/>
      <c r="EX722" s="169"/>
      <c r="EY722" s="169"/>
      <c r="EZ722" s="169"/>
      <c r="FA722" s="169"/>
      <c r="FB722" s="169"/>
      <c r="FC722" s="169"/>
      <c r="FD722" s="169"/>
      <c r="FE722" s="169"/>
      <c r="FF722" s="169"/>
      <c r="FG722" s="169"/>
      <c r="FH722" s="169"/>
      <c r="FI722" s="169"/>
      <c r="FJ722" s="169"/>
      <c r="FK722" s="169"/>
      <c r="FL722" s="169"/>
      <c r="FM722" s="169"/>
      <c r="FN722" s="169"/>
      <c r="FO722" s="169"/>
      <c r="FP722" s="169"/>
      <c r="FQ722" s="169"/>
      <c r="FR722" s="169"/>
      <c r="FS722" s="169"/>
      <c r="FT722" s="169"/>
      <c r="FU722" s="891"/>
      <c r="FV722" s="891"/>
      <c r="FW722" s="891"/>
      <c r="FX722" s="891"/>
      <c r="FY722" s="891"/>
      <c r="FZ722" s="891"/>
      <c r="GA722" s="891"/>
      <c r="GB722" s="891"/>
      <c r="GC722" s="891"/>
      <c r="GD722" s="891"/>
      <c r="GE722" s="891"/>
      <c r="GF722" s="891"/>
      <c r="GG722" s="891"/>
      <c r="GH722" s="891"/>
      <c r="GI722" s="891"/>
      <c r="GJ722" s="891"/>
      <c r="GK722" s="891"/>
      <c r="GL722" s="891"/>
      <c r="GM722" s="891"/>
      <c r="GN722" s="891"/>
      <c r="GO722" s="891"/>
      <c r="GP722" s="891"/>
      <c r="GQ722" s="891"/>
      <c r="GR722" s="891"/>
      <c r="GS722" s="89"/>
      <c r="GT722" s="89"/>
      <c r="GU722" s="89"/>
      <c r="GV722" s="89"/>
      <c r="GW722" s="89"/>
      <c r="GX722" s="891"/>
      <c r="GY722" s="891"/>
      <c r="GZ722" s="89"/>
      <c r="HA722" s="89"/>
      <c r="HB722" s="891"/>
      <c r="HC722" s="891"/>
      <c r="HD722" s="89"/>
      <c r="HE722" s="89"/>
      <c r="HF722" s="891"/>
      <c r="HG722" s="891"/>
      <c r="HH722" s="891"/>
      <c r="HI722" s="891"/>
      <c r="HJ722" s="891"/>
      <c r="HK722" s="891"/>
      <c r="HL722" s="891"/>
      <c r="HM722" s="89"/>
      <c r="HN722" s="89"/>
      <c r="HO722" s="891"/>
      <c r="HP722" s="891"/>
      <c r="HQ722" s="89"/>
      <c r="HR722" s="89"/>
      <c r="HS722" s="891"/>
      <c r="HT722" s="891"/>
      <c r="HU722" s="891"/>
      <c r="HV722" s="891"/>
      <c r="HW722" s="891"/>
      <c r="HX722" s="204"/>
      <c r="HY722" s="108"/>
      <c r="HZ722" s="891"/>
      <c r="IA722" s="891"/>
      <c r="IB722" s="891"/>
      <c r="IC722" s="891"/>
      <c r="ID722" s="891"/>
      <c r="IE722" s="891"/>
      <c r="IF722" s="891"/>
      <c r="IG722" s="169"/>
      <c r="IH722" s="169"/>
      <c r="II722" s="169"/>
      <c r="IJ722" s="169"/>
      <c r="IK722" s="169"/>
      <c r="IL722" s="169"/>
      <c r="IM722" s="169"/>
      <c r="IN722" s="169"/>
      <c r="IO722" s="169"/>
      <c r="IP722" s="169"/>
      <c r="IQ722" s="169"/>
      <c r="IR722" s="169"/>
      <c r="IS722" s="169"/>
      <c r="IT722" s="169"/>
      <c r="IU722" s="169"/>
      <c r="IV722" s="169"/>
      <c r="IW722" s="169"/>
      <c r="IX722" s="169"/>
      <c r="IY722" s="169"/>
      <c r="IZ722" s="169"/>
      <c r="JA722" s="169"/>
      <c r="JB722" s="169"/>
      <c r="JC722" s="169"/>
      <c r="JD722" s="169"/>
      <c r="JE722" s="169"/>
      <c r="JF722" s="169"/>
      <c r="JG722" s="169"/>
      <c r="JH722" s="169"/>
      <c r="JI722" s="169"/>
      <c r="JJ722" s="169"/>
      <c r="JK722" s="169"/>
      <c r="JL722" s="169"/>
      <c r="JM722" s="169"/>
      <c r="JN722" s="169"/>
      <c r="JO722" s="169"/>
      <c r="JP722" s="169"/>
      <c r="JQ722" s="169"/>
      <c r="JR722" s="169"/>
      <c r="JS722" s="169"/>
      <c r="JT722" s="169"/>
      <c r="JU722" s="169"/>
      <c r="JV722" s="169"/>
      <c r="JW722" s="169"/>
      <c r="JX722" s="169"/>
      <c r="JY722" s="891"/>
      <c r="JZ722" s="891"/>
      <c r="KA722" s="891"/>
      <c r="KB722" s="891"/>
      <c r="KC722" s="891"/>
      <c r="KD722" s="891"/>
      <c r="KE722" s="891"/>
      <c r="KF722" s="891"/>
      <c r="KG722" s="891"/>
      <c r="KH722" s="891"/>
      <c r="KI722" s="891"/>
      <c r="KJ722" s="891"/>
      <c r="KK722" s="891"/>
      <c r="KL722" s="891"/>
      <c r="KM722" s="891"/>
      <c r="KN722" s="891"/>
      <c r="KO722" s="891"/>
      <c r="KP722" s="891"/>
      <c r="KQ722" s="891"/>
      <c r="KR722" s="891"/>
      <c r="KS722" s="891"/>
      <c r="KT722" s="891"/>
      <c r="KU722" s="891"/>
      <c r="KV722" s="891"/>
      <c r="KW722" s="89"/>
      <c r="KX722" s="89"/>
      <c r="KY722" s="89"/>
      <c r="KZ722" s="89"/>
      <c r="LA722" s="89"/>
      <c r="LB722" s="891"/>
      <c r="LC722" s="891"/>
      <c r="LD722" s="89"/>
      <c r="LE722" s="89"/>
      <c r="LF722" s="891"/>
      <c r="LG722" s="891"/>
      <c r="LH722" s="89"/>
      <c r="LI722" s="89"/>
      <c r="LJ722" s="891"/>
      <c r="LK722" s="891"/>
      <c r="LL722" s="891"/>
      <c r="LM722" s="891"/>
      <c r="LN722" s="891"/>
      <c r="LO722" s="891"/>
      <c r="LP722" s="891"/>
      <c r="LQ722" s="89"/>
      <c r="LR722" s="89"/>
      <c r="LS722" s="891"/>
      <c r="LT722" s="891"/>
      <c r="LU722" s="89"/>
      <c r="LV722" s="89"/>
      <c r="LW722" s="891"/>
      <c r="LX722" s="891"/>
      <c r="LY722" s="891"/>
      <c r="LZ722" s="891"/>
      <c r="MA722" s="891"/>
      <c r="MB722" s="204"/>
      <c r="MC722" s="108"/>
      <c r="MD722" s="891"/>
      <c r="ME722" s="891"/>
      <c r="MF722" s="891"/>
      <c r="MG722" s="891"/>
      <c r="MH722" s="891"/>
      <c r="MI722" s="891"/>
      <c r="MJ722" s="891"/>
      <c r="MK722" s="169"/>
      <c r="ML722" s="169"/>
      <c r="MM722" s="169"/>
      <c r="MN722" s="169"/>
      <c r="MO722" s="169"/>
      <c r="MP722" s="169"/>
      <c r="MQ722" s="169"/>
      <c r="MR722" s="169"/>
      <c r="MS722" s="169"/>
      <c r="MT722" s="169"/>
      <c r="MU722" s="169"/>
      <c r="MV722" s="169"/>
      <c r="MW722" s="169"/>
      <c r="MX722" s="169"/>
      <c r="MY722" s="169"/>
      <c r="MZ722" s="169"/>
      <c r="NA722" s="169"/>
      <c r="NB722" s="169"/>
      <c r="NC722" s="169"/>
      <c r="ND722" s="169"/>
      <c r="NE722" s="169"/>
      <c r="NF722" s="169"/>
      <c r="NG722" s="169"/>
      <c r="NH722" s="169"/>
      <c r="NI722" s="169"/>
      <c r="NJ722" s="169"/>
      <c r="NK722" s="169"/>
      <c r="NL722" s="169"/>
      <c r="NM722" s="169"/>
      <c r="NN722" s="169"/>
      <c r="NO722" s="169"/>
      <c r="NP722" s="169"/>
      <c r="NQ722" s="169"/>
      <c r="NR722" s="169"/>
      <c r="NS722" s="169"/>
      <c r="NT722" s="169"/>
      <c r="NU722" s="169"/>
      <c r="NV722" s="169"/>
      <c r="NW722" s="169"/>
      <c r="NX722" s="169"/>
      <c r="NY722" s="169"/>
      <c r="NZ722" s="169"/>
      <c r="OA722" s="169"/>
      <c r="OB722" s="169"/>
      <c r="OC722" s="891"/>
      <c r="OD722" s="891"/>
      <c r="OE722" s="891"/>
      <c r="OF722" s="891"/>
      <c r="OG722" s="891"/>
      <c r="OH722" s="891"/>
      <c r="OI722" s="891"/>
      <c r="OJ722" s="891"/>
      <c r="OK722" s="891"/>
      <c r="OL722" s="891"/>
      <c r="OM722" s="891"/>
      <c r="ON722" s="891"/>
      <c r="OO722" s="891"/>
      <c r="OP722" s="891"/>
      <c r="OQ722" s="891"/>
      <c r="OR722" s="891"/>
      <c r="OS722" s="891"/>
      <c r="OT722" s="891"/>
      <c r="OU722" s="891"/>
      <c r="OV722" s="891"/>
      <c r="OW722" s="891"/>
      <c r="OX722" s="891"/>
      <c r="OY722" s="891"/>
      <c r="OZ722" s="891"/>
      <c r="PA722" s="89"/>
      <c r="PB722" s="89"/>
      <c r="PC722" s="89"/>
      <c r="PD722" s="89"/>
      <c r="PE722" s="89"/>
      <c r="PF722" s="891"/>
      <c r="PG722" s="891"/>
      <c r="PH722" s="89"/>
      <c r="PI722" s="89"/>
      <c r="PJ722" s="891"/>
      <c r="PK722" s="891"/>
      <c r="PL722" s="89"/>
      <c r="PM722" s="89"/>
      <c r="PN722" s="891"/>
      <c r="PO722" s="891"/>
      <c r="PP722" s="891"/>
      <c r="PQ722" s="891"/>
      <c r="PR722" s="891"/>
      <c r="PS722" s="891"/>
      <c r="PT722" s="891"/>
      <c r="PU722" s="89"/>
      <c r="PV722" s="89"/>
      <c r="PW722" s="891"/>
      <c r="PX722" s="891"/>
      <c r="PY722" s="89"/>
      <c r="PZ722" s="89"/>
      <c r="QA722" s="891"/>
      <c r="QB722" s="891"/>
      <c r="QC722" s="891"/>
      <c r="QD722" s="891"/>
      <c r="QE722" s="891"/>
      <c r="QF722" s="204"/>
      <c r="QG722" s="108"/>
      <c r="QH722" s="891"/>
      <c r="QI722" s="891"/>
      <c r="QJ722" s="891"/>
      <c r="QK722" s="891"/>
      <c r="QL722" s="891"/>
      <c r="QM722" s="891"/>
      <c r="QN722" s="891"/>
      <c r="QO722" s="169"/>
      <c r="QP722" s="169"/>
      <c r="QQ722" s="169"/>
      <c r="QR722" s="169"/>
      <c r="QS722" s="169"/>
      <c r="QT722" s="169"/>
      <c r="QU722" s="169"/>
      <c r="QV722" s="169"/>
      <c r="QW722" s="169"/>
      <c r="QX722" s="169"/>
      <c r="QY722" s="169"/>
      <c r="QZ722" s="169"/>
      <c r="RA722" s="169"/>
      <c r="RB722" s="169"/>
      <c r="RC722" s="169"/>
      <c r="RD722" s="169"/>
      <c r="RE722" s="169"/>
      <c r="RF722" s="169"/>
      <c r="RG722" s="169"/>
      <c r="RH722" s="169"/>
      <c r="RI722" s="169"/>
      <c r="RJ722" s="169"/>
      <c r="RK722" s="169"/>
      <c r="RL722" s="169"/>
      <c r="RM722" s="169"/>
      <c r="RN722" s="169"/>
      <c r="RO722" s="169"/>
      <c r="RP722" s="169"/>
      <c r="RQ722" s="169"/>
      <c r="RR722" s="169"/>
      <c r="RS722" s="169"/>
      <c r="RT722" s="169"/>
      <c r="RU722" s="169"/>
      <c r="RV722" s="169"/>
      <c r="RW722" s="169"/>
      <c r="RX722" s="169"/>
      <c r="RY722" s="169"/>
      <c r="RZ722" s="169"/>
      <c r="SA722" s="169"/>
      <c r="SB722" s="169"/>
      <c r="SC722" s="169"/>
      <c r="SD722" s="169"/>
      <c r="SE722" s="169"/>
      <c r="SF722" s="169"/>
      <c r="SG722" s="891"/>
      <c r="SH722" s="891"/>
      <c r="SI722" s="891"/>
      <c r="SJ722" s="891"/>
      <c r="SK722" s="891"/>
      <c r="SL722" s="891"/>
      <c r="SM722" s="891"/>
      <c r="SN722" s="891"/>
      <c r="SO722" s="891"/>
      <c r="SP722" s="891"/>
      <c r="SQ722" s="891"/>
      <c r="SR722" s="891"/>
      <c r="SS722" s="891"/>
      <c r="ST722" s="891"/>
      <c r="SU722" s="891"/>
      <c r="SV722" s="891"/>
      <c r="SW722" s="891"/>
      <c r="SX722" s="891"/>
      <c r="SY722" s="891"/>
      <c r="SZ722" s="891"/>
      <c r="TA722" s="891"/>
      <c r="TB722" s="891"/>
      <c r="TC722" s="891"/>
      <c r="TD722" s="891"/>
      <c r="TE722" s="89"/>
      <c r="TF722" s="89"/>
      <c r="TG722" s="89"/>
      <c r="TH722" s="89"/>
      <c r="TI722" s="89"/>
      <c r="TJ722" s="891"/>
      <c r="TK722" s="891"/>
      <c r="TL722" s="89"/>
      <c r="TM722" s="89"/>
      <c r="TN722" s="891"/>
      <c r="TO722" s="891"/>
      <c r="TP722" s="89"/>
      <c r="TQ722" s="89"/>
      <c r="TR722" s="891"/>
      <c r="TS722" s="891"/>
      <c r="TT722" s="891"/>
      <c r="TU722" s="891"/>
      <c r="TV722" s="891"/>
      <c r="TW722" s="891"/>
      <c r="TX722" s="891"/>
      <c r="TY722" s="89"/>
      <c r="TZ722" s="89"/>
      <c r="UA722" s="891"/>
      <c r="UB722" s="891"/>
      <c r="UC722" s="89"/>
      <c r="UD722" s="89"/>
      <c r="UE722" s="891"/>
      <c r="UF722" s="891"/>
      <c r="UG722" s="891"/>
      <c r="UH722" s="891"/>
      <c r="UI722" s="891"/>
      <c r="UJ722" s="204"/>
      <c r="UK722" s="108"/>
      <c r="UL722" s="891"/>
      <c r="UM722" s="891"/>
      <c r="UN722" s="891"/>
      <c r="UO722" s="891"/>
      <c r="UP722" s="891"/>
      <c r="UQ722" s="891"/>
      <c r="UR722" s="891"/>
      <c r="US722" s="169"/>
      <c r="UT722" s="169"/>
      <c r="UU722" s="169"/>
      <c r="UV722" s="169"/>
      <c r="UW722" s="169"/>
      <c r="UX722" s="169"/>
      <c r="UY722" s="169"/>
      <c r="UZ722" s="169"/>
      <c r="VA722" s="169"/>
      <c r="VB722" s="169"/>
      <c r="VC722" s="169"/>
      <c r="VD722" s="169"/>
      <c r="VE722" s="169"/>
      <c r="VF722" s="169"/>
      <c r="VG722" s="169"/>
      <c r="VH722" s="169"/>
      <c r="VI722" s="169"/>
      <c r="VJ722" s="169"/>
      <c r="VK722" s="169"/>
      <c r="VL722" s="169"/>
      <c r="VM722" s="169"/>
      <c r="VN722" s="169"/>
      <c r="VO722" s="169"/>
      <c r="VP722" s="169"/>
      <c r="VQ722" s="169"/>
      <c r="VR722" s="169"/>
      <c r="VS722" s="169"/>
      <c r="VT722" s="169"/>
      <c r="VU722" s="169"/>
      <c r="VV722" s="169"/>
      <c r="VW722" s="169"/>
      <c r="VX722" s="169"/>
      <c r="VY722" s="169"/>
      <c r="VZ722" s="169"/>
      <c r="WA722" s="169"/>
      <c r="WB722" s="169"/>
      <c r="WC722" s="169"/>
      <c r="WD722" s="169"/>
      <c r="WE722" s="169"/>
      <c r="WF722" s="169"/>
      <c r="WG722" s="169"/>
      <c r="WH722" s="169"/>
      <c r="WI722" s="169"/>
      <c r="WJ722" s="169"/>
      <c r="WK722" s="891"/>
      <c r="WL722" s="891"/>
      <c r="WM722" s="891"/>
      <c r="WN722" s="891"/>
      <c r="WO722" s="891"/>
      <c r="WP722" s="891"/>
      <c r="WQ722" s="891"/>
      <c r="WR722" s="891"/>
      <c r="WS722" s="891"/>
      <c r="WT722" s="891"/>
      <c r="WU722" s="891"/>
      <c r="WV722" s="891"/>
      <c r="WW722" s="891"/>
      <c r="WX722" s="891"/>
      <c r="WY722" s="891"/>
      <c r="WZ722" s="891"/>
      <c r="XA722" s="891"/>
      <c r="XB722" s="891"/>
      <c r="XC722" s="891"/>
      <c r="XD722" s="891"/>
      <c r="XE722" s="891"/>
      <c r="XF722" s="891"/>
      <c r="XG722" s="891"/>
      <c r="XH722" s="891"/>
      <c r="XI722" s="89"/>
      <c r="XJ722" s="89"/>
      <c r="XK722" s="89"/>
      <c r="XL722" s="89"/>
      <c r="XM722" s="89"/>
      <c r="XN722" s="891"/>
      <c r="XO722" s="891"/>
      <c r="XP722" s="89"/>
      <c r="XQ722" s="89"/>
      <c r="XR722" s="891"/>
      <c r="XS722" s="891"/>
      <c r="XT722" s="89"/>
      <c r="XU722" s="89"/>
      <c r="XV722" s="891"/>
      <c r="XW722" s="891"/>
      <c r="XX722" s="891"/>
      <c r="XY722" s="891"/>
      <c r="XZ722" s="891"/>
      <c r="YA722" s="891"/>
      <c r="YB722" s="891"/>
      <c r="YC722" s="89"/>
      <c r="YD722" s="89"/>
      <c r="YE722" s="891"/>
      <c r="YF722" s="891"/>
      <c r="YG722" s="89"/>
      <c r="YH722" s="89"/>
      <c r="YI722" s="891"/>
      <c r="YJ722" s="891"/>
      <c r="YK722" s="891"/>
      <c r="YL722" s="891"/>
      <c r="YM722" s="891"/>
      <c r="YN722" s="204"/>
      <c r="YO722" s="108"/>
      <c r="YP722" s="891"/>
      <c r="YQ722" s="891"/>
      <c r="YR722" s="891"/>
      <c r="YS722" s="891"/>
      <c r="YT722" s="891"/>
      <c r="YU722" s="891"/>
      <c r="YV722" s="891"/>
      <c r="YW722" s="169"/>
      <c r="YX722" s="169"/>
      <c r="YY722" s="169"/>
      <c r="YZ722" s="169"/>
      <c r="ZA722" s="169"/>
      <c r="ZB722" s="169"/>
      <c r="ZC722" s="169"/>
      <c r="ZD722" s="169"/>
      <c r="ZE722" s="169"/>
      <c r="ZF722" s="169"/>
      <c r="ZG722" s="169"/>
      <c r="ZH722" s="169"/>
      <c r="ZI722" s="169"/>
      <c r="ZJ722" s="169"/>
      <c r="ZK722" s="169"/>
      <c r="ZL722" s="169"/>
      <c r="ZM722" s="169"/>
      <c r="ZN722" s="169"/>
      <c r="ZO722" s="169"/>
      <c r="ZP722" s="169"/>
      <c r="ZQ722" s="169"/>
      <c r="ZR722" s="169"/>
      <c r="ZS722" s="169"/>
      <c r="ZT722" s="169"/>
      <c r="ZU722" s="169"/>
      <c r="ZV722" s="169"/>
      <c r="ZW722" s="169"/>
      <c r="ZX722" s="169"/>
      <c r="ZY722" s="169"/>
      <c r="ZZ722" s="169"/>
      <c r="AAA722" s="169"/>
      <c r="AAB722" s="169"/>
      <c r="AAC722" s="169"/>
      <c r="AAD722" s="169"/>
      <c r="AAE722" s="169"/>
      <c r="AAF722" s="169"/>
      <c r="AAG722" s="169"/>
      <c r="AAH722" s="169"/>
      <c r="AAI722" s="169"/>
      <c r="AAJ722" s="169"/>
      <c r="AAK722" s="169"/>
      <c r="AAL722" s="169"/>
      <c r="AAM722" s="169"/>
      <c r="AAN722" s="169"/>
      <c r="AAO722" s="891"/>
      <c r="AAP722" s="891"/>
      <c r="AAQ722" s="891"/>
      <c r="AAR722" s="891"/>
      <c r="AAS722" s="891"/>
      <c r="AAT722" s="891"/>
      <c r="AAU722" s="891"/>
      <c r="AAV722" s="891"/>
      <c r="AAW722" s="891"/>
      <c r="AAX722" s="891"/>
      <c r="AAY722" s="891"/>
      <c r="AAZ722" s="891"/>
      <c r="ABA722" s="891"/>
      <c r="ABB722" s="891"/>
      <c r="ABC722" s="891"/>
      <c r="ABD722" s="891"/>
      <c r="ABE722" s="891"/>
      <c r="ABF722" s="891"/>
      <c r="ABG722" s="891"/>
      <c r="ABH722" s="891"/>
      <c r="ABI722" s="891"/>
      <c r="ABJ722" s="891"/>
      <c r="ABK722" s="891"/>
      <c r="ABL722" s="891"/>
      <c r="ABM722" s="89"/>
      <c r="ABN722" s="89"/>
      <c r="ABO722" s="89"/>
      <c r="ABP722" s="89"/>
      <c r="ABQ722" s="89"/>
      <c r="ABR722" s="891"/>
      <c r="ABS722" s="891"/>
      <c r="ABT722" s="89"/>
      <c r="ABU722" s="89"/>
      <c r="ABV722" s="891"/>
      <c r="ABW722" s="891"/>
      <c r="ABX722" s="89"/>
      <c r="ABY722" s="89"/>
      <c r="ABZ722" s="891"/>
      <c r="ACA722" s="891"/>
      <c r="ACB722" s="891"/>
      <c r="ACC722" s="891"/>
      <c r="ACD722" s="891"/>
      <c r="ACE722" s="891"/>
      <c r="ACF722" s="891"/>
      <c r="ACG722" s="89"/>
      <c r="ACH722" s="89"/>
      <c r="ACI722" s="891"/>
      <c r="ACJ722" s="891"/>
      <c r="ACK722" s="89"/>
      <c r="ACL722" s="89"/>
      <c r="ACM722" s="891"/>
      <c r="ACN722" s="891"/>
      <c r="ACO722" s="891"/>
      <c r="ACP722" s="891"/>
      <c r="ACQ722" s="891"/>
      <c r="ACR722" s="204"/>
      <c r="ACS722" s="108"/>
      <c r="ACT722" s="891"/>
      <c r="ACU722" s="891"/>
      <c r="ACV722" s="891"/>
      <c r="ACW722" s="891"/>
      <c r="ACX722" s="891"/>
      <c r="ACY722" s="891"/>
      <c r="ACZ722" s="891"/>
      <c r="ADA722" s="169"/>
      <c r="ADB722" s="169"/>
      <c r="ADC722" s="169"/>
      <c r="ADD722" s="169"/>
      <c r="ADE722" s="169"/>
      <c r="ADF722" s="169"/>
      <c r="ADG722" s="169"/>
      <c r="ADH722" s="169"/>
      <c r="ADI722" s="169"/>
      <c r="ADJ722" s="169"/>
      <c r="ADK722" s="169"/>
      <c r="ADL722" s="169"/>
      <c r="ADM722" s="169"/>
      <c r="ADN722" s="169"/>
      <c r="ADO722" s="169"/>
      <c r="ADP722" s="169"/>
      <c r="ADQ722" s="169"/>
      <c r="ADR722" s="169"/>
      <c r="ADS722" s="169"/>
      <c r="ADT722" s="169"/>
      <c r="ADU722" s="169"/>
      <c r="ADV722" s="169"/>
      <c r="ADW722" s="169"/>
      <c r="ADX722" s="169"/>
      <c r="ADY722" s="169"/>
      <c r="ADZ722" s="169"/>
      <c r="AEA722" s="169"/>
      <c r="AEB722" s="169"/>
      <c r="AEC722" s="169"/>
      <c r="AED722" s="169"/>
      <c r="AEE722" s="169"/>
      <c r="AEF722" s="169"/>
      <c r="AEG722" s="169"/>
      <c r="AEH722" s="169"/>
      <c r="AEI722" s="169"/>
      <c r="AEJ722" s="169"/>
      <c r="AEK722" s="169"/>
      <c r="AEL722" s="169"/>
      <c r="AEM722" s="169"/>
      <c r="AEN722" s="169"/>
      <c r="AEO722" s="169"/>
      <c r="AEP722" s="169"/>
      <c r="AEQ722" s="169"/>
      <c r="AER722" s="169"/>
      <c r="AES722" s="891"/>
      <c r="AET722" s="891"/>
      <c r="AEU722" s="891"/>
      <c r="AEV722" s="891"/>
      <c r="AEW722" s="891"/>
      <c r="AEX722" s="891"/>
      <c r="AEY722" s="891"/>
      <c r="AEZ722" s="891"/>
      <c r="AFA722" s="891"/>
      <c r="AFB722" s="891"/>
      <c r="AFC722" s="891"/>
      <c r="AFD722" s="891"/>
      <c r="AFE722" s="891"/>
      <c r="AFF722" s="891"/>
      <c r="AFG722" s="891"/>
      <c r="AFH722" s="891"/>
      <c r="AFI722" s="891"/>
      <c r="AFJ722" s="891"/>
      <c r="AFK722" s="891"/>
      <c r="AFL722" s="891"/>
      <c r="AFM722" s="891"/>
      <c r="AFN722" s="891"/>
      <c r="AFO722" s="891"/>
      <c r="AFP722" s="891"/>
      <c r="AFQ722" s="89"/>
      <c r="AFR722" s="89"/>
      <c r="AFS722" s="89"/>
      <c r="AFT722" s="89"/>
      <c r="AFU722" s="89"/>
      <c r="AFV722" s="891"/>
      <c r="AFW722" s="891"/>
      <c r="AFX722" s="89"/>
      <c r="AFY722" s="89"/>
      <c r="AFZ722" s="891"/>
      <c r="AGA722" s="891"/>
      <c r="AGB722" s="89"/>
      <c r="AGC722" s="89"/>
      <c r="AGD722" s="891"/>
      <c r="AGE722" s="891"/>
      <c r="AGF722" s="891"/>
      <c r="AGG722" s="891"/>
      <c r="AGH722" s="891"/>
      <c r="AGI722" s="891"/>
      <c r="AGJ722" s="891"/>
      <c r="AGK722" s="89"/>
      <c r="AGL722" s="89"/>
      <c r="AGM722" s="891"/>
      <c r="AGN722" s="891"/>
      <c r="AGO722" s="89"/>
      <c r="AGP722" s="89"/>
      <c r="AGQ722" s="891"/>
      <c r="AGR722" s="891"/>
      <c r="AGS722" s="891"/>
      <c r="AGT722" s="891"/>
      <c r="AGU722" s="891"/>
      <c r="AGV722" s="204"/>
      <c r="AGW722" s="108"/>
      <c r="AGX722" s="891"/>
      <c r="AGY722" s="891"/>
      <c r="AGZ722" s="891"/>
      <c r="AHA722" s="891"/>
      <c r="AHB722" s="891"/>
      <c r="AHC722" s="891"/>
      <c r="AHD722" s="891"/>
      <c r="AHE722" s="169"/>
      <c r="AHF722" s="169"/>
      <c r="AHG722" s="169"/>
      <c r="AHH722" s="169"/>
      <c r="AHI722" s="169"/>
      <c r="AHJ722" s="169"/>
      <c r="AHK722" s="169"/>
      <c r="AHL722" s="169"/>
      <c r="AHM722" s="169"/>
      <c r="AHN722" s="169"/>
      <c r="AHO722" s="169"/>
      <c r="AHP722" s="169"/>
      <c r="AHQ722" s="169"/>
      <c r="AHR722" s="169"/>
      <c r="AHS722" s="169"/>
      <c r="AHT722" s="169"/>
      <c r="AHU722" s="169"/>
      <c r="AHV722" s="169"/>
      <c r="AHW722" s="169"/>
      <c r="AHX722" s="169"/>
      <c r="AHY722" s="169"/>
      <c r="AHZ722" s="169"/>
      <c r="AIA722" s="169"/>
      <c r="AIB722" s="169"/>
      <c r="AIC722" s="169"/>
      <c r="AID722" s="169"/>
      <c r="AIE722" s="169"/>
      <c r="AIF722" s="169"/>
      <c r="AIG722" s="169"/>
      <c r="AIH722" s="169"/>
      <c r="AII722" s="169"/>
      <c r="AIJ722" s="169"/>
      <c r="AIK722" s="169"/>
      <c r="AIL722" s="169"/>
      <c r="AIM722" s="169"/>
      <c r="AIN722" s="169"/>
      <c r="AIO722" s="169"/>
      <c r="AIP722" s="169"/>
      <c r="AIQ722" s="169"/>
      <c r="AIR722" s="169"/>
      <c r="AIS722" s="169"/>
      <c r="AIT722" s="169"/>
      <c r="AIU722" s="169"/>
      <c r="AIV722" s="169"/>
      <c r="AIW722" s="891"/>
      <c r="AIX722" s="891"/>
      <c r="AIY722" s="891"/>
      <c r="AIZ722" s="891"/>
      <c r="AJA722" s="891"/>
      <c r="AJB722" s="891"/>
      <c r="AJC722" s="891"/>
      <c r="AJD722" s="891"/>
      <c r="AJE722" s="891"/>
      <c r="AJF722" s="891"/>
      <c r="AJG722" s="891"/>
      <c r="AJH722" s="891"/>
      <c r="AJI722" s="891"/>
      <c r="AJJ722" s="891"/>
      <c r="AJK722" s="891"/>
      <c r="AJL722" s="891"/>
      <c r="AJM722" s="891"/>
      <c r="AJN722" s="891"/>
      <c r="AJO722" s="891"/>
      <c r="AJP722" s="891"/>
      <c r="AJQ722" s="891"/>
      <c r="AJR722" s="891"/>
      <c r="AJS722" s="891"/>
      <c r="AJT722" s="891"/>
      <c r="AJU722" s="89"/>
      <c r="AJV722" s="89"/>
      <c r="AJW722" s="89"/>
      <c r="AJX722" s="89"/>
      <c r="AJY722" s="89"/>
      <c r="AJZ722" s="891"/>
      <c r="AKA722" s="891"/>
      <c r="AKB722" s="89"/>
      <c r="AKC722" s="89"/>
      <c r="AKD722" s="891"/>
      <c r="AKE722" s="891"/>
      <c r="AKF722" s="89"/>
      <c r="AKG722" s="89"/>
      <c r="AKH722" s="891"/>
      <c r="AKI722" s="891"/>
      <c r="AKJ722" s="891"/>
      <c r="AKK722" s="891"/>
      <c r="AKL722" s="891"/>
      <c r="AKM722" s="891"/>
      <c r="AKN722" s="891"/>
      <c r="AKO722" s="89"/>
      <c r="AKP722" s="89"/>
      <c r="AKQ722" s="891"/>
      <c r="AKR722" s="891"/>
      <c r="AKS722" s="89"/>
      <c r="AKT722" s="89"/>
      <c r="AKU722" s="891"/>
      <c r="AKV722" s="891"/>
      <c r="AKW722" s="891"/>
      <c r="AKX722" s="891"/>
      <c r="AKY722" s="891"/>
      <c r="AKZ722" s="204"/>
      <c r="ALA722" s="108"/>
      <c r="ALB722" s="891"/>
      <c r="ALC722" s="891"/>
      <c r="ALD722" s="891"/>
      <c r="ALE722" s="891"/>
      <c r="ALF722" s="891"/>
      <c r="ALG722" s="891"/>
      <c r="ALH722" s="891"/>
      <c r="ALI722" s="169"/>
      <c r="ALJ722" s="169"/>
      <c r="ALK722" s="169"/>
      <c r="ALL722" s="169"/>
      <c r="ALM722" s="169"/>
      <c r="ALN722" s="169"/>
      <c r="ALO722" s="169"/>
      <c r="ALP722" s="169"/>
      <c r="ALQ722" s="169"/>
      <c r="ALR722" s="169"/>
      <c r="ALS722" s="169"/>
      <c r="ALT722" s="169"/>
      <c r="ALU722" s="169"/>
      <c r="ALV722" s="169"/>
      <c r="ALW722" s="169"/>
      <c r="ALX722" s="169"/>
      <c r="ALY722" s="169"/>
      <c r="ALZ722" s="169"/>
      <c r="AMA722" s="169"/>
      <c r="AMB722" s="169"/>
      <c r="AMC722" s="169"/>
      <c r="AMD722" s="169"/>
      <c r="AME722" s="169"/>
      <c r="AMF722" s="169"/>
      <c r="AMG722" s="169"/>
      <c r="AMH722" s="169"/>
      <c r="AMI722" s="169"/>
      <c r="AMJ722" s="169"/>
      <c r="AMK722" s="169"/>
      <c r="AML722" s="169"/>
      <c r="AMM722" s="169"/>
      <c r="AMN722" s="169"/>
      <c r="AMO722" s="169"/>
      <c r="AMP722" s="169"/>
      <c r="AMQ722" s="169"/>
      <c r="AMR722" s="169"/>
      <c r="AMS722" s="169"/>
      <c r="AMT722" s="169"/>
      <c r="AMU722" s="169"/>
      <c r="AMV722" s="169"/>
      <c r="AMW722" s="169"/>
      <c r="AMX722" s="169"/>
      <c r="AMY722" s="169"/>
      <c r="AMZ722" s="169"/>
      <c r="ANA722" s="891"/>
      <c r="ANB722" s="891"/>
      <c r="ANC722" s="891"/>
      <c r="AND722" s="891"/>
      <c r="ANE722" s="891"/>
      <c r="ANF722" s="891"/>
      <c r="ANG722" s="891"/>
      <c r="ANH722" s="891"/>
      <c r="ANI722" s="891"/>
      <c r="ANJ722" s="891"/>
      <c r="ANK722" s="891"/>
      <c r="ANL722" s="891"/>
      <c r="ANM722" s="891"/>
      <c r="ANN722" s="891"/>
      <c r="ANO722" s="891"/>
      <c r="ANP722" s="891"/>
      <c r="ANQ722" s="891"/>
      <c r="ANR722" s="891"/>
      <c r="ANS722" s="891"/>
      <c r="ANT722" s="891"/>
      <c r="ANU722" s="891"/>
      <c r="ANV722" s="891"/>
      <c r="ANW722" s="891"/>
      <c r="ANX722" s="891"/>
      <c r="ANY722" s="89"/>
      <c r="ANZ722" s="89"/>
      <c r="AOA722" s="89"/>
      <c r="AOB722" s="89"/>
      <c r="AOC722" s="89"/>
      <c r="AOD722" s="891"/>
      <c r="AOE722" s="891"/>
      <c r="AOF722" s="89"/>
      <c r="AOG722" s="89"/>
      <c r="AOH722" s="891"/>
      <c r="AOI722" s="891"/>
      <c r="AOJ722" s="89"/>
      <c r="AOK722" s="89"/>
      <c r="AOL722" s="891"/>
      <c r="AOM722" s="891"/>
      <c r="AON722" s="891"/>
      <c r="AOO722" s="891"/>
      <c r="AOP722" s="891"/>
      <c r="AOQ722" s="891"/>
      <c r="AOR722" s="891"/>
      <c r="AOS722" s="89"/>
      <c r="AOT722" s="89"/>
      <c r="AOU722" s="891"/>
      <c r="AOV722" s="891"/>
      <c r="AOW722" s="89"/>
      <c r="AOX722" s="89"/>
      <c r="AOY722" s="891"/>
      <c r="AOZ722" s="891"/>
      <c r="APA722" s="891"/>
      <c r="APB722" s="891"/>
      <c r="APC722" s="891"/>
      <c r="APD722" s="204"/>
      <c r="APE722" s="108"/>
      <c r="APF722" s="891"/>
      <c r="APG722" s="891"/>
      <c r="APH722" s="891"/>
      <c r="API722" s="891"/>
      <c r="APJ722" s="891"/>
      <c r="APK722" s="891"/>
      <c r="APL722" s="891"/>
      <c r="APM722" s="169"/>
      <c r="APN722" s="169"/>
      <c r="APO722" s="169"/>
      <c r="APP722" s="169"/>
      <c r="APQ722" s="169"/>
      <c r="APR722" s="169"/>
      <c r="APS722" s="169"/>
      <c r="APT722" s="169"/>
      <c r="APU722" s="169"/>
      <c r="APV722" s="169"/>
      <c r="APW722" s="169"/>
      <c r="APX722" s="169"/>
      <c r="APY722" s="169"/>
      <c r="APZ722" s="169"/>
      <c r="AQA722" s="169"/>
      <c r="AQB722" s="169"/>
      <c r="AQC722" s="169"/>
      <c r="AQD722" s="169"/>
      <c r="AQE722" s="169"/>
      <c r="AQF722" s="169"/>
      <c r="AQG722" s="169"/>
      <c r="AQH722" s="169"/>
      <c r="AQI722" s="169"/>
      <c r="AQJ722" s="169"/>
      <c r="AQK722" s="169"/>
      <c r="AQL722" s="169"/>
      <c r="AQM722" s="169"/>
      <c r="AQN722" s="169"/>
      <c r="AQO722" s="169"/>
      <c r="AQP722" s="169"/>
      <c r="AQQ722" s="169"/>
      <c r="AQR722" s="169"/>
      <c r="AQS722" s="169"/>
      <c r="AQT722" s="169"/>
      <c r="AQU722" s="169"/>
      <c r="AQV722" s="169"/>
      <c r="AQW722" s="169"/>
      <c r="AQX722" s="169"/>
      <c r="AQY722" s="169"/>
      <c r="AQZ722" s="169"/>
      <c r="ARA722" s="169"/>
      <c r="ARB722" s="169"/>
      <c r="ARC722" s="169"/>
      <c r="ARD722" s="169"/>
      <c r="ARE722" s="891"/>
      <c r="ARF722" s="891"/>
      <c r="ARG722" s="891"/>
      <c r="ARH722" s="891"/>
      <c r="ARI722" s="891"/>
      <c r="ARJ722" s="891"/>
      <c r="ARK722" s="891"/>
      <c r="ARL722" s="891"/>
      <c r="ARM722" s="891"/>
      <c r="ARN722" s="891"/>
      <c r="ARO722" s="891"/>
      <c r="ARP722" s="891"/>
      <c r="ARQ722" s="891"/>
      <c r="ARR722" s="891"/>
      <c r="ARS722" s="891"/>
      <c r="ART722" s="891"/>
      <c r="ARU722" s="891"/>
      <c r="ARV722" s="891"/>
      <c r="ARW722" s="891"/>
      <c r="ARX722" s="891"/>
      <c r="ARY722" s="891"/>
      <c r="ARZ722" s="891"/>
      <c r="ASA722" s="891"/>
      <c r="ASB722" s="891"/>
      <c r="ASC722" s="89"/>
      <c r="ASD722" s="89"/>
      <c r="ASE722" s="89"/>
      <c r="ASF722" s="89"/>
      <c r="ASG722" s="89"/>
      <c r="ASH722" s="891"/>
      <c r="ASI722" s="891"/>
      <c r="ASJ722" s="89"/>
      <c r="ASK722" s="89"/>
      <c r="ASL722" s="891"/>
      <c r="ASM722" s="891"/>
      <c r="ASN722" s="89"/>
      <c r="ASO722" s="89"/>
      <c r="ASP722" s="891"/>
      <c r="ASQ722" s="891"/>
      <c r="ASR722" s="891"/>
      <c r="ASS722" s="891"/>
      <c r="AST722" s="891"/>
      <c r="ASU722" s="891"/>
      <c r="ASV722" s="891"/>
      <c r="ASW722" s="89"/>
      <c r="ASX722" s="89"/>
      <c r="ASY722" s="891"/>
      <c r="ASZ722" s="891"/>
      <c r="ATA722" s="89"/>
      <c r="ATB722" s="89"/>
      <c r="ATC722" s="891"/>
      <c r="ATD722" s="891"/>
      <c r="ATE722" s="891"/>
      <c r="ATF722" s="891"/>
      <c r="ATG722" s="891"/>
      <c r="ATH722" s="204"/>
      <c r="ATI722" s="108"/>
      <c r="ATJ722" s="891"/>
      <c r="ATK722" s="891"/>
      <c r="ATL722" s="891"/>
      <c r="ATM722" s="891"/>
      <c r="ATN722" s="891"/>
      <c r="ATO722" s="891"/>
      <c r="ATP722" s="891"/>
      <c r="ATQ722" s="169"/>
      <c r="ATR722" s="169"/>
      <c r="ATS722" s="169"/>
      <c r="ATT722" s="169"/>
      <c r="ATU722" s="169"/>
      <c r="ATV722" s="169"/>
      <c r="ATW722" s="169"/>
      <c r="ATX722" s="169"/>
      <c r="ATY722" s="169"/>
      <c r="ATZ722" s="169"/>
      <c r="AUA722" s="169"/>
      <c r="AUB722" s="169"/>
      <c r="AUC722" s="169"/>
      <c r="AUD722" s="169"/>
      <c r="AUE722" s="169"/>
      <c r="AUF722" s="169"/>
      <c r="AUG722" s="169"/>
      <c r="AUH722" s="169"/>
      <c r="AUI722" s="169"/>
      <c r="AUJ722" s="169"/>
      <c r="AUK722" s="169"/>
      <c r="AUL722" s="169"/>
      <c r="AUM722" s="169"/>
      <c r="AUN722" s="169"/>
      <c r="AUO722" s="169"/>
      <c r="AUP722" s="169"/>
      <c r="AUQ722" s="169"/>
      <c r="AUR722" s="169"/>
      <c r="AUS722" s="169"/>
      <c r="AUT722" s="169"/>
      <c r="AUU722" s="169"/>
      <c r="AUV722" s="169"/>
      <c r="AUW722" s="169"/>
      <c r="AUX722" s="169"/>
      <c r="AUY722" s="169"/>
      <c r="AUZ722" s="169"/>
      <c r="AVA722" s="169"/>
      <c r="AVB722" s="169"/>
      <c r="AVC722" s="169"/>
      <c r="AVD722" s="169"/>
      <c r="AVE722" s="169"/>
      <c r="AVF722" s="169"/>
      <c r="AVG722" s="169"/>
      <c r="AVH722" s="169"/>
      <c r="AVI722" s="891"/>
      <c r="AVJ722" s="891"/>
      <c r="AVK722" s="891"/>
      <c r="AVL722" s="891"/>
      <c r="AVM722" s="891"/>
      <c r="AVN722" s="891"/>
      <c r="AVO722" s="891"/>
      <c r="AVP722" s="891"/>
      <c r="AVQ722" s="891"/>
      <c r="AVR722" s="891"/>
      <c r="AVS722" s="891"/>
      <c r="AVT722" s="891"/>
      <c r="AVU722" s="891"/>
      <c r="AVV722" s="891"/>
      <c r="AVW722" s="891"/>
      <c r="AVX722" s="891"/>
      <c r="AVY722" s="891"/>
      <c r="AVZ722" s="891"/>
      <c r="AWA722" s="891"/>
      <c r="AWB722" s="891"/>
      <c r="AWC722" s="891"/>
      <c r="AWD722" s="891"/>
      <c r="AWE722" s="891"/>
      <c r="AWF722" s="891"/>
      <c r="AWG722" s="89"/>
      <c r="AWH722" s="89"/>
      <c r="AWI722" s="89"/>
      <c r="AWJ722" s="89"/>
      <c r="AWK722" s="89"/>
      <c r="AWL722" s="891"/>
      <c r="AWM722" s="891"/>
      <c r="AWN722" s="89"/>
      <c r="AWO722" s="89"/>
      <c r="AWP722" s="891"/>
      <c r="AWQ722" s="891"/>
      <c r="AWR722" s="89"/>
      <c r="AWS722" s="89"/>
      <c r="AWT722" s="891"/>
      <c r="AWU722" s="891"/>
      <c r="AWV722" s="891"/>
      <c r="AWW722" s="891"/>
      <c r="AWX722" s="891"/>
      <c r="AWY722" s="891"/>
      <c r="AWZ722" s="891"/>
      <c r="AXA722" s="89"/>
      <c r="AXB722" s="89"/>
      <c r="AXC722" s="891"/>
      <c r="AXD722" s="891"/>
      <c r="AXE722" s="89"/>
      <c r="AXF722" s="89"/>
      <c r="AXG722" s="891"/>
      <c r="AXH722" s="891"/>
      <c r="AXI722" s="891"/>
      <c r="AXJ722" s="891"/>
      <c r="AXK722" s="891"/>
      <c r="AXL722" s="204"/>
      <c r="AXM722" s="108"/>
      <c r="AXN722" s="891"/>
      <c r="AXO722" s="891"/>
      <c r="AXP722" s="891"/>
      <c r="AXQ722" s="891"/>
      <c r="AXR722" s="891"/>
      <c r="AXS722" s="891"/>
      <c r="AXT722" s="891"/>
      <c r="AXU722" s="169"/>
      <c r="AXV722" s="169"/>
      <c r="AXW722" s="169"/>
      <c r="AXX722" s="169"/>
      <c r="AXY722" s="169"/>
      <c r="AXZ722" s="169"/>
      <c r="AYA722" s="169"/>
      <c r="AYB722" s="169"/>
      <c r="AYC722" s="169"/>
      <c r="AYD722" s="169"/>
      <c r="AYE722" s="169"/>
      <c r="AYF722" s="169"/>
      <c r="AYG722" s="169"/>
      <c r="AYH722" s="169"/>
      <c r="AYI722" s="169"/>
      <c r="AYJ722" s="169"/>
      <c r="AYK722" s="169"/>
      <c r="AYL722" s="169"/>
      <c r="AYM722" s="169"/>
      <c r="AYN722" s="169"/>
      <c r="AYO722" s="169"/>
      <c r="AYP722" s="169"/>
      <c r="AYQ722" s="169"/>
      <c r="AYR722" s="169"/>
      <c r="AYS722" s="169"/>
      <c r="AYT722" s="169"/>
      <c r="AYU722" s="169"/>
      <c r="AYV722" s="169"/>
      <c r="AYW722" s="169"/>
      <c r="AYX722" s="169"/>
      <c r="AYY722" s="169"/>
      <c r="AYZ722" s="169"/>
      <c r="AZA722" s="169"/>
      <c r="AZB722" s="169"/>
      <c r="AZC722" s="169"/>
      <c r="AZD722" s="169"/>
      <c r="AZE722" s="169"/>
      <c r="AZF722" s="169"/>
      <c r="AZG722" s="169"/>
      <c r="AZH722" s="169"/>
      <c r="AZI722" s="169"/>
      <c r="AZJ722" s="169"/>
      <c r="AZK722" s="169"/>
      <c r="AZL722" s="169"/>
      <c r="AZM722" s="891"/>
      <c r="AZN722" s="891"/>
      <c r="AZO722" s="891"/>
      <c r="AZP722" s="891"/>
      <c r="AZQ722" s="891"/>
      <c r="AZR722" s="891"/>
      <c r="AZS722" s="891"/>
      <c r="AZT722" s="891"/>
      <c r="AZU722" s="891"/>
      <c r="AZV722" s="891"/>
      <c r="AZW722" s="891"/>
      <c r="AZX722" s="891"/>
      <c r="AZY722" s="891"/>
      <c r="AZZ722" s="891"/>
      <c r="BAA722" s="891"/>
      <c r="BAB722" s="891"/>
      <c r="BAC722" s="891"/>
      <c r="BAD722" s="891"/>
      <c r="BAE722" s="891"/>
      <c r="BAF722" s="891"/>
      <c r="BAG722" s="891"/>
      <c r="BAH722" s="891"/>
      <c r="BAI722" s="891"/>
      <c r="BAJ722" s="891"/>
      <c r="BAK722" s="89"/>
      <c r="BAL722" s="89"/>
      <c r="BAM722" s="89"/>
      <c r="BAN722" s="89"/>
      <c r="BAO722" s="89"/>
      <c r="BAP722" s="891"/>
      <c r="BAQ722" s="891"/>
      <c r="BAR722" s="89"/>
      <c r="BAS722" s="89"/>
      <c r="BAT722" s="891"/>
      <c r="BAU722" s="891"/>
      <c r="BAV722" s="89"/>
      <c r="BAW722" s="89"/>
      <c r="BAX722" s="891"/>
      <c r="BAY722" s="891"/>
      <c r="BAZ722" s="891"/>
      <c r="BBA722" s="891"/>
      <c r="BBB722" s="891"/>
      <c r="BBC722" s="891"/>
      <c r="BBD722" s="891"/>
      <c r="BBE722" s="89"/>
      <c r="BBF722" s="89"/>
      <c r="BBG722" s="891"/>
      <c r="BBH722" s="891"/>
      <c r="BBI722" s="89"/>
      <c r="BBJ722" s="89"/>
      <c r="BBK722" s="891"/>
      <c r="BBL722" s="891"/>
      <c r="BBM722" s="891"/>
      <c r="BBN722" s="891"/>
      <c r="BBO722" s="891"/>
      <c r="BBP722" s="204"/>
      <c r="BBQ722" s="108"/>
      <c r="BBR722" s="891"/>
      <c r="BBS722" s="891"/>
      <c r="BBT722" s="891"/>
      <c r="BBU722" s="891"/>
      <c r="BBV722" s="891"/>
      <c r="BBW722" s="891"/>
      <c r="BBX722" s="891"/>
      <c r="BBY722" s="169"/>
      <c r="BBZ722" s="169"/>
      <c r="BCA722" s="169"/>
      <c r="BCB722" s="169"/>
      <c r="BCC722" s="169"/>
      <c r="BCD722" s="169"/>
      <c r="BCE722" s="169"/>
      <c r="BCF722" s="169"/>
      <c r="BCG722" s="169"/>
      <c r="BCH722" s="169"/>
      <c r="BCI722" s="169"/>
      <c r="BCJ722" s="169"/>
      <c r="BCK722" s="169"/>
      <c r="BCL722" s="169"/>
      <c r="BCM722" s="169"/>
      <c r="BCN722" s="169"/>
      <c r="BCO722" s="169"/>
      <c r="BCP722" s="169"/>
      <c r="BCQ722" s="169"/>
      <c r="BCR722" s="169"/>
      <c r="BCS722" s="169"/>
      <c r="BCT722" s="169"/>
      <c r="BCU722" s="169"/>
      <c r="BCV722" s="169"/>
      <c r="BCW722" s="169"/>
      <c r="BCX722" s="169"/>
      <c r="BCY722" s="169"/>
      <c r="BCZ722" s="169"/>
      <c r="BDA722" s="169"/>
      <c r="BDB722" s="169"/>
      <c r="BDC722" s="169"/>
      <c r="BDD722" s="169"/>
      <c r="BDE722" s="169"/>
      <c r="BDF722" s="169"/>
      <c r="BDG722" s="169"/>
      <c r="BDH722" s="169"/>
      <c r="BDI722" s="169"/>
      <c r="BDJ722" s="169"/>
      <c r="BDK722" s="169"/>
      <c r="BDL722" s="169"/>
      <c r="BDM722" s="169"/>
      <c r="BDN722" s="169"/>
      <c r="BDO722" s="169"/>
      <c r="BDP722" s="169"/>
      <c r="BDQ722" s="891"/>
      <c r="BDR722" s="891"/>
      <c r="BDS722" s="891"/>
      <c r="BDT722" s="891"/>
      <c r="BDU722" s="891"/>
      <c r="BDV722" s="891"/>
      <c r="BDW722" s="891"/>
      <c r="BDX722" s="891"/>
      <c r="BDY722" s="891"/>
      <c r="BDZ722" s="891"/>
      <c r="BEA722" s="891"/>
      <c r="BEB722" s="891"/>
      <c r="BEC722" s="891"/>
      <c r="BED722" s="891"/>
      <c r="BEE722" s="891"/>
      <c r="BEF722" s="891"/>
      <c r="BEG722" s="891"/>
      <c r="BEH722" s="891"/>
      <c r="BEI722" s="891"/>
      <c r="BEJ722" s="891"/>
      <c r="BEK722" s="891"/>
      <c r="BEL722" s="891"/>
      <c r="BEM722" s="891"/>
      <c r="BEN722" s="891"/>
      <c r="BEO722" s="89"/>
      <c r="BEP722" s="89"/>
      <c r="BEQ722" s="89"/>
      <c r="BER722" s="89"/>
      <c r="BES722" s="89"/>
      <c r="BET722" s="891"/>
      <c r="BEU722" s="891"/>
      <c r="BEV722" s="89"/>
      <c r="BEW722" s="89"/>
      <c r="BEX722" s="891"/>
      <c r="BEY722" s="891"/>
      <c r="BEZ722" s="89"/>
      <c r="BFA722" s="89"/>
      <c r="BFB722" s="891"/>
      <c r="BFC722" s="891"/>
      <c r="BFD722" s="891"/>
      <c r="BFE722" s="891"/>
      <c r="BFF722" s="891"/>
      <c r="BFG722" s="891"/>
      <c r="BFH722" s="891"/>
      <c r="BFI722" s="89"/>
      <c r="BFJ722" s="89"/>
      <c r="BFK722" s="891"/>
      <c r="BFL722" s="891"/>
      <c r="BFM722" s="89"/>
      <c r="BFN722" s="89"/>
      <c r="BFO722" s="891"/>
      <c r="BFP722" s="891"/>
      <c r="BFQ722" s="891"/>
      <c r="BFR722" s="891"/>
      <c r="BFS722" s="891"/>
      <c r="BFT722" s="204"/>
      <c r="BFU722" s="108"/>
      <c r="BFV722" s="891"/>
      <c r="BFW722" s="891"/>
      <c r="BFX722" s="891"/>
      <c r="BFY722" s="891"/>
      <c r="BFZ722" s="891"/>
      <c r="BGA722" s="891"/>
      <c r="BGB722" s="891"/>
      <c r="BGC722" s="169"/>
      <c r="BGD722" s="169"/>
      <c r="BGE722" s="169"/>
      <c r="BGF722" s="169"/>
      <c r="BGG722" s="169"/>
      <c r="BGH722" s="169"/>
      <c r="BGI722" s="169"/>
      <c r="BGJ722" s="169"/>
      <c r="BGK722" s="169"/>
      <c r="BGL722" s="169"/>
      <c r="BGM722" s="169"/>
      <c r="BGN722" s="169"/>
      <c r="BGO722" s="169"/>
      <c r="BGP722" s="169"/>
      <c r="BGQ722" s="169"/>
      <c r="BGR722" s="169"/>
      <c r="BGS722" s="169"/>
      <c r="BGT722" s="169"/>
      <c r="BGU722" s="169"/>
      <c r="BGV722" s="169"/>
      <c r="BGW722" s="169"/>
      <c r="BGX722" s="169"/>
      <c r="BGY722" s="169"/>
      <c r="BGZ722" s="169"/>
      <c r="BHA722" s="169"/>
      <c r="BHB722" s="169"/>
      <c r="BHC722" s="169"/>
      <c r="BHD722" s="169"/>
      <c r="BHE722" s="169"/>
      <c r="BHF722" s="169"/>
      <c r="BHG722" s="169"/>
      <c r="BHH722" s="169"/>
      <c r="BHI722" s="169"/>
      <c r="BHJ722" s="169"/>
      <c r="BHK722" s="169"/>
      <c r="BHL722" s="169"/>
      <c r="BHM722" s="169"/>
      <c r="BHN722" s="169"/>
      <c r="BHO722" s="169"/>
      <c r="BHP722" s="169"/>
      <c r="BHQ722" s="169"/>
      <c r="BHR722" s="169"/>
      <c r="BHS722" s="169"/>
      <c r="BHT722" s="169"/>
      <c r="BHU722" s="891"/>
      <c r="BHV722" s="891"/>
      <c r="BHW722" s="891"/>
      <c r="BHX722" s="891"/>
      <c r="BHY722" s="891"/>
      <c r="BHZ722" s="891"/>
      <c r="BIA722" s="891"/>
      <c r="BIB722" s="891"/>
      <c r="BIC722" s="891"/>
      <c r="BID722" s="891"/>
      <c r="BIE722" s="891"/>
      <c r="BIF722" s="891"/>
      <c r="BIG722" s="891"/>
      <c r="BIH722" s="891"/>
      <c r="BII722" s="891"/>
      <c r="BIJ722" s="891"/>
      <c r="BIK722" s="891"/>
      <c r="BIL722" s="891"/>
      <c r="BIM722" s="891"/>
      <c r="BIN722" s="891"/>
      <c r="BIO722" s="891"/>
      <c r="BIP722" s="891"/>
      <c r="BIQ722" s="891"/>
      <c r="BIR722" s="891"/>
      <c r="BIS722" s="89"/>
      <c r="BIT722" s="89"/>
      <c r="BIU722" s="89"/>
      <c r="BIV722" s="89"/>
      <c r="BIW722" s="89"/>
      <c r="BIX722" s="891"/>
      <c r="BIY722" s="891"/>
      <c r="BIZ722" s="89"/>
      <c r="BJA722" s="89"/>
      <c r="BJB722" s="891"/>
      <c r="BJC722" s="891"/>
      <c r="BJD722" s="89"/>
      <c r="BJE722" s="89"/>
      <c r="BJF722" s="891"/>
      <c r="BJG722" s="891"/>
      <c r="BJH722" s="891"/>
      <c r="BJI722" s="891"/>
      <c r="BJJ722" s="891"/>
      <c r="BJK722" s="891"/>
      <c r="BJL722" s="891"/>
      <c r="BJM722" s="89"/>
      <c r="BJN722" s="89"/>
      <c r="BJO722" s="891"/>
      <c r="BJP722" s="891"/>
      <c r="BJQ722" s="89"/>
      <c r="BJR722" s="89"/>
      <c r="BJS722" s="891"/>
      <c r="BJT722" s="891"/>
      <c r="BJU722" s="891"/>
      <c r="BJV722" s="891"/>
      <c r="BJW722" s="891"/>
      <c r="BJX722" s="204"/>
      <c r="BJY722" s="108"/>
      <c r="BJZ722" s="891"/>
      <c r="BKA722" s="891"/>
      <c r="BKB722" s="891"/>
      <c r="BKC722" s="891"/>
      <c r="BKD722" s="891"/>
      <c r="BKE722" s="891"/>
      <c r="BKF722" s="891"/>
      <c r="BKG722" s="169"/>
      <c r="BKH722" s="169"/>
      <c r="BKI722" s="169"/>
      <c r="BKJ722" s="169"/>
      <c r="BKK722" s="169"/>
      <c r="BKL722" s="169"/>
      <c r="BKM722" s="169"/>
      <c r="BKN722" s="169"/>
      <c r="BKO722" s="169"/>
      <c r="BKP722" s="169"/>
      <c r="BKQ722" s="169"/>
      <c r="BKR722" s="169"/>
      <c r="BKS722" s="169"/>
      <c r="BKT722" s="169"/>
      <c r="BKU722" s="169"/>
      <c r="BKV722" s="169"/>
      <c r="BKW722" s="169"/>
      <c r="BKX722" s="169"/>
      <c r="BKY722" s="169"/>
      <c r="BKZ722" s="169"/>
      <c r="BLA722" s="169"/>
      <c r="BLB722" s="169"/>
      <c r="BLC722" s="169"/>
      <c r="BLD722" s="169"/>
      <c r="BLE722" s="169"/>
      <c r="BLF722" s="169"/>
      <c r="BLG722" s="169"/>
      <c r="BLH722" s="169"/>
      <c r="BLI722" s="169"/>
      <c r="BLJ722" s="169"/>
      <c r="BLK722" s="169"/>
      <c r="BLL722" s="169"/>
      <c r="BLM722" s="169"/>
      <c r="BLN722" s="169"/>
      <c r="BLO722" s="169"/>
      <c r="BLP722" s="169"/>
      <c r="BLQ722" s="169"/>
      <c r="BLR722" s="169"/>
      <c r="BLS722" s="169"/>
      <c r="BLT722" s="169"/>
      <c r="BLU722" s="169"/>
      <c r="BLV722" s="169"/>
      <c r="BLW722" s="169"/>
      <c r="BLX722" s="169"/>
      <c r="BLY722" s="891"/>
      <c r="BLZ722" s="891"/>
      <c r="BMA722" s="891"/>
      <c r="BMB722" s="891"/>
      <c r="BMC722" s="891"/>
      <c r="BMD722" s="891"/>
      <c r="BME722" s="891"/>
      <c r="BMF722" s="891"/>
      <c r="BMG722" s="891"/>
      <c r="BMH722" s="891"/>
      <c r="BMI722" s="891"/>
      <c r="BMJ722" s="891"/>
      <c r="BMK722" s="891"/>
      <c r="BML722" s="891"/>
      <c r="BMM722" s="891"/>
      <c r="BMN722" s="891"/>
      <c r="BMO722" s="891"/>
      <c r="BMP722" s="891"/>
      <c r="BMQ722" s="891"/>
      <c r="BMR722" s="891"/>
      <c r="BMS722" s="891"/>
      <c r="BMT722" s="891"/>
      <c r="BMU722" s="891"/>
      <c r="BMV722" s="891"/>
      <c r="BMW722" s="89"/>
      <c r="BMX722" s="89"/>
      <c r="BMY722" s="89"/>
      <c r="BMZ722" s="89"/>
      <c r="BNA722" s="89"/>
      <c r="BNB722" s="891"/>
      <c r="BNC722" s="891"/>
      <c r="BND722" s="89"/>
      <c r="BNE722" s="89"/>
      <c r="BNF722" s="891"/>
      <c r="BNG722" s="891"/>
      <c r="BNH722" s="89"/>
      <c r="BNI722" s="89"/>
      <c r="BNJ722" s="891"/>
      <c r="BNK722" s="891"/>
      <c r="BNL722" s="891"/>
      <c r="BNM722" s="891"/>
      <c r="BNN722" s="891"/>
      <c r="BNO722" s="891"/>
      <c r="BNP722" s="891"/>
      <c r="BNQ722" s="89"/>
      <c r="BNR722" s="89"/>
      <c r="BNS722" s="891"/>
      <c r="BNT722" s="891"/>
      <c r="BNU722" s="89"/>
      <c r="BNV722" s="89"/>
      <c r="BNW722" s="891"/>
      <c r="BNX722" s="891"/>
      <c r="BNY722" s="891"/>
      <c r="BNZ722" s="891"/>
      <c r="BOA722" s="891"/>
      <c r="BOB722" s="204"/>
      <c r="BOC722" s="108"/>
      <c r="BOD722" s="891"/>
      <c r="BOE722" s="891"/>
      <c r="BOF722" s="891"/>
      <c r="BOG722" s="891"/>
      <c r="BOH722" s="891"/>
      <c r="BOI722" s="891"/>
      <c r="BOJ722" s="891"/>
      <c r="BOK722" s="169"/>
      <c r="BOL722" s="169"/>
      <c r="BOM722" s="169"/>
      <c r="BON722" s="169"/>
      <c r="BOO722" s="169"/>
      <c r="BOP722" s="169"/>
      <c r="BOQ722" s="169"/>
      <c r="BOR722" s="169"/>
      <c r="BOS722" s="169"/>
      <c r="BOT722" s="169"/>
      <c r="BOU722" s="169"/>
      <c r="BOV722" s="169"/>
      <c r="BOW722" s="169"/>
      <c r="BOX722" s="169"/>
      <c r="BOY722" s="169"/>
      <c r="BOZ722" s="169"/>
      <c r="BPA722" s="169"/>
      <c r="BPB722" s="169"/>
      <c r="BPC722" s="169"/>
      <c r="BPD722" s="169"/>
      <c r="BPE722" s="169"/>
      <c r="BPF722" s="169"/>
      <c r="BPG722" s="169"/>
      <c r="BPH722" s="169"/>
      <c r="BPI722" s="169"/>
      <c r="BPJ722" s="169"/>
      <c r="BPK722" s="169"/>
      <c r="BPL722" s="169"/>
      <c r="BPM722" s="169"/>
      <c r="BPN722" s="169"/>
      <c r="BPO722" s="169"/>
      <c r="BPP722" s="169"/>
      <c r="BPQ722" s="169"/>
      <c r="BPR722" s="169"/>
      <c r="BPS722" s="169"/>
      <c r="BPT722" s="169"/>
      <c r="BPU722" s="169"/>
      <c r="BPV722" s="169"/>
      <c r="BPW722" s="169"/>
      <c r="BPX722" s="169"/>
      <c r="BPY722" s="169"/>
      <c r="BPZ722" s="169"/>
      <c r="BQA722" s="169"/>
      <c r="BQB722" s="169"/>
      <c r="BQC722" s="891"/>
      <c r="BQD722" s="891"/>
      <c r="BQE722" s="891"/>
      <c r="BQF722" s="891"/>
      <c r="BQG722" s="891"/>
      <c r="BQH722" s="891"/>
      <c r="BQI722" s="891"/>
      <c r="BQJ722" s="891"/>
      <c r="BQK722" s="891"/>
      <c r="BQL722" s="891"/>
      <c r="BQM722" s="891"/>
      <c r="BQN722" s="891"/>
      <c r="BQO722" s="891"/>
      <c r="BQP722" s="891"/>
      <c r="BQQ722" s="891"/>
      <c r="BQR722" s="891"/>
      <c r="BQS722" s="891"/>
      <c r="BQT722" s="891"/>
      <c r="BQU722" s="891"/>
      <c r="BQV722" s="891"/>
      <c r="BQW722" s="891"/>
      <c r="BQX722" s="891"/>
      <c r="BQY722" s="891"/>
      <c r="BQZ722" s="891"/>
      <c r="BRA722" s="89"/>
      <c r="BRB722" s="89"/>
      <c r="BRC722" s="89"/>
      <c r="BRD722" s="89"/>
      <c r="BRE722" s="89"/>
      <c r="BRF722" s="891"/>
      <c r="BRG722" s="891"/>
      <c r="BRH722" s="89"/>
      <c r="BRI722" s="89"/>
      <c r="BRJ722" s="891"/>
      <c r="BRK722" s="891"/>
      <c r="BRL722" s="89"/>
      <c r="BRM722" s="89"/>
      <c r="BRN722" s="891"/>
      <c r="BRO722" s="891"/>
      <c r="BRP722" s="891"/>
      <c r="BRQ722" s="891"/>
      <c r="BRR722" s="891"/>
      <c r="BRS722" s="891"/>
      <c r="BRT722" s="891"/>
      <c r="BRU722" s="89"/>
      <c r="BRV722" s="89"/>
      <c r="BRW722" s="891"/>
      <c r="BRX722" s="891"/>
      <c r="BRY722" s="89"/>
      <c r="BRZ722" s="89"/>
      <c r="BSA722" s="891"/>
      <c r="BSB722" s="891"/>
      <c r="BSC722" s="891"/>
      <c r="BSD722" s="891"/>
      <c r="BSE722" s="891"/>
      <c r="BSF722" s="204"/>
      <c r="BSG722" s="108"/>
      <c r="BSH722" s="891"/>
      <c r="BSI722" s="891"/>
      <c r="BSJ722" s="891"/>
      <c r="BSK722" s="891"/>
      <c r="BSL722" s="891"/>
      <c r="BSM722" s="891"/>
      <c r="BSN722" s="891"/>
      <c r="BSO722" s="169"/>
      <c r="BSP722" s="169"/>
      <c r="BSQ722" s="169"/>
      <c r="BSR722" s="169"/>
      <c r="BSS722" s="169"/>
      <c r="BST722" s="169"/>
      <c r="BSU722" s="169"/>
      <c r="BSV722" s="169"/>
      <c r="BSW722" s="169"/>
      <c r="BSX722" s="169"/>
      <c r="BSY722" s="169"/>
      <c r="BSZ722" s="169"/>
      <c r="BTA722" s="169"/>
      <c r="BTB722" s="169"/>
      <c r="BTC722" s="169"/>
      <c r="BTD722" s="169"/>
      <c r="BTE722" s="169"/>
      <c r="BTF722" s="169"/>
      <c r="BTG722" s="169"/>
      <c r="BTH722" s="169"/>
      <c r="BTI722" s="169"/>
      <c r="BTJ722" s="169"/>
      <c r="BTK722" s="169"/>
      <c r="BTL722" s="169"/>
      <c r="BTM722" s="169"/>
      <c r="BTN722" s="169"/>
      <c r="BTO722" s="169"/>
      <c r="BTP722" s="169"/>
      <c r="BTQ722" s="169"/>
      <c r="BTR722" s="169"/>
      <c r="BTS722" s="169"/>
      <c r="BTT722" s="169"/>
      <c r="BTU722" s="169"/>
      <c r="BTV722" s="169"/>
      <c r="BTW722" s="169"/>
      <c r="BTX722" s="169"/>
      <c r="BTY722" s="169"/>
      <c r="BTZ722" s="169"/>
      <c r="BUA722" s="169"/>
      <c r="BUB722" s="169"/>
      <c r="BUC722" s="169"/>
      <c r="BUD722" s="169"/>
      <c r="BUE722" s="169"/>
      <c r="BUF722" s="169"/>
      <c r="BUG722" s="891"/>
      <c r="BUH722" s="891"/>
      <c r="BUI722" s="891"/>
      <c r="BUJ722" s="891"/>
      <c r="BUK722" s="891"/>
      <c r="BUL722" s="891"/>
      <c r="BUM722" s="891"/>
      <c r="BUN722" s="891"/>
      <c r="BUO722" s="891"/>
      <c r="BUP722" s="891"/>
      <c r="BUQ722" s="891"/>
      <c r="BUR722" s="891"/>
      <c r="BUS722" s="891"/>
      <c r="BUT722" s="891"/>
      <c r="BUU722" s="891"/>
      <c r="BUV722" s="891"/>
      <c r="BUW722" s="891"/>
      <c r="BUX722" s="891"/>
      <c r="BUY722" s="891"/>
      <c r="BUZ722" s="891"/>
      <c r="BVA722" s="891"/>
      <c r="BVB722" s="891"/>
      <c r="BVC722" s="891"/>
      <c r="BVD722" s="891"/>
      <c r="BVE722" s="89"/>
      <c r="BVF722" s="89"/>
      <c r="BVG722" s="89"/>
      <c r="BVH722" s="89"/>
      <c r="BVI722" s="89"/>
      <c r="BVJ722" s="891"/>
      <c r="BVK722" s="891"/>
      <c r="BVL722" s="89"/>
      <c r="BVM722" s="89"/>
      <c r="BVN722" s="891"/>
      <c r="BVO722" s="891"/>
      <c r="BVP722" s="89"/>
      <c r="BVQ722" s="89"/>
      <c r="BVR722" s="891"/>
      <c r="BVS722" s="891"/>
      <c r="BVT722" s="891"/>
      <c r="BVU722" s="891"/>
      <c r="BVV722" s="891"/>
      <c r="BVW722" s="891"/>
      <c r="BVX722" s="891"/>
      <c r="BVY722" s="89"/>
      <c r="BVZ722" s="89"/>
      <c r="BWA722" s="891"/>
      <c r="BWB722" s="891"/>
      <c r="BWC722" s="89"/>
      <c r="BWD722" s="89"/>
      <c r="BWE722" s="891"/>
      <c r="BWF722" s="891"/>
      <c r="BWG722" s="891"/>
      <c r="BWH722" s="891"/>
      <c r="BWI722" s="891"/>
      <c r="BWJ722" s="204"/>
      <c r="BWK722" s="108"/>
      <c r="BWL722" s="891"/>
      <c r="BWM722" s="891"/>
      <c r="BWN722" s="891"/>
      <c r="BWO722" s="891"/>
      <c r="BWP722" s="891"/>
      <c r="BWQ722" s="891"/>
      <c r="BWR722" s="891"/>
      <c r="BWS722" s="169"/>
      <c r="BWT722" s="169"/>
      <c r="BWU722" s="169"/>
      <c r="BWV722" s="169"/>
      <c r="BWW722" s="169"/>
      <c r="BWX722" s="169"/>
      <c r="BWY722" s="169"/>
      <c r="BWZ722" s="169"/>
      <c r="BXA722" s="169"/>
      <c r="BXB722" s="169"/>
      <c r="BXC722" s="169"/>
      <c r="BXD722" s="169"/>
      <c r="BXE722" s="169"/>
      <c r="BXF722" s="169"/>
      <c r="BXG722" s="169"/>
      <c r="BXH722" s="169"/>
      <c r="BXI722" s="169"/>
      <c r="BXJ722" s="169"/>
      <c r="BXK722" s="169"/>
      <c r="BXL722" s="169"/>
      <c r="BXM722" s="169"/>
      <c r="BXN722" s="169"/>
      <c r="BXO722" s="169"/>
      <c r="BXP722" s="169"/>
      <c r="BXQ722" s="169"/>
      <c r="BXR722" s="169"/>
      <c r="BXS722" s="169"/>
      <c r="BXT722" s="169"/>
      <c r="BXU722" s="169"/>
      <c r="BXV722" s="169"/>
      <c r="BXW722" s="169"/>
      <c r="BXX722" s="169"/>
      <c r="BXY722" s="169"/>
      <c r="BXZ722" s="169"/>
      <c r="BYA722" s="169"/>
      <c r="BYB722" s="169"/>
      <c r="BYC722" s="169"/>
      <c r="BYD722" s="169"/>
      <c r="BYE722" s="169"/>
      <c r="BYF722" s="169"/>
      <c r="BYG722" s="169"/>
      <c r="BYH722" s="169"/>
      <c r="BYI722" s="169"/>
      <c r="BYJ722" s="169"/>
      <c r="BYK722" s="891"/>
      <c r="BYL722" s="891"/>
      <c r="BYM722" s="891"/>
      <c r="BYN722" s="891"/>
      <c r="BYO722" s="891"/>
      <c r="BYP722" s="891"/>
      <c r="BYQ722" s="891"/>
      <c r="BYR722" s="891"/>
      <c r="BYS722" s="891"/>
      <c r="BYT722" s="891"/>
      <c r="BYU722" s="891"/>
      <c r="BYV722" s="891"/>
      <c r="BYW722" s="891"/>
      <c r="BYX722" s="891"/>
      <c r="BYY722" s="891"/>
      <c r="BYZ722" s="891"/>
      <c r="BZA722" s="891"/>
      <c r="BZB722" s="891"/>
      <c r="BZC722" s="891"/>
      <c r="BZD722" s="891"/>
      <c r="BZE722" s="891"/>
      <c r="BZF722" s="891"/>
      <c r="BZG722" s="891"/>
      <c r="BZH722" s="891"/>
      <c r="BZI722" s="89"/>
      <c r="BZJ722" s="89"/>
      <c r="BZK722" s="89"/>
      <c r="BZL722" s="89"/>
      <c r="BZM722" s="89"/>
      <c r="BZN722" s="891"/>
      <c r="BZO722" s="891"/>
      <c r="BZP722" s="89"/>
      <c r="BZQ722" s="89"/>
      <c r="BZR722" s="891"/>
      <c r="BZS722" s="891"/>
      <c r="BZT722" s="89"/>
      <c r="BZU722" s="89"/>
      <c r="BZV722" s="891"/>
      <c r="BZW722" s="891"/>
      <c r="BZX722" s="891"/>
      <c r="BZY722" s="891"/>
      <c r="BZZ722" s="891"/>
      <c r="CAA722" s="891"/>
      <c r="CAB722" s="891"/>
      <c r="CAC722" s="89"/>
      <c r="CAD722" s="89"/>
      <c r="CAE722" s="891"/>
      <c r="CAF722" s="891"/>
      <c r="CAG722" s="89"/>
      <c r="CAH722" s="89"/>
      <c r="CAI722" s="891"/>
      <c r="CAJ722" s="891"/>
      <c r="CAK722" s="891"/>
      <c r="CAL722" s="891"/>
      <c r="CAM722" s="891"/>
      <c r="CAN722" s="204"/>
      <c r="CAO722" s="108"/>
      <c r="CAP722" s="891"/>
      <c r="CAQ722" s="891"/>
      <c r="CAR722" s="891"/>
      <c r="CAS722" s="891"/>
      <c r="CAT722" s="891"/>
      <c r="CAU722" s="891"/>
      <c r="CAV722" s="891"/>
      <c r="CAW722" s="169"/>
      <c r="CAX722" s="169"/>
      <c r="CAY722" s="169"/>
      <c r="CAZ722" s="169"/>
      <c r="CBA722" s="169"/>
      <c r="CBB722" s="169"/>
      <c r="CBC722" s="169"/>
      <c r="CBD722" s="169"/>
      <c r="CBE722" s="169"/>
      <c r="CBF722" s="169"/>
      <c r="CBG722" s="169"/>
      <c r="CBH722" s="169"/>
      <c r="CBI722" s="169"/>
      <c r="CBJ722" s="169"/>
      <c r="CBK722" s="169"/>
      <c r="CBL722" s="169"/>
      <c r="CBM722" s="169"/>
      <c r="CBN722" s="169"/>
      <c r="CBO722" s="169"/>
      <c r="CBP722" s="169"/>
      <c r="CBQ722" s="169"/>
      <c r="CBR722" s="169"/>
      <c r="CBS722" s="169"/>
      <c r="CBT722" s="169"/>
      <c r="CBU722" s="169"/>
      <c r="CBV722" s="169"/>
      <c r="CBW722" s="169"/>
      <c r="CBX722" s="169"/>
      <c r="CBY722" s="169"/>
      <c r="CBZ722" s="169"/>
      <c r="CCA722" s="169"/>
      <c r="CCB722" s="169"/>
      <c r="CCC722" s="169"/>
      <c r="CCD722" s="169"/>
      <c r="CCE722" s="169"/>
      <c r="CCF722" s="169"/>
      <c r="CCG722" s="169"/>
      <c r="CCH722" s="169"/>
      <c r="CCI722" s="169"/>
      <c r="CCJ722" s="169"/>
      <c r="CCK722" s="169"/>
      <c r="CCL722" s="169"/>
      <c r="CCM722" s="169"/>
      <c r="CCN722" s="169"/>
      <c r="CCO722" s="891"/>
      <c r="CCP722" s="891"/>
      <c r="CCQ722" s="891"/>
      <c r="CCR722" s="891"/>
      <c r="CCS722" s="891"/>
      <c r="CCT722" s="891"/>
      <c r="CCU722" s="891"/>
      <c r="CCV722" s="891"/>
      <c r="CCW722" s="891"/>
      <c r="CCX722" s="891"/>
      <c r="CCY722" s="891"/>
      <c r="CCZ722" s="891"/>
      <c r="CDA722" s="891"/>
      <c r="CDB722" s="891"/>
      <c r="CDC722" s="891"/>
      <c r="CDD722" s="891"/>
      <c r="CDE722" s="891"/>
      <c r="CDF722" s="891"/>
      <c r="CDG722" s="891"/>
      <c r="CDH722" s="891"/>
      <c r="CDI722" s="891"/>
      <c r="CDJ722" s="891"/>
      <c r="CDK722" s="891"/>
      <c r="CDL722" s="891"/>
      <c r="CDM722" s="89"/>
      <c r="CDN722" s="89"/>
      <c r="CDO722" s="89"/>
      <c r="CDP722" s="89"/>
      <c r="CDQ722" s="89"/>
      <c r="CDR722" s="891"/>
      <c r="CDS722" s="891"/>
      <c r="CDT722" s="89"/>
      <c r="CDU722" s="89"/>
      <c r="CDV722" s="891"/>
      <c r="CDW722" s="891"/>
      <c r="CDX722" s="89"/>
      <c r="CDY722" s="89"/>
      <c r="CDZ722" s="891"/>
      <c r="CEA722" s="891"/>
      <c r="CEB722" s="891"/>
      <c r="CEC722" s="891"/>
      <c r="CED722" s="891"/>
      <c r="CEE722" s="891"/>
      <c r="CEF722" s="891"/>
      <c r="CEG722" s="89"/>
      <c r="CEH722" s="89"/>
      <c r="CEI722" s="891"/>
      <c r="CEJ722" s="891"/>
      <c r="CEK722" s="89"/>
      <c r="CEL722" s="89"/>
      <c r="CEM722" s="891"/>
      <c r="CEN722" s="891"/>
      <c r="CEO722" s="891"/>
      <c r="CEP722" s="891"/>
      <c r="CEQ722" s="891"/>
      <c r="CER722" s="204"/>
      <c r="CES722" s="108"/>
      <c r="CET722" s="891"/>
      <c r="CEU722" s="891"/>
      <c r="CEV722" s="891"/>
      <c r="CEW722" s="891"/>
      <c r="CEX722" s="891"/>
      <c r="CEY722" s="891"/>
      <c r="CEZ722" s="891"/>
      <c r="CFA722" s="169"/>
      <c r="CFB722" s="169"/>
      <c r="CFC722" s="169"/>
      <c r="CFD722" s="169"/>
      <c r="CFE722" s="169"/>
      <c r="CFF722" s="169"/>
      <c r="CFG722" s="169"/>
      <c r="CFH722" s="169"/>
      <c r="CFI722" s="169"/>
      <c r="CFJ722" s="169"/>
      <c r="CFK722" s="169"/>
      <c r="CFL722" s="169"/>
      <c r="CFM722" s="169"/>
      <c r="CFN722" s="169"/>
      <c r="CFO722" s="169"/>
      <c r="CFP722" s="169"/>
      <c r="CFQ722" s="169"/>
      <c r="CFR722" s="169"/>
      <c r="CFS722" s="169"/>
      <c r="CFT722" s="169"/>
      <c r="CFU722" s="169"/>
      <c r="CFV722" s="169"/>
      <c r="CFW722" s="169"/>
      <c r="CFX722" s="169"/>
      <c r="CFY722" s="169"/>
      <c r="CFZ722" s="169"/>
      <c r="CGA722" s="169"/>
      <c r="CGB722" s="169"/>
      <c r="CGC722" s="169"/>
      <c r="CGD722" s="169"/>
      <c r="CGE722" s="169"/>
      <c r="CGF722" s="169"/>
      <c r="CGG722" s="169"/>
      <c r="CGH722" s="169"/>
      <c r="CGI722" s="169"/>
      <c r="CGJ722" s="169"/>
      <c r="CGK722" s="169"/>
      <c r="CGL722" s="169"/>
      <c r="CGM722" s="169"/>
      <c r="CGN722" s="169"/>
      <c r="CGO722" s="169"/>
      <c r="CGP722" s="169"/>
      <c r="CGQ722" s="169"/>
      <c r="CGR722" s="169"/>
      <c r="CGS722" s="891"/>
      <c r="CGT722" s="891"/>
      <c r="CGU722" s="891"/>
      <c r="CGV722" s="891"/>
      <c r="CGW722" s="891"/>
      <c r="CGX722" s="891"/>
      <c r="CGY722" s="891"/>
      <c r="CGZ722" s="891"/>
      <c r="CHA722" s="891"/>
      <c r="CHB722" s="891"/>
      <c r="CHC722" s="891"/>
      <c r="CHD722" s="891"/>
      <c r="CHE722" s="891"/>
      <c r="CHF722" s="891"/>
      <c r="CHG722" s="891"/>
      <c r="CHH722" s="891"/>
      <c r="CHI722" s="891"/>
      <c r="CHJ722" s="891"/>
      <c r="CHK722" s="891"/>
      <c r="CHL722" s="891"/>
      <c r="CHM722" s="891"/>
      <c r="CHN722" s="891"/>
      <c r="CHO722" s="891"/>
      <c r="CHP722" s="891"/>
      <c r="CHQ722" s="89"/>
      <c r="CHR722" s="89"/>
      <c r="CHS722" s="89"/>
      <c r="CHT722" s="89"/>
      <c r="CHU722" s="89"/>
      <c r="CHV722" s="891"/>
      <c r="CHW722" s="891"/>
      <c r="CHX722" s="89"/>
      <c r="CHY722" s="89"/>
      <c r="CHZ722" s="891"/>
      <c r="CIA722" s="891"/>
      <c r="CIB722" s="89"/>
      <c r="CIC722" s="89"/>
      <c r="CID722" s="891"/>
      <c r="CIE722" s="891"/>
      <c r="CIF722" s="891"/>
      <c r="CIG722" s="891"/>
      <c r="CIH722" s="891"/>
      <c r="CII722" s="891"/>
      <c r="CIJ722" s="891"/>
      <c r="CIK722" s="89"/>
      <c r="CIL722" s="89"/>
      <c r="CIM722" s="891"/>
      <c r="CIN722" s="891"/>
      <c r="CIO722" s="89"/>
      <c r="CIP722" s="89"/>
      <c r="CIQ722" s="891"/>
      <c r="CIR722" s="891"/>
      <c r="CIS722" s="891"/>
      <c r="CIT722" s="891"/>
      <c r="CIU722" s="891"/>
      <c r="CIV722" s="204"/>
      <c r="CIW722" s="108"/>
      <c r="CIX722" s="891"/>
      <c r="CIY722" s="891"/>
      <c r="CIZ722" s="891"/>
      <c r="CJA722" s="891"/>
      <c r="CJB722" s="891"/>
      <c r="CJC722" s="891"/>
      <c r="CJD722" s="891"/>
      <c r="CJE722" s="169"/>
      <c r="CJF722" s="169"/>
      <c r="CJG722" s="169"/>
      <c r="CJH722" s="169"/>
      <c r="CJI722" s="169"/>
      <c r="CJJ722" s="169"/>
      <c r="CJK722" s="169"/>
      <c r="CJL722" s="169"/>
      <c r="CJM722" s="169"/>
      <c r="CJN722" s="169"/>
      <c r="CJO722" s="169"/>
      <c r="CJP722" s="169"/>
      <c r="CJQ722" s="169"/>
      <c r="CJR722" s="169"/>
      <c r="CJS722" s="169"/>
      <c r="CJT722" s="169"/>
      <c r="CJU722" s="169"/>
      <c r="CJV722" s="169"/>
      <c r="CJW722" s="169"/>
      <c r="CJX722" s="169"/>
      <c r="CJY722" s="169"/>
      <c r="CJZ722" s="169"/>
      <c r="CKA722" s="169"/>
      <c r="CKB722" s="169"/>
      <c r="CKC722" s="169"/>
      <c r="CKD722" s="169"/>
      <c r="CKE722" s="169"/>
      <c r="CKF722" s="169"/>
      <c r="CKG722" s="169"/>
      <c r="CKH722" s="169"/>
      <c r="CKI722" s="169"/>
      <c r="CKJ722" s="169"/>
      <c r="CKK722" s="169"/>
      <c r="CKL722" s="169"/>
      <c r="CKM722" s="169"/>
      <c r="CKN722" s="169"/>
      <c r="CKO722" s="169"/>
      <c r="CKP722" s="169"/>
      <c r="CKQ722" s="169"/>
      <c r="CKR722" s="169"/>
      <c r="CKS722" s="169"/>
      <c r="CKT722" s="169"/>
      <c r="CKU722" s="169"/>
      <c r="CKV722" s="169"/>
      <c r="CKW722" s="891"/>
      <c r="CKX722" s="891"/>
      <c r="CKY722" s="891"/>
      <c r="CKZ722" s="891"/>
      <c r="CLA722" s="891"/>
      <c r="CLB722" s="891"/>
      <c r="CLC722" s="891"/>
      <c r="CLD722" s="891"/>
      <c r="CLE722" s="891"/>
      <c r="CLF722" s="891"/>
      <c r="CLG722" s="891"/>
      <c r="CLH722" s="891"/>
      <c r="CLI722" s="891"/>
      <c r="CLJ722" s="891"/>
      <c r="CLK722" s="891"/>
      <c r="CLL722" s="891"/>
      <c r="CLM722" s="891"/>
      <c r="CLN722" s="891"/>
      <c r="CLO722" s="891"/>
      <c r="CLP722" s="891"/>
      <c r="CLQ722" s="891"/>
      <c r="CLR722" s="891"/>
      <c r="CLS722" s="891"/>
      <c r="CLT722" s="891"/>
      <c r="CLU722" s="89"/>
      <c r="CLV722" s="89"/>
      <c r="CLW722" s="89"/>
      <c r="CLX722" s="89"/>
      <c r="CLY722" s="89"/>
      <c r="CLZ722" s="891"/>
      <c r="CMA722" s="891"/>
      <c r="CMB722" s="89"/>
      <c r="CMC722" s="89"/>
      <c r="CMD722" s="891"/>
      <c r="CME722" s="891"/>
      <c r="CMF722" s="89"/>
      <c r="CMG722" s="89"/>
      <c r="CMH722" s="891"/>
      <c r="CMI722" s="891"/>
      <c r="CMJ722" s="891"/>
      <c r="CMK722" s="891"/>
      <c r="CML722" s="891"/>
      <c r="CMM722" s="891"/>
      <c r="CMN722" s="891"/>
      <c r="CMO722" s="89"/>
      <c r="CMP722" s="89"/>
      <c r="CMQ722" s="891"/>
      <c r="CMR722" s="891"/>
      <c r="CMS722" s="89"/>
      <c r="CMT722" s="89"/>
      <c r="CMU722" s="891"/>
      <c r="CMV722" s="891"/>
      <c r="CMW722" s="891"/>
      <c r="CMX722" s="891"/>
      <c r="CMY722" s="891"/>
      <c r="CMZ722" s="204"/>
      <c r="CNA722" s="108"/>
      <c r="CNB722" s="891"/>
      <c r="CNC722" s="891"/>
      <c r="CND722" s="891"/>
      <c r="CNE722" s="891"/>
      <c r="CNF722" s="891"/>
      <c r="CNG722" s="891"/>
      <c r="CNH722" s="891"/>
      <c r="CNI722" s="169"/>
      <c r="CNJ722" s="169"/>
      <c r="CNK722" s="169"/>
      <c r="CNL722" s="169"/>
      <c r="CNM722" s="169"/>
      <c r="CNN722" s="169"/>
      <c r="CNO722" s="169"/>
      <c r="CNP722" s="169"/>
      <c r="CNQ722" s="169"/>
      <c r="CNR722" s="169"/>
      <c r="CNS722" s="169"/>
      <c r="CNT722" s="169"/>
      <c r="CNU722" s="169"/>
      <c r="CNV722" s="169"/>
      <c r="CNW722" s="169"/>
      <c r="CNX722" s="169"/>
      <c r="CNY722" s="169"/>
      <c r="CNZ722" s="169"/>
      <c r="COA722" s="169"/>
      <c r="COB722" s="169"/>
      <c r="COC722" s="169"/>
      <c r="COD722" s="169"/>
      <c r="COE722" s="169"/>
      <c r="COF722" s="169"/>
      <c r="COG722" s="169"/>
      <c r="COH722" s="169"/>
      <c r="COI722" s="169"/>
      <c r="COJ722" s="169"/>
      <c r="COK722" s="169"/>
      <c r="COL722" s="169"/>
      <c r="COM722" s="169"/>
      <c r="CON722" s="169"/>
      <c r="COO722" s="169"/>
      <c r="COP722" s="169"/>
      <c r="COQ722" s="169"/>
      <c r="COR722" s="169"/>
      <c r="COS722" s="169"/>
      <c r="COT722" s="169"/>
      <c r="COU722" s="169"/>
      <c r="COV722" s="169"/>
      <c r="COW722" s="169"/>
      <c r="COX722" s="169"/>
      <c r="COY722" s="169"/>
      <c r="COZ722" s="169"/>
      <c r="CPA722" s="891"/>
      <c r="CPB722" s="891"/>
      <c r="CPC722" s="891"/>
      <c r="CPD722" s="891"/>
      <c r="CPE722" s="891"/>
      <c r="CPF722" s="891"/>
      <c r="CPG722" s="891"/>
      <c r="CPH722" s="891"/>
      <c r="CPI722" s="891"/>
      <c r="CPJ722" s="891"/>
      <c r="CPK722" s="891"/>
      <c r="CPL722" s="891"/>
      <c r="CPM722" s="891"/>
      <c r="CPN722" s="891"/>
      <c r="CPO722" s="891"/>
      <c r="CPP722" s="891"/>
      <c r="CPQ722" s="891"/>
      <c r="CPR722" s="891"/>
      <c r="CPS722" s="891"/>
      <c r="CPT722" s="891"/>
      <c r="CPU722" s="891"/>
      <c r="CPV722" s="891"/>
      <c r="CPW722" s="891"/>
      <c r="CPX722" s="891"/>
      <c r="CPY722" s="89"/>
      <c r="CPZ722" s="89"/>
      <c r="CQA722" s="89"/>
      <c r="CQB722" s="89"/>
      <c r="CQC722" s="89"/>
      <c r="CQD722" s="891"/>
      <c r="CQE722" s="891"/>
      <c r="CQF722" s="89"/>
      <c r="CQG722" s="89"/>
      <c r="CQH722" s="891"/>
      <c r="CQI722" s="891"/>
      <c r="CQJ722" s="89"/>
      <c r="CQK722" s="89"/>
      <c r="CQL722" s="891"/>
      <c r="CQM722" s="891"/>
      <c r="CQN722" s="891"/>
      <c r="CQO722" s="891"/>
      <c r="CQP722" s="891"/>
      <c r="CQQ722" s="891"/>
      <c r="CQR722" s="891"/>
      <c r="CQS722" s="89"/>
      <c r="CQT722" s="89"/>
      <c r="CQU722" s="891"/>
      <c r="CQV722" s="891"/>
      <c r="CQW722" s="89"/>
      <c r="CQX722" s="89"/>
      <c r="CQY722" s="891"/>
      <c r="CQZ722" s="891"/>
      <c r="CRA722" s="891"/>
      <c r="CRB722" s="891"/>
      <c r="CRC722" s="891"/>
      <c r="CRD722" s="204"/>
      <c r="CRE722" s="108"/>
      <c r="CRF722" s="891"/>
      <c r="CRG722" s="891"/>
      <c r="CRH722" s="891"/>
      <c r="CRI722" s="891"/>
      <c r="CRJ722" s="891"/>
      <c r="CRK722" s="891"/>
      <c r="CRL722" s="891"/>
      <c r="CRM722" s="169"/>
      <c r="CRN722" s="169"/>
      <c r="CRO722" s="169"/>
      <c r="CRP722" s="169"/>
      <c r="CRQ722" s="169"/>
      <c r="CRR722" s="169"/>
      <c r="CRS722" s="169"/>
      <c r="CRT722" s="169"/>
      <c r="CRU722" s="169"/>
      <c r="CRV722" s="169"/>
      <c r="CRW722" s="169"/>
      <c r="CRX722" s="169"/>
      <c r="CRY722" s="169"/>
      <c r="CRZ722" s="169"/>
      <c r="CSA722" s="169"/>
      <c r="CSB722" s="169"/>
      <c r="CSC722" s="169"/>
      <c r="CSD722" s="169"/>
      <c r="CSE722" s="169"/>
      <c r="CSF722" s="169"/>
      <c r="CSG722" s="169"/>
      <c r="CSH722" s="169"/>
      <c r="CSI722" s="169"/>
      <c r="CSJ722" s="169"/>
      <c r="CSK722" s="169"/>
      <c r="CSL722" s="169"/>
      <c r="CSM722" s="169"/>
      <c r="CSN722" s="169"/>
      <c r="CSO722" s="169"/>
      <c r="CSP722" s="169"/>
      <c r="CSQ722" s="169"/>
      <c r="CSR722" s="169"/>
      <c r="CSS722" s="169"/>
      <c r="CST722" s="169"/>
      <c r="CSU722" s="169"/>
      <c r="CSV722" s="169"/>
      <c r="CSW722" s="169"/>
      <c r="CSX722" s="169"/>
      <c r="CSY722" s="169"/>
      <c r="CSZ722" s="169"/>
      <c r="CTA722" s="169"/>
      <c r="CTB722" s="169"/>
      <c r="CTC722" s="169"/>
      <c r="CTD722" s="169"/>
      <c r="CTE722" s="891"/>
      <c r="CTF722" s="891"/>
      <c r="CTG722" s="891"/>
      <c r="CTH722" s="891"/>
      <c r="CTI722" s="891"/>
      <c r="CTJ722" s="891"/>
      <c r="CTK722" s="891"/>
      <c r="CTL722" s="891"/>
      <c r="CTM722" s="891"/>
      <c r="CTN722" s="891"/>
      <c r="CTO722" s="891"/>
      <c r="CTP722" s="891"/>
      <c r="CTQ722" s="891"/>
      <c r="CTR722" s="891"/>
      <c r="CTS722" s="891"/>
      <c r="CTT722" s="891"/>
      <c r="CTU722" s="891"/>
      <c r="CTV722" s="891"/>
      <c r="CTW722" s="891"/>
      <c r="CTX722" s="891"/>
      <c r="CTY722" s="891"/>
      <c r="CTZ722" s="891"/>
      <c r="CUA722" s="891"/>
      <c r="CUB722" s="891"/>
      <c r="CUC722" s="89"/>
      <c r="CUD722" s="89"/>
      <c r="CUE722" s="89"/>
      <c r="CUF722" s="89"/>
      <c r="CUG722" s="89"/>
      <c r="CUH722" s="891"/>
      <c r="CUI722" s="891"/>
      <c r="CUJ722" s="89"/>
      <c r="CUK722" s="89"/>
      <c r="CUL722" s="891"/>
      <c r="CUM722" s="891"/>
      <c r="CUN722" s="89"/>
      <c r="CUO722" s="89"/>
      <c r="CUP722" s="891"/>
      <c r="CUQ722" s="891"/>
      <c r="CUR722" s="891"/>
      <c r="CUS722" s="891"/>
      <c r="CUT722" s="891"/>
      <c r="CUU722" s="891"/>
      <c r="CUV722" s="891"/>
      <c r="CUW722" s="89"/>
      <c r="CUX722" s="89"/>
      <c r="CUY722" s="891"/>
      <c r="CUZ722" s="891"/>
      <c r="CVA722" s="89"/>
      <c r="CVB722" s="89"/>
      <c r="CVC722" s="891"/>
      <c r="CVD722" s="891"/>
      <c r="CVE722" s="891"/>
      <c r="CVF722" s="891"/>
      <c r="CVG722" s="891"/>
      <c r="CVH722" s="204"/>
      <c r="CVI722" s="108"/>
      <c r="CVJ722" s="891"/>
      <c r="CVK722" s="891"/>
      <c r="CVL722" s="891"/>
      <c r="CVM722" s="891"/>
      <c r="CVN722" s="891"/>
      <c r="CVO722" s="891"/>
      <c r="CVP722" s="891"/>
      <c r="CVQ722" s="169"/>
      <c r="CVR722" s="169"/>
      <c r="CVS722" s="169"/>
      <c r="CVT722" s="169"/>
      <c r="CVU722" s="169"/>
      <c r="CVV722" s="169"/>
      <c r="CVW722" s="169"/>
      <c r="CVX722" s="169"/>
      <c r="CVY722" s="169"/>
      <c r="CVZ722" s="169"/>
      <c r="CWA722" s="169"/>
      <c r="CWB722" s="169"/>
      <c r="CWC722" s="169"/>
      <c r="CWD722" s="169"/>
      <c r="CWE722" s="169"/>
      <c r="CWF722" s="169"/>
      <c r="CWG722" s="169"/>
      <c r="CWH722" s="169"/>
      <c r="CWI722" s="169"/>
      <c r="CWJ722" s="169"/>
      <c r="CWK722" s="169"/>
      <c r="CWL722" s="169"/>
      <c r="CWM722" s="169"/>
      <c r="CWN722" s="169"/>
      <c r="CWO722" s="169"/>
      <c r="CWP722" s="169"/>
      <c r="CWQ722" s="169"/>
      <c r="CWR722" s="169"/>
      <c r="CWS722" s="169"/>
      <c r="CWT722" s="169"/>
      <c r="CWU722" s="169"/>
      <c r="CWV722" s="169"/>
      <c r="CWW722" s="169"/>
      <c r="CWX722" s="169"/>
      <c r="CWY722" s="169"/>
      <c r="CWZ722" s="169"/>
      <c r="CXA722" s="169"/>
      <c r="CXB722" s="169"/>
      <c r="CXC722" s="169"/>
      <c r="CXD722" s="169"/>
      <c r="CXE722" s="169"/>
      <c r="CXF722" s="169"/>
      <c r="CXG722" s="169"/>
      <c r="CXH722" s="169"/>
      <c r="CXI722" s="891"/>
      <c r="CXJ722" s="891"/>
      <c r="CXK722" s="891"/>
      <c r="CXL722" s="891"/>
      <c r="CXM722" s="891"/>
      <c r="CXN722" s="891"/>
      <c r="CXO722" s="891"/>
      <c r="CXP722" s="891"/>
      <c r="CXQ722" s="891"/>
      <c r="CXR722" s="891"/>
      <c r="CXS722" s="891"/>
      <c r="CXT722" s="891"/>
      <c r="CXU722" s="891"/>
      <c r="CXV722" s="891"/>
      <c r="CXW722" s="891"/>
      <c r="CXX722" s="891"/>
      <c r="CXY722" s="891"/>
      <c r="CXZ722" s="891"/>
      <c r="CYA722" s="891"/>
      <c r="CYB722" s="891"/>
      <c r="CYC722" s="891"/>
      <c r="CYD722" s="891"/>
      <c r="CYE722" s="891"/>
      <c r="CYF722" s="891"/>
      <c r="CYG722" s="89"/>
      <c r="CYH722" s="89"/>
      <c r="CYI722" s="89"/>
      <c r="CYJ722" s="89"/>
      <c r="CYK722" s="89"/>
      <c r="CYL722" s="891"/>
      <c r="CYM722" s="891"/>
      <c r="CYN722" s="89"/>
      <c r="CYO722" s="89"/>
      <c r="CYP722" s="891"/>
      <c r="CYQ722" s="891"/>
      <c r="CYR722" s="89"/>
      <c r="CYS722" s="89"/>
      <c r="CYT722" s="891"/>
      <c r="CYU722" s="891"/>
      <c r="CYV722" s="891"/>
      <c r="CYW722" s="891"/>
      <c r="CYX722" s="891"/>
      <c r="CYY722" s="891"/>
      <c r="CYZ722" s="891"/>
      <c r="CZA722" s="89"/>
      <c r="CZB722" s="89"/>
      <c r="CZC722" s="891"/>
      <c r="CZD722" s="891"/>
      <c r="CZE722" s="89"/>
      <c r="CZF722" s="89"/>
      <c r="CZG722" s="891"/>
      <c r="CZH722" s="891"/>
      <c r="CZI722" s="891"/>
      <c r="CZJ722" s="891"/>
      <c r="CZK722" s="891"/>
      <c r="CZL722" s="204"/>
      <c r="CZM722" s="108"/>
      <c r="CZN722" s="891"/>
      <c r="CZO722" s="891"/>
      <c r="CZP722" s="891"/>
      <c r="CZQ722" s="891"/>
      <c r="CZR722" s="891"/>
      <c r="CZS722" s="891"/>
      <c r="CZT722" s="891"/>
      <c r="CZU722" s="169"/>
      <c r="CZV722" s="169"/>
      <c r="CZW722" s="169"/>
      <c r="CZX722" s="169"/>
      <c r="CZY722" s="169"/>
      <c r="CZZ722" s="169"/>
      <c r="DAA722" s="169"/>
      <c r="DAB722" s="169"/>
      <c r="DAC722" s="169"/>
      <c r="DAD722" s="169"/>
      <c r="DAE722" s="169"/>
      <c r="DAF722" s="169"/>
      <c r="DAG722" s="169"/>
      <c r="DAH722" s="169"/>
      <c r="DAI722" s="169"/>
      <c r="DAJ722" s="169"/>
      <c r="DAK722" s="169"/>
      <c r="DAL722" s="169"/>
      <c r="DAM722" s="169"/>
      <c r="DAN722" s="169"/>
      <c r="DAO722" s="169"/>
      <c r="DAP722" s="169"/>
      <c r="DAQ722" s="169"/>
      <c r="DAR722" s="169"/>
      <c r="DAS722" s="169"/>
      <c r="DAT722" s="169"/>
      <c r="DAU722" s="169"/>
      <c r="DAV722" s="169"/>
      <c r="DAW722" s="169"/>
      <c r="DAX722" s="169"/>
      <c r="DAY722" s="169"/>
      <c r="DAZ722" s="169"/>
      <c r="DBA722" s="169"/>
      <c r="DBB722" s="169"/>
      <c r="DBC722" s="169"/>
      <c r="DBD722" s="169"/>
      <c r="DBE722" s="169"/>
      <c r="DBF722" s="169"/>
      <c r="DBG722" s="169"/>
      <c r="DBH722" s="169"/>
      <c r="DBI722" s="169"/>
      <c r="DBJ722" s="169"/>
      <c r="DBK722" s="169"/>
      <c r="DBL722" s="169"/>
      <c r="DBM722" s="891"/>
      <c r="DBN722" s="891"/>
      <c r="DBO722" s="891"/>
      <c r="DBP722" s="891"/>
      <c r="DBQ722" s="891"/>
      <c r="DBR722" s="891"/>
      <c r="DBS722" s="891"/>
      <c r="DBT722" s="891"/>
      <c r="DBU722" s="891"/>
      <c r="DBV722" s="891"/>
      <c r="DBW722" s="891"/>
      <c r="DBX722" s="891"/>
      <c r="DBY722" s="891"/>
      <c r="DBZ722" s="891"/>
      <c r="DCA722" s="891"/>
      <c r="DCB722" s="891"/>
      <c r="DCC722" s="891"/>
      <c r="DCD722" s="891"/>
      <c r="DCE722" s="891"/>
      <c r="DCF722" s="891"/>
      <c r="DCG722" s="891"/>
      <c r="DCH722" s="891"/>
      <c r="DCI722" s="891"/>
      <c r="DCJ722" s="891"/>
      <c r="DCK722" s="89"/>
      <c r="DCL722" s="89"/>
      <c r="DCM722" s="89"/>
      <c r="DCN722" s="89"/>
      <c r="DCO722" s="89"/>
      <c r="DCP722" s="891"/>
      <c r="DCQ722" s="891"/>
      <c r="DCR722" s="89"/>
      <c r="DCS722" s="89"/>
      <c r="DCT722" s="891"/>
      <c r="DCU722" s="891"/>
      <c r="DCV722" s="89"/>
      <c r="DCW722" s="89"/>
      <c r="DCX722" s="891"/>
      <c r="DCY722" s="891"/>
      <c r="DCZ722" s="891"/>
      <c r="DDA722" s="891"/>
      <c r="DDB722" s="891"/>
      <c r="DDC722" s="891"/>
      <c r="DDD722" s="891"/>
      <c r="DDE722" s="89"/>
      <c r="DDF722" s="89"/>
      <c r="DDG722" s="891"/>
      <c r="DDH722" s="891"/>
      <c r="DDI722" s="89"/>
      <c r="DDJ722" s="89"/>
      <c r="DDK722" s="891"/>
      <c r="DDL722" s="891"/>
      <c r="DDM722" s="891"/>
      <c r="DDN722" s="891"/>
      <c r="DDO722" s="891"/>
      <c r="DDP722" s="204"/>
      <c r="DDQ722" s="108"/>
      <c r="DDR722" s="891"/>
      <c r="DDS722" s="891"/>
      <c r="DDT722" s="891"/>
      <c r="DDU722" s="891"/>
      <c r="DDV722" s="891"/>
      <c r="DDW722" s="891"/>
      <c r="DDX722" s="891"/>
      <c r="DDY722" s="169"/>
      <c r="DDZ722" s="169"/>
      <c r="DEA722" s="169"/>
      <c r="DEB722" s="169"/>
      <c r="DEC722" s="169"/>
      <c r="DED722" s="169"/>
      <c r="DEE722" s="169"/>
      <c r="DEF722" s="169"/>
      <c r="DEG722" s="169"/>
      <c r="DEH722" s="169"/>
      <c r="DEI722" s="169"/>
      <c r="DEJ722" s="169"/>
      <c r="DEK722" s="169"/>
      <c r="DEL722" s="169"/>
      <c r="DEM722" s="169"/>
      <c r="DEN722" s="169"/>
      <c r="DEO722" s="169"/>
      <c r="DEP722" s="169"/>
      <c r="DEQ722" s="169"/>
      <c r="DER722" s="169"/>
      <c r="DES722" s="169"/>
      <c r="DET722" s="169"/>
      <c r="DEU722" s="169"/>
      <c r="DEV722" s="169"/>
      <c r="DEW722" s="169"/>
      <c r="DEX722" s="169"/>
      <c r="DEY722" s="169"/>
      <c r="DEZ722" s="169"/>
      <c r="DFA722" s="169"/>
      <c r="DFB722" s="169"/>
      <c r="DFC722" s="169"/>
      <c r="DFD722" s="169"/>
      <c r="DFE722" s="169"/>
      <c r="DFF722" s="169"/>
      <c r="DFG722" s="169"/>
      <c r="DFH722" s="169"/>
      <c r="DFI722" s="169"/>
      <c r="DFJ722" s="169"/>
      <c r="DFK722" s="169"/>
      <c r="DFL722" s="169"/>
      <c r="DFM722" s="169"/>
      <c r="DFN722" s="169"/>
      <c r="DFO722" s="169"/>
      <c r="DFP722" s="169"/>
      <c r="DFQ722" s="891"/>
      <c r="DFR722" s="891"/>
      <c r="DFS722" s="891"/>
      <c r="DFT722" s="891"/>
      <c r="DFU722" s="891"/>
      <c r="DFV722" s="891"/>
      <c r="DFW722" s="891"/>
      <c r="DFX722" s="891"/>
      <c r="DFY722" s="891"/>
      <c r="DFZ722" s="891"/>
      <c r="DGA722" s="891"/>
      <c r="DGB722" s="891"/>
      <c r="DGC722" s="891"/>
      <c r="DGD722" s="891"/>
      <c r="DGE722" s="891"/>
      <c r="DGF722" s="891"/>
      <c r="DGG722" s="891"/>
      <c r="DGH722" s="891"/>
      <c r="DGI722" s="891"/>
      <c r="DGJ722" s="891"/>
      <c r="DGK722" s="891"/>
      <c r="DGL722" s="891"/>
      <c r="DGM722" s="891"/>
      <c r="DGN722" s="891"/>
      <c r="DGO722" s="89"/>
      <c r="DGP722" s="89"/>
      <c r="DGQ722" s="89"/>
      <c r="DGR722" s="89"/>
      <c r="DGS722" s="89"/>
      <c r="DGT722" s="891"/>
      <c r="DGU722" s="891"/>
      <c r="DGV722" s="89"/>
      <c r="DGW722" s="89"/>
      <c r="DGX722" s="891"/>
      <c r="DGY722" s="891"/>
      <c r="DGZ722" s="89"/>
      <c r="DHA722" s="89"/>
      <c r="DHB722" s="891"/>
      <c r="DHC722" s="891"/>
      <c r="DHD722" s="891"/>
      <c r="DHE722" s="891"/>
      <c r="DHF722" s="891"/>
      <c r="DHG722" s="891"/>
      <c r="DHH722" s="891"/>
      <c r="DHI722" s="89"/>
      <c r="DHJ722" s="89"/>
      <c r="DHK722" s="891"/>
      <c r="DHL722" s="891"/>
      <c r="DHM722" s="89"/>
      <c r="DHN722" s="89"/>
      <c r="DHO722" s="891"/>
      <c r="DHP722" s="891"/>
      <c r="DHQ722" s="891"/>
      <c r="DHR722" s="891"/>
      <c r="DHS722" s="891"/>
      <c r="DHT722" s="204"/>
      <c r="DHU722" s="108"/>
      <c r="DHV722" s="891"/>
      <c r="DHW722" s="891"/>
      <c r="DHX722" s="891"/>
      <c r="DHY722" s="891"/>
      <c r="DHZ722" s="891"/>
      <c r="DIA722" s="891"/>
      <c r="DIB722" s="891"/>
      <c r="DIC722" s="169"/>
      <c r="DID722" s="169"/>
      <c r="DIE722" s="169"/>
      <c r="DIF722" s="169"/>
      <c r="DIG722" s="169"/>
      <c r="DIH722" s="169"/>
      <c r="DII722" s="169"/>
      <c r="DIJ722" s="169"/>
      <c r="DIK722" s="169"/>
      <c r="DIL722" s="169"/>
      <c r="DIM722" s="169"/>
      <c r="DIN722" s="169"/>
      <c r="DIO722" s="169"/>
      <c r="DIP722" s="169"/>
      <c r="DIQ722" s="169"/>
      <c r="DIR722" s="169"/>
      <c r="DIS722" s="169"/>
      <c r="DIT722" s="169"/>
      <c r="DIU722" s="169"/>
      <c r="DIV722" s="169"/>
      <c r="DIW722" s="169"/>
      <c r="DIX722" s="169"/>
      <c r="DIY722" s="169"/>
      <c r="DIZ722" s="169"/>
      <c r="DJA722" s="169"/>
      <c r="DJB722" s="169"/>
      <c r="DJC722" s="169"/>
      <c r="DJD722" s="169"/>
      <c r="DJE722" s="169"/>
      <c r="DJF722" s="169"/>
      <c r="DJG722" s="169"/>
      <c r="DJH722" s="169"/>
      <c r="DJI722" s="169"/>
      <c r="DJJ722" s="169"/>
      <c r="DJK722" s="169"/>
      <c r="DJL722" s="169"/>
      <c r="DJM722" s="169"/>
      <c r="DJN722" s="169"/>
      <c r="DJO722" s="169"/>
      <c r="DJP722" s="169"/>
      <c r="DJQ722" s="169"/>
      <c r="DJR722" s="169"/>
      <c r="DJS722" s="169"/>
      <c r="DJT722" s="169"/>
      <c r="DJU722" s="891"/>
      <c r="DJV722" s="891"/>
      <c r="DJW722" s="891"/>
      <c r="DJX722" s="891"/>
      <c r="DJY722" s="891"/>
      <c r="DJZ722" s="891"/>
      <c r="DKA722" s="891"/>
      <c r="DKB722" s="891"/>
      <c r="DKC722" s="891"/>
      <c r="DKD722" s="891"/>
      <c r="DKE722" s="891"/>
      <c r="DKF722" s="891"/>
      <c r="DKG722" s="891"/>
      <c r="DKH722" s="891"/>
      <c r="DKI722" s="891"/>
      <c r="DKJ722" s="891"/>
      <c r="DKK722" s="891"/>
      <c r="DKL722" s="891"/>
      <c r="DKM722" s="891"/>
      <c r="DKN722" s="891"/>
      <c r="DKO722" s="891"/>
      <c r="DKP722" s="891"/>
      <c r="DKQ722" s="891"/>
      <c r="DKR722" s="891"/>
      <c r="DKS722" s="89"/>
      <c r="DKT722" s="89"/>
      <c r="DKU722" s="89"/>
      <c r="DKV722" s="89"/>
      <c r="DKW722" s="89"/>
      <c r="DKX722" s="891"/>
      <c r="DKY722" s="891"/>
      <c r="DKZ722" s="89"/>
      <c r="DLA722" s="89"/>
      <c r="DLB722" s="891"/>
      <c r="DLC722" s="891"/>
      <c r="DLD722" s="89"/>
      <c r="DLE722" s="89"/>
      <c r="DLF722" s="891"/>
      <c r="DLG722" s="891"/>
      <c r="DLH722" s="891"/>
      <c r="DLI722" s="891"/>
      <c r="DLJ722" s="891"/>
      <c r="DLK722" s="891"/>
      <c r="DLL722" s="891"/>
      <c r="DLM722" s="89"/>
      <c r="DLN722" s="89"/>
      <c r="DLO722" s="891"/>
      <c r="DLP722" s="891"/>
      <c r="DLQ722" s="89"/>
      <c r="DLR722" s="89"/>
      <c r="DLS722" s="891"/>
      <c r="DLT722" s="891"/>
      <c r="DLU722" s="891"/>
      <c r="DLV722" s="891"/>
      <c r="DLW722" s="891"/>
      <c r="DLX722" s="204"/>
      <c r="DLY722" s="108"/>
      <c r="DLZ722" s="891"/>
      <c r="DMA722" s="891"/>
      <c r="DMB722" s="891"/>
      <c r="DMC722" s="891"/>
      <c r="DMD722" s="891"/>
      <c r="DME722" s="891"/>
      <c r="DMF722" s="891"/>
      <c r="DMG722" s="169"/>
      <c r="DMH722" s="169"/>
      <c r="DMI722" s="169"/>
      <c r="DMJ722" s="169"/>
      <c r="DMK722" s="169"/>
      <c r="DML722" s="169"/>
      <c r="DMM722" s="169"/>
      <c r="DMN722" s="169"/>
      <c r="DMO722" s="169"/>
      <c r="DMP722" s="169"/>
      <c r="DMQ722" s="169"/>
      <c r="DMR722" s="169"/>
      <c r="DMS722" s="169"/>
      <c r="DMT722" s="169"/>
      <c r="DMU722" s="169"/>
      <c r="DMV722" s="169"/>
      <c r="DMW722" s="169"/>
      <c r="DMX722" s="169"/>
      <c r="DMY722" s="169"/>
      <c r="DMZ722" s="169"/>
      <c r="DNA722" s="169"/>
      <c r="DNB722" s="169"/>
      <c r="DNC722" s="169"/>
      <c r="DND722" s="169"/>
      <c r="DNE722" s="169"/>
      <c r="DNF722" s="169"/>
      <c r="DNG722" s="169"/>
      <c r="DNH722" s="169"/>
      <c r="DNI722" s="169"/>
      <c r="DNJ722" s="169"/>
      <c r="DNK722" s="169"/>
      <c r="DNL722" s="169"/>
      <c r="DNM722" s="169"/>
      <c r="DNN722" s="169"/>
      <c r="DNO722" s="169"/>
      <c r="DNP722" s="169"/>
      <c r="DNQ722" s="169"/>
      <c r="DNR722" s="169"/>
      <c r="DNS722" s="169"/>
      <c r="DNT722" s="169"/>
      <c r="DNU722" s="169"/>
      <c r="DNV722" s="169"/>
      <c r="DNW722" s="169"/>
      <c r="DNX722" s="169"/>
      <c r="DNY722" s="891"/>
      <c r="DNZ722" s="891"/>
      <c r="DOA722" s="891"/>
      <c r="DOB722" s="891"/>
      <c r="DOC722" s="891"/>
      <c r="DOD722" s="891"/>
      <c r="DOE722" s="891"/>
      <c r="DOF722" s="891"/>
      <c r="DOG722" s="891"/>
      <c r="DOH722" s="891"/>
      <c r="DOI722" s="891"/>
      <c r="DOJ722" s="891"/>
      <c r="DOK722" s="891"/>
      <c r="DOL722" s="891"/>
      <c r="DOM722" s="891"/>
      <c r="DON722" s="891"/>
      <c r="DOO722" s="891"/>
      <c r="DOP722" s="891"/>
      <c r="DOQ722" s="891"/>
      <c r="DOR722" s="891"/>
      <c r="DOS722" s="891"/>
      <c r="DOT722" s="891"/>
      <c r="DOU722" s="891"/>
      <c r="DOV722" s="891"/>
      <c r="DOW722" s="89"/>
      <c r="DOX722" s="89"/>
      <c r="DOY722" s="89"/>
      <c r="DOZ722" s="89"/>
      <c r="DPA722" s="89"/>
      <c r="DPB722" s="891"/>
      <c r="DPC722" s="891"/>
      <c r="DPD722" s="89"/>
      <c r="DPE722" s="89"/>
      <c r="DPF722" s="891"/>
      <c r="DPG722" s="891"/>
      <c r="DPH722" s="89"/>
      <c r="DPI722" s="89"/>
      <c r="DPJ722" s="891"/>
      <c r="DPK722" s="891"/>
      <c r="DPL722" s="891"/>
      <c r="DPM722" s="891"/>
      <c r="DPN722" s="891"/>
      <c r="DPO722" s="891"/>
      <c r="DPP722" s="891"/>
      <c r="DPQ722" s="89"/>
      <c r="DPR722" s="89"/>
      <c r="DPS722" s="891"/>
      <c r="DPT722" s="891"/>
      <c r="DPU722" s="89"/>
      <c r="DPV722" s="89"/>
      <c r="DPW722" s="891"/>
      <c r="DPX722" s="891"/>
      <c r="DPY722" s="891"/>
      <c r="DPZ722" s="891"/>
      <c r="DQA722" s="891"/>
      <c r="DQB722" s="204"/>
      <c r="DQC722" s="108"/>
      <c r="DQD722" s="891"/>
      <c r="DQE722" s="891"/>
      <c r="DQF722" s="891"/>
      <c r="DQG722" s="891"/>
      <c r="DQH722" s="891"/>
      <c r="DQI722" s="891"/>
      <c r="DQJ722" s="891"/>
      <c r="DQK722" s="169"/>
      <c r="DQL722" s="169"/>
      <c r="DQM722" s="169"/>
      <c r="DQN722" s="169"/>
      <c r="DQO722" s="169"/>
      <c r="DQP722" s="169"/>
      <c r="DQQ722" s="169"/>
      <c r="DQR722" s="169"/>
      <c r="DQS722" s="169"/>
      <c r="DQT722" s="169"/>
      <c r="DQU722" s="169"/>
      <c r="DQV722" s="169"/>
      <c r="DQW722" s="169"/>
      <c r="DQX722" s="169"/>
      <c r="DQY722" s="169"/>
      <c r="DQZ722" s="169"/>
      <c r="DRA722" s="169"/>
      <c r="DRB722" s="169"/>
      <c r="DRC722" s="169"/>
      <c r="DRD722" s="169"/>
      <c r="DRE722" s="169"/>
      <c r="DRF722" s="169"/>
      <c r="DRG722" s="169"/>
      <c r="DRH722" s="169"/>
      <c r="DRI722" s="169"/>
      <c r="DRJ722" s="169"/>
      <c r="DRK722" s="169"/>
      <c r="DRL722" s="169"/>
      <c r="DRM722" s="169"/>
      <c r="DRN722" s="169"/>
      <c r="DRO722" s="169"/>
      <c r="DRP722" s="169"/>
      <c r="DRQ722" s="169"/>
      <c r="DRR722" s="169"/>
      <c r="DRS722" s="169"/>
      <c r="DRT722" s="169"/>
      <c r="DRU722" s="169"/>
      <c r="DRV722" s="169"/>
      <c r="DRW722" s="169"/>
      <c r="DRX722" s="169"/>
      <c r="DRY722" s="169"/>
      <c r="DRZ722" s="169"/>
      <c r="DSA722" s="169"/>
      <c r="DSB722" s="169"/>
      <c r="DSC722" s="891"/>
      <c r="DSD722" s="891"/>
      <c r="DSE722" s="891"/>
      <c r="DSF722" s="891"/>
      <c r="DSG722" s="891"/>
      <c r="DSH722" s="891"/>
      <c r="DSI722" s="891"/>
      <c r="DSJ722" s="891"/>
      <c r="DSK722" s="891"/>
      <c r="DSL722" s="891"/>
      <c r="DSM722" s="891"/>
      <c r="DSN722" s="891"/>
      <c r="DSO722" s="891"/>
      <c r="DSP722" s="891"/>
      <c r="DSQ722" s="891"/>
      <c r="DSR722" s="891"/>
      <c r="DSS722" s="891"/>
      <c r="DST722" s="891"/>
      <c r="DSU722" s="891"/>
      <c r="DSV722" s="891"/>
      <c r="DSW722" s="891"/>
      <c r="DSX722" s="891"/>
      <c r="DSY722" s="891"/>
      <c r="DSZ722" s="891"/>
      <c r="DTA722" s="89"/>
      <c r="DTB722" s="89"/>
      <c r="DTC722" s="89"/>
      <c r="DTD722" s="89"/>
      <c r="DTE722" s="89"/>
      <c r="DTF722" s="891"/>
      <c r="DTG722" s="891"/>
      <c r="DTH722" s="89"/>
      <c r="DTI722" s="89"/>
      <c r="DTJ722" s="891"/>
      <c r="DTK722" s="891"/>
      <c r="DTL722" s="89"/>
      <c r="DTM722" s="89"/>
      <c r="DTN722" s="891"/>
      <c r="DTO722" s="891"/>
      <c r="DTP722" s="891"/>
      <c r="DTQ722" s="891"/>
      <c r="DTR722" s="891"/>
      <c r="DTS722" s="891"/>
      <c r="DTT722" s="891"/>
      <c r="DTU722" s="89"/>
      <c r="DTV722" s="89"/>
      <c r="DTW722" s="891"/>
      <c r="DTX722" s="891"/>
      <c r="DTY722" s="89"/>
      <c r="DTZ722" s="89"/>
      <c r="DUA722" s="891"/>
      <c r="DUB722" s="891"/>
      <c r="DUC722" s="891"/>
      <c r="DUD722" s="891"/>
      <c r="DUE722" s="891"/>
      <c r="DUF722" s="204"/>
      <c r="DUG722" s="108"/>
      <c r="DUH722" s="891"/>
      <c r="DUI722" s="891"/>
      <c r="DUJ722" s="891"/>
      <c r="DUK722" s="891"/>
      <c r="DUL722" s="891"/>
      <c r="DUM722" s="891"/>
      <c r="DUN722" s="891"/>
      <c r="DUO722" s="169"/>
      <c r="DUP722" s="169"/>
      <c r="DUQ722" s="169"/>
      <c r="DUR722" s="169"/>
      <c r="DUS722" s="169"/>
      <c r="DUT722" s="169"/>
      <c r="DUU722" s="169"/>
      <c r="DUV722" s="169"/>
      <c r="DUW722" s="169"/>
      <c r="DUX722" s="169"/>
      <c r="DUY722" s="169"/>
      <c r="DUZ722" s="169"/>
      <c r="DVA722" s="169"/>
      <c r="DVB722" s="169"/>
      <c r="DVC722" s="169"/>
      <c r="DVD722" s="169"/>
      <c r="DVE722" s="169"/>
      <c r="DVF722" s="169"/>
      <c r="DVG722" s="169"/>
      <c r="DVH722" s="169"/>
      <c r="DVI722" s="169"/>
      <c r="DVJ722" s="169"/>
      <c r="DVK722" s="169"/>
      <c r="DVL722" s="169"/>
      <c r="DVM722" s="169"/>
      <c r="DVN722" s="169"/>
      <c r="DVO722" s="169"/>
      <c r="DVP722" s="169"/>
      <c r="DVQ722" s="169"/>
      <c r="DVR722" s="169"/>
      <c r="DVS722" s="169"/>
      <c r="DVT722" s="169"/>
      <c r="DVU722" s="169"/>
      <c r="DVV722" s="169"/>
      <c r="DVW722" s="169"/>
      <c r="DVX722" s="169"/>
      <c r="DVY722" s="169"/>
      <c r="DVZ722" s="169"/>
      <c r="DWA722" s="169"/>
      <c r="DWB722" s="169"/>
      <c r="DWC722" s="169"/>
      <c r="DWD722" s="169"/>
      <c r="DWE722" s="169"/>
      <c r="DWF722" s="169"/>
      <c r="DWG722" s="891"/>
      <c r="DWH722" s="891"/>
      <c r="DWI722" s="891"/>
      <c r="DWJ722" s="891"/>
      <c r="DWK722" s="891"/>
      <c r="DWL722" s="891"/>
      <c r="DWM722" s="891"/>
      <c r="DWN722" s="891"/>
      <c r="DWO722" s="891"/>
      <c r="DWP722" s="891"/>
      <c r="DWQ722" s="891"/>
      <c r="DWR722" s="891"/>
      <c r="DWS722" s="891"/>
      <c r="DWT722" s="891"/>
      <c r="DWU722" s="891"/>
      <c r="DWV722" s="891"/>
      <c r="DWW722" s="891"/>
      <c r="DWX722" s="891"/>
      <c r="DWY722" s="891"/>
      <c r="DWZ722" s="891"/>
      <c r="DXA722" s="891"/>
      <c r="DXB722" s="891"/>
      <c r="DXC722" s="891"/>
      <c r="DXD722" s="891"/>
      <c r="DXE722" s="89"/>
      <c r="DXF722" s="89"/>
      <c r="DXG722" s="89"/>
      <c r="DXH722" s="89"/>
      <c r="DXI722" s="89"/>
      <c r="DXJ722" s="891"/>
      <c r="DXK722" s="891"/>
      <c r="DXL722" s="89"/>
      <c r="DXM722" s="89"/>
      <c r="DXN722" s="891"/>
      <c r="DXO722" s="891"/>
      <c r="DXP722" s="89"/>
      <c r="DXQ722" s="89"/>
      <c r="DXR722" s="891"/>
      <c r="DXS722" s="891"/>
      <c r="DXT722" s="891"/>
      <c r="DXU722" s="891"/>
      <c r="DXV722" s="891"/>
      <c r="DXW722" s="891"/>
      <c r="DXX722" s="891"/>
      <c r="DXY722" s="89"/>
      <c r="DXZ722" s="89"/>
      <c r="DYA722" s="891"/>
      <c r="DYB722" s="891"/>
      <c r="DYC722" s="89"/>
      <c r="DYD722" s="89"/>
      <c r="DYE722" s="891"/>
      <c r="DYF722" s="891"/>
      <c r="DYG722" s="891"/>
      <c r="DYH722" s="891"/>
      <c r="DYI722" s="891"/>
      <c r="DYJ722" s="204"/>
      <c r="DYK722" s="108"/>
      <c r="DYL722" s="891"/>
      <c r="DYM722" s="891"/>
      <c r="DYN722" s="891"/>
      <c r="DYO722" s="891"/>
      <c r="DYP722" s="891"/>
      <c r="DYQ722" s="891"/>
      <c r="DYR722" s="891"/>
      <c r="DYS722" s="169"/>
      <c r="DYT722" s="169"/>
      <c r="DYU722" s="169"/>
      <c r="DYV722" s="169"/>
      <c r="DYW722" s="169"/>
      <c r="DYX722" s="169"/>
      <c r="DYY722" s="169"/>
      <c r="DYZ722" s="169"/>
      <c r="DZA722" s="169"/>
      <c r="DZB722" s="169"/>
      <c r="DZC722" s="169"/>
      <c r="DZD722" s="169"/>
      <c r="DZE722" s="169"/>
      <c r="DZF722" s="169"/>
      <c r="DZG722" s="169"/>
      <c r="DZH722" s="169"/>
      <c r="DZI722" s="169"/>
      <c r="DZJ722" s="169"/>
      <c r="DZK722" s="169"/>
      <c r="DZL722" s="169"/>
      <c r="DZM722" s="169"/>
      <c r="DZN722" s="169"/>
      <c r="DZO722" s="169"/>
      <c r="DZP722" s="169"/>
      <c r="DZQ722" s="169"/>
      <c r="DZR722" s="169"/>
      <c r="DZS722" s="169"/>
      <c r="DZT722" s="169"/>
      <c r="DZU722" s="169"/>
      <c r="DZV722" s="169"/>
      <c r="DZW722" s="169"/>
      <c r="DZX722" s="169"/>
      <c r="DZY722" s="169"/>
      <c r="DZZ722" s="169"/>
      <c r="EAA722" s="169"/>
      <c r="EAB722" s="169"/>
      <c r="EAC722" s="169"/>
      <c r="EAD722" s="169"/>
      <c r="EAE722" s="169"/>
      <c r="EAF722" s="169"/>
      <c r="EAG722" s="169"/>
      <c r="EAH722" s="169"/>
      <c r="EAI722" s="169"/>
      <c r="EAJ722" s="169"/>
      <c r="EAK722" s="891"/>
      <c r="EAL722" s="891"/>
      <c r="EAM722" s="891"/>
      <c r="EAN722" s="891"/>
      <c r="EAO722" s="891"/>
      <c r="EAP722" s="891"/>
      <c r="EAQ722" s="891"/>
      <c r="EAR722" s="891"/>
      <c r="EAS722" s="891"/>
      <c r="EAT722" s="891"/>
      <c r="EAU722" s="891"/>
      <c r="EAV722" s="891"/>
      <c r="EAW722" s="891"/>
      <c r="EAX722" s="891"/>
      <c r="EAY722" s="891"/>
      <c r="EAZ722" s="891"/>
      <c r="EBA722" s="891"/>
      <c r="EBB722" s="891"/>
      <c r="EBC722" s="891"/>
      <c r="EBD722" s="891"/>
      <c r="EBE722" s="891"/>
      <c r="EBF722" s="891"/>
      <c r="EBG722" s="891"/>
      <c r="EBH722" s="891"/>
      <c r="EBI722" s="89"/>
      <c r="EBJ722" s="89"/>
      <c r="EBK722" s="89"/>
      <c r="EBL722" s="89"/>
      <c r="EBM722" s="89"/>
      <c r="EBN722" s="891"/>
      <c r="EBO722" s="891"/>
      <c r="EBP722" s="89"/>
      <c r="EBQ722" s="89"/>
      <c r="EBR722" s="891"/>
      <c r="EBS722" s="891"/>
      <c r="EBT722" s="89"/>
      <c r="EBU722" s="89"/>
      <c r="EBV722" s="891"/>
      <c r="EBW722" s="891"/>
      <c r="EBX722" s="891"/>
      <c r="EBY722" s="891"/>
      <c r="EBZ722" s="891"/>
      <c r="ECA722" s="891"/>
      <c r="ECB722" s="891"/>
      <c r="ECC722" s="89"/>
      <c r="ECD722" s="89"/>
      <c r="ECE722" s="891"/>
      <c r="ECF722" s="891"/>
      <c r="ECG722" s="89"/>
      <c r="ECH722" s="89"/>
      <c r="ECI722" s="891"/>
      <c r="ECJ722" s="891"/>
      <c r="ECK722" s="891"/>
      <c r="ECL722" s="891"/>
      <c r="ECM722" s="891"/>
      <c r="ECN722" s="204"/>
      <c r="ECO722" s="108"/>
      <c r="ECP722" s="891"/>
      <c r="ECQ722" s="891"/>
      <c r="ECR722" s="891"/>
      <c r="ECS722" s="891"/>
      <c r="ECT722" s="891"/>
      <c r="ECU722" s="891"/>
      <c r="ECV722" s="891"/>
      <c r="ECW722" s="169"/>
      <c r="ECX722" s="169"/>
      <c r="ECY722" s="169"/>
      <c r="ECZ722" s="169"/>
      <c r="EDA722" s="169"/>
      <c r="EDB722" s="169"/>
      <c r="EDC722" s="169"/>
      <c r="EDD722" s="169"/>
      <c r="EDE722" s="169"/>
      <c r="EDF722" s="169"/>
      <c r="EDG722" s="169"/>
      <c r="EDH722" s="169"/>
      <c r="EDI722" s="169"/>
      <c r="EDJ722" s="169"/>
      <c r="EDK722" s="169"/>
      <c r="EDL722" s="169"/>
      <c r="EDM722" s="169"/>
      <c r="EDN722" s="169"/>
      <c r="EDO722" s="169"/>
      <c r="EDP722" s="169"/>
      <c r="EDQ722" s="169"/>
      <c r="EDR722" s="169"/>
      <c r="EDS722" s="169"/>
      <c r="EDT722" s="169"/>
      <c r="EDU722" s="169"/>
      <c r="EDV722" s="169"/>
      <c r="EDW722" s="169"/>
      <c r="EDX722" s="169"/>
      <c r="EDY722" s="169"/>
      <c r="EDZ722" s="169"/>
      <c r="EEA722" s="169"/>
      <c r="EEB722" s="169"/>
      <c r="EEC722" s="169"/>
      <c r="EED722" s="169"/>
      <c r="EEE722" s="169"/>
      <c r="EEF722" s="169"/>
      <c r="EEG722" s="169"/>
      <c r="EEH722" s="169"/>
      <c r="EEI722" s="169"/>
      <c r="EEJ722" s="169"/>
      <c r="EEK722" s="169"/>
      <c r="EEL722" s="169"/>
      <c r="EEM722" s="169"/>
      <c r="EEN722" s="169"/>
      <c r="EEO722" s="891"/>
      <c r="EEP722" s="891"/>
      <c r="EEQ722" s="891"/>
      <c r="EER722" s="891"/>
      <c r="EES722" s="891"/>
      <c r="EET722" s="891"/>
      <c r="EEU722" s="891"/>
      <c r="EEV722" s="891"/>
      <c r="EEW722" s="891"/>
      <c r="EEX722" s="891"/>
      <c r="EEY722" s="891"/>
      <c r="EEZ722" s="891"/>
      <c r="EFA722" s="891"/>
      <c r="EFB722" s="891"/>
      <c r="EFC722" s="891"/>
      <c r="EFD722" s="891"/>
      <c r="EFE722" s="891"/>
      <c r="EFF722" s="891"/>
      <c r="EFG722" s="891"/>
      <c r="EFH722" s="891"/>
      <c r="EFI722" s="891"/>
      <c r="EFJ722" s="891"/>
      <c r="EFK722" s="891"/>
      <c r="EFL722" s="891"/>
      <c r="EFM722" s="89"/>
      <c r="EFN722" s="89"/>
      <c r="EFO722" s="89"/>
      <c r="EFP722" s="89"/>
      <c r="EFQ722" s="89"/>
      <c r="EFR722" s="891"/>
      <c r="EFS722" s="891"/>
      <c r="EFT722" s="89"/>
      <c r="EFU722" s="89"/>
      <c r="EFV722" s="891"/>
      <c r="EFW722" s="891"/>
      <c r="EFX722" s="89"/>
      <c r="EFY722" s="89"/>
      <c r="EFZ722" s="891"/>
      <c r="EGA722" s="891"/>
      <c r="EGB722" s="891"/>
      <c r="EGC722" s="891"/>
      <c r="EGD722" s="891"/>
      <c r="EGE722" s="891"/>
      <c r="EGF722" s="891"/>
      <c r="EGG722" s="89"/>
      <c r="EGH722" s="89"/>
      <c r="EGI722" s="891"/>
      <c r="EGJ722" s="891"/>
      <c r="EGK722" s="89"/>
      <c r="EGL722" s="89"/>
      <c r="EGM722" s="891"/>
      <c r="EGN722" s="891"/>
      <c r="EGO722" s="891"/>
      <c r="EGP722" s="891"/>
      <c r="EGQ722" s="891"/>
      <c r="EGR722" s="204"/>
      <c r="EGS722" s="108"/>
      <c r="EGT722" s="891"/>
      <c r="EGU722" s="891"/>
      <c r="EGV722" s="891"/>
      <c r="EGW722" s="891"/>
      <c r="EGX722" s="891"/>
      <c r="EGY722" s="891"/>
      <c r="EGZ722" s="891"/>
      <c r="EHA722" s="169"/>
      <c r="EHB722" s="169"/>
      <c r="EHC722" s="169"/>
      <c r="EHD722" s="169"/>
      <c r="EHE722" s="169"/>
      <c r="EHF722" s="169"/>
      <c r="EHG722" s="169"/>
      <c r="EHH722" s="169"/>
      <c r="EHI722" s="169"/>
      <c r="EHJ722" s="169"/>
      <c r="EHK722" s="169"/>
      <c r="EHL722" s="169"/>
      <c r="EHM722" s="169"/>
      <c r="EHN722" s="169"/>
      <c r="EHO722" s="169"/>
      <c r="EHP722" s="169"/>
      <c r="EHQ722" s="169"/>
      <c r="EHR722" s="169"/>
      <c r="EHS722" s="169"/>
      <c r="EHT722" s="169"/>
      <c r="EHU722" s="169"/>
      <c r="EHV722" s="169"/>
      <c r="EHW722" s="169"/>
      <c r="EHX722" s="169"/>
      <c r="EHY722" s="169"/>
      <c r="EHZ722" s="169"/>
      <c r="EIA722" s="169"/>
      <c r="EIB722" s="169"/>
      <c r="EIC722" s="169"/>
      <c r="EID722" s="169"/>
      <c r="EIE722" s="169"/>
      <c r="EIF722" s="169"/>
      <c r="EIG722" s="169"/>
      <c r="EIH722" s="169"/>
      <c r="EII722" s="169"/>
      <c r="EIJ722" s="169"/>
      <c r="EIK722" s="169"/>
      <c r="EIL722" s="169"/>
      <c r="EIM722" s="169"/>
      <c r="EIN722" s="169"/>
      <c r="EIO722" s="169"/>
      <c r="EIP722" s="169"/>
      <c r="EIQ722" s="169"/>
      <c r="EIR722" s="169"/>
      <c r="EIS722" s="891"/>
      <c r="EIT722" s="891"/>
      <c r="EIU722" s="891"/>
      <c r="EIV722" s="891"/>
      <c r="EIW722" s="891"/>
      <c r="EIX722" s="891"/>
      <c r="EIY722" s="891"/>
      <c r="EIZ722" s="891"/>
      <c r="EJA722" s="891"/>
      <c r="EJB722" s="891"/>
      <c r="EJC722" s="891"/>
      <c r="EJD722" s="891"/>
      <c r="EJE722" s="891"/>
      <c r="EJF722" s="891"/>
      <c r="EJG722" s="891"/>
      <c r="EJH722" s="891"/>
      <c r="EJI722" s="891"/>
      <c r="EJJ722" s="891"/>
      <c r="EJK722" s="891"/>
      <c r="EJL722" s="891"/>
      <c r="EJM722" s="891"/>
      <c r="EJN722" s="891"/>
      <c r="EJO722" s="891"/>
      <c r="EJP722" s="891"/>
      <c r="EJQ722" s="89"/>
      <c r="EJR722" s="89"/>
      <c r="EJS722" s="89"/>
      <c r="EJT722" s="89"/>
      <c r="EJU722" s="89"/>
      <c r="EJV722" s="891"/>
      <c r="EJW722" s="891"/>
      <c r="EJX722" s="89"/>
      <c r="EJY722" s="89"/>
      <c r="EJZ722" s="891"/>
      <c r="EKA722" s="891"/>
      <c r="EKB722" s="89"/>
      <c r="EKC722" s="89"/>
      <c r="EKD722" s="891"/>
      <c r="EKE722" s="891"/>
      <c r="EKF722" s="891"/>
      <c r="EKG722" s="891"/>
      <c r="EKH722" s="891"/>
      <c r="EKI722" s="891"/>
      <c r="EKJ722" s="891"/>
      <c r="EKK722" s="89"/>
      <c r="EKL722" s="89"/>
      <c r="EKM722" s="891"/>
      <c r="EKN722" s="891"/>
      <c r="EKO722" s="89"/>
      <c r="EKP722" s="89"/>
      <c r="EKQ722" s="891"/>
      <c r="EKR722" s="891"/>
      <c r="EKS722" s="891"/>
      <c r="EKT722" s="891"/>
      <c r="EKU722" s="891"/>
      <c r="EKV722" s="204"/>
      <c r="EKW722" s="108"/>
      <c r="EKX722" s="891"/>
      <c r="EKY722" s="891"/>
      <c r="EKZ722" s="891"/>
      <c r="ELA722" s="891"/>
      <c r="ELB722" s="891"/>
      <c r="ELC722" s="891"/>
      <c r="ELD722" s="891"/>
      <c r="ELE722" s="169"/>
      <c r="ELF722" s="169"/>
      <c r="ELG722" s="169"/>
      <c r="ELH722" s="169"/>
      <c r="ELI722" s="169"/>
      <c r="ELJ722" s="169"/>
      <c r="ELK722" s="169"/>
      <c r="ELL722" s="169"/>
      <c r="ELM722" s="169"/>
      <c r="ELN722" s="169"/>
      <c r="ELO722" s="169"/>
      <c r="ELP722" s="169"/>
      <c r="ELQ722" s="169"/>
      <c r="ELR722" s="169"/>
      <c r="ELS722" s="169"/>
      <c r="ELT722" s="169"/>
      <c r="ELU722" s="169"/>
      <c r="ELV722" s="169"/>
      <c r="ELW722" s="169"/>
      <c r="ELX722" s="169"/>
      <c r="ELY722" s="169"/>
      <c r="ELZ722" s="169"/>
      <c r="EMA722" s="169"/>
      <c r="EMB722" s="169"/>
      <c r="EMC722" s="169"/>
      <c r="EMD722" s="169"/>
      <c r="EME722" s="169"/>
      <c r="EMF722" s="169"/>
      <c r="EMG722" s="169"/>
      <c r="EMH722" s="169"/>
      <c r="EMI722" s="169"/>
      <c r="EMJ722" s="169"/>
      <c r="EMK722" s="169"/>
      <c r="EML722" s="169"/>
      <c r="EMM722" s="169"/>
      <c r="EMN722" s="169"/>
      <c r="EMO722" s="169"/>
      <c r="EMP722" s="169"/>
      <c r="EMQ722" s="169"/>
      <c r="EMR722" s="169"/>
      <c r="EMS722" s="169"/>
      <c r="EMT722" s="169"/>
      <c r="EMU722" s="169"/>
      <c r="EMV722" s="169"/>
      <c r="EMW722" s="891"/>
      <c r="EMX722" s="891"/>
      <c r="EMY722" s="891"/>
      <c r="EMZ722" s="891"/>
      <c r="ENA722" s="891"/>
      <c r="ENB722" s="891"/>
      <c r="ENC722" s="891"/>
      <c r="END722" s="891"/>
      <c r="ENE722" s="891"/>
      <c r="ENF722" s="891"/>
      <c r="ENG722" s="891"/>
      <c r="ENH722" s="891"/>
      <c r="ENI722" s="891"/>
      <c r="ENJ722" s="891"/>
      <c r="ENK722" s="891"/>
      <c r="ENL722" s="891"/>
      <c r="ENM722" s="891"/>
      <c r="ENN722" s="891"/>
      <c r="ENO722" s="891"/>
      <c r="ENP722" s="891"/>
      <c r="ENQ722" s="891"/>
      <c r="ENR722" s="891"/>
      <c r="ENS722" s="891"/>
      <c r="ENT722" s="891"/>
      <c r="ENU722" s="89"/>
      <c r="ENV722" s="89"/>
      <c r="ENW722" s="89"/>
      <c r="ENX722" s="89"/>
      <c r="ENY722" s="89"/>
      <c r="ENZ722" s="891"/>
      <c r="EOA722" s="891"/>
      <c r="EOB722" s="89"/>
      <c r="EOC722" s="89"/>
      <c r="EOD722" s="891"/>
      <c r="EOE722" s="891"/>
      <c r="EOF722" s="89"/>
      <c r="EOG722" s="89"/>
      <c r="EOH722" s="891"/>
      <c r="EOI722" s="891"/>
      <c r="EOJ722" s="891"/>
      <c r="EOK722" s="891"/>
      <c r="EOL722" s="891"/>
      <c r="EOM722" s="891"/>
      <c r="EON722" s="891"/>
      <c r="EOO722" s="89"/>
      <c r="EOP722" s="89"/>
      <c r="EOQ722" s="891"/>
      <c r="EOR722" s="891"/>
      <c r="EOS722" s="89"/>
      <c r="EOT722" s="89"/>
      <c r="EOU722" s="891"/>
      <c r="EOV722" s="891"/>
      <c r="EOW722" s="891"/>
      <c r="EOX722" s="891"/>
      <c r="EOY722" s="891"/>
      <c r="EOZ722" s="204"/>
      <c r="EPA722" s="108"/>
      <c r="EPB722" s="891"/>
      <c r="EPC722" s="891"/>
      <c r="EPD722" s="891"/>
      <c r="EPE722" s="891"/>
      <c r="EPF722" s="891"/>
      <c r="EPG722" s="891"/>
      <c r="EPH722" s="891"/>
      <c r="EPI722" s="169"/>
      <c r="EPJ722" s="169"/>
      <c r="EPK722" s="169"/>
      <c r="EPL722" s="169"/>
      <c r="EPM722" s="169"/>
      <c r="EPN722" s="169"/>
      <c r="EPO722" s="169"/>
      <c r="EPP722" s="169"/>
      <c r="EPQ722" s="169"/>
      <c r="EPR722" s="169"/>
      <c r="EPS722" s="169"/>
      <c r="EPT722" s="169"/>
      <c r="EPU722" s="169"/>
      <c r="EPV722" s="169"/>
      <c r="EPW722" s="169"/>
      <c r="EPX722" s="169"/>
      <c r="EPY722" s="169"/>
      <c r="EPZ722" s="169"/>
      <c r="EQA722" s="169"/>
      <c r="EQB722" s="169"/>
      <c r="EQC722" s="169"/>
      <c r="EQD722" s="169"/>
      <c r="EQE722" s="169"/>
      <c r="EQF722" s="169"/>
      <c r="EQG722" s="169"/>
      <c r="EQH722" s="169"/>
      <c r="EQI722" s="169"/>
      <c r="EQJ722" s="169"/>
      <c r="EQK722" s="169"/>
      <c r="EQL722" s="169"/>
      <c r="EQM722" s="169"/>
      <c r="EQN722" s="169"/>
      <c r="EQO722" s="169"/>
      <c r="EQP722" s="169"/>
      <c r="EQQ722" s="169"/>
      <c r="EQR722" s="169"/>
      <c r="EQS722" s="169"/>
      <c r="EQT722" s="169"/>
      <c r="EQU722" s="169"/>
      <c r="EQV722" s="169"/>
      <c r="EQW722" s="169"/>
      <c r="EQX722" s="169"/>
      <c r="EQY722" s="169"/>
      <c r="EQZ722" s="169"/>
      <c r="ERA722" s="891"/>
      <c r="ERB722" s="891"/>
      <c r="ERC722" s="891"/>
      <c r="ERD722" s="891"/>
      <c r="ERE722" s="891"/>
      <c r="ERF722" s="891"/>
      <c r="ERG722" s="891"/>
      <c r="ERH722" s="891"/>
      <c r="ERI722" s="891"/>
      <c r="ERJ722" s="891"/>
      <c r="ERK722" s="891"/>
      <c r="ERL722" s="891"/>
      <c r="ERM722" s="891"/>
      <c r="ERN722" s="891"/>
      <c r="ERO722" s="891"/>
      <c r="ERP722" s="891"/>
      <c r="ERQ722" s="891"/>
      <c r="ERR722" s="891"/>
      <c r="ERS722" s="891"/>
      <c r="ERT722" s="891"/>
      <c r="ERU722" s="891"/>
      <c r="ERV722" s="891"/>
      <c r="ERW722" s="891"/>
      <c r="ERX722" s="891"/>
      <c r="ERY722" s="89"/>
      <c r="ERZ722" s="89"/>
      <c r="ESA722" s="89"/>
      <c r="ESB722" s="89"/>
      <c r="ESC722" s="89"/>
      <c r="ESD722" s="891"/>
      <c r="ESE722" s="891"/>
      <c r="ESF722" s="89"/>
      <c r="ESG722" s="89"/>
      <c r="ESH722" s="891"/>
      <c r="ESI722" s="891"/>
      <c r="ESJ722" s="89"/>
      <c r="ESK722" s="89"/>
      <c r="ESL722" s="891"/>
      <c r="ESM722" s="891"/>
      <c r="ESN722" s="891"/>
      <c r="ESO722" s="891"/>
      <c r="ESP722" s="891"/>
      <c r="ESQ722" s="891"/>
      <c r="ESR722" s="891"/>
      <c r="ESS722" s="89"/>
      <c r="EST722" s="89"/>
      <c r="ESU722" s="891"/>
      <c r="ESV722" s="891"/>
      <c r="ESW722" s="89"/>
      <c r="ESX722" s="89"/>
      <c r="ESY722" s="891"/>
      <c r="ESZ722" s="891"/>
      <c r="ETA722" s="891"/>
      <c r="ETB722" s="891"/>
      <c r="ETC722" s="891"/>
      <c r="ETD722" s="204"/>
      <c r="ETE722" s="108"/>
      <c r="ETF722" s="891"/>
      <c r="ETG722" s="891"/>
      <c r="ETH722" s="891"/>
      <c r="ETI722" s="891"/>
      <c r="ETJ722" s="891"/>
      <c r="ETK722" s="891"/>
      <c r="ETL722" s="891"/>
      <c r="ETM722" s="169"/>
      <c r="ETN722" s="169"/>
      <c r="ETO722" s="169"/>
      <c r="ETP722" s="169"/>
      <c r="ETQ722" s="169"/>
      <c r="ETR722" s="169"/>
      <c r="ETS722" s="169"/>
      <c r="ETT722" s="169"/>
      <c r="ETU722" s="169"/>
      <c r="ETV722" s="169"/>
      <c r="ETW722" s="169"/>
      <c r="ETX722" s="169"/>
      <c r="ETY722" s="169"/>
      <c r="ETZ722" s="169"/>
      <c r="EUA722" s="169"/>
      <c r="EUB722" s="169"/>
      <c r="EUC722" s="169"/>
      <c r="EUD722" s="169"/>
      <c r="EUE722" s="169"/>
      <c r="EUF722" s="169"/>
      <c r="EUG722" s="169"/>
      <c r="EUH722" s="169"/>
      <c r="EUI722" s="169"/>
      <c r="EUJ722" s="169"/>
      <c r="EUK722" s="169"/>
      <c r="EUL722" s="169"/>
      <c r="EUM722" s="169"/>
      <c r="EUN722" s="169"/>
      <c r="EUO722" s="169"/>
      <c r="EUP722" s="169"/>
      <c r="EUQ722" s="169"/>
      <c r="EUR722" s="169"/>
      <c r="EUS722" s="169"/>
      <c r="EUT722" s="169"/>
      <c r="EUU722" s="169"/>
      <c r="EUV722" s="169"/>
      <c r="EUW722" s="169"/>
      <c r="EUX722" s="169"/>
      <c r="EUY722" s="169"/>
      <c r="EUZ722" s="169"/>
      <c r="EVA722" s="169"/>
      <c r="EVB722" s="169"/>
      <c r="EVC722" s="169"/>
      <c r="EVD722" s="169"/>
      <c r="EVE722" s="891"/>
      <c r="EVF722" s="891"/>
      <c r="EVG722" s="891"/>
      <c r="EVH722" s="891"/>
      <c r="EVI722" s="891"/>
      <c r="EVJ722" s="891"/>
      <c r="EVK722" s="891"/>
      <c r="EVL722" s="891"/>
      <c r="EVM722" s="891"/>
      <c r="EVN722" s="891"/>
      <c r="EVO722" s="891"/>
      <c r="EVP722" s="891"/>
      <c r="EVQ722" s="891"/>
      <c r="EVR722" s="891"/>
      <c r="EVS722" s="891"/>
      <c r="EVT722" s="891"/>
      <c r="EVU722" s="891"/>
      <c r="EVV722" s="891"/>
      <c r="EVW722" s="891"/>
      <c r="EVX722" s="891"/>
      <c r="EVY722" s="891"/>
      <c r="EVZ722" s="891"/>
      <c r="EWA722" s="891"/>
      <c r="EWB722" s="891"/>
      <c r="EWC722" s="89"/>
      <c r="EWD722" s="89"/>
      <c r="EWE722" s="89"/>
      <c r="EWF722" s="89"/>
      <c r="EWG722" s="89"/>
      <c r="EWH722" s="891"/>
      <c r="EWI722" s="891"/>
      <c r="EWJ722" s="89"/>
      <c r="EWK722" s="89"/>
      <c r="EWL722" s="891"/>
      <c r="EWM722" s="891"/>
      <c r="EWN722" s="89"/>
      <c r="EWO722" s="89"/>
      <c r="EWP722" s="891"/>
      <c r="EWQ722" s="891"/>
      <c r="EWR722" s="891"/>
      <c r="EWS722" s="891"/>
      <c r="EWT722" s="891"/>
      <c r="EWU722" s="891"/>
      <c r="EWV722" s="891"/>
      <c r="EWW722" s="89"/>
      <c r="EWX722" s="89"/>
      <c r="EWY722" s="891"/>
      <c r="EWZ722" s="891"/>
      <c r="EXA722" s="89"/>
      <c r="EXB722" s="89"/>
      <c r="EXC722" s="891"/>
      <c r="EXD722" s="891"/>
      <c r="EXE722" s="891"/>
      <c r="EXF722" s="891"/>
      <c r="EXG722" s="891"/>
      <c r="EXH722" s="204"/>
      <c r="EXI722" s="108"/>
      <c r="EXJ722" s="891"/>
      <c r="EXK722" s="891"/>
      <c r="EXL722" s="891"/>
      <c r="EXM722" s="891"/>
      <c r="EXN722" s="891"/>
      <c r="EXO722" s="891"/>
      <c r="EXP722" s="891"/>
      <c r="EXQ722" s="169"/>
      <c r="EXR722" s="169"/>
      <c r="EXS722" s="169"/>
      <c r="EXT722" s="169"/>
      <c r="EXU722" s="169"/>
      <c r="EXV722" s="169"/>
      <c r="EXW722" s="169"/>
      <c r="EXX722" s="169"/>
      <c r="EXY722" s="169"/>
      <c r="EXZ722" s="169"/>
      <c r="EYA722" s="169"/>
      <c r="EYB722" s="169"/>
      <c r="EYC722" s="169"/>
      <c r="EYD722" s="169"/>
      <c r="EYE722" s="169"/>
      <c r="EYF722" s="169"/>
      <c r="EYG722" s="169"/>
      <c r="EYH722" s="169"/>
      <c r="EYI722" s="169"/>
      <c r="EYJ722" s="169"/>
      <c r="EYK722" s="169"/>
      <c r="EYL722" s="169"/>
      <c r="EYM722" s="169"/>
      <c r="EYN722" s="169"/>
      <c r="EYO722" s="169"/>
      <c r="EYP722" s="169"/>
      <c r="EYQ722" s="169"/>
      <c r="EYR722" s="169"/>
      <c r="EYS722" s="169"/>
      <c r="EYT722" s="169"/>
      <c r="EYU722" s="169"/>
      <c r="EYV722" s="169"/>
      <c r="EYW722" s="169"/>
      <c r="EYX722" s="169"/>
      <c r="EYY722" s="169"/>
      <c r="EYZ722" s="169"/>
      <c r="EZA722" s="169"/>
      <c r="EZB722" s="169"/>
      <c r="EZC722" s="169"/>
      <c r="EZD722" s="169"/>
      <c r="EZE722" s="169"/>
      <c r="EZF722" s="169"/>
      <c r="EZG722" s="169"/>
      <c r="EZH722" s="169"/>
      <c r="EZI722" s="891"/>
      <c r="EZJ722" s="891"/>
      <c r="EZK722" s="891"/>
      <c r="EZL722" s="891"/>
      <c r="EZM722" s="891"/>
      <c r="EZN722" s="891"/>
      <c r="EZO722" s="891"/>
      <c r="EZP722" s="891"/>
      <c r="EZQ722" s="891"/>
      <c r="EZR722" s="891"/>
      <c r="EZS722" s="891"/>
      <c r="EZT722" s="891"/>
      <c r="EZU722" s="891"/>
      <c r="EZV722" s="891"/>
      <c r="EZW722" s="891"/>
      <c r="EZX722" s="891"/>
      <c r="EZY722" s="891"/>
      <c r="EZZ722" s="891"/>
      <c r="FAA722" s="891"/>
      <c r="FAB722" s="891"/>
      <c r="FAC722" s="891"/>
      <c r="FAD722" s="891"/>
      <c r="FAE722" s="891"/>
      <c r="FAF722" s="891"/>
      <c r="FAG722" s="89"/>
      <c r="FAH722" s="89"/>
      <c r="FAI722" s="89"/>
      <c r="FAJ722" s="89"/>
      <c r="FAK722" s="89"/>
      <c r="FAL722" s="891"/>
      <c r="FAM722" s="891"/>
      <c r="FAN722" s="89"/>
      <c r="FAO722" s="89"/>
      <c r="FAP722" s="891"/>
      <c r="FAQ722" s="891"/>
      <c r="FAR722" s="89"/>
      <c r="FAS722" s="89"/>
      <c r="FAT722" s="891"/>
      <c r="FAU722" s="891"/>
      <c r="FAV722" s="891"/>
      <c r="FAW722" s="891"/>
      <c r="FAX722" s="891"/>
      <c r="FAY722" s="891"/>
      <c r="FAZ722" s="891"/>
      <c r="FBA722" s="89"/>
      <c r="FBB722" s="89"/>
      <c r="FBC722" s="891"/>
      <c r="FBD722" s="891"/>
      <c r="FBE722" s="89"/>
      <c r="FBF722" s="89"/>
      <c r="FBG722" s="891"/>
      <c r="FBH722" s="891"/>
      <c r="FBI722" s="891"/>
      <c r="FBJ722" s="891"/>
      <c r="FBK722" s="891"/>
      <c r="FBL722" s="204"/>
      <c r="FBM722" s="108"/>
      <c r="FBN722" s="891"/>
      <c r="FBO722" s="891"/>
      <c r="FBP722" s="891"/>
      <c r="FBQ722" s="891"/>
      <c r="FBR722" s="891"/>
      <c r="FBS722" s="891"/>
      <c r="FBT722" s="891"/>
      <c r="FBU722" s="169"/>
      <c r="FBV722" s="169"/>
      <c r="FBW722" s="169"/>
      <c r="FBX722" s="169"/>
      <c r="FBY722" s="169"/>
      <c r="FBZ722" s="169"/>
      <c r="FCA722" s="169"/>
      <c r="FCB722" s="169"/>
      <c r="FCC722" s="169"/>
      <c r="FCD722" s="169"/>
      <c r="FCE722" s="169"/>
      <c r="FCF722" s="169"/>
      <c r="FCG722" s="169"/>
      <c r="FCH722" s="169"/>
      <c r="FCI722" s="169"/>
      <c r="FCJ722" s="169"/>
      <c r="FCK722" s="169"/>
      <c r="FCL722" s="169"/>
      <c r="FCM722" s="169"/>
      <c r="FCN722" s="169"/>
      <c r="FCO722" s="169"/>
      <c r="FCP722" s="169"/>
      <c r="FCQ722" s="169"/>
      <c r="FCR722" s="169"/>
      <c r="FCS722" s="169"/>
      <c r="FCT722" s="169"/>
      <c r="FCU722" s="169"/>
      <c r="FCV722" s="169"/>
      <c r="FCW722" s="169"/>
      <c r="FCX722" s="169"/>
      <c r="FCY722" s="169"/>
      <c r="FCZ722" s="169"/>
      <c r="FDA722" s="169"/>
      <c r="FDB722" s="169"/>
      <c r="FDC722" s="169"/>
      <c r="FDD722" s="169"/>
      <c r="FDE722" s="169"/>
      <c r="FDF722" s="169"/>
      <c r="FDG722" s="169"/>
      <c r="FDH722" s="169"/>
      <c r="FDI722" s="169"/>
      <c r="FDJ722" s="169"/>
      <c r="FDK722" s="169"/>
      <c r="FDL722" s="169"/>
      <c r="FDM722" s="891"/>
      <c r="FDN722" s="891"/>
      <c r="FDO722" s="891"/>
      <c r="FDP722" s="891"/>
      <c r="FDQ722" s="891"/>
      <c r="FDR722" s="891"/>
      <c r="FDS722" s="891"/>
      <c r="FDT722" s="891"/>
      <c r="FDU722" s="891"/>
      <c r="FDV722" s="891"/>
      <c r="FDW722" s="891"/>
      <c r="FDX722" s="891"/>
      <c r="FDY722" s="891"/>
      <c r="FDZ722" s="891"/>
      <c r="FEA722" s="891"/>
      <c r="FEB722" s="891"/>
      <c r="FEC722" s="891"/>
      <c r="FED722" s="891"/>
      <c r="FEE722" s="891"/>
      <c r="FEF722" s="891"/>
      <c r="FEG722" s="891"/>
      <c r="FEH722" s="891"/>
      <c r="FEI722" s="891"/>
      <c r="FEJ722" s="891"/>
      <c r="FEK722" s="89"/>
      <c r="FEL722" s="89"/>
      <c r="FEM722" s="89"/>
      <c r="FEN722" s="89"/>
      <c r="FEO722" s="89"/>
      <c r="FEP722" s="891"/>
      <c r="FEQ722" s="891"/>
      <c r="FER722" s="89"/>
      <c r="FES722" s="89"/>
      <c r="FET722" s="891"/>
      <c r="FEU722" s="891"/>
      <c r="FEV722" s="89"/>
      <c r="FEW722" s="89"/>
      <c r="FEX722" s="891"/>
      <c r="FEY722" s="891"/>
      <c r="FEZ722" s="891"/>
      <c r="FFA722" s="891"/>
      <c r="FFB722" s="891"/>
      <c r="FFC722" s="891"/>
      <c r="FFD722" s="891"/>
      <c r="FFE722" s="89"/>
      <c r="FFF722" s="89"/>
      <c r="FFG722" s="891"/>
      <c r="FFH722" s="891"/>
      <c r="FFI722" s="89"/>
      <c r="FFJ722" s="89"/>
      <c r="FFK722" s="891"/>
      <c r="FFL722" s="891"/>
      <c r="FFM722" s="891"/>
      <c r="FFN722" s="891"/>
      <c r="FFO722" s="891"/>
      <c r="FFP722" s="204"/>
      <c r="FFQ722" s="108"/>
      <c r="FFR722" s="891"/>
      <c r="FFS722" s="891"/>
      <c r="FFT722" s="891"/>
      <c r="FFU722" s="891"/>
      <c r="FFV722" s="891"/>
      <c r="FFW722" s="891"/>
      <c r="FFX722" s="891"/>
      <c r="FFY722" s="169"/>
      <c r="FFZ722" s="169"/>
      <c r="FGA722" s="169"/>
      <c r="FGB722" s="169"/>
      <c r="FGC722" s="169"/>
      <c r="FGD722" s="169"/>
      <c r="FGE722" s="169"/>
      <c r="FGF722" s="169"/>
      <c r="FGG722" s="169"/>
      <c r="FGH722" s="169"/>
      <c r="FGI722" s="169"/>
      <c r="FGJ722" s="169"/>
      <c r="FGK722" s="169"/>
      <c r="FGL722" s="169"/>
      <c r="FGM722" s="169"/>
      <c r="FGN722" s="169"/>
      <c r="FGO722" s="169"/>
      <c r="FGP722" s="169"/>
      <c r="FGQ722" s="169"/>
      <c r="FGR722" s="169"/>
      <c r="FGS722" s="169"/>
      <c r="FGT722" s="169"/>
      <c r="FGU722" s="169"/>
      <c r="FGV722" s="169"/>
      <c r="FGW722" s="169"/>
      <c r="FGX722" s="169"/>
      <c r="FGY722" s="169"/>
      <c r="FGZ722" s="169"/>
      <c r="FHA722" s="169"/>
      <c r="FHB722" s="169"/>
      <c r="FHC722" s="169"/>
      <c r="FHD722" s="169"/>
      <c r="FHE722" s="169"/>
      <c r="FHF722" s="169"/>
      <c r="FHG722" s="169"/>
      <c r="FHH722" s="169"/>
      <c r="FHI722" s="169"/>
      <c r="FHJ722" s="169"/>
      <c r="FHK722" s="169"/>
      <c r="FHL722" s="169"/>
      <c r="FHM722" s="169"/>
      <c r="FHN722" s="169"/>
      <c r="FHO722" s="169"/>
      <c r="FHP722" s="169"/>
      <c r="FHQ722" s="891"/>
      <c r="FHR722" s="891"/>
      <c r="FHS722" s="891"/>
      <c r="FHT722" s="891"/>
      <c r="FHU722" s="891"/>
      <c r="FHV722" s="891"/>
      <c r="FHW722" s="891"/>
      <c r="FHX722" s="891"/>
      <c r="FHY722" s="891"/>
      <c r="FHZ722" s="891"/>
      <c r="FIA722" s="891"/>
      <c r="FIB722" s="891"/>
      <c r="FIC722" s="891"/>
      <c r="FID722" s="891"/>
      <c r="FIE722" s="891"/>
      <c r="FIF722" s="891"/>
      <c r="FIG722" s="891"/>
      <c r="FIH722" s="891"/>
      <c r="FII722" s="891"/>
      <c r="FIJ722" s="891"/>
      <c r="FIK722" s="891"/>
      <c r="FIL722" s="891"/>
      <c r="FIM722" s="891"/>
      <c r="FIN722" s="891"/>
      <c r="FIO722" s="89"/>
      <c r="FIP722" s="89"/>
      <c r="FIQ722" s="89"/>
      <c r="FIR722" s="89"/>
      <c r="FIS722" s="89"/>
      <c r="FIT722" s="891"/>
      <c r="FIU722" s="891"/>
      <c r="FIV722" s="89"/>
      <c r="FIW722" s="89"/>
      <c r="FIX722" s="891"/>
      <c r="FIY722" s="891"/>
      <c r="FIZ722" s="89"/>
      <c r="FJA722" s="89"/>
      <c r="FJB722" s="891"/>
      <c r="FJC722" s="891"/>
      <c r="FJD722" s="891"/>
      <c r="FJE722" s="891"/>
      <c r="FJF722" s="891"/>
      <c r="FJG722" s="891"/>
      <c r="FJH722" s="891"/>
      <c r="FJI722" s="89"/>
      <c r="FJJ722" s="89"/>
      <c r="FJK722" s="891"/>
      <c r="FJL722" s="891"/>
      <c r="FJM722" s="89"/>
      <c r="FJN722" s="89"/>
      <c r="FJO722" s="891"/>
      <c r="FJP722" s="891"/>
      <c r="FJQ722" s="891"/>
      <c r="FJR722" s="891"/>
      <c r="FJS722" s="891"/>
      <c r="FJT722" s="204"/>
      <c r="FJU722" s="108"/>
      <c r="FJV722" s="891"/>
      <c r="FJW722" s="891"/>
      <c r="FJX722" s="891"/>
      <c r="FJY722" s="891"/>
      <c r="FJZ722" s="891"/>
      <c r="FKA722" s="891"/>
      <c r="FKB722" s="891"/>
      <c r="FKC722" s="169"/>
      <c r="FKD722" s="169"/>
      <c r="FKE722" s="169"/>
      <c r="FKF722" s="169"/>
      <c r="FKG722" s="169"/>
      <c r="FKH722" s="169"/>
      <c r="FKI722" s="169"/>
      <c r="FKJ722" s="169"/>
      <c r="FKK722" s="169"/>
      <c r="FKL722" s="169"/>
      <c r="FKM722" s="169"/>
      <c r="FKN722" s="169"/>
      <c r="FKO722" s="169"/>
      <c r="FKP722" s="169"/>
      <c r="FKQ722" s="169"/>
      <c r="FKR722" s="169"/>
      <c r="FKS722" s="169"/>
      <c r="FKT722" s="169"/>
      <c r="FKU722" s="169"/>
      <c r="FKV722" s="169"/>
      <c r="FKW722" s="169"/>
      <c r="FKX722" s="169"/>
      <c r="FKY722" s="169"/>
      <c r="FKZ722" s="169"/>
      <c r="FLA722" s="169"/>
      <c r="FLB722" s="169"/>
      <c r="FLC722" s="169"/>
      <c r="FLD722" s="169"/>
      <c r="FLE722" s="169"/>
      <c r="FLF722" s="169"/>
      <c r="FLG722" s="169"/>
      <c r="FLH722" s="169"/>
      <c r="FLI722" s="169"/>
      <c r="FLJ722" s="169"/>
      <c r="FLK722" s="169"/>
      <c r="FLL722" s="169"/>
      <c r="FLM722" s="169"/>
      <c r="FLN722" s="169"/>
      <c r="FLO722" s="169"/>
      <c r="FLP722" s="169"/>
      <c r="FLQ722" s="169"/>
      <c r="FLR722" s="169"/>
      <c r="FLS722" s="169"/>
      <c r="FLT722" s="169"/>
      <c r="FLU722" s="891"/>
      <c r="FLV722" s="891"/>
      <c r="FLW722" s="891"/>
      <c r="FLX722" s="891"/>
      <c r="FLY722" s="891"/>
      <c r="FLZ722" s="891"/>
      <c r="FMA722" s="891"/>
      <c r="FMB722" s="891"/>
      <c r="FMC722" s="891"/>
      <c r="FMD722" s="891"/>
      <c r="FME722" s="891"/>
      <c r="FMF722" s="891"/>
      <c r="FMG722" s="891"/>
      <c r="FMH722" s="891"/>
      <c r="FMI722" s="891"/>
      <c r="FMJ722" s="891"/>
      <c r="FMK722" s="891"/>
      <c r="FML722" s="891"/>
      <c r="FMM722" s="891"/>
      <c r="FMN722" s="891"/>
      <c r="FMO722" s="891"/>
      <c r="FMP722" s="891"/>
      <c r="FMQ722" s="891"/>
      <c r="FMR722" s="891"/>
      <c r="FMS722" s="89"/>
      <c r="FMT722" s="89"/>
      <c r="FMU722" s="89"/>
      <c r="FMV722" s="89"/>
      <c r="FMW722" s="89"/>
      <c r="FMX722" s="891"/>
      <c r="FMY722" s="891"/>
      <c r="FMZ722" s="89"/>
      <c r="FNA722" s="89"/>
      <c r="FNB722" s="891"/>
      <c r="FNC722" s="891"/>
      <c r="FND722" s="89"/>
      <c r="FNE722" s="89"/>
      <c r="FNF722" s="891"/>
      <c r="FNG722" s="891"/>
      <c r="FNH722" s="891"/>
      <c r="FNI722" s="891"/>
      <c r="FNJ722" s="891"/>
      <c r="FNK722" s="891"/>
      <c r="FNL722" s="891"/>
      <c r="FNM722" s="89"/>
      <c r="FNN722" s="89"/>
      <c r="FNO722" s="891"/>
      <c r="FNP722" s="891"/>
      <c r="FNQ722" s="89"/>
      <c r="FNR722" s="89"/>
      <c r="FNS722" s="891"/>
      <c r="FNT722" s="891"/>
      <c r="FNU722" s="891"/>
      <c r="FNV722" s="891"/>
      <c r="FNW722" s="891"/>
      <c r="FNX722" s="204"/>
      <c r="FNY722" s="108"/>
      <c r="FNZ722" s="891"/>
      <c r="FOA722" s="891"/>
      <c r="FOB722" s="891"/>
      <c r="FOC722" s="891"/>
      <c r="FOD722" s="891"/>
      <c r="FOE722" s="891"/>
      <c r="FOF722" s="891"/>
      <c r="FOG722" s="169"/>
      <c r="FOH722" s="169"/>
      <c r="FOI722" s="169"/>
      <c r="FOJ722" s="169"/>
      <c r="FOK722" s="169"/>
      <c r="FOL722" s="169"/>
      <c r="FOM722" s="169"/>
      <c r="FON722" s="169"/>
      <c r="FOO722" s="169"/>
      <c r="FOP722" s="169"/>
      <c r="FOQ722" s="169"/>
      <c r="FOR722" s="169"/>
      <c r="FOS722" s="169"/>
      <c r="FOT722" s="169"/>
      <c r="FOU722" s="169"/>
      <c r="FOV722" s="169"/>
      <c r="FOW722" s="169"/>
      <c r="FOX722" s="169"/>
      <c r="FOY722" s="169"/>
      <c r="FOZ722" s="169"/>
      <c r="FPA722" s="169"/>
      <c r="FPB722" s="169"/>
      <c r="FPC722" s="169"/>
      <c r="FPD722" s="169"/>
      <c r="FPE722" s="169"/>
      <c r="FPF722" s="169"/>
      <c r="FPG722" s="169"/>
      <c r="FPH722" s="169"/>
      <c r="FPI722" s="169"/>
      <c r="FPJ722" s="169"/>
      <c r="FPK722" s="169"/>
      <c r="FPL722" s="169"/>
      <c r="FPM722" s="169"/>
      <c r="FPN722" s="169"/>
      <c r="FPO722" s="169"/>
      <c r="FPP722" s="169"/>
      <c r="FPQ722" s="169"/>
      <c r="FPR722" s="169"/>
      <c r="FPS722" s="169"/>
      <c r="FPT722" s="169"/>
      <c r="FPU722" s="169"/>
      <c r="FPV722" s="169"/>
      <c r="FPW722" s="169"/>
      <c r="FPX722" s="169"/>
      <c r="FPY722" s="891"/>
      <c r="FPZ722" s="891"/>
      <c r="FQA722" s="891"/>
      <c r="FQB722" s="891"/>
      <c r="FQC722" s="891"/>
      <c r="FQD722" s="891"/>
      <c r="FQE722" s="891"/>
      <c r="FQF722" s="891"/>
      <c r="FQG722" s="891"/>
      <c r="FQH722" s="891"/>
      <c r="FQI722" s="891"/>
      <c r="FQJ722" s="891"/>
      <c r="FQK722" s="891"/>
      <c r="FQL722" s="891"/>
      <c r="FQM722" s="891"/>
      <c r="FQN722" s="891"/>
      <c r="FQO722" s="891"/>
      <c r="FQP722" s="891"/>
      <c r="FQQ722" s="891"/>
      <c r="FQR722" s="891"/>
      <c r="FQS722" s="891"/>
      <c r="FQT722" s="891"/>
      <c r="FQU722" s="891"/>
      <c r="FQV722" s="891"/>
      <c r="FQW722" s="89"/>
      <c r="FQX722" s="89"/>
      <c r="FQY722" s="89"/>
      <c r="FQZ722" s="89"/>
      <c r="FRA722" s="89"/>
      <c r="FRB722" s="891"/>
      <c r="FRC722" s="891"/>
      <c r="FRD722" s="89"/>
      <c r="FRE722" s="89"/>
      <c r="FRF722" s="891"/>
      <c r="FRG722" s="891"/>
      <c r="FRH722" s="89"/>
      <c r="FRI722" s="89"/>
      <c r="FRJ722" s="891"/>
      <c r="FRK722" s="891"/>
      <c r="FRL722" s="891"/>
      <c r="FRM722" s="891"/>
      <c r="FRN722" s="891"/>
      <c r="FRO722" s="891"/>
      <c r="FRP722" s="891"/>
      <c r="FRQ722" s="89"/>
      <c r="FRR722" s="89"/>
      <c r="FRS722" s="891"/>
      <c r="FRT722" s="891"/>
      <c r="FRU722" s="89"/>
      <c r="FRV722" s="89"/>
      <c r="FRW722" s="891"/>
      <c r="FRX722" s="891"/>
      <c r="FRY722" s="891"/>
      <c r="FRZ722" s="891"/>
      <c r="FSA722" s="891"/>
      <c r="FSB722" s="204"/>
      <c r="FSC722" s="108"/>
      <c r="FSD722" s="891"/>
      <c r="FSE722" s="891"/>
      <c r="FSF722" s="891"/>
      <c r="FSG722" s="891"/>
      <c r="FSH722" s="891"/>
      <c r="FSI722" s="891"/>
      <c r="FSJ722" s="891"/>
      <c r="FSK722" s="169"/>
      <c r="FSL722" s="169"/>
      <c r="FSM722" s="169"/>
      <c r="FSN722" s="169"/>
      <c r="FSO722" s="169"/>
      <c r="FSP722" s="169"/>
      <c r="FSQ722" s="169"/>
      <c r="FSR722" s="169"/>
      <c r="FSS722" s="169"/>
      <c r="FST722" s="169"/>
      <c r="FSU722" s="169"/>
      <c r="FSV722" s="169"/>
      <c r="FSW722" s="169"/>
      <c r="FSX722" s="169"/>
      <c r="FSY722" s="169"/>
      <c r="FSZ722" s="169"/>
      <c r="FTA722" s="169"/>
      <c r="FTB722" s="169"/>
      <c r="FTC722" s="169"/>
      <c r="FTD722" s="169"/>
      <c r="FTE722" s="169"/>
      <c r="FTF722" s="169"/>
      <c r="FTG722" s="169"/>
      <c r="FTH722" s="169"/>
      <c r="FTI722" s="169"/>
      <c r="FTJ722" s="169"/>
      <c r="FTK722" s="169"/>
      <c r="FTL722" s="169"/>
      <c r="FTM722" s="169"/>
      <c r="FTN722" s="169"/>
      <c r="FTO722" s="169"/>
      <c r="FTP722" s="169"/>
      <c r="FTQ722" s="169"/>
      <c r="FTR722" s="169"/>
      <c r="FTS722" s="169"/>
      <c r="FTT722" s="169"/>
      <c r="FTU722" s="169"/>
      <c r="FTV722" s="169"/>
      <c r="FTW722" s="169"/>
      <c r="FTX722" s="169"/>
      <c r="FTY722" s="169"/>
      <c r="FTZ722" s="169"/>
      <c r="FUA722" s="169"/>
      <c r="FUB722" s="169"/>
      <c r="FUC722" s="891"/>
      <c r="FUD722" s="891"/>
      <c r="FUE722" s="891"/>
      <c r="FUF722" s="891"/>
      <c r="FUG722" s="891"/>
      <c r="FUH722" s="891"/>
      <c r="FUI722" s="891"/>
      <c r="FUJ722" s="891"/>
      <c r="FUK722" s="891"/>
      <c r="FUL722" s="891"/>
      <c r="FUM722" s="891"/>
      <c r="FUN722" s="891"/>
      <c r="FUO722" s="891"/>
      <c r="FUP722" s="891"/>
      <c r="FUQ722" s="891"/>
      <c r="FUR722" s="891"/>
      <c r="FUS722" s="891"/>
      <c r="FUT722" s="891"/>
      <c r="FUU722" s="891"/>
      <c r="FUV722" s="891"/>
      <c r="FUW722" s="891"/>
      <c r="FUX722" s="891"/>
      <c r="FUY722" s="891"/>
      <c r="FUZ722" s="891"/>
      <c r="FVA722" s="89"/>
      <c r="FVB722" s="89"/>
      <c r="FVC722" s="89"/>
      <c r="FVD722" s="89"/>
      <c r="FVE722" s="89"/>
      <c r="FVF722" s="891"/>
      <c r="FVG722" s="891"/>
      <c r="FVH722" s="89"/>
      <c r="FVI722" s="89"/>
      <c r="FVJ722" s="891"/>
      <c r="FVK722" s="891"/>
      <c r="FVL722" s="89"/>
      <c r="FVM722" s="89"/>
      <c r="FVN722" s="891"/>
      <c r="FVO722" s="891"/>
      <c r="FVP722" s="891"/>
      <c r="FVQ722" s="891"/>
      <c r="FVR722" s="891"/>
      <c r="FVS722" s="891"/>
      <c r="FVT722" s="891"/>
      <c r="FVU722" s="89"/>
      <c r="FVV722" s="89"/>
      <c r="FVW722" s="891"/>
      <c r="FVX722" s="891"/>
      <c r="FVY722" s="89"/>
      <c r="FVZ722" s="89"/>
      <c r="FWA722" s="891"/>
      <c r="FWB722" s="891"/>
      <c r="FWC722" s="891"/>
      <c r="FWD722" s="891"/>
      <c r="FWE722" s="891"/>
      <c r="FWF722" s="204"/>
      <c r="FWG722" s="108"/>
      <c r="FWH722" s="891"/>
      <c r="FWI722" s="891"/>
      <c r="FWJ722" s="891"/>
      <c r="FWK722" s="891"/>
      <c r="FWL722" s="891"/>
      <c r="FWM722" s="891"/>
      <c r="FWN722" s="891"/>
      <c r="FWO722" s="169"/>
      <c r="FWP722" s="169"/>
      <c r="FWQ722" s="169"/>
      <c r="FWR722" s="169"/>
      <c r="FWS722" s="169"/>
      <c r="FWT722" s="169"/>
      <c r="FWU722" s="169"/>
      <c r="FWV722" s="169"/>
      <c r="FWW722" s="169"/>
      <c r="FWX722" s="169"/>
      <c r="FWY722" s="169"/>
      <c r="FWZ722" s="169"/>
      <c r="FXA722" s="169"/>
      <c r="FXB722" s="169"/>
      <c r="FXC722" s="169"/>
      <c r="FXD722" s="169"/>
      <c r="FXE722" s="169"/>
      <c r="FXF722" s="169"/>
      <c r="FXG722" s="169"/>
      <c r="FXH722" s="169"/>
      <c r="FXI722" s="169"/>
      <c r="FXJ722" s="169"/>
      <c r="FXK722" s="169"/>
      <c r="FXL722" s="169"/>
      <c r="FXM722" s="169"/>
      <c r="FXN722" s="169"/>
      <c r="FXO722" s="169"/>
      <c r="FXP722" s="169"/>
      <c r="FXQ722" s="169"/>
      <c r="FXR722" s="169"/>
      <c r="FXS722" s="169"/>
      <c r="FXT722" s="169"/>
      <c r="FXU722" s="169"/>
      <c r="FXV722" s="169"/>
      <c r="FXW722" s="169"/>
      <c r="FXX722" s="169"/>
      <c r="FXY722" s="169"/>
      <c r="FXZ722" s="169"/>
      <c r="FYA722" s="169"/>
      <c r="FYB722" s="169"/>
      <c r="FYC722" s="169"/>
      <c r="FYD722" s="169"/>
      <c r="FYE722" s="169"/>
      <c r="FYF722" s="169"/>
      <c r="FYG722" s="891"/>
      <c r="FYH722" s="891"/>
      <c r="FYI722" s="891"/>
      <c r="FYJ722" s="891"/>
      <c r="FYK722" s="891"/>
      <c r="FYL722" s="891"/>
      <c r="FYM722" s="891"/>
      <c r="FYN722" s="891"/>
      <c r="FYO722" s="891"/>
      <c r="FYP722" s="891"/>
      <c r="FYQ722" s="891"/>
      <c r="FYR722" s="891"/>
      <c r="FYS722" s="891"/>
      <c r="FYT722" s="891"/>
      <c r="FYU722" s="891"/>
      <c r="FYV722" s="891"/>
      <c r="FYW722" s="891"/>
      <c r="FYX722" s="891"/>
      <c r="FYY722" s="891"/>
      <c r="FYZ722" s="891"/>
      <c r="FZA722" s="891"/>
      <c r="FZB722" s="891"/>
      <c r="FZC722" s="891"/>
      <c r="FZD722" s="891"/>
      <c r="FZE722" s="89"/>
      <c r="FZF722" s="89"/>
      <c r="FZG722" s="89"/>
      <c r="FZH722" s="89"/>
      <c r="FZI722" s="89"/>
      <c r="FZJ722" s="891"/>
      <c r="FZK722" s="891"/>
      <c r="FZL722" s="89"/>
      <c r="FZM722" s="89"/>
      <c r="FZN722" s="891"/>
      <c r="FZO722" s="891"/>
      <c r="FZP722" s="89"/>
      <c r="FZQ722" s="89"/>
      <c r="FZR722" s="891"/>
      <c r="FZS722" s="891"/>
      <c r="FZT722" s="891"/>
      <c r="FZU722" s="891"/>
      <c r="FZV722" s="891"/>
      <c r="FZW722" s="891"/>
      <c r="FZX722" s="891"/>
      <c r="FZY722" s="89"/>
      <c r="FZZ722" s="89"/>
      <c r="GAA722" s="891"/>
      <c r="GAB722" s="891"/>
      <c r="GAC722" s="89"/>
      <c r="GAD722" s="89"/>
      <c r="GAE722" s="891"/>
      <c r="GAF722" s="891"/>
      <c r="GAG722" s="891"/>
      <c r="GAH722" s="891"/>
      <c r="GAI722" s="891"/>
      <c r="GAJ722" s="204"/>
      <c r="GAK722" s="108"/>
      <c r="GAL722" s="891"/>
      <c r="GAM722" s="891"/>
      <c r="GAN722" s="891"/>
      <c r="GAO722" s="891"/>
      <c r="GAP722" s="891"/>
      <c r="GAQ722" s="891"/>
      <c r="GAR722" s="891"/>
      <c r="GAS722" s="169"/>
      <c r="GAT722" s="169"/>
      <c r="GAU722" s="169"/>
      <c r="GAV722" s="169"/>
      <c r="GAW722" s="169"/>
      <c r="GAX722" s="169"/>
      <c r="GAY722" s="169"/>
      <c r="GAZ722" s="169"/>
      <c r="GBA722" s="169"/>
      <c r="GBB722" s="169"/>
      <c r="GBC722" s="169"/>
      <c r="GBD722" s="169"/>
      <c r="GBE722" s="169"/>
      <c r="GBF722" s="169"/>
      <c r="GBG722" s="169"/>
      <c r="GBH722" s="169"/>
      <c r="GBI722" s="169"/>
      <c r="GBJ722" s="169"/>
      <c r="GBK722" s="169"/>
      <c r="GBL722" s="169"/>
      <c r="GBM722" s="169"/>
      <c r="GBN722" s="169"/>
      <c r="GBO722" s="169"/>
      <c r="GBP722" s="169"/>
      <c r="GBQ722" s="169"/>
      <c r="GBR722" s="169"/>
      <c r="GBS722" s="169"/>
      <c r="GBT722" s="169"/>
      <c r="GBU722" s="169"/>
      <c r="GBV722" s="169"/>
      <c r="GBW722" s="169"/>
      <c r="GBX722" s="169"/>
      <c r="GBY722" s="169"/>
      <c r="GBZ722" s="169"/>
      <c r="GCA722" s="169"/>
      <c r="GCB722" s="169"/>
      <c r="GCC722" s="169"/>
      <c r="GCD722" s="169"/>
      <c r="GCE722" s="169"/>
      <c r="GCF722" s="169"/>
      <c r="GCG722" s="169"/>
      <c r="GCH722" s="169"/>
      <c r="GCI722" s="169"/>
      <c r="GCJ722" s="169"/>
      <c r="GCK722" s="891"/>
      <c r="GCL722" s="891"/>
      <c r="GCM722" s="891"/>
      <c r="GCN722" s="891"/>
      <c r="GCO722" s="891"/>
      <c r="GCP722" s="891"/>
      <c r="GCQ722" s="891"/>
      <c r="GCR722" s="891"/>
      <c r="GCS722" s="891"/>
      <c r="GCT722" s="891"/>
      <c r="GCU722" s="891"/>
      <c r="GCV722" s="891"/>
      <c r="GCW722" s="891"/>
      <c r="GCX722" s="891"/>
      <c r="GCY722" s="891"/>
      <c r="GCZ722" s="891"/>
      <c r="GDA722" s="891"/>
      <c r="GDB722" s="891"/>
      <c r="GDC722" s="891"/>
      <c r="GDD722" s="891"/>
      <c r="GDE722" s="891"/>
      <c r="GDF722" s="891"/>
      <c r="GDG722" s="891"/>
      <c r="GDH722" s="891"/>
      <c r="GDI722" s="89"/>
      <c r="GDJ722" s="89"/>
      <c r="GDK722" s="89"/>
      <c r="GDL722" s="89"/>
      <c r="GDM722" s="89"/>
      <c r="GDN722" s="891"/>
      <c r="GDO722" s="891"/>
      <c r="GDP722" s="89"/>
      <c r="GDQ722" s="89"/>
      <c r="GDR722" s="891"/>
      <c r="GDS722" s="891"/>
      <c r="GDT722" s="89"/>
      <c r="GDU722" s="89"/>
      <c r="GDV722" s="891"/>
      <c r="GDW722" s="891"/>
      <c r="GDX722" s="891"/>
      <c r="GDY722" s="891"/>
      <c r="GDZ722" s="891"/>
      <c r="GEA722" s="891"/>
      <c r="GEB722" s="891"/>
      <c r="GEC722" s="89"/>
      <c r="GED722" s="89"/>
      <c r="GEE722" s="891"/>
      <c r="GEF722" s="891"/>
      <c r="GEG722" s="89"/>
      <c r="GEH722" s="89"/>
      <c r="GEI722" s="891"/>
      <c r="GEJ722" s="891"/>
      <c r="GEK722" s="891"/>
      <c r="GEL722" s="891"/>
      <c r="GEM722" s="891"/>
      <c r="GEN722" s="204"/>
      <c r="GEO722" s="108"/>
      <c r="GEP722" s="891"/>
      <c r="GEQ722" s="891"/>
      <c r="GER722" s="891"/>
      <c r="GES722" s="891"/>
      <c r="GET722" s="891"/>
      <c r="GEU722" s="891"/>
      <c r="GEV722" s="891"/>
      <c r="GEW722" s="169"/>
      <c r="GEX722" s="169"/>
      <c r="GEY722" s="169"/>
      <c r="GEZ722" s="169"/>
      <c r="GFA722" s="169"/>
      <c r="GFB722" s="169"/>
      <c r="GFC722" s="169"/>
      <c r="GFD722" s="169"/>
      <c r="GFE722" s="169"/>
      <c r="GFF722" s="169"/>
      <c r="GFG722" s="169"/>
      <c r="GFH722" s="169"/>
      <c r="GFI722" s="169"/>
      <c r="GFJ722" s="169"/>
      <c r="GFK722" s="169"/>
      <c r="GFL722" s="169"/>
      <c r="GFM722" s="169"/>
      <c r="GFN722" s="169"/>
      <c r="GFO722" s="169"/>
      <c r="GFP722" s="169"/>
      <c r="GFQ722" s="169"/>
      <c r="GFR722" s="169"/>
      <c r="GFS722" s="169"/>
      <c r="GFT722" s="169"/>
      <c r="GFU722" s="169"/>
      <c r="GFV722" s="169"/>
      <c r="GFW722" s="169"/>
      <c r="GFX722" s="169"/>
      <c r="GFY722" s="169"/>
      <c r="GFZ722" s="169"/>
      <c r="GGA722" s="169"/>
      <c r="GGB722" s="169"/>
      <c r="GGC722" s="169"/>
      <c r="GGD722" s="169"/>
      <c r="GGE722" s="169"/>
      <c r="GGF722" s="169"/>
      <c r="GGG722" s="169"/>
      <c r="GGH722" s="169"/>
      <c r="GGI722" s="169"/>
      <c r="GGJ722" s="169"/>
      <c r="GGK722" s="169"/>
      <c r="GGL722" s="169"/>
      <c r="GGM722" s="169"/>
      <c r="GGN722" s="169"/>
      <c r="GGO722" s="891"/>
      <c r="GGP722" s="891"/>
      <c r="GGQ722" s="891"/>
      <c r="GGR722" s="891"/>
      <c r="GGS722" s="891"/>
      <c r="GGT722" s="891"/>
      <c r="GGU722" s="891"/>
      <c r="GGV722" s="891"/>
      <c r="GGW722" s="891"/>
      <c r="GGX722" s="891"/>
      <c r="GGY722" s="891"/>
      <c r="GGZ722" s="891"/>
      <c r="GHA722" s="891"/>
      <c r="GHB722" s="891"/>
      <c r="GHC722" s="891"/>
      <c r="GHD722" s="891"/>
      <c r="GHE722" s="891"/>
      <c r="GHF722" s="891"/>
      <c r="GHG722" s="891"/>
      <c r="GHH722" s="891"/>
      <c r="GHI722" s="891"/>
      <c r="GHJ722" s="891"/>
      <c r="GHK722" s="891"/>
      <c r="GHL722" s="891"/>
      <c r="GHM722" s="89"/>
      <c r="GHN722" s="89"/>
      <c r="GHO722" s="89"/>
      <c r="GHP722" s="89"/>
      <c r="GHQ722" s="89"/>
      <c r="GHR722" s="891"/>
      <c r="GHS722" s="891"/>
      <c r="GHT722" s="89"/>
      <c r="GHU722" s="89"/>
      <c r="GHV722" s="891"/>
      <c r="GHW722" s="891"/>
      <c r="GHX722" s="89"/>
      <c r="GHY722" s="89"/>
      <c r="GHZ722" s="891"/>
      <c r="GIA722" s="891"/>
      <c r="GIB722" s="891"/>
      <c r="GIC722" s="891"/>
      <c r="GID722" s="891"/>
      <c r="GIE722" s="891"/>
      <c r="GIF722" s="891"/>
      <c r="GIG722" s="89"/>
      <c r="GIH722" s="89"/>
      <c r="GII722" s="891"/>
      <c r="GIJ722" s="891"/>
      <c r="GIK722" s="89"/>
      <c r="GIL722" s="89"/>
      <c r="GIM722" s="891"/>
      <c r="GIN722" s="891"/>
      <c r="GIO722" s="891"/>
      <c r="GIP722" s="891"/>
      <c r="GIQ722" s="891"/>
      <c r="GIR722" s="204"/>
      <c r="GIS722" s="108"/>
      <c r="GIT722" s="891"/>
      <c r="GIU722" s="891"/>
      <c r="GIV722" s="891"/>
      <c r="GIW722" s="891"/>
      <c r="GIX722" s="891"/>
      <c r="GIY722" s="891"/>
      <c r="GIZ722" s="891"/>
      <c r="GJA722" s="169"/>
      <c r="GJB722" s="169"/>
      <c r="GJC722" s="169"/>
      <c r="GJD722" s="169"/>
      <c r="GJE722" s="169"/>
      <c r="GJF722" s="169"/>
      <c r="GJG722" s="169"/>
      <c r="GJH722" s="169"/>
      <c r="GJI722" s="169"/>
      <c r="GJJ722" s="169"/>
      <c r="GJK722" s="169"/>
      <c r="GJL722" s="169"/>
      <c r="GJM722" s="169"/>
      <c r="GJN722" s="169"/>
      <c r="GJO722" s="169"/>
      <c r="GJP722" s="169"/>
      <c r="GJQ722" s="169"/>
      <c r="GJR722" s="169"/>
      <c r="GJS722" s="169"/>
      <c r="GJT722" s="169"/>
      <c r="GJU722" s="169"/>
      <c r="GJV722" s="169"/>
      <c r="GJW722" s="169"/>
      <c r="GJX722" s="169"/>
      <c r="GJY722" s="169"/>
      <c r="GJZ722" s="169"/>
      <c r="GKA722" s="169"/>
      <c r="GKB722" s="169"/>
      <c r="GKC722" s="169"/>
      <c r="GKD722" s="169"/>
      <c r="GKE722" s="169"/>
      <c r="GKF722" s="169"/>
      <c r="GKG722" s="169"/>
      <c r="GKH722" s="169"/>
      <c r="GKI722" s="169"/>
      <c r="GKJ722" s="169"/>
      <c r="GKK722" s="169"/>
      <c r="GKL722" s="169"/>
      <c r="GKM722" s="169"/>
      <c r="GKN722" s="169"/>
      <c r="GKO722" s="169"/>
      <c r="GKP722" s="169"/>
      <c r="GKQ722" s="169"/>
      <c r="GKR722" s="169"/>
      <c r="GKS722" s="891"/>
      <c r="GKT722" s="891"/>
      <c r="GKU722" s="891"/>
      <c r="GKV722" s="891"/>
      <c r="GKW722" s="891"/>
      <c r="GKX722" s="891"/>
      <c r="GKY722" s="891"/>
      <c r="GKZ722" s="891"/>
      <c r="GLA722" s="891"/>
      <c r="GLB722" s="891"/>
      <c r="GLC722" s="891"/>
      <c r="GLD722" s="891"/>
      <c r="GLE722" s="891"/>
      <c r="GLF722" s="891"/>
      <c r="GLG722" s="891"/>
      <c r="GLH722" s="891"/>
      <c r="GLI722" s="891"/>
      <c r="GLJ722" s="891"/>
      <c r="GLK722" s="891"/>
      <c r="GLL722" s="891"/>
      <c r="GLM722" s="891"/>
      <c r="GLN722" s="891"/>
      <c r="GLO722" s="891"/>
      <c r="GLP722" s="891"/>
      <c r="GLQ722" s="89"/>
      <c r="GLR722" s="89"/>
      <c r="GLS722" s="89"/>
      <c r="GLT722" s="89"/>
      <c r="GLU722" s="89"/>
      <c r="GLV722" s="891"/>
      <c r="GLW722" s="891"/>
      <c r="GLX722" s="89"/>
      <c r="GLY722" s="89"/>
      <c r="GLZ722" s="891"/>
      <c r="GMA722" s="891"/>
      <c r="GMB722" s="89"/>
      <c r="GMC722" s="89"/>
      <c r="GMD722" s="891"/>
      <c r="GME722" s="891"/>
      <c r="GMF722" s="891"/>
      <c r="GMG722" s="891"/>
      <c r="GMH722" s="891"/>
      <c r="GMI722" s="891"/>
      <c r="GMJ722" s="891"/>
      <c r="GMK722" s="89"/>
      <c r="GML722" s="89"/>
      <c r="GMM722" s="891"/>
      <c r="GMN722" s="891"/>
      <c r="GMO722" s="89"/>
      <c r="GMP722" s="89"/>
      <c r="GMQ722" s="891"/>
      <c r="GMR722" s="891"/>
      <c r="GMS722" s="891"/>
      <c r="GMT722" s="891"/>
      <c r="GMU722" s="891"/>
      <c r="GMV722" s="204"/>
      <c r="GMW722" s="108"/>
      <c r="GMX722" s="891"/>
      <c r="GMY722" s="891"/>
      <c r="GMZ722" s="891"/>
      <c r="GNA722" s="891"/>
      <c r="GNB722" s="891"/>
      <c r="GNC722" s="891"/>
      <c r="GND722" s="891"/>
      <c r="GNE722" s="169"/>
      <c r="GNF722" s="169"/>
      <c r="GNG722" s="169"/>
      <c r="GNH722" s="169"/>
      <c r="GNI722" s="169"/>
      <c r="GNJ722" s="169"/>
      <c r="GNK722" s="169"/>
      <c r="GNL722" s="169"/>
      <c r="GNM722" s="169"/>
      <c r="GNN722" s="169"/>
      <c r="GNO722" s="169"/>
      <c r="GNP722" s="169"/>
      <c r="GNQ722" s="169"/>
      <c r="GNR722" s="169"/>
      <c r="GNS722" s="169"/>
      <c r="GNT722" s="169"/>
      <c r="GNU722" s="169"/>
      <c r="GNV722" s="169"/>
      <c r="GNW722" s="169"/>
      <c r="GNX722" s="169"/>
      <c r="GNY722" s="169"/>
      <c r="GNZ722" s="169"/>
      <c r="GOA722" s="169"/>
      <c r="GOB722" s="169"/>
      <c r="GOC722" s="169"/>
      <c r="GOD722" s="169"/>
      <c r="GOE722" s="169"/>
      <c r="GOF722" s="169"/>
      <c r="GOG722" s="169"/>
      <c r="GOH722" s="169"/>
      <c r="GOI722" s="169"/>
      <c r="GOJ722" s="169"/>
      <c r="GOK722" s="169"/>
      <c r="GOL722" s="169"/>
      <c r="GOM722" s="169"/>
      <c r="GON722" s="169"/>
      <c r="GOO722" s="169"/>
      <c r="GOP722" s="169"/>
      <c r="GOQ722" s="169"/>
      <c r="GOR722" s="169"/>
      <c r="GOS722" s="169"/>
      <c r="GOT722" s="169"/>
      <c r="GOU722" s="169"/>
      <c r="GOV722" s="169"/>
      <c r="GOW722" s="891"/>
      <c r="GOX722" s="891"/>
      <c r="GOY722" s="891"/>
      <c r="GOZ722" s="891"/>
      <c r="GPA722" s="891"/>
      <c r="GPB722" s="891"/>
      <c r="GPC722" s="891"/>
      <c r="GPD722" s="891"/>
      <c r="GPE722" s="891"/>
      <c r="GPF722" s="891"/>
      <c r="GPG722" s="891"/>
      <c r="GPH722" s="891"/>
      <c r="GPI722" s="891"/>
      <c r="GPJ722" s="891"/>
      <c r="GPK722" s="891"/>
      <c r="GPL722" s="891"/>
      <c r="GPM722" s="891"/>
      <c r="GPN722" s="891"/>
      <c r="GPO722" s="891"/>
      <c r="GPP722" s="891"/>
      <c r="GPQ722" s="891"/>
      <c r="GPR722" s="891"/>
      <c r="GPS722" s="891"/>
      <c r="GPT722" s="891"/>
      <c r="GPU722" s="89"/>
      <c r="GPV722" s="89"/>
      <c r="GPW722" s="89"/>
      <c r="GPX722" s="89"/>
      <c r="GPY722" s="89"/>
      <c r="GPZ722" s="891"/>
      <c r="GQA722" s="891"/>
      <c r="GQB722" s="89"/>
      <c r="GQC722" s="89"/>
      <c r="GQD722" s="891"/>
      <c r="GQE722" s="891"/>
      <c r="GQF722" s="89"/>
      <c r="GQG722" s="89"/>
      <c r="GQH722" s="891"/>
      <c r="GQI722" s="891"/>
      <c r="GQJ722" s="891"/>
      <c r="GQK722" s="891"/>
      <c r="GQL722" s="891"/>
      <c r="GQM722" s="891"/>
      <c r="GQN722" s="891"/>
      <c r="GQO722" s="89"/>
      <c r="GQP722" s="89"/>
      <c r="GQQ722" s="891"/>
      <c r="GQR722" s="891"/>
      <c r="GQS722" s="89"/>
      <c r="GQT722" s="89"/>
      <c r="GQU722" s="891"/>
      <c r="GQV722" s="891"/>
      <c r="GQW722" s="891"/>
      <c r="GQX722" s="891"/>
      <c r="GQY722" s="891"/>
      <c r="GQZ722" s="204"/>
      <c r="GRA722" s="108"/>
      <c r="GRB722" s="891"/>
      <c r="GRC722" s="891"/>
      <c r="GRD722" s="891"/>
      <c r="GRE722" s="891"/>
      <c r="GRF722" s="891"/>
      <c r="GRG722" s="891"/>
      <c r="GRH722" s="891"/>
      <c r="GRI722" s="169"/>
      <c r="GRJ722" s="169"/>
      <c r="GRK722" s="169"/>
      <c r="GRL722" s="169"/>
      <c r="GRM722" s="169"/>
      <c r="GRN722" s="169"/>
      <c r="GRO722" s="169"/>
      <c r="GRP722" s="169"/>
      <c r="GRQ722" s="169"/>
      <c r="GRR722" s="169"/>
      <c r="GRS722" s="169"/>
      <c r="GRT722" s="169"/>
      <c r="GRU722" s="169"/>
      <c r="GRV722" s="169"/>
      <c r="GRW722" s="169"/>
      <c r="GRX722" s="169"/>
      <c r="GRY722" s="169"/>
      <c r="GRZ722" s="169"/>
      <c r="GSA722" s="169"/>
      <c r="GSB722" s="169"/>
      <c r="GSC722" s="169"/>
      <c r="GSD722" s="169"/>
      <c r="GSE722" s="169"/>
      <c r="GSF722" s="169"/>
      <c r="GSG722" s="169"/>
      <c r="GSH722" s="169"/>
      <c r="GSI722" s="169"/>
      <c r="GSJ722" s="169"/>
      <c r="GSK722" s="169"/>
      <c r="GSL722" s="169"/>
      <c r="GSM722" s="169"/>
      <c r="GSN722" s="169"/>
      <c r="GSO722" s="169"/>
      <c r="GSP722" s="169"/>
      <c r="GSQ722" s="169"/>
      <c r="GSR722" s="169"/>
      <c r="GSS722" s="169"/>
      <c r="GST722" s="169"/>
      <c r="GSU722" s="169"/>
      <c r="GSV722" s="169"/>
      <c r="GSW722" s="169"/>
      <c r="GSX722" s="169"/>
      <c r="GSY722" s="169"/>
      <c r="GSZ722" s="169"/>
      <c r="GTA722" s="891"/>
      <c r="GTB722" s="891"/>
      <c r="GTC722" s="891"/>
      <c r="GTD722" s="891"/>
      <c r="GTE722" s="891"/>
      <c r="GTF722" s="891"/>
      <c r="GTG722" s="891"/>
      <c r="GTH722" s="891"/>
      <c r="GTI722" s="891"/>
      <c r="GTJ722" s="891"/>
      <c r="GTK722" s="891"/>
      <c r="GTL722" s="891"/>
      <c r="GTM722" s="891"/>
      <c r="GTN722" s="891"/>
      <c r="GTO722" s="891"/>
      <c r="GTP722" s="891"/>
      <c r="GTQ722" s="891"/>
      <c r="GTR722" s="891"/>
      <c r="GTS722" s="891"/>
      <c r="GTT722" s="891"/>
      <c r="GTU722" s="891"/>
      <c r="GTV722" s="891"/>
      <c r="GTW722" s="891"/>
      <c r="GTX722" s="891"/>
      <c r="GTY722" s="89"/>
      <c r="GTZ722" s="89"/>
      <c r="GUA722" s="89"/>
      <c r="GUB722" s="89"/>
      <c r="GUC722" s="89"/>
      <c r="GUD722" s="891"/>
      <c r="GUE722" s="891"/>
      <c r="GUF722" s="89"/>
      <c r="GUG722" s="89"/>
      <c r="GUH722" s="891"/>
      <c r="GUI722" s="891"/>
      <c r="GUJ722" s="89"/>
      <c r="GUK722" s="89"/>
      <c r="GUL722" s="891"/>
      <c r="GUM722" s="891"/>
      <c r="GUN722" s="891"/>
      <c r="GUO722" s="891"/>
      <c r="GUP722" s="891"/>
      <c r="GUQ722" s="891"/>
      <c r="GUR722" s="891"/>
      <c r="GUS722" s="89"/>
      <c r="GUT722" s="89"/>
      <c r="GUU722" s="891"/>
      <c r="GUV722" s="891"/>
      <c r="GUW722" s="89"/>
      <c r="GUX722" s="89"/>
      <c r="GUY722" s="891"/>
      <c r="GUZ722" s="891"/>
      <c r="GVA722" s="891"/>
      <c r="GVB722" s="891"/>
      <c r="GVC722" s="891"/>
      <c r="GVD722" s="204"/>
      <c r="GVE722" s="108"/>
      <c r="GVF722" s="891"/>
      <c r="GVG722" s="891"/>
      <c r="GVH722" s="891"/>
      <c r="GVI722" s="891"/>
      <c r="GVJ722" s="891"/>
      <c r="GVK722" s="891"/>
      <c r="GVL722" s="891"/>
      <c r="GVM722" s="169"/>
      <c r="GVN722" s="169"/>
      <c r="GVO722" s="169"/>
      <c r="GVP722" s="169"/>
      <c r="GVQ722" s="169"/>
      <c r="GVR722" s="169"/>
      <c r="GVS722" s="169"/>
      <c r="GVT722" s="169"/>
      <c r="GVU722" s="169"/>
      <c r="GVV722" s="169"/>
      <c r="GVW722" s="169"/>
      <c r="GVX722" s="169"/>
      <c r="GVY722" s="169"/>
      <c r="GVZ722" s="169"/>
      <c r="GWA722" s="169"/>
      <c r="GWB722" s="169"/>
      <c r="GWC722" s="169"/>
      <c r="GWD722" s="169"/>
      <c r="GWE722" s="169"/>
      <c r="GWF722" s="169"/>
      <c r="GWG722" s="169"/>
      <c r="GWH722" s="169"/>
      <c r="GWI722" s="169"/>
      <c r="GWJ722" s="169"/>
      <c r="GWK722" s="169"/>
      <c r="GWL722" s="169"/>
      <c r="GWM722" s="169"/>
      <c r="GWN722" s="169"/>
      <c r="GWO722" s="169"/>
      <c r="GWP722" s="169"/>
      <c r="GWQ722" s="169"/>
      <c r="GWR722" s="169"/>
      <c r="GWS722" s="169"/>
      <c r="GWT722" s="169"/>
      <c r="GWU722" s="169"/>
      <c r="GWV722" s="169"/>
      <c r="GWW722" s="169"/>
      <c r="GWX722" s="169"/>
      <c r="GWY722" s="169"/>
      <c r="GWZ722" s="169"/>
      <c r="GXA722" s="169"/>
      <c r="GXB722" s="169"/>
      <c r="GXC722" s="169"/>
      <c r="GXD722" s="169"/>
      <c r="GXE722" s="891"/>
      <c r="GXF722" s="891"/>
      <c r="GXG722" s="891"/>
      <c r="GXH722" s="891"/>
      <c r="GXI722" s="891"/>
      <c r="GXJ722" s="891"/>
      <c r="GXK722" s="891"/>
      <c r="GXL722" s="891"/>
      <c r="GXM722" s="891"/>
      <c r="GXN722" s="891"/>
      <c r="GXO722" s="891"/>
      <c r="GXP722" s="891"/>
      <c r="GXQ722" s="891"/>
      <c r="GXR722" s="891"/>
      <c r="GXS722" s="891"/>
      <c r="GXT722" s="891"/>
      <c r="GXU722" s="891"/>
      <c r="GXV722" s="891"/>
      <c r="GXW722" s="891"/>
      <c r="GXX722" s="891"/>
      <c r="GXY722" s="891"/>
      <c r="GXZ722" s="891"/>
      <c r="GYA722" s="891"/>
      <c r="GYB722" s="891"/>
      <c r="GYC722" s="89"/>
      <c r="GYD722" s="89"/>
      <c r="GYE722" s="89"/>
      <c r="GYF722" s="89"/>
      <c r="GYG722" s="89"/>
      <c r="GYH722" s="891"/>
      <c r="GYI722" s="891"/>
      <c r="GYJ722" s="89"/>
      <c r="GYK722" s="89"/>
      <c r="GYL722" s="891"/>
      <c r="GYM722" s="891"/>
      <c r="GYN722" s="89"/>
      <c r="GYO722" s="89"/>
      <c r="GYP722" s="891"/>
      <c r="GYQ722" s="891"/>
      <c r="GYR722" s="891"/>
      <c r="GYS722" s="891"/>
      <c r="GYT722" s="891"/>
      <c r="GYU722" s="891"/>
      <c r="GYV722" s="891"/>
      <c r="GYW722" s="89"/>
      <c r="GYX722" s="89"/>
      <c r="GYY722" s="891"/>
      <c r="GYZ722" s="891"/>
      <c r="GZA722" s="89"/>
      <c r="GZB722" s="89"/>
      <c r="GZC722" s="891"/>
      <c r="GZD722" s="891"/>
      <c r="GZE722" s="891"/>
      <c r="GZF722" s="891"/>
      <c r="GZG722" s="891"/>
      <c r="GZH722" s="204"/>
      <c r="GZI722" s="108"/>
      <c r="GZJ722" s="891"/>
      <c r="GZK722" s="891"/>
      <c r="GZL722" s="891"/>
      <c r="GZM722" s="891"/>
      <c r="GZN722" s="891"/>
      <c r="GZO722" s="891"/>
      <c r="GZP722" s="891"/>
      <c r="GZQ722" s="169"/>
      <c r="GZR722" s="169"/>
      <c r="GZS722" s="169"/>
      <c r="GZT722" s="169"/>
      <c r="GZU722" s="169"/>
      <c r="GZV722" s="169"/>
      <c r="GZW722" s="169"/>
      <c r="GZX722" s="169"/>
      <c r="GZY722" s="169"/>
      <c r="GZZ722" s="169"/>
      <c r="HAA722" s="169"/>
      <c r="HAB722" s="169"/>
      <c r="HAC722" s="169"/>
      <c r="HAD722" s="169"/>
      <c r="HAE722" s="169"/>
      <c r="HAF722" s="169"/>
      <c r="HAG722" s="169"/>
      <c r="HAH722" s="169"/>
      <c r="HAI722" s="169"/>
      <c r="HAJ722" s="169"/>
      <c r="HAK722" s="169"/>
      <c r="HAL722" s="169"/>
      <c r="HAM722" s="169"/>
      <c r="HAN722" s="169"/>
      <c r="HAO722" s="169"/>
      <c r="HAP722" s="169"/>
      <c r="HAQ722" s="169"/>
      <c r="HAR722" s="169"/>
      <c r="HAS722" s="169"/>
      <c r="HAT722" s="169"/>
      <c r="HAU722" s="169"/>
      <c r="HAV722" s="169"/>
      <c r="HAW722" s="169"/>
      <c r="HAX722" s="169"/>
      <c r="HAY722" s="169"/>
      <c r="HAZ722" s="169"/>
      <c r="HBA722" s="169"/>
      <c r="HBB722" s="169"/>
      <c r="HBC722" s="169"/>
      <c r="HBD722" s="169"/>
      <c r="HBE722" s="169"/>
      <c r="HBF722" s="169"/>
      <c r="HBG722" s="169"/>
      <c r="HBH722" s="169"/>
      <c r="HBI722" s="891"/>
      <c r="HBJ722" s="891"/>
      <c r="HBK722" s="891"/>
      <c r="HBL722" s="891"/>
      <c r="HBM722" s="891"/>
      <c r="HBN722" s="891"/>
      <c r="HBO722" s="891"/>
      <c r="HBP722" s="891"/>
      <c r="HBQ722" s="891"/>
      <c r="HBR722" s="891"/>
      <c r="HBS722" s="891"/>
      <c r="HBT722" s="891"/>
      <c r="HBU722" s="891"/>
      <c r="HBV722" s="891"/>
      <c r="HBW722" s="891"/>
      <c r="HBX722" s="891"/>
      <c r="HBY722" s="891"/>
      <c r="HBZ722" s="891"/>
      <c r="HCA722" s="891"/>
      <c r="HCB722" s="891"/>
      <c r="HCC722" s="891"/>
      <c r="HCD722" s="891"/>
      <c r="HCE722" s="891"/>
      <c r="HCF722" s="891"/>
      <c r="HCG722" s="89"/>
      <c r="HCH722" s="89"/>
      <c r="HCI722" s="89"/>
      <c r="HCJ722" s="89"/>
      <c r="HCK722" s="89"/>
      <c r="HCL722" s="891"/>
      <c r="HCM722" s="891"/>
      <c r="HCN722" s="89"/>
      <c r="HCO722" s="89"/>
      <c r="HCP722" s="891"/>
      <c r="HCQ722" s="891"/>
      <c r="HCR722" s="89"/>
      <c r="HCS722" s="89"/>
      <c r="HCT722" s="891"/>
      <c r="HCU722" s="891"/>
      <c r="HCV722" s="891"/>
      <c r="HCW722" s="891"/>
      <c r="HCX722" s="891"/>
      <c r="HCY722" s="891"/>
      <c r="HCZ722" s="891"/>
      <c r="HDA722" s="89"/>
      <c r="HDB722" s="89"/>
      <c r="HDC722" s="891"/>
      <c r="HDD722" s="891"/>
      <c r="HDE722" s="89"/>
      <c r="HDF722" s="89"/>
      <c r="HDG722" s="891"/>
      <c r="HDH722" s="891"/>
      <c r="HDI722" s="891"/>
      <c r="HDJ722" s="891"/>
      <c r="HDK722" s="891"/>
      <c r="HDL722" s="204"/>
      <c r="HDM722" s="108"/>
      <c r="HDN722" s="891"/>
      <c r="HDO722" s="891"/>
      <c r="HDP722" s="891"/>
      <c r="HDQ722" s="891"/>
      <c r="HDR722" s="891"/>
      <c r="HDS722" s="891"/>
      <c r="HDT722" s="891"/>
      <c r="HDU722" s="169"/>
      <c r="HDV722" s="169"/>
      <c r="HDW722" s="169"/>
      <c r="HDX722" s="169"/>
      <c r="HDY722" s="169"/>
      <c r="HDZ722" s="169"/>
      <c r="HEA722" s="169"/>
      <c r="HEB722" s="169"/>
      <c r="HEC722" s="169"/>
      <c r="HED722" s="169"/>
      <c r="HEE722" s="169"/>
      <c r="HEF722" s="169"/>
      <c r="HEG722" s="169"/>
      <c r="HEH722" s="169"/>
      <c r="HEI722" s="169"/>
      <c r="HEJ722" s="169"/>
      <c r="HEK722" s="169"/>
      <c r="HEL722" s="169"/>
      <c r="HEM722" s="169"/>
      <c r="HEN722" s="169"/>
      <c r="HEO722" s="169"/>
      <c r="HEP722" s="169"/>
      <c r="HEQ722" s="169"/>
      <c r="HER722" s="169"/>
      <c r="HES722" s="169"/>
      <c r="HET722" s="169"/>
      <c r="HEU722" s="169"/>
      <c r="HEV722" s="169"/>
      <c r="HEW722" s="169"/>
      <c r="HEX722" s="169"/>
      <c r="HEY722" s="169"/>
      <c r="HEZ722" s="169"/>
      <c r="HFA722" s="169"/>
      <c r="HFB722" s="169"/>
      <c r="HFC722" s="169"/>
      <c r="HFD722" s="169"/>
      <c r="HFE722" s="169"/>
      <c r="HFF722" s="169"/>
      <c r="HFG722" s="169"/>
      <c r="HFH722" s="169"/>
      <c r="HFI722" s="169"/>
      <c r="HFJ722" s="169"/>
      <c r="HFK722" s="169"/>
      <c r="HFL722" s="169"/>
      <c r="HFM722" s="891"/>
      <c r="HFN722" s="891"/>
      <c r="HFO722" s="891"/>
      <c r="HFP722" s="891"/>
      <c r="HFQ722" s="891"/>
      <c r="HFR722" s="891"/>
      <c r="HFS722" s="891"/>
      <c r="HFT722" s="891"/>
      <c r="HFU722" s="891"/>
      <c r="HFV722" s="891"/>
      <c r="HFW722" s="891"/>
      <c r="HFX722" s="891"/>
      <c r="HFY722" s="891"/>
      <c r="HFZ722" s="891"/>
      <c r="HGA722" s="891"/>
      <c r="HGB722" s="891"/>
      <c r="HGC722" s="891"/>
      <c r="HGD722" s="891"/>
      <c r="HGE722" s="891"/>
      <c r="HGF722" s="891"/>
      <c r="HGG722" s="891"/>
      <c r="HGH722" s="891"/>
      <c r="HGI722" s="891"/>
      <c r="HGJ722" s="891"/>
      <c r="HGK722" s="89"/>
      <c r="HGL722" s="89"/>
      <c r="HGM722" s="89"/>
      <c r="HGN722" s="89"/>
      <c r="HGO722" s="89"/>
      <c r="HGP722" s="891"/>
      <c r="HGQ722" s="891"/>
      <c r="HGR722" s="89"/>
      <c r="HGS722" s="89"/>
      <c r="HGT722" s="891"/>
      <c r="HGU722" s="891"/>
      <c r="HGV722" s="89"/>
      <c r="HGW722" s="89"/>
      <c r="HGX722" s="891"/>
      <c r="HGY722" s="891"/>
      <c r="HGZ722" s="891"/>
      <c r="HHA722" s="891"/>
      <c r="HHB722" s="891"/>
      <c r="HHC722" s="891"/>
      <c r="HHD722" s="891"/>
      <c r="HHE722" s="89"/>
      <c r="HHF722" s="89"/>
      <c r="HHG722" s="891"/>
      <c r="HHH722" s="891"/>
      <c r="HHI722" s="89"/>
      <c r="HHJ722" s="89"/>
      <c r="HHK722" s="891"/>
      <c r="HHL722" s="891"/>
      <c r="HHM722" s="891"/>
      <c r="HHN722" s="891"/>
      <c r="HHO722" s="891"/>
      <c r="HHP722" s="204"/>
      <c r="HHQ722" s="108"/>
      <c r="HHR722" s="891"/>
      <c r="HHS722" s="891"/>
      <c r="HHT722" s="891"/>
      <c r="HHU722" s="891"/>
      <c r="HHV722" s="891"/>
      <c r="HHW722" s="891"/>
      <c r="HHX722" s="891"/>
      <c r="HHY722" s="169"/>
      <c r="HHZ722" s="169"/>
      <c r="HIA722" s="169"/>
      <c r="HIB722" s="169"/>
      <c r="HIC722" s="169"/>
      <c r="HID722" s="169"/>
      <c r="HIE722" s="169"/>
      <c r="HIF722" s="169"/>
      <c r="HIG722" s="169"/>
      <c r="HIH722" s="169"/>
      <c r="HII722" s="169"/>
      <c r="HIJ722" s="169"/>
      <c r="HIK722" s="169"/>
      <c r="HIL722" s="169"/>
      <c r="HIM722" s="169"/>
      <c r="HIN722" s="169"/>
      <c r="HIO722" s="169"/>
      <c r="HIP722" s="169"/>
      <c r="HIQ722" s="169"/>
      <c r="HIR722" s="169"/>
      <c r="HIS722" s="169"/>
      <c r="HIT722" s="169"/>
      <c r="HIU722" s="169"/>
      <c r="HIV722" s="169"/>
      <c r="HIW722" s="169"/>
      <c r="HIX722" s="169"/>
      <c r="HIY722" s="169"/>
      <c r="HIZ722" s="169"/>
      <c r="HJA722" s="169"/>
      <c r="HJB722" s="169"/>
      <c r="HJC722" s="169"/>
      <c r="HJD722" s="169"/>
      <c r="HJE722" s="169"/>
      <c r="HJF722" s="169"/>
      <c r="HJG722" s="169"/>
      <c r="HJH722" s="169"/>
      <c r="HJI722" s="169"/>
      <c r="HJJ722" s="169"/>
      <c r="HJK722" s="169"/>
      <c r="HJL722" s="169"/>
      <c r="HJM722" s="169"/>
      <c r="HJN722" s="169"/>
      <c r="HJO722" s="169"/>
      <c r="HJP722" s="169"/>
      <c r="HJQ722" s="891"/>
      <c r="HJR722" s="891"/>
      <c r="HJS722" s="891"/>
      <c r="HJT722" s="891"/>
      <c r="HJU722" s="891"/>
      <c r="HJV722" s="891"/>
      <c r="HJW722" s="891"/>
      <c r="HJX722" s="891"/>
      <c r="HJY722" s="891"/>
      <c r="HJZ722" s="891"/>
      <c r="HKA722" s="891"/>
      <c r="HKB722" s="891"/>
      <c r="HKC722" s="891"/>
      <c r="HKD722" s="891"/>
      <c r="HKE722" s="891"/>
      <c r="HKF722" s="891"/>
      <c r="HKG722" s="891"/>
      <c r="HKH722" s="891"/>
      <c r="HKI722" s="891"/>
      <c r="HKJ722" s="891"/>
      <c r="HKK722" s="891"/>
      <c r="HKL722" s="891"/>
      <c r="HKM722" s="891"/>
      <c r="HKN722" s="891"/>
      <c r="HKO722" s="89"/>
      <c r="HKP722" s="89"/>
      <c r="HKQ722" s="89"/>
      <c r="HKR722" s="89"/>
      <c r="HKS722" s="89"/>
      <c r="HKT722" s="891"/>
      <c r="HKU722" s="891"/>
      <c r="HKV722" s="89"/>
      <c r="HKW722" s="89"/>
      <c r="HKX722" s="891"/>
      <c r="HKY722" s="891"/>
      <c r="HKZ722" s="89"/>
      <c r="HLA722" s="89"/>
      <c r="HLB722" s="891"/>
      <c r="HLC722" s="891"/>
      <c r="HLD722" s="891"/>
      <c r="HLE722" s="891"/>
      <c r="HLF722" s="891"/>
      <c r="HLG722" s="891"/>
      <c r="HLH722" s="891"/>
      <c r="HLI722" s="89"/>
      <c r="HLJ722" s="89"/>
      <c r="HLK722" s="891"/>
      <c r="HLL722" s="891"/>
      <c r="HLM722" s="89"/>
      <c r="HLN722" s="89"/>
      <c r="HLO722" s="891"/>
      <c r="HLP722" s="891"/>
      <c r="HLQ722" s="891"/>
      <c r="HLR722" s="891"/>
      <c r="HLS722" s="891"/>
      <c r="HLT722" s="204"/>
      <c r="HLU722" s="108"/>
      <c r="HLV722" s="891"/>
      <c r="HLW722" s="891"/>
      <c r="HLX722" s="891"/>
      <c r="HLY722" s="891"/>
      <c r="HLZ722" s="891"/>
      <c r="HMA722" s="891"/>
      <c r="HMB722" s="891"/>
      <c r="HMC722" s="169"/>
      <c r="HMD722" s="169"/>
      <c r="HME722" s="169"/>
      <c r="HMF722" s="169"/>
      <c r="HMG722" s="169"/>
      <c r="HMH722" s="169"/>
      <c r="HMI722" s="169"/>
      <c r="HMJ722" s="169"/>
      <c r="HMK722" s="169"/>
      <c r="HML722" s="169"/>
      <c r="HMM722" s="169"/>
      <c r="HMN722" s="169"/>
      <c r="HMO722" s="169"/>
      <c r="HMP722" s="169"/>
      <c r="HMQ722" s="169"/>
      <c r="HMR722" s="169"/>
      <c r="HMS722" s="169"/>
      <c r="HMT722" s="169"/>
      <c r="HMU722" s="169"/>
      <c r="HMV722" s="169"/>
      <c r="HMW722" s="169"/>
      <c r="HMX722" s="169"/>
      <c r="HMY722" s="169"/>
      <c r="HMZ722" s="169"/>
      <c r="HNA722" s="169"/>
      <c r="HNB722" s="169"/>
      <c r="HNC722" s="169"/>
      <c r="HND722" s="169"/>
      <c r="HNE722" s="169"/>
      <c r="HNF722" s="169"/>
      <c r="HNG722" s="169"/>
      <c r="HNH722" s="169"/>
      <c r="HNI722" s="169"/>
      <c r="HNJ722" s="169"/>
      <c r="HNK722" s="169"/>
      <c r="HNL722" s="169"/>
      <c r="HNM722" s="169"/>
      <c r="HNN722" s="169"/>
      <c r="HNO722" s="169"/>
      <c r="HNP722" s="169"/>
      <c r="HNQ722" s="169"/>
      <c r="HNR722" s="169"/>
      <c r="HNS722" s="169"/>
      <c r="HNT722" s="169"/>
      <c r="HNU722" s="891"/>
      <c r="HNV722" s="891"/>
      <c r="HNW722" s="891"/>
      <c r="HNX722" s="891"/>
      <c r="HNY722" s="891"/>
      <c r="HNZ722" s="891"/>
      <c r="HOA722" s="891"/>
      <c r="HOB722" s="891"/>
      <c r="HOC722" s="891"/>
      <c r="HOD722" s="891"/>
      <c r="HOE722" s="891"/>
      <c r="HOF722" s="891"/>
      <c r="HOG722" s="891"/>
      <c r="HOH722" s="891"/>
      <c r="HOI722" s="891"/>
      <c r="HOJ722" s="891"/>
      <c r="HOK722" s="891"/>
      <c r="HOL722" s="891"/>
      <c r="HOM722" s="891"/>
      <c r="HON722" s="891"/>
      <c r="HOO722" s="891"/>
      <c r="HOP722" s="891"/>
      <c r="HOQ722" s="891"/>
      <c r="HOR722" s="891"/>
      <c r="HOS722" s="89"/>
      <c r="HOT722" s="89"/>
      <c r="HOU722" s="89"/>
      <c r="HOV722" s="89"/>
      <c r="HOW722" s="89"/>
      <c r="HOX722" s="891"/>
      <c r="HOY722" s="891"/>
      <c r="HOZ722" s="89"/>
      <c r="HPA722" s="89"/>
      <c r="HPB722" s="891"/>
      <c r="HPC722" s="891"/>
      <c r="HPD722" s="89"/>
      <c r="HPE722" s="89"/>
      <c r="HPF722" s="891"/>
      <c r="HPG722" s="891"/>
      <c r="HPH722" s="891"/>
      <c r="HPI722" s="891"/>
      <c r="HPJ722" s="891"/>
      <c r="HPK722" s="891"/>
      <c r="HPL722" s="891"/>
      <c r="HPM722" s="89"/>
      <c r="HPN722" s="89"/>
      <c r="HPO722" s="891"/>
      <c r="HPP722" s="891"/>
      <c r="HPQ722" s="89"/>
      <c r="HPR722" s="89"/>
      <c r="HPS722" s="891"/>
      <c r="HPT722" s="891"/>
      <c r="HPU722" s="891"/>
      <c r="HPV722" s="891"/>
      <c r="HPW722" s="891"/>
      <c r="HPX722" s="204"/>
      <c r="HPY722" s="108"/>
      <c r="HPZ722" s="891"/>
      <c r="HQA722" s="891"/>
      <c r="HQB722" s="891"/>
      <c r="HQC722" s="891"/>
      <c r="HQD722" s="891"/>
      <c r="HQE722" s="891"/>
      <c r="HQF722" s="891"/>
      <c r="HQG722" s="169"/>
      <c r="HQH722" s="169"/>
      <c r="HQI722" s="169"/>
      <c r="HQJ722" s="169"/>
      <c r="HQK722" s="169"/>
      <c r="HQL722" s="169"/>
      <c r="HQM722" s="169"/>
      <c r="HQN722" s="169"/>
      <c r="HQO722" s="169"/>
      <c r="HQP722" s="169"/>
      <c r="HQQ722" s="169"/>
      <c r="HQR722" s="169"/>
      <c r="HQS722" s="169"/>
      <c r="HQT722" s="169"/>
      <c r="HQU722" s="169"/>
      <c r="HQV722" s="169"/>
      <c r="HQW722" s="169"/>
      <c r="HQX722" s="169"/>
      <c r="HQY722" s="169"/>
      <c r="HQZ722" s="169"/>
      <c r="HRA722" s="169"/>
      <c r="HRB722" s="169"/>
      <c r="HRC722" s="169"/>
      <c r="HRD722" s="169"/>
      <c r="HRE722" s="169"/>
      <c r="HRF722" s="169"/>
      <c r="HRG722" s="169"/>
      <c r="HRH722" s="169"/>
      <c r="HRI722" s="169"/>
      <c r="HRJ722" s="169"/>
      <c r="HRK722" s="169"/>
      <c r="HRL722" s="169"/>
      <c r="HRM722" s="169"/>
      <c r="HRN722" s="169"/>
      <c r="HRO722" s="169"/>
      <c r="HRP722" s="169"/>
      <c r="HRQ722" s="169"/>
      <c r="HRR722" s="169"/>
      <c r="HRS722" s="169"/>
      <c r="HRT722" s="169"/>
      <c r="HRU722" s="169"/>
      <c r="HRV722" s="169"/>
      <c r="HRW722" s="169"/>
      <c r="HRX722" s="169"/>
      <c r="HRY722" s="891"/>
      <c r="HRZ722" s="891"/>
      <c r="HSA722" s="891"/>
      <c r="HSB722" s="891"/>
      <c r="HSC722" s="891"/>
      <c r="HSD722" s="891"/>
      <c r="HSE722" s="891"/>
      <c r="HSF722" s="891"/>
      <c r="HSG722" s="891"/>
      <c r="HSH722" s="891"/>
      <c r="HSI722" s="891"/>
      <c r="HSJ722" s="891"/>
      <c r="HSK722" s="891"/>
      <c r="HSL722" s="891"/>
      <c r="HSM722" s="891"/>
      <c r="HSN722" s="891"/>
      <c r="HSO722" s="891"/>
      <c r="HSP722" s="891"/>
      <c r="HSQ722" s="891"/>
      <c r="HSR722" s="891"/>
      <c r="HSS722" s="891"/>
      <c r="HST722" s="891"/>
      <c r="HSU722" s="891"/>
      <c r="HSV722" s="891"/>
      <c r="HSW722" s="89"/>
      <c r="HSX722" s="89"/>
      <c r="HSY722" s="89"/>
      <c r="HSZ722" s="89"/>
      <c r="HTA722" s="89"/>
      <c r="HTB722" s="891"/>
      <c r="HTC722" s="891"/>
      <c r="HTD722" s="89"/>
      <c r="HTE722" s="89"/>
      <c r="HTF722" s="891"/>
      <c r="HTG722" s="891"/>
      <c r="HTH722" s="89"/>
      <c r="HTI722" s="89"/>
      <c r="HTJ722" s="891"/>
      <c r="HTK722" s="891"/>
      <c r="HTL722" s="891"/>
      <c r="HTM722" s="891"/>
      <c r="HTN722" s="891"/>
      <c r="HTO722" s="891"/>
      <c r="HTP722" s="891"/>
      <c r="HTQ722" s="89"/>
      <c r="HTR722" s="89"/>
      <c r="HTS722" s="891"/>
      <c r="HTT722" s="891"/>
      <c r="HTU722" s="89"/>
      <c r="HTV722" s="89"/>
      <c r="HTW722" s="891"/>
      <c r="HTX722" s="891"/>
      <c r="HTY722" s="891"/>
      <c r="HTZ722" s="891"/>
      <c r="HUA722" s="891"/>
      <c r="HUB722" s="204"/>
      <c r="HUC722" s="108"/>
      <c r="HUD722" s="891"/>
      <c r="HUE722" s="891"/>
      <c r="HUF722" s="891"/>
      <c r="HUG722" s="891"/>
      <c r="HUH722" s="891"/>
      <c r="HUI722" s="891"/>
      <c r="HUJ722" s="891"/>
      <c r="HUK722" s="169"/>
      <c r="HUL722" s="169"/>
      <c r="HUM722" s="169"/>
      <c r="HUN722" s="169"/>
      <c r="HUO722" s="169"/>
      <c r="HUP722" s="169"/>
      <c r="HUQ722" s="169"/>
      <c r="HUR722" s="169"/>
      <c r="HUS722" s="169"/>
      <c r="HUT722" s="169"/>
      <c r="HUU722" s="169"/>
      <c r="HUV722" s="169"/>
      <c r="HUW722" s="169"/>
      <c r="HUX722" s="169"/>
      <c r="HUY722" s="169"/>
      <c r="HUZ722" s="169"/>
      <c r="HVA722" s="169"/>
      <c r="HVB722" s="169"/>
      <c r="HVC722" s="169"/>
      <c r="HVD722" s="169"/>
      <c r="HVE722" s="169"/>
      <c r="HVF722" s="169"/>
      <c r="HVG722" s="169"/>
      <c r="HVH722" s="169"/>
      <c r="HVI722" s="169"/>
      <c r="HVJ722" s="169"/>
      <c r="HVK722" s="169"/>
      <c r="HVL722" s="169"/>
      <c r="HVM722" s="169"/>
      <c r="HVN722" s="169"/>
      <c r="HVO722" s="169"/>
      <c r="HVP722" s="169"/>
      <c r="HVQ722" s="169"/>
      <c r="HVR722" s="169"/>
      <c r="HVS722" s="169"/>
      <c r="HVT722" s="169"/>
      <c r="HVU722" s="169"/>
      <c r="HVV722" s="169"/>
      <c r="HVW722" s="169"/>
      <c r="HVX722" s="169"/>
      <c r="HVY722" s="169"/>
      <c r="HVZ722" s="169"/>
      <c r="HWA722" s="169"/>
      <c r="HWB722" s="169"/>
      <c r="HWC722" s="891"/>
      <c r="HWD722" s="891"/>
      <c r="HWE722" s="891"/>
      <c r="HWF722" s="891"/>
      <c r="HWG722" s="891"/>
      <c r="HWH722" s="891"/>
      <c r="HWI722" s="891"/>
      <c r="HWJ722" s="891"/>
      <c r="HWK722" s="891"/>
      <c r="HWL722" s="891"/>
      <c r="HWM722" s="891"/>
      <c r="HWN722" s="891"/>
      <c r="HWO722" s="891"/>
      <c r="HWP722" s="891"/>
      <c r="HWQ722" s="891"/>
      <c r="HWR722" s="891"/>
      <c r="HWS722" s="891"/>
      <c r="HWT722" s="891"/>
      <c r="HWU722" s="891"/>
      <c r="HWV722" s="891"/>
      <c r="HWW722" s="891"/>
      <c r="HWX722" s="891"/>
      <c r="HWY722" s="891"/>
      <c r="HWZ722" s="891"/>
      <c r="HXA722" s="89"/>
      <c r="HXB722" s="89"/>
      <c r="HXC722" s="89"/>
      <c r="HXD722" s="89"/>
      <c r="HXE722" s="89"/>
      <c r="HXF722" s="891"/>
      <c r="HXG722" s="891"/>
      <c r="HXH722" s="89"/>
      <c r="HXI722" s="89"/>
      <c r="HXJ722" s="891"/>
      <c r="HXK722" s="891"/>
      <c r="HXL722" s="89"/>
      <c r="HXM722" s="89"/>
      <c r="HXN722" s="891"/>
      <c r="HXO722" s="891"/>
      <c r="HXP722" s="891"/>
      <c r="HXQ722" s="891"/>
      <c r="HXR722" s="891"/>
      <c r="HXS722" s="891"/>
      <c r="HXT722" s="891"/>
      <c r="HXU722" s="89"/>
      <c r="HXV722" s="89"/>
      <c r="HXW722" s="891"/>
      <c r="HXX722" s="891"/>
      <c r="HXY722" s="89"/>
      <c r="HXZ722" s="89"/>
      <c r="HYA722" s="891"/>
      <c r="HYB722" s="891"/>
      <c r="HYC722" s="891"/>
      <c r="HYD722" s="891"/>
      <c r="HYE722" s="891"/>
      <c r="HYF722" s="204"/>
      <c r="HYG722" s="108"/>
      <c r="HYH722" s="891"/>
      <c r="HYI722" s="891"/>
      <c r="HYJ722" s="891"/>
      <c r="HYK722" s="891"/>
      <c r="HYL722" s="891"/>
      <c r="HYM722" s="891"/>
      <c r="HYN722" s="891"/>
      <c r="HYO722" s="169"/>
      <c r="HYP722" s="169"/>
      <c r="HYQ722" s="169"/>
      <c r="HYR722" s="169"/>
      <c r="HYS722" s="169"/>
      <c r="HYT722" s="169"/>
      <c r="HYU722" s="169"/>
      <c r="HYV722" s="169"/>
      <c r="HYW722" s="169"/>
      <c r="HYX722" s="169"/>
      <c r="HYY722" s="169"/>
      <c r="HYZ722" s="169"/>
      <c r="HZA722" s="169"/>
      <c r="HZB722" s="169"/>
      <c r="HZC722" s="169"/>
      <c r="HZD722" s="169"/>
      <c r="HZE722" s="169"/>
      <c r="HZF722" s="169"/>
      <c r="HZG722" s="169"/>
      <c r="HZH722" s="169"/>
      <c r="HZI722" s="169"/>
      <c r="HZJ722" s="169"/>
      <c r="HZK722" s="169"/>
      <c r="HZL722" s="169"/>
      <c r="HZM722" s="169"/>
      <c r="HZN722" s="169"/>
      <c r="HZO722" s="169"/>
      <c r="HZP722" s="169"/>
      <c r="HZQ722" s="169"/>
      <c r="HZR722" s="169"/>
      <c r="HZS722" s="169"/>
      <c r="HZT722" s="169"/>
      <c r="HZU722" s="169"/>
      <c r="HZV722" s="169"/>
      <c r="HZW722" s="169"/>
      <c r="HZX722" s="169"/>
      <c r="HZY722" s="169"/>
      <c r="HZZ722" s="169"/>
      <c r="IAA722" s="169"/>
      <c r="IAB722" s="169"/>
      <c r="IAC722" s="169"/>
      <c r="IAD722" s="169"/>
      <c r="IAE722" s="169"/>
      <c r="IAF722" s="169"/>
      <c r="IAG722" s="891"/>
      <c r="IAH722" s="891"/>
      <c r="IAI722" s="891"/>
      <c r="IAJ722" s="891"/>
      <c r="IAK722" s="891"/>
      <c r="IAL722" s="891"/>
      <c r="IAM722" s="891"/>
      <c r="IAN722" s="891"/>
      <c r="IAO722" s="891"/>
      <c r="IAP722" s="891"/>
      <c r="IAQ722" s="891"/>
      <c r="IAR722" s="891"/>
      <c r="IAS722" s="891"/>
      <c r="IAT722" s="891"/>
      <c r="IAU722" s="891"/>
      <c r="IAV722" s="891"/>
      <c r="IAW722" s="891"/>
      <c r="IAX722" s="891"/>
      <c r="IAY722" s="891"/>
      <c r="IAZ722" s="891"/>
      <c r="IBA722" s="891"/>
      <c r="IBB722" s="891"/>
      <c r="IBC722" s="891"/>
      <c r="IBD722" s="891"/>
      <c r="IBE722" s="89"/>
      <c r="IBF722" s="89"/>
      <c r="IBG722" s="89"/>
      <c r="IBH722" s="89"/>
      <c r="IBI722" s="89"/>
      <c r="IBJ722" s="891"/>
      <c r="IBK722" s="891"/>
      <c r="IBL722" s="89"/>
      <c r="IBM722" s="89"/>
      <c r="IBN722" s="891"/>
      <c r="IBO722" s="891"/>
      <c r="IBP722" s="89"/>
      <c r="IBQ722" s="89"/>
      <c r="IBR722" s="891"/>
      <c r="IBS722" s="891"/>
      <c r="IBT722" s="891"/>
      <c r="IBU722" s="891"/>
      <c r="IBV722" s="891"/>
      <c r="IBW722" s="891"/>
      <c r="IBX722" s="891"/>
      <c r="IBY722" s="89"/>
      <c r="IBZ722" s="89"/>
      <c r="ICA722" s="891"/>
      <c r="ICB722" s="891"/>
      <c r="ICC722" s="89"/>
      <c r="ICD722" s="89"/>
      <c r="ICE722" s="891"/>
      <c r="ICF722" s="891"/>
      <c r="ICG722" s="891"/>
      <c r="ICH722" s="891"/>
      <c r="ICI722" s="891"/>
      <c r="ICJ722" s="204"/>
      <c r="ICK722" s="108"/>
      <c r="ICL722" s="891"/>
      <c r="ICM722" s="891"/>
      <c r="ICN722" s="891"/>
      <c r="ICO722" s="891"/>
      <c r="ICP722" s="891"/>
      <c r="ICQ722" s="891"/>
      <c r="ICR722" s="891"/>
      <c r="ICS722" s="169"/>
      <c r="ICT722" s="169"/>
      <c r="ICU722" s="169"/>
      <c r="ICV722" s="169"/>
      <c r="ICW722" s="169"/>
      <c r="ICX722" s="169"/>
      <c r="ICY722" s="169"/>
      <c r="ICZ722" s="169"/>
      <c r="IDA722" s="169"/>
      <c r="IDB722" s="169"/>
      <c r="IDC722" s="169"/>
      <c r="IDD722" s="169"/>
      <c r="IDE722" s="169"/>
      <c r="IDF722" s="169"/>
      <c r="IDG722" s="169"/>
      <c r="IDH722" s="169"/>
      <c r="IDI722" s="169"/>
      <c r="IDJ722" s="169"/>
      <c r="IDK722" s="169"/>
      <c r="IDL722" s="169"/>
      <c r="IDM722" s="169"/>
      <c r="IDN722" s="169"/>
      <c r="IDO722" s="169"/>
      <c r="IDP722" s="169"/>
      <c r="IDQ722" s="169"/>
      <c r="IDR722" s="169"/>
      <c r="IDS722" s="169"/>
      <c r="IDT722" s="169"/>
      <c r="IDU722" s="169"/>
      <c r="IDV722" s="169"/>
      <c r="IDW722" s="169"/>
      <c r="IDX722" s="169"/>
      <c r="IDY722" s="169"/>
      <c r="IDZ722" s="169"/>
      <c r="IEA722" s="169"/>
      <c r="IEB722" s="169"/>
      <c r="IEC722" s="169"/>
      <c r="IED722" s="169"/>
      <c r="IEE722" s="169"/>
      <c r="IEF722" s="169"/>
      <c r="IEG722" s="169"/>
      <c r="IEH722" s="169"/>
      <c r="IEI722" s="169"/>
      <c r="IEJ722" s="169"/>
      <c r="IEK722" s="891"/>
      <c r="IEL722" s="891"/>
      <c r="IEM722" s="891"/>
      <c r="IEN722" s="891"/>
      <c r="IEO722" s="891"/>
      <c r="IEP722" s="891"/>
      <c r="IEQ722" s="891"/>
      <c r="IER722" s="891"/>
      <c r="IES722" s="891"/>
      <c r="IET722" s="891"/>
      <c r="IEU722" s="891"/>
      <c r="IEV722" s="891"/>
      <c r="IEW722" s="891"/>
      <c r="IEX722" s="891"/>
      <c r="IEY722" s="891"/>
      <c r="IEZ722" s="891"/>
      <c r="IFA722" s="891"/>
      <c r="IFB722" s="891"/>
      <c r="IFC722" s="891"/>
      <c r="IFD722" s="891"/>
      <c r="IFE722" s="891"/>
      <c r="IFF722" s="891"/>
      <c r="IFG722" s="891"/>
      <c r="IFH722" s="891"/>
      <c r="IFI722" s="89"/>
      <c r="IFJ722" s="89"/>
      <c r="IFK722" s="89"/>
      <c r="IFL722" s="89"/>
      <c r="IFM722" s="89"/>
      <c r="IFN722" s="891"/>
      <c r="IFO722" s="891"/>
      <c r="IFP722" s="89"/>
      <c r="IFQ722" s="89"/>
      <c r="IFR722" s="891"/>
      <c r="IFS722" s="891"/>
      <c r="IFT722" s="89"/>
      <c r="IFU722" s="89"/>
      <c r="IFV722" s="891"/>
      <c r="IFW722" s="891"/>
      <c r="IFX722" s="891"/>
      <c r="IFY722" s="891"/>
      <c r="IFZ722" s="891"/>
      <c r="IGA722" s="891"/>
      <c r="IGB722" s="891"/>
      <c r="IGC722" s="89"/>
      <c r="IGD722" s="89"/>
      <c r="IGE722" s="891"/>
      <c r="IGF722" s="891"/>
      <c r="IGG722" s="89"/>
      <c r="IGH722" s="89"/>
      <c r="IGI722" s="891"/>
      <c r="IGJ722" s="891"/>
      <c r="IGK722" s="891"/>
      <c r="IGL722" s="891"/>
      <c r="IGM722" s="891"/>
      <c r="IGN722" s="204"/>
      <c r="IGO722" s="108"/>
      <c r="IGP722" s="891"/>
      <c r="IGQ722" s="891"/>
      <c r="IGR722" s="891"/>
      <c r="IGS722" s="891"/>
      <c r="IGT722" s="891"/>
      <c r="IGU722" s="891"/>
      <c r="IGV722" s="891"/>
      <c r="IGW722" s="169"/>
      <c r="IGX722" s="169"/>
      <c r="IGY722" s="169"/>
      <c r="IGZ722" s="169"/>
      <c r="IHA722" s="169"/>
      <c r="IHB722" s="169"/>
      <c r="IHC722" s="169"/>
      <c r="IHD722" s="169"/>
      <c r="IHE722" s="169"/>
      <c r="IHF722" s="169"/>
      <c r="IHG722" s="169"/>
      <c r="IHH722" s="169"/>
      <c r="IHI722" s="169"/>
      <c r="IHJ722" s="169"/>
      <c r="IHK722" s="169"/>
      <c r="IHL722" s="169"/>
      <c r="IHM722" s="169"/>
      <c r="IHN722" s="169"/>
      <c r="IHO722" s="169"/>
      <c r="IHP722" s="169"/>
      <c r="IHQ722" s="169"/>
      <c r="IHR722" s="169"/>
      <c r="IHS722" s="169"/>
      <c r="IHT722" s="169"/>
      <c r="IHU722" s="169"/>
      <c r="IHV722" s="169"/>
      <c r="IHW722" s="169"/>
      <c r="IHX722" s="169"/>
      <c r="IHY722" s="169"/>
      <c r="IHZ722" s="169"/>
      <c r="IIA722" s="169"/>
      <c r="IIB722" s="169"/>
      <c r="IIC722" s="169"/>
      <c r="IID722" s="169"/>
      <c r="IIE722" s="169"/>
      <c r="IIF722" s="169"/>
      <c r="IIG722" s="169"/>
      <c r="IIH722" s="169"/>
      <c r="III722" s="169"/>
      <c r="IIJ722" s="169"/>
      <c r="IIK722" s="169"/>
      <c r="IIL722" s="169"/>
      <c r="IIM722" s="169"/>
      <c r="IIN722" s="169"/>
      <c r="IIO722" s="891"/>
      <c r="IIP722" s="891"/>
      <c r="IIQ722" s="891"/>
      <c r="IIR722" s="891"/>
      <c r="IIS722" s="891"/>
      <c r="IIT722" s="891"/>
      <c r="IIU722" s="891"/>
      <c r="IIV722" s="891"/>
      <c r="IIW722" s="891"/>
      <c r="IIX722" s="891"/>
      <c r="IIY722" s="891"/>
      <c r="IIZ722" s="891"/>
      <c r="IJA722" s="891"/>
      <c r="IJB722" s="891"/>
      <c r="IJC722" s="891"/>
      <c r="IJD722" s="891"/>
      <c r="IJE722" s="891"/>
      <c r="IJF722" s="891"/>
      <c r="IJG722" s="891"/>
      <c r="IJH722" s="891"/>
      <c r="IJI722" s="891"/>
      <c r="IJJ722" s="891"/>
      <c r="IJK722" s="891"/>
      <c r="IJL722" s="891"/>
      <c r="IJM722" s="89"/>
      <c r="IJN722" s="89"/>
      <c r="IJO722" s="89"/>
      <c r="IJP722" s="89"/>
      <c r="IJQ722" s="89"/>
      <c r="IJR722" s="891"/>
      <c r="IJS722" s="891"/>
      <c r="IJT722" s="89"/>
      <c r="IJU722" s="89"/>
      <c r="IJV722" s="891"/>
      <c r="IJW722" s="891"/>
      <c r="IJX722" s="89"/>
      <c r="IJY722" s="89"/>
      <c r="IJZ722" s="891"/>
      <c r="IKA722" s="891"/>
      <c r="IKB722" s="891"/>
      <c r="IKC722" s="891"/>
      <c r="IKD722" s="891"/>
      <c r="IKE722" s="891"/>
      <c r="IKF722" s="891"/>
      <c r="IKG722" s="89"/>
      <c r="IKH722" s="89"/>
      <c r="IKI722" s="891"/>
      <c r="IKJ722" s="891"/>
      <c r="IKK722" s="89"/>
      <c r="IKL722" s="89"/>
      <c r="IKM722" s="891"/>
      <c r="IKN722" s="891"/>
      <c r="IKO722" s="891"/>
      <c r="IKP722" s="891"/>
      <c r="IKQ722" s="891"/>
      <c r="IKR722" s="204"/>
      <c r="IKS722" s="108"/>
      <c r="IKT722" s="891"/>
      <c r="IKU722" s="891"/>
      <c r="IKV722" s="891"/>
      <c r="IKW722" s="891"/>
      <c r="IKX722" s="891"/>
      <c r="IKY722" s="891"/>
      <c r="IKZ722" s="891"/>
      <c r="ILA722" s="169"/>
      <c r="ILB722" s="169"/>
      <c r="ILC722" s="169"/>
      <c r="ILD722" s="169"/>
      <c r="ILE722" s="169"/>
      <c r="ILF722" s="169"/>
      <c r="ILG722" s="169"/>
      <c r="ILH722" s="169"/>
      <c r="ILI722" s="169"/>
      <c r="ILJ722" s="169"/>
      <c r="ILK722" s="169"/>
      <c r="ILL722" s="169"/>
      <c r="ILM722" s="169"/>
      <c r="ILN722" s="169"/>
      <c r="ILO722" s="169"/>
      <c r="ILP722" s="169"/>
      <c r="ILQ722" s="169"/>
      <c r="ILR722" s="169"/>
      <c r="ILS722" s="169"/>
      <c r="ILT722" s="169"/>
      <c r="ILU722" s="169"/>
      <c r="ILV722" s="169"/>
      <c r="ILW722" s="169"/>
      <c r="ILX722" s="169"/>
      <c r="ILY722" s="169"/>
      <c r="ILZ722" s="169"/>
      <c r="IMA722" s="169"/>
      <c r="IMB722" s="169"/>
      <c r="IMC722" s="169"/>
      <c r="IMD722" s="169"/>
      <c r="IME722" s="169"/>
      <c r="IMF722" s="169"/>
      <c r="IMG722" s="169"/>
      <c r="IMH722" s="169"/>
      <c r="IMI722" s="169"/>
      <c r="IMJ722" s="169"/>
      <c r="IMK722" s="169"/>
      <c r="IML722" s="169"/>
      <c r="IMM722" s="169"/>
      <c r="IMN722" s="169"/>
      <c r="IMO722" s="169"/>
      <c r="IMP722" s="169"/>
      <c r="IMQ722" s="169"/>
      <c r="IMR722" s="169"/>
      <c r="IMS722" s="891"/>
      <c r="IMT722" s="891"/>
      <c r="IMU722" s="891"/>
      <c r="IMV722" s="891"/>
      <c r="IMW722" s="891"/>
      <c r="IMX722" s="891"/>
      <c r="IMY722" s="891"/>
      <c r="IMZ722" s="891"/>
      <c r="INA722" s="891"/>
      <c r="INB722" s="891"/>
      <c r="INC722" s="891"/>
      <c r="IND722" s="891"/>
      <c r="INE722" s="891"/>
      <c r="INF722" s="891"/>
      <c r="ING722" s="891"/>
      <c r="INH722" s="891"/>
      <c r="INI722" s="891"/>
      <c r="INJ722" s="891"/>
      <c r="INK722" s="891"/>
      <c r="INL722" s="891"/>
      <c r="INM722" s="891"/>
      <c r="INN722" s="891"/>
      <c r="INO722" s="891"/>
      <c r="INP722" s="891"/>
      <c r="INQ722" s="89"/>
      <c r="INR722" s="89"/>
      <c r="INS722" s="89"/>
      <c r="INT722" s="89"/>
      <c r="INU722" s="89"/>
      <c r="INV722" s="891"/>
      <c r="INW722" s="891"/>
      <c r="INX722" s="89"/>
      <c r="INY722" s="89"/>
      <c r="INZ722" s="891"/>
      <c r="IOA722" s="891"/>
      <c r="IOB722" s="89"/>
      <c r="IOC722" s="89"/>
      <c r="IOD722" s="891"/>
      <c r="IOE722" s="891"/>
      <c r="IOF722" s="891"/>
      <c r="IOG722" s="891"/>
      <c r="IOH722" s="891"/>
      <c r="IOI722" s="891"/>
      <c r="IOJ722" s="891"/>
      <c r="IOK722" s="89"/>
      <c r="IOL722" s="89"/>
      <c r="IOM722" s="891"/>
      <c r="ION722" s="891"/>
      <c r="IOO722" s="89"/>
      <c r="IOP722" s="89"/>
      <c r="IOQ722" s="891"/>
      <c r="IOR722" s="891"/>
      <c r="IOS722" s="891"/>
      <c r="IOT722" s="891"/>
      <c r="IOU722" s="891"/>
      <c r="IOV722" s="204"/>
      <c r="IOW722" s="108"/>
      <c r="IOX722" s="891"/>
      <c r="IOY722" s="891"/>
      <c r="IOZ722" s="891"/>
      <c r="IPA722" s="891"/>
      <c r="IPB722" s="891"/>
      <c r="IPC722" s="891"/>
      <c r="IPD722" s="891"/>
      <c r="IPE722" s="169"/>
      <c r="IPF722" s="169"/>
      <c r="IPG722" s="169"/>
      <c r="IPH722" s="169"/>
      <c r="IPI722" s="169"/>
      <c r="IPJ722" s="169"/>
      <c r="IPK722" s="169"/>
      <c r="IPL722" s="169"/>
      <c r="IPM722" s="169"/>
      <c r="IPN722" s="169"/>
      <c r="IPO722" s="169"/>
      <c r="IPP722" s="169"/>
      <c r="IPQ722" s="169"/>
      <c r="IPR722" s="169"/>
      <c r="IPS722" s="169"/>
      <c r="IPT722" s="169"/>
      <c r="IPU722" s="169"/>
      <c r="IPV722" s="169"/>
      <c r="IPW722" s="169"/>
      <c r="IPX722" s="169"/>
      <c r="IPY722" s="169"/>
      <c r="IPZ722" s="169"/>
      <c r="IQA722" s="169"/>
      <c r="IQB722" s="169"/>
      <c r="IQC722" s="169"/>
      <c r="IQD722" s="169"/>
      <c r="IQE722" s="169"/>
      <c r="IQF722" s="169"/>
      <c r="IQG722" s="169"/>
      <c r="IQH722" s="169"/>
      <c r="IQI722" s="169"/>
      <c r="IQJ722" s="169"/>
      <c r="IQK722" s="169"/>
      <c r="IQL722" s="169"/>
      <c r="IQM722" s="169"/>
      <c r="IQN722" s="169"/>
      <c r="IQO722" s="169"/>
      <c r="IQP722" s="169"/>
      <c r="IQQ722" s="169"/>
      <c r="IQR722" s="169"/>
      <c r="IQS722" s="169"/>
      <c r="IQT722" s="169"/>
      <c r="IQU722" s="169"/>
      <c r="IQV722" s="169"/>
      <c r="IQW722" s="891"/>
      <c r="IQX722" s="891"/>
      <c r="IQY722" s="891"/>
      <c r="IQZ722" s="891"/>
      <c r="IRA722" s="891"/>
      <c r="IRB722" s="891"/>
      <c r="IRC722" s="891"/>
      <c r="IRD722" s="891"/>
      <c r="IRE722" s="891"/>
      <c r="IRF722" s="891"/>
      <c r="IRG722" s="891"/>
      <c r="IRH722" s="891"/>
      <c r="IRI722" s="891"/>
      <c r="IRJ722" s="891"/>
      <c r="IRK722" s="891"/>
      <c r="IRL722" s="891"/>
      <c r="IRM722" s="891"/>
      <c r="IRN722" s="891"/>
      <c r="IRO722" s="891"/>
      <c r="IRP722" s="891"/>
      <c r="IRQ722" s="891"/>
      <c r="IRR722" s="891"/>
      <c r="IRS722" s="891"/>
      <c r="IRT722" s="891"/>
      <c r="IRU722" s="89"/>
      <c r="IRV722" s="89"/>
      <c r="IRW722" s="89"/>
      <c r="IRX722" s="89"/>
      <c r="IRY722" s="89"/>
      <c r="IRZ722" s="891"/>
      <c r="ISA722" s="891"/>
      <c r="ISB722" s="89"/>
      <c r="ISC722" s="89"/>
      <c r="ISD722" s="891"/>
      <c r="ISE722" s="891"/>
      <c r="ISF722" s="89"/>
      <c r="ISG722" s="89"/>
      <c r="ISH722" s="891"/>
      <c r="ISI722" s="891"/>
      <c r="ISJ722" s="891"/>
      <c r="ISK722" s="891"/>
      <c r="ISL722" s="891"/>
      <c r="ISM722" s="891"/>
      <c r="ISN722" s="891"/>
      <c r="ISO722" s="89"/>
      <c r="ISP722" s="89"/>
      <c r="ISQ722" s="891"/>
      <c r="ISR722" s="891"/>
      <c r="ISS722" s="89"/>
      <c r="IST722" s="89"/>
      <c r="ISU722" s="891"/>
      <c r="ISV722" s="891"/>
      <c r="ISW722" s="891"/>
      <c r="ISX722" s="891"/>
      <c r="ISY722" s="891"/>
      <c r="ISZ722" s="204"/>
      <c r="ITA722" s="108"/>
      <c r="ITB722" s="891"/>
      <c r="ITC722" s="891"/>
      <c r="ITD722" s="891"/>
      <c r="ITE722" s="891"/>
      <c r="ITF722" s="891"/>
      <c r="ITG722" s="891"/>
      <c r="ITH722" s="891"/>
      <c r="ITI722" s="169"/>
      <c r="ITJ722" s="169"/>
      <c r="ITK722" s="169"/>
      <c r="ITL722" s="169"/>
      <c r="ITM722" s="169"/>
      <c r="ITN722" s="169"/>
      <c r="ITO722" s="169"/>
      <c r="ITP722" s="169"/>
      <c r="ITQ722" s="169"/>
      <c r="ITR722" s="169"/>
      <c r="ITS722" s="169"/>
      <c r="ITT722" s="169"/>
      <c r="ITU722" s="169"/>
      <c r="ITV722" s="169"/>
      <c r="ITW722" s="169"/>
      <c r="ITX722" s="169"/>
      <c r="ITY722" s="169"/>
      <c r="ITZ722" s="169"/>
      <c r="IUA722" s="169"/>
      <c r="IUB722" s="169"/>
      <c r="IUC722" s="169"/>
      <c r="IUD722" s="169"/>
      <c r="IUE722" s="169"/>
      <c r="IUF722" s="169"/>
      <c r="IUG722" s="169"/>
      <c r="IUH722" s="169"/>
      <c r="IUI722" s="169"/>
      <c r="IUJ722" s="169"/>
      <c r="IUK722" s="169"/>
      <c r="IUL722" s="169"/>
      <c r="IUM722" s="169"/>
      <c r="IUN722" s="169"/>
      <c r="IUO722" s="169"/>
      <c r="IUP722" s="169"/>
      <c r="IUQ722" s="169"/>
      <c r="IUR722" s="169"/>
      <c r="IUS722" s="169"/>
      <c r="IUT722" s="169"/>
      <c r="IUU722" s="169"/>
      <c r="IUV722" s="169"/>
      <c r="IUW722" s="169"/>
      <c r="IUX722" s="169"/>
      <c r="IUY722" s="169"/>
      <c r="IUZ722" s="169"/>
      <c r="IVA722" s="891"/>
      <c r="IVB722" s="891"/>
      <c r="IVC722" s="891"/>
      <c r="IVD722" s="891"/>
      <c r="IVE722" s="891"/>
      <c r="IVF722" s="891"/>
      <c r="IVG722" s="891"/>
      <c r="IVH722" s="891"/>
      <c r="IVI722" s="891"/>
      <c r="IVJ722" s="891"/>
      <c r="IVK722" s="891"/>
      <c r="IVL722" s="891"/>
      <c r="IVM722" s="891"/>
      <c r="IVN722" s="891"/>
      <c r="IVO722" s="891"/>
      <c r="IVP722" s="891"/>
      <c r="IVQ722" s="891"/>
      <c r="IVR722" s="891"/>
      <c r="IVS722" s="891"/>
      <c r="IVT722" s="891"/>
      <c r="IVU722" s="891"/>
      <c r="IVV722" s="891"/>
      <c r="IVW722" s="891"/>
      <c r="IVX722" s="891"/>
      <c r="IVY722" s="89"/>
      <c r="IVZ722" s="89"/>
      <c r="IWA722" s="89"/>
      <c r="IWB722" s="89"/>
      <c r="IWC722" s="89"/>
      <c r="IWD722" s="891"/>
      <c r="IWE722" s="891"/>
      <c r="IWF722" s="89"/>
      <c r="IWG722" s="89"/>
      <c r="IWH722" s="891"/>
      <c r="IWI722" s="891"/>
      <c r="IWJ722" s="89"/>
      <c r="IWK722" s="89"/>
      <c r="IWL722" s="891"/>
      <c r="IWM722" s="891"/>
      <c r="IWN722" s="891"/>
      <c r="IWO722" s="891"/>
      <c r="IWP722" s="891"/>
      <c r="IWQ722" s="891"/>
      <c r="IWR722" s="891"/>
      <c r="IWS722" s="89"/>
      <c r="IWT722" s="89"/>
      <c r="IWU722" s="891"/>
      <c r="IWV722" s="891"/>
      <c r="IWW722" s="89"/>
      <c r="IWX722" s="89"/>
      <c r="IWY722" s="891"/>
      <c r="IWZ722" s="891"/>
      <c r="IXA722" s="891"/>
      <c r="IXB722" s="891"/>
      <c r="IXC722" s="891"/>
      <c r="IXD722" s="204"/>
      <c r="IXE722" s="108"/>
      <c r="IXF722" s="891"/>
      <c r="IXG722" s="891"/>
      <c r="IXH722" s="891"/>
      <c r="IXI722" s="891"/>
      <c r="IXJ722" s="891"/>
      <c r="IXK722" s="891"/>
      <c r="IXL722" s="891"/>
      <c r="IXM722" s="169"/>
      <c r="IXN722" s="169"/>
      <c r="IXO722" s="169"/>
      <c r="IXP722" s="169"/>
      <c r="IXQ722" s="169"/>
      <c r="IXR722" s="169"/>
      <c r="IXS722" s="169"/>
      <c r="IXT722" s="169"/>
      <c r="IXU722" s="169"/>
      <c r="IXV722" s="169"/>
      <c r="IXW722" s="169"/>
      <c r="IXX722" s="169"/>
      <c r="IXY722" s="169"/>
      <c r="IXZ722" s="169"/>
      <c r="IYA722" s="169"/>
      <c r="IYB722" s="169"/>
      <c r="IYC722" s="169"/>
      <c r="IYD722" s="169"/>
      <c r="IYE722" s="169"/>
      <c r="IYF722" s="169"/>
      <c r="IYG722" s="169"/>
      <c r="IYH722" s="169"/>
      <c r="IYI722" s="169"/>
      <c r="IYJ722" s="169"/>
      <c r="IYK722" s="169"/>
      <c r="IYL722" s="169"/>
      <c r="IYM722" s="169"/>
      <c r="IYN722" s="169"/>
      <c r="IYO722" s="169"/>
      <c r="IYP722" s="169"/>
      <c r="IYQ722" s="169"/>
      <c r="IYR722" s="169"/>
      <c r="IYS722" s="169"/>
      <c r="IYT722" s="169"/>
      <c r="IYU722" s="169"/>
      <c r="IYV722" s="169"/>
      <c r="IYW722" s="169"/>
      <c r="IYX722" s="169"/>
      <c r="IYY722" s="169"/>
      <c r="IYZ722" s="169"/>
      <c r="IZA722" s="169"/>
      <c r="IZB722" s="169"/>
      <c r="IZC722" s="169"/>
      <c r="IZD722" s="169"/>
      <c r="IZE722" s="891"/>
      <c r="IZF722" s="891"/>
      <c r="IZG722" s="891"/>
      <c r="IZH722" s="891"/>
      <c r="IZI722" s="891"/>
      <c r="IZJ722" s="891"/>
      <c r="IZK722" s="891"/>
      <c r="IZL722" s="891"/>
      <c r="IZM722" s="891"/>
      <c r="IZN722" s="891"/>
      <c r="IZO722" s="891"/>
      <c r="IZP722" s="891"/>
      <c r="IZQ722" s="891"/>
      <c r="IZR722" s="891"/>
      <c r="IZS722" s="891"/>
      <c r="IZT722" s="891"/>
      <c r="IZU722" s="891"/>
      <c r="IZV722" s="891"/>
      <c r="IZW722" s="891"/>
      <c r="IZX722" s="891"/>
      <c r="IZY722" s="891"/>
      <c r="IZZ722" s="891"/>
      <c r="JAA722" s="891"/>
      <c r="JAB722" s="891"/>
      <c r="JAC722" s="89"/>
      <c r="JAD722" s="89"/>
      <c r="JAE722" s="89"/>
      <c r="JAF722" s="89"/>
      <c r="JAG722" s="89"/>
      <c r="JAH722" s="891"/>
      <c r="JAI722" s="891"/>
      <c r="JAJ722" s="89"/>
      <c r="JAK722" s="89"/>
      <c r="JAL722" s="891"/>
      <c r="JAM722" s="891"/>
      <c r="JAN722" s="89"/>
      <c r="JAO722" s="89"/>
      <c r="JAP722" s="891"/>
      <c r="JAQ722" s="891"/>
      <c r="JAR722" s="891"/>
      <c r="JAS722" s="891"/>
      <c r="JAT722" s="891"/>
      <c r="JAU722" s="891"/>
      <c r="JAV722" s="891"/>
      <c r="JAW722" s="89"/>
      <c r="JAX722" s="89"/>
      <c r="JAY722" s="891"/>
      <c r="JAZ722" s="891"/>
      <c r="JBA722" s="89"/>
      <c r="JBB722" s="89"/>
      <c r="JBC722" s="891"/>
      <c r="JBD722" s="891"/>
      <c r="JBE722" s="891"/>
      <c r="JBF722" s="891"/>
      <c r="JBG722" s="891"/>
      <c r="JBH722" s="204"/>
      <c r="JBI722" s="108"/>
      <c r="JBJ722" s="891"/>
      <c r="JBK722" s="891"/>
      <c r="JBL722" s="891"/>
      <c r="JBM722" s="891"/>
      <c r="JBN722" s="891"/>
      <c r="JBO722" s="891"/>
      <c r="JBP722" s="891"/>
      <c r="JBQ722" s="169"/>
      <c r="JBR722" s="169"/>
      <c r="JBS722" s="169"/>
      <c r="JBT722" s="169"/>
      <c r="JBU722" s="169"/>
      <c r="JBV722" s="169"/>
      <c r="JBW722" s="169"/>
      <c r="JBX722" s="169"/>
      <c r="JBY722" s="169"/>
      <c r="JBZ722" s="169"/>
      <c r="JCA722" s="169"/>
      <c r="JCB722" s="169"/>
      <c r="JCC722" s="169"/>
      <c r="JCD722" s="169"/>
      <c r="JCE722" s="169"/>
      <c r="JCF722" s="169"/>
      <c r="JCG722" s="169"/>
      <c r="JCH722" s="169"/>
      <c r="JCI722" s="169"/>
      <c r="JCJ722" s="169"/>
      <c r="JCK722" s="169"/>
      <c r="JCL722" s="169"/>
      <c r="JCM722" s="169"/>
      <c r="JCN722" s="169"/>
      <c r="JCO722" s="169"/>
      <c r="JCP722" s="169"/>
      <c r="JCQ722" s="169"/>
      <c r="JCR722" s="169"/>
      <c r="JCS722" s="169"/>
      <c r="JCT722" s="169"/>
      <c r="JCU722" s="169"/>
      <c r="JCV722" s="169"/>
      <c r="JCW722" s="169"/>
      <c r="JCX722" s="169"/>
      <c r="JCY722" s="169"/>
      <c r="JCZ722" s="169"/>
      <c r="JDA722" s="169"/>
      <c r="JDB722" s="169"/>
      <c r="JDC722" s="169"/>
      <c r="JDD722" s="169"/>
      <c r="JDE722" s="169"/>
      <c r="JDF722" s="169"/>
      <c r="JDG722" s="169"/>
      <c r="JDH722" s="169"/>
      <c r="JDI722" s="891"/>
      <c r="JDJ722" s="891"/>
      <c r="JDK722" s="891"/>
      <c r="JDL722" s="891"/>
      <c r="JDM722" s="891"/>
      <c r="JDN722" s="891"/>
      <c r="JDO722" s="891"/>
      <c r="JDP722" s="891"/>
      <c r="JDQ722" s="891"/>
      <c r="JDR722" s="891"/>
      <c r="JDS722" s="891"/>
      <c r="JDT722" s="891"/>
      <c r="JDU722" s="891"/>
      <c r="JDV722" s="891"/>
      <c r="JDW722" s="891"/>
      <c r="JDX722" s="891"/>
      <c r="JDY722" s="891"/>
      <c r="JDZ722" s="891"/>
      <c r="JEA722" s="891"/>
      <c r="JEB722" s="891"/>
      <c r="JEC722" s="891"/>
      <c r="JED722" s="891"/>
      <c r="JEE722" s="891"/>
      <c r="JEF722" s="891"/>
      <c r="JEG722" s="89"/>
      <c r="JEH722" s="89"/>
      <c r="JEI722" s="89"/>
      <c r="JEJ722" s="89"/>
      <c r="JEK722" s="89"/>
      <c r="JEL722" s="891"/>
      <c r="JEM722" s="891"/>
      <c r="JEN722" s="89"/>
      <c r="JEO722" s="89"/>
      <c r="JEP722" s="891"/>
      <c r="JEQ722" s="891"/>
      <c r="JER722" s="89"/>
      <c r="JES722" s="89"/>
      <c r="JET722" s="891"/>
      <c r="JEU722" s="891"/>
      <c r="JEV722" s="891"/>
      <c r="JEW722" s="891"/>
      <c r="JEX722" s="891"/>
      <c r="JEY722" s="891"/>
      <c r="JEZ722" s="891"/>
      <c r="JFA722" s="89"/>
      <c r="JFB722" s="89"/>
      <c r="JFC722" s="891"/>
      <c r="JFD722" s="891"/>
      <c r="JFE722" s="89"/>
      <c r="JFF722" s="89"/>
      <c r="JFG722" s="891"/>
      <c r="JFH722" s="891"/>
      <c r="JFI722" s="891"/>
      <c r="JFJ722" s="891"/>
      <c r="JFK722" s="891"/>
      <c r="JFL722" s="204"/>
      <c r="JFM722" s="108"/>
      <c r="JFN722" s="891"/>
      <c r="JFO722" s="891"/>
      <c r="JFP722" s="891"/>
      <c r="JFQ722" s="891"/>
      <c r="JFR722" s="891"/>
      <c r="JFS722" s="891"/>
      <c r="JFT722" s="891"/>
      <c r="JFU722" s="169"/>
      <c r="JFV722" s="169"/>
      <c r="JFW722" s="169"/>
      <c r="JFX722" s="169"/>
      <c r="JFY722" s="169"/>
      <c r="JFZ722" s="169"/>
      <c r="JGA722" s="169"/>
      <c r="JGB722" s="169"/>
      <c r="JGC722" s="169"/>
      <c r="JGD722" s="169"/>
      <c r="JGE722" s="169"/>
      <c r="JGF722" s="169"/>
      <c r="JGG722" s="169"/>
      <c r="JGH722" s="169"/>
      <c r="JGI722" s="169"/>
      <c r="JGJ722" s="169"/>
      <c r="JGK722" s="169"/>
      <c r="JGL722" s="169"/>
      <c r="JGM722" s="169"/>
      <c r="JGN722" s="169"/>
      <c r="JGO722" s="169"/>
      <c r="JGP722" s="169"/>
      <c r="JGQ722" s="169"/>
      <c r="JGR722" s="169"/>
      <c r="JGS722" s="169"/>
      <c r="JGT722" s="169"/>
      <c r="JGU722" s="169"/>
      <c r="JGV722" s="169"/>
      <c r="JGW722" s="169"/>
      <c r="JGX722" s="169"/>
      <c r="JGY722" s="169"/>
      <c r="JGZ722" s="169"/>
      <c r="JHA722" s="169"/>
      <c r="JHB722" s="169"/>
      <c r="JHC722" s="169"/>
      <c r="JHD722" s="169"/>
      <c r="JHE722" s="169"/>
      <c r="JHF722" s="169"/>
      <c r="JHG722" s="169"/>
      <c r="JHH722" s="169"/>
      <c r="JHI722" s="169"/>
      <c r="JHJ722" s="169"/>
      <c r="JHK722" s="169"/>
      <c r="JHL722" s="169"/>
      <c r="JHM722" s="891"/>
      <c r="JHN722" s="891"/>
      <c r="JHO722" s="891"/>
      <c r="JHP722" s="891"/>
      <c r="JHQ722" s="891"/>
      <c r="JHR722" s="891"/>
      <c r="JHS722" s="891"/>
      <c r="JHT722" s="891"/>
      <c r="JHU722" s="891"/>
      <c r="JHV722" s="891"/>
      <c r="JHW722" s="891"/>
      <c r="JHX722" s="891"/>
      <c r="JHY722" s="891"/>
      <c r="JHZ722" s="891"/>
      <c r="JIA722" s="891"/>
      <c r="JIB722" s="891"/>
      <c r="JIC722" s="891"/>
      <c r="JID722" s="891"/>
      <c r="JIE722" s="891"/>
      <c r="JIF722" s="891"/>
      <c r="JIG722" s="891"/>
      <c r="JIH722" s="891"/>
      <c r="JII722" s="891"/>
      <c r="JIJ722" s="891"/>
      <c r="JIK722" s="89"/>
      <c r="JIL722" s="89"/>
      <c r="JIM722" s="89"/>
      <c r="JIN722" s="89"/>
      <c r="JIO722" s="89"/>
      <c r="JIP722" s="891"/>
      <c r="JIQ722" s="891"/>
      <c r="JIR722" s="89"/>
      <c r="JIS722" s="89"/>
      <c r="JIT722" s="891"/>
      <c r="JIU722" s="891"/>
      <c r="JIV722" s="89"/>
      <c r="JIW722" s="89"/>
      <c r="JIX722" s="891"/>
      <c r="JIY722" s="891"/>
      <c r="JIZ722" s="891"/>
      <c r="JJA722" s="891"/>
      <c r="JJB722" s="891"/>
      <c r="JJC722" s="891"/>
      <c r="JJD722" s="891"/>
      <c r="JJE722" s="89"/>
      <c r="JJF722" s="89"/>
      <c r="JJG722" s="891"/>
      <c r="JJH722" s="891"/>
      <c r="JJI722" s="89"/>
      <c r="JJJ722" s="89"/>
      <c r="JJK722" s="891"/>
      <c r="JJL722" s="891"/>
      <c r="JJM722" s="891"/>
      <c r="JJN722" s="891"/>
      <c r="JJO722" s="891"/>
      <c r="JJP722" s="204"/>
      <c r="JJQ722" s="108"/>
      <c r="JJR722" s="891"/>
      <c r="JJS722" s="891"/>
      <c r="JJT722" s="891"/>
      <c r="JJU722" s="891"/>
      <c r="JJV722" s="891"/>
      <c r="JJW722" s="891"/>
      <c r="JJX722" s="891"/>
      <c r="JJY722" s="169"/>
      <c r="JJZ722" s="169"/>
      <c r="JKA722" s="169"/>
      <c r="JKB722" s="169"/>
      <c r="JKC722" s="169"/>
      <c r="JKD722" s="169"/>
      <c r="JKE722" s="169"/>
      <c r="JKF722" s="169"/>
      <c r="JKG722" s="169"/>
      <c r="JKH722" s="169"/>
      <c r="JKI722" s="169"/>
      <c r="JKJ722" s="169"/>
      <c r="JKK722" s="169"/>
      <c r="JKL722" s="169"/>
      <c r="JKM722" s="169"/>
      <c r="JKN722" s="169"/>
      <c r="JKO722" s="169"/>
      <c r="JKP722" s="169"/>
      <c r="JKQ722" s="169"/>
      <c r="JKR722" s="169"/>
      <c r="JKS722" s="169"/>
      <c r="JKT722" s="169"/>
      <c r="JKU722" s="169"/>
      <c r="JKV722" s="169"/>
      <c r="JKW722" s="169"/>
      <c r="JKX722" s="169"/>
      <c r="JKY722" s="169"/>
      <c r="JKZ722" s="169"/>
      <c r="JLA722" s="169"/>
      <c r="JLB722" s="169"/>
      <c r="JLC722" s="169"/>
      <c r="JLD722" s="169"/>
      <c r="JLE722" s="169"/>
      <c r="JLF722" s="169"/>
      <c r="JLG722" s="169"/>
      <c r="JLH722" s="169"/>
      <c r="JLI722" s="169"/>
      <c r="JLJ722" s="169"/>
      <c r="JLK722" s="169"/>
      <c r="JLL722" s="169"/>
      <c r="JLM722" s="169"/>
      <c r="JLN722" s="169"/>
      <c r="JLO722" s="169"/>
      <c r="JLP722" s="169"/>
      <c r="JLQ722" s="891"/>
      <c r="JLR722" s="891"/>
      <c r="JLS722" s="891"/>
      <c r="JLT722" s="891"/>
      <c r="JLU722" s="891"/>
      <c r="JLV722" s="891"/>
      <c r="JLW722" s="891"/>
      <c r="JLX722" s="891"/>
      <c r="JLY722" s="891"/>
      <c r="JLZ722" s="891"/>
      <c r="JMA722" s="891"/>
      <c r="JMB722" s="891"/>
      <c r="JMC722" s="891"/>
      <c r="JMD722" s="891"/>
      <c r="JME722" s="891"/>
      <c r="JMF722" s="891"/>
      <c r="JMG722" s="891"/>
      <c r="JMH722" s="891"/>
      <c r="JMI722" s="891"/>
      <c r="JMJ722" s="891"/>
      <c r="JMK722" s="891"/>
      <c r="JML722" s="891"/>
      <c r="JMM722" s="891"/>
      <c r="JMN722" s="891"/>
      <c r="JMO722" s="89"/>
      <c r="JMP722" s="89"/>
      <c r="JMQ722" s="89"/>
      <c r="JMR722" s="89"/>
      <c r="JMS722" s="89"/>
      <c r="JMT722" s="891"/>
      <c r="JMU722" s="891"/>
      <c r="JMV722" s="89"/>
      <c r="JMW722" s="89"/>
      <c r="JMX722" s="891"/>
      <c r="JMY722" s="891"/>
      <c r="JMZ722" s="89"/>
      <c r="JNA722" s="89"/>
      <c r="JNB722" s="891"/>
      <c r="JNC722" s="891"/>
      <c r="JND722" s="891"/>
      <c r="JNE722" s="891"/>
      <c r="JNF722" s="891"/>
      <c r="JNG722" s="891"/>
      <c r="JNH722" s="891"/>
      <c r="JNI722" s="89"/>
      <c r="JNJ722" s="89"/>
      <c r="JNK722" s="891"/>
      <c r="JNL722" s="891"/>
      <c r="JNM722" s="89"/>
      <c r="JNN722" s="89"/>
      <c r="JNO722" s="891"/>
      <c r="JNP722" s="891"/>
      <c r="JNQ722" s="891"/>
      <c r="JNR722" s="891"/>
      <c r="JNS722" s="891"/>
      <c r="JNT722" s="204"/>
      <c r="JNU722" s="108"/>
      <c r="JNV722" s="891"/>
      <c r="JNW722" s="891"/>
      <c r="JNX722" s="891"/>
      <c r="JNY722" s="891"/>
      <c r="JNZ722" s="891"/>
      <c r="JOA722" s="891"/>
      <c r="JOB722" s="891"/>
      <c r="JOC722" s="169"/>
      <c r="JOD722" s="169"/>
      <c r="JOE722" s="169"/>
      <c r="JOF722" s="169"/>
      <c r="JOG722" s="169"/>
      <c r="JOH722" s="169"/>
      <c r="JOI722" s="169"/>
      <c r="JOJ722" s="169"/>
      <c r="JOK722" s="169"/>
      <c r="JOL722" s="169"/>
      <c r="JOM722" s="169"/>
      <c r="JON722" s="169"/>
      <c r="JOO722" s="169"/>
      <c r="JOP722" s="169"/>
      <c r="JOQ722" s="169"/>
      <c r="JOR722" s="169"/>
      <c r="JOS722" s="169"/>
      <c r="JOT722" s="169"/>
      <c r="JOU722" s="169"/>
      <c r="JOV722" s="169"/>
      <c r="JOW722" s="169"/>
      <c r="JOX722" s="169"/>
      <c r="JOY722" s="169"/>
      <c r="JOZ722" s="169"/>
      <c r="JPA722" s="169"/>
      <c r="JPB722" s="169"/>
      <c r="JPC722" s="169"/>
      <c r="JPD722" s="169"/>
      <c r="JPE722" s="169"/>
      <c r="JPF722" s="169"/>
      <c r="JPG722" s="169"/>
      <c r="JPH722" s="169"/>
      <c r="JPI722" s="169"/>
      <c r="JPJ722" s="169"/>
      <c r="JPK722" s="169"/>
      <c r="JPL722" s="169"/>
      <c r="JPM722" s="169"/>
      <c r="JPN722" s="169"/>
      <c r="JPO722" s="169"/>
      <c r="JPP722" s="169"/>
      <c r="JPQ722" s="169"/>
      <c r="JPR722" s="169"/>
      <c r="JPS722" s="169"/>
      <c r="JPT722" s="169"/>
      <c r="JPU722" s="891"/>
      <c r="JPV722" s="891"/>
      <c r="JPW722" s="891"/>
      <c r="JPX722" s="891"/>
      <c r="JPY722" s="891"/>
      <c r="JPZ722" s="891"/>
      <c r="JQA722" s="891"/>
      <c r="JQB722" s="891"/>
      <c r="JQC722" s="891"/>
      <c r="JQD722" s="891"/>
      <c r="JQE722" s="891"/>
      <c r="JQF722" s="891"/>
      <c r="JQG722" s="891"/>
      <c r="JQH722" s="891"/>
      <c r="JQI722" s="891"/>
      <c r="JQJ722" s="891"/>
      <c r="JQK722" s="891"/>
      <c r="JQL722" s="891"/>
      <c r="JQM722" s="891"/>
      <c r="JQN722" s="891"/>
      <c r="JQO722" s="891"/>
      <c r="JQP722" s="891"/>
      <c r="JQQ722" s="891"/>
      <c r="JQR722" s="891"/>
      <c r="JQS722" s="89"/>
      <c r="JQT722" s="89"/>
      <c r="JQU722" s="89"/>
      <c r="JQV722" s="89"/>
      <c r="JQW722" s="89"/>
      <c r="JQX722" s="891"/>
      <c r="JQY722" s="891"/>
      <c r="JQZ722" s="89"/>
      <c r="JRA722" s="89"/>
      <c r="JRB722" s="891"/>
      <c r="JRC722" s="891"/>
      <c r="JRD722" s="89"/>
      <c r="JRE722" s="89"/>
      <c r="JRF722" s="891"/>
      <c r="JRG722" s="891"/>
      <c r="JRH722" s="891"/>
      <c r="JRI722" s="891"/>
      <c r="JRJ722" s="891"/>
      <c r="JRK722" s="891"/>
      <c r="JRL722" s="891"/>
      <c r="JRM722" s="89"/>
      <c r="JRN722" s="89"/>
      <c r="JRO722" s="891"/>
      <c r="JRP722" s="891"/>
      <c r="JRQ722" s="89"/>
      <c r="JRR722" s="89"/>
      <c r="JRS722" s="891"/>
      <c r="JRT722" s="891"/>
      <c r="JRU722" s="891"/>
      <c r="JRV722" s="891"/>
      <c r="JRW722" s="891"/>
      <c r="JRX722" s="204"/>
      <c r="JRY722" s="108"/>
      <c r="JRZ722" s="891"/>
      <c r="JSA722" s="891"/>
      <c r="JSB722" s="891"/>
      <c r="JSC722" s="891"/>
      <c r="JSD722" s="891"/>
      <c r="JSE722" s="891"/>
      <c r="JSF722" s="891"/>
      <c r="JSG722" s="169"/>
      <c r="JSH722" s="169"/>
      <c r="JSI722" s="169"/>
      <c r="JSJ722" s="169"/>
      <c r="JSK722" s="169"/>
      <c r="JSL722" s="169"/>
      <c r="JSM722" s="169"/>
      <c r="JSN722" s="169"/>
      <c r="JSO722" s="169"/>
      <c r="JSP722" s="169"/>
      <c r="JSQ722" s="169"/>
      <c r="JSR722" s="169"/>
      <c r="JSS722" s="169"/>
      <c r="JST722" s="169"/>
      <c r="JSU722" s="169"/>
      <c r="JSV722" s="169"/>
      <c r="JSW722" s="169"/>
      <c r="JSX722" s="169"/>
      <c r="JSY722" s="169"/>
      <c r="JSZ722" s="169"/>
      <c r="JTA722" s="169"/>
      <c r="JTB722" s="169"/>
      <c r="JTC722" s="169"/>
      <c r="JTD722" s="169"/>
      <c r="JTE722" s="169"/>
      <c r="JTF722" s="169"/>
      <c r="JTG722" s="169"/>
      <c r="JTH722" s="169"/>
      <c r="JTI722" s="169"/>
      <c r="JTJ722" s="169"/>
      <c r="JTK722" s="169"/>
      <c r="JTL722" s="169"/>
      <c r="JTM722" s="169"/>
      <c r="JTN722" s="169"/>
      <c r="JTO722" s="169"/>
      <c r="JTP722" s="169"/>
      <c r="JTQ722" s="169"/>
      <c r="JTR722" s="169"/>
      <c r="JTS722" s="169"/>
      <c r="JTT722" s="169"/>
      <c r="JTU722" s="169"/>
      <c r="JTV722" s="169"/>
      <c r="JTW722" s="169"/>
      <c r="JTX722" s="169"/>
      <c r="JTY722" s="891"/>
      <c r="JTZ722" s="891"/>
      <c r="JUA722" s="891"/>
      <c r="JUB722" s="891"/>
      <c r="JUC722" s="891"/>
      <c r="JUD722" s="891"/>
      <c r="JUE722" s="891"/>
      <c r="JUF722" s="891"/>
      <c r="JUG722" s="891"/>
      <c r="JUH722" s="891"/>
      <c r="JUI722" s="891"/>
      <c r="JUJ722" s="891"/>
      <c r="JUK722" s="891"/>
      <c r="JUL722" s="891"/>
      <c r="JUM722" s="891"/>
      <c r="JUN722" s="891"/>
      <c r="JUO722" s="891"/>
      <c r="JUP722" s="891"/>
      <c r="JUQ722" s="891"/>
      <c r="JUR722" s="891"/>
      <c r="JUS722" s="891"/>
      <c r="JUT722" s="891"/>
      <c r="JUU722" s="891"/>
      <c r="JUV722" s="891"/>
      <c r="JUW722" s="89"/>
      <c r="JUX722" s="89"/>
      <c r="JUY722" s="89"/>
      <c r="JUZ722" s="89"/>
      <c r="JVA722" s="89"/>
      <c r="JVB722" s="891"/>
      <c r="JVC722" s="891"/>
      <c r="JVD722" s="89"/>
      <c r="JVE722" s="89"/>
      <c r="JVF722" s="891"/>
      <c r="JVG722" s="891"/>
      <c r="JVH722" s="89"/>
      <c r="JVI722" s="89"/>
      <c r="JVJ722" s="891"/>
      <c r="JVK722" s="891"/>
      <c r="JVL722" s="891"/>
      <c r="JVM722" s="891"/>
      <c r="JVN722" s="891"/>
      <c r="JVO722" s="891"/>
      <c r="JVP722" s="891"/>
      <c r="JVQ722" s="89"/>
      <c r="JVR722" s="89"/>
      <c r="JVS722" s="891"/>
      <c r="JVT722" s="891"/>
      <c r="JVU722" s="89"/>
      <c r="JVV722" s="89"/>
      <c r="JVW722" s="891"/>
      <c r="JVX722" s="891"/>
      <c r="JVY722" s="891"/>
      <c r="JVZ722" s="891"/>
      <c r="JWA722" s="891"/>
      <c r="JWB722" s="204"/>
      <c r="JWC722" s="108"/>
      <c r="JWD722" s="891"/>
      <c r="JWE722" s="891"/>
      <c r="JWF722" s="891"/>
      <c r="JWG722" s="891"/>
      <c r="JWH722" s="891"/>
      <c r="JWI722" s="891"/>
      <c r="JWJ722" s="891"/>
      <c r="JWK722" s="169"/>
      <c r="JWL722" s="169"/>
      <c r="JWM722" s="169"/>
      <c r="JWN722" s="169"/>
      <c r="JWO722" s="169"/>
      <c r="JWP722" s="169"/>
      <c r="JWQ722" s="169"/>
      <c r="JWR722" s="169"/>
      <c r="JWS722" s="169"/>
      <c r="JWT722" s="169"/>
      <c r="JWU722" s="169"/>
      <c r="JWV722" s="169"/>
      <c r="JWW722" s="169"/>
      <c r="JWX722" s="169"/>
      <c r="JWY722" s="169"/>
      <c r="JWZ722" s="169"/>
      <c r="JXA722" s="169"/>
      <c r="JXB722" s="169"/>
      <c r="JXC722" s="169"/>
      <c r="JXD722" s="169"/>
      <c r="JXE722" s="169"/>
      <c r="JXF722" s="169"/>
      <c r="JXG722" s="169"/>
      <c r="JXH722" s="169"/>
      <c r="JXI722" s="169"/>
      <c r="JXJ722" s="169"/>
      <c r="JXK722" s="169"/>
      <c r="JXL722" s="169"/>
      <c r="JXM722" s="169"/>
      <c r="JXN722" s="169"/>
      <c r="JXO722" s="169"/>
      <c r="JXP722" s="169"/>
      <c r="JXQ722" s="169"/>
      <c r="JXR722" s="169"/>
      <c r="JXS722" s="169"/>
      <c r="JXT722" s="169"/>
      <c r="JXU722" s="169"/>
      <c r="JXV722" s="169"/>
      <c r="JXW722" s="169"/>
      <c r="JXX722" s="169"/>
      <c r="JXY722" s="169"/>
      <c r="JXZ722" s="169"/>
      <c r="JYA722" s="169"/>
      <c r="JYB722" s="169"/>
      <c r="JYC722" s="891"/>
      <c r="JYD722" s="891"/>
      <c r="JYE722" s="891"/>
      <c r="JYF722" s="891"/>
      <c r="JYG722" s="891"/>
      <c r="JYH722" s="891"/>
      <c r="JYI722" s="891"/>
      <c r="JYJ722" s="891"/>
      <c r="JYK722" s="891"/>
      <c r="JYL722" s="891"/>
      <c r="JYM722" s="891"/>
      <c r="JYN722" s="891"/>
      <c r="JYO722" s="891"/>
      <c r="JYP722" s="891"/>
      <c r="JYQ722" s="891"/>
      <c r="JYR722" s="891"/>
      <c r="JYS722" s="891"/>
      <c r="JYT722" s="891"/>
      <c r="JYU722" s="891"/>
      <c r="JYV722" s="891"/>
      <c r="JYW722" s="891"/>
      <c r="JYX722" s="891"/>
      <c r="JYY722" s="891"/>
      <c r="JYZ722" s="891"/>
      <c r="JZA722" s="89"/>
      <c r="JZB722" s="89"/>
      <c r="JZC722" s="89"/>
      <c r="JZD722" s="89"/>
      <c r="JZE722" s="89"/>
      <c r="JZF722" s="891"/>
      <c r="JZG722" s="891"/>
      <c r="JZH722" s="89"/>
      <c r="JZI722" s="89"/>
      <c r="JZJ722" s="891"/>
      <c r="JZK722" s="891"/>
      <c r="JZL722" s="89"/>
      <c r="JZM722" s="89"/>
      <c r="JZN722" s="891"/>
      <c r="JZO722" s="891"/>
      <c r="JZP722" s="891"/>
      <c r="JZQ722" s="891"/>
      <c r="JZR722" s="891"/>
      <c r="JZS722" s="891"/>
      <c r="JZT722" s="891"/>
      <c r="JZU722" s="89"/>
      <c r="JZV722" s="89"/>
      <c r="JZW722" s="891"/>
      <c r="JZX722" s="891"/>
      <c r="JZY722" s="89"/>
      <c r="JZZ722" s="89"/>
      <c r="KAA722" s="891"/>
      <c r="KAB722" s="891"/>
      <c r="KAC722" s="891"/>
      <c r="KAD722" s="891"/>
      <c r="KAE722" s="891"/>
      <c r="KAF722" s="204"/>
      <c r="KAG722" s="108"/>
      <c r="KAH722" s="891"/>
      <c r="KAI722" s="891"/>
      <c r="KAJ722" s="891"/>
      <c r="KAK722" s="891"/>
      <c r="KAL722" s="891"/>
      <c r="KAM722" s="891"/>
      <c r="KAN722" s="891"/>
      <c r="KAO722" s="169"/>
      <c r="KAP722" s="169"/>
      <c r="KAQ722" s="169"/>
      <c r="KAR722" s="169"/>
      <c r="KAS722" s="169"/>
      <c r="KAT722" s="169"/>
      <c r="KAU722" s="169"/>
      <c r="KAV722" s="169"/>
      <c r="KAW722" s="169"/>
      <c r="KAX722" s="169"/>
      <c r="KAY722" s="169"/>
      <c r="KAZ722" s="169"/>
      <c r="KBA722" s="169"/>
      <c r="KBB722" s="169"/>
      <c r="KBC722" s="169"/>
      <c r="KBD722" s="169"/>
      <c r="KBE722" s="169"/>
      <c r="KBF722" s="169"/>
      <c r="KBG722" s="169"/>
      <c r="KBH722" s="169"/>
      <c r="KBI722" s="169"/>
      <c r="KBJ722" s="169"/>
      <c r="KBK722" s="169"/>
      <c r="KBL722" s="169"/>
      <c r="KBM722" s="169"/>
      <c r="KBN722" s="169"/>
      <c r="KBO722" s="169"/>
      <c r="KBP722" s="169"/>
      <c r="KBQ722" s="169"/>
      <c r="KBR722" s="169"/>
      <c r="KBS722" s="169"/>
      <c r="KBT722" s="169"/>
      <c r="KBU722" s="169"/>
      <c r="KBV722" s="169"/>
      <c r="KBW722" s="169"/>
      <c r="KBX722" s="169"/>
      <c r="KBY722" s="169"/>
      <c r="KBZ722" s="169"/>
      <c r="KCA722" s="169"/>
      <c r="KCB722" s="169"/>
      <c r="KCC722" s="169"/>
      <c r="KCD722" s="169"/>
      <c r="KCE722" s="169"/>
      <c r="KCF722" s="169"/>
      <c r="KCG722" s="891"/>
      <c r="KCH722" s="891"/>
      <c r="KCI722" s="891"/>
      <c r="KCJ722" s="891"/>
      <c r="KCK722" s="891"/>
      <c r="KCL722" s="891"/>
      <c r="KCM722" s="891"/>
      <c r="KCN722" s="891"/>
      <c r="KCO722" s="891"/>
      <c r="KCP722" s="891"/>
      <c r="KCQ722" s="891"/>
      <c r="KCR722" s="891"/>
      <c r="KCS722" s="891"/>
      <c r="KCT722" s="891"/>
      <c r="KCU722" s="891"/>
      <c r="KCV722" s="891"/>
      <c r="KCW722" s="891"/>
      <c r="KCX722" s="891"/>
      <c r="KCY722" s="891"/>
      <c r="KCZ722" s="891"/>
      <c r="KDA722" s="891"/>
      <c r="KDB722" s="891"/>
      <c r="KDC722" s="891"/>
      <c r="KDD722" s="891"/>
      <c r="KDE722" s="89"/>
      <c r="KDF722" s="89"/>
      <c r="KDG722" s="89"/>
      <c r="KDH722" s="89"/>
      <c r="KDI722" s="89"/>
      <c r="KDJ722" s="891"/>
      <c r="KDK722" s="891"/>
      <c r="KDL722" s="89"/>
      <c r="KDM722" s="89"/>
      <c r="KDN722" s="891"/>
      <c r="KDO722" s="891"/>
      <c r="KDP722" s="89"/>
      <c r="KDQ722" s="89"/>
      <c r="KDR722" s="891"/>
      <c r="KDS722" s="891"/>
      <c r="KDT722" s="891"/>
      <c r="KDU722" s="891"/>
      <c r="KDV722" s="891"/>
      <c r="KDW722" s="891"/>
      <c r="KDX722" s="891"/>
      <c r="KDY722" s="89"/>
      <c r="KDZ722" s="89"/>
      <c r="KEA722" s="891"/>
      <c r="KEB722" s="891"/>
      <c r="KEC722" s="89"/>
      <c r="KED722" s="89"/>
      <c r="KEE722" s="891"/>
      <c r="KEF722" s="891"/>
      <c r="KEG722" s="891"/>
      <c r="KEH722" s="891"/>
      <c r="KEI722" s="891"/>
      <c r="KEJ722" s="204"/>
      <c r="KEK722" s="108"/>
      <c r="KEL722" s="891"/>
      <c r="KEM722" s="891"/>
      <c r="KEN722" s="891"/>
      <c r="KEO722" s="891"/>
      <c r="KEP722" s="891"/>
      <c r="KEQ722" s="891"/>
      <c r="KER722" s="891"/>
      <c r="KES722" s="169"/>
      <c r="KET722" s="169"/>
      <c r="KEU722" s="169"/>
      <c r="KEV722" s="169"/>
      <c r="KEW722" s="169"/>
      <c r="KEX722" s="169"/>
      <c r="KEY722" s="169"/>
      <c r="KEZ722" s="169"/>
      <c r="KFA722" s="169"/>
      <c r="KFB722" s="169"/>
      <c r="KFC722" s="169"/>
      <c r="KFD722" s="169"/>
      <c r="KFE722" s="169"/>
      <c r="KFF722" s="169"/>
      <c r="KFG722" s="169"/>
      <c r="KFH722" s="169"/>
      <c r="KFI722" s="169"/>
      <c r="KFJ722" s="169"/>
      <c r="KFK722" s="169"/>
      <c r="KFL722" s="169"/>
      <c r="KFM722" s="169"/>
      <c r="KFN722" s="169"/>
      <c r="KFO722" s="169"/>
      <c r="KFP722" s="169"/>
      <c r="KFQ722" s="169"/>
      <c r="KFR722" s="169"/>
      <c r="KFS722" s="169"/>
      <c r="KFT722" s="169"/>
      <c r="KFU722" s="169"/>
      <c r="KFV722" s="169"/>
      <c r="KFW722" s="169"/>
      <c r="KFX722" s="169"/>
      <c r="KFY722" s="169"/>
      <c r="KFZ722" s="169"/>
      <c r="KGA722" s="169"/>
      <c r="KGB722" s="169"/>
      <c r="KGC722" s="169"/>
      <c r="KGD722" s="169"/>
      <c r="KGE722" s="169"/>
      <c r="KGF722" s="169"/>
      <c r="KGG722" s="169"/>
      <c r="KGH722" s="169"/>
      <c r="KGI722" s="169"/>
      <c r="KGJ722" s="169"/>
      <c r="KGK722" s="891"/>
      <c r="KGL722" s="891"/>
      <c r="KGM722" s="891"/>
      <c r="KGN722" s="891"/>
      <c r="KGO722" s="891"/>
      <c r="KGP722" s="891"/>
      <c r="KGQ722" s="891"/>
      <c r="KGR722" s="891"/>
      <c r="KGS722" s="891"/>
      <c r="KGT722" s="891"/>
      <c r="KGU722" s="891"/>
      <c r="KGV722" s="891"/>
      <c r="KGW722" s="891"/>
      <c r="KGX722" s="891"/>
      <c r="KGY722" s="891"/>
      <c r="KGZ722" s="891"/>
      <c r="KHA722" s="891"/>
      <c r="KHB722" s="891"/>
      <c r="KHC722" s="891"/>
      <c r="KHD722" s="891"/>
      <c r="KHE722" s="891"/>
      <c r="KHF722" s="891"/>
      <c r="KHG722" s="891"/>
      <c r="KHH722" s="891"/>
      <c r="KHI722" s="89"/>
      <c r="KHJ722" s="89"/>
      <c r="KHK722" s="89"/>
      <c r="KHL722" s="89"/>
      <c r="KHM722" s="89"/>
      <c r="KHN722" s="891"/>
      <c r="KHO722" s="891"/>
      <c r="KHP722" s="89"/>
      <c r="KHQ722" s="89"/>
      <c r="KHR722" s="891"/>
      <c r="KHS722" s="891"/>
      <c r="KHT722" s="89"/>
      <c r="KHU722" s="89"/>
      <c r="KHV722" s="891"/>
      <c r="KHW722" s="891"/>
      <c r="KHX722" s="891"/>
      <c r="KHY722" s="891"/>
      <c r="KHZ722" s="891"/>
      <c r="KIA722" s="891"/>
      <c r="KIB722" s="891"/>
      <c r="KIC722" s="89"/>
      <c r="KID722" s="89"/>
      <c r="KIE722" s="891"/>
      <c r="KIF722" s="891"/>
      <c r="KIG722" s="89"/>
      <c r="KIH722" s="89"/>
      <c r="KII722" s="891"/>
      <c r="KIJ722" s="891"/>
      <c r="KIK722" s="891"/>
      <c r="KIL722" s="891"/>
      <c r="KIM722" s="891"/>
      <c r="KIN722" s="204"/>
      <c r="KIO722" s="108"/>
      <c r="KIP722" s="891"/>
      <c r="KIQ722" s="891"/>
      <c r="KIR722" s="891"/>
      <c r="KIS722" s="891"/>
      <c r="KIT722" s="891"/>
      <c r="KIU722" s="891"/>
      <c r="KIV722" s="891"/>
      <c r="KIW722" s="169"/>
      <c r="KIX722" s="169"/>
      <c r="KIY722" s="169"/>
      <c r="KIZ722" s="169"/>
      <c r="KJA722" s="169"/>
      <c r="KJB722" s="169"/>
      <c r="KJC722" s="169"/>
      <c r="KJD722" s="169"/>
      <c r="KJE722" s="169"/>
      <c r="KJF722" s="169"/>
      <c r="KJG722" s="169"/>
      <c r="KJH722" s="169"/>
      <c r="KJI722" s="169"/>
      <c r="KJJ722" s="169"/>
      <c r="KJK722" s="169"/>
      <c r="KJL722" s="169"/>
      <c r="KJM722" s="169"/>
      <c r="KJN722" s="169"/>
      <c r="KJO722" s="169"/>
      <c r="KJP722" s="169"/>
      <c r="KJQ722" s="169"/>
      <c r="KJR722" s="169"/>
      <c r="KJS722" s="169"/>
      <c r="KJT722" s="169"/>
      <c r="KJU722" s="169"/>
      <c r="KJV722" s="169"/>
      <c r="KJW722" s="169"/>
      <c r="KJX722" s="169"/>
      <c r="KJY722" s="169"/>
      <c r="KJZ722" s="169"/>
      <c r="KKA722" s="169"/>
      <c r="KKB722" s="169"/>
      <c r="KKC722" s="169"/>
      <c r="KKD722" s="169"/>
      <c r="KKE722" s="169"/>
      <c r="KKF722" s="169"/>
      <c r="KKG722" s="169"/>
      <c r="KKH722" s="169"/>
      <c r="KKI722" s="169"/>
      <c r="KKJ722" s="169"/>
      <c r="KKK722" s="169"/>
      <c r="KKL722" s="169"/>
      <c r="KKM722" s="169"/>
      <c r="KKN722" s="169"/>
      <c r="KKO722" s="891"/>
      <c r="KKP722" s="891"/>
      <c r="KKQ722" s="891"/>
      <c r="KKR722" s="891"/>
      <c r="KKS722" s="891"/>
      <c r="KKT722" s="891"/>
      <c r="KKU722" s="891"/>
      <c r="KKV722" s="891"/>
      <c r="KKW722" s="891"/>
      <c r="KKX722" s="891"/>
      <c r="KKY722" s="891"/>
      <c r="KKZ722" s="891"/>
      <c r="KLA722" s="891"/>
      <c r="KLB722" s="891"/>
      <c r="KLC722" s="891"/>
      <c r="KLD722" s="891"/>
      <c r="KLE722" s="891"/>
      <c r="KLF722" s="891"/>
      <c r="KLG722" s="891"/>
      <c r="KLH722" s="891"/>
      <c r="KLI722" s="891"/>
      <c r="KLJ722" s="891"/>
      <c r="KLK722" s="891"/>
      <c r="KLL722" s="891"/>
      <c r="KLM722" s="89"/>
      <c r="KLN722" s="89"/>
      <c r="KLO722" s="89"/>
      <c r="KLP722" s="89"/>
      <c r="KLQ722" s="89"/>
      <c r="KLR722" s="891"/>
      <c r="KLS722" s="891"/>
      <c r="KLT722" s="89"/>
      <c r="KLU722" s="89"/>
      <c r="KLV722" s="891"/>
      <c r="KLW722" s="891"/>
      <c r="KLX722" s="89"/>
      <c r="KLY722" s="89"/>
      <c r="KLZ722" s="891"/>
      <c r="KMA722" s="891"/>
      <c r="KMB722" s="891"/>
      <c r="KMC722" s="891"/>
      <c r="KMD722" s="891"/>
      <c r="KME722" s="891"/>
      <c r="KMF722" s="891"/>
      <c r="KMG722" s="89"/>
      <c r="KMH722" s="89"/>
      <c r="KMI722" s="891"/>
      <c r="KMJ722" s="891"/>
      <c r="KMK722" s="89"/>
      <c r="KML722" s="89"/>
      <c r="KMM722" s="891"/>
      <c r="KMN722" s="891"/>
      <c r="KMO722" s="891"/>
      <c r="KMP722" s="891"/>
      <c r="KMQ722" s="891"/>
      <c r="KMR722" s="204"/>
      <c r="KMS722" s="108"/>
      <c r="KMT722" s="891"/>
      <c r="KMU722" s="891"/>
      <c r="KMV722" s="891"/>
      <c r="KMW722" s="891"/>
      <c r="KMX722" s="891"/>
      <c r="KMY722" s="891"/>
      <c r="KMZ722" s="891"/>
      <c r="KNA722" s="169"/>
      <c r="KNB722" s="169"/>
      <c r="KNC722" s="169"/>
      <c r="KND722" s="169"/>
      <c r="KNE722" s="169"/>
      <c r="KNF722" s="169"/>
      <c r="KNG722" s="169"/>
      <c r="KNH722" s="169"/>
      <c r="KNI722" s="169"/>
      <c r="KNJ722" s="169"/>
      <c r="KNK722" s="169"/>
      <c r="KNL722" s="169"/>
      <c r="KNM722" s="169"/>
      <c r="KNN722" s="169"/>
      <c r="KNO722" s="169"/>
      <c r="KNP722" s="169"/>
      <c r="KNQ722" s="169"/>
      <c r="KNR722" s="169"/>
      <c r="KNS722" s="169"/>
      <c r="KNT722" s="169"/>
      <c r="KNU722" s="169"/>
      <c r="KNV722" s="169"/>
      <c r="KNW722" s="169"/>
      <c r="KNX722" s="169"/>
      <c r="KNY722" s="169"/>
      <c r="KNZ722" s="169"/>
      <c r="KOA722" s="169"/>
      <c r="KOB722" s="169"/>
      <c r="KOC722" s="169"/>
      <c r="KOD722" s="169"/>
      <c r="KOE722" s="169"/>
      <c r="KOF722" s="169"/>
      <c r="KOG722" s="169"/>
      <c r="KOH722" s="169"/>
      <c r="KOI722" s="169"/>
      <c r="KOJ722" s="169"/>
      <c r="KOK722" s="169"/>
      <c r="KOL722" s="169"/>
      <c r="KOM722" s="169"/>
      <c r="KON722" s="169"/>
      <c r="KOO722" s="169"/>
      <c r="KOP722" s="169"/>
      <c r="KOQ722" s="169"/>
      <c r="KOR722" s="169"/>
      <c r="KOS722" s="891"/>
      <c r="KOT722" s="891"/>
      <c r="KOU722" s="891"/>
      <c r="KOV722" s="891"/>
      <c r="KOW722" s="891"/>
      <c r="KOX722" s="891"/>
      <c r="KOY722" s="891"/>
      <c r="KOZ722" s="891"/>
      <c r="KPA722" s="891"/>
      <c r="KPB722" s="891"/>
      <c r="KPC722" s="891"/>
      <c r="KPD722" s="891"/>
      <c r="KPE722" s="891"/>
      <c r="KPF722" s="891"/>
      <c r="KPG722" s="891"/>
      <c r="KPH722" s="891"/>
      <c r="KPI722" s="891"/>
      <c r="KPJ722" s="891"/>
      <c r="KPK722" s="891"/>
      <c r="KPL722" s="891"/>
      <c r="KPM722" s="891"/>
      <c r="KPN722" s="891"/>
      <c r="KPO722" s="891"/>
      <c r="KPP722" s="891"/>
      <c r="KPQ722" s="89"/>
      <c r="KPR722" s="89"/>
      <c r="KPS722" s="89"/>
      <c r="KPT722" s="89"/>
      <c r="KPU722" s="89"/>
      <c r="KPV722" s="891"/>
      <c r="KPW722" s="891"/>
      <c r="KPX722" s="89"/>
      <c r="KPY722" s="89"/>
      <c r="KPZ722" s="891"/>
      <c r="KQA722" s="891"/>
      <c r="KQB722" s="89"/>
      <c r="KQC722" s="89"/>
      <c r="KQD722" s="891"/>
      <c r="KQE722" s="891"/>
      <c r="KQF722" s="891"/>
      <c r="KQG722" s="891"/>
      <c r="KQH722" s="891"/>
      <c r="KQI722" s="891"/>
      <c r="KQJ722" s="891"/>
      <c r="KQK722" s="89"/>
      <c r="KQL722" s="89"/>
      <c r="KQM722" s="891"/>
      <c r="KQN722" s="891"/>
      <c r="KQO722" s="89"/>
      <c r="KQP722" s="89"/>
      <c r="KQQ722" s="891"/>
      <c r="KQR722" s="891"/>
      <c r="KQS722" s="891"/>
      <c r="KQT722" s="891"/>
      <c r="KQU722" s="891"/>
      <c r="KQV722" s="204"/>
      <c r="KQW722" s="108"/>
      <c r="KQX722" s="891"/>
      <c r="KQY722" s="891"/>
      <c r="KQZ722" s="891"/>
      <c r="KRA722" s="891"/>
      <c r="KRB722" s="891"/>
      <c r="KRC722" s="891"/>
      <c r="KRD722" s="891"/>
      <c r="KRE722" s="169"/>
      <c r="KRF722" s="169"/>
      <c r="KRG722" s="169"/>
      <c r="KRH722" s="169"/>
      <c r="KRI722" s="169"/>
      <c r="KRJ722" s="169"/>
      <c r="KRK722" s="169"/>
      <c r="KRL722" s="169"/>
      <c r="KRM722" s="169"/>
      <c r="KRN722" s="169"/>
      <c r="KRO722" s="169"/>
      <c r="KRP722" s="169"/>
      <c r="KRQ722" s="169"/>
      <c r="KRR722" s="169"/>
      <c r="KRS722" s="169"/>
      <c r="KRT722" s="169"/>
      <c r="KRU722" s="169"/>
      <c r="KRV722" s="169"/>
      <c r="KRW722" s="169"/>
      <c r="KRX722" s="169"/>
      <c r="KRY722" s="169"/>
      <c r="KRZ722" s="169"/>
      <c r="KSA722" s="169"/>
      <c r="KSB722" s="169"/>
      <c r="KSC722" s="169"/>
      <c r="KSD722" s="169"/>
      <c r="KSE722" s="169"/>
      <c r="KSF722" s="169"/>
      <c r="KSG722" s="169"/>
      <c r="KSH722" s="169"/>
      <c r="KSI722" s="169"/>
      <c r="KSJ722" s="169"/>
      <c r="KSK722" s="169"/>
      <c r="KSL722" s="169"/>
      <c r="KSM722" s="169"/>
      <c r="KSN722" s="169"/>
      <c r="KSO722" s="169"/>
      <c r="KSP722" s="169"/>
      <c r="KSQ722" s="169"/>
      <c r="KSR722" s="169"/>
      <c r="KSS722" s="169"/>
      <c r="KST722" s="169"/>
      <c r="KSU722" s="169"/>
      <c r="KSV722" s="169"/>
      <c r="KSW722" s="891"/>
      <c r="KSX722" s="891"/>
      <c r="KSY722" s="891"/>
      <c r="KSZ722" s="891"/>
      <c r="KTA722" s="891"/>
      <c r="KTB722" s="891"/>
      <c r="KTC722" s="891"/>
      <c r="KTD722" s="891"/>
      <c r="KTE722" s="891"/>
      <c r="KTF722" s="891"/>
      <c r="KTG722" s="891"/>
      <c r="KTH722" s="891"/>
      <c r="KTI722" s="891"/>
      <c r="KTJ722" s="891"/>
      <c r="KTK722" s="891"/>
      <c r="KTL722" s="891"/>
      <c r="KTM722" s="891"/>
      <c r="KTN722" s="891"/>
      <c r="KTO722" s="891"/>
      <c r="KTP722" s="891"/>
      <c r="KTQ722" s="891"/>
      <c r="KTR722" s="891"/>
      <c r="KTS722" s="891"/>
      <c r="KTT722" s="891"/>
      <c r="KTU722" s="89"/>
      <c r="KTV722" s="89"/>
      <c r="KTW722" s="89"/>
      <c r="KTX722" s="89"/>
      <c r="KTY722" s="89"/>
      <c r="KTZ722" s="891"/>
      <c r="KUA722" s="891"/>
      <c r="KUB722" s="89"/>
      <c r="KUC722" s="89"/>
      <c r="KUD722" s="891"/>
      <c r="KUE722" s="891"/>
      <c r="KUF722" s="89"/>
      <c r="KUG722" s="89"/>
      <c r="KUH722" s="891"/>
      <c r="KUI722" s="891"/>
      <c r="KUJ722" s="891"/>
      <c r="KUK722" s="891"/>
      <c r="KUL722" s="891"/>
      <c r="KUM722" s="891"/>
      <c r="KUN722" s="891"/>
      <c r="KUO722" s="89"/>
      <c r="KUP722" s="89"/>
      <c r="KUQ722" s="891"/>
      <c r="KUR722" s="891"/>
      <c r="KUS722" s="89"/>
      <c r="KUT722" s="89"/>
      <c r="KUU722" s="891"/>
      <c r="KUV722" s="891"/>
      <c r="KUW722" s="891"/>
      <c r="KUX722" s="891"/>
      <c r="KUY722" s="891"/>
      <c r="KUZ722" s="204"/>
      <c r="KVA722" s="108"/>
      <c r="KVB722" s="891"/>
      <c r="KVC722" s="891"/>
      <c r="KVD722" s="891"/>
      <c r="KVE722" s="891"/>
      <c r="KVF722" s="891"/>
      <c r="KVG722" s="891"/>
      <c r="KVH722" s="891"/>
      <c r="KVI722" s="169"/>
      <c r="KVJ722" s="169"/>
      <c r="KVK722" s="169"/>
      <c r="KVL722" s="169"/>
      <c r="KVM722" s="169"/>
      <c r="KVN722" s="169"/>
      <c r="KVO722" s="169"/>
      <c r="KVP722" s="169"/>
      <c r="KVQ722" s="169"/>
      <c r="KVR722" s="169"/>
      <c r="KVS722" s="169"/>
      <c r="KVT722" s="169"/>
      <c r="KVU722" s="169"/>
      <c r="KVV722" s="169"/>
      <c r="KVW722" s="169"/>
      <c r="KVX722" s="169"/>
      <c r="KVY722" s="169"/>
      <c r="KVZ722" s="169"/>
      <c r="KWA722" s="169"/>
      <c r="KWB722" s="169"/>
      <c r="KWC722" s="169"/>
      <c r="KWD722" s="169"/>
      <c r="KWE722" s="169"/>
      <c r="KWF722" s="169"/>
      <c r="KWG722" s="169"/>
      <c r="KWH722" s="169"/>
      <c r="KWI722" s="169"/>
      <c r="KWJ722" s="169"/>
      <c r="KWK722" s="169"/>
      <c r="KWL722" s="169"/>
      <c r="KWM722" s="169"/>
      <c r="KWN722" s="169"/>
      <c r="KWO722" s="169"/>
      <c r="KWP722" s="169"/>
      <c r="KWQ722" s="169"/>
      <c r="KWR722" s="169"/>
      <c r="KWS722" s="169"/>
      <c r="KWT722" s="169"/>
      <c r="KWU722" s="169"/>
      <c r="KWV722" s="169"/>
      <c r="KWW722" s="169"/>
      <c r="KWX722" s="169"/>
      <c r="KWY722" s="169"/>
      <c r="KWZ722" s="169"/>
      <c r="KXA722" s="891"/>
      <c r="KXB722" s="891"/>
      <c r="KXC722" s="891"/>
      <c r="KXD722" s="891"/>
      <c r="KXE722" s="891"/>
      <c r="KXF722" s="891"/>
      <c r="KXG722" s="891"/>
      <c r="KXH722" s="891"/>
      <c r="KXI722" s="891"/>
      <c r="KXJ722" s="891"/>
      <c r="KXK722" s="891"/>
      <c r="KXL722" s="891"/>
      <c r="KXM722" s="891"/>
      <c r="KXN722" s="891"/>
      <c r="KXO722" s="891"/>
      <c r="KXP722" s="891"/>
      <c r="KXQ722" s="891"/>
      <c r="KXR722" s="891"/>
      <c r="KXS722" s="891"/>
      <c r="KXT722" s="891"/>
      <c r="KXU722" s="891"/>
      <c r="KXV722" s="891"/>
      <c r="KXW722" s="891"/>
      <c r="KXX722" s="891"/>
      <c r="KXY722" s="89"/>
      <c r="KXZ722" s="89"/>
      <c r="KYA722" s="89"/>
      <c r="KYB722" s="89"/>
      <c r="KYC722" s="89"/>
      <c r="KYD722" s="891"/>
      <c r="KYE722" s="891"/>
      <c r="KYF722" s="89"/>
      <c r="KYG722" s="89"/>
      <c r="KYH722" s="891"/>
      <c r="KYI722" s="891"/>
      <c r="KYJ722" s="89"/>
      <c r="KYK722" s="89"/>
      <c r="KYL722" s="891"/>
      <c r="KYM722" s="891"/>
      <c r="KYN722" s="891"/>
      <c r="KYO722" s="891"/>
      <c r="KYP722" s="891"/>
      <c r="KYQ722" s="891"/>
      <c r="KYR722" s="891"/>
      <c r="KYS722" s="89"/>
      <c r="KYT722" s="89"/>
      <c r="KYU722" s="891"/>
      <c r="KYV722" s="891"/>
      <c r="KYW722" s="89"/>
      <c r="KYX722" s="89"/>
      <c r="KYY722" s="891"/>
      <c r="KYZ722" s="891"/>
      <c r="KZA722" s="891"/>
      <c r="KZB722" s="891"/>
      <c r="KZC722" s="891"/>
      <c r="KZD722" s="204"/>
      <c r="KZE722" s="108"/>
      <c r="KZF722" s="891"/>
      <c r="KZG722" s="891"/>
      <c r="KZH722" s="891"/>
      <c r="KZI722" s="891"/>
      <c r="KZJ722" s="891"/>
      <c r="KZK722" s="891"/>
      <c r="KZL722" s="891"/>
      <c r="KZM722" s="169"/>
      <c r="KZN722" s="169"/>
      <c r="KZO722" s="169"/>
      <c r="KZP722" s="169"/>
      <c r="KZQ722" s="169"/>
      <c r="KZR722" s="169"/>
      <c r="KZS722" s="169"/>
      <c r="KZT722" s="169"/>
      <c r="KZU722" s="169"/>
      <c r="KZV722" s="169"/>
      <c r="KZW722" s="169"/>
      <c r="KZX722" s="169"/>
      <c r="KZY722" s="169"/>
      <c r="KZZ722" s="169"/>
      <c r="LAA722" s="169"/>
      <c r="LAB722" s="169"/>
      <c r="LAC722" s="169"/>
      <c r="LAD722" s="169"/>
      <c r="LAE722" s="169"/>
      <c r="LAF722" s="169"/>
      <c r="LAG722" s="169"/>
      <c r="LAH722" s="169"/>
      <c r="LAI722" s="169"/>
      <c r="LAJ722" s="169"/>
      <c r="LAK722" s="169"/>
      <c r="LAL722" s="169"/>
      <c r="LAM722" s="169"/>
      <c r="LAN722" s="169"/>
      <c r="LAO722" s="169"/>
      <c r="LAP722" s="169"/>
      <c r="LAQ722" s="169"/>
      <c r="LAR722" s="169"/>
      <c r="LAS722" s="169"/>
      <c r="LAT722" s="169"/>
      <c r="LAU722" s="169"/>
      <c r="LAV722" s="169"/>
      <c r="LAW722" s="169"/>
      <c r="LAX722" s="169"/>
      <c r="LAY722" s="169"/>
      <c r="LAZ722" s="169"/>
      <c r="LBA722" s="169"/>
      <c r="LBB722" s="169"/>
      <c r="LBC722" s="169"/>
      <c r="LBD722" s="169"/>
      <c r="LBE722" s="891"/>
      <c r="LBF722" s="891"/>
      <c r="LBG722" s="891"/>
      <c r="LBH722" s="891"/>
      <c r="LBI722" s="891"/>
      <c r="LBJ722" s="891"/>
      <c r="LBK722" s="891"/>
      <c r="LBL722" s="891"/>
      <c r="LBM722" s="891"/>
      <c r="LBN722" s="891"/>
      <c r="LBO722" s="891"/>
      <c r="LBP722" s="891"/>
      <c r="LBQ722" s="891"/>
      <c r="LBR722" s="891"/>
      <c r="LBS722" s="891"/>
      <c r="LBT722" s="891"/>
      <c r="LBU722" s="891"/>
      <c r="LBV722" s="891"/>
      <c r="LBW722" s="891"/>
      <c r="LBX722" s="891"/>
      <c r="LBY722" s="891"/>
      <c r="LBZ722" s="891"/>
      <c r="LCA722" s="891"/>
      <c r="LCB722" s="891"/>
      <c r="LCC722" s="89"/>
      <c r="LCD722" s="89"/>
      <c r="LCE722" s="89"/>
      <c r="LCF722" s="89"/>
      <c r="LCG722" s="89"/>
      <c r="LCH722" s="891"/>
      <c r="LCI722" s="891"/>
      <c r="LCJ722" s="89"/>
      <c r="LCK722" s="89"/>
      <c r="LCL722" s="891"/>
      <c r="LCM722" s="891"/>
      <c r="LCN722" s="89"/>
      <c r="LCO722" s="89"/>
      <c r="LCP722" s="891"/>
      <c r="LCQ722" s="891"/>
      <c r="LCR722" s="891"/>
      <c r="LCS722" s="891"/>
      <c r="LCT722" s="891"/>
      <c r="LCU722" s="891"/>
      <c r="LCV722" s="891"/>
      <c r="LCW722" s="89"/>
      <c r="LCX722" s="89"/>
      <c r="LCY722" s="891"/>
      <c r="LCZ722" s="891"/>
      <c r="LDA722" s="89"/>
      <c r="LDB722" s="89"/>
      <c r="LDC722" s="891"/>
      <c r="LDD722" s="891"/>
      <c r="LDE722" s="891"/>
      <c r="LDF722" s="891"/>
      <c r="LDG722" s="891"/>
      <c r="LDH722" s="204"/>
      <c r="LDI722" s="108"/>
      <c r="LDJ722" s="891"/>
      <c r="LDK722" s="891"/>
      <c r="LDL722" s="891"/>
      <c r="LDM722" s="891"/>
      <c r="LDN722" s="891"/>
      <c r="LDO722" s="891"/>
      <c r="LDP722" s="891"/>
      <c r="LDQ722" s="169"/>
      <c r="LDR722" s="169"/>
      <c r="LDS722" s="169"/>
      <c r="LDT722" s="169"/>
      <c r="LDU722" s="169"/>
      <c r="LDV722" s="169"/>
      <c r="LDW722" s="169"/>
      <c r="LDX722" s="169"/>
      <c r="LDY722" s="169"/>
      <c r="LDZ722" s="169"/>
      <c r="LEA722" s="169"/>
      <c r="LEB722" s="169"/>
      <c r="LEC722" s="169"/>
      <c r="LED722" s="169"/>
      <c r="LEE722" s="169"/>
      <c r="LEF722" s="169"/>
      <c r="LEG722" s="169"/>
      <c r="LEH722" s="169"/>
      <c r="LEI722" s="169"/>
      <c r="LEJ722" s="169"/>
      <c r="LEK722" s="169"/>
      <c r="LEL722" s="169"/>
      <c r="LEM722" s="169"/>
      <c r="LEN722" s="169"/>
      <c r="LEO722" s="169"/>
      <c r="LEP722" s="169"/>
      <c r="LEQ722" s="169"/>
      <c r="LER722" s="169"/>
      <c r="LES722" s="169"/>
      <c r="LET722" s="169"/>
      <c r="LEU722" s="169"/>
      <c r="LEV722" s="169"/>
      <c r="LEW722" s="169"/>
      <c r="LEX722" s="169"/>
      <c r="LEY722" s="169"/>
      <c r="LEZ722" s="169"/>
      <c r="LFA722" s="169"/>
      <c r="LFB722" s="169"/>
      <c r="LFC722" s="169"/>
      <c r="LFD722" s="169"/>
      <c r="LFE722" s="169"/>
      <c r="LFF722" s="169"/>
      <c r="LFG722" s="169"/>
      <c r="LFH722" s="169"/>
      <c r="LFI722" s="891"/>
      <c r="LFJ722" s="891"/>
      <c r="LFK722" s="891"/>
      <c r="LFL722" s="891"/>
      <c r="LFM722" s="891"/>
      <c r="LFN722" s="891"/>
      <c r="LFO722" s="891"/>
      <c r="LFP722" s="891"/>
      <c r="LFQ722" s="891"/>
      <c r="LFR722" s="891"/>
      <c r="LFS722" s="891"/>
      <c r="LFT722" s="891"/>
      <c r="LFU722" s="891"/>
      <c r="LFV722" s="891"/>
      <c r="LFW722" s="891"/>
      <c r="LFX722" s="891"/>
      <c r="LFY722" s="891"/>
      <c r="LFZ722" s="891"/>
      <c r="LGA722" s="891"/>
      <c r="LGB722" s="891"/>
      <c r="LGC722" s="891"/>
      <c r="LGD722" s="891"/>
      <c r="LGE722" s="891"/>
      <c r="LGF722" s="891"/>
      <c r="LGG722" s="89"/>
      <c r="LGH722" s="89"/>
      <c r="LGI722" s="89"/>
      <c r="LGJ722" s="89"/>
      <c r="LGK722" s="89"/>
      <c r="LGL722" s="891"/>
      <c r="LGM722" s="891"/>
      <c r="LGN722" s="89"/>
      <c r="LGO722" s="89"/>
      <c r="LGP722" s="891"/>
      <c r="LGQ722" s="891"/>
      <c r="LGR722" s="89"/>
      <c r="LGS722" s="89"/>
      <c r="LGT722" s="891"/>
      <c r="LGU722" s="891"/>
      <c r="LGV722" s="891"/>
      <c r="LGW722" s="891"/>
      <c r="LGX722" s="891"/>
      <c r="LGY722" s="891"/>
      <c r="LGZ722" s="891"/>
      <c r="LHA722" s="89"/>
      <c r="LHB722" s="89"/>
      <c r="LHC722" s="891"/>
      <c r="LHD722" s="891"/>
      <c r="LHE722" s="89"/>
      <c r="LHF722" s="89"/>
      <c r="LHG722" s="891"/>
      <c r="LHH722" s="891"/>
      <c r="LHI722" s="891"/>
      <c r="LHJ722" s="891"/>
      <c r="LHK722" s="891"/>
      <c r="LHL722" s="204"/>
      <c r="LHM722" s="108"/>
      <c r="LHN722" s="891"/>
      <c r="LHO722" s="891"/>
      <c r="LHP722" s="891"/>
      <c r="LHQ722" s="891"/>
      <c r="LHR722" s="891"/>
      <c r="LHS722" s="891"/>
      <c r="LHT722" s="891"/>
      <c r="LHU722" s="169"/>
      <c r="LHV722" s="169"/>
      <c r="LHW722" s="169"/>
      <c r="LHX722" s="169"/>
      <c r="LHY722" s="169"/>
      <c r="LHZ722" s="169"/>
      <c r="LIA722" s="169"/>
      <c r="LIB722" s="169"/>
      <c r="LIC722" s="169"/>
      <c r="LID722" s="169"/>
      <c r="LIE722" s="169"/>
      <c r="LIF722" s="169"/>
      <c r="LIG722" s="169"/>
      <c r="LIH722" s="169"/>
      <c r="LII722" s="169"/>
      <c r="LIJ722" s="169"/>
      <c r="LIK722" s="169"/>
      <c r="LIL722" s="169"/>
      <c r="LIM722" s="169"/>
      <c r="LIN722" s="169"/>
      <c r="LIO722" s="169"/>
      <c r="LIP722" s="169"/>
      <c r="LIQ722" s="169"/>
      <c r="LIR722" s="169"/>
      <c r="LIS722" s="169"/>
      <c r="LIT722" s="169"/>
      <c r="LIU722" s="169"/>
      <c r="LIV722" s="169"/>
      <c r="LIW722" s="169"/>
      <c r="LIX722" s="169"/>
      <c r="LIY722" s="169"/>
      <c r="LIZ722" s="169"/>
      <c r="LJA722" s="169"/>
      <c r="LJB722" s="169"/>
      <c r="LJC722" s="169"/>
      <c r="LJD722" s="169"/>
      <c r="LJE722" s="169"/>
      <c r="LJF722" s="169"/>
      <c r="LJG722" s="169"/>
      <c r="LJH722" s="169"/>
      <c r="LJI722" s="169"/>
      <c r="LJJ722" s="169"/>
      <c r="LJK722" s="169"/>
      <c r="LJL722" s="169"/>
      <c r="LJM722" s="891"/>
      <c r="LJN722" s="891"/>
      <c r="LJO722" s="891"/>
      <c r="LJP722" s="891"/>
      <c r="LJQ722" s="891"/>
      <c r="LJR722" s="891"/>
      <c r="LJS722" s="891"/>
      <c r="LJT722" s="891"/>
      <c r="LJU722" s="891"/>
      <c r="LJV722" s="891"/>
      <c r="LJW722" s="891"/>
      <c r="LJX722" s="891"/>
      <c r="LJY722" s="891"/>
      <c r="LJZ722" s="891"/>
      <c r="LKA722" s="891"/>
      <c r="LKB722" s="891"/>
      <c r="LKC722" s="891"/>
      <c r="LKD722" s="891"/>
      <c r="LKE722" s="891"/>
      <c r="LKF722" s="891"/>
      <c r="LKG722" s="891"/>
      <c r="LKH722" s="891"/>
      <c r="LKI722" s="891"/>
      <c r="LKJ722" s="891"/>
      <c r="LKK722" s="89"/>
      <c r="LKL722" s="89"/>
      <c r="LKM722" s="89"/>
      <c r="LKN722" s="89"/>
      <c r="LKO722" s="89"/>
      <c r="LKP722" s="891"/>
      <c r="LKQ722" s="891"/>
      <c r="LKR722" s="89"/>
      <c r="LKS722" s="89"/>
      <c r="LKT722" s="891"/>
      <c r="LKU722" s="891"/>
      <c r="LKV722" s="89"/>
      <c r="LKW722" s="89"/>
      <c r="LKX722" s="891"/>
      <c r="LKY722" s="891"/>
      <c r="LKZ722" s="891"/>
      <c r="LLA722" s="891"/>
      <c r="LLB722" s="891"/>
      <c r="LLC722" s="891"/>
      <c r="LLD722" s="891"/>
      <c r="LLE722" s="89"/>
      <c r="LLF722" s="89"/>
      <c r="LLG722" s="891"/>
      <c r="LLH722" s="891"/>
      <c r="LLI722" s="89"/>
      <c r="LLJ722" s="89"/>
      <c r="LLK722" s="891"/>
      <c r="LLL722" s="891"/>
      <c r="LLM722" s="891"/>
      <c r="LLN722" s="891"/>
      <c r="LLO722" s="891"/>
      <c r="LLP722" s="204"/>
      <c r="LLQ722" s="108"/>
      <c r="LLR722" s="891"/>
      <c r="LLS722" s="891"/>
      <c r="LLT722" s="891"/>
      <c r="LLU722" s="891"/>
      <c r="LLV722" s="891"/>
      <c r="LLW722" s="891"/>
      <c r="LLX722" s="891"/>
      <c r="LLY722" s="169"/>
      <c r="LLZ722" s="169"/>
      <c r="LMA722" s="169"/>
      <c r="LMB722" s="169"/>
      <c r="LMC722" s="169"/>
      <c r="LMD722" s="169"/>
      <c r="LME722" s="169"/>
      <c r="LMF722" s="169"/>
      <c r="LMG722" s="169"/>
      <c r="LMH722" s="169"/>
      <c r="LMI722" s="169"/>
      <c r="LMJ722" s="169"/>
      <c r="LMK722" s="169"/>
      <c r="LML722" s="169"/>
      <c r="LMM722" s="169"/>
      <c r="LMN722" s="169"/>
      <c r="LMO722" s="169"/>
      <c r="LMP722" s="169"/>
      <c r="LMQ722" s="169"/>
      <c r="LMR722" s="169"/>
      <c r="LMS722" s="169"/>
      <c r="LMT722" s="169"/>
      <c r="LMU722" s="169"/>
      <c r="LMV722" s="169"/>
      <c r="LMW722" s="169"/>
      <c r="LMX722" s="169"/>
      <c r="LMY722" s="169"/>
      <c r="LMZ722" s="169"/>
      <c r="LNA722" s="169"/>
      <c r="LNB722" s="169"/>
      <c r="LNC722" s="169"/>
      <c r="LND722" s="169"/>
      <c r="LNE722" s="169"/>
      <c r="LNF722" s="169"/>
      <c r="LNG722" s="169"/>
      <c r="LNH722" s="169"/>
      <c r="LNI722" s="169"/>
      <c r="LNJ722" s="169"/>
      <c r="LNK722" s="169"/>
      <c r="LNL722" s="169"/>
      <c r="LNM722" s="169"/>
      <c r="LNN722" s="169"/>
      <c r="LNO722" s="169"/>
      <c r="LNP722" s="169"/>
      <c r="LNQ722" s="891"/>
      <c r="LNR722" s="891"/>
      <c r="LNS722" s="891"/>
      <c r="LNT722" s="891"/>
      <c r="LNU722" s="891"/>
      <c r="LNV722" s="891"/>
      <c r="LNW722" s="891"/>
      <c r="LNX722" s="891"/>
      <c r="LNY722" s="891"/>
      <c r="LNZ722" s="891"/>
      <c r="LOA722" s="891"/>
      <c r="LOB722" s="891"/>
      <c r="LOC722" s="891"/>
      <c r="LOD722" s="891"/>
      <c r="LOE722" s="891"/>
      <c r="LOF722" s="891"/>
      <c r="LOG722" s="891"/>
      <c r="LOH722" s="891"/>
      <c r="LOI722" s="891"/>
      <c r="LOJ722" s="891"/>
      <c r="LOK722" s="891"/>
      <c r="LOL722" s="891"/>
      <c r="LOM722" s="891"/>
      <c r="LON722" s="891"/>
      <c r="LOO722" s="89"/>
      <c r="LOP722" s="89"/>
      <c r="LOQ722" s="89"/>
      <c r="LOR722" s="89"/>
      <c r="LOS722" s="89"/>
      <c r="LOT722" s="891"/>
      <c r="LOU722" s="891"/>
      <c r="LOV722" s="89"/>
      <c r="LOW722" s="89"/>
      <c r="LOX722" s="891"/>
      <c r="LOY722" s="891"/>
      <c r="LOZ722" s="89"/>
      <c r="LPA722" s="89"/>
      <c r="LPB722" s="891"/>
      <c r="LPC722" s="891"/>
      <c r="LPD722" s="891"/>
      <c r="LPE722" s="891"/>
      <c r="LPF722" s="891"/>
      <c r="LPG722" s="891"/>
      <c r="LPH722" s="891"/>
      <c r="LPI722" s="89"/>
      <c r="LPJ722" s="89"/>
      <c r="LPK722" s="891"/>
      <c r="LPL722" s="891"/>
      <c r="LPM722" s="89"/>
      <c r="LPN722" s="89"/>
      <c r="LPO722" s="891"/>
      <c r="LPP722" s="891"/>
      <c r="LPQ722" s="891"/>
      <c r="LPR722" s="891"/>
      <c r="LPS722" s="891"/>
      <c r="LPT722" s="204"/>
      <c r="LPU722" s="108"/>
      <c r="LPV722" s="891"/>
      <c r="LPW722" s="891"/>
      <c r="LPX722" s="891"/>
      <c r="LPY722" s="891"/>
      <c r="LPZ722" s="891"/>
      <c r="LQA722" s="891"/>
      <c r="LQB722" s="891"/>
      <c r="LQC722" s="169"/>
      <c r="LQD722" s="169"/>
      <c r="LQE722" s="169"/>
      <c r="LQF722" s="169"/>
      <c r="LQG722" s="169"/>
      <c r="LQH722" s="169"/>
      <c r="LQI722" s="169"/>
      <c r="LQJ722" s="169"/>
      <c r="LQK722" s="169"/>
      <c r="LQL722" s="169"/>
      <c r="LQM722" s="169"/>
      <c r="LQN722" s="169"/>
      <c r="LQO722" s="169"/>
      <c r="LQP722" s="169"/>
      <c r="LQQ722" s="169"/>
      <c r="LQR722" s="169"/>
      <c r="LQS722" s="169"/>
      <c r="LQT722" s="169"/>
      <c r="LQU722" s="169"/>
      <c r="LQV722" s="169"/>
      <c r="LQW722" s="169"/>
      <c r="LQX722" s="169"/>
      <c r="LQY722" s="169"/>
      <c r="LQZ722" s="169"/>
      <c r="LRA722" s="169"/>
      <c r="LRB722" s="169"/>
      <c r="LRC722" s="169"/>
      <c r="LRD722" s="169"/>
      <c r="LRE722" s="169"/>
      <c r="LRF722" s="169"/>
      <c r="LRG722" s="169"/>
      <c r="LRH722" s="169"/>
      <c r="LRI722" s="169"/>
      <c r="LRJ722" s="169"/>
      <c r="LRK722" s="169"/>
      <c r="LRL722" s="169"/>
      <c r="LRM722" s="169"/>
      <c r="LRN722" s="169"/>
      <c r="LRO722" s="169"/>
      <c r="LRP722" s="169"/>
      <c r="LRQ722" s="169"/>
      <c r="LRR722" s="169"/>
      <c r="LRS722" s="169"/>
      <c r="LRT722" s="169"/>
      <c r="LRU722" s="891"/>
      <c r="LRV722" s="891"/>
      <c r="LRW722" s="891"/>
      <c r="LRX722" s="891"/>
      <c r="LRY722" s="891"/>
      <c r="LRZ722" s="891"/>
      <c r="LSA722" s="891"/>
      <c r="LSB722" s="891"/>
      <c r="LSC722" s="891"/>
      <c r="LSD722" s="891"/>
      <c r="LSE722" s="891"/>
      <c r="LSF722" s="891"/>
      <c r="LSG722" s="891"/>
      <c r="LSH722" s="891"/>
      <c r="LSI722" s="891"/>
      <c r="LSJ722" s="891"/>
      <c r="LSK722" s="891"/>
      <c r="LSL722" s="891"/>
      <c r="LSM722" s="891"/>
      <c r="LSN722" s="891"/>
      <c r="LSO722" s="891"/>
      <c r="LSP722" s="891"/>
      <c r="LSQ722" s="891"/>
      <c r="LSR722" s="891"/>
      <c r="LSS722" s="89"/>
      <c r="LST722" s="89"/>
      <c r="LSU722" s="89"/>
      <c r="LSV722" s="89"/>
      <c r="LSW722" s="89"/>
      <c r="LSX722" s="891"/>
      <c r="LSY722" s="891"/>
      <c r="LSZ722" s="89"/>
      <c r="LTA722" s="89"/>
      <c r="LTB722" s="891"/>
      <c r="LTC722" s="891"/>
      <c r="LTD722" s="89"/>
      <c r="LTE722" s="89"/>
      <c r="LTF722" s="891"/>
      <c r="LTG722" s="891"/>
      <c r="LTH722" s="891"/>
      <c r="LTI722" s="891"/>
      <c r="LTJ722" s="891"/>
      <c r="LTK722" s="891"/>
      <c r="LTL722" s="891"/>
      <c r="LTM722" s="89"/>
      <c r="LTN722" s="89"/>
      <c r="LTO722" s="891"/>
      <c r="LTP722" s="891"/>
      <c r="LTQ722" s="89"/>
      <c r="LTR722" s="89"/>
      <c r="LTS722" s="891"/>
      <c r="LTT722" s="891"/>
      <c r="LTU722" s="891"/>
      <c r="LTV722" s="891"/>
      <c r="LTW722" s="891"/>
      <c r="LTX722" s="204"/>
      <c r="LTY722" s="108"/>
      <c r="LTZ722" s="891"/>
      <c r="LUA722" s="891"/>
      <c r="LUB722" s="891"/>
      <c r="LUC722" s="891"/>
      <c r="LUD722" s="891"/>
      <c r="LUE722" s="891"/>
      <c r="LUF722" s="891"/>
      <c r="LUG722" s="169"/>
      <c r="LUH722" s="169"/>
      <c r="LUI722" s="169"/>
      <c r="LUJ722" s="169"/>
      <c r="LUK722" s="169"/>
      <c r="LUL722" s="169"/>
      <c r="LUM722" s="169"/>
      <c r="LUN722" s="169"/>
      <c r="LUO722" s="169"/>
      <c r="LUP722" s="169"/>
      <c r="LUQ722" s="169"/>
      <c r="LUR722" s="169"/>
      <c r="LUS722" s="169"/>
      <c r="LUT722" s="169"/>
      <c r="LUU722" s="169"/>
      <c r="LUV722" s="169"/>
      <c r="LUW722" s="169"/>
      <c r="LUX722" s="169"/>
      <c r="LUY722" s="169"/>
      <c r="LUZ722" s="169"/>
      <c r="LVA722" s="169"/>
      <c r="LVB722" s="169"/>
      <c r="LVC722" s="169"/>
      <c r="LVD722" s="169"/>
      <c r="LVE722" s="169"/>
      <c r="LVF722" s="169"/>
      <c r="LVG722" s="169"/>
      <c r="LVH722" s="169"/>
      <c r="LVI722" s="169"/>
      <c r="LVJ722" s="169"/>
      <c r="LVK722" s="169"/>
      <c r="LVL722" s="169"/>
      <c r="LVM722" s="169"/>
      <c r="LVN722" s="169"/>
      <c r="LVO722" s="169"/>
      <c r="LVP722" s="169"/>
      <c r="LVQ722" s="169"/>
      <c r="LVR722" s="169"/>
      <c r="LVS722" s="169"/>
      <c r="LVT722" s="169"/>
      <c r="LVU722" s="169"/>
      <c r="LVV722" s="169"/>
      <c r="LVW722" s="169"/>
      <c r="LVX722" s="169"/>
      <c r="LVY722" s="891"/>
      <c r="LVZ722" s="891"/>
      <c r="LWA722" s="891"/>
      <c r="LWB722" s="891"/>
      <c r="LWC722" s="891"/>
      <c r="LWD722" s="891"/>
      <c r="LWE722" s="891"/>
      <c r="LWF722" s="891"/>
      <c r="LWG722" s="891"/>
      <c r="LWH722" s="891"/>
      <c r="LWI722" s="891"/>
      <c r="LWJ722" s="891"/>
      <c r="LWK722" s="891"/>
      <c r="LWL722" s="891"/>
      <c r="LWM722" s="891"/>
      <c r="LWN722" s="891"/>
      <c r="LWO722" s="891"/>
      <c r="LWP722" s="891"/>
      <c r="LWQ722" s="891"/>
      <c r="LWR722" s="891"/>
      <c r="LWS722" s="891"/>
      <c r="LWT722" s="891"/>
      <c r="LWU722" s="891"/>
      <c r="LWV722" s="891"/>
      <c r="LWW722" s="89"/>
      <c r="LWX722" s="89"/>
      <c r="LWY722" s="89"/>
      <c r="LWZ722" s="89"/>
      <c r="LXA722" s="89"/>
      <c r="LXB722" s="891"/>
      <c r="LXC722" s="891"/>
      <c r="LXD722" s="89"/>
      <c r="LXE722" s="89"/>
      <c r="LXF722" s="891"/>
      <c r="LXG722" s="891"/>
      <c r="LXH722" s="89"/>
      <c r="LXI722" s="89"/>
      <c r="LXJ722" s="891"/>
      <c r="LXK722" s="891"/>
      <c r="LXL722" s="891"/>
      <c r="LXM722" s="891"/>
      <c r="LXN722" s="891"/>
      <c r="LXO722" s="891"/>
      <c r="LXP722" s="891"/>
      <c r="LXQ722" s="89"/>
      <c r="LXR722" s="89"/>
      <c r="LXS722" s="891"/>
      <c r="LXT722" s="891"/>
      <c r="LXU722" s="89"/>
      <c r="LXV722" s="89"/>
      <c r="LXW722" s="891"/>
      <c r="LXX722" s="891"/>
      <c r="LXY722" s="891"/>
      <c r="LXZ722" s="891"/>
      <c r="LYA722" s="891"/>
      <c r="LYB722" s="204"/>
      <c r="LYC722" s="108"/>
      <c r="LYD722" s="891"/>
      <c r="LYE722" s="891"/>
      <c r="LYF722" s="891"/>
      <c r="LYG722" s="891"/>
      <c r="LYH722" s="891"/>
      <c r="LYI722" s="891"/>
      <c r="LYJ722" s="891"/>
      <c r="LYK722" s="169"/>
      <c r="LYL722" s="169"/>
      <c r="LYM722" s="169"/>
      <c r="LYN722" s="169"/>
      <c r="LYO722" s="169"/>
      <c r="LYP722" s="169"/>
      <c r="LYQ722" s="169"/>
      <c r="LYR722" s="169"/>
      <c r="LYS722" s="169"/>
      <c r="LYT722" s="169"/>
      <c r="LYU722" s="169"/>
      <c r="LYV722" s="169"/>
      <c r="LYW722" s="169"/>
      <c r="LYX722" s="169"/>
      <c r="LYY722" s="169"/>
      <c r="LYZ722" s="169"/>
      <c r="LZA722" s="169"/>
      <c r="LZB722" s="169"/>
      <c r="LZC722" s="169"/>
      <c r="LZD722" s="169"/>
      <c r="LZE722" s="169"/>
      <c r="LZF722" s="169"/>
      <c r="LZG722" s="169"/>
      <c r="LZH722" s="169"/>
      <c r="LZI722" s="169"/>
      <c r="LZJ722" s="169"/>
      <c r="LZK722" s="169"/>
      <c r="LZL722" s="169"/>
      <c r="LZM722" s="169"/>
      <c r="LZN722" s="169"/>
      <c r="LZO722" s="169"/>
      <c r="LZP722" s="169"/>
      <c r="LZQ722" s="169"/>
      <c r="LZR722" s="169"/>
      <c r="LZS722" s="169"/>
      <c r="LZT722" s="169"/>
      <c r="LZU722" s="169"/>
      <c r="LZV722" s="169"/>
      <c r="LZW722" s="169"/>
      <c r="LZX722" s="169"/>
      <c r="LZY722" s="169"/>
      <c r="LZZ722" s="169"/>
      <c r="MAA722" s="169"/>
      <c r="MAB722" s="169"/>
      <c r="MAC722" s="891"/>
      <c r="MAD722" s="891"/>
      <c r="MAE722" s="891"/>
      <c r="MAF722" s="891"/>
      <c r="MAG722" s="891"/>
      <c r="MAH722" s="891"/>
      <c r="MAI722" s="891"/>
      <c r="MAJ722" s="891"/>
      <c r="MAK722" s="891"/>
      <c r="MAL722" s="891"/>
      <c r="MAM722" s="891"/>
      <c r="MAN722" s="891"/>
      <c r="MAO722" s="891"/>
      <c r="MAP722" s="891"/>
      <c r="MAQ722" s="891"/>
      <c r="MAR722" s="891"/>
      <c r="MAS722" s="891"/>
      <c r="MAT722" s="891"/>
      <c r="MAU722" s="891"/>
      <c r="MAV722" s="891"/>
      <c r="MAW722" s="891"/>
      <c r="MAX722" s="891"/>
      <c r="MAY722" s="891"/>
      <c r="MAZ722" s="891"/>
      <c r="MBA722" s="89"/>
      <c r="MBB722" s="89"/>
      <c r="MBC722" s="89"/>
      <c r="MBD722" s="89"/>
      <c r="MBE722" s="89"/>
      <c r="MBF722" s="891"/>
      <c r="MBG722" s="891"/>
      <c r="MBH722" s="89"/>
      <c r="MBI722" s="89"/>
      <c r="MBJ722" s="891"/>
      <c r="MBK722" s="891"/>
      <c r="MBL722" s="89"/>
      <c r="MBM722" s="89"/>
      <c r="MBN722" s="891"/>
      <c r="MBO722" s="891"/>
      <c r="MBP722" s="891"/>
      <c r="MBQ722" s="891"/>
      <c r="MBR722" s="891"/>
      <c r="MBS722" s="891"/>
      <c r="MBT722" s="891"/>
      <c r="MBU722" s="89"/>
      <c r="MBV722" s="89"/>
      <c r="MBW722" s="891"/>
      <c r="MBX722" s="891"/>
      <c r="MBY722" s="89"/>
      <c r="MBZ722" s="89"/>
      <c r="MCA722" s="891"/>
      <c r="MCB722" s="891"/>
      <c r="MCC722" s="891"/>
      <c r="MCD722" s="891"/>
      <c r="MCE722" s="891"/>
      <c r="MCF722" s="204"/>
      <c r="MCG722" s="108"/>
      <c r="MCH722" s="891"/>
      <c r="MCI722" s="891"/>
      <c r="MCJ722" s="891"/>
      <c r="MCK722" s="891"/>
      <c r="MCL722" s="891"/>
      <c r="MCM722" s="891"/>
      <c r="MCN722" s="891"/>
      <c r="MCO722" s="169"/>
      <c r="MCP722" s="169"/>
      <c r="MCQ722" s="169"/>
      <c r="MCR722" s="169"/>
      <c r="MCS722" s="169"/>
      <c r="MCT722" s="169"/>
      <c r="MCU722" s="169"/>
      <c r="MCV722" s="169"/>
      <c r="MCW722" s="169"/>
      <c r="MCX722" s="169"/>
      <c r="MCY722" s="169"/>
      <c r="MCZ722" s="169"/>
      <c r="MDA722" s="169"/>
      <c r="MDB722" s="169"/>
      <c r="MDC722" s="169"/>
      <c r="MDD722" s="169"/>
      <c r="MDE722" s="169"/>
      <c r="MDF722" s="169"/>
      <c r="MDG722" s="169"/>
      <c r="MDH722" s="169"/>
      <c r="MDI722" s="169"/>
      <c r="MDJ722" s="169"/>
      <c r="MDK722" s="169"/>
      <c r="MDL722" s="169"/>
      <c r="MDM722" s="169"/>
      <c r="MDN722" s="169"/>
      <c r="MDO722" s="169"/>
      <c r="MDP722" s="169"/>
      <c r="MDQ722" s="169"/>
      <c r="MDR722" s="169"/>
      <c r="MDS722" s="169"/>
      <c r="MDT722" s="169"/>
      <c r="MDU722" s="169"/>
      <c r="MDV722" s="169"/>
      <c r="MDW722" s="169"/>
      <c r="MDX722" s="169"/>
      <c r="MDY722" s="169"/>
      <c r="MDZ722" s="169"/>
      <c r="MEA722" s="169"/>
      <c r="MEB722" s="169"/>
      <c r="MEC722" s="169"/>
      <c r="MED722" s="169"/>
      <c r="MEE722" s="169"/>
      <c r="MEF722" s="169"/>
      <c r="MEG722" s="891"/>
      <c r="MEH722" s="891"/>
      <c r="MEI722" s="891"/>
      <c r="MEJ722" s="891"/>
      <c r="MEK722" s="891"/>
      <c r="MEL722" s="891"/>
      <c r="MEM722" s="891"/>
      <c r="MEN722" s="891"/>
      <c r="MEO722" s="891"/>
      <c r="MEP722" s="891"/>
      <c r="MEQ722" s="891"/>
      <c r="MER722" s="891"/>
      <c r="MES722" s="891"/>
      <c r="MET722" s="891"/>
      <c r="MEU722" s="891"/>
      <c r="MEV722" s="891"/>
      <c r="MEW722" s="891"/>
      <c r="MEX722" s="891"/>
      <c r="MEY722" s="891"/>
      <c r="MEZ722" s="891"/>
      <c r="MFA722" s="891"/>
      <c r="MFB722" s="891"/>
      <c r="MFC722" s="891"/>
      <c r="MFD722" s="891"/>
      <c r="MFE722" s="89"/>
      <c r="MFF722" s="89"/>
      <c r="MFG722" s="89"/>
      <c r="MFH722" s="89"/>
      <c r="MFI722" s="89"/>
      <c r="MFJ722" s="891"/>
      <c r="MFK722" s="891"/>
      <c r="MFL722" s="89"/>
      <c r="MFM722" s="89"/>
      <c r="MFN722" s="891"/>
      <c r="MFO722" s="891"/>
      <c r="MFP722" s="89"/>
      <c r="MFQ722" s="89"/>
      <c r="MFR722" s="891"/>
      <c r="MFS722" s="891"/>
      <c r="MFT722" s="891"/>
      <c r="MFU722" s="891"/>
      <c r="MFV722" s="891"/>
      <c r="MFW722" s="891"/>
      <c r="MFX722" s="891"/>
      <c r="MFY722" s="89"/>
      <c r="MFZ722" s="89"/>
      <c r="MGA722" s="891"/>
      <c r="MGB722" s="891"/>
      <c r="MGC722" s="89"/>
      <c r="MGD722" s="89"/>
      <c r="MGE722" s="891"/>
      <c r="MGF722" s="891"/>
      <c r="MGG722" s="891"/>
      <c r="MGH722" s="891"/>
      <c r="MGI722" s="891"/>
      <c r="MGJ722" s="204"/>
      <c r="MGK722" s="108"/>
      <c r="MGL722" s="891"/>
      <c r="MGM722" s="891"/>
      <c r="MGN722" s="891"/>
      <c r="MGO722" s="891"/>
      <c r="MGP722" s="891"/>
      <c r="MGQ722" s="891"/>
      <c r="MGR722" s="891"/>
      <c r="MGS722" s="169"/>
      <c r="MGT722" s="169"/>
      <c r="MGU722" s="169"/>
      <c r="MGV722" s="169"/>
      <c r="MGW722" s="169"/>
      <c r="MGX722" s="169"/>
      <c r="MGY722" s="169"/>
      <c r="MGZ722" s="169"/>
      <c r="MHA722" s="169"/>
      <c r="MHB722" s="169"/>
      <c r="MHC722" s="169"/>
      <c r="MHD722" s="169"/>
      <c r="MHE722" s="169"/>
      <c r="MHF722" s="169"/>
      <c r="MHG722" s="169"/>
      <c r="MHH722" s="169"/>
      <c r="MHI722" s="169"/>
      <c r="MHJ722" s="169"/>
      <c r="MHK722" s="169"/>
      <c r="MHL722" s="169"/>
      <c r="MHM722" s="169"/>
      <c r="MHN722" s="169"/>
      <c r="MHO722" s="169"/>
      <c r="MHP722" s="169"/>
      <c r="MHQ722" s="169"/>
      <c r="MHR722" s="169"/>
      <c r="MHS722" s="169"/>
      <c r="MHT722" s="169"/>
      <c r="MHU722" s="169"/>
      <c r="MHV722" s="169"/>
      <c r="MHW722" s="169"/>
      <c r="MHX722" s="169"/>
      <c r="MHY722" s="169"/>
      <c r="MHZ722" s="169"/>
      <c r="MIA722" s="169"/>
      <c r="MIB722" s="169"/>
      <c r="MIC722" s="169"/>
      <c r="MID722" s="169"/>
      <c r="MIE722" s="169"/>
      <c r="MIF722" s="169"/>
      <c r="MIG722" s="169"/>
      <c r="MIH722" s="169"/>
      <c r="MII722" s="169"/>
      <c r="MIJ722" s="169"/>
      <c r="MIK722" s="891"/>
      <c r="MIL722" s="891"/>
      <c r="MIM722" s="891"/>
      <c r="MIN722" s="891"/>
      <c r="MIO722" s="891"/>
      <c r="MIP722" s="891"/>
      <c r="MIQ722" s="891"/>
      <c r="MIR722" s="891"/>
      <c r="MIS722" s="891"/>
      <c r="MIT722" s="891"/>
      <c r="MIU722" s="891"/>
      <c r="MIV722" s="891"/>
      <c r="MIW722" s="891"/>
      <c r="MIX722" s="891"/>
      <c r="MIY722" s="891"/>
      <c r="MIZ722" s="891"/>
      <c r="MJA722" s="891"/>
      <c r="MJB722" s="891"/>
      <c r="MJC722" s="891"/>
      <c r="MJD722" s="891"/>
      <c r="MJE722" s="891"/>
      <c r="MJF722" s="891"/>
      <c r="MJG722" s="891"/>
      <c r="MJH722" s="891"/>
      <c r="MJI722" s="89"/>
      <c r="MJJ722" s="89"/>
      <c r="MJK722" s="89"/>
      <c r="MJL722" s="89"/>
      <c r="MJM722" s="89"/>
      <c r="MJN722" s="891"/>
      <c r="MJO722" s="891"/>
      <c r="MJP722" s="89"/>
      <c r="MJQ722" s="89"/>
      <c r="MJR722" s="891"/>
      <c r="MJS722" s="891"/>
      <c r="MJT722" s="89"/>
      <c r="MJU722" s="89"/>
      <c r="MJV722" s="891"/>
      <c r="MJW722" s="891"/>
      <c r="MJX722" s="891"/>
      <c r="MJY722" s="891"/>
      <c r="MJZ722" s="891"/>
      <c r="MKA722" s="891"/>
      <c r="MKB722" s="891"/>
      <c r="MKC722" s="89"/>
      <c r="MKD722" s="89"/>
      <c r="MKE722" s="891"/>
      <c r="MKF722" s="891"/>
      <c r="MKG722" s="89"/>
      <c r="MKH722" s="89"/>
      <c r="MKI722" s="891"/>
      <c r="MKJ722" s="891"/>
      <c r="MKK722" s="891"/>
      <c r="MKL722" s="891"/>
      <c r="MKM722" s="891"/>
      <c r="MKN722" s="204"/>
      <c r="MKO722" s="108"/>
      <c r="MKP722" s="891"/>
      <c r="MKQ722" s="891"/>
      <c r="MKR722" s="891"/>
      <c r="MKS722" s="891"/>
      <c r="MKT722" s="891"/>
      <c r="MKU722" s="891"/>
      <c r="MKV722" s="891"/>
      <c r="MKW722" s="169"/>
      <c r="MKX722" s="169"/>
      <c r="MKY722" s="169"/>
      <c r="MKZ722" s="169"/>
      <c r="MLA722" s="169"/>
      <c r="MLB722" s="169"/>
      <c r="MLC722" s="169"/>
      <c r="MLD722" s="169"/>
      <c r="MLE722" s="169"/>
      <c r="MLF722" s="169"/>
      <c r="MLG722" s="169"/>
      <c r="MLH722" s="169"/>
      <c r="MLI722" s="169"/>
      <c r="MLJ722" s="169"/>
      <c r="MLK722" s="169"/>
      <c r="MLL722" s="169"/>
      <c r="MLM722" s="169"/>
      <c r="MLN722" s="169"/>
      <c r="MLO722" s="169"/>
      <c r="MLP722" s="169"/>
      <c r="MLQ722" s="169"/>
      <c r="MLR722" s="169"/>
      <c r="MLS722" s="169"/>
      <c r="MLT722" s="169"/>
      <c r="MLU722" s="169"/>
      <c r="MLV722" s="169"/>
      <c r="MLW722" s="169"/>
      <c r="MLX722" s="169"/>
      <c r="MLY722" s="169"/>
      <c r="MLZ722" s="169"/>
      <c r="MMA722" s="169"/>
      <c r="MMB722" s="169"/>
      <c r="MMC722" s="169"/>
      <c r="MMD722" s="169"/>
      <c r="MME722" s="169"/>
      <c r="MMF722" s="169"/>
      <c r="MMG722" s="169"/>
      <c r="MMH722" s="169"/>
      <c r="MMI722" s="169"/>
      <c r="MMJ722" s="169"/>
      <c r="MMK722" s="169"/>
      <c r="MML722" s="169"/>
      <c r="MMM722" s="169"/>
      <c r="MMN722" s="169"/>
      <c r="MMO722" s="891"/>
      <c r="MMP722" s="891"/>
      <c r="MMQ722" s="891"/>
      <c r="MMR722" s="891"/>
      <c r="MMS722" s="891"/>
      <c r="MMT722" s="891"/>
      <c r="MMU722" s="891"/>
      <c r="MMV722" s="891"/>
      <c r="MMW722" s="891"/>
      <c r="MMX722" s="891"/>
      <c r="MMY722" s="891"/>
      <c r="MMZ722" s="891"/>
      <c r="MNA722" s="891"/>
      <c r="MNB722" s="891"/>
      <c r="MNC722" s="891"/>
      <c r="MND722" s="891"/>
      <c r="MNE722" s="891"/>
      <c r="MNF722" s="891"/>
      <c r="MNG722" s="891"/>
      <c r="MNH722" s="891"/>
      <c r="MNI722" s="891"/>
      <c r="MNJ722" s="891"/>
      <c r="MNK722" s="891"/>
      <c r="MNL722" s="891"/>
      <c r="MNM722" s="89"/>
      <c r="MNN722" s="89"/>
      <c r="MNO722" s="89"/>
      <c r="MNP722" s="89"/>
      <c r="MNQ722" s="89"/>
      <c r="MNR722" s="891"/>
      <c r="MNS722" s="891"/>
      <c r="MNT722" s="89"/>
      <c r="MNU722" s="89"/>
      <c r="MNV722" s="891"/>
      <c r="MNW722" s="891"/>
      <c r="MNX722" s="89"/>
      <c r="MNY722" s="89"/>
      <c r="MNZ722" s="891"/>
      <c r="MOA722" s="891"/>
      <c r="MOB722" s="891"/>
      <c r="MOC722" s="891"/>
      <c r="MOD722" s="891"/>
      <c r="MOE722" s="891"/>
      <c r="MOF722" s="891"/>
      <c r="MOG722" s="89"/>
      <c r="MOH722" s="89"/>
      <c r="MOI722" s="891"/>
      <c r="MOJ722" s="891"/>
      <c r="MOK722" s="89"/>
      <c r="MOL722" s="89"/>
      <c r="MOM722" s="891"/>
      <c r="MON722" s="891"/>
      <c r="MOO722" s="891"/>
      <c r="MOP722" s="891"/>
      <c r="MOQ722" s="891"/>
      <c r="MOR722" s="204"/>
      <c r="MOS722" s="108"/>
      <c r="MOT722" s="891"/>
      <c r="MOU722" s="891"/>
      <c r="MOV722" s="891"/>
      <c r="MOW722" s="891"/>
      <c r="MOX722" s="891"/>
      <c r="MOY722" s="891"/>
      <c r="MOZ722" s="891"/>
      <c r="MPA722" s="169"/>
      <c r="MPB722" s="169"/>
      <c r="MPC722" s="169"/>
      <c r="MPD722" s="169"/>
      <c r="MPE722" s="169"/>
      <c r="MPF722" s="169"/>
      <c r="MPG722" s="169"/>
      <c r="MPH722" s="169"/>
      <c r="MPI722" s="169"/>
      <c r="MPJ722" s="169"/>
      <c r="MPK722" s="169"/>
      <c r="MPL722" s="169"/>
      <c r="MPM722" s="169"/>
      <c r="MPN722" s="169"/>
      <c r="MPO722" s="169"/>
      <c r="MPP722" s="169"/>
      <c r="MPQ722" s="169"/>
      <c r="MPR722" s="169"/>
      <c r="MPS722" s="169"/>
      <c r="MPT722" s="169"/>
      <c r="MPU722" s="169"/>
      <c r="MPV722" s="169"/>
      <c r="MPW722" s="169"/>
      <c r="MPX722" s="169"/>
      <c r="MPY722" s="169"/>
      <c r="MPZ722" s="169"/>
      <c r="MQA722" s="169"/>
      <c r="MQB722" s="169"/>
      <c r="MQC722" s="169"/>
      <c r="MQD722" s="169"/>
      <c r="MQE722" s="169"/>
      <c r="MQF722" s="169"/>
      <c r="MQG722" s="169"/>
      <c r="MQH722" s="169"/>
      <c r="MQI722" s="169"/>
      <c r="MQJ722" s="169"/>
      <c r="MQK722" s="169"/>
      <c r="MQL722" s="169"/>
      <c r="MQM722" s="169"/>
      <c r="MQN722" s="169"/>
      <c r="MQO722" s="169"/>
      <c r="MQP722" s="169"/>
      <c r="MQQ722" s="169"/>
      <c r="MQR722" s="169"/>
      <c r="MQS722" s="891"/>
      <c r="MQT722" s="891"/>
      <c r="MQU722" s="891"/>
      <c r="MQV722" s="891"/>
      <c r="MQW722" s="891"/>
      <c r="MQX722" s="891"/>
      <c r="MQY722" s="891"/>
      <c r="MQZ722" s="891"/>
      <c r="MRA722" s="891"/>
      <c r="MRB722" s="891"/>
      <c r="MRC722" s="891"/>
      <c r="MRD722" s="891"/>
      <c r="MRE722" s="891"/>
      <c r="MRF722" s="891"/>
      <c r="MRG722" s="891"/>
      <c r="MRH722" s="891"/>
      <c r="MRI722" s="891"/>
      <c r="MRJ722" s="891"/>
      <c r="MRK722" s="891"/>
      <c r="MRL722" s="891"/>
      <c r="MRM722" s="891"/>
      <c r="MRN722" s="891"/>
      <c r="MRO722" s="891"/>
      <c r="MRP722" s="891"/>
      <c r="MRQ722" s="89"/>
      <c r="MRR722" s="89"/>
      <c r="MRS722" s="89"/>
      <c r="MRT722" s="89"/>
      <c r="MRU722" s="89"/>
      <c r="MRV722" s="891"/>
      <c r="MRW722" s="891"/>
      <c r="MRX722" s="89"/>
      <c r="MRY722" s="89"/>
      <c r="MRZ722" s="891"/>
      <c r="MSA722" s="891"/>
      <c r="MSB722" s="89"/>
      <c r="MSC722" s="89"/>
      <c r="MSD722" s="891"/>
      <c r="MSE722" s="891"/>
      <c r="MSF722" s="891"/>
      <c r="MSG722" s="891"/>
      <c r="MSH722" s="891"/>
      <c r="MSI722" s="891"/>
      <c r="MSJ722" s="891"/>
      <c r="MSK722" s="89"/>
      <c r="MSL722" s="89"/>
      <c r="MSM722" s="891"/>
      <c r="MSN722" s="891"/>
      <c r="MSO722" s="89"/>
      <c r="MSP722" s="89"/>
      <c r="MSQ722" s="891"/>
      <c r="MSR722" s="891"/>
      <c r="MSS722" s="891"/>
      <c r="MST722" s="891"/>
      <c r="MSU722" s="891"/>
      <c r="MSV722" s="204"/>
      <c r="MSW722" s="108"/>
      <c r="MSX722" s="891"/>
      <c r="MSY722" s="891"/>
      <c r="MSZ722" s="891"/>
      <c r="MTA722" s="891"/>
      <c r="MTB722" s="891"/>
      <c r="MTC722" s="891"/>
      <c r="MTD722" s="891"/>
      <c r="MTE722" s="169"/>
      <c r="MTF722" s="169"/>
      <c r="MTG722" s="169"/>
      <c r="MTH722" s="169"/>
      <c r="MTI722" s="169"/>
      <c r="MTJ722" s="169"/>
      <c r="MTK722" s="169"/>
      <c r="MTL722" s="169"/>
      <c r="MTM722" s="169"/>
      <c r="MTN722" s="169"/>
      <c r="MTO722" s="169"/>
      <c r="MTP722" s="169"/>
      <c r="MTQ722" s="169"/>
      <c r="MTR722" s="169"/>
      <c r="MTS722" s="169"/>
      <c r="MTT722" s="169"/>
      <c r="MTU722" s="169"/>
      <c r="MTV722" s="169"/>
      <c r="MTW722" s="169"/>
      <c r="MTX722" s="169"/>
      <c r="MTY722" s="169"/>
      <c r="MTZ722" s="169"/>
      <c r="MUA722" s="169"/>
      <c r="MUB722" s="169"/>
      <c r="MUC722" s="169"/>
      <c r="MUD722" s="169"/>
      <c r="MUE722" s="169"/>
      <c r="MUF722" s="169"/>
      <c r="MUG722" s="169"/>
      <c r="MUH722" s="169"/>
      <c r="MUI722" s="169"/>
      <c r="MUJ722" s="169"/>
      <c r="MUK722" s="169"/>
      <c r="MUL722" s="169"/>
      <c r="MUM722" s="169"/>
      <c r="MUN722" s="169"/>
      <c r="MUO722" s="169"/>
      <c r="MUP722" s="169"/>
      <c r="MUQ722" s="169"/>
      <c r="MUR722" s="169"/>
      <c r="MUS722" s="169"/>
      <c r="MUT722" s="169"/>
      <c r="MUU722" s="169"/>
      <c r="MUV722" s="169"/>
      <c r="MUW722" s="891"/>
      <c r="MUX722" s="891"/>
      <c r="MUY722" s="891"/>
      <c r="MUZ722" s="891"/>
      <c r="MVA722" s="891"/>
      <c r="MVB722" s="891"/>
      <c r="MVC722" s="891"/>
      <c r="MVD722" s="891"/>
      <c r="MVE722" s="891"/>
      <c r="MVF722" s="891"/>
      <c r="MVG722" s="891"/>
      <c r="MVH722" s="891"/>
      <c r="MVI722" s="891"/>
      <c r="MVJ722" s="891"/>
      <c r="MVK722" s="891"/>
      <c r="MVL722" s="891"/>
      <c r="MVM722" s="891"/>
      <c r="MVN722" s="891"/>
      <c r="MVO722" s="891"/>
      <c r="MVP722" s="891"/>
      <c r="MVQ722" s="891"/>
      <c r="MVR722" s="891"/>
      <c r="MVS722" s="891"/>
      <c r="MVT722" s="891"/>
      <c r="MVU722" s="89"/>
      <c r="MVV722" s="89"/>
      <c r="MVW722" s="89"/>
      <c r="MVX722" s="89"/>
      <c r="MVY722" s="89"/>
      <c r="MVZ722" s="891"/>
      <c r="MWA722" s="891"/>
      <c r="MWB722" s="89"/>
      <c r="MWC722" s="89"/>
      <c r="MWD722" s="891"/>
      <c r="MWE722" s="891"/>
      <c r="MWF722" s="89"/>
      <c r="MWG722" s="89"/>
      <c r="MWH722" s="891"/>
      <c r="MWI722" s="891"/>
      <c r="MWJ722" s="891"/>
      <c r="MWK722" s="891"/>
      <c r="MWL722" s="891"/>
      <c r="MWM722" s="891"/>
      <c r="MWN722" s="891"/>
      <c r="MWO722" s="89"/>
      <c r="MWP722" s="89"/>
      <c r="MWQ722" s="891"/>
      <c r="MWR722" s="891"/>
      <c r="MWS722" s="89"/>
      <c r="MWT722" s="89"/>
      <c r="MWU722" s="891"/>
      <c r="MWV722" s="891"/>
      <c r="MWW722" s="891"/>
      <c r="MWX722" s="891"/>
      <c r="MWY722" s="891"/>
      <c r="MWZ722" s="204"/>
      <c r="MXA722" s="108"/>
      <c r="MXB722" s="891"/>
      <c r="MXC722" s="891"/>
      <c r="MXD722" s="891"/>
      <c r="MXE722" s="891"/>
      <c r="MXF722" s="891"/>
      <c r="MXG722" s="891"/>
      <c r="MXH722" s="891"/>
      <c r="MXI722" s="169"/>
      <c r="MXJ722" s="169"/>
      <c r="MXK722" s="169"/>
      <c r="MXL722" s="169"/>
      <c r="MXM722" s="169"/>
      <c r="MXN722" s="169"/>
      <c r="MXO722" s="169"/>
      <c r="MXP722" s="169"/>
      <c r="MXQ722" s="169"/>
      <c r="MXR722" s="169"/>
      <c r="MXS722" s="169"/>
      <c r="MXT722" s="169"/>
      <c r="MXU722" s="169"/>
      <c r="MXV722" s="169"/>
      <c r="MXW722" s="169"/>
      <c r="MXX722" s="169"/>
      <c r="MXY722" s="169"/>
      <c r="MXZ722" s="169"/>
      <c r="MYA722" s="169"/>
      <c r="MYB722" s="169"/>
      <c r="MYC722" s="169"/>
      <c r="MYD722" s="169"/>
      <c r="MYE722" s="169"/>
      <c r="MYF722" s="169"/>
      <c r="MYG722" s="169"/>
      <c r="MYH722" s="169"/>
      <c r="MYI722" s="169"/>
      <c r="MYJ722" s="169"/>
      <c r="MYK722" s="169"/>
      <c r="MYL722" s="169"/>
      <c r="MYM722" s="169"/>
      <c r="MYN722" s="169"/>
      <c r="MYO722" s="169"/>
      <c r="MYP722" s="169"/>
      <c r="MYQ722" s="169"/>
      <c r="MYR722" s="169"/>
      <c r="MYS722" s="169"/>
      <c r="MYT722" s="169"/>
      <c r="MYU722" s="169"/>
      <c r="MYV722" s="169"/>
      <c r="MYW722" s="169"/>
      <c r="MYX722" s="169"/>
      <c r="MYY722" s="169"/>
      <c r="MYZ722" s="169"/>
      <c r="MZA722" s="891"/>
      <c r="MZB722" s="891"/>
      <c r="MZC722" s="891"/>
      <c r="MZD722" s="891"/>
      <c r="MZE722" s="891"/>
      <c r="MZF722" s="891"/>
      <c r="MZG722" s="891"/>
      <c r="MZH722" s="891"/>
      <c r="MZI722" s="891"/>
      <c r="MZJ722" s="891"/>
      <c r="MZK722" s="891"/>
      <c r="MZL722" s="891"/>
      <c r="MZM722" s="891"/>
      <c r="MZN722" s="891"/>
      <c r="MZO722" s="891"/>
      <c r="MZP722" s="891"/>
      <c r="MZQ722" s="891"/>
      <c r="MZR722" s="891"/>
      <c r="MZS722" s="891"/>
      <c r="MZT722" s="891"/>
      <c r="MZU722" s="891"/>
      <c r="MZV722" s="891"/>
      <c r="MZW722" s="891"/>
      <c r="MZX722" s="891"/>
      <c r="MZY722" s="89"/>
      <c r="MZZ722" s="89"/>
      <c r="NAA722" s="89"/>
      <c r="NAB722" s="89"/>
      <c r="NAC722" s="89"/>
      <c r="NAD722" s="891"/>
      <c r="NAE722" s="891"/>
      <c r="NAF722" s="89"/>
      <c r="NAG722" s="89"/>
      <c r="NAH722" s="891"/>
      <c r="NAI722" s="891"/>
      <c r="NAJ722" s="89"/>
      <c r="NAK722" s="89"/>
      <c r="NAL722" s="891"/>
      <c r="NAM722" s="891"/>
      <c r="NAN722" s="891"/>
      <c r="NAO722" s="891"/>
      <c r="NAP722" s="891"/>
      <c r="NAQ722" s="891"/>
      <c r="NAR722" s="891"/>
      <c r="NAS722" s="89"/>
      <c r="NAT722" s="89"/>
      <c r="NAU722" s="891"/>
      <c r="NAV722" s="891"/>
      <c r="NAW722" s="89"/>
      <c r="NAX722" s="89"/>
      <c r="NAY722" s="891"/>
      <c r="NAZ722" s="891"/>
      <c r="NBA722" s="891"/>
      <c r="NBB722" s="891"/>
      <c r="NBC722" s="891"/>
      <c r="NBD722" s="204"/>
      <c r="NBE722" s="108"/>
      <c r="NBF722" s="891"/>
      <c r="NBG722" s="891"/>
      <c r="NBH722" s="891"/>
      <c r="NBI722" s="891"/>
      <c r="NBJ722" s="891"/>
      <c r="NBK722" s="891"/>
      <c r="NBL722" s="891"/>
      <c r="NBM722" s="169"/>
      <c r="NBN722" s="169"/>
      <c r="NBO722" s="169"/>
      <c r="NBP722" s="169"/>
      <c r="NBQ722" s="169"/>
      <c r="NBR722" s="169"/>
      <c r="NBS722" s="169"/>
      <c r="NBT722" s="169"/>
      <c r="NBU722" s="169"/>
      <c r="NBV722" s="169"/>
      <c r="NBW722" s="169"/>
      <c r="NBX722" s="169"/>
      <c r="NBY722" s="169"/>
      <c r="NBZ722" s="169"/>
      <c r="NCA722" s="169"/>
      <c r="NCB722" s="169"/>
      <c r="NCC722" s="169"/>
      <c r="NCD722" s="169"/>
      <c r="NCE722" s="169"/>
      <c r="NCF722" s="169"/>
      <c r="NCG722" s="169"/>
      <c r="NCH722" s="169"/>
      <c r="NCI722" s="169"/>
      <c r="NCJ722" s="169"/>
      <c r="NCK722" s="169"/>
      <c r="NCL722" s="169"/>
      <c r="NCM722" s="169"/>
      <c r="NCN722" s="169"/>
      <c r="NCO722" s="169"/>
      <c r="NCP722" s="169"/>
      <c r="NCQ722" s="169"/>
      <c r="NCR722" s="169"/>
      <c r="NCS722" s="169"/>
      <c r="NCT722" s="169"/>
      <c r="NCU722" s="169"/>
      <c r="NCV722" s="169"/>
      <c r="NCW722" s="169"/>
      <c r="NCX722" s="169"/>
      <c r="NCY722" s="169"/>
      <c r="NCZ722" s="169"/>
      <c r="NDA722" s="169"/>
      <c r="NDB722" s="169"/>
      <c r="NDC722" s="169"/>
      <c r="NDD722" s="169"/>
      <c r="NDE722" s="891"/>
      <c r="NDF722" s="891"/>
      <c r="NDG722" s="891"/>
      <c r="NDH722" s="891"/>
      <c r="NDI722" s="891"/>
      <c r="NDJ722" s="891"/>
      <c r="NDK722" s="891"/>
      <c r="NDL722" s="891"/>
      <c r="NDM722" s="891"/>
      <c r="NDN722" s="891"/>
      <c r="NDO722" s="891"/>
      <c r="NDP722" s="891"/>
      <c r="NDQ722" s="891"/>
      <c r="NDR722" s="891"/>
      <c r="NDS722" s="891"/>
      <c r="NDT722" s="891"/>
      <c r="NDU722" s="891"/>
      <c r="NDV722" s="891"/>
      <c r="NDW722" s="891"/>
      <c r="NDX722" s="891"/>
      <c r="NDY722" s="891"/>
      <c r="NDZ722" s="891"/>
      <c r="NEA722" s="891"/>
      <c r="NEB722" s="891"/>
      <c r="NEC722" s="89"/>
      <c r="NED722" s="89"/>
      <c r="NEE722" s="89"/>
      <c r="NEF722" s="89"/>
      <c r="NEG722" s="89"/>
      <c r="NEH722" s="891"/>
      <c r="NEI722" s="891"/>
      <c r="NEJ722" s="89"/>
      <c r="NEK722" s="89"/>
      <c r="NEL722" s="891"/>
      <c r="NEM722" s="891"/>
      <c r="NEN722" s="89"/>
      <c r="NEO722" s="89"/>
      <c r="NEP722" s="891"/>
      <c r="NEQ722" s="891"/>
      <c r="NER722" s="891"/>
      <c r="NES722" s="891"/>
      <c r="NET722" s="891"/>
      <c r="NEU722" s="891"/>
      <c r="NEV722" s="891"/>
      <c r="NEW722" s="89"/>
      <c r="NEX722" s="89"/>
      <c r="NEY722" s="891"/>
      <c r="NEZ722" s="891"/>
      <c r="NFA722" s="89"/>
      <c r="NFB722" s="89"/>
      <c r="NFC722" s="891"/>
      <c r="NFD722" s="891"/>
      <c r="NFE722" s="891"/>
      <c r="NFF722" s="891"/>
      <c r="NFG722" s="891"/>
      <c r="NFH722" s="204"/>
      <c r="NFI722" s="108"/>
      <c r="NFJ722" s="891"/>
      <c r="NFK722" s="891"/>
      <c r="NFL722" s="891"/>
      <c r="NFM722" s="891"/>
      <c r="NFN722" s="891"/>
      <c r="NFO722" s="891"/>
      <c r="NFP722" s="891"/>
      <c r="NFQ722" s="169"/>
      <c r="NFR722" s="169"/>
      <c r="NFS722" s="169"/>
      <c r="NFT722" s="169"/>
      <c r="NFU722" s="169"/>
      <c r="NFV722" s="169"/>
      <c r="NFW722" s="169"/>
      <c r="NFX722" s="169"/>
      <c r="NFY722" s="169"/>
      <c r="NFZ722" s="169"/>
      <c r="NGA722" s="169"/>
      <c r="NGB722" s="169"/>
      <c r="NGC722" s="169"/>
      <c r="NGD722" s="169"/>
      <c r="NGE722" s="169"/>
      <c r="NGF722" s="169"/>
      <c r="NGG722" s="169"/>
      <c r="NGH722" s="169"/>
      <c r="NGI722" s="169"/>
      <c r="NGJ722" s="169"/>
      <c r="NGK722" s="169"/>
      <c r="NGL722" s="169"/>
      <c r="NGM722" s="169"/>
      <c r="NGN722" s="169"/>
      <c r="NGO722" s="169"/>
      <c r="NGP722" s="169"/>
      <c r="NGQ722" s="169"/>
      <c r="NGR722" s="169"/>
      <c r="NGS722" s="169"/>
      <c r="NGT722" s="169"/>
      <c r="NGU722" s="169"/>
      <c r="NGV722" s="169"/>
      <c r="NGW722" s="169"/>
      <c r="NGX722" s="169"/>
      <c r="NGY722" s="169"/>
      <c r="NGZ722" s="169"/>
      <c r="NHA722" s="169"/>
      <c r="NHB722" s="169"/>
      <c r="NHC722" s="169"/>
      <c r="NHD722" s="169"/>
      <c r="NHE722" s="169"/>
      <c r="NHF722" s="169"/>
      <c r="NHG722" s="169"/>
      <c r="NHH722" s="169"/>
      <c r="NHI722" s="891"/>
      <c r="NHJ722" s="891"/>
      <c r="NHK722" s="891"/>
      <c r="NHL722" s="891"/>
      <c r="NHM722" s="891"/>
      <c r="NHN722" s="891"/>
      <c r="NHO722" s="891"/>
      <c r="NHP722" s="891"/>
      <c r="NHQ722" s="891"/>
      <c r="NHR722" s="891"/>
      <c r="NHS722" s="891"/>
      <c r="NHT722" s="891"/>
      <c r="NHU722" s="891"/>
      <c r="NHV722" s="891"/>
      <c r="NHW722" s="891"/>
      <c r="NHX722" s="891"/>
      <c r="NHY722" s="891"/>
      <c r="NHZ722" s="891"/>
      <c r="NIA722" s="891"/>
      <c r="NIB722" s="891"/>
      <c r="NIC722" s="891"/>
      <c r="NID722" s="891"/>
      <c r="NIE722" s="891"/>
      <c r="NIF722" s="891"/>
      <c r="NIG722" s="89"/>
      <c r="NIH722" s="89"/>
      <c r="NII722" s="89"/>
      <c r="NIJ722" s="89"/>
      <c r="NIK722" s="89"/>
      <c r="NIL722" s="891"/>
      <c r="NIM722" s="891"/>
      <c r="NIN722" s="89"/>
      <c r="NIO722" s="89"/>
      <c r="NIP722" s="891"/>
      <c r="NIQ722" s="891"/>
      <c r="NIR722" s="89"/>
      <c r="NIS722" s="89"/>
      <c r="NIT722" s="891"/>
      <c r="NIU722" s="891"/>
      <c r="NIV722" s="891"/>
      <c r="NIW722" s="891"/>
      <c r="NIX722" s="891"/>
      <c r="NIY722" s="891"/>
      <c r="NIZ722" s="891"/>
      <c r="NJA722" s="89"/>
      <c r="NJB722" s="89"/>
      <c r="NJC722" s="891"/>
      <c r="NJD722" s="891"/>
      <c r="NJE722" s="89"/>
      <c r="NJF722" s="89"/>
      <c r="NJG722" s="891"/>
      <c r="NJH722" s="891"/>
      <c r="NJI722" s="891"/>
      <c r="NJJ722" s="891"/>
      <c r="NJK722" s="891"/>
      <c r="NJL722" s="204"/>
      <c r="NJM722" s="108"/>
      <c r="NJN722" s="891"/>
      <c r="NJO722" s="891"/>
      <c r="NJP722" s="891"/>
      <c r="NJQ722" s="891"/>
      <c r="NJR722" s="891"/>
      <c r="NJS722" s="891"/>
      <c r="NJT722" s="891"/>
      <c r="NJU722" s="169"/>
      <c r="NJV722" s="169"/>
      <c r="NJW722" s="169"/>
      <c r="NJX722" s="169"/>
      <c r="NJY722" s="169"/>
      <c r="NJZ722" s="169"/>
      <c r="NKA722" s="169"/>
      <c r="NKB722" s="169"/>
      <c r="NKC722" s="169"/>
      <c r="NKD722" s="169"/>
      <c r="NKE722" s="169"/>
      <c r="NKF722" s="169"/>
      <c r="NKG722" s="169"/>
      <c r="NKH722" s="169"/>
      <c r="NKI722" s="169"/>
      <c r="NKJ722" s="169"/>
      <c r="NKK722" s="169"/>
      <c r="NKL722" s="169"/>
      <c r="NKM722" s="169"/>
      <c r="NKN722" s="169"/>
      <c r="NKO722" s="169"/>
      <c r="NKP722" s="169"/>
      <c r="NKQ722" s="169"/>
      <c r="NKR722" s="169"/>
      <c r="NKS722" s="169"/>
      <c r="NKT722" s="169"/>
      <c r="NKU722" s="169"/>
      <c r="NKV722" s="169"/>
      <c r="NKW722" s="169"/>
      <c r="NKX722" s="169"/>
      <c r="NKY722" s="169"/>
      <c r="NKZ722" s="169"/>
      <c r="NLA722" s="169"/>
      <c r="NLB722" s="169"/>
      <c r="NLC722" s="169"/>
      <c r="NLD722" s="169"/>
      <c r="NLE722" s="169"/>
      <c r="NLF722" s="169"/>
      <c r="NLG722" s="169"/>
      <c r="NLH722" s="169"/>
      <c r="NLI722" s="169"/>
      <c r="NLJ722" s="169"/>
      <c r="NLK722" s="169"/>
      <c r="NLL722" s="169"/>
      <c r="NLM722" s="891"/>
      <c r="NLN722" s="891"/>
      <c r="NLO722" s="891"/>
      <c r="NLP722" s="891"/>
      <c r="NLQ722" s="891"/>
      <c r="NLR722" s="891"/>
      <c r="NLS722" s="891"/>
      <c r="NLT722" s="891"/>
      <c r="NLU722" s="891"/>
      <c r="NLV722" s="891"/>
      <c r="NLW722" s="891"/>
      <c r="NLX722" s="891"/>
      <c r="NLY722" s="891"/>
      <c r="NLZ722" s="891"/>
      <c r="NMA722" s="891"/>
      <c r="NMB722" s="891"/>
      <c r="NMC722" s="891"/>
      <c r="NMD722" s="891"/>
      <c r="NME722" s="891"/>
      <c r="NMF722" s="891"/>
      <c r="NMG722" s="891"/>
      <c r="NMH722" s="891"/>
      <c r="NMI722" s="891"/>
      <c r="NMJ722" s="891"/>
      <c r="NMK722" s="89"/>
      <c r="NML722" s="89"/>
      <c r="NMM722" s="89"/>
      <c r="NMN722" s="89"/>
      <c r="NMO722" s="89"/>
      <c r="NMP722" s="891"/>
      <c r="NMQ722" s="891"/>
      <c r="NMR722" s="89"/>
      <c r="NMS722" s="89"/>
      <c r="NMT722" s="891"/>
      <c r="NMU722" s="891"/>
      <c r="NMV722" s="89"/>
      <c r="NMW722" s="89"/>
      <c r="NMX722" s="891"/>
      <c r="NMY722" s="891"/>
      <c r="NMZ722" s="891"/>
      <c r="NNA722" s="891"/>
      <c r="NNB722" s="891"/>
      <c r="NNC722" s="891"/>
      <c r="NND722" s="891"/>
      <c r="NNE722" s="89"/>
      <c r="NNF722" s="89"/>
      <c r="NNG722" s="891"/>
      <c r="NNH722" s="891"/>
      <c r="NNI722" s="89"/>
      <c r="NNJ722" s="89"/>
      <c r="NNK722" s="891"/>
      <c r="NNL722" s="891"/>
      <c r="NNM722" s="891"/>
      <c r="NNN722" s="891"/>
      <c r="NNO722" s="891"/>
      <c r="NNP722" s="204"/>
      <c r="NNQ722" s="108"/>
      <c r="NNR722" s="891"/>
      <c r="NNS722" s="891"/>
      <c r="NNT722" s="891"/>
      <c r="NNU722" s="891"/>
      <c r="NNV722" s="891"/>
      <c r="NNW722" s="891"/>
      <c r="NNX722" s="891"/>
      <c r="NNY722" s="169"/>
      <c r="NNZ722" s="169"/>
      <c r="NOA722" s="169"/>
      <c r="NOB722" s="169"/>
      <c r="NOC722" s="169"/>
      <c r="NOD722" s="169"/>
      <c r="NOE722" s="169"/>
      <c r="NOF722" s="169"/>
      <c r="NOG722" s="169"/>
      <c r="NOH722" s="169"/>
      <c r="NOI722" s="169"/>
      <c r="NOJ722" s="169"/>
      <c r="NOK722" s="169"/>
      <c r="NOL722" s="169"/>
      <c r="NOM722" s="169"/>
      <c r="NON722" s="169"/>
      <c r="NOO722" s="169"/>
      <c r="NOP722" s="169"/>
      <c r="NOQ722" s="169"/>
      <c r="NOR722" s="169"/>
      <c r="NOS722" s="169"/>
      <c r="NOT722" s="169"/>
      <c r="NOU722" s="169"/>
      <c r="NOV722" s="169"/>
      <c r="NOW722" s="169"/>
      <c r="NOX722" s="169"/>
      <c r="NOY722" s="169"/>
      <c r="NOZ722" s="169"/>
      <c r="NPA722" s="169"/>
      <c r="NPB722" s="169"/>
      <c r="NPC722" s="169"/>
      <c r="NPD722" s="169"/>
      <c r="NPE722" s="169"/>
      <c r="NPF722" s="169"/>
      <c r="NPG722" s="169"/>
      <c r="NPH722" s="169"/>
      <c r="NPI722" s="169"/>
      <c r="NPJ722" s="169"/>
      <c r="NPK722" s="169"/>
      <c r="NPL722" s="169"/>
      <c r="NPM722" s="169"/>
      <c r="NPN722" s="169"/>
      <c r="NPO722" s="169"/>
      <c r="NPP722" s="169"/>
      <c r="NPQ722" s="891"/>
      <c r="NPR722" s="891"/>
      <c r="NPS722" s="891"/>
      <c r="NPT722" s="891"/>
      <c r="NPU722" s="891"/>
      <c r="NPV722" s="891"/>
      <c r="NPW722" s="891"/>
      <c r="NPX722" s="891"/>
      <c r="NPY722" s="891"/>
      <c r="NPZ722" s="891"/>
      <c r="NQA722" s="891"/>
      <c r="NQB722" s="891"/>
      <c r="NQC722" s="891"/>
      <c r="NQD722" s="891"/>
      <c r="NQE722" s="891"/>
      <c r="NQF722" s="891"/>
      <c r="NQG722" s="891"/>
      <c r="NQH722" s="891"/>
      <c r="NQI722" s="891"/>
      <c r="NQJ722" s="891"/>
      <c r="NQK722" s="891"/>
      <c r="NQL722" s="891"/>
      <c r="NQM722" s="891"/>
      <c r="NQN722" s="891"/>
      <c r="NQO722" s="89"/>
      <c r="NQP722" s="89"/>
      <c r="NQQ722" s="89"/>
      <c r="NQR722" s="89"/>
      <c r="NQS722" s="89"/>
      <c r="NQT722" s="891"/>
      <c r="NQU722" s="891"/>
      <c r="NQV722" s="89"/>
      <c r="NQW722" s="89"/>
      <c r="NQX722" s="891"/>
      <c r="NQY722" s="891"/>
      <c r="NQZ722" s="89"/>
      <c r="NRA722" s="89"/>
      <c r="NRB722" s="891"/>
      <c r="NRC722" s="891"/>
      <c r="NRD722" s="891"/>
      <c r="NRE722" s="891"/>
      <c r="NRF722" s="891"/>
      <c r="NRG722" s="891"/>
      <c r="NRH722" s="891"/>
      <c r="NRI722" s="89"/>
      <c r="NRJ722" s="89"/>
      <c r="NRK722" s="891"/>
      <c r="NRL722" s="891"/>
      <c r="NRM722" s="89"/>
      <c r="NRN722" s="89"/>
      <c r="NRO722" s="891"/>
      <c r="NRP722" s="891"/>
      <c r="NRQ722" s="891"/>
      <c r="NRR722" s="891"/>
      <c r="NRS722" s="891"/>
      <c r="NRT722" s="204"/>
      <c r="NRU722" s="108"/>
      <c r="NRV722" s="891"/>
      <c r="NRW722" s="891"/>
      <c r="NRX722" s="891"/>
      <c r="NRY722" s="891"/>
      <c r="NRZ722" s="891"/>
      <c r="NSA722" s="891"/>
      <c r="NSB722" s="891"/>
      <c r="NSC722" s="169"/>
      <c r="NSD722" s="169"/>
      <c r="NSE722" s="169"/>
      <c r="NSF722" s="169"/>
      <c r="NSG722" s="169"/>
      <c r="NSH722" s="169"/>
      <c r="NSI722" s="169"/>
      <c r="NSJ722" s="169"/>
      <c r="NSK722" s="169"/>
      <c r="NSL722" s="169"/>
      <c r="NSM722" s="169"/>
      <c r="NSN722" s="169"/>
      <c r="NSO722" s="169"/>
      <c r="NSP722" s="169"/>
      <c r="NSQ722" s="169"/>
      <c r="NSR722" s="169"/>
      <c r="NSS722" s="169"/>
      <c r="NST722" s="169"/>
      <c r="NSU722" s="169"/>
      <c r="NSV722" s="169"/>
      <c r="NSW722" s="169"/>
      <c r="NSX722" s="169"/>
      <c r="NSY722" s="169"/>
      <c r="NSZ722" s="169"/>
      <c r="NTA722" s="169"/>
      <c r="NTB722" s="169"/>
      <c r="NTC722" s="169"/>
      <c r="NTD722" s="169"/>
      <c r="NTE722" s="169"/>
      <c r="NTF722" s="169"/>
      <c r="NTG722" s="169"/>
      <c r="NTH722" s="169"/>
      <c r="NTI722" s="169"/>
      <c r="NTJ722" s="169"/>
      <c r="NTK722" s="169"/>
      <c r="NTL722" s="169"/>
      <c r="NTM722" s="169"/>
      <c r="NTN722" s="169"/>
      <c r="NTO722" s="169"/>
      <c r="NTP722" s="169"/>
      <c r="NTQ722" s="169"/>
      <c r="NTR722" s="169"/>
      <c r="NTS722" s="169"/>
      <c r="NTT722" s="169"/>
      <c r="NTU722" s="891"/>
      <c r="NTV722" s="891"/>
      <c r="NTW722" s="891"/>
      <c r="NTX722" s="891"/>
      <c r="NTY722" s="891"/>
      <c r="NTZ722" s="891"/>
      <c r="NUA722" s="891"/>
      <c r="NUB722" s="891"/>
      <c r="NUC722" s="891"/>
      <c r="NUD722" s="891"/>
      <c r="NUE722" s="891"/>
      <c r="NUF722" s="891"/>
      <c r="NUG722" s="891"/>
      <c r="NUH722" s="891"/>
      <c r="NUI722" s="891"/>
      <c r="NUJ722" s="891"/>
      <c r="NUK722" s="891"/>
      <c r="NUL722" s="891"/>
      <c r="NUM722" s="891"/>
      <c r="NUN722" s="891"/>
      <c r="NUO722" s="891"/>
      <c r="NUP722" s="891"/>
      <c r="NUQ722" s="891"/>
      <c r="NUR722" s="891"/>
      <c r="NUS722" s="89"/>
      <c r="NUT722" s="89"/>
      <c r="NUU722" s="89"/>
      <c r="NUV722" s="89"/>
      <c r="NUW722" s="89"/>
      <c r="NUX722" s="891"/>
      <c r="NUY722" s="891"/>
      <c r="NUZ722" s="89"/>
      <c r="NVA722" s="89"/>
      <c r="NVB722" s="891"/>
      <c r="NVC722" s="891"/>
      <c r="NVD722" s="89"/>
      <c r="NVE722" s="89"/>
      <c r="NVF722" s="891"/>
      <c r="NVG722" s="891"/>
      <c r="NVH722" s="891"/>
      <c r="NVI722" s="891"/>
      <c r="NVJ722" s="891"/>
      <c r="NVK722" s="891"/>
      <c r="NVL722" s="891"/>
      <c r="NVM722" s="89"/>
      <c r="NVN722" s="89"/>
      <c r="NVO722" s="891"/>
      <c r="NVP722" s="891"/>
      <c r="NVQ722" s="89"/>
      <c r="NVR722" s="89"/>
      <c r="NVS722" s="891"/>
      <c r="NVT722" s="891"/>
      <c r="NVU722" s="891"/>
      <c r="NVV722" s="891"/>
      <c r="NVW722" s="891"/>
      <c r="NVX722" s="204"/>
      <c r="NVY722" s="108"/>
      <c r="NVZ722" s="891"/>
      <c r="NWA722" s="891"/>
      <c r="NWB722" s="891"/>
      <c r="NWC722" s="891"/>
      <c r="NWD722" s="891"/>
      <c r="NWE722" s="891"/>
      <c r="NWF722" s="891"/>
      <c r="NWG722" s="169"/>
      <c r="NWH722" s="169"/>
      <c r="NWI722" s="169"/>
      <c r="NWJ722" s="169"/>
      <c r="NWK722" s="169"/>
      <c r="NWL722" s="169"/>
      <c r="NWM722" s="169"/>
      <c r="NWN722" s="169"/>
      <c r="NWO722" s="169"/>
      <c r="NWP722" s="169"/>
      <c r="NWQ722" s="169"/>
      <c r="NWR722" s="169"/>
      <c r="NWS722" s="169"/>
      <c r="NWT722" s="169"/>
      <c r="NWU722" s="169"/>
      <c r="NWV722" s="169"/>
      <c r="NWW722" s="169"/>
      <c r="NWX722" s="169"/>
      <c r="NWY722" s="169"/>
      <c r="NWZ722" s="169"/>
      <c r="NXA722" s="169"/>
      <c r="NXB722" s="169"/>
      <c r="NXC722" s="169"/>
      <c r="NXD722" s="169"/>
      <c r="NXE722" s="169"/>
      <c r="NXF722" s="169"/>
      <c r="NXG722" s="169"/>
      <c r="NXH722" s="169"/>
      <c r="NXI722" s="169"/>
      <c r="NXJ722" s="169"/>
      <c r="NXK722" s="169"/>
      <c r="NXL722" s="169"/>
      <c r="NXM722" s="169"/>
      <c r="NXN722" s="169"/>
      <c r="NXO722" s="169"/>
      <c r="NXP722" s="169"/>
      <c r="NXQ722" s="169"/>
      <c r="NXR722" s="169"/>
      <c r="NXS722" s="169"/>
      <c r="NXT722" s="169"/>
      <c r="NXU722" s="169"/>
      <c r="NXV722" s="169"/>
      <c r="NXW722" s="169"/>
      <c r="NXX722" s="169"/>
      <c r="NXY722" s="891"/>
      <c r="NXZ722" s="891"/>
      <c r="NYA722" s="891"/>
      <c r="NYB722" s="891"/>
      <c r="NYC722" s="891"/>
      <c r="NYD722" s="891"/>
      <c r="NYE722" s="891"/>
      <c r="NYF722" s="891"/>
      <c r="NYG722" s="891"/>
      <c r="NYH722" s="891"/>
      <c r="NYI722" s="891"/>
      <c r="NYJ722" s="891"/>
      <c r="NYK722" s="891"/>
      <c r="NYL722" s="891"/>
      <c r="NYM722" s="891"/>
      <c r="NYN722" s="891"/>
      <c r="NYO722" s="891"/>
      <c r="NYP722" s="891"/>
      <c r="NYQ722" s="891"/>
      <c r="NYR722" s="891"/>
      <c r="NYS722" s="891"/>
      <c r="NYT722" s="891"/>
      <c r="NYU722" s="891"/>
      <c r="NYV722" s="891"/>
      <c r="NYW722" s="89"/>
      <c r="NYX722" s="89"/>
      <c r="NYY722" s="89"/>
      <c r="NYZ722" s="89"/>
      <c r="NZA722" s="89"/>
      <c r="NZB722" s="891"/>
      <c r="NZC722" s="891"/>
      <c r="NZD722" s="89"/>
      <c r="NZE722" s="89"/>
      <c r="NZF722" s="891"/>
      <c r="NZG722" s="891"/>
      <c r="NZH722" s="89"/>
      <c r="NZI722" s="89"/>
      <c r="NZJ722" s="891"/>
      <c r="NZK722" s="891"/>
      <c r="NZL722" s="891"/>
      <c r="NZM722" s="891"/>
      <c r="NZN722" s="891"/>
      <c r="NZO722" s="891"/>
      <c r="NZP722" s="891"/>
      <c r="NZQ722" s="89"/>
      <c r="NZR722" s="89"/>
      <c r="NZS722" s="891"/>
      <c r="NZT722" s="891"/>
      <c r="NZU722" s="89"/>
      <c r="NZV722" s="89"/>
      <c r="NZW722" s="891"/>
      <c r="NZX722" s="891"/>
      <c r="NZY722" s="891"/>
      <c r="NZZ722" s="891"/>
      <c r="OAA722" s="891"/>
      <c r="OAB722" s="204"/>
      <c r="OAC722" s="108"/>
      <c r="OAD722" s="891"/>
      <c r="OAE722" s="891"/>
      <c r="OAF722" s="891"/>
      <c r="OAG722" s="891"/>
      <c r="OAH722" s="891"/>
      <c r="OAI722" s="891"/>
      <c r="OAJ722" s="891"/>
      <c r="OAK722" s="169"/>
      <c r="OAL722" s="169"/>
      <c r="OAM722" s="169"/>
      <c r="OAN722" s="169"/>
      <c r="OAO722" s="169"/>
      <c r="OAP722" s="169"/>
      <c r="OAQ722" s="169"/>
      <c r="OAR722" s="169"/>
      <c r="OAS722" s="169"/>
      <c r="OAT722" s="169"/>
      <c r="OAU722" s="169"/>
      <c r="OAV722" s="169"/>
      <c r="OAW722" s="169"/>
      <c r="OAX722" s="169"/>
      <c r="OAY722" s="169"/>
      <c r="OAZ722" s="169"/>
      <c r="OBA722" s="169"/>
      <c r="OBB722" s="169"/>
      <c r="OBC722" s="169"/>
      <c r="OBD722" s="169"/>
      <c r="OBE722" s="169"/>
      <c r="OBF722" s="169"/>
      <c r="OBG722" s="169"/>
      <c r="OBH722" s="169"/>
      <c r="OBI722" s="169"/>
      <c r="OBJ722" s="169"/>
      <c r="OBK722" s="169"/>
      <c r="OBL722" s="169"/>
      <c r="OBM722" s="169"/>
      <c r="OBN722" s="169"/>
      <c r="OBO722" s="169"/>
      <c r="OBP722" s="169"/>
      <c r="OBQ722" s="169"/>
      <c r="OBR722" s="169"/>
      <c r="OBS722" s="169"/>
      <c r="OBT722" s="169"/>
      <c r="OBU722" s="169"/>
      <c r="OBV722" s="169"/>
      <c r="OBW722" s="169"/>
      <c r="OBX722" s="169"/>
      <c r="OBY722" s="169"/>
      <c r="OBZ722" s="169"/>
      <c r="OCA722" s="169"/>
      <c r="OCB722" s="169"/>
      <c r="OCC722" s="891"/>
      <c r="OCD722" s="891"/>
      <c r="OCE722" s="891"/>
      <c r="OCF722" s="891"/>
      <c r="OCG722" s="891"/>
      <c r="OCH722" s="891"/>
      <c r="OCI722" s="891"/>
      <c r="OCJ722" s="891"/>
      <c r="OCK722" s="891"/>
      <c r="OCL722" s="891"/>
      <c r="OCM722" s="891"/>
      <c r="OCN722" s="891"/>
      <c r="OCO722" s="891"/>
      <c r="OCP722" s="891"/>
      <c r="OCQ722" s="891"/>
      <c r="OCR722" s="891"/>
      <c r="OCS722" s="891"/>
      <c r="OCT722" s="891"/>
      <c r="OCU722" s="891"/>
      <c r="OCV722" s="891"/>
      <c r="OCW722" s="891"/>
      <c r="OCX722" s="891"/>
      <c r="OCY722" s="891"/>
      <c r="OCZ722" s="891"/>
      <c r="ODA722" s="89"/>
      <c r="ODB722" s="89"/>
      <c r="ODC722" s="89"/>
      <c r="ODD722" s="89"/>
      <c r="ODE722" s="89"/>
      <c r="ODF722" s="891"/>
      <c r="ODG722" s="891"/>
      <c r="ODH722" s="89"/>
      <c r="ODI722" s="89"/>
      <c r="ODJ722" s="891"/>
      <c r="ODK722" s="891"/>
      <c r="ODL722" s="89"/>
      <c r="ODM722" s="89"/>
      <c r="ODN722" s="891"/>
      <c r="ODO722" s="891"/>
      <c r="ODP722" s="891"/>
      <c r="ODQ722" s="891"/>
      <c r="ODR722" s="891"/>
      <c r="ODS722" s="891"/>
      <c r="ODT722" s="891"/>
      <c r="ODU722" s="89"/>
      <c r="ODV722" s="89"/>
      <c r="ODW722" s="891"/>
      <c r="ODX722" s="891"/>
      <c r="ODY722" s="89"/>
      <c r="ODZ722" s="89"/>
      <c r="OEA722" s="891"/>
      <c r="OEB722" s="891"/>
      <c r="OEC722" s="891"/>
      <c r="OED722" s="891"/>
      <c r="OEE722" s="891"/>
      <c r="OEF722" s="204"/>
      <c r="OEG722" s="108"/>
      <c r="OEH722" s="891"/>
      <c r="OEI722" s="891"/>
      <c r="OEJ722" s="891"/>
      <c r="OEK722" s="891"/>
      <c r="OEL722" s="891"/>
      <c r="OEM722" s="891"/>
      <c r="OEN722" s="891"/>
      <c r="OEO722" s="169"/>
      <c r="OEP722" s="169"/>
      <c r="OEQ722" s="169"/>
      <c r="OER722" s="169"/>
      <c r="OES722" s="169"/>
      <c r="OET722" s="169"/>
      <c r="OEU722" s="169"/>
      <c r="OEV722" s="169"/>
      <c r="OEW722" s="169"/>
      <c r="OEX722" s="169"/>
      <c r="OEY722" s="169"/>
      <c r="OEZ722" s="169"/>
      <c r="OFA722" s="169"/>
      <c r="OFB722" s="169"/>
      <c r="OFC722" s="169"/>
      <c r="OFD722" s="169"/>
      <c r="OFE722" s="169"/>
      <c r="OFF722" s="169"/>
      <c r="OFG722" s="169"/>
      <c r="OFH722" s="169"/>
      <c r="OFI722" s="169"/>
      <c r="OFJ722" s="169"/>
      <c r="OFK722" s="169"/>
      <c r="OFL722" s="169"/>
      <c r="OFM722" s="169"/>
      <c r="OFN722" s="169"/>
      <c r="OFO722" s="169"/>
      <c r="OFP722" s="169"/>
      <c r="OFQ722" s="169"/>
      <c r="OFR722" s="169"/>
      <c r="OFS722" s="169"/>
      <c r="OFT722" s="169"/>
      <c r="OFU722" s="169"/>
      <c r="OFV722" s="169"/>
      <c r="OFW722" s="169"/>
      <c r="OFX722" s="169"/>
      <c r="OFY722" s="169"/>
      <c r="OFZ722" s="169"/>
      <c r="OGA722" s="169"/>
      <c r="OGB722" s="169"/>
      <c r="OGC722" s="169"/>
      <c r="OGD722" s="169"/>
      <c r="OGE722" s="169"/>
      <c r="OGF722" s="169"/>
      <c r="OGG722" s="891"/>
      <c r="OGH722" s="891"/>
      <c r="OGI722" s="891"/>
      <c r="OGJ722" s="891"/>
      <c r="OGK722" s="891"/>
      <c r="OGL722" s="891"/>
      <c r="OGM722" s="891"/>
      <c r="OGN722" s="891"/>
      <c r="OGO722" s="891"/>
      <c r="OGP722" s="891"/>
      <c r="OGQ722" s="891"/>
      <c r="OGR722" s="891"/>
      <c r="OGS722" s="891"/>
      <c r="OGT722" s="891"/>
      <c r="OGU722" s="891"/>
      <c r="OGV722" s="891"/>
      <c r="OGW722" s="891"/>
      <c r="OGX722" s="891"/>
      <c r="OGY722" s="891"/>
      <c r="OGZ722" s="891"/>
      <c r="OHA722" s="891"/>
      <c r="OHB722" s="891"/>
      <c r="OHC722" s="891"/>
      <c r="OHD722" s="891"/>
      <c r="OHE722" s="89"/>
      <c r="OHF722" s="89"/>
      <c r="OHG722" s="89"/>
      <c r="OHH722" s="89"/>
      <c r="OHI722" s="89"/>
      <c r="OHJ722" s="891"/>
      <c r="OHK722" s="891"/>
      <c r="OHL722" s="89"/>
      <c r="OHM722" s="89"/>
      <c r="OHN722" s="891"/>
      <c r="OHO722" s="891"/>
      <c r="OHP722" s="89"/>
      <c r="OHQ722" s="89"/>
      <c r="OHR722" s="891"/>
      <c r="OHS722" s="891"/>
      <c r="OHT722" s="891"/>
      <c r="OHU722" s="891"/>
      <c r="OHV722" s="891"/>
      <c r="OHW722" s="891"/>
      <c r="OHX722" s="891"/>
      <c r="OHY722" s="89"/>
      <c r="OHZ722" s="89"/>
      <c r="OIA722" s="891"/>
      <c r="OIB722" s="891"/>
      <c r="OIC722" s="89"/>
      <c r="OID722" s="89"/>
      <c r="OIE722" s="891"/>
      <c r="OIF722" s="891"/>
      <c r="OIG722" s="891"/>
      <c r="OIH722" s="891"/>
      <c r="OII722" s="891"/>
      <c r="OIJ722" s="204"/>
      <c r="OIK722" s="108"/>
      <c r="OIL722" s="891"/>
      <c r="OIM722" s="891"/>
      <c r="OIN722" s="891"/>
      <c r="OIO722" s="891"/>
      <c r="OIP722" s="891"/>
      <c r="OIQ722" s="891"/>
      <c r="OIR722" s="891"/>
      <c r="OIS722" s="169"/>
      <c r="OIT722" s="169"/>
      <c r="OIU722" s="169"/>
      <c r="OIV722" s="169"/>
      <c r="OIW722" s="169"/>
      <c r="OIX722" s="169"/>
      <c r="OIY722" s="169"/>
      <c r="OIZ722" s="169"/>
      <c r="OJA722" s="169"/>
      <c r="OJB722" s="169"/>
      <c r="OJC722" s="169"/>
      <c r="OJD722" s="169"/>
      <c r="OJE722" s="169"/>
      <c r="OJF722" s="169"/>
      <c r="OJG722" s="169"/>
      <c r="OJH722" s="169"/>
      <c r="OJI722" s="169"/>
      <c r="OJJ722" s="169"/>
      <c r="OJK722" s="169"/>
      <c r="OJL722" s="169"/>
      <c r="OJM722" s="169"/>
      <c r="OJN722" s="169"/>
      <c r="OJO722" s="169"/>
      <c r="OJP722" s="169"/>
      <c r="OJQ722" s="169"/>
      <c r="OJR722" s="169"/>
      <c r="OJS722" s="169"/>
      <c r="OJT722" s="169"/>
      <c r="OJU722" s="169"/>
      <c r="OJV722" s="169"/>
      <c r="OJW722" s="169"/>
      <c r="OJX722" s="169"/>
      <c r="OJY722" s="169"/>
      <c r="OJZ722" s="169"/>
      <c r="OKA722" s="169"/>
      <c r="OKB722" s="169"/>
      <c r="OKC722" s="169"/>
      <c r="OKD722" s="169"/>
      <c r="OKE722" s="169"/>
      <c r="OKF722" s="169"/>
      <c r="OKG722" s="169"/>
      <c r="OKH722" s="169"/>
      <c r="OKI722" s="169"/>
      <c r="OKJ722" s="169"/>
      <c r="OKK722" s="891"/>
      <c r="OKL722" s="891"/>
      <c r="OKM722" s="891"/>
      <c r="OKN722" s="891"/>
      <c r="OKO722" s="891"/>
      <c r="OKP722" s="891"/>
      <c r="OKQ722" s="891"/>
      <c r="OKR722" s="891"/>
      <c r="OKS722" s="891"/>
      <c r="OKT722" s="891"/>
      <c r="OKU722" s="891"/>
      <c r="OKV722" s="891"/>
      <c r="OKW722" s="891"/>
      <c r="OKX722" s="891"/>
      <c r="OKY722" s="891"/>
      <c r="OKZ722" s="891"/>
      <c r="OLA722" s="891"/>
      <c r="OLB722" s="891"/>
      <c r="OLC722" s="891"/>
      <c r="OLD722" s="891"/>
      <c r="OLE722" s="891"/>
      <c r="OLF722" s="891"/>
      <c r="OLG722" s="891"/>
      <c r="OLH722" s="891"/>
      <c r="OLI722" s="89"/>
      <c r="OLJ722" s="89"/>
      <c r="OLK722" s="89"/>
      <c r="OLL722" s="89"/>
      <c r="OLM722" s="89"/>
      <c r="OLN722" s="891"/>
      <c r="OLO722" s="891"/>
      <c r="OLP722" s="89"/>
      <c r="OLQ722" s="89"/>
      <c r="OLR722" s="891"/>
      <c r="OLS722" s="891"/>
      <c r="OLT722" s="89"/>
      <c r="OLU722" s="89"/>
      <c r="OLV722" s="891"/>
      <c r="OLW722" s="891"/>
      <c r="OLX722" s="891"/>
      <c r="OLY722" s="891"/>
      <c r="OLZ722" s="891"/>
      <c r="OMA722" s="891"/>
      <c r="OMB722" s="891"/>
      <c r="OMC722" s="89"/>
      <c r="OMD722" s="89"/>
      <c r="OME722" s="891"/>
      <c r="OMF722" s="891"/>
      <c r="OMG722" s="89"/>
      <c r="OMH722" s="89"/>
      <c r="OMI722" s="891"/>
      <c r="OMJ722" s="891"/>
      <c r="OMK722" s="891"/>
      <c r="OML722" s="891"/>
      <c r="OMM722" s="891"/>
      <c r="OMN722" s="204"/>
      <c r="OMO722" s="108"/>
      <c r="OMP722" s="891"/>
      <c r="OMQ722" s="891"/>
      <c r="OMR722" s="891"/>
      <c r="OMS722" s="891"/>
      <c r="OMT722" s="891"/>
      <c r="OMU722" s="891"/>
      <c r="OMV722" s="891"/>
      <c r="OMW722" s="169"/>
      <c r="OMX722" s="169"/>
      <c r="OMY722" s="169"/>
      <c r="OMZ722" s="169"/>
      <c r="ONA722" s="169"/>
      <c r="ONB722" s="169"/>
      <c r="ONC722" s="169"/>
      <c r="OND722" s="169"/>
      <c r="ONE722" s="169"/>
      <c r="ONF722" s="169"/>
      <c r="ONG722" s="169"/>
      <c r="ONH722" s="169"/>
      <c r="ONI722" s="169"/>
      <c r="ONJ722" s="169"/>
      <c r="ONK722" s="169"/>
      <c r="ONL722" s="169"/>
      <c r="ONM722" s="169"/>
      <c r="ONN722" s="169"/>
      <c r="ONO722" s="169"/>
      <c r="ONP722" s="169"/>
      <c r="ONQ722" s="169"/>
      <c r="ONR722" s="169"/>
      <c r="ONS722" s="169"/>
      <c r="ONT722" s="169"/>
      <c r="ONU722" s="169"/>
      <c r="ONV722" s="169"/>
      <c r="ONW722" s="169"/>
      <c r="ONX722" s="169"/>
      <c r="ONY722" s="169"/>
      <c r="ONZ722" s="169"/>
      <c r="OOA722" s="169"/>
      <c r="OOB722" s="169"/>
      <c r="OOC722" s="169"/>
      <c r="OOD722" s="169"/>
      <c r="OOE722" s="169"/>
      <c r="OOF722" s="169"/>
      <c r="OOG722" s="169"/>
      <c r="OOH722" s="169"/>
      <c r="OOI722" s="169"/>
      <c r="OOJ722" s="169"/>
      <c r="OOK722" s="169"/>
      <c r="OOL722" s="169"/>
      <c r="OOM722" s="169"/>
      <c r="OON722" s="169"/>
      <c r="OOO722" s="891"/>
      <c r="OOP722" s="891"/>
      <c r="OOQ722" s="891"/>
      <c r="OOR722" s="891"/>
      <c r="OOS722" s="891"/>
      <c r="OOT722" s="891"/>
      <c r="OOU722" s="891"/>
      <c r="OOV722" s="891"/>
      <c r="OOW722" s="891"/>
      <c r="OOX722" s="891"/>
      <c r="OOY722" s="891"/>
      <c r="OOZ722" s="891"/>
      <c r="OPA722" s="891"/>
      <c r="OPB722" s="891"/>
      <c r="OPC722" s="891"/>
      <c r="OPD722" s="891"/>
      <c r="OPE722" s="891"/>
      <c r="OPF722" s="891"/>
      <c r="OPG722" s="891"/>
      <c r="OPH722" s="891"/>
      <c r="OPI722" s="891"/>
      <c r="OPJ722" s="891"/>
      <c r="OPK722" s="891"/>
      <c r="OPL722" s="891"/>
      <c r="OPM722" s="89"/>
      <c r="OPN722" s="89"/>
      <c r="OPO722" s="89"/>
      <c r="OPP722" s="89"/>
      <c r="OPQ722" s="89"/>
      <c r="OPR722" s="891"/>
      <c r="OPS722" s="891"/>
      <c r="OPT722" s="89"/>
      <c r="OPU722" s="89"/>
      <c r="OPV722" s="891"/>
      <c r="OPW722" s="891"/>
      <c r="OPX722" s="89"/>
      <c r="OPY722" s="89"/>
      <c r="OPZ722" s="891"/>
      <c r="OQA722" s="891"/>
      <c r="OQB722" s="891"/>
      <c r="OQC722" s="891"/>
      <c r="OQD722" s="891"/>
      <c r="OQE722" s="891"/>
      <c r="OQF722" s="891"/>
      <c r="OQG722" s="89"/>
      <c r="OQH722" s="89"/>
      <c r="OQI722" s="891"/>
      <c r="OQJ722" s="891"/>
      <c r="OQK722" s="89"/>
      <c r="OQL722" s="89"/>
      <c r="OQM722" s="891"/>
      <c r="OQN722" s="891"/>
      <c r="OQO722" s="891"/>
      <c r="OQP722" s="891"/>
      <c r="OQQ722" s="891"/>
      <c r="OQR722" s="204"/>
      <c r="OQS722" s="108"/>
      <c r="OQT722" s="891"/>
      <c r="OQU722" s="891"/>
      <c r="OQV722" s="891"/>
      <c r="OQW722" s="891"/>
      <c r="OQX722" s="891"/>
      <c r="OQY722" s="891"/>
      <c r="OQZ722" s="891"/>
      <c r="ORA722" s="169"/>
      <c r="ORB722" s="169"/>
      <c r="ORC722" s="169"/>
      <c r="ORD722" s="169"/>
      <c r="ORE722" s="169"/>
      <c r="ORF722" s="169"/>
      <c r="ORG722" s="169"/>
      <c r="ORH722" s="169"/>
      <c r="ORI722" s="169"/>
      <c r="ORJ722" s="169"/>
      <c r="ORK722" s="169"/>
      <c r="ORL722" s="169"/>
      <c r="ORM722" s="169"/>
      <c r="ORN722" s="169"/>
      <c r="ORO722" s="169"/>
      <c r="ORP722" s="169"/>
      <c r="ORQ722" s="169"/>
      <c r="ORR722" s="169"/>
      <c r="ORS722" s="169"/>
      <c r="ORT722" s="169"/>
      <c r="ORU722" s="169"/>
      <c r="ORV722" s="169"/>
      <c r="ORW722" s="169"/>
      <c r="ORX722" s="169"/>
      <c r="ORY722" s="169"/>
      <c r="ORZ722" s="169"/>
      <c r="OSA722" s="169"/>
      <c r="OSB722" s="169"/>
      <c r="OSC722" s="169"/>
      <c r="OSD722" s="169"/>
      <c r="OSE722" s="169"/>
      <c r="OSF722" s="169"/>
      <c r="OSG722" s="169"/>
      <c r="OSH722" s="169"/>
      <c r="OSI722" s="169"/>
      <c r="OSJ722" s="169"/>
      <c r="OSK722" s="169"/>
      <c r="OSL722" s="169"/>
      <c r="OSM722" s="169"/>
      <c r="OSN722" s="169"/>
      <c r="OSO722" s="169"/>
      <c r="OSP722" s="169"/>
      <c r="OSQ722" s="169"/>
      <c r="OSR722" s="169"/>
      <c r="OSS722" s="891"/>
      <c r="OST722" s="891"/>
      <c r="OSU722" s="891"/>
      <c r="OSV722" s="891"/>
      <c r="OSW722" s="891"/>
      <c r="OSX722" s="891"/>
      <c r="OSY722" s="891"/>
      <c r="OSZ722" s="891"/>
      <c r="OTA722" s="891"/>
      <c r="OTB722" s="891"/>
      <c r="OTC722" s="891"/>
      <c r="OTD722" s="891"/>
      <c r="OTE722" s="891"/>
      <c r="OTF722" s="891"/>
      <c r="OTG722" s="891"/>
      <c r="OTH722" s="891"/>
      <c r="OTI722" s="891"/>
      <c r="OTJ722" s="891"/>
      <c r="OTK722" s="891"/>
      <c r="OTL722" s="891"/>
      <c r="OTM722" s="891"/>
      <c r="OTN722" s="891"/>
      <c r="OTO722" s="891"/>
      <c r="OTP722" s="891"/>
      <c r="OTQ722" s="89"/>
      <c r="OTR722" s="89"/>
      <c r="OTS722" s="89"/>
      <c r="OTT722" s="89"/>
      <c r="OTU722" s="89"/>
      <c r="OTV722" s="891"/>
      <c r="OTW722" s="891"/>
      <c r="OTX722" s="89"/>
      <c r="OTY722" s="89"/>
      <c r="OTZ722" s="891"/>
      <c r="OUA722" s="891"/>
      <c r="OUB722" s="89"/>
      <c r="OUC722" s="89"/>
      <c r="OUD722" s="891"/>
      <c r="OUE722" s="891"/>
      <c r="OUF722" s="891"/>
      <c r="OUG722" s="891"/>
      <c r="OUH722" s="891"/>
      <c r="OUI722" s="891"/>
      <c r="OUJ722" s="891"/>
      <c r="OUK722" s="89"/>
      <c r="OUL722" s="89"/>
      <c r="OUM722" s="891"/>
      <c r="OUN722" s="891"/>
      <c r="OUO722" s="89"/>
      <c r="OUP722" s="89"/>
      <c r="OUQ722" s="891"/>
      <c r="OUR722" s="891"/>
      <c r="OUS722" s="891"/>
      <c r="OUT722" s="891"/>
      <c r="OUU722" s="891"/>
      <c r="OUV722" s="204"/>
      <c r="OUW722" s="108"/>
      <c r="OUX722" s="891"/>
      <c r="OUY722" s="891"/>
      <c r="OUZ722" s="891"/>
      <c r="OVA722" s="891"/>
      <c r="OVB722" s="891"/>
      <c r="OVC722" s="891"/>
      <c r="OVD722" s="891"/>
      <c r="OVE722" s="169"/>
      <c r="OVF722" s="169"/>
      <c r="OVG722" s="169"/>
      <c r="OVH722" s="169"/>
      <c r="OVI722" s="169"/>
      <c r="OVJ722" s="169"/>
      <c r="OVK722" s="169"/>
      <c r="OVL722" s="169"/>
      <c r="OVM722" s="169"/>
      <c r="OVN722" s="169"/>
      <c r="OVO722" s="169"/>
      <c r="OVP722" s="169"/>
      <c r="OVQ722" s="169"/>
      <c r="OVR722" s="169"/>
      <c r="OVS722" s="169"/>
      <c r="OVT722" s="169"/>
      <c r="OVU722" s="169"/>
      <c r="OVV722" s="169"/>
      <c r="OVW722" s="169"/>
      <c r="OVX722" s="169"/>
      <c r="OVY722" s="169"/>
      <c r="OVZ722" s="169"/>
      <c r="OWA722" s="169"/>
      <c r="OWB722" s="169"/>
      <c r="OWC722" s="169"/>
      <c r="OWD722" s="169"/>
      <c r="OWE722" s="169"/>
      <c r="OWF722" s="169"/>
      <c r="OWG722" s="169"/>
      <c r="OWH722" s="169"/>
      <c r="OWI722" s="169"/>
      <c r="OWJ722" s="169"/>
      <c r="OWK722" s="169"/>
      <c r="OWL722" s="169"/>
      <c r="OWM722" s="169"/>
      <c r="OWN722" s="169"/>
      <c r="OWO722" s="169"/>
      <c r="OWP722" s="169"/>
      <c r="OWQ722" s="169"/>
      <c r="OWR722" s="169"/>
      <c r="OWS722" s="169"/>
      <c r="OWT722" s="169"/>
      <c r="OWU722" s="169"/>
      <c r="OWV722" s="169"/>
      <c r="OWW722" s="891"/>
      <c r="OWX722" s="891"/>
      <c r="OWY722" s="891"/>
      <c r="OWZ722" s="891"/>
      <c r="OXA722" s="891"/>
      <c r="OXB722" s="891"/>
      <c r="OXC722" s="891"/>
      <c r="OXD722" s="891"/>
      <c r="OXE722" s="891"/>
      <c r="OXF722" s="891"/>
      <c r="OXG722" s="891"/>
      <c r="OXH722" s="891"/>
      <c r="OXI722" s="891"/>
      <c r="OXJ722" s="891"/>
      <c r="OXK722" s="891"/>
      <c r="OXL722" s="891"/>
      <c r="OXM722" s="891"/>
      <c r="OXN722" s="891"/>
      <c r="OXO722" s="891"/>
      <c r="OXP722" s="891"/>
      <c r="OXQ722" s="891"/>
      <c r="OXR722" s="891"/>
      <c r="OXS722" s="891"/>
      <c r="OXT722" s="891"/>
      <c r="OXU722" s="89"/>
      <c r="OXV722" s="89"/>
      <c r="OXW722" s="89"/>
      <c r="OXX722" s="89"/>
      <c r="OXY722" s="89"/>
      <c r="OXZ722" s="891"/>
      <c r="OYA722" s="891"/>
      <c r="OYB722" s="89"/>
      <c r="OYC722" s="89"/>
      <c r="OYD722" s="891"/>
      <c r="OYE722" s="891"/>
      <c r="OYF722" s="89"/>
      <c r="OYG722" s="89"/>
      <c r="OYH722" s="891"/>
      <c r="OYI722" s="891"/>
      <c r="OYJ722" s="891"/>
      <c r="OYK722" s="891"/>
      <c r="OYL722" s="891"/>
      <c r="OYM722" s="891"/>
      <c r="OYN722" s="891"/>
      <c r="OYO722" s="89"/>
      <c r="OYP722" s="89"/>
      <c r="OYQ722" s="891"/>
      <c r="OYR722" s="891"/>
      <c r="OYS722" s="89"/>
      <c r="OYT722" s="89"/>
      <c r="OYU722" s="891"/>
      <c r="OYV722" s="891"/>
      <c r="OYW722" s="891"/>
      <c r="OYX722" s="891"/>
      <c r="OYY722" s="891"/>
      <c r="OYZ722" s="204"/>
      <c r="OZA722" s="108"/>
      <c r="OZB722" s="891"/>
      <c r="OZC722" s="891"/>
      <c r="OZD722" s="891"/>
      <c r="OZE722" s="891"/>
      <c r="OZF722" s="891"/>
      <c r="OZG722" s="891"/>
      <c r="OZH722" s="891"/>
      <c r="OZI722" s="169"/>
      <c r="OZJ722" s="169"/>
      <c r="OZK722" s="169"/>
      <c r="OZL722" s="169"/>
      <c r="OZM722" s="169"/>
      <c r="OZN722" s="169"/>
      <c r="OZO722" s="169"/>
      <c r="OZP722" s="169"/>
      <c r="OZQ722" s="169"/>
      <c r="OZR722" s="169"/>
      <c r="OZS722" s="169"/>
      <c r="OZT722" s="169"/>
      <c r="OZU722" s="169"/>
      <c r="OZV722" s="169"/>
      <c r="OZW722" s="169"/>
      <c r="OZX722" s="169"/>
      <c r="OZY722" s="169"/>
      <c r="OZZ722" s="169"/>
      <c r="PAA722" s="169"/>
      <c r="PAB722" s="169"/>
      <c r="PAC722" s="169"/>
      <c r="PAD722" s="169"/>
      <c r="PAE722" s="169"/>
      <c r="PAF722" s="169"/>
      <c r="PAG722" s="169"/>
      <c r="PAH722" s="169"/>
      <c r="PAI722" s="169"/>
      <c r="PAJ722" s="169"/>
      <c r="PAK722" s="169"/>
      <c r="PAL722" s="169"/>
      <c r="PAM722" s="169"/>
      <c r="PAN722" s="169"/>
      <c r="PAO722" s="169"/>
      <c r="PAP722" s="169"/>
      <c r="PAQ722" s="169"/>
      <c r="PAR722" s="169"/>
      <c r="PAS722" s="169"/>
      <c r="PAT722" s="169"/>
      <c r="PAU722" s="169"/>
      <c r="PAV722" s="169"/>
      <c r="PAW722" s="169"/>
      <c r="PAX722" s="169"/>
      <c r="PAY722" s="169"/>
      <c r="PAZ722" s="169"/>
      <c r="PBA722" s="891"/>
      <c r="PBB722" s="891"/>
      <c r="PBC722" s="891"/>
      <c r="PBD722" s="891"/>
      <c r="PBE722" s="891"/>
      <c r="PBF722" s="891"/>
      <c r="PBG722" s="891"/>
      <c r="PBH722" s="891"/>
      <c r="PBI722" s="891"/>
      <c r="PBJ722" s="891"/>
      <c r="PBK722" s="891"/>
      <c r="PBL722" s="891"/>
      <c r="PBM722" s="891"/>
      <c r="PBN722" s="891"/>
      <c r="PBO722" s="891"/>
      <c r="PBP722" s="891"/>
      <c r="PBQ722" s="891"/>
      <c r="PBR722" s="891"/>
      <c r="PBS722" s="891"/>
      <c r="PBT722" s="891"/>
      <c r="PBU722" s="891"/>
      <c r="PBV722" s="891"/>
      <c r="PBW722" s="891"/>
      <c r="PBX722" s="891"/>
      <c r="PBY722" s="89"/>
      <c r="PBZ722" s="89"/>
      <c r="PCA722" s="89"/>
      <c r="PCB722" s="89"/>
      <c r="PCC722" s="89"/>
      <c r="PCD722" s="891"/>
      <c r="PCE722" s="891"/>
      <c r="PCF722" s="89"/>
      <c r="PCG722" s="89"/>
      <c r="PCH722" s="891"/>
      <c r="PCI722" s="891"/>
      <c r="PCJ722" s="89"/>
      <c r="PCK722" s="89"/>
      <c r="PCL722" s="891"/>
      <c r="PCM722" s="891"/>
      <c r="PCN722" s="891"/>
      <c r="PCO722" s="891"/>
      <c r="PCP722" s="891"/>
      <c r="PCQ722" s="891"/>
      <c r="PCR722" s="891"/>
      <c r="PCS722" s="89"/>
      <c r="PCT722" s="89"/>
      <c r="PCU722" s="891"/>
      <c r="PCV722" s="891"/>
      <c r="PCW722" s="89"/>
      <c r="PCX722" s="89"/>
      <c r="PCY722" s="891"/>
      <c r="PCZ722" s="891"/>
      <c r="PDA722" s="891"/>
      <c r="PDB722" s="891"/>
      <c r="PDC722" s="891"/>
      <c r="PDD722" s="204"/>
      <c r="PDE722" s="108"/>
      <c r="PDF722" s="891"/>
      <c r="PDG722" s="891"/>
      <c r="PDH722" s="891"/>
      <c r="PDI722" s="891"/>
      <c r="PDJ722" s="891"/>
      <c r="PDK722" s="891"/>
      <c r="PDL722" s="891"/>
      <c r="PDM722" s="169"/>
      <c r="PDN722" s="169"/>
      <c r="PDO722" s="169"/>
      <c r="PDP722" s="169"/>
      <c r="PDQ722" s="169"/>
      <c r="PDR722" s="169"/>
      <c r="PDS722" s="169"/>
      <c r="PDT722" s="169"/>
      <c r="PDU722" s="169"/>
      <c r="PDV722" s="169"/>
      <c r="PDW722" s="169"/>
      <c r="PDX722" s="169"/>
      <c r="PDY722" s="169"/>
      <c r="PDZ722" s="169"/>
      <c r="PEA722" s="169"/>
      <c r="PEB722" s="169"/>
      <c r="PEC722" s="169"/>
      <c r="PED722" s="169"/>
      <c r="PEE722" s="169"/>
      <c r="PEF722" s="169"/>
      <c r="PEG722" s="169"/>
      <c r="PEH722" s="169"/>
      <c r="PEI722" s="169"/>
      <c r="PEJ722" s="169"/>
      <c r="PEK722" s="169"/>
      <c r="PEL722" s="169"/>
      <c r="PEM722" s="169"/>
      <c r="PEN722" s="169"/>
      <c r="PEO722" s="169"/>
      <c r="PEP722" s="169"/>
      <c r="PEQ722" s="169"/>
      <c r="PER722" s="169"/>
      <c r="PES722" s="169"/>
      <c r="PET722" s="169"/>
      <c r="PEU722" s="169"/>
      <c r="PEV722" s="169"/>
      <c r="PEW722" s="169"/>
      <c r="PEX722" s="169"/>
      <c r="PEY722" s="169"/>
      <c r="PEZ722" s="169"/>
      <c r="PFA722" s="169"/>
      <c r="PFB722" s="169"/>
      <c r="PFC722" s="169"/>
      <c r="PFD722" s="169"/>
      <c r="PFE722" s="891"/>
      <c r="PFF722" s="891"/>
      <c r="PFG722" s="891"/>
      <c r="PFH722" s="891"/>
      <c r="PFI722" s="891"/>
      <c r="PFJ722" s="891"/>
      <c r="PFK722" s="891"/>
      <c r="PFL722" s="891"/>
      <c r="PFM722" s="891"/>
      <c r="PFN722" s="891"/>
      <c r="PFO722" s="891"/>
      <c r="PFP722" s="891"/>
      <c r="PFQ722" s="891"/>
      <c r="PFR722" s="891"/>
      <c r="PFS722" s="891"/>
      <c r="PFT722" s="891"/>
      <c r="PFU722" s="891"/>
      <c r="PFV722" s="891"/>
      <c r="PFW722" s="891"/>
      <c r="PFX722" s="891"/>
      <c r="PFY722" s="891"/>
      <c r="PFZ722" s="891"/>
      <c r="PGA722" s="891"/>
      <c r="PGB722" s="891"/>
      <c r="PGC722" s="89"/>
      <c r="PGD722" s="89"/>
      <c r="PGE722" s="89"/>
      <c r="PGF722" s="89"/>
      <c r="PGG722" s="89"/>
      <c r="PGH722" s="891"/>
      <c r="PGI722" s="891"/>
      <c r="PGJ722" s="89"/>
      <c r="PGK722" s="89"/>
      <c r="PGL722" s="891"/>
      <c r="PGM722" s="891"/>
      <c r="PGN722" s="89"/>
      <c r="PGO722" s="89"/>
      <c r="PGP722" s="891"/>
      <c r="PGQ722" s="891"/>
      <c r="PGR722" s="891"/>
      <c r="PGS722" s="891"/>
      <c r="PGT722" s="891"/>
      <c r="PGU722" s="891"/>
      <c r="PGV722" s="891"/>
      <c r="PGW722" s="89"/>
      <c r="PGX722" s="89"/>
      <c r="PGY722" s="891"/>
      <c r="PGZ722" s="891"/>
      <c r="PHA722" s="89"/>
      <c r="PHB722" s="89"/>
      <c r="PHC722" s="891"/>
      <c r="PHD722" s="891"/>
      <c r="PHE722" s="891"/>
      <c r="PHF722" s="891"/>
      <c r="PHG722" s="891"/>
      <c r="PHH722" s="204"/>
      <c r="PHI722" s="108"/>
      <c r="PHJ722" s="891"/>
      <c r="PHK722" s="891"/>
      <c r="PHL722" s="891"/>
      <c r="PHM722" s="891"/>
      <c r="PHN722" s="891"/>
      <c r="PHO722" s="891"/>
      <c r="PHP722" s="891"/>
      <c r="PHQ722" s="169"/>
      <c r="PHR722" s="169"/>
      <c r="PHS722" s="169"/>
      <c r="PHT722" s="169"/>
      <c r="PHU722" s="169"/>
      <c r="PHV722" s="169"/>
      <c r="PHW722" s="169"/>
      <c r="PHX722" s="169"/>
      <c r="PHY722" s="169"/>
      <c r="PHZ722" s="169"/>
      <c r="PIA722" s="169"/>
      <c r="PIB722" s="169"/>
      <c r="PIC722" s="169"/>
      <c r="PID722" s="169"/>
      <c r="PIE722" s="169"/>
      <c r="PIF722" s="169"/>
      <c r="PIG722" s="169"/>
      <c r="PIH722" s="169"/>
      <c r="PII722" s="169"/>
      <c r="PIJ722" s="169"/>
      <c r="PIK722" s="169"/>
      <c r="PIL722" s="169"/>
      <c r="PIM722" s="169"/>
      <c r="PIN722" s="169"/>
      <c r="PIO722" s="169"/>
      <c r="PIP722" s="169"/>
      <c r="PIQ722" s="169"/>
      <c r="PIR722" s="169"/>
      <c r="PIS722" s="169"/>
      <c r="PIT722" s="169"/>
      <c r="PIU722" s="169"/>
      <c r="PIV722" s="169"/>
      <c r="PIW722" s="169"/>
      <c r="PIX722" s="169"/>
      <c r="PIY722" s="169"/>
      <c r="PIZ722" s="169"/>
      <c r="PJA722" s="169"/>
      <c r="PJB722" s="169"/>
      <c r="PJC722" s="169"/>
      <c r="PJD722" s="169"/>
      <c r="PJE722" s="169"/>
      <c r="PJF722" s="169"/>
      <c r="PJG722" s="169"/>
      <c r="PJH722" s="169"/>
      <c r="PJI722" s="891"/>
      <c r="PJJ722" s="891"/>
      <c r="PJK722" s="891"/>
      <c r="PJL722" s="891"/>
      <c r="PJM722" s="891"/>
      <c r="PJN722" s="891"/>
      <c r="PJO722" s="891"/>
      <c r="PJP722" s="891"/>
      <c r="PJQ722" s="891"/>
      <c r="PJR722" s="891"/>
      <c r="PJS722" s="891"/>
      <c r="PJT722" s="891"/>
      <c r="PJU722" s="891"/>
      <c r="PJV722" s="891"/>
      <c r="PJW722" s="891"/>
      <c r="PJX722" s="891"/>
      <c r="PJY722" s="891"/>
      <c r="PJZ722" s="891"/>
      <c r="PKA722" s="891"/>
      <c r="PKB722" s="891"/>
      <c r="PKC722" s="891"/>
      <c r="PKD722" s="891"/>
      <c r="PKE722" s="891"/>
      <c r="PKF722" s="891"/>
      <c r="PKG722" s="89"/>
      <c r="PKH722" s="89"/>
      <c r="PKI722" s="89"/>
      <c r="PKJ722" s="89"/>
      <c r="PKK722" s="89"/>
      <c r="PKL722" s="891"/>
      <c r="PKM722" s="891"/>
      <c r="PKN722" s="89"/>
      <c r="PKO722" s="89"/>
      <c r="PKP722" s="891"/>
      <c r="PKQ722" s="891"/>
      <c r="PKR722" s="89"/>
      <c r="PKS722" s="89"/>
      <c r="PKT722" s="891"/>
      <c r="PKU722" s="891"/>
      <c r="PKV722" s="891"/>
      <c r="PKW722" s="891"/>
      <c r="PKX722" s="891"/>
      <c r="PKY722" s="891"/>
      <c r="PKZ722" s="891"/>
      <c r="PLA722" s="89"/>
      <c r="PLB722" s="89"/>
      <c r="PLC722" s="891"/>
      <c r="PLD722" s="891"/>
      <c r="PLE722" s="89"/>
      <c r="PLF722" s="89"/>
      <c r="PLG722" s="891"/>
      <c r="PLH722" s="891"/>
      <c r="PLI722" s="891"/>
      <c r="PLJ722" s="891"/>
      <c r="PLK722" s="891"/>
      <c r="PLL722" s="204"/>
      <c r="PLM722" s="108"/>
      <c r="PLN722" s="891"/>
      <c r="PLO722" s="891"/>
      <c r="PLP722" s="891"/>
      <c r="PLQ722" s="891"/>
      <c r="PLR722" s="891"/>
      <c r="PLS722" s="891"/>
      <c r="PLT722" s="891"/>
      <c r="PLU722" s="169"/>
      <c r="PLV722" s="169"/>
      <c r="PLW722" s="169"/>
      <c r="PLX722" s="169"/>
      <c r="PLY722" s="169"/>
      <c r="PLZ722" s="169"/>
      <c r="PMA722" s="169"/>
      <c r="PMB722" s="169"/>
      <c r="PMC722" s="169"/>
      <c r="PMD722" s="169"/>
      <c r="PME722" s="169"/>
      <c r="PMF722" s="169"/>
      <c r="PMG722" s="169"/>
      <c r="PMH722" s="169"/>
      <c r="PMI722" s="169"/>
      <c r="PMJ722" s="169"/>
      <c r="PMK722" s="169"/>
      <c r="PML722" s="169"/>
      <c r="PMM722" s="169"/>
      <c r="PMN722" s="169"/>
      <c r="PMO722" s="169"/>
      <c r="PMP722" s="169"/>
      <c r="PMQ722" s="169"/>
      <c r="PMR722" s="169"/>
      <c r="PMS722" s="169"/>
      <c r="PMT722" s="169"/>
      <c r="PMU722" s="169"/>
      <c r="PMV722" s="169"/>
      <c r="PMW722" s="169"/>
      <c r="PMX722" s="169"/>
      <c r="PMY722" s="169"/>
      <c r="PMZ722" s="169"/>
      <c r="PNA722" s="169"/>
      <c r="PNB722" s="169"/>
      <c r="PNC722" s="169"/>
      <c r="PND722" s="169"/>
      <c r="PNE722" s="169"/>
      <c r="PNF722" s="169"/>
      <c r="PNG722" s="169"/>
      <c r="PNH722" s="169"/>
      <c r="PNI722" s="169"/>
      <c r="PNJ722" s="169"/>
      <c r="PNK722" s="169"/>
      <c r="PNL722" s="169"/>
      <c r="PNM722" s="891"/>
      <c r="PNN722" s="891"/>
      <c r="PNO722" s="891"/>
      <c r="PNP722" s="891"/>
      <c r="PNQ722" s="891"/>
      <c r="PNR722" s="891"/>
      <c r="PNS722" s="891"/>
      <c r="PNT722" s="891"/>
      <c r="PNU722" s="891"/>
      <c r="PNV722" s="891"/>
      <c r="PNW722" s="891"/>
      <c r="PNX722" s="891"/>
      <c r="PNY722" s="891"/>
      <c r="PNZ722" s="891"/>
      <c r="POA722" s="891"/>
      <c r="POB722" s="891"/>
      <c r="POC722" s="891"/>
      <c r="POD722" s="891"/>
      <c r="POE722" s="891"/>
      <c r="POF722" s="891"/>
      <c r="POG722" s="891"/>
      <c r="POH722" s="891"/>
      <c r="POI722" s="891"/>
      <c r="POJ722" s="891"/>
      <c r="POK722" s="89"/>
      <c r="POL722" s="89"/>
      <c r="POM722" s="89"/>
      <c r="PON722" s="89"/>
      <c r="POO722" s="89"/>
      <c r="POP722" s="891"/>
      <c r="POQ722" s="891"/>
      <c r="POR722" s="89"/>
      <c r="POS722" s="89"/>
      <c r="POT722" s="891"/>
      <c r="POU722" s="891"/>
      <c r="POV722" s="89"/>
      <c r="POW722" s="89"/>
      <c r="POX722" s="891"/>
      <c r="POY722" s="891"/>
      <c r="POZ722" s="891"/>
      <c r="PPA722" s="891"/>
      <c r="PPB722" s="891"/>
      <c r="PPC722" s="891"/>
      <c r="PPD722" s="891"/>
      <c r="PPE722" s="89"/>
      <c r="PPF722" s="89"/>
      <c r="PPG722" s="891"/>
      <c r="PPH722" s="891"/>
      <c r="PPI722" s="89"/>
      <c r="PPJ722" s="89"/>
      <c r="PPK722" s="891"/>
      <c r="PPL722" s="891"/>
      <c r="PPM722" s="891"/>
      <c r="PPN722" s="891"/>
      <c r="PPO722" s="891"/>
      <c r="PPP722" s="204"/>
      <c r="PPQ722" s="108"/>
      <c r="PPR722" s="891"/>
      <c r="PPS722" s="891"/>
      <c r="PPT722" s="891"/>
      <c r="PPU722" s="891"/>
      <c r="PPV722" s="891"/>
      <c r="PPW722" s="891"/>
      <c r="PPX722" s="891"/>
      <c r="PPY722" s="169"/>
      <c r="PPZ722" s="169"/>
      <c r="PQA722" s="169"/>
      <c r="PQB722" s="169"/>
      <c r="PQC722" s="169"/>
      <c r="PQD722" s="169"/>
      <c r="PQE722" s="169"/>
      <c r="PQF722" s="169"/>
      <c r="PQG722" s="169"/>
      <c r="PQH722" s="169"/>
      <c r="PQI722" s="169"/>
      <c r="PQJ722" s="169"/>
      <c r="PQK722" s="169"/>
      <c r="PQL722" s="169"/>
      <c r="PQM722" s="169"/>
      <c r="PQN722" s="169"/>
      <c r="PQO722" s="169"/>
      <c r="PQP722" s="169"/>
      <c r="PQQ722" s="169"/>
      <c r="PQR722" s="169"/>
      <c r="PQS722" s="169"/>
      <c r="PQT722" s="169"/>
      <c r="PQU722" s="169"/>
      <c r="PQV722" s="169"/>
      <c r="PQW722" s="169"/>
      <c r="PQX722" s="169"/>
      <c r="PQY722" s="169"/>
      <c r="PQZ722" s="169"/>
      <c r="PRA722" s="169"/>
      <c r="PRB722" s="169"/>
      <c r="PRC722" s="169"/>
      <c r="PRD722" s="169"/>
      <c r="PRE722" s="169"/>
      <c r="PRF722" s="169"/>
      <c r="PRG722" s="169"/>
      <c r="PRH722" s="169"/>
      <c r="PRI722" s="169"/>
      <c r="PRJ722" s="169"/>
      <c r="PRK722" s="169"/>
      <c r="PRL722" s="169"/>
      <c r="PRM722" s="169"/>
      <c r="PRN722" s="169"/>
      <c r="PRO722" s="169"/>
      <c r="PRP722" s="169"/>
      <c r="PRQ722" s="891"/>
      <c r="PRR722" s="891"/>
      <c r="PRS722" s="891"/>
      <c r="PRT722" s="891"/>
      <c r="PRU722" s="891"/>
      <c r="PRV722" s="891"/>
      <c r="PRW722" s="891"/>
      <c r="PRX722" s="891"/>
      <c r="PRY722" s="891"/>
      <c r="PRZ722" s="891"/>
      <c r="PSA722" s="891"/>
      <c r="PSB722" s="891"/>
      <c r="PSC722" s="891"/>
      <c r="PSD722" s="891"/>
      <c r="PSE722" s="891"/>
      <c r="PSF722" s="891"/>
      <c r="PSG722" s="891"/>
      <c r="PSH722" s="891"/>
      <c r="PSI722" s="891"/>
      <c r="PSJ722" s="891"/>
      <c r="PSK722" s="891"/>
      <c r="PSL722" s="891"/>
      <c r="PSM722" s="891"/>
      <c r="PSN722" s="891"/>
      <c r="PSO722" s="89"/>
      <c r="PSP722" s="89"/>
      <c r="PSQ722" s="89"/>
      <c r="PSR722" s="89"/>
      <c r="PSS722" s="89"/>
      <c r="PST722" s="891"/>
      <c r="PSU722" s="891"/>
      <c r="PSV722" s="89"/>
      <c r="PSW722" s="89"/>
      <c r="PSX722" s="891"/>
      <c r="PSY722" s="891"/>
      <c r="PSZ722" s="89"/>
      <c r="PTA722" s="89"/>
      <c r="PTB722" s="891"/>
      <c r="PTC722" s="891"/>
      <c r="PTD722" s="891"/>
      <c r="PTE722" s="891"/>
      <c r="PTF722" s="891"/>
      <c r="PTG722" s="891"/>
      <c r="PTH722" s="891"/>
      <c r="PTI722" s="89"/>
      <c r="PTJ722" s="89"/>
      <c r="PTK722" s="891"/>
      <c r="PTL722" s="891"/>
      <c r="PTM722" s="89"/>
      <c r="PTN722" s="89"/>
      <c r="PTO722" s="891"/>
      <c r="PTP722" s="891"/>
      <c r="PTQ722" s="891"/>
      <c r="PTR722" s="891"/>
      <c r="PTS722" s="891"/>
      <c r="PTT722" s="204"/>
      <c r="PTU722" s="108"/>
      <c r="PTV722" s="891"/>
      <c r="PTW722" s="891"/>
      <c r="PTX722" s="891"/>
      <c r="PTY722" s="891"/>
      <c r="PTZ722" s="891"/>
      <c r="PUA722" s="891"/>
      <c r="PUB722" s="891"/>
      <c r="PUC722" s="169"/>
      <c r="PUD722" s="169"/>
      <c r="PUE722" s="169"/>
      <c r="PUF722" s="169"/>
      <c r="PUG722" s="169"/>
      <c r="PUH722" s="169"/>
      <c r="PUI722" s="169"/>
      <c r="PUJ722" s="169"/>
      <c r="PUK722" s="169"/>
      <c r="PUL722" s="169"/>
      <c r="PUM722" s="169"/>
      <c r="PUN722" s="169"/>
      <c r="PUO722" s="169"/>
      <c r="PUP722" s="169"/>
      <c r="PUQ722" s="169"/>
      <c r="PUR722" s="169"/>
      <c r="PUS722" s="169"/>
      <c r="PUT722" s="169"/>
      <c r="PUU722" s="169"/>
      <c r="PUV722" s="169"/>
      <c r="PUW722" s="169"/>
      <c r="PUX722" s="169"/>
      <c r="PUY722" s="169"/>
      <c r="PUZ722" s="169"/>
      <c r="PVA722" s="169"/>
      <c r="PVB722" s="169"/>
      <c r="PVC722" s="169"/>
      <c r="PVD722" s="169"/>
      <c r="PVE722" s="169"/>
      <c r="PVF722" s="169"/>
      <c r="PVG722" s="169"/>
      <c r="PVH722" s="169"/>
      <c r="PVI722" s="169"/>
      <c r="PVJ722" s="169"/>
      <c r="PVK722" s="169"/>
      <c r="PVL722" s="169"/>
      <c r="PVM722" s="169"/>
      <c r="PVN722" s="169"/>
      <c r="PVO722" s="169"/>
      <c r="PVP722" s="169"/>
      <c r="PVQ722" s="169"/>
      <c r="PVR722" s="169"/>
      <c r="PVS722" s="169"/>
      <c r="PVT722" s="169"/>
      <c r="PVU722" s="891"/>
      <c r="PVV722" s="891"/>
      <c r="PVW722" s="891"/>
      <c r="PVX722" s="891"/>
      <c r="PVY722" s="891"/>
      <c r="PVZ722" s="891"/>
      <c r="PWA722" s="891"/>
      <c r="PWB722" s="891"/>
      <c r="PWC722" s="891"/>
      <c r="PWD722" s="891"/>
      <c r="PWE722" s="891"/>
      <c r="PWF722" s="891"/>
      <c r="PWG722" s="891"/>
      <c r="PWH722" s="891"/>
      <c r="PWI722" s="891"/>
      <c r="PWJ722" s="891"/>
      <c r="PWK722" s="891"/>
      <c r="PWL722" s="891"/>
      <c r="PWM722" s="891"/>
      <c r="PWN722" s="891"/>
      <c r="PWO722" s="891"/>
      <c r="PWP722" s="891"/>
      <c r="PWQ722" s="891"/>
      <c r="PWR722" s="891"/>
      <c r="PWS722" s="89"/>
      <c r="PWT722" s="89"/>
      <c r="PWU722" s="89"/>
      <c r="PWV722" s="89"/>
      <c r="PWW722" s="89"/>
      <c r="PWX722" s="891"/>
      <c r="PWY722" s="891"/>
      <c r="PWZ722" s="89"/>
      <c r="PXA722" s="89"/>
      <c r="PXB722" s="891"/>
      <c r="PXC722" s="891"/>
      <c r="PXD722" s="89"/>
      <c r="PXE722" s="89"/>
      <c r="PXF722" s="891"/>
      <c r="PXG722" s="891"/>
      <c r="PXH722" s="891"/>
      <c r="PXI722" s="891"/>
      <c r="PXJ722" s="891"/>
      <c r="PXK722" s="891"/>
      <c r="PXL722" s="891"/>
      <c r="PXM722" s="89"/>
      <c r="PXN722" s="89"/>
      <c r="PXO722" s="891"/>
      <c r="PXP722" s="891"/>
      <c r="PXQ722" s="89"/>
      <c r="PXR722" s="89"/>
      <c r="PXS722" s="891"/>
      <c r="PXT722" s="891"/>
      <c r="PXU722" s="891"/>
      <c r="PXV722" s="891"/>
      <c r="PXW722" s="891"/>
      <c r="PXX722" s="204"/>
      <c r="PXY722" s="108"/>
      <c r="PXZ722" s="891"/>
      <c r="PYA722" s="891"/>
      <c r="PYB722" s="891"/>
      <c r="PYC722" s="891"/>
      <c r="PYD722" s="891"/>
      <c r="PYE722" s="891"/>
      <c r="PYF722" s="891"/>
      <c r="PYG722" s="169"/>
      <c r="PYH722" s="169"/>
      <c r="PYI722" s="169"/>
      <c r="PYJ722" s="169"/>
      <c r="PYK722" s="169"/>
      <c r="PYL722" s="169"/>
      <c r="PYM722" s="169"/>
      <c r="PYN722" s="169"/>
      <c r="PYO722" s="169"/>
      <c r="PYP722" s="169"/>
      <c r="PYQ722" s="169"/>
      <c r="PYR722" s="169"/>
      <c r="PYS722" s="169"/>
      <c r="PYT722" s="169"/>
      <c r="PYU722" s="169"/>
      <c r="PYV722" s="169"/>
      <c r="PYW722" s="169"/>
      <c r="PYX722" s="169"/>
      <c r="PYY722" s="169"/>
      <c r="PYZ722" s="169"/>
      <c r="PZA722" s="169"/>
      <c r="PZB722" s="169"/>
      <c r="PZC722" s="169"/>
      <c r="PZD722" s="169"/>
      <c r="PZE722" s="169"/>
      <c r="PZF722" s="169"/>
      <c r="PZG722" s="169"/>
      <c r="PZH722" s="169"/>
      <c r="PZI722" s="169"/>
      <c r="PZJ722" s="169"/>
      <c r="PZK722" s="169"/>
      <c r="PZL722" s="169"/>
      <c r="PZM722" s="169"/>
      <c r="PZN722" s="169"/>
      <c r="PZO722" s="169"/>
      <c r="PZP722" s="169"/>
      <c r="PZQ722" s="169"/>
      <c r="PZR722" s="169"/>
      <c r="PZS722" s="169"/>
      <c r="PZT722" s="169"/>
      <c r="PZU722" s="169"/>
      <c r="PZV722" s="169"/>
      <c r="PZW722" s="169"/>
      <c r="PZX722" s="169"/>
      <c r="PZY722" s="891"/>
      <c r="PZZ722" s="891"/>
      <c r="QAA722" s="891"/>
      <c r="QAB722" s="891"/>
      <c r="QAC722" s="891"/>
      <c r="QAD722" s="891"/>
      <c r="QAE722" s="891"/>
      <c r="QAF722" s="891"/>
      <c r="QAG722" s="891"/>
      <c r="QAH722" s="891"/>
      <c r="QAI722" s="891"/>
      <c r="QAJ722" s="891"/>
      <c r="QAK722" s="891"/>
      <c r="QAL722" s="891"/>
      <c r="QAM722" s="891"/>
      <c r="QAN722" s="891"/>
      <c r="QAO722" s="891"/>
      <c r="QAP722" s="891"/>
      <c r="QAQ722" s="891"/>
      <c r="QAR722" s="891"/>
      <c r="QAS722" s="891"/>
      <c r="QAT722" s="891"/>
      <c r="QAU722" s="891"/>
      <c r="QAV722" s="891"/>
      <c r="QAW722" s="89"/>
      <c r="QAX722" s="89"/>
      <c r="QAY722" s="89"/>
      <c r="QAZ722" s="89"/>
      <c r="QBA722" s="89"/>
      <c r="QBB722" s="891"/>
      <c r="QBC722" s="891"/>
      <c r="QBD722" s="89"/>
      <c r="QBE722" s="89"/>
      <c r="QBF722" s="891"/>
      <c r="QBG722" s="891"/>
      <c r="QBH722" s="89"/>
      <c r="QBI722" s="89"/>
      <c r="QBJ722" s="891"/>
      <c r="QBK722" s="891"/>
      <c r="QBL722" s="891"/>
      <c r="QBM722" s="891"/>
      <c r="QBN722" s="891"/>
      <c r="QBO722" s="891"/>
      <c r="QBP722" s="891"/>
      <c r="QBQ722" s="89"/>
      <c r="QBR722" s="89"/>
      <c r="QBS722" s="891"/>
      <c r="QBT722" s="891"/>
      <c r="QBU722" s="89"/>
      <c r="QBV722" s="89"/>
      <c r="QBW722" s="891"/>
      <c r="QBX722" s="891"/>
      <c r="QBY722" s="891"/>
      <c r="QBZ722" s="891"/>
      <c r="QCA722" s="891"/>
      <c r="QCB722" s="204"/>
      <c r="QCC722" s="108"/>
      <c r="QCD722" s="891"/>
      <c r="QCE722" s="891"/>
      <c r="QCF722" s="891"/>
      <c r="QCG722" s="891"/>
      <c r="QCH722" s="891"/>
      <c r="QCI722" s="891"/>
      <c r="QCJ722" s="891"/>
      <c r="QCK722" s="169"/>
      <c r="QCL722" s="169"/>
      <c r="QCM722" s="169"/>
      <c r="QCN722" s="169"/>
      <c r="QCO722" s="169"/>
      <c r="QCP722" s="169"/>
      <c r="QCQ722" s="169"/>
      <c r="QCR722" s="169"/>
      <c r="QCS722" s="169"/>
      <c r="QCT722" s="169"/>
      <c r="QCU722" s="169"/>
      <c r="QCV722" s="169"/>
      <c r="QCW722" s="169"/>
      <c r="QCX722" s="169"/>
      <c r="QCY722" s="169"/>
      <c r="QCZ722" s="169"/>
      <c r="QDA722" s="169"/>
      <c r="QDB722" s="169"/>
      <c r="QDC722" s="169"/>
      <c r="QDD722" s="169"/>
      <c r="QDE722" s="169"/>
      <c r="QDF722" s="169"/>
      <c r="QDG722" s="169"/>
      <c r="QDH722" s="169"/>
      <c r="QDI722" s="169"/>
      <c r="QDJ722" s="169"/>
      <c r="QDK722" s="169"/>
      <c r="QDL722" s="169"/>
      <c r="QDM722" s="169"/>
      <c r="QDN722" s="169"/>
      <c r="QDO722" s="169"/>
      <c r="QDP722" s="169"/>
      <c r="QDQ722" s="169"/>
      <c r="QDR722" s="169"/>
      <c r="QDS722" s="169"/>
      <c r="QDT722" s="169"/>
      <c r="QDU722" s="169"/>
      <c r="QDV722" s="169"/>
      <c r="QDW722" s="169"/>
      <c r="QDX722" s="169"/>
      <c r="QDY722" s="169"/>
      <c r="QDZ722" s="169"/>
      <c r="QEA722" s="169"/>
      <c r="QEB722" s="169"/>
      <c r="QEC722" s="891"/>
      <c r="QED722" s="891"/>
      <c r="QEE722" s="891"/>
      <c r="QEF722" s="891"/>
      <c r="QEG722" s="891"/>
      <c r="QEH722" s="891"/>
      <c r="QEI722" s="891"/>
      <c r="QEJ722" s="891"/>
      <c r="QEK722" s="891"/>
      <c r="QEL722" s="891"/>
      <c r="QEM722" s="891"/>
      <c r="QEN722" s="891"/>
      <c r="QEO722" s="891"/>
      <c r="QEP722" s="891"/>
      <c r="QEQ722" s="891"/>
      <c r="QER722" s="891"/>
      <c r="QES722" s="891"/>
      <c r="QET722" s="891"/>
      <c r="QEU722" s="891"/>
      <c r="QEV722" s="891"/>
      <c r="QEW722" s="891"/>
      <c r="QEX722" s="891"/>
      <c r="QEY722" s="891"/>
      <c r="QEZ722" s="891"/>
      <c r="QFA722" s="89"/>
      <c r="QFB722" s="89"/>
      <c r="QFC722" s="89"/>
      <c r="QFD722" s="89"/>
      <c r="QFE722" s="89"/>
      <c r="QFF722" s="891"/>
      <c r="QFG722" s="891"/>
      <c r="QFH722" s="89"/>
      <c r="QFI722" s="89"/>
      <c r="QFJ722" s="891"/>
      <c r="QFK722" s="891"/>
      <c r="QFL722" s="89"/>
      <c r="QFM722" s="89"/>
      <c r="QFN722" s="891"/>
      <c r="QFO722" s="891"/>
      <c r="QFP722" s="891"/>
      <c r="QFQ722" s="891"/>
      <c r="QFR722" s="891"/>
      <c r="QFS722" s="891"/>
      <c r="QFT722" s="891"/>
      <c r="QFU722" s="89"/>
      <c r="QFV722" s="89"/>
      <c r="QFW722" s="891"/>
      <c r="QFX722" s="891"/>
      <c r="QFY722" s="89"/>
      <c r="QFZ722" s="89"/>
      <c r="QGA722" s="891"/>
      <c r="QGB722" s="891"/>
      <c r="QGC722" s="891"/>
      <c r="QGD722" s="891"/>
      <c r="QGE722" s="891"/>
      <c r="QGF722" s="204"/>
      <c r="QGG722" s="108"/>
      <c r="QGH722" s="891"/>
      <c r="QGI722" s="891"/>
      <c r="QGJ722" s="891"/>
      <c r="QGK722" s="891"/>
      <c r="QGL722" s="891"/>
      <c r="QGM722" s="891"/>
      <c r="QGN722" s="891"/>
      <c r="QGO722" s="169"/>
      <c r="QGP722" s="169"/>
      <c r="QGQ722" s="169"/>
      <c r="QGR722" s="169"/>
      <c r="QGS722" s="169"/>
      <c r="QGT722" s="169"/>
      <c r="QGU722" s="169"/>
      <c r="QGV722" s="169"/>
      <c r="QGW722" s="169"/>
      <c r="QGX722" s="169"/>
      <c r="QGY722" s="169"/>
      <c r="QGZ722" s="169"/>
      <c r="QHA722" s="169"/>
      <c r="QHB722" s="169"/>
      <c r="QHC722" s="169"/>
      <c r="QHD722" s="169"/>
      <c r="QHE722" s="169"/>
      <c r="QHF722" s="169"/>
      <c r="QHG722" s="169"/>
      <c r="QHH722" s="169"/>
      <c r="QHI722" s="169"/>
      <c r="QHJ722" s="169"/>
      <c r="QHK722" s="169"/>
      <c r="QHL722" s="169"/>
      <c r="QHM722" s="169"/>
      <c r="QHN722" s="169"/>
      <c r="QHO722" s="169"/>
      <c r="QHP722" s="169"/>
      <c r="QHQ722" s="169"/>
      <c r="QHR722" s="169"/>
      <c r="QHS722" s="169"/>
      <c r="QHT722" s="169"/>
      <c r="QHU722" s="169"/>
      <c r="QHV722" s="169"/>
      <c r="QHW722" s="169"/>
      <c r="QHX722" s="169"/>
      <c r="QHY722" s="169"/>
      <c r="QHZ722" s="169"/>
      <c r="QIA722" s="169"/>
      <c r="QIB722" s="169"/>
      <c r="QIC722" s="169"/>
      <c r="QID722" s="169"/>
      <c r="QIE722" s="169"/>
      <c r="QIF722" s="169"/>
      <c r="QIG722" s="891"/>
      <c r="QIH722" s="891"/>
      <c r="QII722" s="891"/>
      <c r="QIJ722" s="891"/>
      <c r="QIK722" s="891"/>
      <c r="QIL722" s="891"/>
      <c r="QIM722" s="891"/>
      <c r="QIN722" s="891"/>
      <c r="QIO722" s="891"/>
      <c r="QIP722" s="891"/>
      <c r="QIQ722" s="891"/>
      <c r="QIR722" s="891"/>
      <c r="QIS722" s="891"/>
      <c r="QIT722" s="891"/>
      <c r="QIU722" s="891"/>
      <c r="QIV722" s="891"/>
      <c r="QIW722" s="891"/>
      <c r="QIX722" s="891"/>
      <c r="QIY722" s="891"/>
      <c r="QIZ722" s="891"/>
      <c r="QJA722" s="891"/>
      <c r="QJB722" s="891"/>
      <c r="QJC722" s="891"/>
      <c r="QJD722" s="891"/>
      <c r="QJE722" s="89"/>
      <c r="QJF722" s="89"/>
      <c r="QJG722" s="89"/>
      <c r="QJH722" s="89"/>
      <c r="QJI722" s="89"/>
      <c r="QJJ722" s="891"/>
      <c r="QJK722" s="891"/>
      <c r="QJL722" s="89"/>
      <c r="QJM722" s="89"/>
      <c r="QJN722" s="891"/>
      <c r="QJO722" s="891"/>
      <c r="QJP722" s="89"/>
      <c r="QJQ722" s="89"/>
      <c r="QJR722" s="891"/>
      <c r="QJS722" s="891"/>
      <c r="QJT722" s="891"/>
      <c r="QJU722" s="891"/>
      <c r="QJV722" s="891"/>
      <c r="QJW722" s="891"/>
      <c r="QJX722" s="891"/>
      <c r="QJY722" s="89"/>
      <c r="QJZ722" s="89"/>
      <c r="QKA722" s="891"/>
      <c r="QKB722" s="891"/>
      <c r="QKC722" s="89"/>
      <c r="QKD722" s="89"/>
      <c r="QKE722" s="891"/>
      <c r="QKF722" s="891"/>
      <c r="QKG722" s="891"/>
      <c r="QKH722" s="891"/>
      <c r="QKI722" s="891"/>
      <c r="QKJ722" s="204"/>
      <c r="QKK722" s="108"/>
      <c r="QKL722" s="891"/>
      <c r="QKM722" s="891"/>
      <c r="QKN722" s="891"/>
      <c r="QKO722" s="891"/>
      <c r="QKP722" s="891"/>
      <c r="QKQ722" s="891"/>
      <c r="QKR722" s="891"/>
      <c r="QKS722" s="169"/>
      <c r="QKT722" s="169"/>
      <c r="QKU722" s="169"/>
      <c r="QKV722" s="169"/>
      <c r="QKW722" s="169"/>
      <c r="QKX722" s="169"/>
      <c r="QKY722" s="169"/>
      <c r="QKZ722" s="169"/>
      <c r="QLA722" s="169"/>
      <c r="QLB722" s="169"/>
      <c r="QLC722" s="169"/>
      <c r="QLD722" s="169"/>
      <c r="QLE722" s="169"/>
      <c r="QLF722" s="169"/>
      <c r="QLG722" s="169"/>
      <c r="QLH722" s="169"/>
      <c r="QLI722" s="169"/>
      <c r="QLJ722" s="169"/>
      <c r="QLK722" s="169"/>
      <c r="QLL722" s="169"/>
      <c r="QLM722" s="169"/>
      <c r="QLN722" s="169"/>
      <c r="QLO722" s="169"/>
      <c r="QLP722" s="169"/>
      <c r="QLQ722" s="169"/>
      <c r="QLR722" s="169"/>
      <c r="QLS722" s="169"/>
      <c r="QLT722" s="169"/>
      <c r="QLU722" s="169"/>
      <c r="QLV722" s="169"/>
      <c r="QLW722" s="169"/>
      <c r="QLX722" s="169"/>
      <c r="QLY722" s="169"/>
      <c r="QLZ722" s="169"/>
      <c r="QMA722" s="169"/>
      <c r="QMB722" s="169"/>
      <c r="QMC722" s="169"/>
      <c r="QMD722" s="169"/>
      <c r="QME722" s="169"/>
      <c r="QMF722" s="169"/>
      <c r="QMG722" s="169"/>
      <c r="QMH722" s="169"/>
      <c r="QMI722" s="169"/>
      <c r="QMJ722" s="169"/>
      <c r="QMK722" s="891"/>
      <c r="QML722" s="891"/>
      <c r="QMM722" s="891"/>
      <c r="QMN722" s="891"/>
      <c r="QMO722" s="891"/>
      <c r="QMP722" s="891"/>
      <c r="QMQ722" s="891"/>
      <c r="QMR722" s="891"/>
      <c r="QMS722" s="891"/>
      <c r="QMT722" s="891"/>
      <c r="QMU722" s="891"/>
      <c r="QMV722" s="891"/>
      <c r="QMW722" s="891"/>
      <c r="QMX722" s="891"/>
      <c r="QMY722" s="891"/>
      <c r="QMZ722" s="891"/>
      <c r="QNA722" s="891"/>
      <c r="QNB722" s="891"/>
      <c r="QNC722" s="891"/>
      <c r="QND722" s="891"/>
      <c r="QNE722" s="891"/>
      <c r="QNF722" s="891"/>
      <c r="QNG722" s="891"/>
      <c r="QNH722" s="891"/>
      <c r="QNI722" s="89"/>
      <c r="QNJ722" s="89"/>
      <c r="QNK722" s="89"/>
      <c r="QNL722" s="89"/>
      <c r="QNM722" s="89"/>
      <c r="QNN722" s="891"/>
      <c r="QNO722" s="891"/>
      <c r="QNP722" s="89"/>
      <c r="QNQ722" s="89"/>
      <c r="QNR722" s="891"/>
      <c r="QNS722" s="891"/>
      <c r="QNT722" s="89"/>
      <c r="QNU722" s="89"/>
      <c r="QNV722" s="891"/>
      <c r="QNW722" s="891"/>
      <c r="QNX722" s="891"/>
      <c r="QNY722" s="891"/>
      <c r="QNZ722" s="891"/>
      <c r="QOA722" s="891"/>
      <c r="QOB722" s="891"/>
      <c r="QOC722" s="89"/>
      <c r="QOD722" s="89"/>
      <c r="QOE722" s="891"/>
      <c r="QOF722" s="891"/>
      <c r="QOG722" s="89"/>
      <c r="QOH722" s="89"/>
      <c r="QOI722" s="891"/>
      <c r="QOJ722" s="891"/>
      <c r="QOK722" s="891"/>
      <c r="QOL722" s="891"/>
      <c r="QOM722" s="891"/>
      <c r="QON722" s="204"/>
      <c r="QOO722" s="108"/>
      <c r="QOP722" s="891"/>
      <c r="QOQ722" s="891"/>
      <c r="QOR722" s="891"/>
      <c r="QOS722" s="891"/>
      <c r="QOT722" s="891"/>
      <c r="QOU722" s="891"/>
      <c r="QOV722" s="891"/>
      <c r="QOW722" s="169"/>
      <c r="QOX722" s="169"/>
      <c r="QOY722" s="169"/>
      <c r="QOZ722" s="169"/>
      <c r="QPA722" s="169"/>
      <c r="QPB722" s="169"/>
      <c r="QPC722" s="169"/>
      <c r="QPD722" s="169"/>
      <c r="QPE722" s="169"/>
      <c r="QPF722" s="169"/>
      <c r="QPG722" s="169"/>
      <c r="QPH722" s="169"/>
      <c r="QPI722" s="169"/>
      <c r="QPJ722" s="169"/>
      <c r="QPK722" s="169"/>
      <c r="QPL722" s="169"/>
      <c r="QPM722" s="169"/>
      <c r="QPN722" s="169"/>
      <c r="QPO722" s="169"/>
      <c r="QPP722" s="169"/>
      <c r="QPQ722" s="169"/>
      <c r="QPR722" s="169"/>
      <c r="QPS722" s="169"/>
      <c r="QPT722" s="169"/>
      <c r="QPU722" s="169"/>
      <c r="QPV722" s="169"/>
      <c r="QPW722" s="169"/>
      <c r="QPX722" s="169"/>
      <c r="QPY722" s="169"/>
      <c r="QPZ722" s="169"/>
      <c r="QQA722" s="169"/>
      <c r="QQB722" s="169"/>
      <c r="QQC722" s="169"/>
      <c r="QQD722" s="169"/>
      <c r="QQE722" s="169"/>
      <c r="QQF722" s="169"/>
      <c r="QQG722" s="169"/>
      <c r="QQH722" s="169"/>
      <c r="QQI722" s="169"/>
      <c r="QQJ722" s="169"/>
      <c r="QQK722" s="169"/>
      <c r="QQL722" s="169"/>
      <c r="QQM722" s="169"/>
      <c r="QQN722" s="169"/>
      <c r="QQO722" s="891"/>
      <c r="QQP722" s="891"/>
      <c r="QQQ722" s="891"/>
      <c r="QQR722" s="891"/>
      <c r="QQS722" s="891"/>
      <c r="QQT722" s="891"/>
      <c r="QQU722" s="891"/>
      <c r="QQV722" s="891"/>
      <c r="QQW722" s="891"/>
      <c r="QQX722" s="891"/>
      <c r="QQY722" s="891"/>
      <c r="QQZ722" s="891"/>
      <c r="QRA722" s="891"/>
      <c r="QRB722" s="891"/>
      <c r="QRC722" s="891"/>
      <c r="QRD722" s="891"/>
      <c r="QRE722" s="891"/>
      <c r="QRF722" s="891"/>
      <c r="QRG722" s="891"/>
      <c r="QRH722" s="891"/>
      <c r="QRI722" s="891"/>
      <c r="QRJ722" s="891"/>
      <c r="QRK722" s="891"/>
      <c r="QRL722" s="891"/>
      <c r="QRM722" s="89"/>
      <c r="QRN722" s="89"/>
      <c r="QRO722" s="89"/>
      <c r="QRP722" s="89"/>
      <c r="QRQ722" s="89"/>
      <c r="QRR722" s="891"/>
      <c r="QRS722" s="891"/>
      <c r="QRT722" s="89"/>
      <c r="QRU722" s="89"/>
      <c r="QRV722" s="891"/>
      <c r="QRW722" s="891"/>
      <c r="QRX722" s="89"/>
      <c r="QRY722" s="89"/>
      <c r="QRZ722" s="891"/>
      <c r="QSA722" s="891"/>
      <c r="QSB722" s="891"/>
      <c r="QSC722" s="891"/>
      <c r="QSD722" s="891"/>
      <c r="QSE722" s="891"/>
      <c r="QSF722" s="891"/>
      <c r="QSG722" s="89"/>
      <c r="QSH722" s="89"/>
      <c r="QSI722" s="891"/>
      <c r="QSJ722" s="891"/>
      <c r="QSK722" s="89"/>
      <c r="QSL722" s="89"/>
      <c r="QSM722" s="891"/>
      <c r="QSN722" s="891"/>
      <c r="QSO722" s="891"/>
      <c r="QSP722" s="891"/>
      <c r="QSQ722" s="891"/>
      <c r="QSR722" s="204"/>
      <c r="QSS722" s="108"/>
      <c r="QST722" s="891"/>
      <c r="QSU722" s="891"/>
      <c r="QSV722" s="891"/>
      <c r="QSW722" s="891"/>
      <c r="QSX722" s="891"/>
      <c r="QSY722" s="891"/>
      <c r="QSZ722" s="891"/>
      <c r="QTA722" s="169"/>
      <c r="QTB722" s="169"/>
      <c r="QTC722" s="169"/>
      <c r="QTD722" s="169"/>
      <c r="QTE722" s="169"/>
      <c r="QTF722" s="169"/>
      <c r="QTG722" s="169"/>
      <c r="QTH722" s="169"/>
      <c r="QTI722" s="169"/>
      <c r="QTJ722" s="169"/>
      <c r="QTK722" s="169"/>
      <c r="QTL722" s="169"/>
      <c r="QTM722" s="169"/>
      <c r="QTN722" s="169"/>
      <c r="QTO722" s="169"/>
      <c r="QTP722" s="169"/>
      <c r="QTQ722" s="169"/>
      <c r="QTR722" s="169"/>
      <c r="QTS722" s="169"/>
      <c r="QTT722" s="169"/>
      <c r="QTU722" s="169"/>
      <c r="QTV722" s="169"/>
      <c r="QTW722" s="169"/>
      <c r="QTX722" s="169"/>
      <c r="QTY722" s="169"/>
      <c r="QTZ722" s="169"/>
      <c r="QUA722" s="169"/>
      <c r="QUB722" s="169"/>
      <c r="QUC722" s="169"/>
      <c r="QUD722" s="169"/>
      <c r="QUE722" s="169"/>
      <c r="QUF722" s="169"/>
      <c r="QUG722" s="169"/>
      <c r="QUH722" s="169"/>
      <c r="QUI722" s="169"/>
      <c r="QUJ722" s="169"/>
      <c r="QUK722" s="169"/>
      <c r="QUL722" s="169"/>
      <c r="QUM722" s="169"/>
      <c r="QUN722" s="169"/>
      <c r="QUO722" s="169"/>
      <c r="QUP722" s="169"/>
      <c r="QUQ722" s="169"/>
      <c r="QUR722" s="169"/>
      <c r="QUS722" s="891"/>
      <c r="QUT722" s="891"/>
      <c r="QUU722" s="891"/>
      <c r="QUV722" s="891"/>
      <c r="QUW722" s="891"/>
      <c r="QUX722" s="891"/>
      <c r="QUY722" s="891"/>
      <c r="QUZ722" s="891"/>
      <c r="QVA722" s="891"/>
      <c r="QVB722" s="891"/>
      <c r="QVC722" s="891"/>
      <c r="QVD722" s="891"/>
      <c r="QVE722" s="891"/>
      <c r="QVF722" s="891"/>
      <c r="QVG722" s="891"/>
      <c r="QVH722" s="891"/>
      <c r="QVI722" s="891"/>
      <c r="QVJ722" s="891"/>
      <c r="QVK722" s="891"/>
      <c r="QVL722" s="891"/>
      <c r="QVM722" s="891"/>
      <c r="QVN722" s="891"/>
      <c r="QVO722" s="891"/>
      <c r="QVP722" s="891"/>
      <c r="QVQ722" s="89"/>
      <c r="QVR722" s="89"/>
      <c r="QVS722" s="89"/>
      <c r="QVT722" s="89"/>
      <c r="QVU722" s="89"/>
      <c r="QVV722" s="891"/>
      <c r="QVW722" s="891"/>
      <c r="QVX722" s="89"/>
      <c r="QVY722" s="89"/>
      <c r="QVZ722" s="891"/>
      <c r="QWA722" s="891"/>
      <c r="QWB722" s="89"/>
      <c r="QWC722" s="89"/>
      <c r="QWD722" s="891"/>
      <c r="QWE722" s="891"/>
      <c r="QWF722" s="891"/>
      <c r="QWG722" s="891"/>
      <c r="QWH722" s="891"/>
      <c r="QWI722" s="891"/>
      <c r="QWJ722" s="891"/>
      <c r="QWK722" s="89"/>
      <c r="QWL722" s="89"/>
      <c r="QWM722" s="891"/>
      <c r="QWN722" s="891"/>
      <c r="QWO722" s="89"/>
      <c r="QWP722" s="89"/>
      <c r="QWQ722" s="891"/>
      <c r="QWR722" s="891"/>
      <c r="QWS722" s="891"/>
      <c r="QWT722" s="891"/>
      <c r="QWU722" s="891"/>
      <c r="QWV722" s="204"/>
      <c r="QWW722" s="108"/>
      <c r="QWX722" s="891"/>
      <c r="QWY722" s="891"/>
      <c r="QWZ722" s="891"/>
      <c r="QXA722" s="891"/>
      <c r="QXB722" s="891"/>
      <c r="QXC722" s="891"/>
      <c r="QXD722" s="891"/>
      <c r="QXE722" s="169"/>
      <c r="QXF722" s="169"/>
      <c r="QXG722" s="169"/>
      <c r="QXH722" s="169"/>
      <c r="QXI722" s="169"/>
      <c r="QXJ722" s="169"/>
      <c r="QXK722" s="169"/>
      <c r="QXL722" s="169"/>
      <c r="QXM722" s="169"/>
      <c r="QXN722" s="169"/>
      <c r="QXO722" s="169"/>
      <c r="QXP722" s="169"/>
      <c r="QXQ722" s="169"/>
      <c r="QXR722" s="169"/>
      <c r="QXS722" s="169"/>
      <c r="QXT722" s="169"/>
      <c r="QXU722" s="169"/>
      <c r="QXV722" s="169"/>
      <c r="QXW722" s="169"/>
      <c r="QXX722" s="169"/>
      <c r="QXY722" s="169"/>
      <c r="QXZ722" s="169"/>
      <c r="QYA722" s="169"/>
      <c r="QYB722" s="169"/>
      <c r="QYC722" s="169"/>
      <c r="QYD722" s="169"/>
      <c r="QYE722" s="169"/>
      <c r="QYF722" s="169"/>
      <c r="QYG722" s="169"/>
      <c r="QYH722" s="169"/>
      <c r="QYI722" s="169"/>
      <c r="QYJ722" s="169"/>
      <c r="QYK722" s="169"/>
      <c r="QYL722" s="169"/>
      <c r="QYM722" s="169"/>
      <c r="QYN722" s="169"/>
      <c r="QYO722" s="169"/>
      <c r="QYP722" s="169"/>
      <c r="QYQ722" s="169"/>
      <c r="QYR722" s="169"/>
      <c r="QYS722" s="169"/>
      <c r="QYT722" s="169"/>
      <c r="QYU722" s="169"/>
      <c r="QYV722" s="169"/>
      <c r="QYW722" s="891"/>
      <c r="QYX722" s="891"/>
      <c r="QYY722" s="891"/>
      <c r="QYZ722" s="891"/>
      <c r="QZA722" s="891"/>
      <c r="QZB722" s="891"/>
      <c r="QZC722" s="891"/>
      <c r="QZD722" s="891"/>
      <c r="QZE722" s="891"/>
      <c r="QZF722" s="891"/>
      <c r="QZG722" s="891"/>
      <c r="QZH722" s="891"/>
      <c r="QZI722" s="891"/>
      <c r="QZJ722" s="891"/>
      <c r="QZK722" s="891"/>
      <c r="QZL722" s="891"/>
      <c r="QZM722" s="891"/>
      <c r="QZN722" s="891"/>
      <c r="QZO722" s="891"/>
      <c r="QZP722" s="891"/>
      <c r="QZQ722" s="891"/>
      <c r="QZR722" s="891"/>
      <c r="QZS722" s="891"/>
      <c r="QZT722" s="891"/>
      <c r="QZU722" s="89"/>
      <c r="QZV722" s="89"/>
      <c r="QZW722" s="89"/>
      <c r="QZX722" s="89"/>
      <c r="QZY722" s="89"/>
      <c r="QZZ722" s="891"/>
      <c r="RAA722" s="891"/>
      <c r="RAB722" s="89"/>
      <c r="RAC722" s="89"/>
      <c r="RAD722" s="891"/>
      <c r="RAE722" s="891"/>
      <c r="RAF722" s="89"/>
      <c r="RAG722" s="89"/>
      <c r="RAH722" s="891"/>
      <c r="RAI722" s="891"/>
      <c r="RAJ722" s="891"/>
      <c r="RAK722" s="891"/>
      <c r="RAL722" s="891"/>
      <c r="RAM722" s="891"/>
      <c r="RAN722" s="891"/>
      <c r="RAO722" s="89"/>
      <c r="RAP722" s="89"/>
      <c r="RAQ722" s="891"/>
      <c r="RAR722" s="891"/>
      <c r="RAS722" s="89"/>
      <c r="RAT722" s="89"/>
      <c r="RAU722" s="891"/>
      <c r="RAV722" s="891"/>
      <c r="RAW722" s="891"/>
      <c r="RAX722" s="891"/>
      <c r="RAY722" s="891"/>
      <c r="RAZ722" s="204"/>
      <c r="RBA722" s="108"/>
      <c r="RBB722" s="891"/>
      <c r="RBC722" s="891"/>
      <c r="RBD722" s="891"/>
      <c r="RBE722" s="891"/>
      <c r="RBF722" s="891"/>
      <c r="RBG722" s="891"/>
      <c r="RBH722" s="891"/>
      <c r="RBI722" s="169"/>
      <c r="RBJ722" s="169"/>
      <c r="RBK722" s="169"/>
      <c r="RBL722" s="169"/>
      <c r="RBM722" s="169"/>
      <c r="RBN722" s="169"/>
      <c r="RBO722" s="169"/>
      <c r="RBP722" s="169"/>
      <c r="RBQ722" s="169"/>
      <c r="RBR722" s="169"/>
      <c r="RBS722" s="169"/>
      <c r="RBT722" s="169"/>
      <c r="RBU722" s="169"/>
      <c r="RBV722" s="169"/>
      <c r="RBW722" s="169"/>
      <c r="RBX722" s="169"/>
      <c r="RBY722" s="169"/>
      <c r="RBZ722" s="169"/>
      <c r="RCA722" s="169"/>
      <c r="RCB722" s="169"/>
      <c r="RCC722" s="169"/>
      <c r="RCD722" s="169"/>
      <c r="RCE722" s="169"/>
      <c r="RCF722" s="169"/>
      <c r="RCG722" s="169"/>
      <c r="RCH722" s="169"/>
      <c r="RCI722" s="169"/>
      <c r="RCJ722" s="169"/>
      <c r="RCK722" s="169"/>
      <c r="RCL722" s="169"/>
      <c r="RCM722" s="169"/>
      <c r="RCN722" s="169"/>
      <c r="RCO722" s="169"/>
      <c r="RCP722" s="169"/>
      <c r="RCQ722" s="169"/>
      <c r="RCR722" s="169"/>
      <c r="RCS722" s="169"/>
      <c r="RCT722" s="169"/>
      <c r="RCU722" s="169"/>
      <c r="RCV722" s="169"/>
      <c r="RCW722" s="169"/>
      <c r="RCX722" s="169"/>
      <c r="RCY722" s="169"/>
      <c r="RCZ722" s="169"/>
      <c r="RDA722" s="891"/>
      <c r="RDB722" s="891"/>
      <c r="RDC722" s="891"/>
      <c r="RDD722" s="891"/>
      <c r="RDE722" s="891"/>
      <c r="RDF722" s="891"/>
      <c r="RDG722" s="891"/>
      <c r="RDH722" s="891"/>
      <c r="RDI722" s="891"/>
      <c r="RDJ722" s="891"/>
      <c r="RDK722" s="891"/>
      <c r="RDL722" s="891"/>
      <c r="RDM722" s="891"/>
      <c r="RDN722" s="891"/>
      <c r="RDO722" s="891"/>
      <c r="RDP722" s="891"/>
      <c r="RDQ722" s="891"/>
      <c r="RDR722" s="891"/>
      <c r="RDS722" s="891"/>
      <c r="RDT722" s="891"/>
      <c r="RDU722" s="891"/>
      <c r="RDV722" s="891"/>
      <c r="RDW722" s="891"/>
    </row>
    <row r="723" spans="1:12295" s="257" customFormat="1" ht="59.25" hidden="1" customHeight="1" x14ac:dyDescent="0.3">
      <c r="B723" s="564" t="s">
        <v>21</v>
      </c>
      <c r="C723" s="256" t="s">
        <v>310</v>
      </c>
      <c r="D723" s="729">
        <f t="shared" ref="D723:D728" si="1324">I723</f>
        <v>0</v>
      </c>
      <c r="E723" s="119"/>
      <c r="F723" s="119"/>
      <c r="G723" s="119"/>
      <c r="H723" s="119"/>
      <c r="I723" s="35"/>
      <c r="J723" s="119"/>
      <c r="K723" s="729">
        <f t="shared" ref="K723:K728" si="1325">U723</f>
        <v>1796991.85803</v>
      </c>
      <c r="L723" s="749" t="e">
        <f t="shared" si="1255"/>
        <v>#DIV/0!</v>
      </c>
      <c r="M723" s="119"/>
      <c r="N723" s="115"/>
      <c r="O723" s="119"/>
      <c r="P723" s="115"/>
      <c r="Q723" s="119"/>
      <c r="R723" s="115"/>
      <c r="S723" s="119"/>
      <c r="T723" s="115"/>
      <c r="U723" s="729">
        <v>1796991.85803</v>
      </c>
      <c r="V723" s="35">
        <f t="shared" si="1286"/>
        <v>0</v>
      </c>
      <c r="W723" s="35"/>
      <c r="X723" s="35"/>
      <c r="Y723" s="35"/>
      <c r="Z723" s="35">
        <f t="shared" si="1287"/>
        <v>0</v>
      </c>
      <c r="AA723" s="35">
        <f>E723</f>
        <v>0</v>
      </c>
      <c r="AB723" s="35"/>
      <c r="AC723" s="35"/>
      <c r="AD723" s="35"/>
      <c r="AE723" s="35"/>
      <c r="AF723" s="749" t="e">
        <f t="shared" si="1256"/>
        <v>#DIV/0!</v>
      </c>
      <c r="AG723" s="35"/>
      <c r="AH723" s="749"/>
      <c r="AI723" s="35"/>
      <c r="AJ723" s="35"/>
      <c r="AK723" s="35"/>
      <c r="AL723" s="35"/>
      <c r="AM723" s="35"/>
      <c r="AN723" s="35"/>
      <c r="AO723" s="35"/>
      <c r="AP723" s="31">
        <f t="shared" ref="AP723:AP742" si="1326">AR723+AT723+AX723</f>
        <v>0</v>
      </c>
      <c r="AQ723" s="31"/>
      <c r="AR723" s="35"/>
      <c r="AS723" s="749" t="e">
        <f t="shared" si="1258"/>
        <v>#DIV/0!</v>
      </c>
      <c r="AT723" s="35"/>
      <c r="AU723" s="749" t="e">
        <f t="shared" si="1260"/>
        <v>#DIV/0!</v>
      </c>
      <c r="AV723" s="35"/>
      <c r="AW723" s="749" t="e">
        <f t="shared" si="1261"/>
        <v>#DIV/0!</v>
      </c>
      <c r="AX723" s="35"/>
      <c r="AY723" s="749" t="e">
        <f t="shared" si="1262"/>
        <v>#DIV/0!</v>
      </c>
      <c r="AZ723" s="35"/>
      <c r="BA723" s="749" t="e">
        <f t="shared" si="1263"/>
        <v>#DIV/0!</v>
      </c>
      <c r="BB723" s="35"/>
      <c r="BC723" s="119">
        <f t="shared" si="1293"/>
        <v>0</v>
      </c>
      <c r="BD723" s="119">
        <f t="shared" si="1294"/>
        <v>0</v>
      </c>
      <c r="BE723" s="35"/>
      <c r="BF723" s="35"/>
      <c r="BG723" s="35"/>
      <c r="BH723" s="35"/>
      <c r="BI723" s="35"/>
      <c r="BJ723" s="31">
        <f t="shared" si="1296"/>
        <v>0</v>
      </c>
      <c r="BK723" s="35"/>
      <c r="BL723" s="35"/>
      <c r="BM723" s="35"/>
      <c r="BN723" s="35">
        <f t="shared" ref="BN723:BN725" si="1327">BO723+BR723+BS723</f>
        <v>0</v>
      </c>
      <c r="BO723" s="119">
        <f t="shared" ref="BO723:BO732" si="1328">BF723</f>
        <v>0</v>
      </c>
      <c r="BP723" s="119"/>
      <c r="BQ723" s="119"/>
      <c r="BR723" s="119">
        <f t="shared" si="1299"/>
        <v>0</v>
      </c>
      <c r="BS723" s="35"/>
      <c r="BT723" s="31"/>
      <c r="BU723" s="35"/>
      <c r="BV723" s="173"/>
      <c r="BW723" s="173"/>
      <c r="BX723" s="173"/>
      <c r="BY723" s="173"/>
      <c r="BZ723" s="173"/>
      <c r="CE723" s="749" t="e">
        <f t="shared" si="1233"/>
        <v>#DIV/0!</v>
      </c>
    </row>
    <row r="724" spans="1:12295" s="65" customFormat="1" ht="49.5" hidden="1" customHeight="1" x14ac:dyDescent="0.3">
      <c r="B724" s="564"/>
      <c r="C724" s="109" t="s">
        <v>309</v>
      </c>
      <c r="D724" s="729">
        <f t="shared" si="1324"/>
        <v>0</v>
      </c>
      <c r="E724" s="115"/>
      <c r="F724" s="115"/>
      <c r="G724" s="115"/>
      <c r="H724" s="115"/>
      <c r="I724" s="35"/>
      <c r="J724" s="115"/>
      <c r="K724" s="729">
        <f t="shared" si="1325"/>
        <v>1796991.85803</v>
      </c>
      <c r="L724" s="749" t="e">
        <f t="shared" si="1255"/>
        <v>#DIV/0!</v>
      </c>
      <c r="M724" s="115"/>
      <c r="N724" s="115"/>
      <c r="O724" s="115"/>
      <c r="P724" s="115"/>
      <c r="Q724" s="115"/>
      <c r="R724" s="115"/>
      <c r="S724" s="115"/>
      <c r="T724" s="115"/>
      <c r="U724" s="729">
        <v>1796991.85803</v>
      </c>
      <c r="V724" s="35">
        <f t="shared" si="1286"/>
        <v>0</v>
      </c>
      <c r="W724" s="35"/>
      <c r="X724" s="35"/>
      <c r="Y724" s="35"/>
      <c r="Z724" s="35">
        <f t="shared" si="1287"/>
        <v>0</v>
      </c>
      <c r="AA724" s="35">
        <f>E724</f>
        <v>0</v>
      </c>
      <c r="AB724" s="35"/>
      <c r="AC724" s="35"/>
      <c r="AD724" s="35"/>
      <c r="AE724" s="35"/>
      <c r="AF724" s="749" t="e">
        <f t="shared" si="1256"/>
        <v>#DIV/0!</v>
      </c>
      <c r="AG724" s="35"/>
      <c r="AH724" s="749"/>
      <c r="AI724" s="35"/>
      <c r="AJ724" s="35"/>
      <c r="AK724" s="35"/>
      <c r="AL724" s="35"/>
      <c r="AM724" s="35"/>
      <c r="AN724" s="35"/>
      <c r="AO724" s="35"/>
      <c r="AP724" s="31">
        <f t="shared" si="1326"/>
        <v>0</v>
      </c>
      <c r="AQ724" s="31"/>
      <c r="AR724" s="35"/>
      <c r="AS724" s="749" t="e">
        <f t="shared" si="1258"/>
        <v>#DIV/0!</v>
      </c>
      <c r="AT724" s="35"/>
      <c r="AU724" s="749" t="e">
        <f t="shared" si="1260"/>
        <v>#DIV/0!</v>
      </c>
      <c r="AV724" s="35"/>
      <c r="AW724" s="749" t="e">
        <f t="shared" si="1261"/>
        <v>#DIV/0!</v>
      </c>
      <c r="AX724" s="35"/>
      <c r="AY724" s="749" t="e">
        <f t="shared" si="1262"/>
        <v>#DIV/0!</v>
      </c>
      <c r="AZ724" s="35"/>
      <c r="BA724" s="749" t="e">
        <f t="shared" si="1263"/>
        <v>#DIV/0!</v>
      </c>
      <c r="BB724" s="35"/>
      <c r="BC724" s="115">
        <f t="shared" si="1293"/>
        <v>0</v>
      </c>
      <c r="BD724" s="115">
        <f t="shared" si="1294"/>
        <v>0</v>
      </c>
      <c r="BE724" s="35"/>
      <c r="BF724" s="35"/>
      <c r="BG724" s="35"/>
      <c r="BH724" s="35"/>
      <c r="BI724" s="35"/>
      <c r="BJ724" s="31">
        <f t="shared" si="1296"/>
        <v>0</v>
      </c>
      <c r="BK724" s="35"/>
      <c r="BL724" s="35"/>
      <c r="BM724" s="35"/>
      <c r="BN724" s="35">
        <f t="shared" si="1327"/>
        <v>0</v>
      </c>
      <c r="BO724" s="115">
        <f t="shared" si="1328"/>
        <v>0</v>
      </c>
      <c r="BP724" s="115"/>
      <c r="BQ724" s="115"/>
      <c r="BR724" s="115">
        <f t="shared" si="1299"/>
        <v>0</v>
      </c>
      <c r="BS724" s="35"/>
      <c r="BT724" s="31"/>
      <c r="BU724" s="35"/>
      <c r="BV724" s="173"/>
      <c r="BW724" s="173"/>
      <c r="BX724" s="173"/>
      <c r="BY724" s="173"/>
      <c r="BZ724" s="173"/>
      <c r="CE724" s="749" t="e">
        <f t="shared" si="1233"/>
        <v>#DIV/0!</v>
      </c>
    </row>
    <row r="725" spans="1:12295" s="257" customFormat="1" ht="54" hidden="1" customHeight="1" x14ac:dyDescent="0.3">
      <c r="B725" s="564" t="s">
        <v>22</v>
      </c>
      <c r="C725" s="256" t="s">
        <v>254</v>
      </c>
      <c r="D725" s="729">
        <f t="shared" si="1324"/>
        <v>0</v>
      </c>
      <c r="E725" s="119"/>
      <c r="F725" s="119"/>
      <c r="G725" s="119"/>
      <c r="H725" s="119"/>
      <c r="I725" s="35"/>
      <c r="J725" s="119"/>
      <c r="K725" s="729">
        <f t="shared" si="1325"/>
        <v>1796991.85803</v>
      </c>
      <c r="L725" s="749" t="e">
        <f t="shared" si="1255"/>
        <v>#DIV/0!</v>
      </c>
      <c r="M725" s="119"/>
      <c r="N725" s="115"/>
      <c r="O725" s="119"/>
      <c r="P725" s="115"/>
      <c r="Q725" s="119"/>
      <c r="R725" s="115"/>
      <c r="S725" s="119"/>
      <c r="T725" s="115"/>
      <c r="U725" s="729">
        <v>1796991.85803</v>
      </c>
      <c r="V725" s="35">
        <f t="shared" si="1286"/>
        <v>0</v>
      </c>
      <c r="W725" s="35"/>
      <c r="X725" s="35"/>
      <c r="Y725" s="35"/>
      <c r="Z725" s="35">
        <f t="shared" si="1287"/>
        <v>0</v>
      </c>
      <c r="AA725" s="35">
        <f>E725</f>
        <v>0</v>
      </c>
      <c r="AB725" s="35"/>
      <c r="AC725" s="35"/>
      <c r="AD725" s="35"/>
      <c r="AE725" s="35"/>
      <c r="AF725" s="749" t="e">
        <f t="shared" si="1256"/>
        <v>#DIV/0!</v>
      </c>
      <c r="AG725" s="35"/>
      <c r="AH725" s="749"/>
      <c r="AI725" s="35"/>
      <c r="AJ725" s="35"/>
      <c r="AK725" s="35"/>
      <c r="AL725" s="35"/>
      <c r="AM725" s="35"/>
      <c r="AN725" s="35"/>
      <c r="AO725" s="35"/>
      <c r="AP725" s="31">
        <f t="shared" si="1326"/>
        <v>0</v>
      </c>
      <c r="AQ725" s="31"/>
      <c r="AR725" s="35"/>
      <c r="AS725" s="749" t="e">
        <f t="shared" si="1258"/>
        <v>#DIV/0!</v>
      </c>
      <c r="AT725" s="35"/>
      <c r="AU725" s="749" t="e">
        <f t="shared" si="1260"/>
        <v>#DIV/0!</v>
      </c>
      <c r="AV725" s="35"/>
      <c r="AW725" s="749" t="e">
        <f t="shared" si="1261"/>
        <v>#DIV/0!</v>
      </c>
      <c r="AX725" s="35"/>
      <c r="AY725" s="749" t="e">
        <f t="shared" si="1262"/>
        <v>#DIV/0!</v>
      </c>
      <c r="AZ725" s="35"/>
      <c r="BA725" s="749" t="e">
        <f t="shared" si="1263"/>
        <v>#DIV/0!</v>
      </c>
      <c r="BB725" s="35"/>
      <c r="BC725" s="119">
        <f t="shared" si="1293"/>
        <v>0</v>
      </c>
      <c r="BD725" s="119">
        <f t="shared" si="1294"/>
        <v>0</v>
      </c>
      <c r="BE725" s="35"/>
      <c r="BF725" s="35"/>
      <c r="BG725" s="35"/>
      <c r="BH725" s="35"/>
      <c r="BI725" s="35"/>
      <c r="BJ725" s="31">
        <f t="shared" si="1296"/>
        <v>0</v>
      </c>
      <c r="BK725" s="35"/>
      <c r="BL725" s="35"/>
      <c r="BM725" s="35"/>
      <c r="BN725" s="35">
        <f t="shared" si="1327"/>
        <v>0</v>
      </c>
      <c r="BO725" s="119">
        <f t="shared" si="1328"/>
        <v>0</v>
      </c>
      <c r="BP725" s="119"/>
      <c r="BQ725" s="119"/>
      <c r="BR725" s="119">
        <f t="shared" si="1299"/>
        <v>0</v>
      </c>
      <c r="BS725" s="35"/>
      <c r="BT725" s="31"/>
      <c r="BU725" s="35"/>
      <c r="BV725" s="173"/>
      <c r="BW725" s="173"/>
      <c r="BX725" s="173"/>
      <c r="BY725" s="173"/>
      <c r="BZ725" s="173"/>
      <c r="CE725" s="749" t="e">
        <f t="shared" si="1233"/>
        <v>#DIV/0!</v>
      </c>
    </row>
    <row r="726" spans="1:12295" s="257" customFormat="1" ht="54" hidden="1" customHeight="1" x14ac:dyDescent="0.3">
      <c r="B726" s="564" t="s">
        <v>10</v>
      </c>
      <c r="C726" s="261" t="s">
        <v>353</v>
      </c>
      <c r="D726" s="729">
        <f t="shared" si="1324"/>
        <v>0</v>
      </c>
      <c r="E726" s="195">
        <f>E727</f>
        <v>0</v>
      </c>
      <c r="F726" s="195"/>
      <c r="G726" s="195"/>
      <c r="H726" s="119"/>
      <c r="I726" s="35"/>
      <c r="J726" s="119"/>
      <c r="K726" s="729">
        <f t="shared" si="1325"/>
        <v>1796991.85803</v>
      </c>
      <c r="L726" s="749" t="e">
        <f t="shared" si="1255"/>
        <v>#DIV/0!</v>
      </c>
      <c r="M726" s="195">
        <f>M727</f>
        <v>0</v>
      </c>
      <c r="N726" s="115"/>
      <c r="O726" s="195"/>
      <c r="P726" s="115"/>
      <c r="Q726" s="195"/>
      <c r="R726" s="115"/>
      <c r="S726" s="119"/>
      <c r="T726" s="115"/>
      <c r="U726" s="729">
        <v>1796991.85803</v>
      </c>
      <c r="V726" s="35"/>
      <c r="W726" s="35"/>
      <c r="X726" s="35"/>
      <c r="Y726" s="35"/>
      <c r="Z726" s="35"/>
      <c r="AA726" s="35"/>
      <c r="AB726" s="35"/>
      <c r="AC726" s="35"/>
      <c r="AD726" s="35"/>
      <c r="AE726" s="195">
        <f t="shared" ref="AE726:AE727" si="1329">AG726</f>
        <v>0</v>
      </c>
      <c r="AF726" s="749" t="e">
        <f t="shared" si="1256"/>
        <v>#DIV/0!</v>
      </c>
      <c r="AG726" s="195">
        <f>AG727</f>
        <v>0</v>
      </c>
      <c r="AH726" s="749"/>
      <c r="AI726" s="195"/>
      <c r="AJ726" s="115"/>
      <c r="AK726" s="195"/>
      <c r="AL726" s="115"/>
      <c r="AM726" s="35"/>
      <c r="AN726" s="35"/>
      <c r="AO726" s="35"/>
      <c r="AP726" s="31"/>
      <c r="AQ726" s="31"/>
      <c r="AR726" s="195">
        <f t="shared" ref="AR726:AR727" si="1330">AT726</f>
        <v>0</v>
      </c>
      <c r="AS726" s="749" t="e">
        <f t="shared" si="1258"/>
        <v>#DIV/0!</v>
      </c>
      <c r="AT726" s="195">
        <f>AT727</f>
        <v>0</v>
      </c>
      <c r="AU726" s="749" t="e">
        <f t="shared" si="1260"/>
        <v>#DIV/0!</v>
      </c>
      <c r="AV726" s="195"/>
      <c r="AW726" s="749" t="e">
        <f t="shared" si="1261"/>
        <v>#DIV/0!</v>
      </c>
      <c r="AX726" s="195"/>
      <c r="AY726" s="749" t="e">
        <f t="shared" si="1262"/>
        <v>#DIV/0!</v>
      </c>
      <c r="AZ726" s="35"/>
      <c r="BA726" s="749" t="e">
        <f t="shared" si="1263"/>
        <v>#DIV/0!</v>
      </c>
      <c r="BB726" s="35"/>
      <c r="BC726" s="119"/>
      <c r="BD726" s="119"/>
      <c r="BE726" s="195">
        <f t="shared" ref="BE726:BE737" si="1331">BF726</f>
        <v>0</v>
      </c>
      <c r="BF726" s="195">
        <f>BF727</f>
        <v>0</v>
      </c>
      <c r="BG726" s="195"/>
      <c r="BH726" s="35"/>
      <c r="BI726" s="35"/>
      <c r="BJ726" s="31"/>
      <c r="BK726" s="35"/>
      <c r="BL726" s="35"/>
      <c r="BM726" s="35"/>
      <c r="BN726" s="35"/>
      <c r="BO726" s="119"/>
      <c r="BP726" s="119"/>
      <c r="BQ726" s="119"/>
      <c r="BR726" s="119"/>
      <c r="BS726" s="35"/>
      <c r="BT726" s="31"/>
      <c r="BU726" s="195">
        <f t="shared" ref="BU726:BU727" si="1332">BV726</f>
        <v>0</v>
      </c>
      <c r="BV726" s="195">
        <f>BV727</f>
        <v>0</v>
      </c>
      <c r="BW726" s="195"/>
      <c r="BX726" s="195"/>
      <c r="BY726" s="173"/>
      <c r="BZ726" s="173"/>
      <c r="CE726" s="749" t="e">
        <f t="shared" si="1233"/>
        <v>#DIV/0!</v>
      </c>
    </row>
    <row r="727" spans="1:12295" s="45" customFormat="1" ht="54" hidden="1" customHeight="1" x14ac:dyDescent="0.25">
      <c r="B727" s="564"/>
      <c r="C727" s="98" t="s">
        <v>31</v>
      </c>
      <c r="D727" s="729">
        <f t="shared" si="1324"/>
        <v>0</v>
      </c>
      <c r="E727" s="665">
        <f>E730</f>
        <v>0</v>
      </c>
      <c r="F727" s="665"/>
      <c r="G727" s="665"/>
      <c r="H727" s="665"/>
      <c r="I727" s="665"/>
      <c r="J727" s="665">
        <f>K727+M727+Q727</f>
        <v>1796991.85803</v>
      </c>
      <c r="K727" s="729">
        <f t="shared" si="1325"/>
        <v>1796991.85803</v>
      </c>
      <c r="L727" s="749" t="e">
        <f t="shared" si="1255"/>
        <v>#DIV/0!</v>
      </c>
      <c r="M727" s="665">
        <f>M730</f>
        <v>0</v>
      </c>
      <c r="N727" s="734"/>
      <c r="O727" s="665"/>
      <c r="P727" s="734"/>
      <c r="Q727" s="665"/>
      <c r="R727" s="734"/>
      <c r="S727" s="665"/>
      <c r="T727" s="734"/>
      <c r="U727" s="729">
        <v>1796991.85803</v>
      </c>
      <c r="V727" s="665" t="e">
        <f t="shared" ref="V727" si="1333">W727+X727+Y727</f>
        <v>#REF!</v>
      </c>
      <c r="W727" s="665" t="e">
        <f>W464+W654+#REF!</f>
        <v>#REF!</v>
      </c>
      <c r="X727" s="665"/>
      <c r="Y727" s="665"/>
      <c r="Z727" s="665" t="e">
        <f t="shared" ref="Z727" si="1334">AA727+AB727</f>
        <v>#REF!</v>
      </c>
      <c r="AA727" s="665" t="e">
        <f>AA464+AA654+#REF!</f>
        <v>#REF!</v>
      </c>
      <c r="AB727" s="665">
        <f>H727</f>
        <v>0</v>
      </c>
      <c r="AC727" s="665"/>
      <c r="AD727" s="734"/>
      <c r="AE727" s="665">
        <f t="shared" si="1329"/>
        <v>0</v>
      </c>
      <c r="AF727" s="749" t="e">
        <f t="shared" si="1256"/>
        <v>#DIV/0!</v>
      </c>
      <c r="AG727" s="665">
        <f>AG730</f>
        <v>0</v>
      </c>
      <c r="AH727" s="749"/>
      <c r="AI727" s="665"/>
      <c r="AJ727" s="734"/>
      <c r="AK727" s="665"/>
      <c r="AL727" s="734"/>
      <c r="AM727" s="665"/>
      <c r="AN727" s="734"/>
      <c r="AO727" s="665"/>
      <c r="AP727" s="665">
        <f t="shared" ref="AP727" si="1335">AR727+AT727+AX727</f>
        <v>0</v>
      </c>
      <c r="AQ727" s="734"/>
      <c r="AR727" s="665">
        <f t="shared" si="1330"/>
        <v>0</v>
      </c>
      <c r="AS727" s="749" t="e">
        <f t="shared" si="1258"/>
        <v>#DIV/0!</v>
      </c>
      <c r="AT727" s="665">
        <f>AT730</f>
        <v>0</v>
      </c>
      <c r="AU727" s="749" t="e">
        <f t="shared" si="1260"/>
        <v>#DIV/0!</v>
      </c>
      <c r="AV727" s="665"/>
      <c r="AW727" s="749" t="e">
        <f t="shared" si="1261"/>
        <v>#DIV/0!</v>
      </c>
      <c r="AX727" s="665"/>
      <c r="AY727" s="749" t="e">
        <f t="shared" si="1262"/>
        <v>#DIV/0!</v>
      </c>
      <c r="AZ727" s="665"/>
      <c r="BA727" s="749" t="e">
        <f t="shared" si="1263"/>
        <v>#DIV/0!</v>
      </c>
      <c r="BB727" s="665"/>
      <c r="BC727" s="665"/>
      <c r="BD727" s="665"/>
      <c r="BE727" s="665">
        <f t="shared" si="1331"/>
        <v>0</v>
      </c>
      <c r="BF727" s="665">
        <f>BF730</f>
        <v>0</v>
      </c>
      <c r="BG727" s="665"/>
      <c r="BH727" s="665"/>
      <c r="BI727" s="665"/>
      <c r="BJ727" s="665" t="e">
        <f t="shared" ref="BJ727" si="1336">BK727+BL727+BM727</f>
        <v>#REF!</v>
      </c>
      <c r="BK727" s="665" t="e">
        <f>BK464+BK654+#REF!</f>
        <v>#REF!</v>
      </c>
      <c r="BL727" s="665"/>
      <c r="BM727" s="665"/>
      <c r="BN727" s="665" t="e">
        <f t="shared" ref="BN727" si="1337">BO727+BR727+BS727</f>
        <v>#REF!</v>
      </c>
      <c r="BO727" s="665" t="e">
        <f>BO464+BO654+#REF!</f>
        <v>#REF!</v>
      </c>
      <c r="BP727" s="665"/>
      <c r="BQ727" s="665"/>
      <c r="BR727" s="665"/>
      <c r="BS727" s="665"/>
      <c r="BT727" s="665"/>
      <c r="BU727" s="665">
        <f t="shared" si="1332"/>
        <v>0</v>
      </c>
      <c r="BV727" s="542">
        <f>BV730</f>
        <v>0</v>
      </c>
      <c r="BW727" s="557"/>
      <c r="BX727" s="542"/>
      <c r="BY727" s="542"/>
      <c r="BZ727" s="542"/>
      <c r="CE727" s="749" t="e">
        <f t="shared" si="1233"/>
        <v>#DIV/0!</v>
      </c>
    </row>
    <row r="728" spans="1:12295" s="45" customFormat="1" ht="175.5" hidden="1" customHeight="1" x14ac:dyDescent="0.25">
      <c r="B728" s="564" t="s">
        <v>457</v>
      </c>
      <c r="C728" s="100" t="s">
        <v>526</v>
      </c>
      <c r="D728" s="729">
        <f t="shared" si="1324"/>
        <v>0</v>
      </c>
      <c r="E728" s="723"/>
      <c r="F728" s="723"/>
      <c r="G728" s="723"/>
      <c r="H728" s="723"/>
      <c r="I728" s="729">
        <v>0</v>
      </c>
      <c r="J728" s="729">
        <f>K728-D728</f>
        <v>0</v>
      </c>
      <c r="K728" s="729">
        <f t="shared" si="1325"/>
        <v>0</v>
      </c>
      <c r="L728" s="749" t="e">
        <f t="shared" si="1255"/>
        <v>#DIV/0!</v>
      </c>
      <c r="M728" s="723"/>
      <c r="N728" s="734"/>
      <c r="O728" s="723"/>
      <c r="P728" s="734"/>
      <c r="Q728" s="723"/>
      <c r="R728" s="734"/>
      <c r="S728" s="723"/>
      <c r="T728" s="734"/>
      <c r="U728" s="729"/>
      <c r="V728" s="723"/>
      <c r="W728" s="723"/>
      <c r="X728" s="723"/>
      <c r="Y728" s="723"/>
      <c r="Z728" s="723"/>
      <c r="AA728" s="723"/>
      <c r="AB728" s="723"/>
      <c r="AC728" s="723"/>
      <c r="AD728" s="734"/>
      <c r="AE728" s="723"/>
      <c r="AF728" s="749" t="e">
        <f t="shared" si="1256"/>
        <v>#DIV/0!</v>
      </c>
      <c r="AG728" s="723"/>
      <c r="AH728" s="749"/>
      <c r="AI728" s="723"/>
      <c r="AJ728" s="734"/>
      <c r="AK728" s="723"/>
      <c r="AL728" s="734"/>
      <c r="AM728" s="723"/>
      <c r="AN728" s="734"/>
      <c r="AO728" s="723"/>
      <c r="AP728" s="723"/>
      <c r="AQ728" s="734"/>
      <c r="AR728" s="723"/>
      <c r="AS728" s="749"/>
      <c r="AT728" s="723"/>
      <c r="AU728" s="749"/>
      <c r="AV728" s="723"/>
      <c r="AW728" s="749"/>
      <c r="AX728" s="723"/>
      <c r="AY728" s="749"/>
      <c r="AZ728" s="723"/>
      <c r="BA728" s="749"/>
      <c r="BB728" s="723"/>
      <c r="BC728" s="723"/>
      <c r="BD728" s="723"/>
      <c r="BE728" s="723"/>
      <c r="BF728" s="723"/>
      <c r="BG728" s="723"/>
      <c r="BH728" s="723"/>
      <c r="BI728" s="723"/>
      <c r="BJ728" s="723"/>
      <c r="BK728" s="723"/>
      <c r="BL728" s="723"/>
      <c r="BM728" s="723"/>
      <c r="BN728" s="723"/>
      <c r="BO728" s="723"/>
      <c r="BP728" s="723"/>
      <c r="BQ728" s="723"/>
      <c r="BR728" s="723"/>
      <c r="BS728" s="723"/>
      <c r="BT728" s="723"/>
      <c r="BU728" s="723"/>
      <c r="BV728" s="723"/>
      <c r="BW728" s="723"/>
      <c r="BX728" s="723"/>
      <c r="BY728" s="723"/>
      <c r="BZ728" s="723"/>
      <c r="CE728" s="749" t="e">
        <f t="shared" si="1233"/>
        <v>#DIV/0!</v>
      </c>
    </row>
    <row r="729" spans="1:12295" s="176" customFormat="1" ht="243" customHeight="1" x14ac:dyDescent="0.3">
      <c r="A729" s="204"/>
      <c r="B729" s="564" t="s">
        <v>457</v>
      </c>
      <c r="C729" s="100" t="s">
        <v>484</v>
      </c>
      <c r="D729" s="891">
        <f>I729</f>
        <v>107000</v>
      </c>
      <c r="E729" s="891"/>
      <c r="F729" s="891"/>
      <c r="G729" s="891"/>
      <c r="H729" s="891"/>
      <c r="I729" s="891">
        <v>107000</v>
      </c>
      <c r="J729" s="891">
        <f>U729-I729</f>
        <v>-107000</v>
      </c>
      <c r="K729" s="891">
        <f>U729</f>
        <v>0</v>
      </c>
      <c r="L729" s="746">
        <f t="shared" si="1255"/>
        <v>0</v>
      </c>
      <c r="M729" s="891"/>
      <c r="N729" s="891"/>
      <c r="O729" s="891"/>
      <c r="P729" s="891"/>
      <c r="Q729" s="891"/>
      <c r="R729" s="891"/>
      <c r="S729" s="891"/>
      <c r="T729" s="891"/>
      <c r="U729" s="891"/>
      <c r="V729" s="891"/>
      <c r="W729" s="891"/>
      <c r="X729" s="891"/>
      <c r="Y729" s="891"/>
      <c r="Z729" s="891"/>
      <c r="AA729" s="891"/>
      <c r="AB729" s="891"/>
      <c r="AC729" s="891"/>
      <c r="AD729" s="891"/>
      <c r="AE729" s="891">
        <f>AO729</f>
        <v>0</v>
      </c>
      <c r="AF729" s="746">
        <f t="shared" si="1256"/>
        <v>0</v>
      </c>
      <c r="AG729" s="891"/>
      <c r="AH729" s="746"/>
      <c r="AI729" s="891"/>
      <c r="AJ729" s="891"/>
      <c r="AK729" s="891"/>
      <c r="AL729" s="891"/>
      <c r="AM729" s="891"/>
      <c r="AN729" s="891"/>
      <c r="AO729" s="891"/>
      <c r="AP729" s="891">
        <f>BB729-AE729</f>
        <v>107000</v>
      </c>
      <c r="AQ729" s="891"/>
      <c r="AR729" s="891">
        <f>BB729</f>
        <v>107000</v>
      </c>
      <c r="AS729" s="746">
        <f t="shared" si="1258"/>
        <v>1</v>
      </c>
      <c r="AT729" s="891"/>
      <c r="AU729" s="746"/>
      <c r="AV729" s="891"/>
      <c r="AW729" s="746"/>
      <c r="AX729" s="891"/>
      <c r="AY729" s="746"/>
      <c r="AZ729" s="891"/>
      <c r="BA729" s="746"/>
      <c r="BB729" s="891">
        <f>D729</f>
        <v>107000</v>
      </c>
      <c r="BC729" s="891"/>
      <c r="BD729" s="891"/>
      <c r="BE729" s="891">
        <v>0</v>
      </c>
      <c r="BF729" s="891"/>
      <c r="BG729" s="891"/>
      <c r="BH729" s="891"/>
      <c r="BI729" s="891"/>
      <c r="BJ729" s="891"/>
      <c r="BK729" s="891"/>
      <c r="BL729" s="891"/>
      <c r="BM729" s="891"/>
      <c r="BN729" s="891">
        <f>BS729</f>
        <v>111000</v>
      </c>
      <c r="BO729" s="891"/>
      <c r="BP729" s="891"/>
      <c r="BQ729" s="891"/>
      <c r="BR729" s="891"/>
      <c r="BS729" s="891">
        <v>111000</v>
      </c>
      <c r="BT729" s="891">
        <v>0</v>
      </c>
      <c r="BU729" s="891">
        <f>BZ729</f>
        <v>111000</v>
      </c>
      <c r="BV729" s="891"/>
      <c r="BW729" s="891"/>
      <c r="BX729" s="891"/>
      <c r="BY729" s="891"/>
      <c r="BZ729" s="891">
        <v>111000</v>
      </c>
      <c r="CA729" s="891"/>
      <c r="CB729" s="891"/>
      <c r="CC729" s="891"/>
      <c r="CD729" s="891"/>
      <c r="CE729" s="746">
        <f t="shared" si="1233"/>
        <v>1</v>
      </c>
      <c r="CF729" s="891"/>
      <c r="CG729" s="891"/>
      <c r="CH729" s="891"/>
      <c r="CI729" s="891"/>
      <c r="CJ729" s="891"/>
      <c r="CK729" s="891"/>
      <c r="CL729" s="891"/>
      <c r="CM729" s="891"/>
      <c r="CN729" s="891"/>
      <c r="CO729" s="89"/>
      <c r="CP729" s="89"/>
      <c r="CQ729" s="89"/>
      <c r="CR729" s="89"/>
      <c r="CS729" s="89"/>
      <c r="CT729" s="891"/>
      <c r="CU729" s="891"/>
      <c r="CV729" s="89"/>
      <c r="CW729" s="89"/>
      <c r="CX729" s="891"/>
      <c r="CY729" s="891"/>
      <c r="CZ729" s="89"/>
      <c r="DA729" s="89"/>
      <c r="DB729" s="891"/>
      <c r="DC729" s="891"/>
      <c r="DD729" s="891"/>
      <c r="DE729" s="891"/>
      <c r="DF729" s="891"/>
      <c r="DG729" s="891"/>
      <c r="DH729" s="891"/>
      <c r="DI729" s="89"/>
      <c r="DJ729" s="89"/>
      <c r="DK729" s="891"/>
      <c r="DL729" s="891"/>
      <c r="DM729" s="89"/>
      <c r="DN729" s="89"/>
      <c r="DO729" s="891"/>
      <c r="DP729" s="891"/>
      <c r="DQ729" s="891"/>
      <c r="DR729" s="891"/>
      <c r="DS729" s="891"/>
      <c r="DT729" s="204"/>
      <c r="DU729" s="108"/>
      <c r="DV729" s="891"/>
      <c r="DW729" s="891"/>
      <c r="DX729" s="891"/>
      <c r="DY729" s="891"/>
      <c r="DZ729" s="891"/>
      <c r="EA729" s="891"/>
      <c r="EB729" s="891"/>
      <c r="EC729" s="169"/>
      <c r="ED729" s="169"/>
      <c r="EE729" s="169"/>
      <c r="EF729" s="169"/>
      <c r="EG729" s="169"/>
      <c r="EH729" s="169"/>
      <c r="EI729" s="169"/>
      <c r="EJ729" s="169"/>
      <c r="EK729" s="169"/>
      <c r="EL729" s="169"/>
      <c r="EM729" s="169"/>
      <c r="EN729" s="169"/>
      <c r="EO729" s="169"/>
      <c r="EP729" s="169"/>
      <c r="EQ729" s="169"/>
      <c r="ER729" s="169"/>
      <c r="ES729" s="169"/>
      <c r="ET729" s="169"/>
      <c r="EU729" s="169"/>
      <c r="EV729" s="169"/>
      <c r="EW729" s="169"/>
      <c r="EX729" s="169"/>
      <c r="EY729" s="169"/>
      <c r="EZ729" s="169"/>
      <c r="FA729" s="169"/>
      <c r="FB729" s="169"/>
      <c r="FC729" s="169"/>
      <c r="FD729" s="169"/>
      <c r="FE729" s="169"/>
      <c r="FF729" s="169"/>
      <c r="FG729" s="169"/>
      <c r="FH729" s="169"/>
      <c r="FI729" s="169"/>
      <c r="FJ729" s="169"/>
      <c r="FK729" s="169"/>
      <c r="FL729" s="169"/>
      <c r="FM729" s="169"/>
      <c r="FN729" s="169"/>
      <c r="FO729" s="169"/>
      <c r="FP729" s="169"/>
      <c r="FQ729" s="169"/>
      <c r="FR729" s="169"/>
      <c r="FS729" s="169"/>
      <c r="FT729" s="169"/>
      <c r="FU729" s="891"/>
      <c r="FV729" s="891"/>
      <c r="FW729" s="891"/>
      <c r="FX729" s="891"/>
      <c r="FY729" s="891"/>
      <c r="FZ729" s="891"/>
      <c r="GA729" s="891"/>
      <c r="GB729" s="891"/>
      <c r="GC729" s="891"/>
      <c r="GD729" s="891"/>
      <c r="GE729" s="891"/>
      <c r="GF729" s="891"/>
      <c r="GG729" s="891"/>
      <c r="GH729" s="891"/>
      <c r="GI729" s="891"/>
      <c r="GJ729" s="891"/>
      <c r="GK729" s="891"/>
      <c r="GL729" s="891"/>
      <c r="GM729" s="891"/>
      <c r="GN729" s="891"/>
      <c r="GO729" s="891"/>
      <c r="GP729" s="891"/>
      <c r="GQ729" s="891"/>
      <c r="GR729" s="891"/>
      <c r="GS729" s="89"/>
      <c r="GT729" s="89"/>
      <c r="GU729" s="89"/>
      <c r="GV729" s="89"/>
      <c r="GW729" s="89"/>
      <c r="GX729" s="891"/>
      <c r="GY729" s="891"/>
      <c r="GZ729" s="89"/>
      <c r="HA729" s="89"/>
      <c r="HB729" s="891"/>
      <c r="HC729" s="891"/>
      <c r="HD729" s="89"/>
      <c r="HE729" s="89"/>
      <c r="HF729" s="891"/>
      <c r="HG729" s="891"/>
      <c r="HH729" s="891"/>
      <c r="HI729" s="891"/>
      <c r="HJ729" s="891"/>
      <c r="HK729" s="891"/>
      <c r="HL729" s="891"/>
      <c r="HM729" s="89"/>
      <c r="HN729" s="89"/>
      <c r="HO729" s="891"/>
      <c r="HP729" s="891"/>
      <c r="HQ729" s="89"/>
      <c r="HR729" s="89"/>
      <c r="HS729" s="891"/>
      <c r="HT729" s="891"/>
      <c r="HU729" s="891"/>
      <c r="HV729" s="891"/>
      <c r="HW729" s="891"/>
      <c r="HX729" s="204"/>
      <c r="HY729" s="108"/>
      <c r="HZ729" s="891"/>
      <c r="IA729" s="891"/>
      <c r="IB729" s="891"/>
      <c r="IC729" s="891"/>
      <c r="ID729" s="891"/>
      <c r="IE729" s="891"/>
      <c r="IF729" s="891"/>
      <c r="IG729" s="169"/>
      <c r="IH729" s="169"/>
      <c r="II729" s="169"/>
      <c r="IJ729" s="169"/>
      <c r="IK729" s="169"/>
      <c r="IL729" s="169"/>
      <c r="IM729" s="169"/>
      <c r="IN729" s="169"/>
      <c r="IO729" s="169"/>
      <c r="IP729" s="169"/>
      <c r="IQ729" s="169"/>
      <c r="IR729" s="169"/>
      <c r="IS729" s="169"/>
      <c r="IT729" s="169"/>
      <c r="IU729" s="169"/>
      <c r="IV729" s="169"/>
      <c r="IW729" s="169"/>
      <c r="IX729" s="169"/>
      <c r="IY729" s="169"/>
      <c r="IZ729" s="169"/>
      <c r="JA729" s="169"/>
      <c r="JB729" s="169"/>
      <c r="JC729" s="169"/>
      <c r="JD729" s="169"/>
      <c r="JE729" s="169"/>
      <c r="JF729" s="169"/>
      <c r="JG729" s="169"/>
      <c r="JH729" s="169"/>
      <c r="JI729" s="169"/>
      <c r="JJ729" s="169"/>
      <c r="JK729" s="169"/>
      <c r="JL729" s="169"/>
      <c r="JM729" s="169"/>
      <c r="JN729" s="169"/>
      <c r="JO729" s="169"/>
      <c r="JP729" s="169"/>
      <c r="JQ729" s="169"/>
      <c r="JR729" s="169"/>
      <c r="JS729" s="169"/>
      <c r="JT729" s="169"/>
      <c r="JU729" s="169"/>
      <c r="JV729" s="169"/>
      <c r="JW729" s="169"/>
      <c r="JX729" s="169"/>
      <c r="JY729" s="891"/>
      <c r="JZ729" s="891"/>
      <c r="KA729" s="891"/>
      <c r="KB729" s="891"/>
      <c r="KC729" s="891"/>
      <c r="KD729" s="891"/>
      <c r="KE729" s="891"/>
      <c r="KF729" s="891"/>
      <c r="KG729" s="891"/>
      <c r="KH729" s="891"/>
      <c r="KI729" s="891"/>
      <c r="KJ729" s="891"/>
      <c r="KK729" s="891"/>
      <c r="KL729" s="891"/>
      <c r="KM729" s="891"/>
      <c r="KN729" s="891"/>
      <c r="KO729" s="891"/>
      <c r="KP729" s="891"/>
      <c r="KQ729" s="891"/>
      <c r="KR729" s="891"/>
      <c r="KS729" s="891"/>
      <c r="KT729" s="891"/>
      <c r="KU729" s="891"/>
      <c r="KV729" s="891"/>
      <c r="KW729" s="89"/>
      <c r="KX729" s="89"/>
      <c r="KY729" s="89"/>
      <c r="KZ729" s="89"/>
      <c r="LA729" s="89"/>
      <c r="LB729" s="891"/>
      <c r="LC729" s="891"/>
      <c r="LD729" s="89"/>
      <c r="LE729" s="89"/>
      <c r="LF729" s="891"/>
      <c r="LG729" s="891"/>
      <c r="LH729" s="89"/>
      <c r="LI729" s="89"/>
      <c r="LJ729" s="891"/>
      <c r="LK729" s="891"/>
      <c r="LL729" s="891"/>
      <c r="LM729" s="891"/>
      <c r="LN729" s="891"/>
      <c r="LO729" s="891"/>
      <c r="LP729" s="891"/>
      <c r="LQ729" s="89"/>
      <c r="LR729" s="89"/>
      <c r="LS729" s="891"/>
      <c r="LT729" s="891"/>
      <c r="LU729" s="89"/>
      <c r="LV729" s="89"/>
      <c r="LW729" s="891"/>
      <c r="LX729" s="891"/>
      <c r="LY729" s="891"/>
      <c r="LZ729" s="891"/>
      <c r="MA729" s="891"/>
      <c r="MB729" s="204"/>
      <c r="MC729" s="108"/>
      <c r="MD729" s="891"/>
      <c r="ME729" s="891"/>
      <c r="MF729" s="891"/>
      <c r="MG729" s="891"/>
      <c r="MH729" s="891"/>
      <c r="MI729" s="891"/>
      <c r="MJ729" s="891"/>
      <c r="MK729" s="169"/>
      <c r="ML729" s="169"/>
      <c r="MM729" s="169"/>
      <c r="MN729" s="169"/>
      <c r="MO729" s="169"/>
      <c r="MP729" s="169"/>
      <c r="MQ729" s="169"/>
      <c r="MR729" s="169"/>
      <c r="MS729" s="169"/>
      <c r="MT729" s="169"/>
      <c r="MU729" s="169"/>
      <c r="MV729" s="169"/>
      <c r="MW729" s="169"/>
      <c r="MX729" s="169"/>
      <c r="MY729" s="169"/>
      <c r="MZ729" s="169"/>
      <c r="NA729" s="169"/>
      <c r="NB729" s="169"/>
      <c r="NC729" s="169"/>
      <c r="ND729" s="169"/>
      <c r="NE729" s="169"/>
      <c r="NF729" s="169"/>
      <c r="NG729" s="169"/>
      <c r="NH729" s="169"/>
      <c r="NI729" s="169"/>
      <c r="NJ729" s="169"/>
      <c r="NK729" s="169"/>
      <c r="NL729" s="169"/>
      <c r="NM729" s="169"/>
      <c r="NN729" s="169"/>
      <c r="NO729" s="169"/>
      <c r="NP729" s="169"/>
      <c r="NQ729" s="169"/>
      <c r="NR729" s="169"/>
      <c r="NS729" s="169"/>
      <c r="NT729" s="169"/>
      <c r="NU729" s="169"/>
      <c r="NV729" s="169"/>
      <c r="NW729" s="169"/>
      <c r="NX729" s="169"/>
      <c r="NY729" s="169"/>
      <c r="NZ729" s="169"/>
      <c r="OA729" s="169"/>
      <c r="OB729" s="169"/>
      <c r="OC729" s="891"/>
      <c r="OD729" s="891"/>
      <c r="OE729" s="891"/>
      <c r="OF729" s="891"/>
      <c r="OG729" s="891"/>
      <c r="OH729" s="891"/>
      <c r="OI729" s="891"/>
      <c r="OJ729" s="891"/>
      <c r="OK729" s="891"/>
      <c r="OL729" s="891"/>
      <c r="OM729" s="891"/>
      <c r="ON729" s="891"/>
      <c r="OO729" s="891"/>
      <c r="OP729" s="891"/>
      <c r="OQ729" s="891"/>
      <c r="OR729" s="891"/>
      <c r="OS729" s="891"/>
      <c r="OT729" s="891"/>
      <c r="OU729" s="891"/>
      <c r="OV729" s="891"/>
      <c r="OW729" s="891"/>
      <c r="OX729" s="891"/>
      <c r="OY729" s="891"/>
      <c r="OZ729" s="891"/>
      <c r="PA729" s="89"/>
      <c r="PB729" s="89"/>
      <c r="PC729" s="89"/>
      <c r="PD729" s="89"/>
      <c r="PE729" s="89"/>
      <c r="PF729" s="891"/>
      <c r="PG729" s="891"/>
      <c r="PH729" s="89"/>
      <c r="PI729" s="89"/>
      <c r="PJ729" s="891"/>
      <c r="PK729" s="891"/>
      <c r="PL729" s="89"/>
      <c r="PM729" s="89"/>
      <c r="PN729" s="891"/>
      <c r="PO729" s="891"/>
      <c r="PP729" s="891"/>
      <c r="PQ729" s="891"/>
      <c r="PR729" s="891"/>
      <c r="PS729" s="891"/>
      <c r="PT729" s="891"/>
      <c r="PU729" s="89"/>
      <c r="PV729" s="89"/>
      <c r="PW729" s="891"/>
      <c r="PX729" s="891"/>
      <c r="PY729" s="89"/>
      <c r="PZ729" s="89"/>
      <c r="QA729" s="891"/>
      <c r="QB729" s="891"/>
      <c r="QC729" s="891"/>
      <c r="QD729" s="891"/>
      <c r="QE729" s="891"/>
      <c r="QF729" s="204"/>
      <c r="QG729" s="108"/>
      <c r="QH729" s="891"/>
      <c r="QI729" s="891"/>
      <c r="QJ729" s="891"/>
      <c r="QK729" s="891"/>
      <c r="QL729" s="891"/>
      <c r="QM729" s="891"/>
      <c r="QN729" s="891"/>
      <c r="QO729" s="169"/>
      <c r="QP729" s="169"/>
      <c r="QQ729" s="169"/>
      <c r="QR729" s="169"/>
      <c r="QS729" s="169"/>
      <c r="QT729" s="169"/>
      <c r="QU729" s="169"/>
      <c r="QV729" s="169"/>
      <c r="QW729" s="169"/>
      <c r="QX729" s="169"/>
      <c r="QY729" s="169"/>
      <c r="QZ729" s="169"/>
      <c r="RA729" s="169"/>
      <c r="RB729" s="169"/>
      <c r="RC729" s="169"/>
      <c r="RD729" s="169"/>
      <c r="RE729" s="169"/>
      <c r="RF729" s="169"/>
      <c r="RG729" s="169"/>
      <c r="RH729" s="169"/>
      <c r="RI729" s="169"/>
      <c r="RJ729" s="169"/>
      <c r="RK729" s="169"/>
      <c r="RL729" s="169"/>
      <c r="RM729" s="169"/>
      <c r="RN729" s="169"/>
      <c r="RO729" s="169"/>
      <c r="RP729" s="169"/>
      <c r="RQ729" s="169"/>
      <c r="RR729" s="169"/>
      <c r="RS729" s="169"/>
      <c r="RT729" s="169"/>
      <c r="RU729" s="169"/>
      <c r="RV729" s="169"/>
      <c r="RW729" s="169"/>
      <c r="RX729" s="169"/>
      <c r="RY729" s="169"/>
      <c r="RZ729" s="169"/>
      <c r="SA729" s="169"/>
      <c r="SB729" s="169"/>
      <c r="SC729" s="169"/>
      <c r="SD729" s="169"/>
      <c r="SE729" s="169"/>
      <c r="SF729" s="169"/>
      <c r="SG729" s="891"/>
      <c r="SH729" s="891"/>
      <c r="SI729" s="891"/>
      <c r="SJ729" s="891"/>
      <c r="SK729" s="891"/>
      <c r="SL729" s="891"/>
      <c r="SM729" s="891"/>
      <c r="SN729" s="891"/>
      <c r="SO729" s="891"/>
      <c r="SP729" s="891"/>
      <c r="SQ729" s="891"/>
      <c r="SR729" s="891"/>
      <c r="SS729" s="891"/>
      <c r="ST729" s="891"/>
      <c r="SU729" s="891"/>
      <c r="SV729" s="891"/>
      <c r="SW729" s="891"/>
      <c r="SX729" s="891"/>
      <c r="SY729" s="891"/>
      <c r="SZ729" s="891"/>
      <c r="TA729" s="891"/>
      <c r="TB729" s="891"/>
      <c r="TC729" s="891"/>
      <c r="TD729" s="891"/>
      <c r="TE729" s="89"/>
      <c r="TF729" s="89"/>
      <c r="TG729" s="89"/>
      <c r="TH729" s="89"/>
      <c r="TI729" s="89"/>
      <c r="TJ729" s="891"/>
      <c r="TK729" s="891"/>
      <c r="TL729" s="89"/>
      <c r="TM729" s="89"/>
      <c r="TN729" s="891"/>
      <c r="TO729" s="891"/>
      <c r="TP729" s="89"/>
      <c r="TQ729" s="89"/>
      <c r="TR729" s="891"/>
      <c r="TS729" s="891"/>
      <c r="TT729" s="891"/>
      <c r="TU729" s="891"/>
      <c r="TV729" s="891"/>
      <c r="TW729" s="891"/>
      <c r="TX729" s="891"/>
      <c r="TY729" s="89"/>
      <c r="TZ729" s="89"/>
      <c r="UA729" s="891"/>
      <c r="UB729" s="891"/>
      <c r="UC729" s="89"/>
      <c r="UD729" s="89"/>
      <c r="UE729" s="891"/>
      <c r="UF729" s="891"/>
      <c r="UG729" s="891"/>
      <c r="UH729" s="891"/>
      <c r="UI729" s="891"/>
      <c r="UJ729" s="204"/>
      <c r="UK729" s="108"/>
      <c r="UL729" s="891"/>
      <c r="UM729" s="891"/>
      <c r="UN729" s="891"/>
      <c r="UO729" s="891"/>
      <c r="UP729" s="891"/>
      <c r="UQ729" s="891"/>
      <c r="UR729" s="891"/>
      <c r="US729" s="169"/>
      <c r="UT729" s="169"/>
      <c r="UU729" s="169"/>
      <c r="UV729" s="169"/>
      <c r="UW729" s="169"/>
      <c r="UX729" s="169"/>
      <c r="UY729" s="169"/>
      <c r="UZ729" s="169"/>
      <c r="VA729" s="169"/>
      <c r="VB729" s="169"/>
      <c r="VC729" s="169"/>
      <c r="VD729" s="169"/>
      <c r="VE729" s="169"/>
      <c r="VF729" s="169"/>
      <c r="VG729" s="169"/>
      <c r="VH729" s="169"/>
      <c r="VI729" s="169"/>
      <c r="VJ729" s="169"/>
      <c r="VK729" s="169"/>
      <c r="VL729" s="169"/>
      <c r="VM729" s="169"/>
      <c r="VN729" s="169"/>
      <c r="VO729" s="169"/>
      <c r="VP729" s="169"/>
      <c r="VQ729" s="169"/>
      <c r="VR729" s="169"/>
      <c r="VS729" s="169"/>
      <c r="VT729" s="169"/>
      <c r="VU729" s="169"/>
      <c r="VV729" s="169"/>
      <c r="VW729" s="169"/>
      <c r="VX729" s="169"/>
      <c r="VY729" s="169"/>
      <c r="VZ729" s="169"/>
      <c r="WA729" s="169"/>
      <c r="WB729" s="169"/>
      <c r="WC729" s="169"/>
      <c r="WD729" s="169"/>
      <c r="WE729" s="169"/>
      <c r="WF729" s="169"/>
      <c r="WG729" s="169"/>
      <c r="WH729" s="169"/>
      <c r="WI729" s="169"/>
      <c r="WJ729" s="169"/>
      <c r="WK729" s="891"/>
      <c r="WL729" s="891"/>
      <c r="WM729" s="891"/>
      <c r="WN729" s="891"/>
      <c r="WO729" s="891"/>
      <c r="WP729" s="891"/>
      <c r="WQ729" s="891"/>
      <c r="WR729" s="891"/>
      <c r="WS729" s="891"/>
      <c r="WT729" s="891"/>
      <c r="WU729" s="891"/>
      <c r="WV729" s="891"/>
      <c r="WW729" s="891"/>
      <c r="WX729" s="891"/>
      <c r="WY729" s="891"/>
      <c r="WZ729" s="891"/>
      <c r="XA729" s="891"/>
      <c r="XB729" s="891"/>
      <c r="XC729" s="891"/>
      <c r="XD729" s="891"/>
      <c r="XE729" s="891"/>
      <c r="XF729" s="891"/>
      <c r="XG729" s="891"/>
      <c r="XH729" s="891"/>
      <c r="XI729" s="89"/>
      <c r="XJ729" s="89"/>
      <c r="XK729" s="89"/>
      <c r="XL729" s="89"/>
      <c r="XM729" s="89"/>
      <c r="XN729" s="891"/>
      <c r="XO729" s="891"/>
      <c r="XP729" s="89"/>
      <c r="XQ729" s="89"/>
      <c r="XR729" s="891"/>
      <c r="XS729" s="891"/>
      <c r="XT729" s="89"/>
      <c r="XU729" s="89"/>
      <c r="XV729" s="891"/>
      <c r="XW729" s="891"/>
      <c r="XX729" s="891"/>
      <c r="XY729" s="891"/>
      <c r="XZ729" s="891"/>
      <c r="YA729" s="891"/>
      <c r="YB729" s="891"/>
      <c r="YC729" s="89"/>
      <c r="YD729" s="89"/>
      <c r="YE729" s="891"/>
      <c r="YF729" s="891"/>
      <c r="YG729" s="89"/>
      <c r="YH729" s="89"/>
      <c r="YI729" s="891"/>
      <c r="YJ729" s="891"/>
      <c r="YK729" s="891"/>
      <c r="YL729" s="891"/>
      <c r="YM729" s="891"/>
      <c r="YN729" s="204"/>
      <c r="YO729" s="108"/>
      <c r="YP729" s="891"/>
      <c r="YQ729" s="891"/>
      <c r="YR729" s="891"/>
      <c r="YS729" s="891"/>
      <c r="YT729" s="891"/>
      <c r="YU729" s="891"/>
      <c r="YV729" s="891"/>
      <c r="YW729" s="169"/>
      <c r="YX729" s="169"/>
      <c r="YY729" s="169"/>
      <c r="YZ729" s="169"/>
      <c r="ZA729" s="169"/>
      <c r="ZB729" s="169"/>
      <c r="ZC729" s="169"/>
      <c r="ZD729" s="169"/>
      <c r="ZE729" s="169"/>
      <c r="ZF729" s="169"/>
      <c r="ZG729" s="169"/>
      <c r="ZH729" s="169"/>
      <c r="ZI729" s="169"/>
      <c r="ZJ729" s="169"/>
      <c r="ZK729" s="169"/>
      <c r="ZL729" s="169"/>
      <c r="ZM729" s="169"/>
      <c r="ZN729" s="169"/>
      <c r="ZO729" s="169"/>
      <c r="ZP729" s="169"/>
      <c r="ZQ729" s="169"/>
      <c r="ZR729" s="169"/>
      <c r="ZS729" s="169"/>
      <c r="ZT729" s="169"/>
      <c r="ZU729" s="169"/>
      <c r="ZV729" s="169"/>
      <c r="ZW729" s="169"/>
      <c r="ZX729" s="169"/>
      <c r="ZY729" s="169"/>
      <c r="ZZ729" s="169"/>
      <c r="AAA729" s="169"/>
      <c r="AAB729" s="169"/>
      <c r="AAC729" s="169"/>
      <c r="AAD729" s="169"/>
      <c r="AAE729" s="169"/>
      <c r="AAF729" s="169"/>
      <c r="AAG729" s="169"/>
      <c r="AAH729" s="169"/>
      <c r="AAI729" s="169"/>
      <c r="AAJ729" s="169"/>
      <c r="AAK729" s="169"/>
      <c r="AAL729" s="169"/>
      <c r="AAM729" s="169"/>
      <c r="AAN729" s="169"/>
      <c r="AAO729" s="891"/>
      <c r="AAP729" s="891"/>
      <c r="AAQ729" s="891"/>
      <c r="AAR729" s="891"/>
      <c r="AAS729" s="891"/>
      <c r="AAT729" s="891"/>
      <c r="AAU729" s="891"/>
      <c r="AAV729" s="891"/>
      <c r="AAW729" s="891"/>
      <c r="AAX729" s="891"/>
      <c r="AAY729" s="891"/>
      <c r="AAZ729" s="891"/>
      <c r="ABA729" s="891"/>
      <c r="ABB729" s="891"/>
      <c r="ABC729" s="891"/>
      <c r="ABD729" s="891"/>
      <c r="ABE729" s="891"/>
      <c r="ABF729" s="891"/>
      <c r="ABG729" s="891"/>
      <c r="ABH729" s="891"/>
      <c r="ABI729" s="891"/>
      <c r="ABJ729" s="891"/>
      <c r="ABK729" s="891"/>
      <c r="ABL729" s="891"/>
      <c r="ABM729" s="89"/>
      <c r="ABN729" s="89"/>
      <c r="ABO729" s="89"/>
      <c r="ABP729" s="89"/>
      <c r="ABQ729" s="89"/>
      <c r="ABR729" s="891"/>
      <c r="ABS729" s="891"/>
      <c r="ABT729" s="89"/>
      <c r="ABU729" s="89"/>
      <c r="ABV729" s="891"/>
      <c r="ABW729" s="891"/>
      <c r="ABX729" s="89"/>
      <c r="ABY729" s="89"/>
      <c r="ABZ729" s="891"/>
      <c r="ACA729" s="891"/>
      <c r="ACB729" s="891"/>
      <c r="ACC729" s="891"/>
      <c r="ACD729" s="891"/>
      <c r="ACE729" s="891"/>
      <c r="ACF729" s="891"/>
      <c r="ACG729" s="89"/>
      <c r="ACH729" s="89"/>
      <c r="ACI729" s="891"/>
      <c r="ACJ729" s="891"/>
      <c r="ACK729" s="89"/>
      <c r="ACL729" s="89"/>
      <c r="ACM729" s="891"/>
      <c r="ACN729" s="891"/>
      <c r="ACO729" s="891"/>
      <c r="ACP729" s="891"/>
      <c r="ACQ729" s="891"/>
      <c r="ACR729" s="204"/>
      <c r="ACS729" s="108"/>
      <c r="ACT729" s="891"/>
      <c r="ACU729" s="891"/>
      <c r="ACV729" s="891"/>
      <c r="ACW729" s="891"/>
      <c r="ACX729" s="891"/>
      <c r="ACY729" s="891"/>
      <c r="ACZ729" s="891"/>
      <c r="ADA729" s="169"/>
      <c r="ADB729" s="169"/>
      <c r="ADC729" s="169"/>
      <c r="ADD729" s="169"/>
      <c r="ADE729" s="169"/>
      <c r="ADF729" s="169"/>
      <c r="ADG729" s="169"/>
      <c r="ADH729" s="169"/>
      <c r="ADI729" s="169"/>
      <c r="ADJ729" s="169"/>
      <c r="ADK729" s="169"/>
      <c r="ADL729" s="169"/>
      <c r="ADM729" s="169"/>
      <c r="ADN729" s="169"/>
      <c r="ADO729" s="169"/>
      <c r="ADP729" s="169"/>
      <c r="ADQ729" s="169"/>
      <c r="ADR729" s="169"/>
      <c r="ADS729" s="169"/>
      <c r="ADT729" s="169"/>
      <c r="ADU729" s="169"/>
      <c r="ADV729" s="169"/>
      <c r="ADW729" s="169"/>
      <c r="ADX729" s="169"/>
      <c r="ADY729" s="169"/>
      <c r="ADZ729" s="169"/>
      <c r="AEA729" s="169"/>
      <c r="AEB729" s="169"/>
      <c r="AEC729" s="169"/>
      <c r="AED729" s="169"/>
      <c r="AEE729" s="169"/>
      <c r="AEF729" s="169"/>
      <c r="AEG729" s="169"/>
      <c r="AEH729" s="169"/>
      <c r="AEI729" s="169"/>
      <c r="AEJ729" s="169"/>
      <c r="AEK729" s="169"/>
      <c r="AEL729" s="169"/>
      <c r="AEM729" s="169"/>
      <c r="AEN729" s="169"/>
      <c r="AEO729" s="169"/>
      <c r="AEP729" s="169"/>
      <c r="AEQ729" s="169"/>
      <c r="AER729" s="169"/>
      <c r="AES729" s="891"/>
      <c r="AET729" s="891"/>
      <c r="AEU729" s="891"/>
      <c r="AEV729" s="891"/>
      <c r="AEW729" s="891"/>
      <c r="AEX729" s="891"/>
      <c r="AEY729" s="891"/>
      <c r="AEZ729" s="891"/>
      <c r="AFA729" s="891"/>
      <c r="AFB729" s="891"/>
      <c r="AFC729" s="891"/>
      <c r="AFD729" s="891"/>
      <c r="AFE729" s="891"/>
      <c r="AFF729" s="891"/>
      <c r="AFG729" s="891"/>
      <c r="AFH729" s="891"/>
      <c r="AFI729" s="891"/>
      <c r="AFJ729" s="891"/>
      <c r="AFK729" s="891"/>
      <c r="AFL729" s="891"/>
      <c r="AFM729" s="891"/>
      <c r="AFN729" s="891"/>
      <c r="AFO729" s="891"/>
      <c r="AFP729" s="891"/>
      <c r="AFQ729" s="89"/>
      <c r="AFR729" s="89"/>
      <c r="AFS729" s="89"/>
      <c r="AFT729" s="89"/>
      <c r="AFU729" s="89"/>
      <c r="AFV729" s="891"/>
      <c r="AFW729" s="891"/>
      <c r="AFX729" s="89"/>
      <c r="AFY729" s="89"/>
      <c r="AFZ729" s="891"/>
      <c r="AGA729" s="891"/>
      <c r="AGB729" s="89"/>
      <c r="AGC729" s="89"/>
      <c r="AGD729" s="891"/>
      <c r="AGE729" s="891"/>
      <c r="AGF729" s="891"/>
      <c r="AGG729" s="891"/>
      <c r="AGH729" s="891"/>
      <c r="AGI729" s="891"/>
      <c r="AGJ729" s="891"/>
      <c r="AGK729" s="89"/>
      <c r="AGL729" s="89"/>
      <c r="AGM729" s="891"/>
      <c r="AGN729" s="891"/>
      <c r="AGO729" s="89"/>
      <c r="AGP729" s="89"/>
      <c r="AGQ729" s="891"/>
      <c r="AGR729" s="891"/>
      <c r="AGS729" s="891"/>
      <c r="AGT729" s="891"/>
      <c r="AGU729" s="891"/>
      <c r="AGV729" s="204"/>
      <c r="AGW729" s="108"/>
      <c r="AGX729" s="891"/>
      <c r="AGY729" s="891"/>
      <c r="AGZ729" s="891"/>
      <c r="AHA729" s="891"/>
      <c r="AHB729" s="891"/>
      <c r="AHC729" s="891"/>
      <c r="AHD729" s="891"/>
      <c r="AHE729" s="169"/>
      <c r="AHF729" s="169"/>
      <c r="AHG729" s="169"/>
      <c r="AHH729" s="169"/>
      <c r="AHI729" s="169"/>
      <c r="AHJ729" s="169"/>
      <c r="AHK729" s="169"/>
      <c r="AHL729" s="169"/>
      <c r="AHM729" s="169"/>
      <c r="AHN729" s="169"/>
      <c r="AHO729" s="169"/>
      <c r="AHP729" s="169"/>
      <c r="AHQ729" s="169"/>
      <c r="AHR729" s="169"/>
      <c r="AHS729" s="169"/>
      <c r="AHT729" s="169"/>
      <c r="AHU729" s="169"/>
      <c r="AHV729" s="169"/>
      <c r="AHW729" s="169"/>
      <c r="AHX729" s="169"/>
      <c r="AHY729" s="169"/>
      <c r="AHZ729" s="169"/>
      <c r="AIA729" s="169"/>
      <c r="AIB729" s="169"/>
      <c r="AIC729" s="169"/>
      <c r="AID729" s="169"/>
      <c r="AIE729" s="169"/>
      <c r="AIF729" s="169"/>
      <c r="AIG729" s="169"/>
      <c r="AIH729" s="169"/>
      <c r="AII729" s="169"/>
      <c r="AIJ729" s="169"/>
      <c r="AIK729" s="169"/>
      <c r="AIL729" s="169"/>
      <c r="AIM729" s="169"/>
      <c r="AIN729" s="169"/>
      <c r="AIO729" s="169"/>
      <c r="AIP729" s="169"/>
      <c r="AIQ729" s="169"/>
      <c r="AIR729" s="169"/>
      <c r="AIS729" s="169"/>
      <c r="AIT729" s="169"/>
      <c r="AIU729" s="169"/>
      <c r="AIV729" s="169"/>
      <c r="AIW729" s="891"/>
      <c r="AIX729" s="891"/>
      <c r="AIY729" s="891"/>
      <c r="AIZ729" s="891"/>
      <c r="AJA729" s="891"/>
      <c r="AJB729" s="891"/>
      <c r="AJC729" s="891"/>
      <c r="AJD729" s="891"/>
      <c r="AJE729" s="891"/>
      <c r="AJF729" s="891"/>
      <c r="AJG729" s="891"/>
      <c r="AJH729" s="891"/>
      <c r="AJI729" s="891"/>
      <c r="AJJ729" s="891"/>
      <c r="AJK729" s="891"/>
      <c r="AJL729" s="891"/>
      <c r="AJM729" s="891"/>
      <c r="AJN729" s="891"/>
      <c r="AJO729" s="891"/>
      <c r="AJP729" s="891"/>
      <c r="AJQ729" s="891"/>
      <c r="AJR729" s="891"/>
      <c r="AJS729" s="891"/>
      <c r="AJT729" s="891"/>
      <c r="AJU729" s="89"/>
      <c r="AJV729" s="89"/>
      <c r="AJW729" s="89"/>
      <c r="AJX729" s="89"/>
      <c r="AJY729" s="89"/>
      <c r="AJZ729" s="891"/>
      <c r="AKA729" s="891"/>
      <c r="AKB729" s="89"/>
      <c r="AKC729" s="89"/>
      <c r="AKD729" s="891"/>
      <c r="AKE729" s="891"/>
      <c r="AKF729" s="89"/>
      <c r="AKG729" s="89"/>
      <c r="AKH729" s="891"/>
      <c r="AKI729" s="891"/>
      <c r="AKJ729" s="891"/>
      <c r="AKK729" s="891"/>
      <c r="AKL729" s="891"/>
      <c r="AKM729" s="891"/>
      <c r="AKN729" s="891"/>
      <c r="AKO729" s="89"/>
      <c r="AKP729" s="89"/>
      <c r="AKQ729" s="891"/>
      <c r="AKR729" s="891"/>
      <c r="AKS729" s="89"/>
      <c r="AKT729" s="89"/>
      <c r="AKU729" s="891"/>
      <c r="AKV729" s="891"/>
      <c r="AKW729" s="891"/>
      <c r="AKX729" s="891"/>
      <c r="AKY729" s="891"/>
      <c r="AKZ729" s="204"/>
      <c r="ALA729" s="108"/>
      <c r="ALB729" s="891"/>
      <c r="ALC729" s="891"/>
      <c r="ALD729" s="891"/>
      <c r="ALE729" s="891"/>
      <c r="ALF729" s="891"/>
      <c r="ALG729" s="891"/>
      <c r="ALH729" s="891"/>
      <c r="ALI729" s="169"/>
      <c r="ALJ729" s="169"/>
      <c r="ALK729" s="169"/>
      <c r="ALL729" s="169"/>
      <c r="ALM729" s="169"/>
      <c r="ALN729" s="169"/>
      <c r="ALO729" s="169"/>
      <c r="ALP729" s="169"/>
      <c r="ALQ729" s="169"/>
      <c r="ALR729" s="169"/>
      <c r="ALS729" s="169"/>
      <c r="ALT729" s="169"/>
      <c r="ALU729" s="169"/>
      <c r="ALV729" s="169"/>
      <c r="ALW729" s="169"/>
      <c r="ALX729" s="169"/>
      <c r="ALY729" s="169"/>
      <c r="ALZ729" s="169"/>
      <c r="AMA729" s="169"/>
      <c r="AMB729" s="169"/>
      <c r="AMC729" s="169"/>
      <c r="AMD729" s="169"/>
      <c r="AME729" s="169"/>
      <c r="AMF729" s="169"/>
      <c r="AMG729" s="169"/>
      <c r="AMH729" s="169"/>
      <c r="AMI729" s="169"/>
      <c r="AMJ729" s="169"/>
      <c r="AMK729" s="169"/>
      <c r="AML729" s="169"/>
      <c r="AMM729" s="169"/>
      <c r="AMN729" s="169"/>
      <c r="AMO729" s="169"/>
      <c r="AMP729" s="169"/>
      <c r="AMQ729" s="169"/>
      <c r="AMR729" s="169"/>
      <c r="AMS729" s="169"/>
      <c r="AMT729" s="169"/>
      <c r="AMU729" s="169"/>
      <c r="AMV729" s="169"/>
      <c r="AMW729" s="169"/>
      <c r="AMX729" s="169"/>
      <c r="AMY729" s="169"/>
      <c r="AMZ729" s="169"/>
      <c r="ANA729" s="891"/>
      <c r="ANB729" s="891"/>
      <c r="ANC729" s="891"/>
      <c r="AND729" s="891"/>
      <c r="ANE729" s="891"/>
      <c r="ANF729" s="891"/>
      <c r="ANG729" s="891"/>
      <c r="ANH729" s="891"/>
      <c r="ANI729" s="891"/>
      <c r="ANJ729" s="891"/>
      <c r="ANK729" s="891"/>
      <c r="ANL729" s="891"/>
      <c r="ANM729" s="891"/>
      <c r="ANN729" s="891"/>
      <c r="ANO729" s="891"/>
      <c r="ANP729" s="891"/>
      <c r="ANQ729" s="891"/>
      <c r="ANR729" s="891"/>
      <c r="ANS729" s="891"/>
      <c r="ANT729" s="891"/>
      <c r="ANU729" s="891"/>
      <c r="ANV729" s="891"/>
      <c r="ANW729" s="891"/>
      <c r="ANX729" s="891"/>
      <c r="ANY729" s="89"/>
      <c r="ANZ729" s="89"/>
      <c r="AOA729" s="89"/>
      <c r="AOB729" s="89"/>
      <c r="AOC729" s="89"/>
      <c r="AOD729" s="891"/>
      <c r="AOE729" s="891"/>
      <c r="AOF729" s="89"/>
      <c r="AOG729" s="89"/>
      <c r="AOH729" s="891"/>
      <c r="AOI729" s="891"/>
      <c r="AOJ729" s="89"/>
      <c r="AOK729" s="89"/>
      <c r="AOL729" s="891"/>
      <c r="AOM729" s="891"/>
      <c r="AON729" s="891"/>
      <c r="AOO729" s="891"/>
      <c r="AOP729" s="891"/>
      <c r="AOQ729" s="891"/>
      <c r="AOR729" s="891"/>
      <c r="AOS729" s="89"/>
      <c r="AOT729" s="89"/>
      <c r="AOU729" s="891"/>
      <c r="AOV729" s="891"/>
      <c r="AOW729" s="89"/>
      <c r="AOX729" s="89"/>
      <c r="AOY729" s="891"/>
      <c r="AOZ729" s="891"/>
      <c r="APA729" s="891"/>
      <c r="APB729" s="891"/>
      <c r="APC729" s="891"/>
      <c r="APD729" s="204"/>
      <c r="APE729" s="108"/>
      <c r="APF729" s="891"/>
      <c r="APG729" s="891"/>
      <c r="APH729" s="891"/>
      <c r="API729" s="891"/>
      <c r="APJ729" s="891"/>
      <c r="APK729" s="891"/>
      <c r="APL729" s="891"/>
      <c r="APM729" s="169"/>
      <c r="APN729" s="169"/>
      <c r="APO729" s="169"/>
      <c r="APP729" s="169"/>
      <c r="APQ729" s="169"/>
      <c r="APR729" s="169"/>
      <c r="APS729" s="169"/>
      <c r="APT729" s="169"/>
      <c r="APU729" s="169"/>
      <c r="APV729" s="169"/>
      <c r="APW729" s="169"/>
      <c r="APX729" s="169"/>
      <c r="APY729" s="169"/>
      <c r="APZ729" s="169"/>
      <c r="AQA729" s="169"/>
      <c r="AQB729" s="169"/>
      <c r="AQC729" s="169"/>
      <c r="AQD729" s="169"/>
      <c r="AQE729" s="169"/>
      <c r="AQF729" s="169"/>
      <c r="AQG729" s="169"/>
      <c r="AQH729" s="169"/>
      <c r="AQI729" s="169"/>
      <c r="AQJ729" s="169"/>
      <c r="AQK729" s="169"/>
      <c r="AQL729" s="169"/>
      <c r="AQM729" s="169"/>
      <c r="AQN729" s="169"/>
      <c r="AQO729" s="169"/>
      <c r="AQP729" s="169"/>
      <c r="AQQ729" s="169"/>
      <c r="AQR729" s="169"/>
      <c r="AQS729" s="169"/>
      <c r="AQT729" s="169"/>
      <c r="AQU729" s="169"/>
      <c r="AQV729" s="169"/>
      <c r="AQW729" s="169"/>
      <c r="AQX729" s="169"/>
      <c r="AQY729" s="169"/>
      <c r="AQZ729" s="169"/>
      <c r="ARA729" s="169"/>
      <c r="ARB729" s="169"/>
      <c r="ARC729" s="169"/>
      <c r="ARD729" s="169"/>
      <c r="ARE729" s="891"/>
      <c r="ARF729" s="891"/>
      <c r="ARG729" s="891"/>
      <c r="ARH729" s="891"/>
      <c r="ARI729" s="891"/>
      <c r="ARJ729" s="891"/>
      <c r="ARK729" s="891"/>
      <c r="ARL729" s="891"/>
      <c r="ARM729" s="891"/>
      <c r="ARN729" s="891"/>
      <c r="ARO729" s="891"/>
      <c r="ARP729" s="891"/>
      <c r="ARQ729" s="891"/>
      <c r="ARR729" s="891"/>
      <c r="ARS729" s="891"/>
      <c r="ART729" s="891"/>
      <c r="ARU729" s="891"/>
      <c r="ARV729" s="891"/>
      <c r="ARW729" s="891"/>
      <c r="ARX729" s="891"/>
      <c r="ARY729" s="891"/>
      <c r="ARZ729" s="891"/>
      <c r="ASA729" s="891"/>
      <c r="ASB729" s="891"/>
      <c r="ASC729" s="89"/>
      <c r="ASD729" s="89"/>
      <c r="ASE729" s="89"/>
      <c r="ASF729" s="89"/>
      <c r="ASG729" s="89"/>
      <c r="ASH729" s="891"/>
      <c r="ASI729" s="891"/>
      <c r="ASJ729" s="89"/>
      <c r="ASK729" s="89"/>
      <c r="ASL729" s="891"/>
      <c r="ASM729" s="891"/>
      <c r="ASN729" s="89"/>
      <c r="ASO729" s="89"/>
      <c r="ASP729" s="891"/>
      <c r="ASQ729" s="891"/>
      <c r="ASR729" s="891"/>
      <c r="ASS729" s="891"/>
      <c r="AST729" s="891"/>
      <c r="ASU729" s="891"/>
      <c r="ASV729" s="891"/>
      <c r="ASW729" s="89"/>
      <c r="ASX729" s="89"/>
      <c r="ASY729" s="891"/>
      <c r="ASZ729" s="891"/>
      <c r="ATA729" s="89"/>
      <c r="ATB729" s="89"/>
      <c r="ATC729" s="891"/>
      <c r="ATD729" s="891"/>
      <c r="ATE729" s="891"/>
      <c r="ATF729" s="891"/>
      <c r="ATG729" s="891"/>
      <c r="ATH729" s="204"/>
      <c r="ATI729" s="108"/>
      <c r="ATJ729" s="891"/>
      <c r="ATK729" s="891"/>
      <c r="ATL729" s="891"/>
      <c r="ATM729" s="891"/>
      <c r="ATN729" s="891"/>
      <c r="ATO729" s="891"/>
      <c r="ATP729" s="891"/>
      <c r="ATQ729" s="169"/>
      <c r="ATR729" s="169"/>
      <c r="ATS729" s="169"/>
      <c r="ATT729" s="169"/>
      <c r="ATU729" s="169"/>
      <c r="ATV729" s="169"/>
      <c r="ATW729" s="169"/>
      <c r="ATX729" s="169"/>
      <c r="ATY729" s="169"/>
      <c r="ATZ729" s="169"/>
      <c r="AUA729" s="169"/>
      <c r="AUB729" s="169"/>
      <c r="AUC729" s="169"/>
      <c r="AUD729" s="169"/>
      <c r="AUE729" s="169"/>
      <c r="AUF729" s="169"/>
      <c r="AUG729" s="169"/>
      <c r="AUH729" s="169"/>
      <c r="AUI729" s="169"/>
      <c r="AUJ729" s="169"/>
      <c r="AUK729" s="169"/>
      <c r="AUL729" s="169"/>
      <c r="AUM729" s="169"/>
      <c r="AUN729" s="169"/>
      <c r="AUO729" s="169"/>
      <c r="AUP729" s="169"/>
      <c r="AUQ729" s="169"/>
      <c r="AUR729" s="169"/>
      <c r="AUS729" s="169"/>
      <c r="AUT729" s="169"/>
      <c r="AUU729" s="169"/>
      <c r="AUV729" s="169"/>
      <c r="AUW729" s="169"/>
      <c r="AUX729" s="169"/>
      <c r="AUY729" s="169"/>
      <c r="AUZ729" s="169"/>
      <c r="AVA729" s="169"/>
      <c r="AVB729" s="169"/>
      <c r="AVC729" s="169"/>
      <c r="AVD729" s="169"/>
      <c r="AVE729" s="169"/>
      <c r="AVF729" s="169"/>
      <c r="AVG729" s="169"/>
      <c r="AVH729" s="169"/>
      <c r="AVI729" s="891"/>
      <c r="AVJ729" s="891"/>
      <c r="AVK729" s="891"/>
      <c r="AVL729" s="891"/>
      <c r="AVM729" s="891"/>
      <c r="AVN729" s="891"/>
      <c r="AVO729" s="891"/>
      <c r="AVP729" s="891"/>
      <c r="AVQ729" s="891"/>
      <c r="AVR729" s="891"/>
      <c r="AVS729" s="891"/>
      <c r="AVT729" s="891"/>
      <c r="AVU729" s="891"/>
      <c r="AVV729" s="891"/>
      <c r="AVW729" s="891"/>
      <c r="AVX729" s="891"/>
      <c r="AVY729" s="891"/>
      <c r="AVZ729" s="891"/>
      <c r="AWA729" s="891"/>
      <c r="AWB729" s="891"/>
      <c r="AWC729" s="891"/>
      <c r="AWD729" s="891"/>
      <c r="AWE729" s="891"/>
      <c r="AWF729" s="891"/>
      <c r="AWG729" s="89"/>
      <c r="AWH729" s="89"/>
      <c r="AWI729" s="89"/>
      <c r="AWJ729" s="89"/>
      <c r="AWK729" s="89"/>
      <c r="AWL729" s="891"/>
      <c r="AWM729" s="891"/>
      <c r="AWN729" s="89"/>
      <c r="AWO729" s="89"/>
      <c r="AWP729" s="891"/>
      <c r="AWQ729" s="891"/>
      <c r="AWR729" s="89"/>
      <c r="AWS729" s="89"/>
      <c r="AWT729" s="891"/>
      <c r="AWU729" s="891"/>
      <c r="AWV729" s="891"/>
      <c r="AWW729" s="891"/>
      <c r="AWX729" s="891"/>
      <c r="AWY729" s="891"/>
      <c r="AWZ729" s="891"/>
      <c r="AXA729" s="89"/>
      <c r="AXB729" s="89"/>
      <c r="AXC729" s="891"/>
      <c r="AXD729" s="891"/>
      <c r="AXE729" s="89"/>
      <c r="AXF729" s="89"/>
      <c r="AXG729" s="891"/>
      <c r="AXH729" s="891"/>
      <c r="AXI729" s="891"/>
      <c r="AXJ729" s="891"/>
      <c r="AXK729" s="891"/>
      <c r="AXL729" s="204"/>
      <c r="AXM729" s="108"/>
      <c r="AXN729" s="891"/>
      <c r="AXO729" s="891"/>
      <c r="AXP729" s="891"/>
      <c r="AXQ729" s="891"/>
      <c r="AXR729" s="891"/>
      <c r="AXS729" s="891"/>
      <c r="AXT729" s="891"/>
      <c r="AXU729" s="169"/>
      <c r="AXV729" s="169"/>
      <c r="AXW729" s="169"/>
      <c r="AXX729" s="169"/>
      <c r="AXY729" s="169"/>
      <c r="AXZ729" s="169"/>
      <c r="AYA729" s="169"/>
      <c r="AYB729" s="169"/>
      <c r="AYC729" s="169"/>
      <c r="AYD729" s="169"/>
      <c r="AYE729" s="169"/>
      <c r="AYF729" s="169"/>
      <c r="AYG729" s="169"/>
      <c r="AYH729" s="169"/>
      <c r="AYI729" s="169"/>
      <c r="AYJ729" s="169"/>
      <c r="AYK729" s="169"/>
      <c r="AYL729" s="169"/>
      <c r="AYM729" s="169"/>
      <c r="AYN729" s="169"/>
      <c r="AYO729" s="169"/>
      <c r="AYP729" s="169"/>
      <c r="AYQ729" s="169"/>
      <c r="AYR729" s="169"/>
      <c r="AYS729" s="169"/>
      <c r="AYT729" s="169"/>
      <c r="AYU729" s="169"/>
      <c r="AYV729" s="169"/>
      <c r="AYW729" s="169"/>
      <c r="AYX729" s="169"/>
      <c r="AYY729" s="169"/>
      <c r="AYZ729" s="169"/>
      <c r="AZA729" s="169"/>
      <c r="AZB729" s="169"/>
      <c r="AZC729" s="169"/>
      <c r="AZD729" s="169"/>
      <c r="AZE729" s="169"/>
      <c r="AZF729" s="169"/>
      <c r="AZG729" s="169"/>
      <c r="AZH729" s="169"/>
      <c r="AZI729" s="169"/>
      <c r="AZJ729" s="169"/>
      <c r="AZK729" s="169"/>
      <c r="AZL729" s="169"/>
      <c r="AZM729" s="891"/>
      <c r="AZN729" s="891"/>
      <c r="AZO729" s="891"/>
      <c r="AZP729" s="891"/>
      <c r="AZQ729" s="891"/>
      <c r="AZR729" s="891"/>
      <c r="AZS729" s="891"/>
      <c r="AZT729" s="891"/>
      <c r="AZU729" s="891"/>
      <c r="AZV729" s="891"/>
      <c r="AZW729" s="891"/>
      <c r="AZX729" s="891"/>
      <c r="AZY729" s="891"/>
      <c r="AZZ729" s="891"/>
      <c r="BAA729" s="891"/>
      <c r="BAB729" s="891"/>
      <c r="BAC729" s="891"/>
      <c r="BAD729" s="891"/>
      <c r="BAE729" s="891"/>
      <c r="BAF729" s="891"/>
      <c r="BAG729" s="891"/>
      <c r="BAH729" s="891"/>
      <c r="BAI729" s="891"/>
      <c r="BAJ729" s="891"/>
      <c r="BAK729" s="89"/>
      <c r="BAL729" s="89"/>
      <c r="BAM729" s="89"/>
      <c r="BAN729" s="89"/>
      <c r="BAO729" s="89"/>
      <c r="BAP729" s="891"/>
      <c r="BAQ729" s="891"/>
      <c r="BAR729" s="89"/>
      <c r="BAS729" s="89"/>
      <c r="BAT729" s="891"/>
      <c r="BAU729" s="891"/>
      <c r="BAV729" s="89"/>
      <c r="BAW729" s="89"/>
      <c r="BAX729" s="891"/>
      <c r="BAY729" s="891"/>
      <c r="BAZ729" s="891"/>
      <c r="BBA729" s="891"/>
      <c r="BBB729" s="891"/>
      <c r="BBC729" s="891"/>
      <c r="BBD729" s="891"/>
      <c r="BBE729" s="89"/>
      <c r="BBF729" s="89"/>
      <c r="BBG729" s="891"/>
      <c r="BBH729" s="891"/>
      <c r="BBI729" s="89"/>
      <c r="BBJ729" s="89"/>
      <c r="BBK729" s="891"/>
      <c r="BBL729" s="891"/>
      <c r="BBM729" s="891"/>
      <c r="BBN729" s="891"/>
      <c r="BBO729" s="891"/>
      <c r="BBP729" s="204"/>
      <c r="BBQ729" s="108"/>
      <c r="BBR729" s="891"/>
      <c r="BBS729" s="891"/>
      <c r="BBT729" s="891"/>
      <c r="BBU729" s="891"/>
      <c r="BBV729" s="891"/>
      <c r="BBW729" s="891"/>
      <c r="BBX729" s="891"/>
      <c r="BBY729" s="169"/>
      <c r="BBZ729" s="169"/>
      <c r="BCA729" s="169"/>
      <c r="BCB729" s="169"/>
      <c r="BCC729" s="169"/>
      <c r="BCD729" s="169"/>
      <c r="BCE729" s="169"/>
      <c r="BCF729" s="169"/>
      <c r="BCG729" s="169"/>
      <c r="BCH729" s="169"/>
      <c r="BCI729" s="169"/>
      <c r="BCJ729" s="169"/>
      <c r="BCK729" s="169"/>
      <c r="BCL729" s="169"/>
      <c r="BCM729" s="169"/>
      <c r="BCN729" s="169"/>
      <c r="BCO729" s="169"/>
      <c r="BCP729" s="169"/>
      <c r="BCQ729" s="169"/>
      <c r="BCR729" s="169"/>
      <c r="BCS729" s="169"/>
      <c r="BCT729" s="169"/>
      <c r="BCU729" s="169"/>
      <c r="BCV729" s="169"/>
      <c r="BCW729" s="169"/>
      <c r="BCX729" s="169"/>
      <c r="BCY729" s="169"/>
      <c r="BCZ729" s="169"/>
      <c r="BDA729" s="169"/>
      <c r="BDB729" s="169"/>
      <c r="BDC729" s="169"/>
      <c r="BDD729" s="169"/>
      <c r="BDE729" s="169"/>
      <c r="BDF729" s="169"/>
      <c r="BDG729" s="169"/>
      <c r="BDH729" s="169"/>
      <c r="BDI729" s="169"/>
      <c r="BDJ729" s="169"/>
      <c r="BDK729" s="169"/>
      <c r="BDL729" s="169"/>
      <c r="BDM729" s="169"/>
      <c r="BDN729" s="169"/>
      <c r="BDO729" s="169"/>
      <c r="BDP729" s="169"/>
      <c r="BDQ729" s="891"/>
      <c r="BDR729" s="891"/>
      <c r="BDS729" s="891"/>
      <c r="BDT729" s="891"/>
      <c r="BDU729" s="891"/>
      <c r="BDV729" s="891"/>
      <c r="BDW729" s="891"/>
      <c r="BDX729" s="891"/>
      <c r="BDY729" s="891"/>
      <c r="BDZ729" s="891"/>
      <c r="BEA729" s="891"/>
      <c r="BEB729" s="891"/>
      <c r="BEC729" s="891"/>
      <c r="BED729" s="891"/>
      <c r="BEE729" s="891"/>
      <c r="BEF729" s="891"/>
      <c r="BEG729" s="891"/>
      <c r="BEH729" s="891"/>
      <c r="BEI729" s="891"/>
      <c r="BEJ729" s="891"/>
      <c r="BEK729" s="891"/>
      <c r="BEL729" s="891"/>
      <c r="BEM729" s="891"/>
      <c r="BEN729" s="891"/>
      <c r="BEO729" s="89"/>
      <c r="BEP729" s="89"/>
      <c r="BEQ729" s="89"/>
      <c r="BER729" s="89"/>
      <c r="BES729" s="89"/>
      <c r="BET729" s="891"/>
      <c r="BEU729" s="891"/>
      <c r="BEV729" s="89"/>
      <c r="BEW729" s="89"/>
      <c r="BEX729" s="891"/>
      <c r="BEY729" s="891"/>
      <c r="BEZ729" s="89"/>
      <c r="BFA729" s="89"/>
      <c r="BFB729" s="891"/>
      <c r="BFC729" s="891"/>
      <c r="BFD729" s="891"/>
      <c r="BFE729" s="891"/>
      <c r="BFF729" s="891"/>
      <c r="BFG729" s="891"/>
      <c r="BFH729" s="891"/>
      <c r="BFI729" s="89"/>
      <c r="BFJ729" s="89"/>
      <c r="BFK729" s="891"/>
      <c r="BFL729" s="891"/>
      <c r="BFM729" s="89"/>
      <c r="BFN729" s="89"/>
      <c r="BFO729" s="891"/>
      <c r="BFP729" s="891"/>
      <c r="BFQ729" s="891"/>
      <c r="BFR729" s="891"/>
      <c r="BFS729" s="891"/>
      <c r="BFT729" s="204"/>
      <c r="BFU729" s="108"/>
      <c r="BFV729" s="891"/>
      <c r="BFW729" s="891"/>
      <c r="BFX729" s="891"/>
      <c r="BFY729" s="891"/>
      <c r="BFZ729" s="891"/>
      <c r="BGA729" s="891"/>
      <c r="BGB729" s="891"/>
      <c r="BGC729" s="169"/>
      <c r="BGD729" s="169"/>
      <c r="BGE729" s="169"/>
      <c r="BGF729" s="169"/>
      <c r="BGG729" s="169"/>
      <c r="BGH729" s="169"/>
      <c r="BGI729" s="169"/>
      <c r="BGJ729" s="169"/>
      <c r="BGK729" s="169"/>
      <c r="BGL729" s="169"/>
      <c r="BGM729" s="169"/>
      <c r="BGN729" s="169"/>
      <c r="BGO729" s="169"/>
      <c r="BGP729" s="169"/>
      <c r="BGQ729" s="169"/>
      <c r="BGR729" s="169"/>
      <c r="BGS729" s="169"/>
      <c r="BGT729" s="169"/>
      <c r="BGU729" s="169"/>
      <c r="BGV729" s="169"/>
      <c r="BGW729" s="169"/>
      <c r="BGX729" s="169"/>
      <c r="BGY729" s="169"/>
      <c r="BGZ729" s="169"/>
      <c r="BHA729" s="169"/>
      <c r="BHB729" s="169"/>
      <c r="BHC729" s="169"/>
      <c r="BHD729" s="169"/>
      <c r="BHE729" s="169"/>
      <c r="BHF729" s="169"/>
      <c r="BHG729" s="169"/>
      <c r="BHH729" s="169"/>
      <c r="BHI729" s="169"/>
      <c r="BHJ729" s="169"/>
      <c r="BHK729" s="169"/>
      <c r="BHL729" s="169"/>
      <c r="BHM729" s="169"/>
      <c r="BHN729" s="169"/>
      <c r="BHO729" s="169"/>
      <c r="BHP729" s="169"/>
      <c r="BHQ729" s="169"/>
      <c r="BHR729" s="169"/>
      <c r="BHS729" s="169"/>
      <c r="BHT729" s="169"/>
      <c r="BHU729" s="891"/>
      <c r="BHV729" s="891"/>
      <c r="BHW729" s="891"/>
      <c r="BHX729" s="891"/>
      <c r="BHY729" s="891"/>
      <c r="BHZ729" s="891"/>
      <c r="BIA729" s="891"/>
      <c r="BIB729" s="891"/>
      <c r="BIC729" s="891"/>
      <c r="BID729" s="891"/>
      <c r="BIE729" s="891"/>
      <c r="BIF729" s="891"/>
      <c r="BIG729" s="891"/>
      <c r="BIH729" s="891"/>
      <c r="BII729" s="891"/>
      <c r="BIJ729" s="891"/>
      <c r="BIK729" s="891"/>
      <c r="BIL729" s="891"/>
      <c r="BIM729" s="891"/>
      <c r="BIN729" s="891"/>
      <c r="BIO729" s="891"/>
      <c r="BIP729" s="891"/>
      <c r="BIQ729" s="891"/>
      <c r="BIR729" s="891"/>
      <c r="BIS729" s="89"/>
      <c r="BIT729" s="89"/>
      <c r="BIU729" s="89"/>
      <c r="BIV729" s="89"/>
      <c r="BIW729" s="89"/>
      <c r="BIX729" s="891"/>
      <c r="BIY729" s="891"/>
      <c r="BIZ729" s="89"/>
      <c r="BJA729" s="89"/>
      <c r="BJB729" s="891"/>
      <c r="BJC729" s="891"/>
      <c r="BJD729" s="89"/>
      <c r="BJE729" s="89"/>
      <c r="BJF729" s="891"/>
      <c r="BJG729" s="891"/>
      <c r="BJH729" s="891"/>
      <c r="BJI729" s="891"/>
      <c r="BJJ729" s="891"/>
      <c r="BJK729" s="891"/>
      <c r="BJL729" s="891"/>
      <c r="BJM729" s="89"/>
      <c r="BJN729" s="89"/>
      <c r="BJO729" s="891"/>
      <c r="BJP729" s="891"/>
      <c r="BJQ729" s="89"/>
      <c r="BJR729" s="89"/>
      <c r="BJS729" s="891"/>
      <c r="BJT729" s="891"/>
      <c r="BJU729" s="891"/>
      <c r="BJV729" s="891"/>
      <c r="BJW729" s="891"/>
      <c r="BJX729" s="204"/>
      <c r="BJY729" s="108"/>
      <c r="BJZ729" s="891"/>
      <c r="BKA729" s="891"/>
      <c r="BKB729" s="891"/>
      <c r="BKC729" s="891"/>
      <c r="BKD729" s="891"/>
      <c r="BKE729" s="891"/>
      <c r="BKF729" s="891"/>
      <c r="BKG729" s="169"/>
      <c r="BKH729" s="169"/>
      <c r="BKI729" s="169"/>
      <c r="BKJ729" s="169"/>
      <c r="BKK729" s="169"/>
      <c r="BKL729" s="169"/>
      <c r="BKM729" s="169"/>
      <c r="BKN729" s="169"/>
      <c r="BKO729" s="169"/>
      <c r="BKP729" s="169"/>
      <c r="BKQ729" s="169"/>
      <c r="BKR729" s="169"/>
      <c r="BKS729" s="169"/>
      <c r="BKT729" s="169"/>
      <c r="BKU729" s="169"/>
      <c r="BKV729" s="169"/>
      <c r="BKW729" s="169"/>
      <c r="BKX729" s="169"/>
      <c r="BKY729" s="169"/>
      <c r="BKZ729" s="169"/>
      <c r="BLA729" s="169"/>
      <c r="BLB729" s="169"/>
      <c r="BLC729" s="169"/>
      <c r="BLD729" s="169"/>
      <c r="BLE729" s="169"/>
      <c r="BLF729" s="169"/>
      <c r="BLG729" s="169"/>
      <c r="BLH729" s="169"/>
      <c r="BLI729" s="169"/>
      <c r="BLJ729" s="169"/>
      <c r="BLK729" s="169"/>
      <c r="BLL729" s="169"/>
      <c r="BLM729" s="169"/>
      <c r="BLN729" s="169"/>
      <c r="BLO729" s="169"/>
      <c r="BLP729" s="169"/>
      <c r="BLQ729" s="169"/>
      <c r="BLR729" s="169"/>
      <c r="BLS729" s="169"/>
      <c r="BLT729" s="169"/>
      <c r="BLU729" s="169"/>
      <c r="BLV729" s="169"/>
      <c r="BLW729" s="169"/>
      <c r="BLX729" s="169"/>
      <c r="BLY729" s="891"/>
      <c r="BLZ729" s="891"/>
      <c r="BMA729" s="891"/>
      <c r="BMB729" s="891"/>
      <c r="BMC729" s="891"/>
      <c r="BMD729" s="891"/>
      <c r="BME729" s="891"/>
      <c r="BMF729" s="891"/>
      <c r="BMG729" s="891"/>
      <c r="BMH729" s="891"/>
      <c r="BMI729" s="891"/>
      <c r="BMJ729" s="891"/>
      <c r="BMK729" s="891"/>
      <c r="BML729" s="891"/>
      <c r="BMM729" s="891"/>
      <c r="BMN729" s="891"/>
      <c r="BMO729" s="891"/>
      <c r="BMP729" s="891"/>
      <c r="BMQ729" s="891"/>
      <c r="BMR729" s="891"/>
      <c r="BMS729" s="891"/>
      <c r="BMT729" s="891"/>
      <c r="BMU729" s="891"/>
      <c r="BMV729" s="891"/>
      <c r="BMW729" s="89"/>
      <c r="BMX729" s="89"/>
      <c r="BMY729" s="89"/>
      <c r="BMZ729" s="89"/>
      <c r="BNA729" s="89"/>
      <c r="BNB729" s="891"/>
      <c r="BNC729" s="891"/>
      <c r="BND729" s="89"/>
      <c r="BNE729" s="89"/>
      <c r="BNF729" s="891"/>
      <c r="BNG729" s="891"/>
      <c r="BNH729" s="89"/>
      <c r="BNI729" s="89"/>
      <c r="BNJ729" s="891"/>
      <c r="BNK729" s="891"/>
      <c r="BNL729" s="891"/>
      <c r="BNM729" s="891"/>
      <c r="BNN729" s="891"/>
      <c r="BNO729" s="891"/>
      <c r="BNP729" s="891"/>
      <c r="BNQ729" s="89"/>
      <c r="BNR729" s="89"/>
      <c r="BNS729" s="891"/>
      <c r="BNT729" s="891"/>
      <c r="BNU729" s="89"/>
      <c r="BNV729" s="89"/>
      <c r="BNW729" s="891"/>
      <c r="BNX729" s="891"/>
      <c r="BNY729" s="891"/>
      <c r="BNZ729" s="891"/>
      <c r="BOA729" s="891"/>
      <c r="BOB729" s="204"/>
      <c r="BOC729" s="108"/>
      <c r="BOD729" s="891"/>
      <c r="BOE729" s="891"/>
      <c r="BOF729" s="891"/>
      <c r="BOG729" s="891"/>
      <c r="BOH729" s="891"/>
      <c r="BOI729" s="891"/>
      <c r="BOJ729" s="891"/>
      <c r="BOK729" s="169"/>
      <c r="BOL729" s="169"/>
      <c r="BOM729" s="169"/>
      <c r="BON729" s="169"/>
      <c r="BOO729" s="169"/>
      <c r="BOP729" s="169"/>
      <c r="BOQ729" s="169"/>
      <c r="BOR729" s="169"/>
      <c r="BOS729" s="169"/>
      <c r="BOT729" s="169"/>
      <c r="BOU729" s="169"/>
      <c r="BOV729" s="169"/>
      <c r="BOW729" s="169"/>
      <c r="BOX729" s="169"/>
      <c r="BOY729" s="169"/>
      <c r="BOZ729" s="169"/>
      <c r="BPA729" s="169"/>
      <c r="BPB729" s="169"/>
      <c r="BPC729" s="169"/>
      <c r="BPD729" s="169"/>
      <c r="BPE729" s="169"/>
      <c r="BPF729" s="169"/>
      <c r="BPG729" s="169"/>
      <c r="BPH729" s="169"/>
      <c r="BPI729" s="169"/>
      <c r="BPJ729" s="169"/>
      <c r="BPK729" s="169"/>
      <c r="BPL729" s="169"/>
      <c r="BPM729" s="169"/>
      <c r="BPN729" s="169"/>
      <c r="BPO729" s="169"/>
      <c r="BPP729" s="169"/>
      <c r="BPQ729" s="169"/>
      <c r="BPR729" s="169"/>
      <c r="BPS729" s="169"/>
      <c r="BPT729" s="169"/>
      <c r="BPU729" s="169"/>
      <c r="BPV729" s="169"/>
      <c r="BPW729" s="169"/>
      <c r="BPX729" s="169"/>
      <c r="BPY729" s="169"/>
      <c r="BPZ729" s="169"/>
      <c r="BQA729" s="169"/>
      <c r="BQB729" s="169"/>
      <c r="BQC729" s="891"/>
      <c r="BQD729" s="891"/>
      <c r="BQE729" s="891"/>
      <c r="BQF729" s="891"/>
      <c r="BQG729" s="891"/>
      <c r="BQH729" s="891"/>
      <c r="BQI729" s="891"/>
      <c r="BQJ729" s="891"/>
      <c r="BQK729" s="891"/>
      <c r="BQL729" s="891"/>
      <c r="BQM729" s="891"/>
      <c r="BQN729" s="891"/>
      <c r="BQO729" s="891"/>
      <c r="BQP729" s="891"/>
      <c r="BQQ729" s="891"/>
      <c r="BQR729" s="891"/>
      <c r="BQS729" s="891"/>
      <c r="BQT729" s="891"/>
      <c r="BQU729" s="891"/>
      <c r="BQV729" s="891"/>
      <c r="BQW729" s="891"/>
      <c r="BQX729" s="891"/>
      <c r="BQY729" s="891"/>
      <c r="BQZ729" s="891"/>
      <c r="BRA729" s="89"/>
      <c r="BRB729" s="89"/>
      <c r="BRC729" s="89"/>
      <c r="BRD729" s="89"/>
      <c r="BRE729" s="89"/>
      <c r="BRF729" s="891"/>
      <c r="BRG729" s="891"/>
      <c r="BRH729" s="89"/>
      <c r="BRI729" s="89"/>
      <c r="BRJ729" s="891"/>
      <c r="BRK729" s="891"/>
      <c r="BRL729" s="89"/>
      <c r="BRM729" s="89"/>
      <c r="BRN729" s="891"/>
      <c r="BRO729" s="891"/>
      <c r="BRP729" s="891"/>
      <c r="BRQ729" s="891"/>
      <c r="BRR729" s="891"/>
      <c r="BRS729" s="891"/>
      <c r="BRT729" s="891"/>
      <c r="BRU729" s="89"/>
      <c r="BRV729" s="89"/>
      <c r="BRW729" s="891"/>
      <c r="BRX729" s="891"/>
      <c r="BRY729" s="89"/>
      <c r="BRZ729" s="89"/>
      <c r="BSA729" s="891"/>
      <c r="BSB729" s="891"/>
      <c r="BSC729" s="891"/>
      <c r="BSD729" s="891"/>
      <c r="BSE729" s="891"/>
      <c r="BSF729" s="204"/>
      <c r="BSG729" s="108"/>
      <c r="BSH729" s="891"/>
      <c r="BSI729" s="891"/>
      <c r="BSJ729" s="891"/>
      <c r="BSK729" s="891"/>
      <c r="BSL729" s="891"/>
      <c r="BSM729" s="891"/>
      <c r="BSN729" s="891"/>
      <c r="BSO729" s="169"/>
      <c r="BSP729" s="169"/>
      <c r="BSQ729" s="169"/>
      <c r="BSR729" s="169"/>
      <c r="BSS729" s="169"/>
      <c r="BST729" s="169"/>
      <c r="BSU729" s="169"/>
      <c r="BSV729" s="169"/>
      <c r="BSW729" s="169"/>
      <c r="BSX729" s="169"/>
      <c r="BSY729" s="169"/>
      <c r="BSZ729" s="169"/>
      <c r="BTA729" s="169"/>
      <c r="BTB729" s="169"/>
      <c r="BTC729" s="169"/>
      <c r="BTD729" s="169"/>
      <c r="BTE729" s="169"/>
      <c r="BTF729" s="169"/>
      <c r="BTG729" s="169"/>
      <c r="BTH729" s="169"/>
      <c r="BTI729" s="169"/>
      <c r="BTJ729" s="169"/>
      <c r="BTK729" s="169"/>
      <c r="BTL729" s="169"/>
      <c r="BTM729" s="169"/>
      <c r="BTN729" s="169"/>
      <c r="BTO729" s="169"/>
      <c r="BTP729" s="169"/>
      <c r="BTQ729" s="169"/>
      <c r="BTR729" s="169"/>
      <c r="BTS729" s="169"/>
      <c r="BTT729" s="169"/>
      <c r="BTU729" s="169"/>
      <c r="BTV729" s="169"/>
      <c r="BTW729" s="169"/>
      <c r="BTX729" s="169"/>
      <c r="BTY729" s="169"/>
      <c r="BTZ729" s="169"/>
      <c r="BUA729" s="169"/>
      <c r="BUB729" s="169"/>
      <c r="BUC729" s="169"/>
      <c r="BUD729" s="169"/>
      <c r="BUE729" s="169"/>
      <c r="BUF729" s="169"/>
      <c r="BUG729" s="891"/>
      <c r="BUH729" s="891"/>
      <c r="BUI729" s="891"/>
      <c r="BUJ729" s="891"/>
      <c r="BUK729" s="891"/>
      <c r="BUL729" s="891"/>
      <c r="BUM729" s="891"/>
      <c r="BUN729" s="891"/>
      <c r="BUO729" s="891"/>
      <c r="BUP729" s="891"/>
      <c r="BUQ729" s="891"/>
      <c r="BUR729" s="891"/>
      <c r="BUS729" s="891"/>
      <c r="BUT729" s="891"/>
      <c r="BUU729" s="891"/>
      <c r="BUV729" s="891"/>
      <c r="BUW729" s="891"/>
      <c r="BUX729" s="891"/>
      <c r="BUY729" s="891"/>
      <c r="BUZ729" s="891"/>
      <c r="BVA729" s="891"/>
      <c r="BVB729" s="891"/>
      <c r="BVC729" s="891"/>
      <c r="BVD729" s="891"/>
      <c r="BVE729" s="89"/>
      <c r="BVF729" s="89"/>
      <c r="BVG729" s="89"/>
      <c r="BVH729" s="89"/>
      <c r="BVI729" s="89"/>
      <c r="BVJ729" s="891"/>
      <c r="BVK729" s="891"/>
      <c r="BVL729" s="89"/>
      <c r="BVM729" s="89"/>
      <c r="BVN729" s="891"/>
      <c r="BVO729" s="891"/>
      <c r="BVP729" s="89"/>
      <c r="BVQ729" s="89"/>
      <c r="BVR729" s="891"/>
      <c r="BVS729" s="891"/>
      <c r="BVT729" s="891"/>
      <c r="BVU729" s="891"/>
      <c r="BVV729" s="891"/>
      <c r="BVW729" s="891"/>
      <c r="BVX729" s="891"/>
      <c r="BVY729" s="89"/>
      <c r="BVZ729" s="89"/>
      <c r="BWA729" s="891"/>
      <c r="BWB729" s="891"/>
      <c r="BWC729" s="89"/>
      <c r="BWD729" s="89"/>
      <c r="BWE729" s="891"/>
      <c r="BWF729" s="891"/>
      <c r="BWG729" s="891"/>
      <c r="BWH729" s="891"/>
      <c r="BWI729" s="891"/>
      <c r="BWJ729" s="204"/>
      <c r="BWK729" s="108"/>
      <c r="BWL729" s="891"/>
      <c r="BWM729" s="891"/>
      <c r="BWN729" s="891"/>
      <c r="BWO729" s="891"/>
      <c r="BWP729" s="891"/>
      <c r="BWQ729" s="891"/>
      <c r="BWR729" s="891"/>
      <c r="BWS729" s="169"/>
      <c r="BWT729" s="169"/>
      <c r="BWU729" s="169"/>
      <c r="BWV729" s="169"/>
      <c r="BWW729" s="169"/>
      <c r="BWX729" s="169"/>
      <c r="BWY729" s="169"/>
      <c r="BWZ729" s="169"/>
      <c r="BXA729" s="169"/>
      <c r="BXB729" s="169"/>
      <c r="BXC729" s="169"/>
      <c r="BXD729" s="169"/>
      <c r="BXE729" s="169"/>
      <c r="BXF729" s="169"/>
      <c r="BXG729" s="169"/>
      <c r="BXH729" s="169"/>
      <c r="BXI729" s="169"/>
      <c r="BXJ729" s="169"/>
      <c r="BXK729" s="169"/>
      <c r="BXL729" s="169"/>
      <c r="BXM729" s="169"/>
      <c r="BXN729" s="169"/>
      <c r="BXO729" s="169"/>
      <c r="BXP729" s="169"/>
      <c r="BXQ729" s="169"/>
      <c r="BXR729" s="169"/>
      <c r="BXS729" s="169"/>
      <c r="BXT729" s="169"/>
      <c r="BXU729" s="169"/>
      <c r="BXV729" s="169"/>
      <c r="BXW729" s="169"/>
      <c r="BXX729" s="169"/>
      <c r="BXY729" s="169"/>
      <c r="BXZ729" s="169"/>
      <c r="BYA729" s="169"/>
      <c r="BYB729" s="169"/>
      <c r="BYC729" s="169"/>
      <c r="BYD729" s="169"/>
      <c r="BYE729" s="169"/>
      <c r="BYF729" s="169"/>
      <c r="BYG729" s="169"/>
      <c r="BYH729" s="169"/>
      <c r="BYI729" s="169"/>
      <c r="BYJ729" s="169"/>
      <c r="BYK729" s="891"/>
      <c r="BYL729" s="891"/>
      <c r="BYM729" s="891"/>
      <c r="BYN729" s="891"/>
      <c r="BYO729" s="891"/>
      <c r="BYP729" s="891"/>
      <c r="BYQ729" s="891"/>
      <c r="BYR729" s="891"/>
      <c r="BYS729" s="891"/>
      <c r="BYT729" s="891"/>
      <c r="BYU729" s="891"/>
      <c r="BYV729" s="891"/>
      <c r="BYW729" s="891"/>
      <c r="BYX729" s="891"/>
      <c r="BYY729" s="891"/>
      <c r="BYZ729" s="891"/>
      <c r="BZA729" s="891"/>
      <c r="BZB729" s="891"/>
      <c r="BZC729" s="891"/>
      <c r="BZD729" s="891"/>
      <c r="BZE729" s="891"/>
      <c r="BZF729" s="891"/>
      <c r="BZG729" s="891"/>
      <c r="BZH729" s="891"/>
      <c r="BZI729" s="89"/>
      <c r="BZJ729" s="89"/>
      <c r="BZK729" s="89"/>
      <c r="BZL729" s="89"/>
      <c r="BZM729" s="89"/>
      <c r="BZN729" s="891"/>
      <c r="BZO729" s="891"/>
      <c r="BZP729" s="89"/>
      <c r="BZQ729" s="89"/>
      <c r="BZR729" s="891"/>
      <c r="BZS729" s="891"/>
      <c r="BZT729" s="89"/>
      <c r="BZU729" s="89"/>
      <c r="BZV729" s="891"/>
      <c r="BZW729" s="891"/>
      <c r="BZX729" s="891"/>
      <c r="BZY729" s="891"/>
      <c r="BZZ729" s="891"/>
      <c r="CAA729" s="891"/>
      <c r="CAB729" s="891"/>
      <c r="CAC729" s="89"/>
      <c r="CAD729" s="89"/>
      <c r="CAE729" s="891"/>
      <c r="CAF729" s="891"/>
      <c r="CAG729" s="89"/>
      <c r="CAH729" s="89"/>
      <c r="CAI729" s="891"/>
      <c r="CAJ729" s="891"/>
      <c r="CAK729" s="891"/>
      <c r="CAL729" s="891"/>
      <c r="CAM729" s="891"/>
      <c r="CAN729" s="204"/>
      <c r="CAO729" s="108"/>
      <c r="CAP729" s="891"/>
      <c r="CAQ729" s="891"/>
      <c r="CAR729" s="891"/>
      <c r="CAS729" s="891"/>
      <c r="CAT729" s="891"/>
      <c r="CAU729" s="891"/>
      <c r="CAV729" s="891"/>
      <c r="CAW729" s="169"/>
      <c r="CAX729" s="169"/>
      <c r="CAY729" s="169"/>
      <c r="CAZ729" s="169"/>
      <c r="CBA729" s="169"/>
      <c r="CBB729" s="169"/>
      <c r="CBC729" s="169"/>
      <c r="CBD729" s="169"/>
      <c r="CBE729" s="169"/>
      <c r="CBF729" s="169"/>
      <c r="CBG729" s="169"/>
      <c r="CBH729" s="169"/>
      <c r="CBI729" s="169"/>
      <c r="CBJ729" s="169"/>
      <c r="CBK729" s="169"/>
      <c r="CBL729" s="169"/>
      <c r="CBM729" s="169"/>
      <c r="CBN729" s="169"/>
      <c r="CBO729" s="169"/>
      <c r="CBP729" s="169"/>
      <c r="CBQ729" s="169"/>
      <c r="CBR729" s="169"/>
      <c r="CBS729" s="169"/>
      <c r="CBT729" s="169"/>
      <c r="CBU729" s="169"/>
      <c r="CBV729" s="169"/>
      <c r="CBW729" s="169"/>
      <c r="CBX729" s="169"/>
      <c r="CBY729" s="169"/>
      <c r="CBZ729" s="169"/>
      <c r="CCA729" s="169"/>
      <c r="CCB729" s="169"/>
      <c r="CCC729" s="169"/>
      <c r="CCD729" s="169"/>
      <c r="CCE729" s="169"/>
      <c r="CCF729" s="169"/>
      <c r="CCG729" s="169"/>
      <c r="CCH729" s="169"/>
      <c r="CCI729" s="169"/>
      <c r="CCJ729" s="169"/>
      <c r="CCK729" s="169"/>
      <c r="CCL729" s="169"/>
      <c r="CCM729" s="169"/>
      <c r="CCN729" s="169"/>
      <c r="CCO729" s="891"/>
      <c r="CCP729" s="891"/>
      <c r="CCQ729" s="891"/>
      <c r="CCR729" s="891"/>
      <c r="CCS729" s="891"/>
      <c r="CCT729" s="891"/>
      <c r="CCU729" s="891"/>
      <c r="CCV729" s="891"/>
      <c r="CCW729" s="891"/>
      <c r="CCX729" s="891"/>
      <c r="CCY729" s="891"/>
      <c r="CCZ729" s="891"/>
      <c r="CDA729" s="891"/>
      <c r="CDB729" s="891"/>
      <c r="CDC729" s="891"/>
      <c r="CDD729" s="891"/>
      <c r="CDE729" s="891"/>
      <c r="CDF729" s="891"/>
      <c r="CDG729" s="891"/>
      <c r="CDH729" s="891"/>
      <c r="CDI729" s="891"/>
      <c r="CDJ729" s="891"/>
      <c r="CDK729" s="891"/>
      <c r="CDL729" s="891"/>
      <c r="CDM729" s="89"/>
      <c r="CDN729" s="89"/>
      <c r="CDO729" s="89"/>
      <c r="CDP729" s="89"/>
      <c r="CDQ729" s="89"/>
      <c r="CDR729" s="891"/>
      <c r="CDS729" s="891"/>
      <c r="CDT729" s="89"/>
      <c r="CDU729" s="89"/>
      <c r="CDV729" s="891"/>
      <c r="CDW729" s="891"/>
      <c r="CDX729" s="89"/>
      <c r="CDY729" s="89"/>
      <c r="CDZ729" s="891"/>
      <c r="CEA729" s="891"/>
      <c r="CEB729" s="891"/>
      <c r="CEC729" s="891"/>
      <c r="CED729" s="891"/>
      <c r="CEE729" s="891"/>
      <c r="CEF729" s="891"/>
      <c r="CEG729" s="89"/>
      <c r="CEH729" s="89"/>
      <c r="CEI729" s="891"/>
      <c r="CEJ729" s="891"/>
      <c r="CEK729" s="89"/>
      <c r="CEL729" s="89"/>
      <c r="CEM729" s="891"/>
      <c r="CEN729" s="891"/>
      <c r="CEO729" s="891"/>
      <c r="CEP729" s="891"/>
      <c r="CEQ729" s="891"/>
      <c r="CER729" s="204"/>
      <c r="CES729" s="108"/>
      <c r="CET729" s="891"/>
      <c r="CEU729" s="891"/>
      <c r="CEV729" s="891"/>
      <c r="CEW729" s="891"/>
      <c r="CEX729" s="891"/>
      <c r="CEY729" s="891"/>
      <c r="CEZ729" s="891"/>
      <c r="CFA729" s="169"/>
      <c r="CFB729" s="169"/>
      <c r="CFC729" s="169"/>
      <c r="CFD729" s="169"/>
      <c r="CFE729" s="169"/>
      <c r="CFF729" s="169"/>
      <c r="CFG729" s="169"/>
      <c r="CFH729" s="169"/>
      <c r="CFI729" s="169"/>
      <c r="CFJ729" s="169"/>
      <c r="CFK729" s="169"/>
      <c r="CFL729" s="169"/>
      <c r="CFM729" s="169"/>
      <c r="CFN729" s="169"/>
      <c r="CFO729" s="169"/>
      <c r="CFP729" s="169"/>
      <c r="CFQ729" s="169"/>
      <c r="CFR729" s="169"/>
      <c r="CFS729" s="169"/>
      <c r="CFT729" s="169"/>
      <c r="CFU729" s="169"/>
      <c r="CFV729" s="169"/>
      <c r="CFW729" s="169"/>
      <c r="CFX729" s="169"/>
      <c r="CFY729" s="169"/>
      <c r="CFZ729" s="169"/>
      <c r="CGA729" s="169"/>
      <c r="CGB729" s="169"/>
      <c r="CGC729" s="169"/>
      <c r="CGD729" s="169"/>
      <c r="CGE729" s="169"/>
      <c r="CGF729" s="169"/>
      <c r="CGG729" s="169"/>
      <c r="CGH729" s="169"/>
      <c r="CGI729" s="169"/>
      <c r="CGJ729" s="169"/>
      <c r="CGK729" s="169"/>
      <c r="CGL729" s="169"/>
      <c r="CGM729" s="169"/>
      <c r="CGN729" s="169"/>
      <c r="CGO729" s="169"/>
      <c r="CGP729" s="169"/>
      <c r="CGQ729" s="169"/>
      <c r="CGR729" s="169"/>
      <c r="CGS729" s="891"/>
      <c r="CGT729" s="891"/>
      <c r="CGU729" s="891"/>
      <c r="CGV729" s="891"/>
      <c r="CGW729" s="891"/>
      <c r="CGX729" s="891"/>
      <c r="CGY729" s="891"/>
      <c r="CGZ729" s="891"/>
      <c r="CHA729" s="891"/>
      <c r="CHB729" s="891"/>
      <c r="CHC729" s="891"/>
      <c r="CHD729" s="891"/>
      <c r="CHE729" s="891"/>
      <c r="CHF729" s="891"/>
      <c r="CHG729" s="891"/>
      <c r="CHH729" s="891"/>
      <c r="CHI729" s="891"/>
      <c r="CHJ729" s="891"/>
      <c r="CHK729" s="891"/>
      <c r="CHL729" s="891"/>
      <c r="CHM729" s="891"/>
      <c r="CHN729" s="891"/>
      <c r="CHO729" s="891"/>
      <c r="CHP729" s="891"/>
      <c r="CHQ729" s="89"/>
      <c r="CHR729" s="89"/>
      <c r="CHS729" s="89"/>
      <c r="CHT729" s="89"/>
      <c r="CHU729" s="89"/>
      <c r="CHV729" s="891"/>
      <c r="CHW729" s="891"/>
      <c r="CHX729" s="89"/>
      <c r="CHY729" s="89"/>
      <c r="CHZ729" s="891"/>
      <c r="CIA729" s="891"/>
      <c r="CIB729" s="89"/>
      <c r="CIC729" s="89"/>
      <c r="CID729" s="891"/>
      <c r="CIE729" s="891"/>
      <c r="CIF729" s="891"/>
      <c r="CIG729" s="891"/>
      <c r="CIH729" s="891"/>
      <c r="CII729" s="891"/>
      <c r="CIJ729" s="891"/>
      <c r="CIK729" s="89"/>
      <c r="CIL729" s="89"/>
      <c r="CIM729" s="891"/>
      <c r="CIN729" s="891"/>
      <c r="CIO729" s="89"/>
      <c r="CIP729" s="89"/>
      <c r="CIQ729" s="891"/>
      <c r="CIR729" s="891"/>
      <c r="CIS729" s="891"/>
      <c r="CIT729" s="891"/>
      <c r="CIU729" s="891"/>
      <c r="CIV729" s="204"/>
      <c r="CIW729" s="108"/>
      <c r="CIX729" s="891"/>
      <c r="CIY729" s="891"/>
      <c r="CIZ729" s="891"/>
      <c r="CJA729" s="891"/>
      <c r="CJB729" s="891"/>
      <c r="CJC729" s="891"/>
      <c r="CJD729" s="891"/>
      <c r="CJE729" s="169"/>
      <c r="CJF729" s="169"/>
      <c r="CJG729" s="169"/>
      <c r="CJH729" s="169"/>
      <c r="CJI729" s="169"/>
      <c r="CJJ729" s="169"/>
      <c r="CJK729" s="169"/>
      <c r="CJL729" s="169"/>
      <c r="CJM729" s="169"/>
      <c r="CJN729" s="169"/>
      <c r="CJO729" s="169"/>
      <c r="CJP729" s="169"/>
      <c r="CJQ729" s="169"/>
      <c r="CJR729" s="169"/>
      <c r="CJS729" s="169"/>
      <c r="CJT729" s="169"/>
      <c r="CJU729" s="169"/>
      <c r="CJV729" s="169"/>
      <c r="CJW729" s="169"/>
      <c r="CJX729" s="169"/>
      <c r="CJY729" s="169"/>
      <c r="CJZ729" s="169"/>
      <c r="CKA729" s="169"/>
      <c r="CKB729" s="169"/>
      <c r="CKC729" s="169"/>
      <c r="CKD729" s="169"/>
      <c r="CKE729" s="169"/>
      <c r="CKF729" s="169"/>
      <c r="CKG729" s="169"/>
      <c r="CKH729" s="169"/>
      <c r="CKI729" s="169"/>
      <c r="CKJ729" s="169"/>
      <c r="CKK729" s="169"/>
      <c r="CKL729" s="169"/>
      <c r="CKM729" s="169"/>
      <c r="CKN729" s="169"/>
      <c r="CKO729" s="169"/>
      <c r="CKP729" s="169"/>
      <c r="CKQ729" s="169"/>
      <c r="CKR729" s="169"/>
      <c r="CKS729" s="169"/>
      <c r="CKT729" s="169"/>
      <c r="CKU729" s="169"/>
      <c r="CKV729" s="169"/>
      <c r="CKW729" s="891"/>
      <c r="CKX729" s="891"/>
      <c r="CKY729" s="891"/>
      <c r="CKZ729" s="891"/>
      <c r="CLA729" s="891"/>
      <c r="CLB729" s="891"/>
      <c r="CLC729" s="891"/>
      <c r="CLD729" s="891"/>
      <c r="CLE729" s="891"/>
      <c r="CLF729" s="891"/>
      <c r="CLG729" s="891"/>
      <c r="CLH729" s="891"/>
      <c r="CLI729" s="891"/>
      <c r="CLJ729" s="891"/>
      <c r="CLK729" s="891"/>
      <c r="CLL729" s="891"/>
      <c r="CLM729" s="891"/>
      <c r="CLN729" s="891"/>
      <c r="CLO729" s="891"/>
      <c r="CLP729" s="891"/>
      <c r="CLQ729" s="891"/>
      <c r="CLR729" s="891"/>
      <c r="CLS729" s="891"/>
      <c r="CLT729" s="891"/>
      <c r="CLU729" s="89"/>
      <c r="CLV729" s="89"/>
      <c r="CLW729" s="89"/>
      <c r="CLX729" s="89"/>
      <c r="CLY729" s="89"/>
      <c r="CLZ729" s="891"/>
      <c r="CMA729" s="891"/>
      <c r="CMB729" s="89"/>
      <c r="CMC729" s="89"/>
      <c r="CMD729" s="891"/>
      <c r="CME729" s="891"/>
      <c r="CMF729" s="89"/>
      <c r="CMG729" s="89"/>
      <c r="CMH729" s="891"/>
      <c r="CMI729" s="891"/>
      <c r="CMJ729" s="891"/>
      <c r="CMK729" s="891"/>
      <c r="CML729" s="891"/>
      <c r="CMM729" s="891"/>
      <c r="CMN729" s="891"/>
      <c r="CMO729" s="89"/>
      <c r="CMP729" s="89"/>
      <c r="CMQ729" s="891"/>
      <c r="CMR729" s="891"/>
      <c r="CMS729" s="89"/>
      <c r="CMT729" s="89"/>
      <c r="CMU729" s="891"/>
      <c r="CMV729" s="891"/>
      <c r="CMW729" s="891"/>
      <c r="CMX729" s="891"/>
      <c r="CMY729" s="891"/>
      <c r="CMZ729" s="204"/>
      <c r="CNA729" s="108"/>
      <c r="CNB729" s="891"/>
      <c r="CNC729" s="891"/>
      <c r="CND729" s="891"/>
      <c r="CNE729" s="891"/>
      <c r="CNF729" s="891"/>
      <c r="CNG729" s="891"/>
      <c r="CNH729" s="891"/>
      <c r="CNI729" s="169"/>
      <c r="CNJ729" s="169"/>
      <c r="CNK729" s="169"/>
      <c r="CNL729" s="169"/>
      <c r="CNM729" s="169"/>
      <c r="CNN729" s="169"/>
      <c r="CNO729" s="169"/>
      <c r="CNP729" s="169"/>
      <c r="CNQ729" s="169"/>
      <c r="CNR729" s="169"/>
      <c r="CNS729" s="169"/>
      <c r="CNT729" s="169"/>
      <c r="CNU729" s="169"/>
      <c r="CNV729" s="169"/>
      <c r="CNW729" s="169"/>
      <c r="CNX729" s="169"/>
      <c r="CNY729" s="169"/>
      <c r="CNZ729" s="169"/>
      <c r="COA729" s="169"/>
      <c r="COB729" s="169"/>
      <c r="COC729" s="169"/>
      <c r="COD729" s="169"/>
      <c r="COE729" s="169"/>
      <c r="COF729" s="169"/>
      <c r="COG729" s="169"/>
      <c r="COH729" s="169"/>
      <c r="COI729" s="169"/>
      <c r="COJ729" s="169"/>
      <c r="COK729" s="169"/>
      <c r="COL729" s="169"/>
      <c r="COM729" s="169"/>
      <c r="CON729" s="169"/>
      <c r="COO729" s="169"/>
      <c r="COP729" s="169"/>
      <c r="COQ729" s="169"/>
      <c r="COR729" s="169"/>
      <c r="COS729" s="169"/>
      <c r="COT729" s="169"/>
      <c r="COU729" s="169"/>
      <c r="COV729" s="169"/>
      <c r="COW729" s="169"/>
      <c r="COX729" s="169"/>
      <c r="COY729" s="169"/>
      <c r="COZ729" s="169"/>
      <c r="CPA729" s="891"/>
      <c r="CPB729" s="891"/>
      <c r="CPC729" s="891"/>
      <c r="CPD729" s="891"/>
      <c r="CPE729" s="891"/>
      <c r="CPF729" s="891"/>
      <c r="CPG729" s="891"/>
      <c r="CPH729" s="891"/>
      <c r="CPI729" s="891"/>
      <c r="CPJ729" s="891"/>
      <c r="CPK729" s="891"/>
      <c r="CPL729" s="891"/>
      <c r="CPM729" s="891"/>
      <c r="CPN729" s="891"/>
      <c r="CPO729" s="891"/>
      <c r="CPP729" s="891"/>
      <c r="CPQ729" s="891"/>
      <c r="CPR729" s="891"/>
      <c r="CPS729" s="891"/>
      <c r="CPT729" s="891"/>
      <c r="CPU729" s="891"/>
      <c r="CPV729" s="891"/>
      <c r="CPW729" s="891"/>
      <c r="CPX729" s="891"/>
      <c r="CPY729" s="89"/>
      <c r="CPZ729" s="89"/>
      <c r="CQA729" s="89"/>
      <c r="CQB729" s="89"/>
      <c r="CQC729" s="89"/>
      <c r="CQD729" s="891"/>
      <c r="CQE729" s="891"/>
      <c r="CQF729" s="89"/>
      <c r="CQG729" s="89"/>
      <c r="CQH729" s="891"/>
      <c r="CQI729" s="891"/>
      <c r="CQJ729" s="89"/>
      <c r="CQK729" s="89"/>
      <c r="CQL729" s="891"/>
      <c r="CQM729" s="891"/>
      <c r="CQN729" s="891"/>
      <c r="CQO729" s="891"/>
      <c r="CQP729" s="891"/>
      <c r="CQQ729" s="891"/>
      <c r="CQR729" s="891"/>
      <c r="CQS729" s="89"/>
      <c r="CQT729" s="89"/>
      <c r="CQU729" s="891"/>
      <c r="CQV729" s="891"/>
      <c r="CQW729" s="89"/>
      <c r="CQX729" s="89"/>
      <c r="CQY729" s="891"/>
      <c r="CQZ729" s="891"/>
      <c r="CRA729" s="891"/>
      <c r="CRB729" s="891"/>
      <c r="CRC729" s="891"/>
      <c r="CRD729" s="204"/>
      <c r="CRE729" s="108"/>
      <c r="CRF729" s="891"/>
      <c r="CRG729" s="891"/>
      <c r="CRH729" s="891"/>
      <c r="CRI729" s="891"/>
      <c r="CRJ729" s="891"/>
      <c r="CRK729" s="891"/>
      <c r="CRL729" s="891"/>
      <c r="CRM729" s="169"/>
      <c r="CRN729" s="169"/>
      <c r="CRO729" s="169"/>
      <c r="CRP729" s="169"/>
      <c r="CRQ729" s="169"/>
      <c r="CRR729" s="169"/>
      <c r="CRS729" s="169"/>
      <c r="CRT729" s="169"/>
      <c r="CRU729" s="169"/>
      <c r="CRV729" s="169"/>
      <c r="CRW729" s="169"/>
      <c r="CRX729" s="169"/>
      <c r="CRY729" s="169"/>
      <c r="CRZ729" s="169"/>
      <c r="CSA729" s="169"/>
      <c r="CSB729" s="169"/>
      <c r="CSC729" s="169"/>
      <c r="CSD729" s="169"/>
      <c r="CSE729" s="169"/>
      <c r="CSF729" s="169"/>
      <c r="CSG729" s="169"/>
      <c r="CSH729" s="169"/>
      <c r="CSI729" s="169"/>
      <c r="CSJ729" s="169"/>
      <c r="CSK729" s="169"/>
      <c r="CSL729" s="169"/>
      <c r="CSM729" s="169"/>
      <c r="CSN729" s="169"/>
      <c r="CSO729" s="169"/>
      <c r="CSP729" s="169"/>
      <c r="CSQ729" s="169"/>
      <c r="CSR729" s="169"/>
      <c r="CSS729" s="169"/>
      <c r="CST729" s="169"/>
      <c r="CSU729" s="169"/>
      <c r="CSV729" s="169"/>
      <c r="CSW729" s="169"/>
      <c r="CSX729" s="169"/>
      <c r="CSY729" s="169"/>
      <c r="CSZ729" s="169"/>
      <c r="CTA729" s="169"/>
      <c r="CTB729" s="169"/>
      <c r="CTC729" s="169"/>
      <c r="CTD729" s="169"/>
      <c r="CTE729" s="891"/>
      <c r="CTF729" s="891"/>
      <c r="CTG729" s="891"/>
      <c r="CTH729" s="891"/>
      <c r="CTI729" s="891"/>
      <c r="CTJ729" s="891"/>
      <c r="CTK729" s="891"/>
      <c r="CTL729" s="891"/>
      <c r="CTM729" s="891"/>
      <c r="CTN729" s="891"/>
      <c r="CTO729" s="891"/>
      <c r="CTP729" s="891"/>
      <c r="CTQ729" s="891"/>
      <c r="CTR729" s="891"/>
      <c r="CTS729" s="891"/>
      <c r="CTT729" s="891"/>
      <c r="CTU729" s="891"/>
      <c r="CTV729" s="891"/>
      <c r="CTW729" s="891"/>
      <c r="CTX729" s="891"/>
      <c r="CTY729" s="891"/>
      <c r="CTZ729" s="891"/>
      <c r="CUA729" s="891"/>
      <c r="CUB729" s="891"/>
      <c r="CUC729" s="89"/>
      <c r="CUD729" s="89"/>
      <c r="CUE729" s="89"/>
      <c r="CUF729" s="89"/>
      <c r="CUG729" s="89"/>
      <c r="CUH729" s="891"/>
      <c r="CUI729" s="891"/>
      <c r="CUJ729" s="89"/>
      <c r="CUK729" s="89"/>
      <c r="CUL729" s="891"/>
      <c r="CUM729" s="891"/>
      <c r="CUN729" s="89"/>
      <c r="CUO729" s="89"/>
      <c r="CUP729" s="891"/>
      <c r="CUQ729" s="891"/>
      <c r="CUR729" s="891"/>
      <c r="CUS729" s="891"/>
      <c r="CUT729" s="891"/>
      <c r="CUU729" s="891"/>
      <c r="CUV729" s="891"/>
      <c r="CUW729" s="89"/>
      <c r="CUX729" s="89"/>
      <c r="CUY729" s="891"/>
      <c r="CUZ729" s="891"/>
      <c r="CVA729" s="89"/>
      <c r="CVB729" s="89"/>
      <c r="CVC729" s="891"/>
      <c r="CVD729" s="891"/>
      <c r="CVE729" s="891"/>
      <c r="CVF729" s="891"/>
      <c r="CVG729" s="891"/>
      <c r="CVH729" s="204"/>
      <c r="CVI729" s="108"/>
      <c r="CVJ729" s="891"/>
      <c r="CVK729" s="891"/>
      <c r="CVL729" s="891"/>
      <c r="CVM729" s="891"/>
      <c r="CVN729" s="891"/>
      <c r="CVO729" s="891"/>
      <c r="CVP729" s="891"/>
      <c r="CVQ729" s="169"/>
      <c r="CVR729" s="169"/>
      <c r="CVS729" s="169"/>
      <c r="CVT729" s="169"/>
      <c r="CVU729" s="169"/>
      <c r="CVV729" s="169"/>
      <c r="CVW729" s="169"/>
      <c r="CVX729" s="169"/>
      <c r="CVY729" s="169"/>
      <c r="CVZ729" s="169"/>
      <c r="CWA729" s="169"/>
      <c r="CWB729" s="169"/>
      <c r="CWC729" s="169"/>
      <c r="CWD729" s="169"/>
      <c r="CWE729" s="169"/>
      <c r="CWF729" s="169"/>
      <c r="CWG729" s="169"/>
      <c r="CWH729" s="169"/>
      <c r="CWI729" s="169"/>
      <c r="CWJ729" s="169"/>
      <c r="CWK729" s="169"/>
      <c r="CWL729" s="169"/>
      <c r="CWM729" s="169"/>
      <c r="CWN729" s="169"/>
      <c r="CWO729" s="169"/>
      <c r="CWP729" s="169"/>
      <c r="CWQ729" s="169"/>
      <c r="CWR729" s="169"/>
      <c r="CWS729" s="169"/>
      <c r="CWT729" s="169"/>
      <c r="CWU729" s="169"/>
      <c r="CWV729" s="169"/>
      <c r="CWW729" s="169"/>
      <c r="CWX729" s="169"/>
      <c r="CWY729" s="169"/>
      <c r="CWZ729" s="169"/>
      <c r="CXA729" s="169"/>
      <c r="CXB729" s="169"/>
      <c r="CXC729" s="169"/>
      <c r="CXD729" s="169"/>
      <c r="CXE729" s="169"/>
      <c r="CXF729" s="169"/>
      <c r="CXG729" s="169"/>
      <c r="CXH729" s="169"/>
      <c r="CXI729" s="891"/>
      <c r="CXJ729" s="891"/>
      <c r="CXK729" s="891"/>
      <c r="CXL729" s="891"/>
      <c r="CXM729" s="891"/>
      <c r="CXN729" s="891"/>
      <c r="CXO729" s="891"/>
      <c r="CXP729" s="891"/>
      <c r="CXQ729" s="891"/>
      <c r="CXR729" s="891"/>
      <c r="CXS729" s="891"/>
      <c r="CXT729" s="891"/>
      <c r="CXU729" s="891"/>
      <c r="CXV729" s="891"/>
      <c r="CXW729" s="891"/>
      <c r="CXX729" s="891"/>
      <c r="CXY729" s="891"/>
      <c r="CXZ729" s="891"/>
      <c r="CYA729" s="891"/>
      <c r="CYB729" s="891"/>
      <c r="CYC729" s="891"/>
      <c r="CYD729" s="891"/>
      <c r="CYE729" s="891"/>
      <c r="CYF729" s="891"/>
      <c r="CYG729" s="89"/>
      <c r="CYH729" s="89"/>
      <c r="CYI729" s="89"/>
      <c r="CYJ729" s="89"/>
      <c r="CYK729" s="89"/>
      <c r="CYL729" s="891"/>
      <c r="CYM729" s="891"/>
      <c r="CYN729" s="89"/>
      <c r="CYO729" s="89"/>
      <c r="CYP729" s="891"/>
      <c r="CYQ729" s="891"/>
      <c r="CYR729" s="89"/>
      <c r="CYS729" s="89"/>
      <c r="CYT729" s="891"/>
      <c r="CYU729" s="891"/>
      <c r="CYV729" s="891"/>
      <c r="CYW729" s="891"/>
      <c r="CYX729" s="891"/>
      <c r="CYY729" s="891"/>
      <c r="CYZ729" s="891"/>
      <c r="CZA729" s="89"/>
      <c r="CZB729" s="89"/>
      <c r="CZC729" s="891"/>
      <c r="CZD729" s="891"/>
      <c r="CZE729" s="89"/>
      <c r="CZF729" s="89"/>
      <c r="CZG729" s="891"/>
      <c r="CZH729" s="891"/>
      <c r="CZI729" s="891"/>
      <c r="CZJ729" s="891"/>
      <c r="CZK729" s="891"/>
      <c r="CZL729" s="204"/>
      <c r="CZM729" s="108"/>
      <c r="CZN729" s="891"/>
      <c r="CZO729" s="891"/>
      <c r="CZP729" s="891"/>
      <c r="CZQ729" s="891"/>
      <c r="CZR729" s="891"/>
      <c r="CZS729" s="891"/>
      <c r="CZT729" s="891"/>
      <c r="CZU729" s="169"/>
      <c r="CZV729" s="169"/>
      <c r="CZW729" s="169"/>
      <c r="CZX729" s="169"/>
      <c r="CZY729" s="169"/>
      <c r="CZZ729" s="169"/>
      <c r="DAA729" s="169"/>
      <c r="DAB729" s="169"/>
      <c r="DAC729" s="169"/>
      <c r="DAD729" s="169"/>
      <c r="DAE729" s="169"/>
      <c r="DAF729" s="169"/>
      <c r="DAG729" s="169"/>
      <c r="DAH729" s="169"/>
      <c r="DAI729" s="169"/>
      <c r="DAJ729" s="169"/>
      <c r="DAK729" s="169"/>
      <c r="DAL729" s="169"/>
      <c r="DAM729" s="169"/>
      <c r="DAN729" s="169"/>
      <c r="DAO729" s="169"/>
      <c r="DAP729" s="169"/>
      <c r="DAQ729" s="169"/>
      <c r="DAR729" s="169"/>
      <c r="DAS729" s="169"/>
      <c r="DAT729" s="169"/>
      <c r="DAU729" s="169"/>
      <c r="DAV729" s="169"/>
      <c r="DAW729" s="169"/>
      <c r="DAX729" s="169"/>
      <c r="DAY729" s="169"/>
      <c r="DAZ729" s="169"/>
      <c r="DBA729" s="169"/>
      <c r="DBB729" s="169"/>
      <c r="DBC729" s="169"/>
      <c r="DBD729" s="169"/>
      <c r="DBE729" s="169"/>
      <c r="DBF729" s="169"/>
      <c r="DBG729" s="169"/>
      <c r="DBH729" s="169"/>
      <c r="DBI729" s="169"/>
      <c r="DBJ729" s="169"/>
      <c r="DBK729" s="169"/>
      <c r="DBL729" s="169"/>
      <c r="DBM729" s="891"/>
      <c r="DBN729" s="891"/>
      <c r="DBO729" s="891"/>
      <c r="DBP729" s="891"/>
      <c r="DBQ729" s="891"/>
      <c r="DBR729" s="891"/>
      <c r="DBS729" s="891"/>
      <c r="DBT729" s="891"/>
      <c r="DBU729" s="891"/>
      <c r="DBV729" s="891"/>
      <c r="DBW729" s="891"/>
      <c r="DBX729" s="891"/>
      <c r="DBY729" s="891"/>
      <c r="DBZ729" s="891"/>
      <c r="DCA729" s="891"/>
      <c r="DCB729" s="891"/>
      <c r="DCC729" s="891"/>
      <c r="DCD729" s="891"/>
      <c r="DCE729" s="891"/>
      <c r="DCF729" s="891"/>
      <c r="DCG729" s="891"/>
      <c r="DCH729" s="891"/>
      <c r="DCI729" s="891"/>
      <c r="DCJ729" s="891"/>
      <c r="DCK729" s="89"/>
      <c r="DCL729" s="89"/>
      <c r="DCM729" s="89"/>
      <c r="DCN729" s="89"/>
      <c r="DCO729" s="89"/>
      <c r="DCP729" s="891"/>
      <c r="DCQ729" s="891"/>
      <c r="DCR729" s="89"/>
      <c r="DCS729" s="89"/>
      <c r="DCT729" s="891"/>
      <c r="DCU729" s="891"/>
      <c r="DCV729" s="89"/>
      <c r="DCW729" s="89"/>
      <c r="DCX729" s="891"/>
      <c r="DCY729" s="891"/>
      <c r="DCZ729" s="891"/>
      <c r="DDA729" s="891"/>
      <c r="DDB729" s="891"/>
      <c r="DDC729" s="891"/>
      <c r="DDD729" s="891"/>
      <c r="DDE729" s="89"/>
      <c r="DDF729" s="89"/>
      <c r="DDG729" s="891"/>
      <c r="DDH729" s="891"/>
      <c r="DDI729" s="89"/>
      <c r="DDJ729" s="89"/>
      <c r="DDK729" s="891"/>
      <c r="DDL729" s="891"/>
      <c r="DDM729" s="891"/>
      <c r="DDN729" s="891"/>
      <c r="DDO729" s="891"/>
      <c r="DDP729" s="204"/>
      <c r="DDQ729" s="108"/>
      <c r="DDR729" s="891"/>
      <c r="DDS729" s="891"/>
      <c r="DDT729" s="891"/>
      <c r="DDU729" s="891"/>
      <c r="DDV729" s="891"/>
      <c r="DDW729" s="891"/>
      <c r="DDX729" s="891"/>
      <c r="DDY729" s="169"/>
      <c r="DDZ729" s="169"/>
      <c r="DEA729" s="169"/>
      <c r="DEB729" s="169"/>
      <c r="DEC729" s="169"/>
      <c r="DED729" s="169"/>
      <c r="DEE729" s="169"/>
      <c r="DEF729" s="169"/>
      <c r="DEG729" s="169"/>
      <c r="DEH729" s="169"/>
      <c r="DEI729" s="169"/>
      <c r="DEJ729" s="169"/>
      <c r="DEK729" s="169"/>
      <c r="DEL729" s="169"/>
      <c r="DEM729" s="169"/>
      <c r="DEN729" s="169"/>
      <c r="DEO729" s="169"/>
      <c r="DEP729" s="169"/>
      <c r="DEQ729" s="169"/>
      <c r="DER729" s="169"/>
      <c r="DES729" s="169"/>
      <c r="DET729" s="169"/>
      <c r="DEU729" s="169"/>
      <c r="DEV729" s="169"/>
      <c r="DEW729" s="169"/>
      <c r="DEX729" s="169"/>
      <c r="DEY729" s="169"/>
      <c r="DEZ729" s="169"/>
      <c r="DFA729" s="169"/>
      <c r="DFB729" s="169"/>
      <c r="DFC729" s="169"/>
      <c r="DFD729" s="169"/>
      <c r="DFE729" s="169"/>
      <c r="DFF729" s="169"/>
      <c r="DFG729" s="169"/>
      <c r="DFH729" s="169"/>
      <c r="DFI729" s="169"/>
      <c r="DFJ729" s="169"/>
      <c r="DFK729" s="169"/>
      <c r="DFL729" s="169"/>
      <c r="DFM729" s="169"/>
      <c r="DFN729" s="169"/>
      <c r="DFO729" s="169"/>
      <c r="DFP729" s="169"/>
      <c r="DFQ729" s="891"/>
      <c r="DFR729" s="891"/>
      <c r="DFS729" s="891"/>
      <c r="DFT729" s="891"/>
      <c r="DFU729" s="891"/>
      <c r="DFV729" s="891"/>
      <c r="DFW729" s="891"/>
      <c r="DFX729" s="891"/>
      <c r="DFY729" s="891"/>
      <c r="DFZ729" s="891"/>
      <c r="DGA729" s="891"/>
      <c r="DGB729" s="891"/>
      <c r="DGC729" s="891"/>
      <c r="DGD729" s="891"/>
      <c r="DGE729" s="891"/>
      <c r="DGF729" s="891"/>
      <c r="DGG729" s="891"/>
      <c r="DGH729" s="891"/>
      <c r="DGI729" s="891"/>
      <c r="DGJ729" s="891"/>
      <c r="DGK729" s="891"/>
      <c r="DGL729" s="891"/>
      <c r="DGM729" s="891"/>
      <c r="DGN729" s="891"/>
      <c r="DGO729" s="89"/>
      <c r="DGP729" s="89"/>
      <c r="DGQ729" s="89"/>
      <c r="DGR729" s="89"/>
      <c r="DGS729" s="89"/>
      <c r="DGT729" s="891"/>
      <c r="DGU729" s="891"/>
      <c r="DGV729" s="89"/>
      <c r="DGW729" s="89"/>
      <c r="DGX729" s="891"/>
      <c r="DGY729" s="891"/>
      <c r="DGZ729" s="89"/>
      <c r="DHA729" s="89"/>
      <c r="DHB729" s="891"/>
      <c r="DHC729" s="891"/>
      <c r="DHD729" s="891"/>
      <c r="DHE729" s="891"/>
      <c r="DHF729" s="891"/>
      <c r="DHG729" s="891"/>
      <c r="DHH729" s="891"/>
      <c r="DHI729" s="89"/>
      <c r="DHJ729" s="89"/>
      <c r="DHK729" s="891"/>
      <c r="DHL729" s="891"/>
      <c r="DHM729" s="89"/>
      <c r="DHN729" s="89"/>
      <c r="DHO729" s="891"/>
      <c r="DHP729" s="891"/>
      <c r="DHQ729" s="891"/>
      <c r="DHR729" s="891"/>
      <c r="DHS729" s="891"/>
      <c r="DHT729" s="204"/>
      <c r="DHU729" s="108"/>
      <c r="DHV729" s="891"/>
      <c r="DHW729" s="891"/>
      <c r="DHX729" s="891"/>
      <c r="DHY729" s="891"/>
      <c r="DHZ729" s="891"/>
      <c r="DIA729" s="891"/>
      <c r="DIB729" s="891"/>
      <c r="DIC729" s="169"/>
      <c r="DID729" s="169"/>
      <c r="DIE729" s="169"/>
      <c r="DIF729" s="169"/>
      <c r="DIG729" s="169"/>
      <c r="DIH729" s="169"/>
      <c r="DII729" s="169"/>
      <c r="DIJ729" s="169"/>
      <c r="DIK729" s="169"/>
      <c r="DIL729" s="169"/>
      <c r="DIM729" s="169"/>
      <c r="DIN729" s="169"/>
      <c r="DIO729" s="169"/>
      <c r="DIP729" s="169"/>
      <c r="DIQ729" s="169"/>
      <c r="DIR729" s="169"/>
      <c r="DIS729" s="169"/>
      <c r="DIT729" s="169"/>
      <c r="DIU729" s="169"/>
      <c r="DIV729" s="169"/>
      <c r="DIW729" s="169"/>
      <c r="DIX729" s="169"/>
      <c r="DIY729" s="169"/>
      <c r="DIZ729" s="169"/>
      <c r="DJA729" s="169"/>
      <c r="DJB729" s="169"/>
      <c r="DJC729" s="169"/>
      <c r="DJD729" s="169"/>
      <c r="DJE729" s="169"/>
      <c r="DJF729" s="169"/>
      <c r="DJG729" s="169"/>
      <c r="DJH729" s="169"/>
      <c r="DJI729" s="169"/>
      <c r="DJJ729" s="169"/>
      <c r="DJK729" s="169"/>
      <c r="DJL729" s="169"/>
      <c r="DJM729" s="169"/>
      <c r="DJN729" s="169"/>
      <c r="DJO729" s="169"/>
      <c r="DJP729" s="169"/>
      <c r="DJQ729" s="169"/>
      <c r="DJR729" s="169"/>
      <c r="DJS729" s="169"/>
      <c r="DJT729" s="169"/>
      <c r="DJU729" s="891"/>
      <c r="DJV729" s="891"/>
      <c r="DJW729" s="891"/>
      <c r="DJX729" s="891"/>
      <c r="DJY729" s="891"/>
      <c r="DJZ729" s="891"/>
      <c r="DKA729" s="891"/>
      <c r="DKB729" s="891"/>
      <c r="DKC729" s="891"/>
      <c r="DKD729" s="891"/>
      <c r="DKE729" s="891"/>
      <c r="DKF729" s="891"/>
      <c r="DKG729" s="891"/>
      <c r="DKH729" s="891"/>
      <c r="DKI729" s="891"/>
      <c r="DKJ729" s="891"/>
      <c r="DKK729" s="891"/>
      <c r="DKL729" s="891"/>
      <c r="DKM729" s="891"/>
      <c r="DKN729" s="891"/>
      <c r="DKO729" s="891"/>
      <c r="DKP729" s="891"/>
      <c r="DKQ729" s="891"/>
      <c r="DKR729" s="891"/>
      <c r="DKS729" s="89"/>
      <c r="DKT729" s="89"/>
      <c r="DKU729" s="89"/>
      <c r="DKV729" s="89"/>
      <c r="DKW729" s="89"/>
      <c r="DKX729" s="891"/>
      <c r="DKY729" s="891"/>
      <c r="DKZ729" s="89"/>
      <c r="DLA729" s="89"/>
      <c r="DLB729" s="891"/>
      <c r="DLC729" s="891"/>
      <c r="DLD729" s="89"/>
      <c r="DLE729" s="89"/>
      <c r="DLF729" s="891"/>
      <c r="DLG729" s="891"/>
      <c r="DLH729" s="891"/>
      <c r="DLI729" s="891"/>
      <c r="DLJ729" s="891"/>
      <c r="DLK729" s="891"/>
      <c r="DLL729" s="891"/>
      <c r="DLM729" s="89"/>
      <c r="DLN729" s="89"/>
      <c r="DLO729" s="891"/>
      <c r="DLP729" s="891"/>
      <c r="DLQ729" s="89"/>
      <c r="DLR729" s="89"/>
      <c r="DLS729" s="891"/>
      <c r="DLT729" s="891"/>
      <c r="DLU729" s="891"/>
      <c r="DLV729" s="891"/>
      <c r="DLW729" s="891"/>
      <c r="DLX729" s="204"/>
      <c r="DLY729" s="108"/>
      <c r="DLZ729" s="891"/>
      <c r="DMA729" s="891"/>
      <c r="DMB729" s="891"/>
      <c r="DMC729" s="891"/>
      <c r="DMD729" s="891"/>
      <c r="DME729" s="891"/>
      <c r="DMF729" s="891"/>
      <c r="DMG729" s="169"/>
      <c r="DMH729" s="169"/>
      <c r="DMI729" s="169"/>
      <c r="DMJ729" s="169"/>
      <c r="DMK729" s="169"/>
      <c r="DML729" s="169"/>
      <c r="DMM729" s="169"/>
      <c r="DMN729" s="169"/>
      <c r="DMO729" s="169"/>
      <c r="DMP729" s="169"/>
      <c r="DMQ729" s="169"/>
      <c r="DMR729" s="169"/>
      <c r="DMS729" s="169"/>
      <c r="DMT729" s="169"/>
      <c r="DMU729" s="169"/>
      <c r="DMV729" s="169"/>
      <c r="DMW729" s="169"/>
      <c r="DMX729" s="169"/>
      <c r="DMY729" s="169"/>
      <c r="DMZ729" s="169"/>
      <c r="DNA729" s="169"/>
      <c r="DNB729" s="169"/>
      <c r="DNC729" s="169"/>
      <c r="DND729" s="169"/>
      <c r="DNE729" s="169"/>
      <c r="DNF729" s="169"/>
      <c r="DNG729" s="169"/>
      <c r="DNH729" s="169"/>
      <c r="DNI729" s="169"/>
      <c r="DNJ729" s="169"/>
      <c r="DNK729" s="169"/>
      <c r="DNL729" s="169"/>
      <c r="DNM729" s="169"/>
      <c r="DNN729" s="169"/>
      <c r="DNO729" s="169"/>
      <c r="DNP729" s="169"/>
      <c r="DNQ729" s="169"/>
      <c r="DNR729" s="169"/>
      <c r="DNS729" s="169"/>
      <c r="DNT729" s="169"/>
      <c r="DNU729" s="169"/>
      <c r="DNV729" s="169"/>
      <c r="DNW729" s="169"/>
      <c r="DNX729" s="169"/>
      <c r="DNY729" s="891"/>
      <c r="DNZ729" s="891"/>
      <c r="DOA729" s="891"/>
      <c r="DOB729" s="891"/>
      <c r="DOC729" s="891"/>
      <c r="DOD729" s="891"/>
      <c r="DOE729" s="891"/>
      <c r="DOF729" s="891"/>
      <c r="DOG729" s="891"/>
      <c r="DOH729" s="891"/>
      <c r="DOI729" s="891"/>
      <c r="DOJ729" s="891"/>
      <c r="DOK729" s="891"/>
      <c r="DOL729" s="891"/>
      <c r="DOM729" s="891"/>
      <c r="DON729" s="891"/>
      <c r="DOO729" s="891"/>
      <c r="DOP729" s="891"/>
      <c r="DOQ729" s="891"/>
      <c r="DOR729" s="891"/>
      <c r="DOS729" s="891"/>
      <c r="DOT729" s="891"/>
      <c r="DOU729" s="891"/>
      <c r="DOV729" s="891"/>
      <c r="DOW729" s="89"/>
      <c r="DOX729" s="89"/>
      <c r="DOY729" s="89"/>
      <c r="DOZ729" s="89"/>
      <c r="DPA729" s="89"/>
      <c r="DPB729" s="891"/>
      <c r="DPC729" s="891"/>
      <c r="DPD729" s="89"/>
      <c r="DPE729" s="89"/>
      <c r="DPF729" s="891"/>
      <c r="DPG729" s="891"/>
      <c r="DPH729" s="89"/>
      <c r="DPI729" s="89"/>
      <c r="DPJ729" s="891"/>
      <c r="DPK729" s="891"/>
      <c r="DPL729" s="891"/>
      <c r="DPM729" s="891"/>
      <c r="DPN729" s="891"/>
      <c r="DPO729" s="891"/>
      <c r="DPP729" s="891"/>
      <c r="DPQ729" s="89"/>
      <c r="DPR729" s="89"/>
      <c r="DPS729" s="891"/>
      <c r="DPT729" s="891"/>
      <c r="DPU729" s="89"/>
      <c r="DPV729" s="89"/>
      <c r="DPW729" s="891"/>
      <c r="DPX729" s="891"/>
      <c r="DPY729" s="891"/>
      <c r="DPZ729" s="891"/>
      <c r="DQA729" s="891"/>
      <c r="DQB729" s="204"/>
      <c r="DQC729" s="108"/>
      <c r="DQD729" s="891"/>
      <c r="DQE729" s="891"/>
      <c r="DQF729" s="891"/>
      <c r="DQG729" s="891"/>
      <c r="DQH729" s="891"/>
      <c r="DQI729" s="891"/>
      <c r="DQJ729" s="891"/>
      <c r="DQK729" s="169"/>
      <c r="DQL729" s="169"/>
      <c r="DQM729" s="169"/>
      <c r="DQN729" s="169"/>
      <c r="DQO729" s="169"/>
      <c r="DQP729" s="169"/>
      <c r="DQQ729" s="169"/>
      <c r="DQR729" s="169"/>
      <c r="DQS729" s="169"/>
      <c r="DQT729" s="169"/>
      <c r="DQU729" s="169"/>
      <c r="DQV729" s="169"/>
      <c r="DQW729" s="169"/>
      <c r="DQX729" s="169"/>
      <c r="DQY729" s="169"/>
      <c r="DQZ729" s="169"/>
      <c r="DRA729" s="169"/>
      <c r="DRB729" s="169"/>
      <c r="DRC729" s="169"/>
      <c r="DRD729" s="169"/>
      <c r="DRE729" s="169"/>
      <c r="DRF729" s="169"/>
      <c r="DRG729" s="169"/>
      <c r="DRH729" s="169"/>
      <c r="DRI729" s="169"/>
      <c r="DRJ729" s="169"/>
      <c r="DRK729" s="169"/>
      <c r="DRL729" s="169"/>
      <c r="DRM729" s="169"/>
      <c r="DRN729" s="169"/>
      <c r="DRO729" s="169"/>
      <c r="DRP729" s="169"/>
      <c r="DRQ729" s="169"/>
      <c r="DRR729" s="169"/>
      <c r="DRS729" s="169"/>
      <c r="DRT729" s="169"/>
      <c r="DRU729" s="169"/>
      <c r="DRV729" s="169"/>
      <c r="DRW729" s="169"/>
      <c r="DRX729" s="169"/>
      <c r="DRY729" s="169"/>
      <c r="DRZ729" s="169"/>
      <c r="DSA729" s="169"/>
      <c r="DSB729" s="169"/>
      <c r="DSC729" s="891"/>
      <c r="DSD729" s="891"/>
      <c r="DSE729" s="891"/>
      <c r="DSF729" s="891"/>
      <c r="DSG729" s="891"/>
      <c r="DSH729" s="891"/>
      <c r="DSI729" s="891"/>
      <c r="DSJ729" s="891"/>
      <c r="DSK729" s="891"/>
      <c r="DSL729" s="891"/>
      <c r="DSM729" s="891"/>
      <c r="DSN729" s="891"/>
      <c r="DSO729" s="891"/>
      <c r="DSP729" s="891"/>
      <c r="DSQ729" s="891"/>
      <c r="DSR729" s="891"/>
      <c r="DSS729" s="891"/>
      <c r="DST729" s="891"/>
      <c r="DSU729" s="891"/>
      <c r="DSV729" s="891"/>
      <c r="DSW729" s="891"/>
      <c r="DSX729" s="891"/>
      <c r="DSY729" s="891"/>
      <c r="DSZ729" s="891"/>
      <c r="DTA729" s="89"/>
      <c r="DTB729" s="89"/>
      <c r="DTC729" s="89"/>
      <c r="DTD729" s="89"/>
      <c r="DTE729" s="89"/>
      <c r="DTF729" s="891"/>
      <c r="DTG729" s="891"/>
      <c r="DTH729" s="89"/>
      <c r="DTI729" s="89"/>
      <c r="DTJ729" s="891"/>
      <c r="DTK729" s="891"/>
      <c r="DTL729" s="89"/>
      <c r="DTM729" s="89"/>
      <c r="DTN729" s="891"/>
      <c r="DTO729" s="891"/>
      <c r="DTP729" s="891"/>
      <c r="DTQ729" s="891"/>
      <c r="DTR729" s="891"/>
      <c r="DTS729" s="891"/>
      <c r="DTT729" s="891"/>
      <c r="DTU729" s="89"/>
      <c r="DTV729" s="89"/>
      <c r="DTW729" s="891"/>
      <c r="DTX729" s="891"/>
      <c r="DTY729" s="89"/>
      <c r="DTZ729" s="89"/>
      <c r="DUA729" s="891"/>
      <c r="DUB729" s="891"/>
      <c r="DUC729" s="891"/>
      <c r="DUD729" s="891"/>
      <c r="DUE729" s="891"/>
      <c r="DUF729" s="204"/>
      <c r="DUG729" s="108"/>
      <c r="DUH729" s="891"/>
      <c r="DUI729" s="891"/>
      <c r="DUJ729" s="891"/>
      <c r="DUK729" s="891"/>
      <c r="DUL729" s="891"/>
      <c r="DUM729" s="891"/>
      <c r="DUN729" s="891"/>
      <c r="DUO729" s="169"/>
      <c r="DUP729" s="169"/>
      <c r="DUQ729" s="169"/>
      <c r="DUR729" s="169"/>
      <c r="DUS729" s="169"/>
      <c r="DUT729" s="169"/>
      <c r="DUU729" s="169"/>
      <c r="DUV729" s="169"/>
      <c r="DUW729" s="169"/>
      <c r="DUX729" s="169"/>
      <c r="DUY729" s="169"/>
      <c r="DUZ729" s="169"/>
      <c r="DVA729" s="169"/>
      <c r="DVB729" s="169"/>
      <c r="DVC729" s="169"/>
      <c r="DVD729" s="169"/>
      <c r="DVE729" s="169"/>
      <c r="DVF729" s="169"/>
      <c r="DVG729" s="169"/>
      <c r="DVH729" s="169"/>
      <c r="DVI729" s="169"/>
      <c r="DVJ729" s="169"/>
      <c r="DVK729" s="169"/>
      <c r="DVL729" s="169"/>
      <c r="DVM729" s="169"/>
      <c r="DVN729" s="169"/>
      <c r="DVO729" s="169"/>
      <c r="DVP729" s="169"/>
      <c r="DVQ729" s="169"/>
      <c r="DVR729" s="169"/>
      <c r="DVS729" s="169"/>
      <c r="DVT729" s="169"/>
      <c r="DVU729" s="169"/>
      <c r="DVV729" s="169"/>
      <c r="DVW729" s="169"/>
      <c r="DVX729" s="169"/>
      <c r="DVY729" s="169"/>
      <c r="DVZ729" s="169"/>
      <c r="DWA729" s="169"/>
      <c r="DWB729" s="169"/>
      <c r="DWC729" s="169"/>
      <c r="DWD729" s="169"/>
      <c r="DWE729" s="169"/>
      <c r="DWF729" s="169"/>
      <c r="DWG729" s="891"/>
      <c r="DWH729" s="891"/>
      <c r="DWI729" s="891"/>
      <c r="DWJ729" s="891"/>
      <c r="DWK729" s="891"/>
      <c r="DWL729" s="891"/>
      <c r="DWM729" s="891"/>
      <c r="DWN729" s="891"/>
      <c r="DWO729" s="891"/>
      <c r="DWP729" s="891"/>
      <c r="DWQ729" s="891"/>
      <c r="DWR729" s="891"/>
      <c r="DWS729" s="891"/>
      <c r="DWT729" s="891"/>
      <c r="DWU729" s="891"/>
      <c r="DWV729" s="891"/>
      <c r="DWW729" s="891"/>
      <c r="DWX729" s="891"/>
      <c r="DWY729" s="891"/>
      <c r="DWZ729" s="891"/>
      <c r="DXA729" s="891"/>
      <c r="DXB729" s="891"/>
      <c r="DXC729" s="891"/>
      <c r="DXD729" s="891"/>
      <c r="DXE729" s="89"/>
      <c r="DXF729" s="89"/>
      <c r="DXG729" s="89"/>
      <c r="DXH729" s="89"/>
      <c r="DXI729" s="89"/>
      <c r="DXJ729" s="891"/>
      <c r="DXK729" s="891"/>
      <c r="DXL729" s="89"/>
      <c r="DXM729" s="89"/>
      <c r="DXN729" s="891"/>
      <c r="DXO729" s="891"/>
      <c r="DXP729" s="89"/>
      <c r="DXQ729" s="89"/>
      <c r="DXR729" s="891"/>
      <c r="DXS729" s="891"/>
      <c r="DXT729" s="891"/>
      <c r="DXU729" s="891"/>
      <c r="DXV729" s="891"/>
      <c r="DXW729" s="891"/>
      <c r="DXX729" s="891"/>
      <c r="DXY729" s="89"/>
      <c r="DXZ729" s="89"/>
      <c r="DYA729" s="891"/>
      <c r="DYB729" s="891"/>
      <c r="DYC729" s="89"/>
      <c r="DYD729" s="89"/>
      <c r="DYE729" s="891"/>
      <c r="DYF729" s="891"/>
      <c r="DYG729" s="891"/>
      <c r="DYH729" s="891"/>
      <c r="DYI729" s="891"/>
      <c r="DYJ729" s="204"/>
      <c r="DYK729" s="108"/>
      <c r="DYL729" s="891"/>
      <c r="DYM729" s="891"/>
      <c r="DYN729" s="891"/>
      <c r="DYO729" s="891"/>
      <c r="DYP729" s="891"/>
      <c r="DYQ729" s="891"/>
      <c r="DYR729" s="891"/>
      <c r="DYS729" s="169"/>
      <c r="DYT729" s="169"/>
      <c r="DYU729" s="169"/>
      <c r="DYV729" s="169"/>
      <c r="DYW729" s="169"/>
      <c r="DYX729" s="169"/>
      <c r="DYY729" s="169"/>
      <c r="DYZ729" s="169"/>
      <c r="DZA729" s="169"/>
      <c r="DZB729" s="169"/>
      <c r="DZC729" s="169"/>
      <c r="DZD729" s="169"/>
      <c r="DZE729" s="169"/>
      <c r="DZF729" s="169"/>
      <c r="DZG729" s="169"/>
      <c r="DZH729" s="169"/>
      <c r="DZI729" s="169"/>
      <c r="DZJ729" s="169"/>
      <c r="DZK729" s="169"/>
      <c r="DZL729" s="169"/>
      <c r="DZM729" s="169"/>
      <c r="DZN729" s="169"/>
      <c r="DZO729" s="169"/>
      <c r="DZP729" s="169"/>
      <c r="DZQ729" s="169"/>
      <c r="DZR729" s="169"/>
      <c r="DZS729" s="169"/>
      <c r="DZT729" s="169"/>
      <c r="DZU729" s="169"/>
      <c r="DZV729" s="169"/>
      <c r="DZW729" s="169"/>
      <c r="DZX729" s="169"/>
      <c r="DZY729" s="169"/>
      <c r="DZZ729" s="169"/>
      <c r="EAA729" s="169"/>
      <c r="EAB729" s="169"/>
      <c r="EAC729" s="169"/>
      <c r="EAD729" s="169"/>
      <c r="EAE729" s="169"/>
      <c r="EAF729" s="169"/>
      <c r="EAG729" s="169"/>
      <c r="EAH729" s="169"/>
      <c r="EAI729" s="169"/>
      <c r="EAJ729" s="169"/>
      <c r="EAK729" s="891"/>
      <c r="EAL729" s="891"/>
      <c r="EAM729" s="891"/>
      <c r="EAN729" s="891"/>
      <c r="EAO729" s="891"/>
      <c r="EAP729" s="891"/>
      <c r="EAQ729" s="891"/>
      <c r="EAR729" s="891"/>
      <c r="EAS729" s="891"/>
      <c r="EAT729" s="891"/>
      <c r="EAU729" s="891"/>
      <c r="EAV729" s="891"/>
      <c r="EAW729" s="891"/>
      <c r="EAX729" s="891"/>
      <c r="EAY729" s="891"/>
      <c r="EAZ729" s="891"/>
      <c r="EBA729" s="891"/>
      <c r="EBB729" s="891"/>
      <c r="EBC729" s="891"/>
      <c r="EBD729" s="891"/>
      <c r="EBE729" s="891"/>
      <c r="EBF729" s="891"/>
      <c r="EBG729" s="891"/>
      <c r="EBH729" s="891"/>
      <c r="EBI729" s="89"/>
      <c r="EBJ729" s="89"/>
      <c r="EBK729" s="89"/>
      <c r="EBL729" s="89"/>
      <c r="EBM729" s="89"/>
      <c r="EBN729" s="891"/>
      <c r="EBO729" s="891"/>
      <c r="EBP729" s="89"/>
      <c r="EBQ729" s="89"/>
      <c r="EBR729" s="891"/>
      <c r="EBS729" s="891"/>
      <c r="EBT729" s="89"/>
      <c r="EBU729" s="89"/>
      <c r="EBV729" s="891"/>
      <c r="EBW729" s="891"/>
      <c r="EBX729" s="891"/>
      <c r="EBY729" s="891"/>
      <c r="EBZ729" s="891"/>
      <c r="ECA729" s="891"/>
      <c r="ECB729" s="891"/>
      <c r="ECC729" s="89"/>
      <c r="ECD729" s="89"/>
      <c r="ECE729" s="891"/>
      <c r="ECF729" s="891"/>
      <c r="ECG729" s="89"/>
      <c r="ECH729" s="89"/>
      <c r="ECI729" s="891"/>
      <c r="ECJ729" s="891"/>
      <c r="ECK729" s="891"/>
      <c r="ECL729" s="891"/>
      <c r="ECM729" s="891"/>
      <c r="ECN729" s="204"/>
      <c r="ECO729" s="108"/>
      <c r="ECP729" s="891"/>
      <c r="ECQ729" s="891"/>
      <c r="ECR729" s="891"/>
      <c r="ECS729" s="891"/>
      <c r="ECT729" s="891"/>
      <c r="ECU729" s="891"/>
      <c r="ECV729" s="891"/>
      <c r="ECW729" s="169"/>
      <c r="ECX729" s="169"/>
      <c r="ECY729" s="169"/>
      <c r="ECZ729" s="169"/>
      <c r="EDA729" s="169"/>
      <c r="EDB729" s="169"/>
      <c r="EDC729" s="169"/>
      <c r="EDD729" s="169"/>
      <c r="EDE729" s="169"/>
      <c r="EDF729" s="169"/>
      <c r="EDG729" s="169"/>
      <c r="EDH729" s="169"/>
      <c r="EDI729" s="169"/>
      <c r="EDJ729" s="169"/>
      <c r="EDK729" s="169"/>
      <c r="EDL729" s="169"/>
      <c r="EDM729" s="169"/>
      <c r="EDN729" s="169"/>
      <c r="EDO729" s="169"/>
      <c r="EDP729" s="169"/>
      <c r="EDQ729" s="169"/>
      <c r="EDR729" s="169"/>
      <c r="EDS729" s="169"/>
      <c r="EDT729" s="169"/>
      <c r="EDU729" s="169"/>
      <c r="EDV729" s="169"/>
      <c r="EDW729" s="169"/>
      <c r="EDX729" s="169"/>
      <c r="EDY729" s="169"/>
      <c r="EDZ729" s="169"/>
      <c r="EEA729" s="169"/>
      <c r="EEB729" s="169"/>
      <c r="EEC729" s="169"/>
      <c r="EED729" s="169"/>
      <c r="EEE729" s="169"/>
      <c r="EEF729" s="169"/>
      <c r="EEG729" s="169"/>
      <c r="EEH729" s="169"/>
      <c r="EEI729" s="169"/>
      <c r="EEJ729" s="169"/>
      <c r="EEK729" s="169"/>
      <c r="EEL729" s="169"/>
      <c r="EEM729" s="169"/>
      <c r="EEN729" s="169"/>
      <c r="EEO729" s="891"/>
      <c r="EEP729" s="891"/>
      <c r="EEQ729" s="891"/>
      <c r="EER729" s="891"/>
      <c r="EES729" s="891"/>
      <c r="EET729" s="891"/>
      <c r="EEU729" s="891"/>
      <c r="EEV729" s="891"/>
      <c r="EEW729" s="891"/>
      <c r="EEX729" s="891"/>
      <c r="EEY729" s="891"/>
      <c r="EEZ729" s="891"/>
      <c r="EFA729" s="891"/>
      <c r="EFB729" s="891"/>
      <c r="EFC729" s="891"/>
      <c r="EFD729" s="891"/>
      <c r="EFE729" s="891"/>
      <c r="EFF729" s="891"/>
      <c r="EFG729" s="891"/>
      <c r="EFH729" s="891"/>
      <c r="EFI729" s="891"/>
      <c r="EFJ729" s="891"/>
      <c r="EFK729" s="891"/>
      <c r="EFL729" s="891"/>
      <c r="EFM729" s="89"/>
      <c r="EFN729" s="89"/>
      <c r="EFO729" s="89"/>
      <c r="EFP729" s="89"/>
      <c r="EFQ729" s="89"/>
      <c r="EFR729" s="891"/>
      <c r="EFS729" s="891"/>
      <c r="EFT729" s="89"/>
      <c r="EFU729" s="89"/>
      <c r="EFV729" s="891"/>
      <c r="EFW729" s="891"/>
      <c r="EFX729" s="89"/>
      <c r="EFY729" s="89"/>
      <c r="EFZ729" s="891"/>
      <c r="EGA729" s="891"/>
      <c r="EGB729" s="891"/>
      <c r="EGC729" s="891"/>
      <c r="EGD729" s="891"/>
      <c r="EGE729" s="891"/>
      <c r="EGF729" s="891"/>
      <c r="EGG729" s="89"/>
      <c r="EGH729" s="89"/>
      <c r="EGI729" s="891"/>
      <c r="EGJ729" s="891"/>
      <c r="EGK729" s="89"/>
      <c r="EGL729" s="89"/>
      <c r="EGM729" s="891"/>
      <c r="EGN729" s="891"/>
      <c r="EGO729" s="891"/>
      <c r="EGP729" s="891"/>
      <c r="EGQ729" s="891"/>
      <c r="EGR729" s="204"/>
      <c r="EGS729" s="108"/>
      <c r="EGT729" s="891"/>
      <c r="EGU729" s="891"/>
      <c r="EGV729" s="891"/>
      <c r="EGW729" s="891"/>
      <c r="EGX729" s="891"/>
      <c r="EGY729" s="891"/>
      <c r="EGZ729" s="891"/>
      <c r="EHA729" s="169"/>
      <c r="EHB729" s="169"/>
      <c r="EHC729" s="169"/>
      <c r="EHD729" s="169"/>
      <c r="EHE729" s="169"/>
      <c r="EHF729" s="169"/>
      <c r="EHG729" s="169"/>
      <c r="EHH729" s="169"/>
      <c r="EHI729" s="169"/>
      <c r="EHJ729" s="169"/>
      <c r="EHK729" s="169"/>
      <c r="EHL729" s="169"/>
      <c r="EHM729" s="169"/>
      <c r="EHN729" s="169"/>
      <c r="EHO729" s="169"/>
      <c r="EHP729" s="169"/>
      <c r="EHQ729" s="169"/>
      <c r="EHR729" s="169"/>
      <c r="EHS729" s="169"/>
      <c r="EHT729" s="169"/>
      <c r="EHU729" s="169"/>
      <c r="EHV729" s="169"/>
      <c r="EHW729" s="169"/>
      <c r="EHX729" s="169"/>
      <c r="EHY729" s="169"/>
      <c r="EHZ729" s="169"/>
      <c r="EIA729" s="169"/>
      <c r="EIB729" s="169"/>
      <c r="EIC729" s="169"/>
      <c r="EID729" s="169"/>
      <c r="EIE729" s="169"/>
      <c r="EIF729" s="169"/>
      <c r="EIG729" s="169"/>
      <c r="EIH729" s="169"/>
      <c r="EII729" s="169"/>
      <c r="EIJ729" s="169"/>
      <c r="EIK729" s="169"/>
      <c r="EIL729" s="169"/>
      <c r="EIM729" s="169"/>
      <c r="EIN729" s="169"/>
      <c r="EIO729" s="169"/>
      <c r="EIP729" s="169"/>
      <c r="EIQ729" s="169"/>
      <c r="EIR729" s="169"/>
      <c r="EIS729" s="891"/>
      <c r="EIT729" s="891"/>
      <c r="EIU729" s="891"/>
      <c r="EIV729" s="891"/>
      <c r="EIW729" s="891"/>
      <c r="EIX729" s="891"/>
      <c r="EIY729" s="891"/>
      <c r="EIZ729" s="891"/>
      <c r="EJA729" s="891"/>
      <c r="EJB729" s="891"/>
      <c r="EJC729" s="891"/>
      <c r="EJD729" s="891"/>
      <c r="EJE729" s="891"/>
      <c r="EJF729" s="891"/>
      <c r="EJG729" s="891"/>
      <c r="EJH729" s="891"/>
      <c r="EJI729" s="891"/>
      <c r="EJJ729" s="891"/>
      <c r="EJK729" s="891"/>
      <c r="EJL729" s="891"/>
      <c r="EJM729" s="891"/>
      <c r="EJN729" s="891"/>
      <c r="EJO729" s="891"/>
      <c r="EJP729" s="891"/>
      <c r="EJQ729" s="89"/>
      <c r="EJR729" s="89"/>
      <c r="EJS729" s="89"/>
      <c r="EJT729" s="89"/>
      <c r="EJU729" s="89"/>
      <c r="EJV729" s="891"/>
      <c r="EJW729" s="891"/>
      <c r="EJX729" s="89"/>
      <c r="EJY729" s="89"/>
      <c r="EJZ729" s="891"/>
      <c r="EKA729" s="891"/>
      <c r="EKB729" s="89"/>
      <c r="EKC729" s="89"/>
      <c r="EKD729" s="891"/>
      <c r="EKE729" s="891"/>
      <c r="EKF729" s="891"/>
      <c r="EKG729" s="891"/>
      <c r="EKH729" s="891"/>
      <c r="EKI729" s="891"/>
      <c r="EKJ729" s="891"/>
      <c r="EKK729" s="89"/>
      <c r="EKL729" s="89"/>
      <c r="EKM729" s="891"/>
      <c r="EKN729" s="891"/>
      <c r="EKO729" s="89"/>
      <c r="EKP729" s="89"/>
      <c r="EKQ729" s="891"/>
      <c r="EKR729" s="891"/>
      <c r="EKS729" s="891"/>
      <c r="EKT729" s="891"/>
      <c r="EKU729" s="891"/>
      <c r="EKV729" s="204"/>
      <c r="EKW729" s="108"/>
      <c r="EKX729" s="891"/>
      <c r="EKY729" s="891"/>
      <c r="EKZ729" s="891"/>
      <c r="ELA729" s="891"/>
      <c r="ELB729" s="891"/>
      <c r="ELC729" s="891"/>
      <c r="ELD729" s="891"/>
      <c r="ELE729" s="169"/>
      <c r="ELF729" s="169"/>
      <c r="ELG729" s="169"/>
      <c r="ELH729" s="169"/>
      <c r="ELI729" s="169"/>
      <c r="ELJ729" s="169"/>
      <c r="ELK729" s="169"/>
      <c r="ELL729" s="169"/>
      <c r="ELM729" s="169"/>
      <c r="ELN729" s="169"/>
      <c r="ELO729" s="169"/>
      <c r="ELP729" s="169"/>
      <c r="ELQ729" s="169"/>
      <c r="ELR729" s="169"/>
      <c r="ELS729" s="169"/>
      <c r="ELT729" s="169"/>
      <c r="ELU729" s="169"/>
      <c r="ELV729" s="169"/>
      <c r="ELW729" s="169"/>
      <c r="ELX729" s="169"/>
      <c r="ELY729" s="169"/>
      <c r="ELZ729" s="169"/>
      <c r="EMA729" s="169"/>
      <c r="EMB729" s="169"/>
      <c r="EMC729" s="169"/>
      <c r="EMD729" s="169"/>
      <c r="EME729" s="169"/>
      <c r="EMF729" s="169"/>
      <c r="EMG729" s="169"/>
      <c r="EMH729" s="169"/>
      <c r="EMI729" s="169"/>
      <c r="EMJ729" s="169"/>
      <c r="EMK729" s="169"/>
      <c r="EML729" s="169"/>
      <c r="EMM729" s="169"/>
      <c r="EMN729" s="169"/>
      <c r="EMO729" s="169"/>
      <c r="EMP729" s="169"/>
      <c r="EMQ729" s="169"/>
      <c r="EMR729" s="169"/>
      <c r="EMS729" s="169"/>
      <c r="EMT729" s="169"/>
      <c r="EMU729" s="169"/>
      <c r="EMV729" s="169"/>
      <c r="EMW729" s="891"/>
      <c r="EMX729" s="891"/>
      <c r="EMY729" s="891"/>
      <c r="EMZ729" s="891"/>
      <c r="ENA729" s="891"/>
      <c r="ENB729" s="891"/>
      <c r="ENC729" s="891"/>
      <c r="END729" s="891"/>
      <c r="ENE729" s="891"/>
      <c r="ENF729" s="891"/>
      <c r="ENG729" s="891"/>
      <c r="ENH729" s="891"/>
      <c r="ENI729" s="891"/>
      <c r="ENJ729" s="891"/>
      <c r="ENK729" s="891"/>
      <c r="ENL729" s="891"/>
      <c r="ENM729" s="891"/>
      <c r="ENN729" s="891"/>
      <c r="ENO729" s="891"/>
      <c r="ENP729" s="891"/>
      <c r="ENQ729" s="891"/>
      <c r="ENR729" s="891"/>
      <c r="ENS729" s="891"/>
      <c r="ENT729" s="891"/>
      <c r="ENU729" s="89"/>
      <c r="ENV729" s="89"/>
      <c r="ENW729" s="89"/>
      <c r="ENX729" s="89"/>
      <c r="ENY729" s="89"/>
      <c r="ENZ729" s="891"/>
      <c r="EOA729" s="891"/>
      <c r="EOB729" s="89"/>
      <c r="EOC729" s="89"/>
      <c r="EOD729" s="891"/>
      <c r="EOE729" s="891"/>
      <c r="EOF729" s="89"/>
      <c r="EOG729" s="89"/>
      <c r="EOH729" s="891"/>
      <c r="EOI729" s="891"/>
      <c r="EOJ729" s="891"/>
      <c r="EOK729" s="891"/>
      <c r="EOL729" s="891"/>
      <c r="EOM729" s="891"/>
      <c r="EON729" s="891"/>
      <c r="EOO729" s="89"/>
      <c r="EOP729" s="89"/>
      <c r="EOQ729" s="891"/>
      <c r="EOR729" s="891"/>
      <c r="EOS729" s="89"/>
      <c r="EOT729" s="89"/>
      <c r="EOU729" s="891"/>
      <c r="EOV729" s="891"/>
      <c r="EOW729" s="891"/>
      <c r="EOX729" s="891"/>
      <c r="EOY729" s="891"/>
      <c r="EOZ729" s="204"/>
      <c r="EPA729" s="108"/>
      <c r="EPB729" s="891"/>
      <c r="EPC729" s="891"/>
      <c r="EPD729" s="891"/>
      <c r="EPE729" s="891"/>
      <c r="EPF729" s="891"/>
      <c r="EPG729" s="891"/>
      <c r="EPH729" s="891"/>
      <c r="EPI729" s="169"/>
      <c r="EPJ729" s="169"/>
      <c r="EPK729" s="169"/>
      <c r="EPL729" s="169"/>
      <c r="EPM729" s="169"/>
      <c r="EPN729" s="169"/>
      <c r="EPO729" s="169"/>
      <c r="EPP729" s="169"/>
      <c r="EPQ729" s="169"/>
      <c r="EPR729" s="169"/>
      <c r="EPS729" s="169"/>
      <c r="EPT729" s="169"/>
      <c r="EPU729" s="169"/>
      <c r="EPV729" s="169"/>
      <c r="EPW729" s="169"/>
      <c r="EPX729" s="169"/>
      <c r="EPY729" s="169"/>
      <c r="EPZ729" s="169"/>
      <c r="EQA729" s="169"/>
      <c r="EQB729" s="169"/>
      <c r="EQC729" s="169"/>
      <c r="EQD729" s="169"/>
      <c r="EQE729" s="169"/>
      <c r="EQF729" s="169"/>
      <c r="EQG729" s="169"/>
      <c r="EQH729" s="169"/>
      <c r="EQI729" s="169"/>
      <c r="EQJ729" s="169"/>
      <c r="EQK729" s="169"/>
      <c r="EQL729" s="169"/>
      <c r="EQM729" s="169"/>
      <c r="EQN729" s="169"/>
      <c r="EQO729" s="169"/>
      <c r="EQP729" s="169"/>
      <c r="EQQ729" s="169"/>
      <c r="EQR729" s="169"/>
      <c r="EQS729" s="169"/>
      <c r="EQT729" s="169"/>
      <c r="EQU729" s="169"/>
      <c r="EQV729" s="169"/>
      <c r="EQW729" s="169"/>
      <c r="EQX729" s="169"/>
      <c r="EQY729" s="169"/>
      <c r="EQZ729" s="169"/>
      <c r="ERA729" s="891"/>
      <c r="ERB729" s="891"/>
      <c r="ERC729" s="891"/>
      <c r="ERD729" s="891"/>
      <c r="ERE729" s="891"/>
      <c r="ERF729" s="891"/>
      <c r="ERG729" s="891"/>
      <c r="ERH729" s="891"/>
      <c r="ERI729" s="891"/>
      <c r="ERJ729" s="891"/>
      <c r="ERK729" s="891"/>
      <c r="ERL729" s="891"/>
      <c r="ERM729" s="891"/>
      <c r="ERN729" s="891"/>
      <c r="ERO729" s="891"/>
      <c r="ERP729" s="891"/>
      <c r="ERQ729" s="891"/>
      <c r="ERR729" s="891"/>
      <c r="ERS729" s="891"/>
      <c r="ERT729" s="891"/>
      <c r="ERU729" s="891"/>
      <c r="ERV729" s="891"/>
      <c r="ERW729" s="891"/>
      <c r="ERX729" s="891"/>
      <c r="ERY729" s="89"/>
      <c r="ERZ729" s="89"/>
      <c r="ESA729" s="89"/>
      <c r="ESB729" s="89"/>
      <c r="ESC729" s="89"/>
      <c r="ESD729" s="891"/>
      <c r="ESE729" s="891"/>
      <c r="ESF729" s="89"/>
      <c r="ESG729" s="89"/>
      <c r="ESH729" s="891"/>
      <c r="ESI729" s="891"/>
      <c r="ESJ729" s="89"/>
      <c r="ESK729" s="89"/>
      <c r="ESL729" s="891"/>
      <c r="ESM729" s="891"/>
      <c r="ESN729" s="891"/>
      <c r="ESO729" s="891"/>
      <c r="ESP729" s="891"/>
      <c r="ESQ729" s="891"/>
      <c r="ESR729" s="891"/>
      <c r="ESS729" s="89"/>
      <c r="EST729" s="89"/>
      <c r="ESU729" s="891"/>
      <c r="ESV729" s="891"/>
      <c r="ESW729" s="89"/>
      <c r="ESX729" s="89"/>
      <c r="ESY729" s="891"/>
      <c r="ESZ729" s="891"/>
      <c r="ETA729" s="891"/>
      <c r="ETB729" s="891"/>
      <c r="ETC729" s="891"/>
      <c r="ETD729" s="204"/>
      <c r="ETE729" s="108"/>
      <c r="ETF729" s="891"/>
      <c r="ETG729" s="891"/>
      <c r="ETH729" s="891"/>
      <c r="ETI729" s="891"/>
      <c r="ETJ729" s="891"/>
      <c r="ETK729" s="891"/>
      <c r="ETL729" s="891"/>
      <c r="ETM729" s="169"/>
      <c r="ETN729" s="169"/>
      <c r="ETO729" s="169"/>
      <c r="ETP729" s="169"/>
      <c r="ETQ729" s="169"/>
      <c r="ETR729" s="169"/>
      <c r="ETS729" s="169"/>
      <c r="ETT729" s="169"/>
      <c r="ETU729" s="169"/>
      <c r="ETV729" s="169"/>
      <c r="ETW729" s="169"/>
      <c r="ETX729" s="169"/>
      <c r="ETY729" s="169"/>
      <c r="ETZ729" s="169"/>
      <c r="EUA729" s="169"/>
      <c r="EUB729" s="169"/>
      <c r="EUC729" s="169"/>
      <c r="EUD729" s="169"/>
      <c r="EUE729" s="169"/>
      <c r="EUF729" s="169"/>
      <c r="EUG729" s="169"/>
      <c r="EUH729" s="169"/>
      <c r="EUI729" s="169"/>
      <c r="EUJ729" s="169"/>
      <c r="EUK729" s="169"/>
      <c r="EUL729" s="169"/>
      <c r="EUM729" s="169"/>
      <c r="EUN729" s="169"/>
      <c r="EUO729" s="169"/>
      <c r="EUP729" s="169"/>
      <c r="EUQ729" s="169"/>
      <c r="EUR729" s="169"/>
      <c r="EUS729" s="169"/>
      <c r="EUT729" s="169"/>
      <c r="EUU729" s="169"/>
      <c r="EUV729" s="169"/>
      <c r="EUW729" s="169"/>
      <c r="EUX729" s="169"/>
      <c r="EUY729" s="169"/>
      <c r="EUZ729" s="169"/>
      <c r="EVA729" s="169"/>
      <c r="EVB729" s="169"/>
      <c r="EVC729" s="169"/>
      <c r="EVD729" s="169"/>
      <c r="EVE729" s="891"/>
      <c r="EVF729" s="891"/>
      <c r="EVG729" s="891"/>
      <c r="EVH729" s="891"/>
      <c r="EVI729" s="891"/>
      <c r="EVJ729" s="891"/>
      <c r="EVK729" s="891"/>
      <c r="EVL729" s="891"/>
      <c r="EVM729" s="891"/>
      <c r="EVN729" s="891"/>
      <c r="EVO729" s="891"/>
      <c r="EVP729" s="891"/>
      <c r="EVQ729" s="891"/>
      <c r="EVR729" s="891"/>
      <c r="EVS729" s="891"/>
      <c r="EVT729" s="891"/>
      <c r="EVU729" s="891"/>
      <c r="EVV729" s="891"/>
      <c r="EVW729" s="891"/>
      <c r="EVX729" s="891"/>
      <c r="EVY729" s="891"/>
      <c r="EVZ729" s="891"/>
      <c r="EWA729" s="891"/>
      <c r="EWB729" s="891"/>
      <c r="EWC729" s="89"/>
      <c r="EWD729" s="89"/>
      <c r="EWE729" s="89"/>
      <c r="EWF729" s="89"/>
      <c r="EWG729" s="89"/>
      <c r="EWH729" s="891"/>
      <c r="EWI729" s="891"/>
      <c r="EWJ729" s="89"/>
      <c r="EWK729" s="89"/>
      <c r="EWL729" s="891"/>
      <c r="EWM729" s="891"/>
      <c r="EWN729" s="89"/>
      <c r="EWO729" s="89"/>
      <c r="EWP729" s="891"/>
      <c r="EWQ729" s="891"/>
      <c r="EWR729" s="891"/>
      <c r="EWS729" s="891"/>
      <c r="EWT729" s="891"/>
      <c r="EWU729" s="891"/>
      <c r="EWV729" s="891"/>
      <c r="EWW729" s="89"/>
      <c r="EWX729" s="89"/>
      <c r="EWY729" s="891"/>
      <c r="EWZ729" s="891"/>
      <c r="EXA729" s="89"/>
      <c r="EXB729" s="89"/>
      <c r="EXC729" s="891"/>
      <c r="EXD729" s="891"/>
      <c r="EXE729" s="891"/>
      <c r="EXF729" s="891"/>
      <c r="EXG729" s="891"/>
      <c r="EXH729" s="204"/>
      <c r="EXI729" s="108"/>
      <c r="EXJ729" s="891"/>
      <c r="EXK729" s="891"/>
      <c r="EXL729" s="891"/>
      <c r="EXM729" s="891"/>
      <c r="EXN729" s="891"/>
      <c r="EXO729" s="891"/>
      <c r="EXP729" s="891"/>
      <c r="EXQ729" s="169"/>
      <c r="EXR729" s="169"/>
      <c r="EXS729" s="169"/>
      <c r="EXT729" s="169"/>
      <c r="EXU729" s="169"/>
      <c r="EXV729" s="169"/>
      <c r="EXW729" s="169"/>
      <c r="EXX729" s="169"/>
      <c r="EXY729" s="169"/>
      <c r="EXZ729" s="169"/>
      <c r="EYA729" s="169"/>
      <c r="EYB729" s="169"/>
      <c r="EYC729" s="169"/>
      <c r="EYD729" s="169"/>
      <c r="EYE729" s="169"/>
      <c r="EYF729" s="169"/>
      <c r="EYG729" s="169"/>
      <c r="EYH729" s="169"/>
      <c r="EYI729" s="169"/>
      <c r="EYJ729" s="169"/>
      <c r="EYK729" s="169"/>
      <c r="EYL729" s="169"/>
      <c r="EYM729" s="169"/>
      <c r="EYN729" s="169"/>
      <c r="EYO729" s="169"/>
      <c r="EYP729" s="169"/>
      <c r="EYQ729" s="169"/>
      <c r="EYR729" s="169"/>
      <c r="EYS729" s="169"/>
      <c r="EYT729" s="169"/>
      <c r="EYU729" s="169"/>
      <c r="EYV729" s="169"/>
      <c r="EYW729" s="169"/>
      <c r="EYX729" s="169"/>
      <c r="EYY729" s="169"/>
      <c r="EYZ729" s="169"/>
      <c r="EZA729" s="169"/>
      <c r="EZB729" s="169"/>
      <c r="EZC729" s="169"/>
      <c r="EZD729" s="169"/>
      <c r="EZE729" s="169"/>
      <c r="EZF729" s="169"/>
      <c r="EZG729" s="169"/>
      <c r="EZH729" s="169"/>
      <c r="EZI729" s="891"/>
      <c r="EZJ729" s="891"/>
      <c r="EZK729" s="891"/>
      <c r="EZL729" s="891"/>
      <c r="EZM729" s="891"/>
      <c r="EZN729" s="891"/>
      <c r="EZO729" s="891"/>
      <c r="EZP729" s="891"/>
      <c r="EZQ729" s="891"/>
      <c r="EZR729" s="891"/>
      <c r="EZS729" s="891"/>
      <c r="EZT729" s="891"/>
      <c r="EZU729" s="891"/>
      <c r="EZV729" s="891"/>
      <c r="EZW729" s="891"/>
      <c r="EZX729" s="891"/>
      <c r="EZY729" s="891"/>
      <c r="EZZ729" s="891"/>
      <c r="FAA729" s="891"/>
      <c r="FAB729" s="891"/>
      <c r="FAC729" s="891"/>
      <c r="FAD729" s="891"/>
      <c r="FAE729" s="891"/>
      <c r="FAF729" s="891"/>
      <c r="FAG729" s="89"/>
      <c r="FAH729" s="89"/>
      <c r="FAI729" s="89"/>
      <c r="FAJ729" s="89"/>
      <c r="FAK729" s="89"/>
      <c r="FAL729" s="891"/>
      <c r="FAM729" s="891"/>
      <c r="FAN729" s="89"/>
      <c r="FAO729" s="89"/>
      <c r="FAP729" s="891"/>
      <c r="FAQ729" s="891"/>
      <c r="FAR729" s="89"/>
      <c r="FAS729" s="89"/>
      <c r="FAT729" s="891"/>
      <c r="FAU729" s="891"/>
      <c r="FAV729" s="891"/>
      <c r="FAW729" s="891"/>
      <c r="FAX729" s="891"/>
      <c r="FAY729" s="891"/>
      <c r="FAZ729" s="891"/>
      <c r="FBA729" s="89"/>
      <c r="FBB729" s="89"/>
      <c r="FBC729" s="891"/>
      <c r="FBD729" s="891"/>
      <c r="FBE729" s="89"/>
      <c r="FBF729" s="89"/>
      <c r="FBG729" s="891"/>
      <c r="FBH729" s="891"/>
      <c r="FBI729" s="891"/>
      <c r="FBJ729" s="891"/>
      <c r="FBK729" s="891"/>
      <c r="FBL729" s="204"/>
      <c r="FBM729" s="108"/>
      <c r="FBN729" s="891"/>
      <c r="FBO729" s="891"/>
      <c r="FBP729" s="891"/>
      <c r="FBQ729" s="891"/>
      <c r="FBR729" s="891"/>
      <c r="FBS729" s="891"/>
      <c r="FBT729" s="891"/>
      <c r="FBU729" s="169"/>
      <c r="FBV729" s="169"/>
      <c r="FBW729" s="169"/>
      <c r="FBX729" s="169"/>
      <c r="FBY729" s="169"/>
      <c r="FBZ729" s="169"/>
      <c r="FCA729" s="169"/>
      <c r="FCB729" s="169"/>
      <c r="FCC729" s="169"/>
      <c r="FCD729" s="169"/>
      <c r="FCE729" s="169"/>
      <c r="FCF729" s="169"/>
      <c r="FCG729" s="169"/>
      <c r="FCH729" s="169"/>
      <c r="FCI729" s="169"/>
      <c r="FCJ729" s="169"/>
      <c r="FCK729" s="169"/>
      <c r="FCL729" s="169"/>
      <c r="FCM729" s="169"/>
      <c r="FCN729" s="169"/>
      <c r="FCO729" s="169"/>
      <c r="FCP729" s="169"/>
      <c r="FCQ729" s="169"/>
      <c r="FCR729" s="169"/>
      <c r="FCS729" s="169"/>
      <c r="FCT729" s="169"/>
      <c r="FCU729" s="169"/>
      <c r="FCV729" s="169"/>
      <c r="FCW729" s="169"/>
      <c r="FCX729" s="169"/>
      <c r="FCY729" s="169"/>
      <c r="FCZ729" s="169"/>
      <c r="FDA729" s="169"/>
      <c r="FDB729" s="169"/>
      <c r="FDC729" s="169"/>
      <c r="FDD729" s="169"/>
      <c r="FDE729" s="169"/>
      <c r="FDF729" s="169"/>
      <c r="FDG729" s="169"/>
      <c r="FDH729" s="169"/>
      <c r="FDI729" s="169"/>
      <c r="FDJ729" s="169"/>
      <c r="FDK729" s="169"/>
      <c r="FDL729" s="169"/>
      <c r="FDM729" s="891"/>
      <c r="FDN729" s="891"/>
      <c r="FDO729" s="891"/>
      <c r="FDP729" s="891"/>
      <c r="FDQ729" s="891"/>
      <c r="FDR729" s="891"/>
      <c r="FDS729" s="891"/>
      <c r="FDT729" s="891"/>
      <c r="FDU729" s="891"/>
      <c r="FDV729" s="891"/>
      <c r="FDW729" s="891"/>
      <c r="FDX729" s="891"/>
      <c r="FDY729" s="891"/>
      <c r="FDZ729" s="891"/>
      <c r="FEA729" s="891"/>
      <c r="FEB729" s="891"/>
      <c r="FEC729" s="891"/>
      <c r="FED729" s="891"/>
      <c r="FEE729" s="891"/>
      <c r="FEF729" s="891"/>
      <c r="FEG729" s="891"/>
      <c r="FEH729" s="891"/>
      <c r="FEI729" s="891"/>
      <c r="FEJ729" s="891"/>
      <c r="FEK729" s="89"/>
      <c r="FEL729" s="89"/>
      <c r="FEM729" s="89"/>
      <c r="FEN729" s="89"/>
      <c r="FEO729" s="89"/>
      <c r="FEP729" s="891"/>
      <c r="FEQ729" s="891"/>
      <c r="FER729" s="89"/>
      <c r="FES729" s="89"/>
      <c r="FET729" s="891"/>
      <c r="FEU729" s="891"/>
      <c r="FEV729" s="89"/>
      <c r="FEW729" s="89"/>
      <c r="FEX729" s="891"/>
      <c r="FEY729" s="891"/>
      <c r="FEZ729" s="891"/>
      <c r="FFA729" s="891"/>
      <c r="FFB729" s="891"/>
      <c r="FFC729" s="891"/>
      <c r="FFD729" s="891"/>
      <c r="FFE729" s="89"/>
      <c r="FFF729" s="89"/>
      <c r="FFG729" s="891"/>
      <c r="FFH729" s="891"/>
      <c r="FFI729" s="89"/>
      <c r="FFJ729" s="89"/>
      <c r="FFK729" s="891"/>
      <c r="FFL729" s="891"/>
      <c r="FFM729" s="891"/>
      <c r="FFN729" s="891"/>
      <c r="FFO729" s="891"/>
      <c r="FFP729" s="204"/>
      <c r="FFQ729" s="108"/>
      <c r="FFR729" s="891"/>
      <c r="FFS729" s="891"/>
      <c r="FFT729" s="891"/>
      <c r="FFU729" s="891"/>
      <c r="FFV729" s="891"/>
      <c r="FFW729" s="891"/>
      <c r="FFX729" s="891"/>
      <c r="FFY729" s="169"/>
      <c r="FFZ729" s="169"/>
      <c r="FGA729" s="169"/>
      <c r="FGB729" s="169"/>
      <c r="FGC729" s="169"/>
      <c r="FGD729" s="169"/>
      <c r="FGE729" s="169"/>
      <c r="FGF729" s="169"/>
      <c r="FGG729" s="169"/>
      <c r="FGH729" s="169"/>
      <c r="FGI729" s="169"/>
      <c r="FGJ729" s="169"/>
      <c r="FGK729" s="169"/>
      <c r="FGL729" s="169"/>
      <c r="FGM729" s="169"/>
      <c r="FGN729" s="169"/>
      <c r="FGO729" s="169"/>
      <c r="FGP729" s="169"/>
      <c r="FGQ729" s="169"/>
      <c r="FGR729" s="169"/>
      <c r="FGS729" s="169"/>
      <c r="FGT729" s="169"/>
      <c r="FGU729" s="169"/>
      <c r="FGV729" s="169"/>
      <c r="FGW729" s="169"/>
      <c r="FGX729" s="169"/>
      <c r="FGY729" s="169"/>
      <c r="FGZ729" s="169"/>
      <c r="FHA729" s="169"/>
      <c r="FHB729" s="169"/>
      <c r="FHC729" s="169"/>
      <c r="FHD729" s="169"/>
      <c r="FHE729" s="169"/>
      <c r="FHF729" s="169"/>
      <c r="FHG729" s="169"/>
      <c r="FHH729" s="169"/>
      <c r="FHI729" s="169"/>
      <c r="FHJ729" s="169"/>
      <c r="FHK729" s="169"/>
      <c r="FHL729" s="169"/>
      <c r="FHM729" s="169"/>
      <c r="FHN729" s="169"/>
      <c r="FHO729" s="169"/>
      <c r="FHP729" s="169"/>
      <c r="FHQ729" s="891"/>
      <c r="FHR729" s="891"/>
      <c r="FHS729" s="891"/>
      <c r="FHT729" s="891"/>
      <c r="FHU729" s="891"/>
      <c r="FHV729" s="891"/>
      <c r="FHW729" s="891"/>
      <c r="FHX729" s="891"/>
      <c r="FHY729" s="891"/>
      <c r="FHZ729" s="891"/>
      <c r="FIA729" s="891"/>
      <c r="FIB729" s="891"/>
      <c r="FIC729" s="891"/>
      <c r="FID729" s="891"/>
      <c r="FIE729" s="891"/>
      <c r="FIF729" s="891"/>
      <c r="FIG729" s="891"/>
      <c r="FIH729" s="891"/>
      <c r="FII729" s="891"/>
      <c r="FIJ729" s="891"/>
      <c r="FIK729" s="891"/>
      <c r="FIL729" s="891"/>
      <c r="FIM729" s="891"/>
      <c r="FIN729" s="891"/>
      <c r="FIO729" s="89"/>
      <c r="FIP729" s="89"/>
      <c r="FIQ729" s="89"/>
      <c r="FIR729" s="89"/>
      <c r="FIS729" s="89"/>
      <c r="FIT729" s="891"/>
      <c r="FIU729" s="891"/>
      <c r="FIV729" s="89"/>
      <c r="FIW729" s="89"/>
      <c r="FIX729" s="891"/>
      <c r="FIY729" s="891"/>
      <c r="FIZ729" s="89"/>
      <c r="FJA729" s="89"/>
      <c r="FJB729" s="891"/>
      <c r="FJC729" s="891"/>
      <c r="FJD729" s="891"/>
      <c r="FJE729" s="891"/>
      <c r="FJF729" s="891"/>
      <c r="FJG729" s="891"/>
      <c r="FJH729" s="891"/>
      <c r="FJI729" s="89"/>
      <c r="FJJ729" s="89"/>
      <c r="FJK729" s="891"/>
      <c r="FJL729" s="891"/>
      <c r="FJM729" s="89"/>
      <c r="FJN729" s="89"/>
      <c r="FJO729" s="891"/>
      <c r="FJP729" s="891"/>
      <c r="FJQ729" s="891"/>
      <c r="FJR729" s="891"/>
      <c r="FJS729" s="891"/>
      <c r="FJT729" s="204"/>
      <c r="FJU729" s="108"/>
      <c r="FJV729" s="891"/>
      <c r="FJW729" s="891"/>
      <c r="FJX729" s="891"/>
      <c r="FJY729" s="891"/>
      <c r="FJZ729" s="891"/>
      <c r="FKA729" s="891"/>
      <c r="FKB729" s="891"/>
      <c r="FKC729" s="169"/>
      <c r="FKD729" s="169"/>
      <c r="FKE729" s="169"/>
      <c r="FKF729" s="169"/>
      <c r="FKG729" s="169"/>
      <c r="FKH729" s="169"/>
      <c r="FKI729" s="169"/>
      <c r="FKJ729" s="169"/>
      <c r="FKK729" s="169"/>
      <c r="FKL729" s="169"/>
      <c r="FKM729" s="169"/>
      <c r="FKN729" s="169"/>
      <c r="FKO729" s="169"/>
      <c r="FKP729" s="169"/>
      <c r="FKQ729" s="169"/>
      <c r="FKR729" s="169"/>
      <c r="FKS729" s="169"/>
      <c r="FKT729" s="169"/>
      <c r="FKU729" s="169"/>
      <c r="FKV729" s="169"/>
      <c r="FKW729" s="169"/>
      <c r="FKX729" s="169"/>
      <c r="FKY729" s="169"/>
      <c r="FKZ729" s="169"/>
      <c r="FLA729" s="169"/>
      <c r="FLB729" s="169"/>
      <c r="FLC729" s="169"/>
      <c r="FLD729" s="169"/>
      <c r="FLE729" s="169"/>
      <c r="FLF729" s="169"/>
      <c r="FLG729" s="169"/>
      <c r="FLH729" s="169"/>
      <c r="FLI729" s="169"/>
      <c r="FLJ729" s="169"/>
      <c r="FLK729" s="169"/>
      <c r="FLL729" s="169"/>
      <c r="FLM729" s="169"/>
      <c r="FLN729" s="169"/>
      <c r="FLO729" s="169"/>
      <c r="FLP729" s="169"/>
      <c r="FLQ729" s="169"/>
      <c r="FLR729" s="169"/>
      <c r="FLS729" s="169"/>
      <c r="FLT729" s="169"/>
      <c r="FLU729" s="891"/>
      <c r="FLV729" s="891"/>
      <c r="FLW729" s="891"/>
      <c r="FLX729" s="891"/>
      <c r="FLY729" s="891"/>
      <c r="FLZ729" s="891"/>
      <c r="FMA729" s="891"/>
      <c r="FMB729" s="891"/>
      <c r="FMC729" s="891"/>
      <c r="FMD729" s="891"/>
      <c r="FME729" s="891"/>
      <c r="FMF729" s="891"/>
      <c r="FMG729" s="891"/>
      <c r="FMH729" s="891"/>
      <c r="FMI729" s="891"/>
      <c r="FMJ729" s="891"/>
      <c r="FMK729" s="891"/>
      <c r="FML729" s="891"/>
      <c r="FMM729" s="891"/>
      <c r="FMN729" s="891"/>
      <c r="FMO729" s="891"/>
      <c r="FMP729" s="891"/>
      <c r="FMQ729" s="891"/>
      <c r="FMR729" s="891"/>
      <c r="FMS729" s="89"/>
      <c r="FMT729" s="89"/>
      <c r="FMU729" s="89"/>
      <c r="FMV729" s="89"/>
      <c r="FMW729" s="89"/>
      <c r="FMX729" s="891"/>
      <c r="FMY729" s="891"/>
      <c r="FMZ729" s="89"/>
      <c r="FNA729" s="89"/>
      <c r="FNB729" s="891"/>
      <c r="FNC729" s="891"/>
      <c r="FND729" s="89"/>
      <c r="FNE729" s="89"/>
      <c r="FNF729" s="891"/>
      <c r="FNG729" s="891"/>
      <c r="FNH729" s="891"/>
      <c r="FNI729" s="891"/>
      <c r="FNJ729" s="891"/>
      <c r="FNK729" s="891"/>
      <c r="FNL729" s="891"/>
      <c r="FNM729" s="89"/>
      <c r="FNN729" s="89"/>
      <c r="FNO729" s="891"/>
      <c r="FNP729" s="891"/>
      <c r="FNQ729" s="89"/>
      <c r="FNR729" s="89"/>
      <c r="FNS729" s="891"/>
      <c r="FNT729" s="891"/>
      <c r="FNU729" s="891"/>
      <c r="FNV729" s="891"/>
      <c r="FNW729" s="891"/>
      <c r="FNX729" s="204"/>
      <c r="FNY729" s="108"/>
      <c r="FNZ729" s="891"/>
      <c r="FOA729" s="891"/>
      <c r="FOB729" s="891"/>
      <c r="FOC729" s="891"/>
      <c r="FOD729" s="891"/>
      <c r="FOE729" s="891"/>
      <c r="FOF729" s="891"/>
      <c r="FOG729" s="169"/>
      <c r="FOH729" s="169"/>
      <c r="FOI729" s="169"/>
      <c r="FOJ729" s="169"/>
      <c r="FOK729" s="169"/>
      <c r="FOL729" s="169"/>
      <c r="FOM729" s="169"/>
      <c r="FON729" s="169"/>
      <c r="FOO729" s="169"/>
      <c r="FOP729" s="169"/>
      <c r="FOQ729" s="169"/>
      <c r="FOR729" s="169"/>
      <c r="FOS729" s="169"/>
      <c r="FOT729" s="169"/>
      <c r="FOU729" s="169"/>
      <c r="FOV729" s="169"/>
      <c r="FOW729" s="169"/>
      <c r="FOX729" s="169"/>
      <c r="FOY729" s="169"/>
      <c r="FOZ729" s="169"/>
      <c r="FPA729" s="169"/>
      <c r="FPB729" s="169"/>
      <c r="FPC729" s="169"/>
      <c r="FPD729" s="169"/>
      <c r="FPE729" s="169"/>
      <c r="FPF729" s="169"/>
      <c r="FPG729" s="169"/>
      <c r="FPH729" s="169"/>
      <c r="FPI729" s="169"/>
      <c r="FPJ729" s="169"/>
      <c r="FPK729" s="169"/>
      <c r="FPL729" s="169"/>
      <c r="FPM729" s="169"/>
      <c r="FPN729" s="169"/>
      <c r="FPO729" s="169"/>
      <c r="FPP729" s="169"/>
      <c r="FPQ729" s="169"/>
      <c r="FPR729" s="169"/>
      <c r="FPS729" s="169"/>
      <c r="FPT729" s="169"/>
      <c r="FPU729" s="169"/>
      <c r="FPV729" s="169"/>
      <c r="FPW729" s="169"/>
      <c r="FPX729" s="169"/>
      <c r="FPY729" s="891"/>
      <c r="FPZ729" s="891"/>
      <c r="FQA729" s="891"/>
      <c r="FQB729" s="891"/>
      <c r="FQC729" s="891"/>
      <c r="FQD729" s="891"/>
      <c r="FQE729" s="891"/>
      <c r="FQF729" s="891"/>
      <c r="FQG729" s="891"/>
      <c r="FQH729" s="891"/>
      <c r="FQI729" s="891"/>
      <c r="FQJ729" s="891"/>
      <c r="FQK729" s="891"/>
      <c r="FQL729" s="891"/>
      <c r="FQM729" s="891"/>
      <c r="FQN729" s="891"/>
      <c r="FQO729" s="891"/>
      <c r="FQP729" s="891"/>
      <c r="FQQ729" s="891"/>
      <c r="FQR729" s="891"/>
      <c r="FQS729" s="891"/>
      <c r="FQT729" s="891"/>
      <c r="FQU729" s="891"/>
      <c r="FQV729" s="891"/>
      <c r="FQW729" s="89"/>
      <c r="FQX729" s="89"/>
      <c r="FQY729" s="89"/>
      <c r="FQZ729" s="89"/>
      <c r="FRA729" s="89"/>
      <c r="FRB729" s="891"/>
      <c r="FRC729" s="891"/>
      <c r="FRD729" s="89"/>
      <c r="FRE729" s="89"/>
      <c r="FRF729" s="891"/>
      <c r="FRG729" s="891"/>
      <c r="FRH729" s="89"/>
      <c r="FRI729" s="89"/>
      <c r="FRJ729" s="891"/>
      <c r="FRK729" s="891"/>
      <c r="FRL729" s="891"/>
      <c r="FRM729" s="891"/>
      <c r="FRN729" s="891"/>
      <c r="FRO729" s="891"/>
      <c r="FRP729" s="891"/>
      <c r="FRQ729" s="89"/>
      <c r="FRR729" s="89"/>
      <c r="FRS729" s="891"/>
      <c r="FRT729" s="891"/>
      <c r="FRU729" s="89"/>
      <c r="FRV729" s="89"/>
      <c r="FRW729" s="891"/>
      <c r="FRX729" s="891"/>
      <c r="FRY729" s="891"/>
      <c r="FRZ729" s="891"/>
      <c r="FSA729" s="891"/>
      <c r="FSB729" s="204"/>
      <c r="FSC729" s="108"/>
      <c r="FSD729" s="891"/>
      <c r="FSE729" s="891"/>
      <c r="FSF729" s="891"/>
      <c r="FSG729" s="891"/>
      <c r="FSH729" s="891"/>
      <c r="FSI729" s="891"/>
      <c r="FSJ729" s="891"/>
      <c r="FSK729" s="169"/>
      <c r="FSL729" s="169"/>
      <c r="FSM729" s="169"/>
      <c r="FSN729" s="169"/>
      <c r="FSO729" s="169"/>
      <c r="FSP729" s="169"/>
      <c r="FSQ729" s="169"/>
      <c r="FSR729" s="169"/>
      <c r="FSS729" s="169"/>
      <c r="FST729" s="169"/>
      <c r="FSU729" s="169"/>
      <c r="FSV729" s="169"/>
      <c r="FSW729" s="169"/>
      <c r="FSX729" s="169"/>
      <c r="FSY729" s="169"/>
      <c r="FSZ729" s="169"/>
      <c r="FTA729" s="169"/>
      <c r="FTB729" s="169"/>
      <c r="FTC729" s="169"/>
      <c r="FTD729" s="169"/>
      <c r="FTE729" s="169"/>
      <c r="FTF729" s="169"/>
      <c r="FTG729" s="169"/>
      <c r="FTH729" s="169"/>
      <c r="FTI729" s="169"/>
      <c r="FTJ729" s="169"/>
      <c r="FTK729" s="169"/>
      <c r="FTL729" s="169"/>
      <c r="FTM729" s="169"/>
      <c r="FTN729" s="169"/>
      <c r="FTO729" s="169"/>
      <c r="FTP729" s="169"/>
      <c r="FTQ729" s="169"/>
      <c r="FTR729" s="169"/>
      <c r="FTS729" s="169"/>
      <c r="FTT729" s="169"/>
      <c r="FTU729" s="169"/>
      <c r="FTV729" s="169"/>
      <c r="FTW729" s="169"/>
      <c r="FTX729" s="169"/>
      <c r="FTY729" s="169"/>
      <c r="FTZ729" s="169"/>
      <c r="FUA729" s="169"/>
      <c r="FUB729" s="169"/>
      <c r="FUC729" s="891"/>
      <c r="FUD729" s="891"/>
      <c r="FUE729" s="891"/>
      <c r="FUF729" s="891"/>
      <c r="FUG729" s="891"/>
      <c r="FUH729" s="891"/>
      <c r="FUI729" s="891"/>
      <c r="FUJ729" s="891"/>
      <c r="FUK729" s="891"/>
      <c r="FUL729" s="891"/>
      <c r="FUM729" s="891"/>
      <c r="FUN729" s="891"/>
      <c r="FUO729" s="891"/>
      <c r="FUP729" s="891"/>
      <c r="FUQ729" s="891"/>
      <c r="FUR729" s="891"/>
      <c r="FUS729" s="891"/>
      <c r="FUT729" s="891"/>
      <c r="FUU729" s="891"/>
      <c r="FUV729" s="891"/>
      <c r="FUW729" s="891"/>
      <c r="FUX729" s="891"/>
      <c r="FUY729" s="891"/>
      <c r="FUZ729" s="891"/>
      <c r="FVA729" s="89"/>
      <c r="FVB729" s="89"/>
      <c r="FVC729" s="89"/>
      <c r="FVD729" s="89"/>
      <c r="FVE729" s="89"/>
      <c r="FVF729" s="891"/>
      <c r="FVG729" s="891"/>
      <c r="FVH729" s="89"/>
      <c r="FVI729" s="89"/>
      <c r="FVJ729" s="891"/>
      <c r="FVK729" s="891"/>
      <c r="FVL729" s="89"/>
      <c r="FVM729" s="89"/>
      <c r="FVN729" s="891"/>
      <c r="FVO729" s="891"/>
      <c r="FVP729" s="891"/>
      <c r="FVQ729" s="891"/>
      <c r="FVR729" s="891"/>
      <c r="FVS729" s="891"/>
      <c r="FVT729" s="891"/>
      <c r="FVU729" s="89"/>
      <c r="FVV729" s="89"/>
      <c r="FVW729" s="891"/>
      <c r="FVX729" s="891"/>
      <c r="FVY729" s="89"/>
      <c r="FVZ729" s="89"/>
      <c r="FWA729" s="891"/>
      <c r="FWB729" s="891"/>
      <c r="FWC729" s="891"/>
      <c r="FWD729" s="891"/>
      <c r="FWE729" s="891"/>
      <c r="FWF729" s="204"/>
      <c r="FWG729" s="108"/>
      <c r="FWH729" s="891"/>
      <c r="FWI729" s="891"/>
      <c r="FWJ729" s="891"/>
      <c r="FWK729" s="891"/>
      <c r="FWL729" s="891"/>
      <c r="FWM729" s="891"/>
      <c r="FWN729" s="891"/>
      <c r="FWO729" s="169"/>
      <c r="FWP729" s="169"/>
      <c r="FWQ729" s="169"/>
      <c r="FWR729" s="169"/>
      <c r="FWS729" s="169"/>
      <c r="FWT729" s="169"/>
      <c r="FWU729" s="169"/>
      <c r="FWV729" s="169"/>
      <c r="FWW729" s="169"/>
      <c r="FWX729" s="169"/>
      <c r="FWY729" s="169"/>
      <c r="FWZ729" s="169"/>
      <c r="FXA729" s="169"/>
      <c r="FXB729" s="169"/>
      <c r="FXC729" s="169"/>
      <c r="FXD729" s="169"/>
      <c r="FXE729" s="169"/>
      <c r="FXF729" s="169"/>
      <c r="FXG729" s="169"/>
      <c r="FXH729" s="169"/>
      <c r="FXI729" s="169"/>
      <c r="FXJ729" s="169"/>
      <c r="FXK729" s="169"/>
      <c r="FXL729" s="169"/>
      <c r="FXM729" s="169"/>
      <c r="FXN729" s="169"/>
      <c r="FXO729" s="169"/>
      <c r="FXP729" s="169"/>
      <c r="FXQ729" s="169"/>
      <c r="FXR729" s="169"/>
      <c r="FXS729" s="169"/>
      <c r="FXT729" s="169"/>
      <c r="FXU729" s="169"/>
      <c r="FXV729" s="169"/>
      <c r="FXW729" s="169"/>
      <c r="FXX729" s="169"/>
      <c r="FXY729" s="169"/>
      <c r="FXZ729" s="169"/>
      <c r="FYA729" s="169"/>
      <c r="FYB729" s="169"/>
      <c r="FYC729" s="169"/>
      <c r="FYD729" s="169"/>
      <c r="FYE729" s="169"/>
      <c r="FYF729" s="169"/>
      <c r="FYG729" s="891"/>
      <c r="FYH729" s="891"/>
      <c r="FYI729" s="891"/>
      <c r="FYJ729" s="891"/>
      <c r="FYK729" s="891"/>
      <c r="FYL729" s="891"/>
      <c r="FYM729" s="891"/>
      <c r="FYN729" s="891"/>
      <c r="FYO729" s="891"/>
      <c r="FYP729" s="891"/>
      <c r="FYQ729" s="891"/>
      <c r="FYR729" s="891"/>
      <c r="FYS729" s="891"/>
      <c r="FYT729" s="891"/>
      <c r="FYU729" s="891"/>
      <c r="FYV729" s="891"/>
      <c r="FYW729" s="891"/>
      <c r="FYX729" s="891"/>
      <c r="FYY729" s="891"/>
      <c r="FYZ729" s="891"/>
      <c r="FZA729" s="891"/>
      <c r="FZB729" s="891"/>
      <c r="FZC729" s="891"/>
      <c r="FZD729" s="891"/>
      <c r="FZE729" s="89"/>
      <c r="FZF729" s="89"/>
      <c r="FZG729" s="89"/>
      <c r="FZH729" s="89"/>
      <c r="FZI729" s="89"/>
      <c r="FZJ729" s="891"/>
      <c r="FZK729" s="891"/>
      <c r="FZL729" s="89"/>
      <c r="FZM729" s="89"/>
      <c r="FZN729" s="891"/>
      <c r="FZO729" s="891"/>
      <c r="FZP729" s="89"/>
      <c r="FZQ729" s="89"/>
      <c r="FZR729" s="891"/>
      <c r="FZS729" s="891"/>
      <c r="FZT729" s="891"/>
      <c r="FZU729" s="891"/>
      <c r="FZV729" s="891"/>
      <c r="FZW729" s="891"/>
      <c r="FZX729" s="891"/>
      <c r="FZY729" s="89"/>
      <c r="FZZ729" s="89"/>
      <c r="GAA729" s="891"/>
      <c r="GAB729" s="891"/>
      <c r="GAC729" s="89"/>
      <c r="GAD729" s="89"/>
      <c r="GAE729" s="891"/>
      <c r="GAF729" s="891"/>
      <c r="GAG729" s="891"/>
      <c r="GAH729" s="891"/>
      <c r="GAI729" s="891"/>
      <c r="GAJ729" s="204"/>
      <c r="GAK729" s="108"/>
      <c r="GAL729" s="891"/>
      <c r="GAM729" s="891"/>
      <c r="GAN729" s="891"/>
      <c r="GAO729" s="891"/>
      <c r="GAP729" s="891"/>
      <c r="GAQ729" s="891"/>
      <c r="GAR729" s="891"/>
      <c r="GAS729" s="169"/>
      <c r="GAT729" s="169"/>
      <c r="GAU729" s="169"/>
      <c r="GAV729" s="169"/>
      <c r="GAW729" s="169"/>
      <c r="GAX729" s="169"/>
      <c r="GAY729" s="169"/>
      <c r="GAZ729" s="169"/>
      <c r="GBA729" s="169"/>
      <c r="GBB729" s="169"/>
      <c r="GBC729" s="169"/>
      <c r="GBD729" s="169"/>
      <c r="GBE729" s="169"/>
      <c r="GBF729" s="169"/>
      <c r="GBG729" s="169"/>
      <c r="GBH729" s="169"/>
      <c r="GBI729" s="169"/>
      <c r="GBJ729" s="169"/>
      <c r="GBK729" s="169"/>
      <c r="GBL729" s="169"/>
      <c r="GBM729" s="169"/>
      <c r="GBN729" s="169"/>
      <c r="GBO729" s="169"/>
      <c r="GBP729" s="169"/>
      <c r="GBQ729" s="169"/>
      <c r="GBR729" s="169"/>
      <c r="GBS729" s="169"/>
      <c r="GBT729" s="169"/>
      <c r="GBU729" s="169"/>
      <c r="GBV729" s="169"/>
      <c r="GBW729" s="169"/>
      <c r="GBX729" s="169"/>
      <c r="GBY729" s="169"/>
      <c r="GBZ729" s="169"/>
      <c r="GCA729" s="169"/>
      <c r="GCB729" s="169"/>
      <c r="GCC729" s="169"/>
      <c r="GCD729" s="169"/>
      <c r="GCE729" s="169"/>
      <c r="GCF729" s="169"/>
      <c r="GCG729" s="169"/>
      <c r="GCH729" s="169"/>
      <c r="GCI729" s="169"/>
      <c r="GCJ729" s="169"/>
      <c r="GCK729" s="891"/>
      <c r="GCL729" s="891"/>
      <c r="GCM729" s="891"/>
      <c r="GCN729" s="891"/>
      <c r="GCO729" s="891"/>
      <c r="GCP729" s="891"/>
      <c r="GCQ729" s="891"/>
      <c r="GCR729" s="891"/>
      <c r="GCS729" s="891"/>
      <c r="GCT729" s="891"/>
      <c r="GCU729" s="891"/>
      <c r="GCV729" s="891"/>
      <c r="GCW729" s="891"/>
      <c r="GCX729" s="891"/>
      <c r="GCY729" s="891"/>
      <c r="GCZ729" s="891"/>
      <c r="GDA729" s="891"/>
      <c r="GDB729" s="891"/>
      <c r="GDC729" s="891"/>
      <c r="GDD729" s="891"/>
      <c r="GDE729" s="891"/>
      <c r="GDF729" s="891"/>
      <c r="GDG729" s="891"/>
      <c r="GDH729" s="891"/>
      <c r="GDI729" s="89"/>
      <c r="GDJ729" s="89"/>
      <c r="GDK729" s="89"/>
      <c r="GDL729" s="89"/>
      <c r="GDM729" s="89"/>
      <c r="GDN729" s="891"/>
      <c r="GDO729" s="891"/>
      <c r="GDP729" s="89"/>
      <c r="GDQ729" s="89"/>
      <c r="GDR729" s="891"/>
      <c r="GDS729" s="891"/>
      <c r="GDT729" s="89"/>
      <c r="GDU729" s="89"/>
      <c r="GDV729" s="891"/>
      <c r="GDW729" s="891"/>
      <c r="GDX729" s="891"/>
      <c r="GDY729" s="891"/>
      <c r="GDZ729" s="891"/>
      <c r="GEA729" s="891"/>
      <c r="GEB729" s="891"/>
      <c r="GEC729" s="89"/>
      <c r="GED729" s="89"/>
      <c r="GEE729" s="891"/>
      <c r="GEF729" s="891"/>
      <c r="GEG729" s="89"/>
      <c r="GEH729" s="89"/>
      <c r="GEI729" s="891"/>
      <c r="GEJ729" s="891"/>
      <c r="GEK729" s="891"/>
      <c r="GEL729" s="891"/>
      <c r="GEM729" s="891"/>
      <c r="GEN729" s="204"/>
      <c r="GEO729" s="108"/>
      <c r="GEP729" s="891"/>
      <c r="GEQ729" s="891"/>
      <c r="GER729" s="891"/>
      <c r="GES729" s="891"/>
      <c r="GET729" s="891"/>
      <c r="GEU729" s="891"/>
      <c r="GEV729" s="891"/>
      <c r="GEW729" s="169"/>
      <c r="GEX729" s="169"/>
      <c r="GEY729" s="169"/>
      <c r="GEZ729" s="169"/>
      <c r="GFA729" s="169"/>
      <c r="GFB729" s="169"/>
      <c r="GFC729" s="169"/>
      <c r="GFD729" s="169"/>
      <c r="GFE729" s="169"/>
      <c r="GFF729" s="169"/>
      <c r="GFG729" s="169"/>
      <c r="GFH729" s="169"/>
      <c r="GFI729" s="169"/>
      <c r="GFJ729" s="169"/>
      <c r="GFK729" s="169"/>
      <c r="GFL729" s="169"/>
      <c r="GFM729" s="169"/>
      <c r="GFN729" s="169"/>
      <c r="GFO729" s="169"/>
      <c r="GFP729" s="169"/>
      <c r="GFQ729" s="169"/>
      <c r="GFR729" s="169"/>
      <c r="GFS729" s="169"/>
      <c r="GFT729" s="169"/>
      <c r="GFU729" s="169"/>
      <c r="GFV729" s="169"/>
      <c r="GFW729" s="169"/>
      <c r="GFX729" s="169"/>
      <c r="GFY729" s="169"/>
      <c r="GFZ729" s="169"/>
      <c r="GGA729" s="169"/>
      <c r="GGB729" s="169"/>
      <c r="GGC729" s="169"/>
      <c r="GGD729" s="169"/>
      <c r="GGE729" s="169"/>
      <c r="GGF729" s="169"/>
      <c r="GGG729" s="169"/>
      <c r="GGH729" s="169"/>
      <c r="GGI729" s="169"/>
      <c r="GGJ729" s="169"/>
      <c r="GGK729" s="169"/>
      <c r="GGL729" s="169"/>
      <c r="GGM729" s="169"/>
      <c r="GGN729" s="169"/>
      <c r="GGO729" s="891"/>
      <c r="GGP729" s="891"/>
      <c r="GGQ729" s="891"/>
      <c r="GGR729" s="891"/>
      <c r="GGS729" s="891"/>
      <c r="GGT729" s="891"/>
      <c r="GGU729" s="891"/>
      <c r="GGV729" s="891"/>
      <c r="GGW729" s="891"/>
      <c r="GGX729" s="891"/>
      <c r="GGY729" s="891"/>
      <c r="GGZ729" s="891"/>
      <c r="GHA729" s="891"/>
      <c r="GHB729" s="891"/>
      <c r="GHC729" s="891"/>
      <c r="GHD729" s="891"/>
      <c r="GHE729" s="891"/>
      <c r="GHF729" s="891"/>
      <c r="GHG729" s="891"/>
      <c r="GHH729" s="891"/>
      <c r="GHI729" s="891"/>
      <c r="GHJ729" s="891"/>
      <c r="GHK729" s="891"/>
      <c r="GHL729" s="891"/>
      <c r="GHM729" s="89"/>
      <c r="GHN729" s="89"/>
      <c r="GHO729" s="89"/>
      <c r="GHP729" s="89"/>
      <c r="GHQ729" s="89"/>
      <c r="GHR729" s="891"/>
      <c r="GHS729" s="891"/>
      <c r="GHT729" s="89"/>
      <c r="GHU729" s="89"/>
      <c r="GHV729" s="891"/>
      <c r="GHW729" s="891"/>
      <c r="GHX729" s="89"/>
      <c r="GHY729" s="89"/>
      <c r="GHZ729" s="891"/>
      <c r="GIA729" s="891"/>
      <c r="GIB729" s="891"/>
      <c r="GIC729" s="891"/>
      <c r="GID729" s="891"/>
      <c r="GIE729" s="891"/>
      <c r="GIF729" s="891"/>
      <c r="GIG729" s="89"/>
      <c r="GIH729" s="89"/>
      <c r="GII729" s="891"/>
      <c r="GIJ729" s="891"/>
      <c r="GIK729" s="89"/>
      <c r="GIL729" s="89"/>
      <c r="GIM729" s="891"/>
      <c r="GIN729" s="891"/>
      <c r="GIO729" s="891"/>
      <c r="GIP729" s="891"/>
      <c r="GIQ729" s="891"/>
      <c r="GIR729" s="204"/>
      <c r="GIS729" s="108"/>
      <c r="GIT729" s="891"/>
      <c r="GIU729" s="891"/>
      <c r="GIV729" s="891"/>
      <c r="GIW729" s="891"/>
      <c r="GIX729" s="891"/>
      <c r="GIY729" s="891"/>
      <c r="GIZ729" s="891"/>
      <c r="GJA729" s="169"/>
      <c r="GJB729" s="169"/>
      <c r="GJC729" s="169"/>
      <c r="GJD729" s="169"/>
      <c r="GJE729" s="169"/>
      <c r="GJF729" s="169"/>
      <c r="GJG729" s="169"/>
      <c r="GJH729" s="169"/>
      <c r="GJI729" s="169"/>
      <c r="GJJ729" s="169"/>
      <c r="GJK729" s="169"/>
      <c r="GJL729" s="169"/>
      <c r="GJM729" s="169"/>
      <c r="GJN729" s="169"/>
      <c r="GJO729" s="169"/>
      <c r="GJP729" s="169"/>
      <c r="GJQ729" s="169"/>
      <c r="GJR729" s="169"/>
      <c r="GJS729" s="169"/>
      <c r="GJT729" s="169"/>
      <c r="GJU729" s="169"/>
      <c r="GJV729" s="169"/>
      <c r="GJW729" s="169"/>
      <c r="GJX729" s="169"/>
      <c r="GJY729" s="169"/>
      <c r="GJZ729" s="169"/>
      <c r="GKA729" s="169"/>
      <c r="GKB729" s="169"/>
      <c r="GKC729" s="169"/>
      <c r="GKD729" s="169"/>
      <c r="GKE729" s="169"/>
      <c r="GKF729" s="169"/>
      <c r="GKG729" s="169"/>
      <c r="GKH729" s="169"/>
      <c r="GKI729" s="169"/>
      <c r="GKJ729" s="169"/>
      <c r="GKK729" s="169"/>
      <c r="GKL729" s="169"/>
      <c r="GKM729" s="169"/>
      <c r="GKN729" s="169"/>
      <c r="GKO729" s="169"/>
      <c r="GKP729" s="169"/>
      <c r="GKQ729" s="169"/>
      <c r="GKR729" s="169"/>
      <c r="GKS729" s="891"/>
      <c r="GKT729" s="891"/>
      <c r="GKU729" s="891"/>
      <c r="GKV729" s="891"/>
      <c r="GKW729" s="891"/>
      <c r="GKX729" s="891"/>
      <c r="GKY729" s="891"/>
      <c r="GKZ729" s="891"/>
      <c r="GLA729" s="891"/>
      <c r="GLB729" s="891"/>
      <c r="GLC729" s="891"/>
      <c r="GLD729" s="891"/>
      <c r="GLE729" s="891"/>
      <c r="GLF729" s="891"/>
      <c r="GLG729" s="891"/>
      <c r="GLH729" s="891"/>
      <c r="GLI729" s="891"/>
      <c r="GLJ729" s="891"/>
      <c r="GLK729" s="891"/>
      <c r="GLL729" s="891"/>
      <c r="GLM729" s="891"/>
      <c r="GLN729" s="891"/>
      <c r="GLO729" s="891"/>
      <c r="GLP729" s="891"/>
      <c r="GLQ729" s="89"/>
      <c r="GLR729" s="89"/>
      <c r="GLS729" s="89"/>
      <c r="GLT729" s="89"/>
      <c r="GLU729" s="89"/>
      <c r="GLV729" s="891"/>
      <c r="GLW729" s="891"/>
      <c r="GLX729" s="89"/>
      <c r="GLY729" s="89"/>
      <c r="GLZ729" s="891"/>
      <c r="GMA729" s="891"/>
      <c r="GMB729" s="89"/>
      <c r="GMC729" s="89"/>
      <c r="GMD729" s="891"/>
      <c r="GME729" s="891"/>
      <c r="GMF729" s="891"/>
      <c r="GMG729" s="891"/>
      <c r="GMH729" s="891"/>
      <c r="GMI729" s="891"/>
      <c r="GMJ729" s="891"/>
      <c r="GMK729" s="89"/>
      <c r="GML729" s="89"/>
      <c r="GMM729" s="891"/>
      <c r="GMN729" s="891"/>
      <c r="GMO729" s="89"/>
      <c r="GMP729" s="89"/>
      <c r="GMQ729" s="891"/>
      <c r="GMR729" s="891"/>
      <c r="GMS729" s="891"/>
      <c r="GMT729" s="891"/>
      <c r="GMU729" s="891"/>
      <c r="GMV729" s="204"/>
      <c r="GMW729" s="108"/>
      <c r="GMX729" s="891"/>
      <c r="GMY729" s="891"/>
      <c r="GMZ729" s="891"/>
      <c r="GNA729" s="891"/>
      <c r="GNB729" s="891"/>
      <c r="GNC729" s="891"/>
      <c r="GND729" s="891"/>
      <c r="GNE729" s="169"/>
      <c r="GNF729" s="169"/>
      <c r="GNG729" s="169"/>
      <c r="GNH729" s="169"/>
      <c r="GNI729" s="169"/>
      <c r="GNJ729" s="169"/>
      <c r="GNK729" s="169"/>
      <c r="GNL729" s="169"/>
      <c r="GNM729" s="169"/>
      <c r="GNN729" s="169"/>
      <c r="GNO729" s="169"/>
      <c r="GNP729" s="169"/>
      <c r="GNQ729" s="169"/>
      <c r="GNR729" s="169"/>
      <c r="GNS729" s="169"/>
      <c r="GNT729" s="169"/>
      <c r="GNU729" s="169"/>
      <c r="GNV729" s="169"/>
      <c r="GNW729" s="169"/>
      <c r="GNX729" s="169"/>
      <c r="GNY729" s="169"/>
      <c r="GNZ729" s="169"/>
      <c r="GOA729" s="169"/>
      <c r="GOB729" s="169"/>
      <c r="GOC729" s="169"/>
      <c r="GOD729" s="169"/>
      <c r="GOE729" s="169"/>
      <c r="GOF729" s="169"/>
      <c r="GOG729" s="169"/>
      <c r="GOH729" s="169"/>
      <c r="GOI729" s="169"/>
      <c r="GOJ729" s="169"/>
      <c r="GOK729" s="169"/>
      <c r="GOL729" s="169"/>
      <c r="GOM729" s="169"/>
      <c r="GON729" s="169"/>
      <c r="GOO729" s="169"/>
      <c r="GOP729" s="169"/>
      <c r="GOQ729" s="169"/>
      <c r="GOR729" s="169"/>
      <c r="GOS729" s="169"/>
      <c r="GOT729" s="169"/>
      <c r="GOU729" s="169"/>
      <c r="GOV729" s="169"/>
      <c r="GOW729" s="891"/>
      <c r="GOX729" s="891"/>
      <c r="GOY729" s="891"/>
      <c r="GOZ729" s="891"/>
      <c r="GPA729" s="891"/>
      <c r="GPB729" s="891"/>
      <c r="GPC729" s="891"/>
      <c r="GPD729" s="891"/>
      <c r="GPE729" s="891"/>
      <c r="GPF729" s="891"/>
      <c r="GPG729" s="891"/>
      <c r="GPH729" s="891"/>
      <c r="GPI729" s="891"/>
      <c r="GPJ729" s="891"/>
      <c r="GPK729" s="891"/>
      <c r="GPL729" s="891"/>
      <c r="GPM729" s="891"/>
      <c r="GPN729" s="891"/>
      <c r="GPO729" s="891"/>
      <c r="GPP729" s="891"/>
      <c r="GPQ729" s="891"/>
      <c r="GPR729" s="891"/>
      <c r="GPS729" s="891"/>
      <c r="GPT729" s="891"/>
      <c r="GPU729" s="89"/>
      <c r="GPV729" s="89"/>
      <c r="GPW729" s="89"/>
      <c r="GPX729" s="89"/>
      <c r="GPY729" s="89"/>
      <c r="GPZ729" s="891"/>
      <c r="GQA729" s="891"/>
      <c r="GQB729" s="89"/>
      <c r="GQC729" s="89"/>
      <c r="GQD729" s="891"/>
      <c r="GQE729" s="891"/>
      <c r="GQF729" s="89"/>
      <c r="GQG729" s="89"/>
      <c r="GQH729" s="891"/>
      <c r="GQI729" s="891"/>
      <c r="GQJ729" s="891"/>
      <c r="GQK729" s="891"/>
      <c r="GQL729" s="891"/>
      <c r="GQM729" s="891"/>
      <c r="GQN729" s="891"/>
      <c r="GQO729" s="89"/>
      <c r="GQP729" s="89"/>
      <c r="GQQ729" s="891"/>
      <c r="GQR729" s="891"/>
      <c r="GQS729" s="89"/>
      <c r="GQT729" s="89"/>
      <c r="GQU729" s="891"/>
      <c r="GQV729" s="891"/>
      <c r="GQW729" s="891"/>
      <c r="GQX729" s="891"/>
      <c r="GQY729" s="891"/>
      <c r="GQZ729" s="204"/>
      <c r="GRA729" s="108"/>
      <c r="GRB729" s="891"/>
      <c r="GRC729" s="891"/>
      <c r="GRD729" s="891"/>
      <c r="GRE729" s="891"/>
      <c r="GRF729" s="891"/>
      <c r="GRG729" s="891"/>
      <c r="GRH729" s="891"/>
      <c r="GRI729" s="169"/>
      <c r="GRJ729" s="169"/>
      <c r="GRK729" s="169"/>
      <c r="GRL729" s="169"/>
      <c r="GRM729" s="169"/>
      <c r="GRN729" s="169"/>
      <c r="GRO729" s="169"/>
      <c r="GRP729" s="169"/>
      <c r="GRQ729" s="169"/>
      <c r="GRR729" s="169"/>
      <c r="GRS729" s="169"/>
      <c r="GRT729" s="169"/>
      <c r="GRU729" s="169"/>
      <c r="GRV729" s="169"/>
      <c r="GRW729" s="169"/>
      <c r="GRX729" s="169"/>
      <c r="GRY729" s="169"/>
      <c r="GRZ729" s="169"/>
      <c r="GSA729" s="169"/>
      <c r="GSB729" s="169"/>
      <c r="GSC729" s="169"/>
      <c r="GSD729" s="169"/>
      <c r="GSE729" s="169"/>
      <c r="GSF729" s="169"/>
      <c r="GSG729" s="169"/>
      <c r="GSH729" s="169"/>
      <c r="GSI729" s="169"/>
      <c r="GSJ729" s="169"/>
      <c r="GSK729" s="169"/>
      <c r="GSL729" s="169"/>
      <c r="GSM729" s="169"/>
      <c r="GSN729" s="169"/>
      <c r="GSO729" s="169"/>
      <c r="GSP729" s="169"/>
      <c r="GSQ729" s="169"/>
      <c r="GSR729" s="169"/>
      <c r="GSS729" s="169"/>
      <c r="GST729" s="169"/>
      <c r="GSU729" s="169"/>
      <c r="GSV729" s="169"/>
      <c r="GSW729" s="169"/>
      <c r="GSX729" s="169"/>
      <c r="GSY729" s="169"/>
      <c r="GSZ729" s="169"/>
      <c r="GTA729" s="891"/>
      <c r="GTB729" s="891"/>
      <c r="GTC729" s="891"/>
      <c r="GTD729" s="891"/>
      <c r="GTE729" s="891"/>
      <c r="GTF729" s="891"/>
      <c r="GTG729" s="891"/>
      <c r="GTH729" s="891"/>
      <c r="GTI729" s="891"/>
      <c r="GTJ729" s="891"/>
      <c r="GTK729" s="891"/>
      <c r="GTL729" s="891"/>
      <c r="GTM729" s="891"/>
      <c r="GTN729" s="891"/>
      <c r="GTO729" s="891"/>
      <c r="GTP729" s="891"/>
      <c r="GTQ729" s="891"/>
      <c r="GTR729" s="891"/>
      <c r="GTS729" s="891"/>
      <c r="GTT729" s="891"/>
      <c r="GTU729" s="891"/>
      <c r="GTV729" s="891"/>
      <c r="GTW729" s="891"/>
      <c r="GTX729" s="891"/>
      <c r="GTY729" s="89"/>
      <c r="GTZ729" s="89"/>
      <c r="GUA729" s="89"/>
      <c r="GUB729" s="89"/>
      <c r="GUC729" s="89"/>
      <c r="GUD729" s="891"/>
      <c r="GUE729" s="891"/>
      <c r="GUF729" s="89"/>
      <c r="GUG729" s="89"/>
      <c r="GUH729" s="891"/>
      <c r="GUI729" s="891"/>
      <c r="GUJ729" s="89"/>
      <c r="GUK729" s="89"/>
      <c r="GUL729" s="891"/>
      <c r="GUM729" s="891"/>
      <c r="GUN729" s="891"/>
      <c r="GUO729" s="891"/>
      <c r="GUP729" s="891"/>
      <c r="GUQ729" s="891"/>
      <c r="GUR729" s="891"/>
      <c r="GUS729" s="89"/>
      <c r="GUT729" s="89"/>
      <c r="GUU729" s="891"/>
      <c r="GUV729" s="891"/>
      <c r="GUW729" s="89"/>
      <c r="GUX729" s="89"/>
      <c r="GUY729" s="891"/>
      <c r="GUZ729" s="891"/>
      <c r="GVA729" s="891"/>
      <c r="GVB729" s="891"/>
      <c r="GVC729" s="891"/>
      <c r="GVD729" s="204"/>
      <c r="GVE729" s="108"/>
      <c r="GVF729" s="891"/>
      <c r="GVG729" s="891"/>
      <c r="GVH729" s="891"/>
      <c r="GVI729" s="891"/>
      <c r="GVJ729" s="891"/>
      <c r="GVK729" s="891"/>
      <c r="GVL729" s="891"/>
      <c r="GVM729" s="169"/>
      <c r="GVN729" s="169"/>
      <c r="GVO729" s="169"/>
      <c r="GVP729" s="169"/>
      <c r="GVQ729" s="169"/>
      <c r="GVR729" s="169"/>
      <c r="GVS729" s="169"/>
      <c r="GVT729" s="169"/>
      <c r="GVU729" s="169"/>
      <c r="GVV729" s="169"/>
      <c r="GVW729" s="169"/>
      <c r="GVX729" s="169"/>
      <c r="GVY729" s="169"/>
      <c r="GVZ729" s="169"/>
      <c r="GWA729" s="169"/>
      <c r="GWB729" s="169"/>
      <c r="GWC729" s="169"/>
      <c r="GWD729" s="169"/>
      <c r="GWE729" s="169"/>
      <c r="GWF729" s="169"/>
      <c r="GWG729" s="169"/>
      <c r="GWH729" s="169"/>
      <c r="GWI729" s="169"/>
      <c r="GWJ729" s="169"/>
      <c r="GWK729" s="169"/>
      <c r="GWL729" s="169"/>
      <c r="GWM729" s="169"/>
      <c r="GWN729" s="169"/>
      <c r="GWO729" s="169"/>
      <c r="GWP729" s="169"/>
      <c r="GWQ729" s="169"/>
      <c r="GWR729" s="169"/>
      <c r="GWS729" s="169"/>
      <c r="GWT729" s="169"/>
      <c r="GWU729" s="169"/>
      <c r="GWV729" s="169"/>
      <c r="GWW729" s="169"/>
      <c r="GWX729" s="169"/>
      <c r="GWY729" s="169"/>
      <c r="GWZ729" s="169"/>
      <c r="GXA729" s="169"/>
      <c r="GXB729" s="169"/>
      <c r="GXC729" s="169"/>
      <c r="GXD729" s="169"/>
      <c r="GXE729" s="891"/>
      <c r="GXF729" s="891"/>
      <c r="GXG729" s="891"/>
      <c r="GXH729" s="891"/>
      <c r="GXI729" s="891"/>
      <c r="GXJ729" s="891"/>
      <c r="GXK729" s="891"/>
      <c r="GXL729" s="891"/>
      <c r="GXM729" s="891"/>
      <c r="GXN729" s="891"/>
      <c r="GXO729" s="891"/>
      <c r="GXP729" s="891"/>
      <c r="GXQ729" s="891"/>
      <c r="GXR729" s="891"/>
      <c r="GXS729" s="891"/>
      <c r="GXT729" s="891"/>
      <c r="GXU729" s="891"/>
      <c r="GXV729" s="891"/>
      <c r="GXW729" s="891"/>
      <c r="GXX729" s="891"/>
      <c r="GXY729" s="891"/>
      <c r="GXZ729" s="891"/>
      <c r="GYA729" s="891"/>
      <c r="GYB729" s="891"/>
      <c r="GYC729" s="89"/>
      <c r="GYD729" s="89"/>
      <c r="GYE729" s="89"/>
      <c r="GYF729" s="89"/>
      <c r="GYG729" s="89"/>
      <c r="GYH729" s="891"/>
      <c r="GYI729" s="891"/>
      <c r="GYJ729" s="89"/>
      <c r="GYK729" s="89"/>
      <c r="GYL729" s="891"/>
      <c r="GYM729" s="891"/>
      <c r="GYN729" s="89"/>
      <c r="GYO729" s="89"/>
      <c r="GYP729" s="891"/>
      <c r="GYQ729" s="891"/>
      <c r="GYR729" s="891"/>
      <c r="GYS729" s="891"/>
      <c r="GYT729" s="891"/>
      <c r="GYU729" s="891"/>
      <c r="GYV729" s="891"/>
      <c r="GYW729" s="89"/>
      <c r="GYX729" s="89"/>
      <c r="GYY729" s="891"/>
      <c r="GYZ729" s="891"/>
      <c r="GZA729" s="89"/>
      <c r="GZB729" s="89"/>
      <c r="GZC729" s="891"/>
      <c r="GZD729" s="891"/>
      <c r="GZE729" s="891"/>
      <c r="GZF729" s="891"/>
      <c r="GZG729" s="891"/>
      <c r="GZH729" s="204"/>
      <c r="GZI729" s="108"/>
      <c r="GZJ729" s="891"/>
      <c r="GZK729" s="891"/>
      <c r="GZL729" s="891"/>
      <c r="GZM729" s="891"/>
      <c r="GZN729" s="891"/>
      <c r="GZO729" s="891"/>
      <c r="GZP729" s="891"/>
      <c r="GZQ729" s="169"/>
      <c r="GZR729" s="169"/>
      <c r="GZS729" s="169"/>
      <c r="GZT729" s="169"/>
      <c r="GZU729" s="169"/>
      <c r="GZV729" s="169"/>
      <c r="GZW729" s="169"/>
      <c r="GZX729" s="169"/>
      <c r="GZY729" s="169"/>
      <c r="GZZ729" s="169"/>
      <c r="HAA729" s="169"/>
      <c r="HAB729" s="169"/>
      <c r="HAC729" s="169"/>
      <c r="HAD729" s="169"/>
      <c r="HAE729" s="169"/>
      <c r="HAF729" s="169"/>
      <c r="HAG729" s="169"/>
      <c r="HAH729" s="169"/>
      <c r="HAI729" s="169"/>
      <c r="HAJ729" s="169"/>
      <c r="HAK729" s="169"/>
      <c r="HAL729" s="169"/>
      <c r="HAM729" s="169"/>
      <c r="HAN729" s="169"/>
      <c r="HAO729" s="169"/>
      <c r="HAP729" s="169"/>
      <c r="HAQ729" s="169"/>
      <c r="HAR729" s="169"/>
      <c r="HAS729" s="169"/>
      <c r="HAT729" s="169"/>
      <c r="HAU729" s="169"/>
      <c r="HAV729" s="169"/>
      <c r="HAW729" s="169"/>
      <c r="HAX729" s="169"/>
      <c r="HAY729" s="169"/>
      <c r="HAZ729" s="169"/>
      <c r="HBA729" s="169"/>
      <c r="HBB729" s="169"/>
      <c r="HBC729" s="169"/>
      <c r="HBD729" s="169"/>
      <c r="HBE729" s="169"/>
      <c r="HBF729" s="169"/>
      <c r="HBG729" s="169"/>
      <c r="HBH729" s="169"/>
      <c r="HBI729" s="891"/>
      <c r="HBJ729" s="891"/>
      <c r="HBK729" s="891"/>
      <c r="HBL729" s="891"/>
      <c r="HBM729" s="891"/>
      <c r="HBN729" s="891"/>
      <c r="HBO729" s="891"/>
      <c r="HBP729" s="891"/>
      <c r="HBQ729" s="891"/>
      <c r="HBR729" s="891"/>
      <c r="HBS729" s="891"/>
      <c r="HBT729" s="891"/>
      <c r="HBU729" s="891"/>
      <c r="HBV729" s="891"/>
      <c r="HBW729" s="891"/>
      <c r="HBX729" s="891"/>
      <c r="HBY729" s="891"/>
      <c r="HBZ729" s="891"/>
      <c r="HCA729" s="891"/>
      <c r="HCB729" s="891"/>
      <c r="HCC729" s="891"/>
      <c r="HCD729" s="891"/>
      <c r="HCE729" s="891"/>
      <c r="HCF729" s="891"/>
      <c r="HCG729" s="89"/>
      <c r="HCH729" s="89"/>
      <c r="HCI729" s="89"/>
      <c r="HCJ729" s="89"/>
      <c r="HCK729" s="89"/>
      <c r="HCL729" s="891"/>
      <c r="HCM729" s="891"/>
      <c r="HCN729" s="89"/>
      <c r="HCO729" s="89"/>
      <c r="HCP729" s="891"/>
      <c r="HCQ729" s="891"/>
      <c r="HCR729" s="89"/>
      <c r="HCS729" s="89"/>
      <c r="HCT729" s="891"/>
      <c r="HCU729" s="891"/>
      <c r="HCV729" s="891"/>
      <c r="HCW729" s="891"/>
      <c r="HCX729" s="891"/>
      <c r="HCY729" s="891"/>
      <c r="HCZ729" s="891"/>
      <c r="HDA729" s="89"/>
      <c r="HDB729" s="89"/>
      <c r="HDC729" s="891"/>
      <c r="HDD729" s="891"/>
      <c r="HDE729" s="89"/>
      <c r="HDF729" s="89"/>
      <c r="HDG729" s="891"/>
      <c r="HDH729" s="891"/>
      <c r="HDI729" s="891"/>
      <c r="HDJ729" s="891"/>
      <c r="HDK729" s="891"/>
      <c r="HDL729" s="204"/>
      <c r="HDM729" s="108"/>
      <c r="HDN729" s="891"/>
      <c r="HDO729" s="891"/>
      <c r="HDP729" s="891"/>
      <c r="HDQ729" s="891"/>
      <c r="HDR729" s="891"/>
      <c r="HDS729" s="891"/>
      <c r="HDT729" s="891"/>
      <c r="HDU729" s="169"/>
      <c r="HDV729" s="169"/>
      <c r="HDW729" s="169"/>
      <c r="HDX729" s="169"/>
      <c r="HDY729" s="169"/>
      <c r="HDZ729" s="169"/>
      <c r="HEA729" s="169"/>
      <c r="HEB729" s="169"/>
      <c r="HEC729" s="169"/>
      <c r="HED729" s="169"/>
      <c r="HEE729" s="169"/>
      <c r="HEF729" s="169"/>
      <c r="HEG729" s="169"/>
      <c r="HEH729" s="169"/>
      <c r="HEI729" s="169"/>
      <c r="HEJ729" s="169"/>
      <c r="HEK729" s="169"/>
      <c r="HEL729" s="169"/>
      <c r="HEM729" s="169"/>
      <c r="HEN729" s="169"/>
      <c r="HEO729" s="169"/>
      <c r="HEP729" s="169"/>
      <c r="HEQ729" s="169"/>
      <c r="HER729" s="169"/>
      <c r="HES729" s="169"/>
      <c r="HET729" s="169"/>
      <c r="HEU729" s="169"/>
      <c r="HEV729" s="169"/>
      <c r="HEW729" s="169"/>
      <c r="HEX729" s="169"/>
      <c r="HEY729" s="169"/>
      <c r="HEZ729" s="169"/>
      <c r="HFA729" s="169"/>
      <c r="HFB729" s="169"/>
      <c r="HFC729" s="169"/>
      <c r="HFD729" s="169"/>
      <c r="HFE729" s="169"/>
      <c r="HFF729" s="169"/>
      <c r="HFG729" s="169"/>
      <c r="HFH729" s="169"/>
      <c r="HFI729" s="169"/>
      <c r="HFJ729" s="169"/>
      <c r="HFK729" s="169"/>
      <c r="HFL729" s="169"/>
      <c r="HFM729" s="891"/>
      <c r="HFN729" s="891"/>
      <c r="HFO729" s="891"/>
      <c r="HFP729" s="891"/>
      <c r="HFQ729" s="891"/>
      <c r="HFR729" s="891"/>
      <c r="HFS729" s="891"/>
      <c r="HFT729" s="891"/>
      <c r="HFU729" s="891"/>
      <c r="HFV729" s="891"/>
      <c r="HFW729" s="891"/>
      <c r="HFX729" s="891"/>
      <c r="HFY729" s="891"/>
      <c r="HFZ729" s="891"/>
      <c r="HGA729" s="891"/>
      <c r="HGB729" s="891"/>
      <c r="HGC729" s="891"/>
      <c r="HGD729" s="891"/>
      <c r="HGE729" s="891"/>
      <c r="HGF729" s="891"/>
      <c r="HGG729" s="891"/>
      <c r="HGH729" s="891"/>
      <c r="HGI729" s="891"/>
      <c r="HGJ729" s="891"/>
      <c r="HGK729" s="89"/>
      <c r="HGL729" s="89"/>
      <c r="HGM729" s="89"/>
      <c r="HGN729" s="89"/>
      <c r="HGO729" s="89"/>
      <c r="HGP729" s="891"/>
      <c r="HGQ729" s="891"/>
      <c r="HGR729" s="89"/>
      <c r="HGS729" s="89"/>
      <c r="HGT729" s="891"/>
      <c r="HGU729" s="891"/>
      <c r="HGV729" s="89"/>
      <c r="HGW729" s="89"/>
      <c r="HGX729" s="891"/>
      <c r="HGY729" s="891"/>
      <c r="HGZ729" s="891"/>
      <c r="HHA729" s="891"/>
      <c r="HHB729" s="891"/>
      <c r="HHC729" s="891"/>
      <c r="HHD729" s="891"/>
      <c r="HHE729" s="89"/>
      <c r="HHF729" s="89"/>
      <c r="HHG729" s="891"/>
      <c r="HHH729" s="891"/>
      <c r="HHI729" s="89"/>
      <c r="HHJ729" s="89"/>
      <c r="HHK729" s="891"/>
      <c r="HHL729" s="891"/>
      <c r="HHM729" s="891"/>
      <c r="HHN729" s="891"/>
      <c r="HHO729" s="891"/>
      <c r="HHP729" s="204"/>
      <c r="HHQ729" s="108"/>
      <c r="HHR729" s="891"/>
      <c r="HHS729" s="891"/>
      <c r="HHT729" s="891"/>
      <c r="HHU729" s="891"/>
      <c r="HHV729" s="891"/>
      <c r="HHW729" s="891"/>
      <c r="HHX729" s="891"/>
      <c r="HHY729" s="169"/>
      <c r="HHZ729" s="169"/>
      <c r="HIA729" s="169"/>
      <c r="HIB729" s="169"/>
      <c r="HIC729" s="169"/>
      <c r="HID729" s="169"/>
      <c r="HIE729" s="169"/>
      <c r="HIF729" s="169"/>
      <c r="HIG729" s="169"/>
      <c r="HIH729" s="169"/>
      <c r="HII729" s="169"/>
      <c r="HIJ729" s="169"/>
      <c r="HIK729" s="169"/>
      <c r="HIL729" s="169"/>
      <c r="HIM729" s="169"/>
      <c r="HIN729" s="169"/>
      <c r="HIO729" s="169"/>
      <c r="HIP729" s="169"/>
      <c r="HIQ729" s="169"/>
      <c r="HIR729" s="169"/>
      <c r="HIS729" s="169"/>
      <c r="HIT729" s="169"/>
      <c r="HIU729" s="169"/>
      <c r="HIV729" s="169"/>
      <c r="HIW729" s="169"/>
      <c r="HIX729" s="169"/>
      <c r="HIY729" s="169"/>
      <c r="HIZ729" s="169"/>
      <c r="HJA729" s="169"/>
      <c r="HJB729" s="169"/>
      <c r="HJC729" s="169"/>
      <c r="HJD729" s="169"/>
      <c r="HJE729" s="169"/>
      <c r="HJF729" s="169"/>
      <c r="HJG729" s="169"/>
      <c r="HJH729" s="169"/>
      <c r="HJI729" s="169"/>
      <c r="HJJ729" s="169"/>
      <c r="HJK729" s="169"/>
      <c r="HJL729" s="169"/>
      <c r="HJM729" s="169"/>
      <c r="HJN729" s="169"/>
      <c r="HJO729" s="169"/>
      <c r="HJP729" s="169"/>
      <c r="HJQ729" s="891"/>
      <c r="HJR729" s="891"/>
      <c r="HJS729" s="891"/>
      <c r="HJT729" s="891"/>
      <c r="HJU729" s="891"/>
      <c r="HJV729" s="891"/>
      <c r="HJW729" s="891"/>
      <c r="HJX729" s="891"/>
      <c r="HJY729" s="891"/>
      <c r="HJZ729" s="891"/>
      <c r="HKA729" s="891"/>
      <c r="HKB729" s="891"/>
      <c r="HKC729" s="891"/>
      <c r="HKD729" s="891"/>
      <c r="HKE729" s="891"/>
      <c r="HKF729" s="891"/>
      <c r="HKG729" s="891"/>
      <c r="HKH729" s="891"/>
      <c r="HKI729" s="891"/>
      <c r="HKJ729" s="891"/>
      <c r="HKK729" s="891"/>
      <c r="HKL729" s="891"/>
      <c r="HKM729" s="891"/>
      <c r="HKN729" s="891"/>
      <c r="HKO729" s="89"/>
      <c r="HKP729" s="89"/>
      <c r="HKQ729" s="89"/>
      <c r="HKR729" s="89"/>
      <c r="HKS729" s="89"/>
      <c r="HKT729" s="891"/>
      <c r="HKU729" s="891"/>
      <c r="HKV729" s="89"/>
      <c r="HKW729" s="89"/>
      <c r="HKX729" s="891"/>
      <c r="HKY729" s="891"/>
      <c r="HKZ729" s="89"/>
      <c r="HLA729" s="89"/>
      <c r="HLB729" s="891"/>
      <c r="HLC729" s="891"/>
      <c r="HLD729" s="891"/>
      <c r="HLE729" s="891"/>
      <c r="HLF729" s="891"/>
      <c r="HLG729" s="891"/>
      <c r="HLH729" s="891"/>
      <c r="HLI729" s="89"/>
      <c r="HLJ729" s="89"/>
      <c r="HLK729" s="891"/>
      <c r="HLL729" s="891"/>
      <c r="HLM729" s="89"/>
      <c r="HLN729" s="89"/>
      <c r="HLO729" s="891"/>
      <c r="HLP729" s="891"/>
      <c r="HLQ729" s="891"/>
      <c r="HLR729" s="891"/>
      <c r="HLS729" s="891"/>
      <c r="HLT729" s="204"/>
      <c r="HLU729" s="108"/>
      <c r="HLV729" s="891"/>
      <c r="HLW729" s="891"/>
      <c r="HLX729" s="891"/>
      <c r="HLY729" s="891"/>
      <c r="HLZ729" s="891"/>
      <c r="HMA729" s="891"/>
      <c r="HMB729" s="891"/>
      <c r="HMC729" s="169"/>
      <c r="HMD729" s="169"/>
      <c r="HME729" s="169"/>
      <c r="HMF729" s="169"/>
      <c r="HMG729" s="169"/>
      <c r="HMH729" s="169"/>
      <c r="HMI729" s="169"/>
      <c r="HMJ729" s="169"/>
      <c r="HMK729" s="169"/>
      <c r="HML729" s="169"/>
      <c r="HMM729" s="169"/>
      <c r="HMN729" s="169"/>
      <c r="HMO729" s="169"/>
      <c r="HMP729" s="169"/>
      <c r="HMQ729" s="169"/>
      <c r="HMR729" s="169"/>
      <c r="HMS729" s="169"/>
      <c r="HMT729" s="169"/>
      <c r="HMU729" s="169"/>
      <c r="HMV729" s="169"/>
      <c r="HMW729" s="169"/>
      <c r="HMX729" s="169"/>
      <c r="HMY729" s="169"/>
      <c r="HMZ729" s="169"/>
      <c r="HNA729" s="169"/>
      <c r="HNB729" s="169"/>
      <c r="HNC729" s="169"/>
      <c r="HND729" s="169"/>
      <c r="HNE729" s="169"/>
      <c r="HNF729" s="169"/>
      <c r="HNG729" s="169"/>
      <c r="HNH729" s="169"/>
      <c r="HNI729" s="169"/>
      <c r="HNJ729" s="169"/>
      <c r="HNK729" s="169"/>
      <c r="HNL729" s="169"/>
      <c r="HNM729" s="169"/>
      <c r="HNN729" s="169"/>
      <c r="HNO729" s="169"/>
      <c r="HNP729" s="169"/>
      <c r="HNQ729" s="169"/>
      <c r="HNR729" s="169"/>
      <c r="HNS729" s="169"/>
      <c r="HNT729" s="169"/>
      <c r="HNU729" s="891"/>
      <c r="HNV729" s="891"/>
      <c r="HNW729" s="891"/>
      <c r="HNX729" s="891"/>
      <c r="HNY729" s="891"/>
      <c r="HNZ729" s="891"/>
      <c r="HOA729" s="891"/>
      <c r="HOB729" s="891"/>
      <c r="HOC729" s="891"/>
      <c r="HOD729" s="891"/>
      <c r="HOE729" s="891"/>
      <c r="HOF729" s="891"/>
      <c r="HOG729" s="891"/>
      <c r="HOH729" s="891"/>
      <c r="HOI729" s="891"/>
      <c r="HOJ729" s="891"/>
      <c r="HOK729" s="891"/>
      <c r="HOL729" s="891"/>
      <c r="HOM729" s="891"/>
      <c r="HON729" s="891"/>
      <c r="HOO729" s="891"/>
      <c r="HOP729" s="891"/>
      <c r="HOQ729" s="891"/>
      <c r="HOR729" s="891"/>
      <c r="HOS729" s="89"/>
      <c r="HOT729" s="89"/>
      <c r="HOU729" s="89"/>
      <c r="HOV729" s="89"/>
      <c r="HOW729" s="89"/>
      <c r="HOX729" s="891"/>
      <c r="HOY729" s="891"/>
      <c r="HOZ729" s="89"/>
      <c r="HPA729" s="89"/>
      <c r="HPB729" s="891"/>
      <c r="HPC729" s="891"/>
      <c r="HPD729" s="89"/>
      <c r="HPE729" s="89"/>
      <c r="HPF729" s="891"/>
      <c r="HPG729" s="891"/>
      <c r="HPH729" s="891"/>
      <c r="HPI729" s="891"/>
      <c r="HPJ729" s="891"/>
      <c r="HPK729" s="891"/>
      <c r="HPL729" s="891"/>
      <c r="HPM729" s="89"/>
      <c r="HPN729" s="89"/>
      <c r="HPO729" s="891"/>
      <c r="HPP729" s="891"/>
      <c r="HPQ729" s="89"/>
      <c r="HPR729" s="89"/>
      <c r="HPS729" s="891"/>
      <c r="HPT729" s="891"/>
      <c r="HPU729" s="891"/>
      <c r="HPV729" s="891"/>
      <c r="HPW729" s="891"/>
      <c r="HPX729" s="204"/>
      <c r="HPY729" s="108"/>
      <c r="HPZ729" s="891"/>
      <c r="HQA729" s="891"/>
      <c r="HQB729" s="891"/>
      <c r="HQC729" s="891"/>
      <c r="HQD729" s="891"/>
      <c r="HQE729" s="891"/>
      <c r="HQF729" s="891"/>
      <c r="HQG729" s="169"/>
      <c r="HQH729" s="169"/>
      <c r="HQI729" s="169"/>
      <c r="HQJ729" s="169"/>
      <c r="HQK729" s="169"/>
      <c r="HQL729" s="169"/>
      <c r="HQM729" s="169"/>
      <c r="HQN729" s="169"/>
      <c r="HQO729" s="169"/>
      <c r="HQP729" s="169"/>
      <c r="HQQ729" s="169"/>
      <c r="HQR729" s="169"/>
      <c r="HQS729" s="169"/>
      <c r="HQT729" s="169"/>
      <c r="HQU729" s="169"/>
      <c r="HQV729" s="169"/>
      <c r="HQW729" s="169"/>
      <c r="HQX729" s="169"/>
      <c r="HQY729" s="169"/>
      <c r="HQZ729" s="169"/>
      <c r="HRA729" s="169"/>
      <c r="HRB729" s="169"/>
      <c r="HRC729" s="169"/>
      <c r="HRD729" s="169"/>
      <c r="HRE729" s="169"/>
      <c r="HRF729" s="169"/>
      <c r="HRG729" s="169"/>
      <c r="HRH729" s="169"/>
      <c r="HRI729" s="169"/>
      <c r="HRJ729" s="169"/>
      <c r="HRK729" s="169"/>
      <c r="HRL729" s="169"/>
      <c r="HRM729" s="169"/>
      <c r="HRN729" s="169"/>
      <c r="HRO729" s="169"/>
      <c r="HRP729" s="169"/>
      <c r="HRQ729" s="169"/>
      <c r="HRR729" s="169"/>
      <c r="HRS729" s="169"/>
      <c r="HRT729" s="169"/>
      <c r="HRU729" s="169"/>
      <c r="HRV729" s="169"/>
      <c r="HRW729" s="169"/>
      <c r="HRX729" s="169"/>
      <c r="HRY729" s="891"/>
      <c r="HRZ729" s="891"/>
      <c r="HSA729" s="891"/>
      <c r="HSB729" s="891"/>
      <c r="HSC729" s="891"/>
      <c r="HSD729" s="891"/>
      <c r="HSE729" s="891"/>
      <c r="HSF729" s="891"/>
      <c r="HSG729" s="891"/>
      <c r="HSH729" s="891"/>
      <c r="HSI729" s="891"/>
      <c r="HSJ729" s="891"/>
      <c r="HSK729" s="891"/>
      <c r="HSL729" s="891"/>
      <c r="HSM729" s="891"/>
      <c r="HSN729" s="891"/>
      <c r="HSO729" s="891"/>
      <c r="HSP729" s="891"/>
      <c r="HSQ729" s="891"/>
      <c r="HSR729" s="891"/>
      <c r="HSS729" s="891"/>
      <c r="HST729" s="891"/>
      <c r="HSU729" s="891"/>
      <c r="HSV729" s="891"/>
      <c r="HSW729" s="89"/>
      <c r="HSX729" s="89"/>
      <c r="HSY729" s="89"/>
      <c r="HSZ729" s="89"/>
      <c r="HTA729" s="89"/>
      <c r="HTB729" s="891"/>
      <c r="HTC729" s="891"/>
      <c r="HTD729" s="89"/>
      <c r="HTE729" s="89"/>
      <c r="HTF729" s="891"/>
      <c r="HTG729" s="891"/>
      <c r="HTH729" s="89"/>
      <c r="HTI729" s="89"/>
      <c r="HTJ729" s="891"/>
      <c r="HTK729" s="891"/>
      <c r="HTL729" s="891"/>
      <c r="HTM729" s="891"/>
      <c r="HTN729" s="891"/>
      <c r="HTO729" s="891"/>
      <c r="HTP729" s="891"/>
      <c r="HTQ729" s="89"/>
      <c r="HTR729" s="89"/>
      <c r="HTS729" s="891"/>
      <c r="HTT729" s="891"/>
      <c r="HTU729" s="89"/>
      <c r="HTV729" s="89"/>
      <c r="HTW729" s="891"/>
      <c r="HTX729" s="891"/>
      <c r="HTY729" s="891"/>
      <c r="HTZ729" s="891"/>
      <c r="HUA729" s="891"/>
      <c r="HUB729" s="204"/>
      <c r="HUC729" s="108"/>
      <c r="HUD729" s="891"/>
      <c r="HUE729" s="891"/>
      <c r="HUF729" s="891"/>
      <c r="HUG729" s="891"/>
      <c r="HUH729" s="891"/>
      <c r="HUI729" s="891"/>
      <c r="HUJ729" s="891"/>
      <c r="HUK729" s="169"/>
      <c r="HUL729" s="169"/>
      <c r="HUM729" s="169"/>
      <c r="HUN729" s="169"/>
      <c r="HUO729" s="169"/>
      <c r="HUP729" s="169"/>
      <c r="HUQ729" s="169"/>
      <c r="HUR729" s="169"/>
      <c r="HUS729" s="169"/>
      <c r="HUT729" s="169"/>
      <c r="HUU729" s="169"/>
      <c r="HUV729" s="169"/>
      <c r="HUW729" s="169"/>
      <c r="HUX729" s="169"/>
      <c r="HUY729" s="169"/>
      <c r="HUZ729" s="169"/>
      <c r="HVA729" s="169"/>
      <c r="HVB729" s="169"/>
      <c r="HVC729" s="169"/>
      <c r="HVD729" s="169"/>
      <c r="HVE729" s="169"/>
      <c r="HVF729" s="169"/>
      <c r="HVG729" s="169"/>
      <c r="HVH729" s="169"/>
      <c r="HVI729" s="169"/>
      <c r="HVJ729" s="169"/>
      <c r="HVK729" s="169"/>
      <c r="HVL729" s="169"/>
      <c r="HVM729" s="169"/>
      <c r="HVN729" s="169"/>
      <c r="HVO729" s="169"/>
      <c r="HVP729" s="169"/>
      <c r="HVQ729" s="169"/>
      <c r="HVR729" s="169"/>
      <c r="HVS729" s="169"/>
      <c r="HVT729" s="169"/>
      <c r="HVU729" s="169"/>
      <c r="HVV729" s="169"/>
      <c r="HVW729" s="169"/>
      <c r="HVX729" s="169"/>
      <c r="HVY729" s="169"/>
      <c r="HVZ729" s="169"/>
      <c r="HWA729" s="169"/>
      <c r="HWB729" s="169"/>
      <c r="HWC729" s="891"/>
      <c r="HWD729" s="891"/>
      <c r="HWE729" s="891"/>
      <c r="HWF729" s="891"/>
      <c r="HWG729" s="891"/>
      <c r="HWH729" s="891"/>
      <c r="HWI729" s="891"/>
      <c r="HWJ729" s="891"/>
      <c r="HWK729" s="891"/>
      <c r="HWL729" s="891"/>
      <c r="HWM729" s="891"/>
      <c r="HWN729" s="891"/>
      <c r="HWO729" s="891"/>
      <c r="HWP729" s="891"/>
      <c r="HWQ729" s="891"/>
      <c r="HWR729" s="891"/>
      <c r="HWS729" s="891"/>
      <c r="HWT729" s="891"/>
      <c r="HWU729" s="891"/>
      <c r="HWV729" s="891"/>
      <c r="HWW729" s="891"/>
      <c r="HWX729" s="891"/>
      <c r="HWY729" s="891"/>
      <c r="HWZ729" s="891"/>
      <c r="HXA729" s="89"/>
      <c r="HXB729" s="89"/>
      <c r="HXC729" s="89"/>
      <c r="HXD729" s="89"/>
      <c r="HXE729" s="89"/>
      <c r="HXF729" s="891"/>
      <c r="HXG729" s="891"/>
      <c r="HXH729" s="89"/>
      <c r="HXI729" s="89"/>
      <c r="HXJ729" s="891"/>
      <c r="HXK729" s="891"/>
      <c r="HXL729" s="89"/>
      <c r="HXM729" s="89"/>
      <c r="HXN729" s="891"/>
      <c r="HXO729" s="891"/>
      <c r="HXP729" s="891"/>
      <c r="HXQ729" s="891"/>
      <c r="HXR729" s="891"/>
      <c r="HXS729" s="891"/>
      <c r="HXT729" s="891"/>
      <c r="HXU729" s="89"/>
      <c r="HXV729" s="89"/>
      <c r="HXW729" s="891"/>
      <c r="HXX729" s="891"/>
      <c r="HXY729" s="89"/>
      <c r="HXZ729" s="89"/>
      <c r="HYA729" s="891"/>
      <c r="HYB729" s="891"/>
      <c r="HYC729" s="891"/>
      <c r="HYD729" s="891"/>
      <c r="HYE729" s="891"/>
      <c r="HYF729" s="204"/>
      <c r="HYG729" s="108"/>
      <c r="HYH729" s="891"/>
      <c r="HYI729" s="891"/>
      <c r="HYJ729" s="891"/>
      <c r="HYK729" s="891"/>
      <c r="HYL729" s="891"/>
      <c r="HYM729" s="891"/>
      <c r="HYN729" s="891"/>
      <c r="HYO729" s="169"/>
      <c r="HYP729" s="169"/>
      <c r="HYQ729" s="169"/>
      <c r="HYR729" s="169"/>
      <c r="HYS729" s="169"/>
      <c r="HYT729" s="169"/>
      <c r="HYU729" s="169"/>
      <c r="HYV729" s="169"/>
      <c r="HYW729" s="169"/>
      <c r="HYX729" s="169"/>
      <c r="HYY729" s="169"/>
      <c r="HYZ729" s="169"/>
      <c r="HZA729" s="169"/>
      <c r="HZB729" s="169"/>
      <c r="HZC729" s="169"/>
      <c r="HZD729" s="169"/>
      <c r="HZE729" s="169"/>
      <c r="HZF729" s="169"/>
      <c r="HZG729" s="169"/>
      <c r="HZH729" s="169"/>
      <c r="HZI729" s="169"/>
      <c r="HZJ729" s="169"/>
      <c r="HZK729" s="169"/>
      <c r="HZL729" s="169"/>
      <c r="HZM729" s="169"/>
      <c r="HZN729" s="169"/>
      <c r="HZO729" s="169"/>
      <c r="HZP729" s="169"/>
      <c r="HZQ729" s="169"/>
      <c r="HZR729" s="169"/>
      <c r="HZS729" s="169"/>
      <c r="HZT729" s="169"/>
      <c r="HZU729" s="169"/>
      <c r="HZV729" s="169"/>
      <c r="HZW729" s="169"/>
      <c r="HZX729" s="169"/>
      <c r="HZY729" s="169"/>
      <c r="HZZ729" s="169"/>
      <c r="IAA729" s="169"/>
      <c r="IAB729" s="169"/>
      <c r="IAC729" s="169"/>
      <c r="IAD729" s="169"/>
      <c r="IAE729" s="169"/>
      <c r="IAF729" s="169"/>
      <c r="IAG729" s="891"/>
      <c r="IAH729" s="891"/>
      <c r="IAI729" s="891"/>
      <c r="IAJ729" s="891"/>
      <c r="IAK729" s="891"/>
      <c r="IAL729" s="891"/>
      <c r="IAM729" s="891"/>
      <c r="IAN729" s="891"/>
      <c r="IAO729" s="891"/>
      <c r="IAP729" s="891"/>
      <c r="IAQ729" s="891"/>
      <c r="IAR729" s="891"/>
      <c r="IAS729" s="891"/>
      <c r="IAT729" s="891"/>
      <c r="IAU729" s="891"/>
      <c r="IAV729" s="891"/>
      <c r="IAW729" s="891"/>
      <c r="IAX729" s="891"/>
      <c r="IAY729" s="891"/>
      <c r="IAZ729" s="891"/>
      <c r="IBA729" s="891"/>
      <c r="IBB729" s="891"/>
      <c r="IBC729" s="891"/>
      <c r="IBD729" s="891"/>
      <c r="IBE729" s="89"/>
      <c r="IBF729" s="89"/>
      <c r="IBG729" s="89"/>
      <c r="IBH729" s="89"/>
      <c r="IBI729" s="89"/>
      <c r="IBJ729" s="891"/>
      <c r="IBK729" s="891"/>
      <c r="IBL729" s="89"/>
      <c r="IBM729" s="89"/>
      <c r="IBN729" s="891"/>
      <c r="IBO729" s="891"/>
      <c r="IBP729" s="89"/>
      <c r="IBQ729" s="89"/>
      <c r="IBR729" s="891"/>
      <c r="IBS729" s="891"/>
      <c r="IBT729" s="891"/>
      <c r="IBU729" s="891"/>
      <c r="IBV729" s="891"/>
      <c r="IBW729" s="891"/>
      <c r="IBX729" s="891"/>
      <c r="IBY729" s="89"/>
      <c r="IBZ729" s="89"/>
      <c r="ICA729" s="891"/>
      <c r="ICB729" s="891"/>
      <c r="ICC729" s="89"/>
      <c r="ICD729" s="89"/>
      <c r="ICE729" s="891"/>
      <c r="ICF729" s="891"/>
      <c r="ICG729" s="891"/>
      <c r="ICH729" s="891"/>
      <c r="ICI729" s="891"/>
      <c r="ICJ729" s="204"/>
      <c r="ICK729" s="108"/>
      <c r="ICL729" s="891"/>
      <c r="ICM729" s="891"/>
      <c r="ICN729" s="891"/>
      <c r="ICO729" s="891"/>
      <c r="ICP729" s="891"/>
      <c r="ICQ729" s="891"/>
      <c r="ICR729" s="891"/>
      <c r="ICS729" s="169"/>
      <c r="ICT729" s="169"/>
      <c r="ICU729" s="169"/>
      <c r="ICV729" s="169"/>
      <c r="ICW729" s="169"/>
      <c r="ICX729" s="169"/>
      <c r="ICY729" s="169"/>
      <c r="ICZ729" s="169"/>
      <c r="IDA729" s="169"/>
      <c r="IDB729" s="169"/>
      <c r="IDC729" s="169"/>
      <c r="IDD729" s="169"/>
      <c r="IDE729" s="169"/>
      <c r="IDF729" s="169"/>
      <c r="IDG729" s="169"/>
      <c r="IDH729" s="169"/>
      <c r="IDI729" s="169"/>
      <c r="IDJ729" s="169"/>
      <c r="IDK729" s="169"/>
      <c r="IDL729" s="169"/>
      <c r="IDM729" s="169"/>
      <c r="IDN729" s="169"/>
      <c r="IDO729" s="169"/>
      <c r="IDP729" s="169"/>
      <c r="IDQ729" s="169"/>
      <c r="IDR729" s="169"/>
      <c r="IDS729" s="169"/>
      <c r="IDT729" s="169"/>
      <c r="IDU729" s="169"/>
      <c r="IDV729" s="169"/>
      <c r="IDW729" s="169"/>
      <c r="IDX729" s="169"/>
      <c r="IDY729" s="169"/>
      <c r="IDZ729" s="169"/>
      <c r="IEA729" s="169"/>
      <c r="IEB729" s="169"/>
      <c r="IEC729" s="169"/>
      <c r="IED729" s="169"/>
      <c r="IEE729" s="169"/>
      <c r="IEF729" s="169"/>
      <c r="IEG729" s="169"/>
      <c r="IEH729" s="169"/>
      <c r="IEI729" s="169"/>
      <c r="IEJ729" s="169"/>
      <c r="IEK729" s="891"/>
      <c r="IEL729" s="891"/>
      <c r="IEM729" s="891"/>
      <c r="IEN729" s="891"/>
      <c r="IEO729" s="891"/>
      <c r="IEP729" s="891"/>
      <c r="IEQ729" s="891"/>
      <c r="IER729" s="891"/>
      <c r="IES729" s="891"/>
      <c r="IET729" s="891"/>
      <c r="IEU729" s="891"/>
      <c r="IEV729" s="891"/>
      <c r="IEW729" s="891"/>
      <c r="IEX729" s="891"/>
      <c r="IEY729" s="891"/>
      <c r="IEZ729" s="891"/>
      <c r="IFA729" s="891"/>
      <c r="IFB729" s="891"/>
      <c r="IFC729" s="891"/>
      <c r="IFD729" s="891"/>
      <c r="IFE729" s="891"/>
      <c r="IFF729" s="891"/>
      <c r="IFG729" s="891"/>
      <c r="IFH729" s="891"/>
      <c r="IFI729" s="89"/>
      <c r="IFJ729" s="89"/>
      <c r="IFK729" s="89"/>
      <c r="IFL729" s="89"/>
      <c r="IFM729" s="89"/>
      <c r="IFN729" s="891"/>
      <c r="IFO729" s="891"/>
      <c r="IFP729" s="89"/>
      <c r="IFQ729" s="89"/>
      <c r="IFR729" s="891"/>
      <c r="IFS729" s="891"/>
      <c r="IFT729" s="89"/>
      <c r="IFU729" s="89"/>
      <c r="IFV729" s="891"/>
      <c r="IFW729" s="891"/>
      <c r="IFX729" s="891"/>
      <c r="IFY729" s="891"/>
      <c r="IFZ729" s="891"/>
      <c r="IGA729" s="891"/>
      <c r="IGB729" s="891"/>
      <c r="IGC729" s="89"/>
      <c r="IGD729" s="89"/>
      <c r="IGE729" s="891"/>
      <c r="IGF729" s="891"/>
      <c r="IGG729" s="89"/>
      <c r="IGH729" s="89"/>
      <c r="IGI729" s="891"/>
      <c r="IGJ729" s="891"/>
      <c r="IGK729" s="891"/>
      <c r="IGL729" s="891"/>
      <c r="IGM729" s="891"/>
      <c r="IGN729" s="204"/>
      <c r="IGO729" s="108"/>
      <c r="IGP729" s="891"/>
      <c r="IGQ729" s="891"/>
      <c r="IGR729" s="891"/>
      <c r="IGS729" s="891"/>
      <c r="IGT729" s="891"/>
      <c r="IGU729" s="891"/>
      <c r="IGV729" s="891"/>
      <c r="IGW729" s="169"/>
      <c r="IGX729" s="169"/>
      <c r="IGY729" s="169"/>
      <c r="IGZ729" s="169"/>
      <c r="IHA729" s="169"/>
      <c r="IHB729" s="169"/>
      <c r="IHC729" s="169"/>
      <c r="IHD729" s="169"/>
      <c r="IHE729" s="169"/>
      <c r="IHF729" s="169"/>
      <c r="IHG729" s="169"/>
      <c r="IHH729" s="169"/>
      <c r="IHI729" s="169"/>
      <c r="IHJ729" s="169"/>
      <c r="IHK729" s="169"/>
      <c r="IHL729" s="169"/>
      <c r="IHM729" s="169"/>
      <c r="IHN729" s="169"/>
      <c r="IHO729" s="169"/>
      <c r="IHP729" s="169"/>
      <c r="IHQ729" s="169"/>
      <c r="IHR729" s="169"/>
      <c r="IHS729" s="169"/>
      <c r="IHT729" s="169"/>
      <c r="IHU729" s="169"/>
      <c r="IHV729" s="169"/>
      <c r="IHW729" s="169"/>
      <c r="IHX729" s="169"/>
      <c r="IHY729" s="169"/>
      <c r="IHZ729" s="169"/>
      <c r="IIA729" s="169"/>
      <c r="IIB729" s="169"/>
      <c r="IIC729" s="169"/>
      <c r="IID729" s="169"/>
      <c r="IIE729" s="169"/>
      <c r="IIF729" s="169"/>
      <c r="IIG729" s="169"/>
      <c r="IIH729" s="169"/>
      <c r="III729" s="169"/>
      <c r="IIJ729" s="169"/>
      <c r="IIK729" s="169"/>
      <c r="IIL729" s="169"/>
      <c r="IIM729" s="169"/>
      <c r="IIN729" s="169"/>
      <c r="IIO729" s="891"/>
      <c r="IIP729" s="891"/>
      <c r="IIQ729" s="891"/>
      <c r="IIR729" s="891"/>
      <c r="IIS729" s="891"/>
      <c r="IIT729" s="891"/>
      <c r="IIU729" s="891"/>
      <c r="IIV729" s="891"/>
      <c r="IIW729" s="891"/>
      <c r="IIX729" s="891"/>
      <c r="IIY729" s="891"/>
      <c r="IIZ729" s="891"/>
      <c r="IJA729" s="891"/>
      <c r="IJB729" s="891"/>
      <c r="IJC729" s="891"/>
      <c r="IJD729" s="891"/>
      <c r="IJE729" s="891"/>
      <c r="IJF729" s="891"/>
      <c r="IJG729" s="891"/>
      <c r="IJH729" s="891"/>
      <c r="IJI729" s="891"/>
      <c r="IJJ729" s="891"/>
      <c r="IJK729" s="891"/>
      <c r="IJL729" s="891"/>
      <c r="IJM729" s="89"/>
      <c r="IJN729" s="89"/>
      <c r="IJO729" s="89"/>
      <c r="IJP729" s="89"/>
      <c r="IJQ729" s="89"/>
      <c r="IJR729" s="891"/>
      <c r="IJS729" s="891"/>
      <c r="IJT729" s="89"/>
      <c r="IJU729" s="89"/>
      <c r="IJV729" s="891"/>
      <c r="IJW729" s="891"/>
      <c r="IJX729" s="89"/>
      <c r="IJY729" s="89"/>
      <c r="IJZ729" s="891"/>
      <c r="IKA729" s="891"/>
      <c r="IKB729" s="891"/>
      <c r="IKC729" s="891"/>
      <c r="IKD729" s="891"/>
      <c r="IKE729" s="891"/>
      <c r="IKF729" s="891"/>
      <c r="IKG729" s="89"/>
      <c r="IKH729" s="89"/>
      <c r="IKI729" s="891"/>
      <c r="IKJ729" s="891"/>
      <c r="IKK729" s="89"/>
      <c r="IKL729" s="89"/>
      <c r="IKM729" s="891"/>
      <c r="IKN729" s="891"/>
      <c r="IKO729" s="891"/>
      <c r="IKP729" s="891"/>
      <c r="IKQ729" s="891"/>
      <c r="IKR729" s="204"/>
      <c r="IKS729" s="108"/>
      <c r="IKT729" s="891"/>
      <c r="IKU729" s="891"/>
      <c r="IKV729" s="891"/>
      <c r="IKW729" s="891"/>
      <c r="IKX729" s="891"/>
      <c r="IKY729" s="891"/>
      <c r="IKZ729" s="891"/>
      <c r="ILA729" s="169"/>
      <c r="ILB729" s="169"/>
      <c r="ILC729" s="169"/>
      <c r="ILD729" s="169"/>
      <c r="ILE729" s="169"/>
      <c r="ILF729" s="169"/>
      <c r="ILG729" s="169"/>
      <c r="ILH729" s="169"/>
      <c r="ILI729" s="169"/>
      <c r="ILJ729" s="169"/>
      <c r="ILK729" s="169"/>
      <c r="ILL729" s="169"/>
      <c r="ILM729" s="169"/>
      <c r="ILN729" s="169"/>
      <c r="ILO729" s="169"/>
      <c r="ILP729" s="169"/>
      <c r="ILQ729" s="169"/>
      <c r="ILR729" s="169"/>
      <c r="ILS729" s="169"/>
      <c r="ILT729" s="169"/>
      <c r="ILU729" s="169"/>
      <c r="ILV729" s="169"/>
      <c r="ILW729" s="169"/>
      <c r="ILX729" s="169"/>
      <c r="ILY729" s="169"/>
      <c r="ILZ729" s="169"/>
      <c r="IMA729" s="169"/>
      <c r="IMB729" s="169"/>
      <c r="IMC729" s="169"/>
      <c r="IMD729" s="169"/>
      <c r="IME729" s="169"/>
      <c r="IMF729" s="169"/>
      <c r="IMG729" s="169"/>
      <c r="IMH729" s="169"/>
      <c r="IMI729" s="169"/>
      <c r="IMJ729" s="169"/>
      <c r="IMK729" s="169"/>
      <c r="IML729" s="169"/>
      <c r="IMM729" s="169"/>
      <c r="IMN729" s="169"/>
      <c r="IMO729" s="169"/>
      <c r="IMP729" s="169"/>
      <c r="IMQ729" s="169"/>
      <c r="IMR729" s="169"/>
      <c r="IMS729" s="891"/>
      <c r="IMT729" s="891"/>
      <c r="IMU729" s="891"/>
      <c r="IMV729" s="891"/>
      <c r="IMW729" s="891"/>
      <c r="IMX729" s="891"/>
      <c r="IMY729" s="891"/>
      <c r="IMZ729" s="891"/>
      <c r="INA729" s="891"/>
      <c r="INB729" s="891"/>
      <c r="INC729" s="891"/>
      <c r="IND729" s="891"/>
      <c r="INE729" s="891"/>
      <c r="INF729" s="891"/>
      <c r="ING729" s="891"/>
      <c r="INH729" s="891"/>
      <c r="INI729" s="891"/>
      <c r="INJ729" s="891"/>
      <c r="INK729" s="891"/>
      <c r="INL729" s="891"/>
      <c r="INM729" s="891"/>
      <c r="INN729" s="891"/>
      <c r="INO729" s="891"/>
      <c r="INP729" s="891"/>
      <c r="INQ729" s="89"/>
      <c r="INR729" s="89"/>
      <c r="INS729" s="89"/>
      <c r="INT729" s="89"/>
      <c r="INU729" s="89"/>
      <c r="INV729" s="891"/>
      <c r="INW729" s="891"/>
      <c r="INX729" s="89"/>
      <c r="INY729" s="89"/>
      <c r="INZ729" s="891"/>
      <c r="IOA729" s="891"/>
      <c r="IOB729" s="89"/>
      <c r="IOC729" s="89"/>
      <c r="IOD729" s="891"/>
      <c r="IOE729" s="891"/>
      <c r="IOF729" s="891"/>
      <c r="IOG729" s="891"/>
      <c r="IOH729" s="891"/>
      <c r="IOI729" s="891"/>
      <c r="IOJ729" s="891"/>
      <c r="IOK729" s="89"/>
      <c r="IOL729" s="89"/>
      <c r="IOM729" s="891"/>
      <c r="ION729" s="891"/>
      <c r="IOO729" s="89"/>
      <c r="IOP729" s="89"/>
      <c r="IOQ729" s="891"/>
      <c r="IOR729" s="891"/>
      <c r="IOS729" s="891"/>
      <c r="IOT729" s="891"/>
      <c r="IOU729" s="891"/>
      <c r="IOV729" s="204"/>
      <c r="IOW729" s="108"/>
      <c r="IOX729" s="891"/>
      <c r="IOY729" s="891"/>
      <c r="IOZ729" s="891"/>
      <c r="IPA729" s="891"/>
      <c r="IPB729" s="891"/>
      <c r="IPC729" s="891"/>
      <c r="IPD729" s="891"/>
      <c r="IPE729" s="169"/>
      <c r="IPF729" s="169"/>
      <c r="IPG729" s="169"/>
      <c r="IPH729" s="169"/>
      <c r="IPI729" s="169"/>
      <c r="IPJ729" s="169"/>
      <c r="IPK729" s="169"/>
      <c r="IPL729" s="169"/>
      <c r="IPM729" s="169"/>
      <c r="IPN729" s="169"/>
      <c r="IPO729" s="169"/>
      <c r="IPP729" s="169"/>
      <c r="IPQ729" s="169"/>
      <c r="IPR729" s="169"/>
      <c r="IPS729" s="169"/>
      <c r="IPT729" s="169"/>
      <c r="IPU729" s="169"/>
      <c r="IPV729" s="169"/>
      <c r="IPW729" s="169"/>
      <c r="IPX729" s="169"/>
      <c r="IPY729" s="169"/>
      <c r="IPZ729" s="169"/>
      <c r="IQA729" s="169"/>
      <c r="IQB729" s="169"/>
      <c r="IQC729" s="169"/>
      <c r="IQD729" s="169"/>
      <c r="IQE729" s="169"/>
      <c r="IQF729" s="169"/>
      <c r="IQG729" s="169"/>
      <c r="IQH729" s="169"/>
      <c r="IQI729" s="169"/>
      <c r="IQJ729" s="169"/>
      <c r="IQK729" s="169"/>
      <c r="IQL729" s="169"/>
      <c r="IQM729" s="169"/>
      <c r="IQN729" s="169"/>
      <c r="IQO729" s="169"/>
      <c r="IQP729" s="169"/>
      <c r="IQQ729" s="169"/>
      <c r="IQR729" s="169"/>
      <c r="IQS729" s="169"/>
      <c r="IQT729" s="169"/>
      <c r="IQU729" s="169"/>
      <c r="IQV729" s="169"/>
      <c r="IQW729" s="891"/>
      <c r="IQX729" s="891"/>
      <c r="IQY729" s="891"/>
      <c r="IQZ729" s="891"/>
      <c r="IRA729" s="891"/>
      <c r="IRB729" s="891"/>
      <c r="IRC729" s="891"/>
      <c r="IRD729" s="891"/>
      <c r="IRE729" s="891"/>
      <c r="IRF729" s="891"/>
      <c r="IRG729" s="891"/>
      <c r="IRH729" s="891"/>
      <c r="IRI729" s="891"/>
      <c r="IRJ729" s="891"/>
      <c r="IRK729" s="891"/>
      <c r="IRL729" s="891"/>
      <c r="IRM729" s="891"/>
      <c r="IRN729" s="891"/>
      <c r="IRO729" s="891"/>
      <c r="IRP729" s="891"/>
      <c r="IRQ729" s="891"/>
      <c r="IRR729" s="891"/>
      <c r="IRS729" s="891"/>
      <c r="IRT729" s="891"/>
      <c r="IRU729" s="89"/>
      <c r="IRV729" s="89"/>
      <c r="IRW729" s="89"/>
      <c r="IRX729" s="89"/>
      <c r="IRY729" s="89"/>
      <c r="IRZ729" s="891"/>
      <c r="ISA729" s="891"/>
      <c r="ISB729" s="89"/>
      <c r="ISC729" s="89"/>
      <c r="ISD729" s="891"/>
      <c r="ISE729" s="891"/>
      <c r="ISF729" s="89"/>
      <c r="ISG729" s="89"/>
      <c r="ISH729" s="891"/>
      <c r="ISI729" s="891"/>
      <c r="ISJ729" s="891"/>
      <c r="ISK729" s="891"/>
      <c r="ISL729" s="891"/>
      <c r="ISM729" s="891"/>
      <c r="ISN729" s="891"/>
      <c r="ISO729" s="89"/>
      <c r="ISP729" s="89"/>
      <c r="ISQ729" s="891"/>
      <c r="ISR729" s="891"/>
      <c r="ISS729" s="89"/>
      <c r="IST729" s="89"/>
      <c r="ISU729" s="891"/>
      <c r="ISV729" s="891"/>
      <c r="ISW729" s="891"/>
      <c r="ISX729" s="891"/>
      <c r="ISY729" s="891"/>
      <c r="ISZ729" s="204"/>
      <c r="ITA729" s="108"/>
      <c r="ITB729" s="891"/>
      <c r="ITC729" s="891"/>
      <c r="ITD729" s="891"/>
      <c r="ITE729" s="891"/>
      <c r="ITF729" s="891"/>
      <c r="ITG729" s="891"/>
      <c r="ITH729" s="891"/>
      <c r="ITI729" s="169"/>
      <c r="ITJ729" s="169"/>
      <c r="ITK729" s="169"/>
      <c r="ITL729" s="169"/>
      <c r="ITM729" s="169"/>
      <c r="ITN729" s="169"/>
      <c r="ITO729" s="169"/>
      <c r="ITP729" s="169"/>
      <c r="ITQ729" s="169"/>
      <c r="ITR729" s="169"/>
      <c r="ITS729" s="169"/>
      <c r="ITT729" s="169"/>
      <c r="ITU729" s="169"/>
      <c r="ITV729" s="169"/>
      <c r="ITW729" s="169"/>
      <c r="ITX729" s="169"/>
      <c r="ITY729" s="169"/>
      <c r="ITZ729" s="169"/>
      <c r="IUA729" s="169"/>
      <c r="IUB729" s="169"/>
      <c r="IUC729" s="169"/>
      <c r="IUD729" s="169"/>
      <c r="IUE729" s="169"/>
      <c r="IUF729" s="169"/>
      <c r="IUG729" s="169"/>
      <c r="IUH729" s="169"/>
      <c r="IUI729" s="169"/>
      <c r="IUJ729" s="169"/>
      <c r="IUK729" s="169"/>
      <c r="IUL729" s="169"/>
      <c r="IUM729" s="169"/>
      <c r="IUN729" s="169"/>
      <c r="IUO729" s="169"/>
      <c r="IUP729" s="169"/>
      <c r="IUQ729" s="169"/>
      <c r="IUR729" s="169"/>
      <c r="IUS729" s="169"/>
      <c r="IUT729" s="169"/>
      <c r="IUU729" s="169"/>
      <c r="IUV729" s="169"/>
      <c r="IUW729" s="169"/>
      <c r="IUX729" s="169"/>
      <c r="IUY729" s="169"/>
      <c r="IUZ729" s="169"/>
      <c r="IVA729" s="891"/>
      <c r="IVB729" s="891"/>
      <c r="IVC729" s="891"/>
      <c r="IVD729" s="891"/>
      <c r="IVE729" s="891"/>
      <c r="IVF729" s="891"/>
      <c r="IVG729" s="891"/>
      <c r="IVH729" s="891"/>
      <c r="IVI729" s="891"/>
      <c r="IVJ729" s="891"/>
      <c r="IVK729" s="891"/>
      <c r="IVL729" s="891"/>
      <c r="IVM729" s="891"/>
      <c r="IVN729" s="891"/>
      <c r="IVO729" s="891"/>
      <c r="IVP729" s="891"/>
      <c r="IVQ729" s="891"/>
      <c r="IVR729" s="891"/>
      <c r="IVS729" s="891"/>
      <c r="IVT729" s="891"/>
      <c r="IVU729" s="891"/>
      <c r="IVV729" s="891"/>
      <c r="IVW729" s="891"/>
      <c r="IVX729" s="891"/>
      <c r="IVY729" s="89"/>
      <c r="IVZ729" s="89"/>
      <c r="IWA729" s="89"/>
      <c r="IWB729" s="89"/>
      <c r="IWC729" s="89"/>
      <c r="IWD729" s="891"/>
      <c r="IWE729" s="891"/>
      <c r="IWF729" s="89"/>
      <c r="IWG729" s="89"/>
      <c r="IWH729" s="891"/>
      <c r="IWI729" s="891"/>
      <c r="IWJ729" s="89"/>
      <c r="IWK729" s="89"/>
      <c r="IWL729" s="891"/>
      <c r="IWM729" s="891"/>
      <c r="IWN729" s="891"/>
      <c r="IWO729" s="891"/>
      <c r="IWP729" s="891"/>
      <c r="IWQ729" s="891"/>
      <c r="IWR729" s="891"/>
      <c r="IWS729" s="89"/>
      <c r="IWT729" s="89"/>
      <c r="IWU729" s="891"/>
      <c r="IWV729" s="891"/>
      <c r="IWW729" s="89"/>
      <c r="IWX729" s="89"/>
      <c r="IWY729" s="891"/>
      <c r="IWZ729" s="891"/>
      <c r="IXA729" s="891"/>
      <c r="IXB729" s="891"/>
      <c r="IXC729" s="891"/>
      <c r="IXD729" s="204"/>
      <c r="IXE729" s="108"/>
      <c r="IXF729" s="891"/>
      <c r="IXG729" s="891"/>
      <c r="IXH729" s="891"/>
      <c r="IXI729" s="891"/>
      <c r="IXJ729" s="891"/>
      <c r="IXK729" s="891"/>
      <c r="IXL729" s="891"/>
      <c r="IXM729" s="169"/>
      <c r="IXN729" s="169"/>
      <c r="IXO729" s="169"/>
      <c r="IXP729" s="169"/>
      <c r="IXQ729" s="169"/>
      <c r="IXR729" s="169"/>
      <c r="IXS729" s="169"/>
      <c r="IXT729" s="169"/>
      <c r="IXU729" s="169"/>
      <c r="IXV729" s="169"/>
      <c r="IXW729" s="169"/>
      <c r="IXX729" s="169"/>
      <c r="IXY729" s="169"/>
      <c r="IXZ729" s="169"/>
      <c r="IYA729" s="169"/>
      <c r="IYB729" s="169"/>
      <c r="IYC729" s="169"/>
      <c r="IYD729" s="169"/>
      <c r="IYE729" s="169"/>
      <c r="IYF729" s="169"/>
      <c r="IYG729" s="169"/>
      <c r="IYH729" s="169"/>
      <c r="IYI729" s="169"/>
      <c r="IYJ729" s="169"/>
      <c r="IYK729" s="169"/>
      <c r="IYL729" s="169"/>
      <c r="IYM729" s="169"/>
      <c r="IYN729" s="169"/>
      <c r="IYO729" s="169"/>
      <c r="IYP729" s="169"/>
      <c r="IYQ729" s="169"/>
      <c r="IYR729" s="169"/>
      <c r="IYS729" s="169"/>
      <c r="IYT729" s="169"/>
      <c r="IYU729" s="169"/>
      <c r="IYV729" s="169"/>
      <c r="IYW729" s="169"/>
      <c r="IYX729" s="169"/>
      <c r="IYY729" s="169"/>
      <c r="IYZ729" s="169"/>
      <c r="IZA729" s="169"/>
      <c r="IZB729" s="169"/>
      <c r="IZC729" s="169"/>
      <c r="IZD729" s="169"/>
      <c r="IZE729" s="891"/>
      <c r="IZF729" s="891"/>
      <c r="IZG729" s="891"/>
      <c r="IZH729" s="891"/>
      <c r="IZI729" s="891"/>
      <c r="IZJ729" s="891"/>
      <c r="IZK729" s="891"/>
      <c r="IZL729" s="891"/>
      <c r="IZM729" s="891"/>
      <c r="IZN729" s="891"/>
      <c r="IZO729" s="891"/>
      <c r="IZP729" s="891"/>
      <c r="IZQ729" s="891"/>
      <c r="IZR729" s="891"/>
      <c r="IZS729" s="891"/>
      <c r="IZT729" s="891"/>
      <c r="IZU729" s="891"/>
      <c r="IZV729" s="891"/>
      <c r="IZW729" s="891"/>
      <c r="IZX729" s="891"/>
      <c r="IZY729" s="891"/>
      <c r="IZZ729" s="891"/>
      <c r="JAA729" s="891"/>
      <c r="JAB729" s="891"/>
      <c r="JAC729" s="89"/>
      <c r="JAD729" s="89"/>
      <c r="JAE729" s="89"/>
      <c r="JAF729" s="89"/>
      <c r="JAG729" s="89"/>
      <c r="JAH729" s="891"/>
      <c r="JAI729" s="891"/>
      <c r="JAJ729" s="89"/>
      <c r="JAK729" s="89"/>
      <c r="JAL729" s="891"/>
      <c r="JAM729" s="891"/>
      <c r="JAN729" s="89"/>
      <c r="JAO729" s="89"/>
      <c r="JAP729" s="891"/>
      <c r="JAQ729" s="891"/>
      <c r="JAR729" s="891"/>
      <c r="JAS729" s="891"/>
      <c r="JAT729" s="891"/>
      <c r="JAU729" s="891"/>
      <c r="JAV729" s="891"/>
      <c r="JAW729" s="89"/>
      <c r="JAX729" s="89"/>
      <c r="JAY729" s="891"/>
      <c r="JAZ729" s="891"/>
      <c r="JBA729" s="89"/>
      <c r="JBB729" s="89"/>
      <c r="JBC729" s="891"/>
      <c r="JBD729" s="891"/>
      <c r="JBE729" s="891"/>
      <c r="JBF729" s="891"/>
      <c r="JBG729" s="891"/>
      <c r="JBH729" s="204"/>
      <c r="JBI729" s="108"/>
      <c r="JBJ729" s="891"/>
      <c r="JBK729" s="891"/>
      <c r="JBL729" s="891"/>
      <c r="JBM729" s="891"/>
      <c r="JBN729" s="891"/>
      <c r="JBO729" s="891"/>
      <c r="JBP729" s="891"/>
      <c r="JBQ729" s="169"/>
      <c r="JBR729" s="169"/>
      <c r="JBS729" s="169"/>
      <c r="JBT729" s="169"/>
      <c r="JBU729" s="169"/>
      <c r="JBV729" s="169"/>
      <c r="JBW729" s="169"/>
      <c r="JBX729" s="169"/>
      <c r="JBY729" s="169"/>
      <c r="JBZ729" s="169"/>
      <c r="JCA729" s="169"/>
      <c r="JCB729" s="169"/>
      <c r="JCC729" s="169"/>
      <c r="JCD729" s="169"/>
      <c r="JCE729" s="169"/>
      <c r="JCF729" s="169"/>
      <c r="JCG729" s="169"/>
      <c r="JCH729" s="169"/>
      <c r="JCI729" s="169"/>
      <c r="JCJ729" s="169"/>
      <c r="JCK729" s="169"/>
      <c r="JCL729" s="169"/>
      <c r="JCM729" s="169"/>
      <c r="JCN729" s="169"/>
      <c r="JCO729" s="169"/>
      <c r="JCP729" s="169"/>
      <c r="JCQ729" s="169"/>
      <c r="JCR729" s="169"/>
      <c r="JCS729" s="169"/>
      <c r="JCT729" s="169"/>
      <c r="JCU729" s="169"/>
      <c r="JCV729" s="169"/>
      <c r="JCW729" s="169"/>
      <c r="JCX729" s="169"/>
      <c r="JCY729" s="169"/>
      <c r="JCZ729" s="169"/>
      <c r="JDA729" s="169"/>
      <c r="JDB729" s="169"/>
      <c r="JDC729" s="169"/>
      <c r="JDD729" s="169"/>
      <c r="JDE729" s="169"/>
      <c r="JDF729" s="169"/>
      <c r="JDG729" s="169"/>
      <c r="JDH729" s="169"/>
      <c r="JDI729" s="891"/>
      <c r="JDJ729" s="891"/>
      <c r="JDK729" s="891"/>
      <c r="JDL729" s="891"/>
      <c r="JDM729" s="891"/>
      <c r="JDN729" s="891"/>
      <c r="JDO729" s="891"/>
      <c r="JDP729" s="891"/>
      <c r="JDQ729" s="891"/>
      <c r="JDR729" s="891"/>
      <c r="JDS729" s="891"/>
      <c r="JDT729" s="891"/>
      <c r="JDU729" s="891"/>
      <c r="JDV729" s="891"/>
      <c r="JDW729" s="891"/>
      <c r="JDX729" s="891"/>
      <c r="JDY729" s="891"/>
      <c r="JDZ729" s="891"/>
      <c r="JEA729" s="891"/>
      <c r="JEB729" s="891"/>
      <c r="JEC729" s="891"/>
      <c r="JED729" s="891"/>
      <c r="JEE729" s="891"/>
      <c r="JEF729" s="891"/>
      <c r="JEG729" s="89"/>
      <c r="JEH729" s="89"/>
      <c r="JEI729" s="89"/>
      <c r="JEJ729" s="89"/>
      <c r="JEK729" s="89"/>
      <c r="JEL729" s="891"/>
      <c r="JEM729" s="891"/>
      <c r="JEN729" s="89"/>
      <c r="JEO729" s="89"/>
      <c r="JEP729" s="891"/>
      <c r="JEQ729" s="891"/>
      <c r="JER729" s="89"/>
      <c r="JES729" s="89"/>
      <c r="JET729" s="891"/>
      <c r="JEU729" s="891"/>
      <c r="JEV729" s="891"/>
      <c r="JEW729" s="891"/>
      <c r="JEX729" s="891"/>
      <c r="JEY729" s="891"/>
      <c r="JEZ729" s="891"/>
      <c r="JFA729" s="89"/>
      <c r="JFB729" s="89"/>
      <c r="JFC729" s="891"/>
      <c r="JFD729" s="891"/>
      <c r="JFE729" s="89"/>
      <c r="JFF729" s="89"/>
      <c r="JFG729" s="891"/>
      <c r="JFH729" s="891"/>
      <c r="JFI729" s="891"/>
      <c r="JFJ729" s="891"/>
      <c r="JFK729" s="891"/>
      <c r="JFL729" s="204"/>
      <c r="JFM729" s="108"/>
      <c r="JFN729" s="891"/>
      <c r="JFO729" s="891"/>
      <c r="JFP729" s="891"/>
      <c r="JFQ729" s="891"/>
      <c r="JFR729" s="891"/>
      <c r="JFS729" s="891"/>
      <c r="JFT729" s="891"/>
      <c r="JFU729" s="169"/>
      <c r="JFV729" s="169"/>
      <c r="JFW729" s="169"/>
      <c r="JFX729" s="169"/>
      <c r="JFY729" s="169"/>
      <c r="JFZ729" s="169"/>
      <c r="JGA729" s="169"/>
      <c r="JGB729" s="169"/>
      <c r="JGC729" s="169"/>
      <c r="JGD729" s="169"/>
      <c r="JGE729" s="169"/>
      <c r="JGF729" s="169"/>
      <c r="JGG729" s="169"/>
      <c r="JGH729" s="169"/>
      <c r="JGI729" s="169"/>
      <c r="JGJ729" s="169"/>
      <c r="JGK729" s="169"/>
      <c r="JGL729" s="169"/>
      <c r="JGM729" s="169"/>
      <c r="JGN729" s="169"/>
      <c r="JGO729" s="169"/>
      <c r="JGP729" s="169"/>
      <c r="JGQ729" s="169"/>
      <c r="JGR729" s="169"/>
      <c r="JGS729" s="169"/>
      <c r="JGT729" s="169"/>
      <c r="JGU729" s="169"/>
      <c r="JGV729" s="169"/>
      <c r="JGW729" s="169"/>
      <c r="JGX729" s="169"/>
      <c r="JGY729" s="169"/>
      <c r="JGZ729" s="169"/>
      <c r="JHA729" s="169"/>
      <c r="JHB729" s="169"/>
      <c r="JHC729" s="169"/>
      <c r="JHD729" s="169"/>
      <c r="JHE729" s="169"/>
      <c r="JHF729" s="169"/>
      <c r="JHG729" s="169"/>
      <c r="JHH729" s="169"/>
      <c r="JHI729" s="169"/>
      <c r="JHJ729" s="169"/>
      <c r="JHK729" s="169"/>
      <c r="JHL729" s="169"/>
      <c r="JHM729" s="891"/>
      <c r="JHN729" s="891"/>
      <c r="JHO729" s="891"/>
      <c r="JHP729" s="891"/>
      <c r="JHQ729" s="891"/>
      <c r="JHR729" s="891"/>
      <c r="JHS729" s="891"/>
      <c r="JHT729" s="891"/>
      <c r="JHU729" s="891"/>
      <c r="JHV729" s="891"/>
      <c r="JHW729" s="891"/>
      <c r="JHX729" s="891"/>
      <c r="JHY729" s="891"/>
      <c r="JHZ729" s="891"/>
      <c r="JIA729" s="891"/>
      <c r="JIB729" s="891"/>
      <c r="JIC729" s="891"/>
      <c r="JID729" s="891"/>
      <c r="JIE729" s="891"/>
      <c r="JIF729" s="891"/>
      <c r="JIG729" s="891"/>
      <c r="JIH729" s="891"/>
      <c r="JII729" s="891"/>
      <c r="JIJ729" s="891"/>
      <c r="JIK729" s="89"/>
      <c r="JIL729" s="89"/>
      <c r="JIM729" s="89"/>
      <c r="JIN729" s="89"/>
      <c r="JIO729" s="89"/>
      <c r="JIP729" s="891"/>
      <c r="JIQ729" s="891"/>
      <c r="JIR729" s="89"/>
      <c r="JIS729" s="89"/>
      <c r="JIT729" s="891"/>
      <c r="JIU729" s="891"/>
      <c r="JIV729" s="89"/>
      <c r="JIW729" s="89"/>
      <c r="JIX729" s="891"/>
      <c r="JIY729" s="891"/>
      <c r="JIZ729" s="891"/>
      <c r="JJA729" s="891"/>
      <c r="JJB729" s="891"/>
      <c r="JJC729" s="891"/>
      <c r="JJD729" s="891"/>
      <c r="JJE729" s="89"/>
      <c r="JJF729" s="89"/>
      <c r="JJG729" s="891"/>
      <c r="JJH729" s="891"/>
      <c r="JJI729" s="89"/>
      <c r="JJJ729" s="89"/>
      <c r="JJK729" s="891"/>
      <c r="JJL729" s="891"/>
      <c r="JJM729" s="891"/>
      <c r="JJN729" s="891"/>
      <c r="JJO729" s="891"/>
      <c r="JJP729" s="204"/>
      <c r="JJQ729" s="108"/>
      <c r="JJR729" s="891"/>
      <c r="JJS729" s="891"/>
      <c r="JJT729" s="891"/>
      <c r="JJU729" s="891"/>
      <c r="JJV729" s="891"/>
      <c r="JJW729" s="891"/>
      <c r="JJX729" s="891"/>
      <c r="JJY729" s="169"/>
      <c r="JJZ729" s="169"/>
      <c r="JKA729" s="169"/>
      <c r="JKB729" s="169"/>
      <c r="JKC729" s="169"/>
      <c r="JKD729" s="169"/>
      <c r="JKE729" s="169"/>
      <c r="JKF729" s="169"/>
      <c r="JKG729" s="169"/>
      <c r="JKH729" s="169"/>
      <c r="JKI729" s="169"/>
      <c r="JKJ729" s="169"/>
      <c r="JKK729" s="169"/>
      <c r="JKL729" s="169"/>
      <c r="JKM729" s="169"/>
      <c r="JKN729" s="169"/>
      <c r="JKO729" s="169"/>
      <c r="JKP729" s="169"/>
      <c r="JKQ729" s="169"/>
      <c r="JKR729" s="169"/>
      <c r="JKS729" s="169"/>
      <c r="JKT729" s="169"/>
      <c r="JKU729" s="169"/>
      <c r="JKV729" s="169"/>
      <c r="JKW729" s="169"/>
      <c r="JKX729" s="169"/>
      <c r="JKY729" s="169"/>
      <c r="JKZ729" s="169"/>
      <c r="JLA729" s="169"/>
      <c r="JLB729" s="169"/>
      <c r="JLC729" s="169"/>
      <c r="JLD729" s="169"/>
      <c r="JLE729" s="169"/>
      <c r="JLF729" s="169"/>
      <c r="JLG729" s="169"/>
      <c r="JLH729" s="169"/>
      <c r="JLI729" s="169"/>
      <c r="JLJ729" s="169"/>
      <c r="JLK729" s="169"/>
      <c r="JLL729" s="169"/>
      <c r="JLM729" s="169"/>
      <c r="JLN729" s="169"/>
      <c r="JLO729" s="169"/>
      <c r="JLP729" s="169"/>
      <c r="JLQ729" s="891"/>
      <c r="JLR729" s="891"/>
      <c r="JLS729" s="891"/>
      <c r="JLT729" s="891"/>
      <c r="JLU729" s="891"/>
      <c r="JLV729" s="891"/>
      <c r="JLW729" s="891"/>
      <c r="JLX729" s="891"/>
      <c r="JLY729" s="891"/>
      <c r="JLZ729" s="891"/>
      <c r="JMA729" s="891"/>
      <c r="JMB729" s="891"/>
      <c r="JMC729" s="891"/>
      <c r="JMD729" s="891"/>
      <c r="JME729" s="891"/>
      <c r="JMF729" s="891"/>
      <c r="JMG729" s="891"/>
      <c r="JMH729" s="891"/>
      <c r="JMI729" s="891"/>
      <c r="JMJ729" s="891"/>
      <c r="JMK729" s="891"/>
      <c r="JML729" s="891"/>
      <c r="JMM729" s="891"/>
      <c r="JMN729" s="891"/>
      <c r="JMO729" s="89"/>
      <c r="JMP729" s="89"/>
      <c r="JMQ729" s="89"/>
      <c r="JMR729" s="89"/>
      <c r="JMS729" s="89"/>
      <c r="JMT729" s="891"/>
      <c r="JMU729" s="891"/>
      <c r="JMV729" s="89"/>
      <c r="JMW729" s="89"/>
      <c r="JMX729" s="891"/>
      <c r="JMY729" s="891"/>
      <c r="JMZ729" s="89"/>
      <c r="JNA729" s="89"/>
      <c r="JNB729" s="891"/>
      <c r="JNC729" s="891"/>
      <c r="JND729" s="891"/>
      <c r="JNE729" s="891"/>
      <c r="JNF729" s="891"/>
      <c r="JNG729" s="891"/>
      <c r="JNH729" s="891"/>
      <c r="JNI729" s="89"/>
      <c r="JNJ729" s="89"/>
      <c r="JNK729" s="891"/>
      <c r="JNL729" s="891"/>
      <c r="JNM729" s="89"/>
      <c r="JNN729" s="89"/>
      <c r="JNO729" s="891"/>
      <c r="JNP729" s="891"/>
      <c r="JNQ729" s="891"/>
      <c r="JNR729" s="891"/>
      <c r="JNS729" s="891"/>
      <c r="JNT729" s="204"/>
      <c r="JNU729" s="108"/>
      <c r="JNV729" s="891"/>
      <c r="JNW729" s="891"/>
      <c r="JNX729" s="891"/>
      <c r="JNY729" s="891"/>
      <c r="JNZ729" s="891"/>
      <c r="JOA729" s="891"/>
      <c r="JOB729" s="891"/>
      <c r="JOC729" s="169"/>
      <c r="JOD729" s="169"/>
      <c r="JOE729" s="169"/>
      <c r="JOF729" s="169"/>
      <c r="JOG729" s="169"/>
      <c r="JOH729" s="169"/>
      <c r="JOI729" s="169"/>
      <c r="JOJ729" s="169"/>
      <c r="JOK729" s="169"/>
      <c r="JOL729" s="169"/>
      <c r="JOM729" s="169"/>
      <c r="JON729" s="169"/>
      <c r="JOO729" s="169"/>
      <c r="JOP729" s="169"/>
      <c r="JOQ729" s="169"/>
      <c r="JOR729" s="169"/>
      <c r="JOS729" s="169"/>
      <c r="JOT729" s="169"/>
      <c r="JOU729" s="169"/>
      <c r="JOV729" s="169"/>
      <c r="JOW729" s="169"/>
      <c r="JOX729" s="169"/>
      <c r="JOY729" s="169"/>
      <c r="JOZ729" s="169"/>
      <c r="JPA729" s="169"/>
      <c r="JPB729" s="169"/>
      <c r="JPC729" s="169"/>
      <c r="JPD729" s="169"/>
      <c r="JPE729" s="169"/>
      <c r="JPF729" s="169"/>
      <c r="JPG729" s="169"/>
      <c r="JPH729" s="169"/>
      <c r="JPI729" s="169"/>
      <c r="JPJ729" s="169"/>
      <c r="JPK729" s="169"/>
      <c r="JPL729" s="169"/>
      <c r="JPM729" s="169"/>
      <c r="JPN729" s="169"/>
      <c r="JPO729" s="169"/>
      <c r="JPP729" s="169"/>
      <c r="JPQ729" s="169"/>
      <c r="JPR729" s="169"/>
      <c r="JPS729" s="169"/>
      <c r="JPT729" s="169"/>
      <c r="JPU729" s="891"/>
      <c r="JPV729" s="891"/>
      <c r="JPW729" s="891"/>
      <c r="JPX729" s="891"/>
      <c r="JPY729" s="891"/>
      <c r="JPZ729" s="891"/>
      <c r="JQA729" s="891"/>
      <c r="JQB729" s="891"/>
      <c r="JQC729" s="891"/>
      <c r="JQD729" s="891"/>
      <c r="JQE729" s="891"/>
      <c r="JQF729" s="891"/>
      <c r="JQG729" s="891"/>
      <c r="JQH729" s="891"/>
      <c r="JQI729" s="891"/>
      <c r="JQJ729" s="891"/>
      <c r="JQK729" s="891"/>
      <c r="JQL729" s="891"/>
      <c r="JQM729" s="891"/>
      <c r="JQN729" s="891"/>
      <c r="JQO729" s="891"/>
      <c r="JQP729" s="891"/>
      <c r="JQQ729" s="891"/>
      <c r="JQR729" s="891"/>
      <c r="JQS729" s="89"/>
      <c r="JQT729" s="89"/>
      <c r="JQU729" s="89"/>
      <c r="JQV729" s="89"/>
      <c r="JQW729" s="89"/>
      <c r="JQX729" s="891"/>
      <c r="JQY729" s="891"/>
      <c r="JQZ729" s="89"/>
      <c r="JRA729" s="89"/>
      <c r="JRB729" s="891"/>
      <c r="JRC729" s="891"/>
      <c r="JRD729" s="89"/>
      <c r="JRE729" s="89"/>
      <c r="JRF729" s="891"/>
      <c r="JRG729" s="891"/>
      <c r="JRH729" s="891"/>
      <c r="JRI729" s="891"/>
      <c r="JRJ729" s="891"/>
      <c r="JRK729" s="891"/>
      <c r="JRL729" s="891"/>
      <c r="JRM729" s="89"/>
      <c r="JRN729" s="89"/>
      <c r="JRO729" s="891"/>
      <c r="JRP729" s="891"/>
      <c r="JRQ729" s="89"/>
      <c r="JRR729" s="89"/>
      <c r="JRS729" s="891"/>
      <c r="JRT729" s="891"/>
      <c r="JRU729" s="891"/>
      <c r="JRV729" s="891"/>
      <c r="JRW729" s="891"/>
      <c r="JRX729" s="204"/>
      <c r="JRY729" s="108"/>
      <c r="JRZ729" s="891"/>
      <c r="JSA729" s="891"/>
      <c r="JSB729" s="891"/>
      <c r="JSC729" s="891"/>
      <c r="JSD729" s="891"/>
      <c r="JSE729" s="891"/>
      <c r="JSF729" s="891"/>
      <c r="JSG729" s="169"/>
      <c r="JSH729" s="169"/>
      <c r="JSI729" s="169"/>
      <c r="JSJ729" s="169"/>
      <c r="JSK729" s="169"/>
      <c r="JSL729" s="169"/>
      <c r="JSM729" s="169"/>
      <c r="JSN729" s="169"/>
      <c r="JSO729" s="169"/>
      <c r="JSP729" s="169"/>
      <c r="JSQ729" s="169"/>
      <c r="JSR729" s="169"/>
      <c r="JSS729" s="169"/>
      <c r="JST729" s="169"/>
      <c r="JSU729" s="169"/>
      <c r="JSV729" s="169"/>
      <c r="JSW729" s="169"/>
      <c r="JSX729" s="169"/>
      <c r="JSY729" s="169"/>
      <c r="JSZ729" s="169"/>
      <c r="JTA729" s="169"/>
      <c r="JTB729" s="169"/>
      <c r="JTC729" s="169"/>
      <c r="JTD729" s="169"/>
      <c r="JTE729" s="169"/>
      <c r="JTF729" s="169"/>
      <c r="JTG729" s="169"/>
      <c r="JTH729" s="169"/>
      <c r="JTI729" s="169"/>
      <c r="JTJ729" s="169"/>
      <c r="JTK729" s="169"/>
      <c r="JTL729" s="169"/>
      <c r="JTM729" s="169"/>
      <c r="JTN729" s="169"/>
      <c r="JTO729" s="169"/>
      <c r="JTP729" s="169"/>
      <c r="JTQ729" s="169"/>
      <c r="JTR729" s="169"/>
      <c r="JTS729" s="169"/>
      <c r="JTT729" s="169"/>
      <c r="JTU729" s="169"/>
      <c r="JTV729" s="169"/>
      <c r="JTW729" s="169"/>
      <c r="JTX729" s="169"/>
      <c r="JTY729" s="891"/>
      <c r="JTZ729" s="891"/>
      <c r="JUA729" s="891"/>
      <c r="JUB729" s="891"/>
      <c r="JUC729" s="891"/>
      <c r="JUD729" s="891"/>
      <c r="JUE729" s="891"/>
      <c r="JUF729" s="891"/>
      <c r="JUG729" s="891"/>
      <c r="JUH729" s="891"/>
      <c r="JUI729" s="891"/>
      <c r="JUJ729" s="891"/>
      <c r="JUK729" s="891"/>
      <c r="JUL729" s="891"/>
      <c r="JUM729" s="891"/>
      <c r="JUN729" s="891"/>
      <c r="JUO729" s="891"/>
      <c r="JUP729" s="891"/>
      <c r="JUQ729" s="891"/>
      <c r="JUR729" s="891"/>
      <c r="JUS729" s="891"/>
      <c r="JUT729" s="891"/>
      <c r="JUU729" s="891"/>
      <c r="JUV729" s="891"/>
      <c r="JUW729" s="89"/>
      <c r="JUX729" s="89"/>
      <c r="JUY729" s="89"/>
      <c r="JUZ729" s="89"/>
      <c r="JVA729" s="89"/>
      <c r="JVB729" s="891"/>
      <c r="JVC729" s="891"/>
      <c r="JVD729" s="89"/>
      <c r="JVE729" s="89"/>
      <c r="JVF729" s="891"/>
      <c r="JVG729" s="891"/>
      <c r="JVH729" s="89"/>
      <c r="JVI729" s="89"/>
      <c r="JVJ729" s="891"/>
      <c r="JVK729" s="891"/>
      <c r="JVL729" s="891"/>
      <c r="JVM729" s="891"/>
      <c r="JVN729" s="891"/>
      <c r="JVO729" s="891"/>
      <c r="JVP729" s="891"/>
      <c r="JVQ729" s="89"/>
      <c r="JVR729" s="89"/>
      <c r="JVS729" s="891"/>
      <c r="JVT729" s="891"/>
      <c r="JVU729" s="89"/>
      <c r="JVV729" s="89"/>
      <c r="JVW729" s="891"/>
      <c r="JVX729" s="891"/>
      <c r="JVY729" s="891"/>
      <c r="JVZ729" s="891"/>
      <c r="JWA729" s="891"/>
      <c r="JWB729" s="204"/>
      <c r="JWC729" s="108"/>
      <c r="JWD729" s="891"/>
      <c r="JWE729" s="891"/>
      <c r="JWF729" s="891"/>
      <c r="JWG729" s="891"/>
      <c r="JWH729" s="891"/>
      <c r="JWI729" s="891"/>
      <c r="JWJ729" s="891"/>
      <c r="JWK729" s="169"/>
      <c r="JWL729" s="169"/>
      <c r="JWM729" s="169"/>
      <c r="JWN729" s="169"/>
      <c r="JWO729" s="169"/>
      <c r="JWP729" s="169"/>
      <c r="JWQ729" s="169"/>
      <c r="JWR729" s="169"/>
      <c r="JWS729" s="169"/>
      <c r="JWT729" s="169"/>
      <c r="JWU729" s="169"/>
      <c r="JWV729" s="169"/>
      <c r="JWW729" s="169"/>
      <c r="JWX729" s="169"/>
      <c r="JWY729" s="169"/>
      <c r="JWZ729" s="169"/>
      <c r="JXA729" s="169"/>
      <c r="JXB729" s="169"/>
      <c r="JXC729" s="169"/>
      <c r="JXD729" s="169"/>
      <c r="JXE729" s="169"/>
      <c r="JXF729" s="169"/>
      <c r="JXG729" s="169"/>
      <c r="JXH729" s="169"/>
      <c r="JXI729" s="169"/>
      <c r="JXJ729" s="169"/>
      <c r="JXK729" s="169"/>
      <c r="JXL729" s="169"/>
      <c r="JXM729" s="169"/>
      <c r="JXN729" s="169"/>
      <c r="JXO729" s="169"/>
      <c r="JXP729" s="169"/>
      <c r="JXQ729" s="169"/>
      <c r="JXR729" s="169"/>
      <c r="JXS729" s="169"/>
      <c r="JXT729" s="169"/>
      <c r="JXU729" s="169"/>
      <c r="JXV729" s="169"/>
      <c r="JXW729" s="169"/>
      <c r="JXX729" s="169"/>
      <c r="JXY729" s="169"/>
      <c r="JXZ729" s="169"/>
      <c r="JYA729" s="169"/>
      <c r="JYB729" s="169"/>
      <c r="JYC729" s="891"/>
      <c r="JYD729" s="891"/>
      <c r="JYE729" s="891"/>
      <c r="JYF729" s="891"/>
      <c r="JYG729" s="891"/>
      <c r="JYH729" s="891"/>
      <c r="JYI729" s="891"/>
      <c r="JYJ729" s="891"/>
      <c r="JYK729" s="891"/>
      <c r="JYL729" s="891"/>
      <c r="JYM729" s="891"/>
      <c r="JYN729" s="891"/>
      <c r="JYO729" s="891"/>
      <c r="JYP729" s="891"/>
      <c r="JYQ729" s="891"/>
      <c r="JYR729" s="891"/>
      <c r="JYS729" s="891"/>
      <c r="JYT729" s="891"/>
      <c r="JYU729" s="891"/>
      <c r="JYV729" s="891"/>
      <c r="JYW729" s="891"/>
      <c r="JYX729" s="891"/>
      <c r="JYY729" s="891"/>
      <c r="JYZ729" s="891"/>
      <c r="JZA729" s="89"/>
      <c r="JZB729" s="89"/>
      <c r="JZC729" s="89"/>
      <c r="JZD729" s="89"/>
      <c r="JZE729" s="89"/>
      <c r="JZF729" s="891"/>
      <c r="JZG729" s="891"/>
      <c r="JZH729" s="89"/>
      <c r="JZI729" s="89"/>
      <c r="JZJ729" s="891"/>
      <c r="JZK729" s="891"/>
      <c r="JZL729" s="89"/>
      <c r="JZM729" s="89"/>
      <c r="JZN729" s="891"/>
      <c r="JZO729" s="891"/>
      <c r="JZP729" s="891"/>
      <c r="JZQ729" s="891"/>
      <c r="JZR729" s="891"/>
      <c r="JZS729" s="891"/>
      <c r="JZT729" s="891"/>
      <c r="JZU729" s="89"/>
      <c r="JZV729" s="89"/>
      <c r="JZW729" s="891"/>
      <c r="JZX729" s="891"/>
      <c r="JZY729" s="89"/>
      <c r="JZZ729" s="89"/>
      <c r="KAA729" s="891"/>
      <c r="KAB729" s="891"/>
      <c r="KAC729" s="891"/>
      <c r="KAD729" s="891"/>
      <c r="KAE729" s="891"/>
      <c r="KAF729" s="204"/>
      <c r="KAG729" s="108"/>
      <c r="KAH729" s="891"/>
      <c r="KAI729" s="891"/>
      <c r="KAJ729" s="891"/>
      <c r="KAK729" s="891"/>
      <c r="KAL729" s="891"/>
      <c r="KAM729" s="891"/>
      <c r="KAN729" s="891"/>
      <c r="KAO729" s="169"/>
      <c r="KAP729" s="169"/>
      <c r="KAQ729" s="169"/>
      <c r="KAR729" s="169"/>
      <c r="KAS729" s="169"/>
      <c r="KAT729" s="169"/>
      <c r="KAU729" s="169"/>
      <c r="KAV729" s="169"/>
      <c r="KAW729" s="169"/>
      <c r="KAX729" s="169"/>
      <c r="KAY729" s="169"/>
      <c r="KAZ729" s="169"/>
      <c r="KBA729" s="169"/>
      <c r="KBB729" s="169"/>
      <c r="KBC729" s="169"/>
      <c r="KBD729" s="169"/>
      <c r="KBE729" s="169"/>
      <c r="KBF729" s="169"/>
      <c r="KBG729" s="169"/>
      <c r="KBH729" s="169"/>
      <c r="KBI729" s="169"/>
      <c r="KBJ729" s="169"/>
      <c r="KBK729" s="169"/>
      <c r="KBL729" s="169"/>
      <c r="KBM729" s="169"/>
      <c r="KBN729" s="169"/>
      <c r="KBO729" s="169"/>
      <c r="KBP729" s="169"/>
      <c r="KBQ729" s="169"/>
      <c r="KBR729" s="169"/>
      <c r="KBS729" s="169"/>
      <c r="KBT729" s="169"/>
      <c r="KBU729" s="169"/>
      <c r="KBV729" s="169"/>
      <c r="KBW729" s="169"/>
      <c r="KBX729" s="169"/>
      <c r="KBY729" s="169"/>
      <c r="KBZ729" s="169"/>
      <c r="KCA729" s="169"/>
      <c r="KCB729" s="169"/>
      <c r="KCC729" s="169"/>
      <c r="KCD729" s="169"/>
      <c r="KCE729" s="169"/>
      <c r="KCF729" s="169"/>
      <c r="KCG729" s="891"/>
      <c r="KCH729" s="891"/>
      <c r="KCI729" s="891"/>
      <c r="KCJ729" s="891"/>
      <c r="KCK729" s="891"/>
      <c r="KCL729" s="891"/>
      <c r="KCM729" s="891"/>
      <c r="KCN729" s="891"/>
      <c r="KCO729" s="891"/>
      <c r="KCP729" s="891"/>
      <c r="KCQ729" s="891"/>
      <c r="KCR729" s="891"/>
      <c r="KCS729" s="891"/>
      <c r="KCT729" s="891"/>
      <c r="KCU729" s="891"/>
      <c r="KCV729" s="891"/>
      <c r="KCW729" s="891"/>
      <c r="KCX729" s="891"/>
      <c r="KCY729" s="891"/>
      <c r="KCZ729" s="891"/>
      <c r="KDA729" s="891"/>
      <c r="KDB729" s="891"/>
      <c r="KDC729" s="891"/>
      <c r="KDD729" s="891"/>
      <c r="KDE729" s="89"/>
      <c r="KDF729" s="89"/>
      <c r="KDG729" s="89"/>
      <c r="KDH729" s="89"/>
      <c r="KDI729" s="89"/>
      <c r="KDJ729" s="891"/>
      <c r="KDK729" s="891"/>
      <c r="KDL729" s="89"/>
      <c r="KDM729" s="89"/>
      <c r="KDN729" s="891"/>
      <c r="KDO729" s="891"/>
      <c r="KDP729" s="89"/>
      <c r="KDQ729" s="89"/>
      <c r="KDR729" s="891"/>
      <c r="KDS729" s="891"/>
      <c r="KDT729" s="891"/>
      <c r="KDU729" s="891"/>
      <c r="KDV729" s="891"/>
      <c r="KDW729" s="891"/>
      <c r="KDX729" s="891"/>
      <c r="KDY729" s="89"/>
      <c r="KDZ729" s="89"/>
      <c r="KEA729" s="891"/>
      <c r="KEB729" s="891"/>
      <c r="KEC729" s="89"/>
      <c r="KED729" s="89"/>
      <c r="KEE729" s="891"/>
      <c r="KEF729" s="891"/>
      <c r="KEG729" s="891"/>
      <c r="KEH729" s="891"/>
      <c r="KEI729" s="891"/>
      <c r="KEJ729" s="204"/>
      <c r="KEK729" s="108"/>
      <c r="KEL729" s="891"/>
      <c r="KEM729" s="891"/>
      <c r="KEN729" s="891"/>
      <c r="KEO729" s="891"/>
      <c r="KEP729" s="891"/>
      <c r="KEQ729" s="891"/>
      <c r="KER729" s="891"/>
      <c r="KES729" s="169"/>
      <c r="KET729" s="169"/>
      <c r="KEU729" s="169"/>
      <c r="KEV729" s="169"/>
      <c r="KEW729" s="169"/>
      <c r="KEX729" s="169"/>
      <c r="KEY729" s="169"/>
      <c r="KEZ729" s="169"/>
      <c r="KFA729" s="169"/>
      <c r="KFB729" s="169"/>
      <c r="KFC729" s="169"/>
      <c r="KFD729" s="169"/>
      <c r="KFE729" s="169"/>
      <c r="KFF729" s="169"/>
      <c r="KFG729" s="169"/>
      <c r="KFH729" s="169"/>
      <c r="KFI729" s="169"/>
      <c r="KFJ729" s="169"/>
      <c r="KFK729" s="169"/>
      <c r="KFL729" s="169"/>
      <c r="KFM729" s="169"/>
      <c r="KFN729" s="169"/>
      <c r="KFO729" s="169"/>
      <c r="KFP729" s="169"/>
      <c r="KFQ729" s="169"/>
      <c r="KFR729" s="169"/>
      <c r="KFS729" s="169"/>
      <c r="KFT729" s="169"/>
      <c r="KFU729" s="169"/>
      <c r="KFV729" s="169"/>
      <c r="KFW729" s="169"/>
      <c r="KFX729" s="169"/>
      <c r="KFY729" s="169"/>
      <c r="KFZ729" s="169"/>
      <c r="KGA729" s="169"/>
      <c r="KGB729" s="169"/>
      <c r="KGC729" s="169"/>
      <c r="KGD729" s="169"/>
      <c r="KGE729" s="169"/>
      <c r="KGF729" s="169"/>
      <c r="KGG729" s="169"/>
      <c r="KGH729" s="169"/>
      <c r="KGI729" s="169"/>
      <c r="KGJ729" s="169"/>
      <c r="KGK729" s="891"/>
      <c r="KGL729" s="891"/>
      <c r="KGM729" s="891"/>
      <c r="KGN729" s="891"/>
      <c r="KGO729" s="891"/>
      <c r="KGP729" s="891"/>
      <c r="KGQ729" s="891"/>
      <c r="KGR729" s="891"/>
      <c r="KGS729" s="891"/>
      <c r="KGT729" s="891"/>
      <c r="KGU729" s="891"/>
      <c r="KGV729" s="891"/>
      <c r="KGW729" s="891"/>
      <c r="KGX729" s="891"/>
      <c r="KGY729" s="891"/>
      <c r="KGZ729" s="891"/>
      <c r="KHA729" s="891"/>
      <c r="KHB729" s="891"/>
      <c r="KHC729" s="891"/>
      <c r="KHD729" s="891"/>
      <c r="KHE729" s="891"/>
      <c r="KHF729" s="891"/>
      <c r="KHG729" s="891"/>
      <c r="KHH729" s="891"/>
      <c r="KHI729" s="89"/>
      <c r="KHJ729" s="89"/>
      <c r="KHK729" s="89"/>
      <c r="KHL729" s="89"/>
      <c r="KHM729" s="89"/>
      <c r="KHN729" s="891"/>
      <c r="KHO729" s="891"/>
      <c r="KHP729" s="89"/>
      <c r="KHQ729" s="89"/>
      <c r="KHR729" s="891"/>
      <c r="KHS729" s="891"/>
      <c r="KHT729" s="89"/>
      <c r="KHU729" s="89"/>
      <c r="KHV729" s="891"/>
      <c r="KHW729" s="891"/>
      <c r="KHX729" s="891"/>
      <c r="KHY729" s="891"/>
      <c r="KHZ729" s="891"/>
      <c r="KIA729" s="891"/>
      <c r="KIB729" s="891"/>
      <c r="KIC729" s="89"/>
      <c r="KID729" s="89"/>
      <c r="KIE729" s="891"/>
      <c r="KIF729" s="891"/>
      <c r="KIG729" s="89"/>
      <c r="KIH729" s="89"/>
      <c r="KII729" s="891"/>
      <c r="KIJ729" s="891"/>
      <c r="KIK729" s="891"/>
      <c r="KIL729" s="891"/>
      <c r="KIM729" s="891"/>
      <c r="KIN729" s="204"/>
      <c r="KIO729" s="108"/>
      <c r="KIP729" s="891"/>
      <c r="KIQ729" s="891"/>
      <c r="KIR729" s="891"/>
      <c r="KIS729" s="891"/>
      <c r="KIT729" s="891"/>
      <c r="KIU729" s="891"/>
      <c r="KIV729" s="891"/>
      <c r="KIW729" s="169"/>
      <c r="KIX729" s="169"/>
      <c r="KIY729" s="169"/>
      <c r="KIZ729" s="169"/>
      <c r="KJA729" s="169"/>
      <c r="KJB729" s="169"/>
      <c r="KJC729" s="169"/>
      <c r="KJD729" s="169"/>
      <c r="KJE729" s="169"/>
      <c r="KJF729" s="169"/>
      <c r="KJG729" s="169"/>
      <c r="KJH729" s="169"/>
      <c r="KJI729" s="169"/>
      <c r="KJJ729" s="169"/>
      <c r="KJK729" s="169"/>
      <c r="KJL729" s="169"/>
      <c r="KJM729" s="169"/>
      <c r="KJN729" s="169"/>
      <c r="KJO729" s="169"/>
      <c r="KJP729" s="169"/>
      <c r="KJQ729" s="169"/>
      <c r="KJR729" s="169"/>
      <c r="KJS729" s="169"/>
      <c r="KJT729" s="169"/>
      <c r="KJU729" s="169"/>
      <c r="KJV729" s="169"/>
      <c r="KJW729" s="169"/>
      <c r="KJX729" s="169"/>
      <c r="KJY729" s="169"/>
      <c r="KJZ729" s="169"/>
      <c r="KKA729" s="169"/>
      <c r="KKB729" s="169"/>
      <c r="KKC729" s="169"/>
      <c r="KKD729" s="169"/>
      <c r="KKE729" s="169"/>
      <c r="KKF729" s="169"/>
      <c r="KKG729" s="169"/>
      <c r="KKH729" s="169"/>
      <c r="KKI729" s="169"/>
      <c r="KKJ729" s="169"/>
      <c r="KKK729" s="169"/>
      <c r="KKL729" s="169"/>
      <c r="KKM729" s="169"/>
      <c r="KKN729" s="169"/>
      <c r="KKO729" s="891"/>
      <c r="KKP729" s="891"/>
      <c r="KKQ729" s="891"/>
      <c r="KKR729" s="891"/>
      <c r="KKS729" s="891"/>
      <c r="KKT729" s="891"/>
      <c r="KKU729" s="891"/>
      <c r="KKV729" s="891"/>
      <c r="KKW729" s="891"/>
      <c r="KKX729" s="891"/>
      <c r="KKY729" s="891"/>
      <c r="KKZ729" s="891"/>
      <c r="KLA729" s="891"/>
      <c r="KLB729" s="891"/>
      <c r="KLC729" s="891"/>
      <c r="KLD729" s="891"/>
      <c r="KLE729" s="891"/>
      <c r="KLF729" s="891"/>
      <c r="KLG729" s="891"/>
      <c r="KLH729" s="891"/>
      <c r="KLI729" s="891"/>
      <c r="KLJ729" s="891"/>
      <c r="KLK729" s="891"/>
      <c r="KLL729" s="891"/>
      <c r="KLM729" s="89"/>
      <c r="KLN729" s="89"/>
      <c r="KLO729" s="89"/>
      <c r="KLP729" s="89"/>
      <c r="KLQ729" s="89"/>
      <c r="KLR729" s="891"/>
      <c r="KLS729" s="891"/>
      <c r="KLT729" s="89"/>
      <c r="KLU729" s="89"/>
      <c r="KLV729" s="891"/>
      <c r="KLW729" s="891"/>
      <c r="KLX729" s="89"/>
      <c r="KLY729" s="89"/>
      <c r="KLZ729" s="891"/>
      <c r="KMA729" s="891"/>
      <c r="KMB729" s="891"/>
      <c r="KMC729" s="891"/>
      <c r="KMD729" s="891"/>
      <c r="KME729" s="891"/>
      <c r="KMF729" s="891"/>
      <c r="KMG729" s="89"/>
      <c r="KMH729" s="89"/>
      <c r="KMI729" s="891"/>
      <c r="KMJ729" s="891"/>
      <c r="KMK729" s="89"/>
      <c r="KML729" s="89"/>
      <c r="KMM729" s="891"/>
      <c r="KMN729" s="891"/>
      <c r="KMO729" s="891"/>
      <c r="KMP729" s="891"/>
      <c r="KMQ729" s="891"/>
      <c r="KMR729" s="204"/>
      <c r="KMS729" s="108"/>
      <c r="KMT729" s="891"/>
      <c r="KMU729" s="891"/>
      <c r="KMV729" s="891"/>
      <c r="KMW729" s="891"/>
      <c r="KMX729" s="891"/>
      <c r="KMY729" s="891"/>
      <c r="KMZ729" s="891"/>
      <c r="KNA729" s="169"/>
      <c r="KNB729" s="169"/>
      <c r="KNC729" s="169"/>
      <c r="KND729" s="169"/>
      <c r="KNE729" s="169"/>
      <c r="KNF729" s="169"/>
      <c r="KNG729" s="169"/>
      <c r="KNH729" s="169"/>
      <c r="KNI729" s="169"/>
      <c r="KNJ729" s="169"/>
      <c r="KNK729" s="169"/>
      <c r="KNL729" s="169"/>
      <c r="KNM729" s="169"/>
      <c r="KNN729" s="169"/>
      <c r="KNO729" s="169"/>
      <c r="KNP729" s="169"/>
      <c r="KNQ729" s="169"/>
      <c r="KNR729" s="169"/>
      <c r="KNS729" s="169"/>
      <c r="KNT729" s="169"/>
      <c r="KNU729" s="169"/>
      <c r="KNV729" s="169"/>
      <c r="KNW729" s="169"/>
      <c r="KNX729" s="169"/>
      <c r="KNY729" s="169"/>
      <c r="KNZ729" s="169"/>
      <c r="KOA729" s="169"/>
      <c r="KOB729" s="169"/>
      <c r="KOC729" s="169"/>
      <c r="KOD729" s="169"/>
      <c r="KOE729" s="169"/>
      <c r="KOF729" s="169"/>
      <c r="KOG729" s="169"/>
      <c r="KOH729" s="169"/>
      <c r="KOI729" s="169"/>
      <c r="KOJ729" s="169"/>
      <c r="KOK729" s="169"/>
      <c r="KOL729" s="169"/>
      <c r="KOM729" s="169"/>
      <c r="KON729" s="169"/>
      <c r="KOO729" s="169"/>
      <c r="KOP729" s="169"/>
      <c r="KOQ729" s="169"/>
      <c r="KOR729" s="169"/>
      <c r="KOS729" s="891"/>
      <c r="KOT729" s="891"/>
      <c r="KOU729" s="891"/>
      <c r="KOV729" s="891"/>
      <c r="KOW729" s="891"/>
      <c r="KOX729" s="891"/>
      <c r="KOY729" s="891"/>
      <c r="KOZ729" s="891"/>
      <c r="KPA729" s="891"/>
      <c r="KPB729" s="891"/>
      <c r="KPC729" s="891"/>
      <c r="KPD729" s="891"/>
      <c r="KPE729" s="891"/>
      <c r="KPF729" s="891"/>
      <c r="KPG729" s="891"/>
      <c r="KPH729" s="891"/>
      <c r="KPI729" s="891"/>
      <c r="KPJ729" s="891"/>
      <c r="KPK729" s="891"/>
      <c r="KPL729" s="891"/>
      <c r="KPM729" s="891"/>
      <c r="KPN729" s="891"/>
      <c r="KPO729" s="891"/>
      <c r="KPP729" s="891"/>
      <c r="KPQ729" s="89"/>
      <c r="KPR729" s="89"/>
      <c r="KPS729" s="89"/>
      <c r="KPT729" s="89"/>
      <c r="KPU729" s="89"/>
      <c r="KPV729" s="891"/>
      <c r="KPW729" s="891"/>
      <c r="KPX729" s="89"/>
      <c r="KPY729" s="89"/>
      <c r="KPZ729" s="891"/>
      <c r="KQA729" s="891"/>
      <c r="KQB729" s="89"/>
      <c r="KQC729" s="89"/>
      <c r="KQD729" s="891"/>
      <c r="KQE729" s="891"/>
      <c r="KQF729" s="891"/>
      <c r="KQG729" s="891"/>
      <c r="KQH729" s="891"/>
      <c r="KQI729" s="891"/>
      <c r="KQJ729" s="891"/>
      <c r="KQK729" s="89"/>
      <c r="KQL729" s="89"/>
      <c r="KQM729" s="891"/>
      <c r="KQN729" s="891"/>
      <c r="KQO729" s="89"/>
      <c r="KQP729" s="89"/>
      <c r="KQQ729" s="891"/>
      <c r="KQR729" s="891"/>
      <c r="KQS729" s="891"/>
      <c r="KQT729" s="891"/>
      <c r="KQU729" s="891"/>
      <c r="KQV729" s="204"/>
      <c r="KQW729" s="108"/>
      <c r="KQX729" s="891"/>
      <c r="KQY729" s="891"/>
      <c r="KQZ729" s="891"/>
      <c r="KRA729" s="891"/>
      <c r="KRB729" s="891"/>
      <c r="KRC729" s="891"/>
      <c r="KRD729" s="891"/>
      <c r="KRE729" s="169"/>
      <c r="KRF729" s="169"/>
      <c r="KRG729" s="169"/>
      <c r="KRH729" s="169"/>
      <c r="KRI729" s="169"/>
      <c r="KRJ729" s="169"/>
      <c r="KRK729" s="169"/>
      <c r="KRL729" s="169"/>
      <c r="KRM729" s="169"/>
      <c r="KRN729" s="169"/>
      <c r="KRO729" s="169"/>
      <c r="KRP729" s="169"/>
      <c r="KRQ729" s="169"/>
      <c r="KRR729" s="169"/>
      <c r="KRS729" s="169"/>
      <c r="KRT729" s="169"/>
      <c r="KRU729" s="169"/>
      <c r="KRV729" s="169"/>
      <c r="KRW729" s="169"/>
      <c r="KRX729" s="169"/>
      <c r="KRY729" s="169"/>
      <c r="KRZ729" s="169"/>
      <c r="KSA729" s="169"/>
      <c r="KSB729" s="169"/>
      <c r="KSC729" s="169"/>
      <c r="KSD729" s="169"/>
      <c r="KSE729" s="169"/>
      <c r="KSF729" s="169"/>
      <c r="KSG729" s="169"/>
      <c r="KSH729" s="169"/>
      <c r="KSI729" s="169"/>
      <c r="KSJ729" s="169"/>
      <c r="KSK729" s="169"/>
      <c r="KSL729" s="169"/>
      <c r="KSM729" s="169"/>
      <c r="KSN729" s="169"/>
      <c r="KSO729" s="169"/>
      <c r="KSP729" s="169"/>
      <c r="KSQ729" s="169"/>
      <c r="KSR729" s="169"/>
      <c r="KSS729" s="169"/>
      <c r="KST729" s="169"/>
      <c r="KSU729" s="169"/>
      <c r="KSV729" s="169"/>
      <c r="KSW729" s="891"/>
      <c r="KSX729" s="891"/>
      <c r="KSY729" s="891"/>
      <c r="KSZ729" s="891"/>
      <c r="KTA729" s="891"/>
      <c r="KTB729" s="891"/>
      <c r="KTC729" s="891"/>
      <c r="KTD729" s="891"/>
      <c r="KTE729" s="891"/>
      <c r="KTF729" s="891"/>
      <c r="KTG729" s="891"/>
      <c r="KTH729" s="891"/>
      <c r="KTI729" s="891"/>
      <c r="KTJ729" s="891"/>
      <c r="KTK729" s="891"/>
      <c r="KTL729" s="891"/>
      <c r="KTM729" s="891"/>
      <c r="KTN729" s="891"/>
      <c r="KTO729" s="891"/>
      <c r="KTP729" s="891"/>
      <c r="KTQ729" s="891"/>
      <c r="KTR729" s="891"/>
      <c r="KTS729" s="891"/>
      <c r="KTT729" s="891"/>
      <c r="KTU729" s="89"/>
      <c r="KTV729" s="89"/>
      <c r="KTW729" s="89"/>
      <c r="KTX729" s="89"/>
      <c r="KTY729" s="89"/>
      <c r="KTZ729" s="891"/>
      <c r="KUA729" s="891"/>
      <c r="KUB729" s="89"/>
      <c r="KUC729" s="89"/>
      <c r="KUD729" s="891"/>
      <c r="KUE729" s="891"/>
      <c r="KUF729" s="89"/>
      <c r="KUG729" s="89"/>
      <c r="KUH729" s="891"/>
      <c r="KUI729" s="891"/>
      <c r="KUJ729" s="891"/>
      <c r="KUK729" s="891"/>
      <c r="KUL729" s="891"/>
      <c r="KUM729" s="891"/>
      <c r="KUN729" s="891"/>
      <c r="KUO729" s="89"/>
      <c r="KUP729" s="89"/>
      <c r="KUQ729" s="891"/>
      <c r="KUR729" s="891"/>
      <c r="KUS729" s="89"/>
      <c r="KUT729" s="89"/>
      <c r="KUU729" s="891"/>
      <c r="KUV729" s="891"/>
      <c r="KUW729" s="891"/>
      <c r="KUX729" s="891"/>
      <c r="KUY729" s="891"/>
      <c r="KUZ729" s="204"/>
      <c r="KVA729" s="108"/>
      <c r="KVB729" s="891"/>
      <c r="KVC729" s="891"/>
      <c r="KVD729" s="891"/>
      <c r="KVE729" s="891"/>
      <c r="KVF729" s="891"/>
      <c r="KVG729" s="891"/>
      <c r="KVH729" s="891"/>
      <c r="KVI729" s="169"/>
      <c r="KVJ729" s="169"/>
      <c r="KVK729" s="169"/>
      <c r="KVL729" s="169"/>
      <c r="KVM729" s="169"/>
      <c r="KVN729" s="169"/>
      <c r="KVO729" s="169"/>
      <c r="KVP729" s="169"/>
      <c r="KVQ729" s="169"/>
      <c r="KVR729" s="169"/>
      <c r="KVS729" s="169"/>
      <c r="KVT729" s="169"/>
      <c r="KVU729" s="169"/>
      <c r="KVV729" s="169"/>
      <c r="KVW729" s="169"/>
      <c r="KVX729" s="169"/>
      <c r="KVY729" s="169"/>
      <c r="KVZ729" s="169"/>
      <c r="KWA729" s="169"/>
      <c r="KWB729" s="169"/>
      <c r="KWC729" s="169"/>
      <c r="KWD729" s="169"/>
      <c r="KWE729" s="169"/>
      <c r="KWF729" s="169"/>
      <c r="KWG729" s="169"/>
      <c r="KWH729" s="169"/>
      <c r="KWI729" s="169"/>
      <c r="KWJ729" s="169"/>
      <c r="KWK729" s="169"/>
      <c r="KWL729" s="169"/>
      <c r="KWM729" s="169"/>
      <c r="KWN729" s="169"/>
      <c r="KWO729" s="169"/>
      <c r="KWP729" s="169"/>
      <c r="KWQ729" s="169"/>
      <c r="KWR729" s="169"/>
      <c r="KWS729" s="169"/>
      <c r="KWT729" s="169"/>
      <c r="KWU729" s="169"/>
      <c r="KWV729" s="169"/>
      <c r="KWW729" s="169"/>
      <c r="KWX729" s="169"/>
      <c r="KWY729" s="169"/>
      <c r="KWZ729" s="169"/>
      <c r="KXA729" s="891"/>
      <c r="KXB729" s="891"/>
      <c r="KXC729" s="891"/>
      <c r="KXD729" s="891"/>
      <c r="KXE729" s="891"/>
      <c r="KXF729" s="891"/>
      <c r="KXG729" s="891"/>
      <c r="KXH729" s="891"/>
      <c r="KXI729" s="891"/>
      <c r="KXJ729" s="891"/>
      <c r="KXK729" s="891"/>
      <c r="KXL729" s="891"/>
      <c r="KXM729" s="891"/>
      <c r="KXN729" s="891"/>
      <c r="KXO729" s="891"/>
      <c r="KXP729" s="891"/>
      <c r="KXQ729" s="891"/>
      <c r="KXR729" s="891"/>
      <c r="KXS729" s="891"/>
      <c r="KXT729" s="891"/>
      <c r="KXU729" s="891"/>
      <c r="KXV729" s="891"/>
      <c r="KXW729" s="891"/>
      <c r="KXX729" s="891"/>
      <c r="KXY729" s="89"/>
      <c r="KXZ729" s="89"/>
      <c r="KYA729" s="89"/>
      <c r="KYB729" s="89"/>
      <c r="KYC729" s="89"/>
      <c r="KYD729" s="891"/>
      <c r="KYE729" s="891"/>
      <c r="KYF729" s="89"/>
      <c r="KYG729" s="89"/>
      <c r="KYH729" s="891"/>
      <c r="KYI729" s="891"/>
      <c r="KYJ729" s="89"/>
      <c r="KYK729" s="89"/>
      <c r="KYL729" s="891"/>
      <c r="KYM729" s="891"/>
      <c r="KYN729" s="891"/>
      <c r="KYO729" s="891"/>
      <c r="KYP729" s="891"/>
      <c r="KYQ729" s="891"/>
      <c r="KYR729" s="891"/>
      <c r="KYS729" s="89"/>
      <c r="KYT729" s="89"/>
      <c r="KYU729" s="891"/>
      <c r="KYV729" s="891"/>
      <c r="KYW729" s="89"/>
      <c r="KYX729" s="89"/>
      <c r="KYY729" s="891"/>
      <c r="KYZ729" s="891"/>
      <c r="KZA729" s="891"/>
      <c r="KZB729" s="891"/>
      <c r="KZC729" s="891"/>
      <c r="KZD729" s="204"/>
      <c r="KZE729" s="108"/>
      <c r="KZF729" s="891"/>
      <c r="KZG729" s="891"/>
      <c r="KZH729" s="891"/>
      <c r="KZI729" s="891"/>
      <c r="KZJ729" s="891"/>
      <c r="KZK729" s="891"/>
      <c r="KZL729" s="891"/>
      <c r="KZM729" s="169"/>
      <c r="KZN729" s="169"/>
      <c r="KZO729" s="169"/>
      <c r="KZP729" s="169"/>
      <c r="KZQ729" s="169"/>
      <c r="KZR729" s="169"/>
      <c r="KZS729" s="169"/>
      <c r="KZT729" s="169"/>
      <c r="KZU729" s="169"/>
      <c r="KZV729" s="169"/>
      <c r="KZW729" s="169"/>
      <c r="KZX729" s="169"/>
      <c r="KZY729" s="169"/>
      <c r="KZZ729" s="169"/>
      <c r="LAA729" s="169"/>
      <c r="LAB729" s="169"/>
      <c r="LAC729" s="169"/>
      <c r="LAD729" s="169"/>
      <c r="LAE729" s="169"/>
      <c r="LAF729" s="169"/>
      <c r="LAG729" s="169"/>
      <c r="LAH729" s="169"/>
      <c r="LAI729" s="169"/>
      <c r="LAJ729" s="169"/>
      <c r="LAK729" s="169"/>
      <c r="LAL729" s="169"/>
      <c r="LAM729" s="169"/>
      <c r="LAN729" s="169"/>
      <c r="LAO729" s="169"/>
      <c r="LAP729" s="169"/>
      <c r="LAQ729" s="169"/>
      <c r="LAR729" s="169"/>
      <c r="LAS729" s="169"/>
      <c r="LAT729" s="169"/>
      <c r="LAU729" s="169"/>
      <c r="LAV729" s="169"/>
      <c r="LAW729" s="169"/>
      <c r="LAX729" s="169"/>
      <c r="LAY729" s="169"/>
      <c r="LAZ729" s="169"/>
      <c r="LBA729" s="169"/>
      <c r="LBB729" s="169"/>
      <c r="LBC729" s="169"/>
      <c r="LBD729" s="169"/>
      <c r="LBE729" s="891"/>
      <c r="LBF729" s="891"/>
      <c r="LBG729" s="891"/>
      <c r="LBH729" s="891"/>
      <c r="LBI729" s="891"/>
      <c r="LBJ729" s="891"/>
      <c r="LBK729" s="891"/>
      <c r="LBL729" s="891"/>
      <c r="LBM729" s="891"/>
      <c r="LBN729" s="891"/>
      <c r="LBO729" s="891"/>
      <c r="LBP729" s="891"/>
      <c r="LBQ729" s="891"/>
      <c r="LBR729" s="891"/>
      <c r="LBS729" s="891"/>
      <c r="LBT729" s="891"/>
      <c r="LBU729" s="891"/>
      <c r="LBV729" s="891"/>
      <c r="LBW729" s="891"/>
      <c r="LBX729" s="891"/>
      <c r="LBY729" s="891"/>
      <c r="LBZ729" s="891"/>
      <c r="LCA729" s="891"/>
      <c r="LCB729" s="891"/>
      <c r="LCC729" s="89"/>
      <c r="LCD729" s="89"/>
      <c r="LCE729" s="89"/>
      <c r="LCF729" s="89"/>
      <c r="LCG729" s="89"/>
      <c r="LCH729" s="891"/>
      <c r="LCI729" s="891"/>
      <c r="LCJ729" s="89"/>
      <c r="LCK729" s="89"/>
      <c r="LCL729" s="891"/>
      <c r="LCM729" s="891"/>
      <c r="LCN729" s="89"/>
      <c r="LCO729" s="89"/>
      <c r="LCP729" s="891"/>
      <c r="LCQ729" s="891"/>
      <c r="LCR729" s="891"/>
      <c r="LCS729" s="891"/>
      <c r="LCT729" s="891"/>
      <c r="LCU729" s="891"/>
      <c r="LCV729" s="891"/>
      <c r="LCW729" s="89"/>
      <c r="LCX729" s="89"/>
      <c r="LCY729" s="891"/>
      <c r="LCZ729" s="891"/>
      <c r="LDA729" s="89"/>
      <c r="LDB729" s="89"/>
      <c r="LDC729" s="891"/>
      <c r="LDD729" s="891"/>
      <c r="LDE729" s="891"/>
      <c r="LDF729" s="891"/>
      <c r="LDG729" s="891"/>
      <c r="LDH729" s="204"/>
      <c r="LDI729" s="108"/>
      <c r="LDJ729" s="891"/>
      <c r="LDK729" s="891"/>
      <c r="LDL729" s="891"/>
      <c r="LDM729" s="891"/>
      <c r="LDN729" s="891"/>
      <c r="LDO729" s="891"/>
      <c r="LDP729" s="891"/>
      <c r="LDQ729" s="169"/>
      <c r="LDR729" s="169"/>
      <c r="LDS729" s="169"/>
      <c r="LDT729" s="169"/>
      <c r="LDU729" s="169"/>
      <c r="LDV729" s="169"/>
      <c r="LDW729" s="169"/>
      <c r="LDX729" s="169"/>
      <c r="LDY729" s="169"/>
      <c r="LDZ729" s="169"/>
      <c r="LEA729" s="169"/>
      <c r="LEB729" s="169"/>
      <c r="LEC729" s="169"/>
      <c r="LED729" s="169"/>
      <c r="LEE729" s="169"/>
      <c r="LEF729" s="169"/>
      <c r="LEG729" s="169"/>
      <c r="LEH729" s="169"/>
      <c r="LEI729" s="169"/>
      <c r="LEJ729" s="169"/>
      <c r="LEK729" s="169"/>
      <c r="LEL729" s="169"/>
      <c r="LEM729" s="169"/>
      <c r="LEN729" s="169"/>
      <c r="LEO729" s="169"/>
      <c r="LEP729" s="169"/>
      <c r="LEQ729" s="169"/>
      <c r="LER729" s="169"/>
      <c r="LES729" s="169"/>
      <c r="LET729" s="169"/>
      <c r="LEU729" s="169"/>
      <c r="LEV729" s="169"/>
      <c r="LEW729" s="169"/>
      <c r="LEX729" s="169"/>
      <c r="LEY729" s="169"/>
      <c r="LEZ729" s="169"/>
      <c r="LFA729" s="169"/>
      <c r="LFB729" s="169"/>
      <c r="LFC729" s="169"/>
      <c r="LFD729" s="169"/>
      <c r="LFE729" s="169"/>
      <c r="LFF729" s="169"/>
      <c r="LFG729" s="169"/>
      <c r="LFH729" s="169"/>
      <c r="LFI729" s="891"/>
      <c r="LFJ729" s="891"/>
      <c r="LFK729" s="891"/>
      <c r="LFL729" s="891"/>
      <c r="LFM729" s="891"/>
      <c r="LFN729" s="891"/>
      <c r="LFO729" s="891"/>
      <c r="LFP729" s="891"/>
      <c r="LFQ729" s="891"/>
      <c r="LFR729" s="891"/>
      <c r="LFS729" s="891"/>
      <c r="LFT729" s="891"/>
      <c r="LFU729" s="891"/>
      <c r="LFV729" s="891"/>
      <c r="LFW729" s="891"/>
      <c r="LFX729" s="891"/>
      <c r="LFY729" s="891"/>
      <c r="LFZ729" s="891"/>
      <c r="LGA729" s="891"/>
      <c r="LGB729" s="891"/>
      <c r="LGC729" s="891"/>
      <c r="LGD729" s="891"/>
      <c r="LGE729" s="891"/>
      <c r="LGF729" s="891"/>
      <c r="LGG729" s="89"/>
      <c r="LGH729" s="89"/>
      <c r="LGI729" s="89"/>
      <c r="LGJ729" s="89"/>
      <c r="LGK729" s="89"/>
      <c r="LGL729" s="891"/>
      <c r="LGM729" s="891"/>
      <c r="LGN729" s="89"/>
      <c r="LGO729" s="89"/>
      <c r="LGP729" s="891"/>
      <c r="LGQ729" s="891"/>
      <c r="LGR729" s="89"/>
      <c r="LGS729" s="89"/>
      <c r="LGT729" s="891"/>
      <c r="LGU729" s="891"/>
      <c r="LGV729" s="891"/>
      <c r="LGW729" s="891"/>
      <c r="LGX729" s="891"/>
      <c r="LGY729" s="891"/>
      <c r="LGZ729" s="891"/>
      <c r="LHA729" s="89"/>
      <c r="LHB729" s="89"/>
      <c r="LHC729" s="891"/>
      <c r="LHD729" s="891"/>
      <c r="LHE729" s="89"/>
      <c r="LHF729" s="89"/>
      <c r="LHG729" s="891"/>
      <c r="LHH729" s="891"/>
      <c r="LHI729" s="891"/>
      <c r="LHJ729" s="891"/>
      <c r="LHK729" s="891"/>
      <c r="LHL729" s="204"/>
      <c r="LHM729" s="108"/>
      <c r="LHN729" s="891"/>
      <c r="LHO729" s="891"/>
      <c r="LHP729" s="891"/>
      <c r="LHQ729" s="891"/>
      <c r="LHR729" s="891"/>
      <c r="LHS729" s="891"/>
      <c r="LHT729" s="891"/>
      <c r="LHU729" s="169"/>
      <c r="LHV729" s="169"/>
      <c r="LHW729" s="169"/>
      <c r="LHX729" s="169"/>
      <c r="LHY729" s="169"/>
      <c r="LHZ729" s="169"/>
      <c r="LIA729" s="169"/>
      <c r="LIB729" s="169"/>
      <c r="LIC729" s="169"/>
      <c r="LID729" s="169"/>
      <c r="LIE729" s="169"/>
      <c r="LIF729" s="169"/>
      <c r="LIG729" s="169"/>
      <c r="LIH729" s="169"/>
      <c r="LII729" s="169"/>
      <c r="LIJ729" s="169"/>
      <c r="LIK729" s="169"/>
      <c r="LIL729" s="169"/>
      <c r="LIM729" s="169"/>
      <c r="LIN729" s="169"/>
      <c r="LIO729" s="169"/>
      <c r="LIP729" s="169"/>
      <c r="LIQ729" s="169"/>
      <c r="LIR729" s="169"/>
      <c r="LIS729" s="169"/>
      <c r="LIT729" s="169"/>
      <c r="LIU729" s="169"/>
      <c r="LIV729" s="169"/>
      <c r="LIW729" s="169"/>
      <c r="LIX729" s="169"/>
      <c r="LIY729" s="169"/>
      <c r="LIZ729" s="169"/>
      <c r="LJA729" s="169"/>
      <c r="LJB729" s="169"/>
      <c r="LJC729" s="169"/>
      <c r="LJD729" s="169"/>
      <c r="LJE729" s="169"/>
      <c r="LJF729" s="169"/>
      <c r="LJG729" s="169"/>
      <c r="LJH729" s="169"/>
      <c r="LJI729" s="169"/>
      <c r="LJJ729" s="169"/>
      <c r="LJK729" s="169"/>
      <c r="LJL729" s="169"/>
      <c r="LJM729" s="891"/>
      <c r="LJN729" s="891"/>
      <c r="LJO729" s="891"/>
      <c r="LJP729" s="891"/>
      <c r="LJQ729" s="891"/>
      <c r="LJR729" s="891"/>
      <c r="LJS729" s="891"/>
      <c r="LJT729" s="891"/>
      <c r="LJU729" s="891"/>
      <c r="LJV729" s="891"/>
      <c r="LJW729" s="891"/>
      <c r="LJX729" s="891"/>
      <c r="LJY729" s="891"/>
      <c r="LJZ729" s="891"/>
      <c r="LKA729" s="891"/>
      <c r="LKB729" s="891"/>
      <c r="LKC729" s="891"/>
      <c r="LKD729" s="891"/>
      <c r="LKE729" s="891"/>
      <c r="LKF729" s="891"/>
      <c r="LKG729" s="891"/>
      <c r="LKH729" s="891"/>
      <c r="LKI729" s="891"/>
      <c r="LKJ729" s="891"/>
      <c r="LKK729" s="89"/>
      <c r="LKL729" s="89"/>
      <c r="LKM729" s="89"/>
      <c r="LKN729" s="89"/>
      <c r="LKO729" s="89"/>
      <c r="LKP729" s="891"/>
      <c r="LKQ729" s="891"/>
      <c r="LKR729" s="89"/>
      <c r="LKS729" s="89"/>
      <c r="LKT729" s="891"/>
      <c r="LKU729" s="891"/>
      <c r="LKV729" s="89"/>
      <c r="LKW729" s="89"/>
      <c r="LKX729" s="891"/>
      <c r="LKY729" s="891"/>
      <c r="LKZ729" s="891"/>
      <c r="LLA729" s="891"/>
      <c r="LLB729" s="891"/>
      <c r="LLC729" s="891"/>
      <c r="LLD729" s="891"/>
      <c r="LLE729" s="89"/>
      <c r="LLF729" s="89"/>
      <c r="LLG729" s="891"/>
      <c r="LLH729" s="891"/>
      <c r="LLI729" s="89"/>
      <c r="LLJ729" s="89"/>
      <c r="LLK729" s="891"/>
      <c r="LLL729" s="891"/>
      <c r="LLM729" s="891"/>
      <c r="LLN729" s="891"/>
      <c r="LLO729" s="891"/>
      <c r="LLP729" s="204"/>
      <c r="LLQ729" s="108"/>
      <c r="LLR729" s="891"/>
      <c r="LLS729" s="891"/>
      <c r="LLT729" s="891"/>
      <c r="LLU729" s="891"/>
      <c r="LLV729" s="891"/>
      <c r="LLW729" s="891"/>
      <c r="LLX729" s="891"/>
      <c r="LLY729" s="169"/>
      <c r="LLZ729" s="169"/>
      <c r="LMA729" s="169"/>
      <c r="LMB729" s="169"/>
      <c r="LMC729" s="169"/>
      <c r="LMD729" s="169"/>
      <c r="LME729" s="169"/>
      <c r="LMF729" s="169"/>
      <c r="LMG729" s="169"/>
      <c r="LMH729" s="169"/>
      <c r="LMI729" s="169"/>
      <c r="LMJ729" s="169"/>
      <c r="LMK729" s="169"/>
      <c r="LML729" s="169"/>
      <c r="LMM729" s="169"/>
      <c r="LMN729" s="169"/>
      <c r="LMO729" s="169"/>
      <c r="LMP729" s="169"/>
      <c r="LMQ729" s="169"/>
      <c r="LMR729" s="169"/>
      <c r="LMS729" s="169"/>
      <c r="LMT729" s="169"/>
      <c r="LMU729" s="169"/>
      <c r="LMV729" s="169"/>
      <c r="LMW729" s="169"/>
      <c r="LMX729" s="169"/>
      <c r="LMY729" s="169"/>
      <c r="LMZ729" s="169"/>
      <c r="LNA729" s="169"/>
      <c r="LNB729" s="169"/>
      <c r="LNC729" s="169"/>
      <c r="LND729" s="169"/>
      <c r="LNE729" s="169"/>
      <c r="LNF729" s="169"/>
      <c r="LNG729" s="169"/>
      <c r="LNH729" s="169"/>
      <c r="LNI729" s="169"/>
      <c r="LNJ729" s="169"/>
      <c r="LNK729" s="169"/>
      <c r="LNL729" s="169"/>
      <c r="LNM729" s="169"/>
      <c r="LNN729" s="169"/>
      <c r="LNO729" s="169"/>
      <c r="LNP729" s="169"/>
      <c r="LNQ729" s="891"/>
      <c r="LNR729" s="891"/>
      <c r="LNS729" s="891"/>
      <c r="LNT729" s="891"/>
      <c r="LNU729" s="891"/>
      <c r="LNV729" s="891"/>
      <c r="LNW729" s="891"/>
      <c r="LNX729" s="891"/>
      <c r="LNY729" s="891"/>
      <c r="LNZ729" s="891"/>
      <c r="LOA729" s="891"/>
      <c r="LOB729" s="891"/>
      <c r="LOC729" s="891"/>
      <c r="LOD729" s="891"/>
      <c r="LOE729" s="891"/>
      <c r="LOF729" s="891"/>
      <c r="LOG729" s="891"/>
      <c r="LOH729" s="891"/>
      <c r="LOI729" s="891"/>
      <c r="LOJ729" s="891"/>
      <c r="LOK729" s="891"/>
      <c r="LOL729" s="891"/>
      <c r="LOM729" s="891"/>
      <c r="LON729" s="891"/>
      <c r="LOO729" s="89"/>
      <c r="LOP729" s="89"/>
      <c r="LOQ729" s="89"/>
      <c r="LOR729" s="89"/>
      <c r="LOS729" s="89"/>
      <c r="LOT729" s="891"/>
      <c r="LOU729" s="891"/>
      <c r="LOV729" s="89"/>
      <c r="LOW729" s="89"/>
      <c r="LOX729" s="891"/>
      <c r="LOY729" s="891"/>
      <c r="LOZ729" s="89"/>
      <c r="LPA729" s="89"/>
      <c r="LPB729" s="891"/>
      <c r="LPC729" s="891"/>
      <c r="LPD729" s="891"/>
      <c r="LPE729" s="891"/>
      <c r="LPF729" s="891"/>
      <c r="LPG729" s="891"/>
      <c r="LPH729" s="891"/>
      <c r="LPI729" s="89"/>
      <c r="LPJ729" s="89"/>
      <c r="LPK729" s="891"/>
      <c r="LPL729" s="891"/>
      <c r="LPM729" s="89"/>
      <c r="LPN729" s="89"/>
      <c r="LPO729" s="891"/>
      <c r="LPP729" s="891"/>
      <c r="LPQ729" s="891"/>
      <c r="LPR729" s="891"/>
      <c r="LPS729" s="891"/>
      <c r="LPT729" s="204"/>
      <c r="LPU729" s="108"/>
      <c r="LPV729" s="891"/>
      <c r="LPW729" s="891"/>
      <c r="LPX729" s="891"/>
      <c r="LPY729" s="891"/>
      <c r="LPZ729" s="891"/>
      <c r="LQA729" s="891"/>
      <c r="LQB729" s="891"/>
      <c r="LQC729" s="169"/>
      <c r="LQD729" s="169"/>
      <c r="LQE729" s="169"/>
      <c r="LQF729" s="169"/>
      <c r="LQG729" s="169"/>
      <c r="LQH729" s="169"/>
      <c r="LQI729" s="169"/>
      <c r="LQJ729" s="169"/>
      <c r="LQK729" s="169"/>
      <c r="LQL729" s="169"/>
      <c r="LQM729" s="169"/>
      <c r="LQN729" s="169"/>
      <c r="LQO729" s="169"/>
      <c r="LQP729" s="169"/>
      <c r="LQQ729" s="169"/>
      <c r="LQR729" s="169"/>
      <c r="LQS729" s="169"/>
      <c r="LQT729" s="169"/>
      <c r="LQU729" s="169"/>
      <c r="LQV729" s="169"/>
      <c r="LQW729" s="169"/>
      <c r="LQX729" s="169"/>
      <c r="LQY729" s="169"/>
      <c r="LQZ729" s="169"/>
      <c r="LRA729" s="169"/>
      <c r="LRB729" s="169"/>
      <c r="LRC729" s="169"/>
      <c r="LRD729" s="169"/>
      <c r="LRE729" s="169"/>
      <c r="LRF729" s="169"/>
      <c r="LRG729" s="169"/>
      <c r="LRH729" s="169"/>
      <c r="LRI729" s="169"/>
      <c r="LRJ729" s="169"/>
      <c r="LRK729" s="169"/>
      <c r="LRL729" s="169"/>
      <c r="LRM729" s="169"/>
      <c r="LRN729" s="169"/>
      <c r="LRO729" s="169"/>
      <c r="LRP729" s="169"/>
      <c r="LRQ729" s="169"/>
      <c r="LRR729" s="169"/>
      <c r="LRS729" s="169"/>
      <c r="LRT729" s="169"/>
      <c r="LRU729" s="891"/>
      <c r="LRV729" s="891"/>
      <c r="LRW729" s="891"/>
      <c r="LRX729" s="891"/>
      <c r="LRY729" s="891"/>
      <c r="LRZ729" s="891"/>
      <c r="LSA729" s="891"/>
      <c r="LSB729" s="891"/>
      <c r="LSC729" s="891"/>
      <c r="LSD729" s="891"/>
      <c r="LSE729" s="891"/>
      <c r="LSF729" s="891"/>
      <c r="LSG729" s="891"/>
      <c r="LSH729" s="891"/>
      <c r="LSI729" s="891"/>
      <c r="LSJ729" s="891"/>
      <c r="LSK729" s="891"/>
      <c r="LSL729" s="891"/>
      <c r="LSM729" s="891"/>
      <c r="LSN729" s="891"/>
      <c r="LSO729" s="891"/>
      <c r="LSP729" s="891"/>
      <c r="LSQ729" s="891"/>
      <c r="LSR729" s="891"/>
      <c r="LSS729" s="89"/>
      <c r="LST729" s="89"/>
      <c r="LSU729" s="89"/>
      <c r="LSV729" s="89"/>
      <c r="LSW729" s="89"/>
      <c r="LSX729" s="891"/>
      <c r="LSY729" s="891"/>
      <c r="LSZ729" s="89"/>
      <c r="LTA729" s="89"/>
      <c r="LTB729" s="891"/>
      <c r="LTC729" s="891"/>
      <c r="LTD729" s="89"/>
      <c r="LTE729" s="89"/>
      <c r="LTF729" s="891"/>
      <c r="LTG729" s="891"/>
      <c r="LTH729" s="891"/>
      <c r="LTI729" s="891"/>
      <c r="LTJ729" s="891"/>
      <c r="LTK729" s="891"/>
      <c r="LTL729" s="891"/>
      <c r="LTM729" s="89"/>
      <c r="LTN729" s="89"/>
      <c r="LTO729" s="891"/>
      <c r="LTP729" s="891"/>
      <c r="LTQ729" s="89"/>
      <c r="LTR729" s="89"/>
      <c r="LTS729" s="891"/>
      <c r="LTT729" s="891"/>
      <c r="LTU729" s="891"/>
      <c r="LTV729" s="891"/>
      <c r="LTW729" s="891"/>
      <c r="LTX729" s="204"/>
      <c r="LTY729" s="108"/>
      <c r="LTZ729" s="891"/>
      <c r="LUA729" s="891"/>
      <c r="LUB729" s="891"/>
      <c r="LUC729" s="891"/>
      <c r="LUD729" s="891"/>
      <c r="LUE729" s="891"/>
      <c r="LUF729" s="891"/>
      <c r="LUG729" s="169"/>
      <c r="LUH729" s="169"/>
      <c r="LUI729" s="169"/>
      <c r="LUJ729" s="169"/>
      <c r="LUK729" s="169"/>
      <c r="LUL729" s="169"/>
      <c r="LUM729" s="169"/>
      <c r="LUN729" s="169"/>
      <c r="LUO729" s="169"/>
      <c r="LUP729" s="169"/>
      <c r="LUQ729" s="169"/>
      <c r="LUR729" s="169"/>
      <c r="LUS729" s="169"/>
      <c r="LUT729" s="169"/>
      <c r="LUU729" s="169"/>
      <c r="LUV729" s="169"/>
      <c r="LUW729" s="169"/>
      <c r="LUX729" s="169"/>
      <c r="LUY729" s="169"/>
      <c r="LUZ729" s="169"/>
      <c r="LVA729" s="169"/>
      <c r="LVB729" s="169"/>
      <c r="LVC729" s="169"/>
      <c r="LVD729" s="169"/>
      <c r="LVE729" s="169"/>
      <c r="LVF729" s="169"/>
      <c r="LVG729" s="169"/>
      <c r="LVH729" s="169"/>
      <c r="LVI729" s="169"/>
      <c r="LVJ729" s="169"/>
      <c r="LVK729" s="169"/>
      <c r="LVL729" s="169"/>
      <c r="LVM729" s="169"/>
      <c r="LVN729" s="169"/>
      <c r="LVO729" s="169"/>
      <c r="LVP729" s="169"/>
      <c r="LVQ729" s="169"/>
      <c r="LVR729" s="169"/>
      <c r="LVS729" s="169"/>
      <c r="LVT729" s="169"/>
      <c r="LVU729" s="169"/>
      <c r="LVV729" s="169"/>
      <c r="LVW729" s="169"/>
      <c r="LVX729" s="169"/>
      <c r="LVY729" s="891"/>
      <c r="LVZ729" s="891"/>
      <c r="LWA729" s="891"/>
      <c r="LWB729" s="891"/>
      <c r="LWC729" s="891"/>
      <c r="LWD729" s="891"/>
      <c r="LWE729" s="891"/>
      <c r="LWF729" s="891"/>
      <c r="LWG729" s="891"/>
      <c r="LWH729" s="891"/>
      <c r="LWI729" s="891"/>
      <c r="LWJ729" s="891"/>
      <c r="LWK729" s="891"/>
      <c r="LWL729" s="891"/>
      <c r="LWM729" s="891"/>
      <c r="LWN729" s="891"/>
      <c r="LWO729" s="891"/>
      <c r="LWP729" s="891"/>
      <c r="LWQ729" s="891"/>
      <c r="LWR729" s="891"/>
      <c r="LWS729" s="891"/>
      <c r="LWT729" s="891"/>
      <c r="LWU729" s="891"/>
      <c r="LWV729" s="891"/>
      <c r="LWW729" s="89"/>
      <c r="LWX729" s="89"/>
      <c r="LWY729" s="89"/>
      <c r="LWZ729" s="89"/>
      <c r="LXA729" s="89"/>
      <c r="LXB729" s="891"/>
      <c r="LXC729" s="891"/>
      <c r="LXD729" s="89"/>
      <c r="LXE729" s="89"/>
      <c r="LXF729" s="891"/>
      <c r="LXG729" s="891"/>
      <c r="LXH729" s="89"/>
      <c r="LXI729" s="89"/>
      <c r="LXJ729" s="891"/>
      <c r="LXK729" s="891"/>
      <c r="LXL729" s="891"/>
      <c r="LXM729" s="891"/>
      <c r="LXN729" s="891"/>
      <c r="LXO729" s="891"/>
      <c r="LXP729" s="891"/>
      <c r="LXQ729" s="89"/>
      <c r="LXR729" s="89"/>
      <c r="LXS729" s="891"/>
      <c r="LXT729" s="891"/>
      <c r="LXU729" s="89"/>
      <c r="LXV729" s="89"/>
      <c r="LXW729" s="891"/>
      <c r="LXX729" s="891"/>
      <c r="LXY729" s="891"/>
      <c r="LXZ729" s="891"/>
      <c r="LYA729" s="891"/>
      <c r="LYB729" s="204"/>
      <c r="LYC729" s="108"/>
      <c r="LYD729" s="891"/>
      <c r="LYE729" s="891"/>
      <c r="LYF729" s="891"/>
      <c r="LYG729" s="891"/>
      <c r="LYH729" s="891"/>
      <c r="LYI729" s="891"/>
      <c r="LYJ729" s="891"/>
      <c r="LYK729" s="169"/>
      <c r="LYL729" s="169"/>
      <c r="LYM729" s="169"/>
      <c r="LYN729" s="169"/>
      <c r="LYO729" s="169"/>
      <c r="LYP729" s="169"/>
      <c r="LYQ729" s="169"/>
      <c r="LYR729" s="169"/>
      <c r="LYS729" s="169"/>
      <c r="LYT729" s="169"/>
      <c r="LYU729" s="169"/>
      <c r="LYV729" s="169"/>
      <c r="LYW729" s="169"/>
      <c r="LYX729" s="169"/>
      <c r="LYY729" s="169"/>
      <c r="LYZ729" s="169"/>
      <c r="LZA729" s="169"/>
      <c r="LZB729" s="169"/>
      <c r="LZC729" s="169"/>
      <c r="LZD729" s="169"/>
      <c r="LZE729" s="169"/>
      <c r="LZF729" s="169"/>
      <c r="LZG729" s="169"/>
      <c r="LZH729" s="169"/>
      <c r="LZI729" s="169"/>
      <c r="LZJ729" s="169"/>
      <c r="LZK729" s="169"/>
      <c r="LZL729" s="169"/>
      <c r="LZM729" s="169"/>
      <c r="LZN729" s="169"/>
      <c r="LZO729" s="169"/>
      <c r="LZP729" s="169"/>
      <c r="LZQ729" s="169"/>
      <c r="LZR729" s="169"/>
      <c r="LZS729" s="169"/>
      <c r="LZT729" s="169"/>
      <c r="LZU729" s="169"/>
      <c r="LZV729" s="169"/>
      <c r="LZW729" s="169"/>
      <c r="LZX729" s="169"/>
      <c r="LZY729" s="169"/>
      <c r="LZZ729" s="169"/>
      <c r="MAA729" s="169"/>
      <c r="MAB729" s="169"/>
      <c r="MAC729" s="891"/>
      <c r="MAD729" s="891"/>
      <c r="MAE729" s="891"/>
      <c r="MAF729" s="891"/>
      <c r="MAG729" s="891"/>
      <c r="MAH729" s="891"/>
      <c r="MAI729" s="891"/>
      <c r="MAJ729" s="891"/>
      <c r="MAK729" s="891"/>
      <c r="MAL729" s="891"/>
      <c r="MAM729" s="891"/>
      <c r="MAN729" s="891"/>
      <c r="MAO729" s="891"/>
      <c r="MAP729" s="891"/>
      <c r="MAQ729" s="891"/>
      <c r="MAR729" s="891"/>
      <c r="MAS729" s="891"/>
      <c r="MAT729" s="891"/>
      <c r="MAU729" s="891"/>
      <c r="MAV729" s="891"/>
      <c r="MAW729" s="891"/>
      <c r="MAX729" s="891"/>
      <c r="MAY729" s="891"/>
      <c r="MAZ729" s="891"/>
      <c r="MBA729" s="89"/>
      <c r="MBB729" s="89"/>
      <c r="MBC729" s="89"/>
      <c r="MBD729" s="89"/>
      <c r="MBE729" s="89"/>
      <c r="MBF729" s="891"/>
      <c r="MBG729" s="891"/>
      <c r="MBH729" s="89"/>
      <c r="MBI729" s="89"/>
      <c r="MBJ729" s="891"/>
      <c r="MBK729" s="891"/>
      <c r="MBL729" s="89"/>
      <c r="MBM729" s="89"/>
      <c r="MBN729" s="891"/>
      <c r="MBO729" s="891"/>
      <c r="MBP729" s="891"/>
      <c r="MBQ729" s="891"/>
      <c r="MBR729" s="891"/>
      <c r="MBS729" s="891"/>
      <c r="MBT729" s="891"/>
      <c r="MBU729" s="89"/>
      <c r="MBV729" s="89"/>
      <c r="MBW729" s="891"/>
      <c r="MBX729" s="891"/>
      <c r="MBY729" s="89"/>
      <c r="MBZ729" s="89"/>
      <c r="MCA729" s="891"/>
      <c r="MCB729" s="891"/>
      <c r="MCC729" s="891"/>
      <c r="MCD729" s="891"/>
      <c r="MCE729" s="891"/>
      <c r="MCF729" s="204"/>
      <c r="MCG729" s="108"/>
      <c r="MCH729" s="891"/>
      <c r="MCI729" s="891"/>
      <c r="MCJ729" s="891"/>
      <c r="MCK729" s="891"/>
      <c r="MCL729" s="891"/>
      <c r="MCM729" s="891"/>
      <c r="MCN729" s="891"/>
      <c r="MCO729" s="169"/>
      <c r="MCP729" s="169"/>
      <c r="MCQ729" s="169"/>
      <c r="MCR729" s="169"/>
      <c r="MCS729" s="169"/>
      <c r="MCT729" s="169"/>
      <c r="MCU729" s="169"/>
      <c r="MCV729" s="169"/>
      <c r="MCW729" s="169"/>
      <c r="MCX729" s="169"/>
      <c r="MCY729" s="169"/>
      <c r="MCZ729" s="169"/>
      <c r="MDA729" s="169"/>
      <c r="MDB729" s="169"/>
      <c r="MDC729" s="169"/>
      <c r="MDD729" s="169"/>
      <c r="MDE729" s="169"/>
      <c r="MDF729" s="169"/>
      <c r="MDG729" s="169"/>
      <c r="MDH729" s="169"/>
      <c r="MDI729" s="169"/>
      <c r="MDJ729" s="169"/>
      <c r="MDK729" s="169"/>
      <c r="MDL729" s="169"/>
      <c r="MDM729" s="169"/>
      <c r="MDN729" s="169"/>
      <c r="MDO729" s="169"/>
      <c r="MDP729" s="169"/>
      <c r="MDQ729" s="169"/>
      <c r="MDR729" s="169"/>
      <c r="MDS729" s="169"/>
      <c r="MDT729" s="169"/>
      <c r="MDU729" s="169"/>
      <c r="MDV729" s="169"/>
      <c r="MDW729" s="169"/>
      <c r="MDX729" s="169"/>
      <c r="MDY729" s="169"/>
      <c r="MDZ729" s="169"/>
      <c r="MEA729" s="169"/>
      <c r="MEB729" s="169"/>
      <c r="MEC729" s="169"/>
      <c r="MED729" s="169"/>
      <c r="MEE729" s="169"/>
      <c r="MEF729" s="169"/>
      <c r="MEG729" s="891"/>
      <c r="MEH729" s="891"/>
      <c r="MEI729" s="891"/>
      <c r="MEJ729" s="891"/>
      <c r="MEK729" s="891"/>
      <c r="MEL729" s="891"/>
      <c r="MEM729" s="891"/>
      <c r="MEN729" s="891"/>
      <c r="MEO729" s="891"/>
      <c r="MEP729" s="891"/>
      <c r="MEQ729" s="891"/>
      <c r="MER729" s="891"/>
      <c r="MES729" s="891"/>
      <c r="MET729" s="891"/>
      <c r="MEU729" s="891"/>
      <c r="MEV729" s="891"/>
      <c r="MEW729" s="891"/>
      <c r="MEX729" s="891"/>
      <c r="MEY729" s="891"/>
      <c r="MEZ729" s="891"/>
      <c r="MFA729" s="891"/>
      <c r="MFB729" s="891"/>
      <c r="MFC729" s="891"/>
      <c r="MFD729" s="891"/>
      <c r="MFE729" s="89"/>
      <c r="MFF729" s="89"/>
      <c r="MFG729" s="89"/>
      <c r="MFH729" s="89"/>
      <c r="MFI729" s="89"/>
      <c r="MFJ729" s="891"/>
      <c r="MFK729" s="891"/>
      <c r="MFL729" s="89"/>
      <c r="MFM729" s="89"/>
      <c r="MFN729" s="891"/>
      <c r="MFO729" s="891"/>
      <c r="MFP729" s="89"/>
      <c r="MFQ729" s="89"/>
      <c r="MFR729" s="891"/>
      <c r="MFS729" s="891"/>
      <c r="MFT729" s="891"/>
      <c r="MFU729" s="891"/>
      <c r="MFV729" s="891"/>
      <c r="MFW729" s="891"/>
      <c r="MFX729" s="891"/>
      <c r="MFY729" s="89"/>
      <c r="MFZ729" s="89"/>
      <c r="MGA729" s="891"/>
      <c r="MGB729" s="891"/>
      <c r="MGC729" s="89"/>
      <c r="MGD729" s="89"/>
      <c r="MGE729" s="891"/>
      <c r="MGF729" s="891"/>
      <c r="MGG729" s="891"/>
      <c r="MGH729" s="891"/>
      <c r="MGI729" s="891"/>
      <c r="MGJ729" s="204"/>
      <c r="MGK729" s="108"/>
      <c r="MGL729" s="891"/>
      <c r="MGM729" s="891"/>
      <c r="MGN729" s="891"/>
      <c r="MGO729" s="891"/>
      <c r="MGP729" s="891"/>
      <c r="MGQ729" s="891"/>
      <c r="MGR729" s="891"/>
      <c r="MGS729" s="169"/>
      <c r="MGT729" s="169"/>
      <c r="MGU729" s="169"/>
      <c r="MGV729" s="169"/>
      <c r="MGW729" s="169"/>
      <c r="MGX729" s="169"/>
      <c r="MGY729" s="169"/>
      <c r="MGZ729" s="169"/>
      <c r="MHA729" s="169"/>
      <c r="MHB729" s="169"/>
      <c r="MHC729" s="169"/>
      <c r="MHD729" s="169"/>
      <c r="MHE729" s="169"/>
      <c r="MHF729" s="169"/>
      <c r="MHG729" s="169"/>
      <c r="MHH729" s="169"/>
      <c r="MHI729" s="169"/>
      <c r="MHJ729" s="169"/>
      <c r="MHK729" s="169"/>
      <c r="MHL729" s="169"/>
      <c r="MHM729" s="169"/>
      <c r="MHN729" s="169"/>
      <c r="MHO729" s="169"/>
      <c r="MHP729" s="169"/>
      <c r="MHQ729" s="169"/>
      <c r="MHR729" s="169"/>
      <c r="MHS729" s="169"/>
      <c r="MHT729" s="169"/>
      <c r="MHU729" s="169"/>
      <c r="MHV729" s="169"/>
      <c r="MHW729" s="169"/>
      <c r="MHX729" s="169"/>
      <c r="MHY729" s="169"/>
      <c r="MHZ729" s="169"/>
      <c r="MIA729" s="169"/>
      <c r="MIB729" s="169"/>
      <c r="MIC729" s="169"/>
      <c r="MID729" s="169"/>
      <c r="MIE729" s="169"/>
      <c r="MIF729" s="169"/>
      <c r="MIG729" s="169"/>
      <c r="MIH729" s="169"/>
      <c r="MII729" s="169"/>
      <c r="MIJ729" s="169"/>
      <c r="MIK729" s="891"/>
      <c r="MIL729" s="891"/>
      <c r="MIM729" s="891"/>
      <c r="MIN729" s="891"/>
      <c r="MIO729" s="891"/>
      <c r="MIP729" s="891"/>
      <c r="MIQ729" s="891"/>
      <c r="MIR729" s="891"/>
      <c r="MIS729" s="891"/>
      <c r="MIT729" s="891"/>
      <c r="MIU729" s="891"/>
      <c r="MIV729" s="891"/>
      <c r="MIW729" s="891"/>
      <c r="MIX729" s="891"/>
      <c r="MIY729" s="891"/>
      <c r="MIZ729" s="891"/>
      <c r="MJA729" s="891"/>
      <c r="MJB729" s="891"/>
      <c r="MJC729" s="891"/>
      <c r="MJD729" s="891"/>
      <c r="MJE729" s="891"/>
      <c r="MJF729" s="891"/>
      <c r="MJG729" s="891"/>
      <c r="MJH729" s="891"/>
      <c r="MJI729" s="89"/>
      <c r="MJJ729" s="89"/>
      <c r="MJK729" s="89"/>
      <c r="MJL729" s="89"/>
      <c r="MJM729" s="89"/>
      <c r="MJN729" s="891"/>
      <c r="MJO729" s="891"/>
      <c r="MJP729" s="89"/>
      <c r="MJQ729" s="89"/>
      <c r="MJR729" s="891"/>
      <c r="MJS729" s="891"/>
      <c r="MJT729" s="89"/>
      <c r="MJU729" s="89"/>
      <c r="MJV729" s="891"/>
      <c r="MJW729" s="891"/>
      <c r="MJX729" s="891"/>
      <c r="MJY729" s="891"/>
      <c r="MJZ729" s="891"/>
      <c r="MKA729" s="891"/>
      <c r="MKB729" s="891"/>
      <c r="MKC729" s="89"/>
      <c r="MKD729" s="89"/>
      <c r="MKE729" s="891"/>
      <c r="MKF729" s="891"/>
      <c r="MKG729" s="89"/>
      <c r="MKH729" s="89"/>
      <c r="MKI729" s="891"/>
      <c r="MKJ729" s="891"/>
      <c r="MKK729" s="891"/>
      <c r="MKL729" s="891"/>
      <c r="MKM729" s="891"/>
      <c r="MKN729" s="204"/>
      <c r="MKO729" s="108"/>
      <c r="MKP729" s="891"/>
      <c r="MKQ729" s="891"/>
      <c r="MKR729" s="891"/>
      <c r="MKS729" s="891"/>
      <c r="MKT729" s="891"/>
      <c r="MKU729" s="891"/>
      <c r="MKV729" s="891"/>
      <c r="MKW729" s="169"/>
      <c r="MKX729" s="169"/>
      <c r="MKY729" s="169"/>
      <c r="MKZ729" s="169"/>
      <c r="MLA729" s="169"/>
      <c r="MLB729" s="169"/>
      <c r="MLC729" s="169"/>
      <c r="MLD729" s="169"/>
      <c r="MLE729" s="169"/>
      <c r="MLF729" s="169"/>
      <c r="MLG729" s="169"/>
      <c r="MLH729" s="169"/>
      <c r="MLI729" s="169"/>
      <c r="MLJ729" s="169"/>
      <c r="MLK729" s="169"/>
      <c r="MLL729" s="169"/>
      <c r="MLM729" s="169"/>
      <c r="MLN729" s="169"/>
      <c r="MLO729" s="169"/>
      <c r="MLP729" s="169"/>
      <c r="MLQ729" s="169"/>
      <c r="MLR729" s="169"/>
      <c r="MLS729" s="169"/>
      <c r="MLT729" s="169"/>
      <c r="MLU729" s="169"/>
      <c r="MLV729" s="169"/>
      <c r="MLW729" s="169"/>
      <c r="MLX729" s="169"/>
      <c r="MLY729" s="169"/>
      <c r="MLZ729" s="169"/>
      <c r="MMA729" s="169"/>
      <c r="MMB729" s="169"/>
      <c r="MMC729" s="169"/>
      <c r="MMD729" s="169"/>
      <c r="MME729" s="169"/>
      <c r="MMF729" s="169"/>
      <c r="MMG729" s="169"/>
      <c r="MMH729" s="169"/>
      <c r="MMI729" s="169"/>
      <c r="MMJ729" s="169"/>
      <c r="MMK729" s="169"/>
      <c r="MML729" s="169"/>
      <c r="MMM729" s="169"/>
      <c r="MMN729" s="169"/>
      <c r="MMO729" s="891"/>
      <c r="MMP729" s="891"/>
      <c r="MMQ729" s="891"/>
      <c r="MMR729" s="891"/>
      <c r="MMS729" s="891"/>
      <c r="MMT729" s="891"/>
      <c r="MMU729" s="891"/>
      <c r="MMV729" s="891"/>
      <c r="MMW729" s="891"/>
      <c r="MMX729" s="891"/>
      <c r="MMY729" s="891"/>
      <c r="MMZ729" s="891"/>
      <c r="MNA729" s="891"/>
      <c r="MNB729" s="891"/>
      <c r="MNC729" s="891"/>
      <c r="MND729" s="891"/>
      <c r="MNE729" s="891"/>
      <c r="MNF729" s="891"/>
      <c r="MNG729" s="891"/>
      <c r="MNH729" s="891"/>
      <c r="MNI729" s="891"/>
      <c r="MNJ729" s="891"/>
      <c r="MNK729" s="891"/>
      <c r="MNL729" s="891"/>
      <c r="MNM729" s="89"/>
      <c r="MNN729" s="89"/>
      <c r="MNO729" s="89"/>
      <c r="MNP729" s="89"/>
      <c r="MNQ729" s="89"/>
      <c r="MNR729" s="891"/>
      <c r="MNS729" s="891"/>
      <c r="MNT729" s="89"/>
      <c r="MNU729" s="89"/>
      <c r="MNV729" s="891"/>
      <c r="MNW729" s="891"/>
      <c r="MNX729" s="89"/>
      <c r="MNY729" s="89"/>
      <c r="MNZ729" s="891"/>
      <c r="MOA729" s="891"/>
      <c r="MOB729" s="891"/>
      <c r="MOC729" s="891"/>
      <c r="MOD729" s="891"/>
      <c r="MOE729" s="891"/>
      <c r="MOF729" s="891"/>
      <c r="MOG729" s="89"/>
      <c r="MOH729" s="89"/>
      <c r="MOI729" s="891"/>
      <c r="MOJ729" s="891"/>
      <c r="MOK729" s="89"/>
      <c r="MOL729" s="89"/>
      <c r="MOM729" s="891"/>
      <c r="MON729" s="891"/>
      <c r="MOO729" s="891"/>
      <c r="MOP729" s="891"/>
      <c r="MOQ729" s="891"/>
      <c r="MOR729" s="204"/>
      <c r="MOS729" s="108"/>
      <c r="MOT729" s="891"/>
      <c r="MOU729" s="891"/>
      <c r="MOV729" s="891"/>
      <c r="MOW729" s="891"/>
      <c r="MOX729" s="891"/>
      <c r="MOY729" s="891"/>
      <c r="MOZ729" s="891"/>
      <c r="MPA729" s="169"/>
      <c r="MPB729" s="169"/>
      <c r="MPC729" s="169"/>
      <c r="MPD729" s="169"/>
      <c r="MPE729" s="169"/>
      <c r="MPF729" s="169"/>
      <c r="MPG729" s="169"/>
      <c r="MPH729" s="169"/>
      <c r="MPI729" s="169"/>
      <c r="MPJ729" s="169"/>
      <c r="MPK729" s="169"/>
      <c r="MPL729" s="169"/>
      <c r="MPM729" s="169"/>
      <c r="MPN729" s="169"/>
      <c r="MPO729" s="169"/>
      <c r="MPP729" s="169"/>
      <c r="MPQ729" s="169"/>
      <c r="MPR729" s="169"/>
      <c r="MPS729" s="169"/>
      <c r="MPT729" s="169"/>
      <c r="MPU729" s="169"/>
      <c r="MPV729" s="169"/>
      <c r="MPW729" s="169"/>
      <c r="MPX729" s="169"/>
      <c r="MPY729" s="169"/>
      <c r="MPZ729" s="169"/>
      <c r="MQA729" s="169"/>
      <c r="MQB729" s="169"/>
      <c r="MQC729" s="169"/>
      <c r="MQD729" s="169"/>
      <c r="MQE729" s="169"/>
      <c r="MQF729" s="169"/>
      <c r="MQG729" s="169"/>
      <c r="MQH729" s="169"/>
      <c r="MQI729" s="169"/>
      <c r="MQJ729" s="169"/>
      <c r="MQK729" s="169"/>
      <c r="MQL729" s="169"/>
      <c r="MQM729" s="169"/>
      <c r="MQN729" s="169"/>
      <c r="MQO729" s="169"/>
      <c r="MQP729" s="169"/>
      <c r="MQQ729" s="169"/>
      <c r="MQR729" s="169"/>
      <c r="MQS729" s="891"/>
      <c r="MQT729" s="891"/>
      <c r="MQU729" s="891"/>
      <c r="MQV729" s="891"/>
      <c r="MQW729" s="891"/>
      <c r="MQX729" s="891"/>
      <c r="MQY729" s="891"/>
      <c r="MQZ729" s="891"/>
      <c r="MRA729" s="891"/>
      <c r="MRB729" s="891"/>
      <c r="MRC729" s="891"/>
      <c r="MRD729" s="891"/>
      <c r="MRE729" s="891"/>
      <c r="MRF729" s="891"/>
      <c r="MRG729" s="891"/>
      <c r="MRH729" s="891"/>
      <c r="MRI729" s="891"/>
      <c r="MRJ729" s="891"/>
      <c r="MRK729" s="891"/>
      <c r="MRL729" s="891"/>
      <c r="MRM729" s="891"/>
      <c r="MRN729" s="891"/>
      <c r="MRO729" s="891"/>
      <c r="MRP729" s="891"/>
      <c r="MRQ729" s="89"/>
      <c r="MRR729" s="89"/>
      <c r="MRS729" s="89"/>
      <c r="MRT729" s="89"/>
      <c r="MRU729" s="89"/>
      <c r="MRV729" s="891"/>
      <c r="MRW729" s="891"/>
      <c r="MRX729" s="89"/>
      <c r="MRY729" s="89"/>
      <c r="MRZ729" s="891"/>
      <c r="MSA729" s="891"/>
      <c r="MSB729" s="89"/>
      <c r="MSC729" s="89"/>
      <c r="MSD729" s="891"/>
      <c r="MSE729" s="891"/>
      <c r="MSF729" s="891"/>
      <c r="MSG729" s="891"/>
      <c r="MSH729" s="891"/>
      <c r="MSI729" s="891"/>
      <c r="MSJ729" s="891"/>
      <c r="MSK729" s="89"/>
      <c r="MSL729" s="89"/>
      <c r="MSM729" s="891"/>
      <c r="MSN729" s="891"/>
      <c r="MSO729" s="89"/>
      <c r="MSP729" s="89"/>
      <c r="MSQ729" s="891"/>
      <c r="MSR729" s="891"/>
      <c r="MSS729" s="891"/>
      <c r="MST729" s="891"/>
      <c r="MSU729" s="891"/>
      <c r="MSV729" s="204"/>
      <c r="MSW729" s="108"/>
      <c r="MSX729" s="891"/>
      <c r="MSY729" s="891"/>
      <c r="MSZ729" s="891"/>
      <c r="MTA729" s="891"/>
      <c r="MTB729" s="891"/>
      <c r="MTC729" s="891"/>
      <c r="MTD729" s="891"/>
      <c r="MTE729" s="169"/>
      <c r="MTF729" s="169"/>
      <c r="MTG729" s="169"/>
      <c r="MTH729" s="169"/>
      <c r="MTI729" s="169"/>
      <c r="MTJ729" s="169"/>
      <c r="MTK729" s="169"/>
      <c r="MTL729" s="169"/>
      <c r="MTM729" s="169"/>
      <c r="MTN729" s="169"/>
      <c r="MTO729" s="169"/>
      <c r="MTP729" s="169"/>
      <c r="MTQ729" s="169"/>
      <c r="MTR729" s="169"/>
      <c r="MTS729" s="169"/>
      <c r="MTT729" s="169"/>
      <c r="MTU729" s="169"/>
      <c r="MTV729" s="169"/>
      <c r="MTW729" s="169"/>
      <c r="MTX729" s="169"/>
      <c r="MTY729" s="169"/>
      <c r="MTZ729" s="169"/>
      <c r="MUA729" s="169"/>
      <c r="MUB729" s="169"/>
      <c r="MUC729" s="169"/>
      <c r="MUD729" s="169"/>
      <c r="MUE729" s="169"/>
      <c r="MUF729" s="169"/>
      <c r="MUG729" s="169"/>
      <c r="MUH729" s="169"/>
      <c r="MUI729" s="169"/>
      <c r="MUJ729" s="169"/>
      <c r="MUK729" s="169"/>
      <c r="MUL729" s="169"/>
      <c r="MUM729" s="169"/>
      <c r="MUN729" s="169"/>
      <c r="MUO729" s="169"/>
      <c r="MUP729" s="169"/>
      <c r="MUQ729" s="169"/>
      <c r="MUR729" s="169"/>
      <c r="MUS729" s="169"/>
      <c r="MUT729" s="169"/>
      <c r="MUU729" s="169"/>
      <c r="MUV729" s="169"/>
      <c r="MUW729" s="891"/>
      <c r="MUX729" s="891"/>
      <c r="MUY729" s="891"/>
      <c r="MUZ729" s="891"/>
      <c r="MVA729" s="891"/>
      <c r="MVB729" s="891"/>
      <c r="MVC729" s="891"/>
      <c r="MVD729" s="891"/>
      <c r="MVE729" s="891"/>
      <c r="MVF729" s="891"/>
      <c r="MVG729" s="891"/>
      <c r="MVH729" s="891"/>
      <c r="MVI729" s="891"/>
      <c r="MVJ729" s="891"/>
      <c r="MVK729" s="891"/>
      <c r="MVL729" s="891"/>
      <c r="MVM729" s="891"/>
      <c r="MVN729" s="891"/>
      <c r="MVO729" s="891"/>
      <c r="MVP729" s="891"/>
      <c r="MVQ729" s="891"/>
      <c r="MVR729" s="891"/>
      <c r="MVS729" s="891"/>
      <c r="MVT729" s="891"/>
      <c r="MVU729" s="89"/>
      <c r="MVV729" s="89"/>
      <c r="MVW729" s="89"/>
      <c r="MVX729" s="89"/>
      <c r="MVY729" s="89"/>
      <c r="MVZ729" s="891"/>
      <c r="MWA729" s="891"/>
      <c r="MWB729" s="89"/>
      <c r="MWC729" s="89"/>
      <c r="MWD729" s="891"/>
      <c r="MWE729" s="891"/>
      <c r="MWF729" s="89"/>
      <c r="MWG729" s="89"/>
      <c r="MWH729" s="891"/>
      <c r="MWI729" s="891"/>
      <c r="MWJ729" s="891"/>
      <c r="MWK729" s="891"/>
      <c r="MWL729" s="891"/>
      <c r="MWM729" s="891"/>
      <c r="MWN729" s="891"/>
      <c r="MWO729" s="89"/>
      <c r="MWP729" s="89"/>
      <c r="MWQ729" s="891"/>
      <c r="MWR729" s="891"/>
      <c r="MWS729" s="89"/>
      <c r="MWT729" s="89"/>
      <c r="MWU729" s="891"/>
      <c r="MWV729" s="891"/>
      <c r="MWW729" s="891"/>
      <c r="MWX729" s="891"/>
      <c r="MWY729" s="891"/>
      <c r="MWZ729" s="204"/>
      <c r="MXA729" s="108"/>
      <c r="MXB729" s="891"/>
      <c r="MXC729" s="891"/>
      <c r="MXD729" s="891"/>
      <c r="MXE729" s="891"/>
      <c r="MXF729" s="891"/>
      <c r="MXG729" s="891"/>
      <c r="MXH729" s="891"/>
      <c r="MXI729" s="169"/>
      <c r="MXJ729" s="169"/>
      <c r="MXK729" s="169"/>
      <c r="MXL729" s="169"/>
      <c r="MXM729" s="169"/>
      <c r="MXN729" s="169"/>
      <c r="MXO729" s="169"/>
      <c r="MXP729" s="169"/>
      <c r="MXQ729" s="169"/>
      <c r="MXR729" s="169"/>
      <c r="MXS729" s="169"/>
      <c r="MXT729" s="169"/>
      <c r="MXU729" s="169"/>
      <c r="MXV729" s="169"/>
      <c r="MXW729" s="169"/>
      <c r="MXX729" s="169"/>
      <c r="MXY729" s="169"/>
      <c r="MXZ729" s="169"/>
      <c r="MYA729" s="169"/>
      <c r="MYB729" s="169"/>
      <c r="MYC729" s="169"/>
      <c r="MYD729" s="169"/>
      <c r="MYE729" s="169"/>
      <c r="MYF729" s="169"/>
      <c r="MYG729" s="169"/>
      <c r="MYH729" s="169"/>
      <c r="MYI729" s="169"/>
      <c r="MYJ729" s="169"/>
      <c r="MYK729" s="169"/>
      <c r="MYL729" s="169"/>
      <c r="MYM729" s="169"/>
      <c r="MYN729" s="169"/>
      <c r="MYO729" s="169"/>
      <c r="MYP729" s="169"/>
      <c r="MYQ729" s="169"/>
      <c r="MYR729" s="169"/>
      <c r="MYS729" s="169"/>
      <c r="MYT729" s="169"/>
      <c r="MYU729" s="169"/>
      <c r="MYV729" s="169"/>
      <c r="MYW729" s="169"/>
      <c r="MYX729" s="169"/>
      <c r="MYY729" s="169"/>
      <c r="MYZ729" s="169"/>
      <c r="MZA729" s="891"/>
      <c r="MZB729" s="891"/>
      <c r="MZC729" s="891"/>
      <c r="MZD729" s="891"/>
      <c r="MZE729" s="891"/>
      <c r="MZF729" s="891"/>
      <c r="MZG729" s="891"/>
      <c r="MZH729" s="891"/>
      <c r="MZI729" s="891"/>
      <c r="MZJ729" s="891"/>
      <c r="MZK729" s="891"/>
      <c r="MZL729" s="891"/>
      <c r="MZM729" s="891"/>
      <c r="MZN729" s="891"/>
      <c r="MZO729" s="891"/>
      <c r="MZP729" s="891"/>
      <c r="MZQ729" s="891"/>
      <c r="MZR729" s="891"/>
      <c r="MZS729" s="891"/>
      <c r="MZT729" s="891"/>
      <c r="MZU729" s="891"/>
      <c r="MZV729" s="891"/>
      <c r="MZW729" s="891"/>
      <c r="MZX729" s="891"/>
      <c r="MZY729" s="89"/>
      <c r="MZZ729" s="89"/>
      <c r="NAA729" s="89"/>
      <c r="NAB729" s="89"/>
      <c r="NAC729" s="89"/>
      <c r="NAD729" s="891"/>
      <c r="NAE729" s="891"/>
      <c r="NAF729" s="89"/>
      <c r="NAG729" s="89"/>
      <c r="NAH729" s="891"/>
      <c r="NAI729" s="891"/>
      <c r="NAJ729" s="89"/>
      <c r="NAK729" s="89"/>
      <c r="NAL729" s="891"/>
      <c r="NAM729" s="891"/>
      <c r="NAN729" s="891"/>
      <c r="NAO729" s="891"/>
      <c r="NAP729" s="891"/>
      <c r="NAQ729" s="891"/>
      <c r="NAR729" s="891"/>
      <c r="NAS729" s="89"/>
      <c r="NAT729" s="89"/>
      <c r="NAU729" s="891"/>
      <c r="NAV729" s="891"/>
      <c r="NAW729" s="89"/>
      <c r="NAX729" s="89"/>
      <c r="NAY729" s="891"/>
      <c r="NAZ729" s="891"/>
      <c r="NBA729" s="891"/>
      <c r="NBB729" s="891"/>
      <c r="NBC729" s="891"/>
      <c r="NBD729" s="204"/>
      <c r="NBE729" s="108"/>
      <c r="NBF729" s="891"/>
      <c r="NBG729" s="891"/>
      <c r="NBH729" s="891"/>
      <c r="NBI729" s="891"/>
      <c r="NBJ729" s="891"/>
      <c r="NBK729" s="891"/>
      <c r="NBL729" s="891"/>
      <c r="NBM729" s="169"/>
      <c r="NBN729" s="169"/>
      <c r="NBO729" s="169"/>
      <c r="NBP729" s="169"/>
      <c r="NBQ729" s="169"/>
      <c r="NBR729" s="169"/>
      <c r="NBS729" s="169"/>
      <c r="NBT729" s="169"/>
      <c r="NBU729" s="169"/>
      <c r="NBV729" s="169"/>
      <c r="NBW729" s="169"/>
      <c r="NBX729" s="169"/>
      <c r="NBY729" s="169"/>
      <c r="NBZ729" s="169"/>
      <c r="NCA729" s="169"/>
      <c r="NCB729" s="169"/>
      <c r="NCC729" s="169"/>
      <c r="NCD729" s="169"/>
      <c r="NCE729" s="169"/>
      <c r="NCF729" s="169"/>
      <c r="NCG729" s="169"/>
      <c r="NCH729" s="169"/>
      <c r="NCI729" s="169"/>
      <c r="NCJ729" s="169"/>
      <c r="NCK729" s="169"/>
      <c r="NCL729" s="169"/>
      <c r="NCM729" s="169"/>
      <c r="NCN729" s="169"/>
      <c r="NCO729" s="169"/>
      <c r="NCP729" s="169"/>
      <c r="NCQ729" s="169"/>
      <c r="NCR729" s="169"/>
      <c r="NCS729" s="169"/>
      <c r="NCT729" s="169"/>
      <c r="NCU729" s="169"/>
      <c r="NCV729" s="169"/>
      <c r="NCW729" s="169"/>
      <c r="NCX729" s="169"/>
      <c r="NCY729" s="169"/>
      <c r="NCZ729" s="169"/>
      <c r="NDA729" s="169"/>
      <c r="NDB729" s="169"/>
      <c r="NDC729" s="169"/>
      <c r="NDD729" s="169"/>
      <c r="NDE729" s="891"/>
      <c r="NDF729" s="891"/>
      <c r="NDG729" s="891"/>
      <c r="NDH729" s="891"/>
      <c r="NDI729" s="891"/>
      <c r="NDJ729" s="891"/>
      <c r="NDK729" s="891"/>
      <c r="NDL729" s="891"/>
      <c r="NDM729" s="891"/>
      <c r="NDN729" s="891"/>
      <c r="NDO729" s="891"/>
      <c r="NDP729" s="891"/>
      <c r="NDQ729" s="891"/>
      <c r="NDR729" s="891"/>
      <c r="NDS729" s="891"/>
      <c r="NDT729" s="891"/>
      <c r="NDU729" s="891"/>
      <c r="NDV729" s="891"/>
      <c r="NDW729" s="891"/>
      <c r="NDX729" s="891"/>
      <c r="NDY729" s="891"/>
      <c r="NDZ729" s="891"/>
      <c r="NEA729" s="891"/>
      <c r="NEB729" s="891"/>
      <c r="NEC729" s="89"/>
      <c r="NED729" s="89"/>
      <c r="NEE729" s="89"/>
      <c r="NEF729" s="89"/>
      <c r="NEG729" s="89"/>
      <c r="NEH729" s="891"/>
      <c r="NEI729" s="891"/>
      <c r="NEJ729" s="89"/>
      <c r="NEK729" s="89"/>
      <c r="NEL729" s="891"/>
      <c r="NEM729" s="891"/>
      <c r="NEN729" s="89"/>
      <c r="NEO729" s="89"/>
      <c r="NEP729" s="891"/>
      <c r="NEQ729" s="891"/>
      <c r="NER729" s="891"/>
      <c r="NES729" s="891"/>
      <c r="NET729" s="891"/>
      <c r="NEU729" s="891"/>
      <c r="NEV729" s="891"/>
      <c r="NEW729" s="89"/>
      <c r="NEX729" s="89"/>
      <c r="NEY729" s="891"/>
      <c r="NEZ729" s="891"/>
      <c r="NFA729" s="89"/>
      <c r="NFB729" s="89"/>
      <c r="NFC729" s="891"/>
      <c r="NFD729" s="891"/>
      <c r="NFE729" s="891"/>
      <c r="NFF729" s="891"/>
      <c r="NFG729" s="891"/>
      <c r="NFH729" s="204"/>
      <c r="NFI729" s="108"/>
      <c r="NFJ729" s="891"/>
      <c r="NFK729" s="891"/>
      <c r="NFL729" s="891"/>
      <c r="NFM729" s="891"/>
      <c r="NFN729" s="891"/>
      <c r="NFO729" s="891"/>
      <c r="NFP729" s="891"/>
      <c r="NFQ729" s="169"/>
      <c r="NFR729" s="169"/>
      <c r="NFS729" s="169"/>
      <c r="NFT729" s="169"/>
      <c r="NFU729" s="169"/>
      <c r="NFV729" s="169"/>
      <c r="NFW729" s="169"/>
      <c r="NFX729" s="169"/>
      <c r="NFY729" s="169"/>
      <c r="NFZ729" s="169"/>
      <c r="NGA729" s="169"/>
      <c r="NGB729" s="169"/>
      <c r="NGC729" s="169"/>
      <c r="NGD729" s="169"/>
      <c r="NGE729" s="169"/>
      <c r="NGF729" s="169"/>
      <c r="NGG729" s="169"/>
      <c r="NGH729" s="169"/>
      <c r="NGI729" s="169"/>
      <c r="NGJ729" s="169"/>
      <c r="NGK729" s="169"/>
      <c r="NGL729" s="169"/>
      <c r="NGM729" s="169"/>
      <c r="NGN729" s="169"/>
      <c r="NGO729" s="169"/>
      <c r="NGP729" s="169"/>
      <c r="NGQ729" s="169"/>
      <c r="NGR729" s="169"/>
      <c r="NGS729" s="169"/>
      <c r="NGT729" s="169"/>
      <c r="NGU729" s="169"/>
      <c r="NGV729" s="169"/>
      <c r="NGW729" s="169"/>
      <c r="NGX729" s="169"/>
      <c r="NGY729" s="169"/>
      <c r="NGZ729" s="169"/>
      <c r="NHA729" s="169"/>
      <c r="NHB729" s="169"/>
      <c r="NHC729" s="169"/>
      <c r="NHD729" s="169"/>
      <c r="NHE729" s="169"/>
      <c r="NHF729" s="169"/>
      <c r="NHG729" s="169"/>
      <c r="NHH729" s="169"/>
      <c r="NHI729" s="891"/>
      <c r="NHJ729" s="891"/>
      <c r="NHK729" s="891"/>
      <c r="NHL729" s="891"/>
      <c r="NHM729" s="891"/>
      <c r="NHN729" s="891"/>
      <c r="NHO729" s="891"/>
      <c r="NHP729" s="891"/>
      <c r="NHQ729" s="891"/>
      <c r="NHR729" s="891"/>
      <c r="NHS729" s="891"/>
      <c r="NHT729" s="891"/>
      <c r="NHU729" s="891"/>
      <c r="NHV729" s="891"/>
      <c r="NHW729" s="891"/>
      <c r="NHX729" s="891"/>
      <c r="NHY729" s="891"/>
      <c r="NHZ729" s="891"/>
      <c r="NIA729" s="891"/>
      <c r="NIB729" s="891"/>
      <c r="NIC729" s="891"/>
      <c r="NID729" s="891"/>
      <c r="NIE729" s="891"/>
      <c r="NIF729" s="891"/>
      <c r="NIG729" s="89"/>
      <c r="NIH729" s="89"/>
      <c r="NII729" s="89"/>
      <c r="NIJ729" s="89"/>
      <c r="NIK729" s="89"/>
      <c r="NIL729" s="891"/>
      <c r="NIM729" s="891"/>
      <c r="NIN729" s="89"/>
      <c r="NIO729" s="89"/>
      <c r="NIP729" s="891"/>
      <c r="NIQ729" s="891"/>
      <c r="NIR729" s="89"/>
      <c r="NIS729" s="89"/>
      <c r="NIT729" s="891"/>
      <c r="NIU729" s="891"/>
      <c r="NIV729" s="891"/>
      <c r="NIW729" s="891"/>
      <c r="NIX729" s="891"/>
      <c r="NIY729" s="891"/>
      <c r="NIZ729" s="891"/>
      <c r="NJA729" s="89"/>
      <c r="NJB729" s="89"/>
      <c r="NJC729" s="891"/>
      <c r="NJD729" s="891"/>
      <c r="NJE729" s="89"/>
      <c r="NJF729" s="89"/>
      <c r="NJG729" s="891"/>
      <c r="NJH729" s="891"/>
      <c r="NJI729" s="891"/>
      <c r="NJJ729" s="891"/>
      <c r="NJK729" s="891"/>
      <c r="NJL729" s="204"/>
      <c r="NJM729" s="108"/>
      <c r="NJN729" s="891"/>
      <c r="NJO729" s="891"/>
      <c r="NJP729" s="891"/>
      <c r="NJQ729" s="891"/>
      <c r="NJR729" s="891"/>
      <c r="NJS729" s="891"/>
      <c r="NJT729" s="891"/>
      <c r="NJU729" s="169"/>
      <c r="NJV729" s="169"/>
      <c r="NJW729" s="169"/>
      <c r="NJX729" s="169"/>
      <c r="NJY729" s="169"/>
      <c r="NJZ729" s="169"/>
      <c r="NKA729" s="169"/>
      <c r="NKB729" s="169"/>
      <c r="NKC729" s="169"/>
      <c r="NKD729" s="169"/>
      <c r="NKE729" s="169"/>
      <c r="NKF729" s="169"/>
      <c r="NKG729" s="169"/>
      <c r="NKH729" s="169"/>
      <c r="NKI729" s="169"/>
      <c r="NKJ729" s="169"/>
      <c r="NKK729" s="169"/>
      <c r="NKL729" s="169"/>
      <c r="NKM729" s="169"/>
      <c r="NKN729" s="169"/>
      <c r="NKO729" s="169"/>
      <c r="NKP729" s="169"/>
      <c r="NKQ729" s="169"/>
      <c r="NKR729" s="169"/>
      <c r="NKS729" s="169"/>
      <c r="NKT729" s="169"/>
      <c r="NKU729" s="169"/>
      <c r="NKV729" s="169"/>
      <c r="NKW729" s="169"/>
      <c r="NKX729" s="169"/>
      <c r="NKY729" s="169"/>
      <c r="NKZ729" s="169"/>
      <c r="NLA729" s="169"/>
      <c r="NLB729" s="169"/>
      <c r="NLC729" s="169"/>
      <c r="NLD729" s="169"/>
      <c r="NLE729" s="169"/>
      <c r="NLF729" s="169"/>
      <c r="NLG729" s="169"/>
      <c r="NLH729" s="169"/>
      <c r="NLI729" s="169"/>
      <c r="NLJ729" s="169"/>
      <c r="NLK729" s="169"/>
      <c r="NLL729" s="169"/>
      <c r="NLM729" s="891"/>
      <c r="NLN729" s="891"/>
      <c r="NLO729" s="891"/>
      <c r="NLP729" s="891"/>
      <c r="NLQ729" s="891"/>
      <c r="NLR729" s="891"/>
      <c r="NLS729" s="891"/>
      <c r="NLT729" s="891"/>
      <c r="NLU729" s="891"/>
      <c r="NLV729" s="891"/>
      <c r="NLW729" s="891"/>
      <c r="NLX729" s="891"/>
      <c r="NLY729" s="891"/>
      <c r="NLZ729" s="891"/>
      <c r="NMA729" s="891"/>
      <c r="NMB729" s="891"/>
      <c r="NMC729" s="891"/>
      <c r="NMD729" s="891"/>
      <c r="NME729" s="891"/>
      <c r="NMF729" s="891"/>
      <c r="NMG729" s="891"/>
      <c r="NMH729" s="891"/>
      <c r="NMI729" s="891"/>
      <c r="NMJ729" s="891"/>
      <c r="NMK729" s="89"/>
      <c r="NML729" s="89"/>
      <c r="NMM729" s="89"/>
      <c r="NMN729" s="89"/>
      <c r="NMO729" s="89"/>
      <c r="NMP729" s="891"/>
      <c r="NMQ729" s="891"/>
      <c r="NMR729" s="89"/>
      <c r="NMS729" s="89"/>
      <c r="NMT729" s="891"/>
      <c r="NMU729" s="891"/>
      <c r="NMV729" s="89"/>
      <c r="NMW729" s="89"/>
      <c r="NMX729" s="891"/>
      <c r="NMY729" s="891"/>
      <c r="NMZ729" s="891"/>
      <c r="NNA729" s="891"/>
      <c r="NNB729" s="891"/>
      <c r="NNC729" s="891"/>
      <c r="NND729" s="891"/>
      <c r="NNE729" s="89"/>
      <c r="NNF729" s="89"/>
      <c r="NNG729" s="891"/>
      <c r="NNH729" s="891"/>
      <c r="NNI729" s="89"/>
      <c r="NNJ729" s="89"/>
      <c r="NNK729" s="891"/>
      <c r="NNL729" s="891"/>
      <c r="NNM729" s="891"/>
      <c r="NNN729" s="891"/>
      <c r="NNO729" s="891"/>
      <c r="NNP729" s="204"/>
      <c r="NNQ729" s="108"/>
      <c r="NNR729" s="891"/>
      <c r="NNS729" s="891"/>
      <c r="NNT729" s="891"/>
      <c r="NNU729" s="891"/>
      <c r="NNV729" s="891"/>
      <c r="NNW729" s="891"/>
      <c r="NNX729" s="891"/>
      <c r="NNY729" s="169"/>
      <c r="NNZ729" s="169"/>
      <c r="NOA729" s="169"/>
      <c r="NOB729" s="169"/>
      <c r="NOC729" s="169"/>
      <c r="NOD729" s="169"/>
      <c r="NOE729" s="169"/>
      <c r="NOF729" s="169"/>
      <c r="NOG729" s="169"/>
      <c r="NOH729" s="169"/>
      <c r="NOI729" s="169"/>
      <c r="NOJ729" s="169"/>
      <c r="NOK729" s="169"/>
      <c r="NOL729" s="169"/>
      <c r="NOM729" s="169"/>
      <c r="NON729" s="169"/>
      <c r="NOO729" s="169"/>
      <c r="NOP729" s="169"/>
      <c r="NOQ729" s="169"/>
      <c r="NOR729" s="169"/>
      <c r="NOS729" s="169"/>
      <c r="NOT729" s="169"/>
      <c r="NOU729" s="169"/>
      <c r="NOV729" s="169"/>
      <c r="NOW729" s="169"/>
      <c r="NOX729" s="169"/>
      <c r="NOY729" s="169"/>
      <c r="NOZ729" s="169"/>
      <c r="NPA729" s="169"/>
      <c r="NPB729" s="169"/>
      <c r="NPC729" s="169"/>
      <c r="NPD729" s="169"/>
      <c r="NPE729" s="169"/>
      <c r="NPF729" s="169"/>
      <c r="NPG729" s="169"/>
      <c r="NPH729" s="169"/>
      <c r="NPI729" s="169"/>
      <c r="NPJ729" s="169"/>
      <c r="NPK729" s="169"/>
      <c r="NPL729" s="169"/>
      <c r="NPM729" s="169"/>
      <c r="NPN729" s="169"/>
      <c r="NPO729" s="169"/>
      <c r="NPP729" s="169"/>
      <c r="NPQ729" s="891"/>
      <c r="NPR729" s="891"/>
      <c r="NPS729" s="891"/>
      <c r="NPT729" s="891"/>
      <c r="NPU729" s="891"/>
      <c r="NPV729" s="891"/>
      <c r="NPW729" s="891"/>
      <c r="NPX729" s="891"/>
      <c r="NPY729" s="891"/>
      <c r="NPZ729" s="891"/>
      <c r="NQA729" s="891"/>
      <c r="NQB729" s="891"/>
      <c r="NQC729" s="891"/>
      <c r="NQD729" s="891"/>
      <c r="NQE729" s="891"/>
      <c r="NQF729" s="891"/>
      <c r="NQG729" s="891"/>
      <c r="NQH729" s="891"/>
      <c r="NQI729" s="891"/>
      <c r="NQJ729" s="891"/>
      <c r="NQK729" s="891"/>
      <c r="NQL729" s="891"/>
      <c r="NQM729" s="891"/>
      <c r="NQN729" s="891"/>
      <c r="NQO729" s="89"/>
      <c r="NQP729" s="89"/>
      <c r="NQQ729" s="89"/>
      <c r="NQR729" s="89"/>
      <c r="NQS729" s="89"/>
      <c r="NQT729" s="891"/>
      <c r="NQU729" s="891"/>
      <c r="NQV729" s="89"/>
      <c r="NQW729" s="89"/>
      <c r="NQX729" s="891"/>
      <c r="NQY729" s="891"/>
      <c r="NQZ729" s="89"/>
      <c r="NRA729" s="89"/>
      <c r="NRB729" s="891"/>
      <c r="NRC729" s="891"/>
      <c r="NRD729" s="891"/>
      <c r="NRE729" s="891"/>
      <c r="NRF729" s="891"/>
      <c r="NRG729" s="891"/>
      <c r="NRH729" s="891"/>
      <c r="NRI729" s="89"/>
      <c r="NRJ729" s="89"/>
      <c r="NRK729" s="891"/>
      <c r="NRL729" s="891"/>
      <c r="NRM729" s="89"/>
      <c r="NRN729" s="89"/>
      <c r="NRO729" s="891"/>
      <c r="NRP729" s="891"/>
      <c r="NRQ729" s="891"/>
      <c r="NRR729" s="891"/>
      <c r="NRS729" s="891"/>
      <c r="NRT729" s="204"/>
      <c r="NRU729" s="108"/>
      <c r="NRV729" s="891"/>
      <c r="NRW729" s="891"/>
      <c r="NRX729" s="891"/>
      <c r="NRY729" s="891"/>
      <c r="NRZ729" s="891"/>
      <c r="NSA729" s="891"/>
      <c r="NSB729" s="891"/>
      <c r="NSC729" s="169"/>
      <c r="NSD729" s="169"/>
      <c r="NSE729" s="169"/>
      <c r="NSF729" s="169"/>
      <c r="NSG729" s="169"/>
      <c r="NSH729" s="169"/>
      <c r="NSI729" s="169"/>
      <c r="NSJ729" s="169"/>
      <c r="NSK729" s="169"/>
      <c r="NSL729" s="169"/>
      <c r="NSM729" s="169"/>
      <c r="NSN729" s="169"/>
      <c r="NSO729" s="169"/>
      <c r="NSP729" s="169"/>
      <c r="NSQ729" s="169"/>
      <c r="NSR729" s="169"/>
      <c r="NSS729" s="169"/>
      <c r="NST729" s="169"/>
      <c r="NSU729" s="169"/>
      <c r="NSV729" s="169"/>
      <c r="NSW729" s="169"/>
      <c r="NSX729" s="169"/>
      <c r="NSY729" s="169"/>
      <c r="NSZ729" s="169"/>
      <c r="NTA729" s="169"/>
      <c r="NTB729" s="169"/>
      <c r="NTC729" s="169"/>
      <c r="NTD729" s="169"/>
      <c r="NTE729" s="169"/>
      <c r="NTF729" s="169"/>
      <c r="NTG729" s="169"/>
      <c r="NTH729" s="169"/>
      <c r="NTI729" s="169"/>
      <c r="NTJ729" s="169"/>
      <c r="NTK729" s="169"/>
      <c r="NTL729" s="169"/>
      <c r="NTM729" s="169"/>
      <c r="NTN729" s="169"/>
      <c r="NTO729" s="169"/>
      <c r="NTP729" s="169"/>
      <c r="NTQ729" s="169"/>
      <c r="NTR729" s="169"/>
      <c r="NTS729" s="169"/>
      <c r="NTT729" s="169"/>
      <c r="NTU729" s="891"/>
      <c r="NTV729" s="891"/>
      <c r="NTW729" s="891"/>
      <c r="NTX729" s="891"/>
      <c r="NTY729" s="891"/>
      <c r="NTZ729" s="891"/>
      <c r="NUA729" s="891"/>
      <c r="NUB729" s="891"/>
      <c r="NUC729" s="891"/>
      <c r="NUD729" s="891"/>
      <c r="NUE729" s="891"/>
      <c r="NUF729" s="891"/>
      <c r="NUG729" s="891"/>
      <c r="NUH729" s="891"/>
      <c r="NUI729" s="891"/>
      <c r="NUJ729" s="891"/>
      <c r="NUK729" s="891"/>
      <c r="NUL729" s="891"/>
      <c r="NUM729" s="891"/>
      <c r="NUN729" s="891"/>
      <c r="NUO729" s="891"/>
      <c r="NUP729" s="891"/>
      <c r="NUQ729" s="891"/>
      <c r="NUR729" s="891"/>
      <c r="NUS729" s="89"/>
      <c r="NUT729" s="89"/>
      <c r="NUU729" s="89"/>
      <c r="NUV729" s="89"/>
      <c r="NUW729" s="89"/>
      <c r="NUX729" s="891"/>
      <c r="NUY729" s="891"/>
      <c r="NUZ729" s="89"/>
      <c r="NVA729" s="89"/>
      <c r="NVB729" s="891"/>
      <c r="NVC729" s="891"/>
      <c r="NVD729" s="89"/>
      <c r="NVE729" s="89"/>
      <c r="NVF729" s="891"/>
      <c r="NVG729" s="891"/>
      <c r="NVH729" s="891"/>
      <c r="NVI729" s="891"/>
      <c r="NVJ729" s="891"/>
      <c r="NVK729" s="891"/>
      <c r="NVL729" s="891"/>
      <c r="NVM729" s="89"/>
      <c r="NVN729" s="89"/>
      <c r="NVO729" s="891"/>
      <c r="NVP729" s="891"/>
      <c r="NVQ729" s="89"/>
      <c r="NVR729" s="89"/>
      <c r="NVS729" s="891"/>
      <c r="NVT729" s="891"/>
      <c r="NVU729" s="891"/>
      <c r="NVV729" s="891"/>
      <c r="NVW729" s="891"/>
      <c r="NVX729" s="204"/>
      <c r="NVY729" s="108"/>
      <c r="NVZ729" s="891"/>
      <c r="NWA729" s="891"/>
      <c r="NWB729" s="891"/>
      <c r="NWC729" s="891"/>
      <c r="NWD729" s="891"/>
      <c r="NWE729" s="891"/>
      <c r="NWF729" s="891"/>
      <c r="NWG729" s="169"/>
      <c r="NWH729" s="169"/>
      <c r="NWI729" s="169"/>
      <c r="NWJ729" s="169"/>
      <c r="NWK729" s="169"/>
      <c r="NWL729" s="169"/>
      <c r="NWM729" s="169"/>
      <c r="NWN729" s="169"/>
      <c r="NWO729" s="169"/>
      <c r="NWP729" s="169"/>
      <c r="NWQ729" s="169"/>
      <c r="NWR729" s="169"/>
      <c r="NWS729" s="169"/>
      <c r="NWT729" s="169"/>
      <c r="NWU729" s="169"/>
      <c r="NWV729" s="169"/>
      <c r="NWW729" s="169"/>
      <c r="NWX729" s="169"/>
      <c r="NWY729" s="169"/>
      <c r="NWZ729" s="169"/>
      <c r="NXA729" s="169"/>
      <c r="NXB729" s="169"/>
      <c r="NXC729" s="169"/>
      <c r="NXD729" s="169"/>
      <c r="NXE729" s="169"/>
      <c r="NXF729" s="169"/>
      <c r="NXG729" s="169"/>
      <c r="NXH729" s="169"/>
      <c r="NXI729" s="169"/>
      <c r="NXJ729" s="169"/>
      <c r="NXK729" s="169"/>
      <c r="NXL729" s="169"/>
      <c r="NXM729" s="169"/>
      <c r="NXN729" s="169"/>
      <c r="NXO729" s="169"/>
      <c r="NXP729" s="169"/>
      <c r="NXQ729" s="169"/>
      <c r="NXR729" s="169"/>
      <c r="NXS729" s="169"/>
      <c r="NXT729" s="169"/>
      <c r="NXU729" s="169"/>
      <c r="NXV729" s="169"/>
      <c r="NXW729" s="169"/>
      <c r="NXX729" s="169"/>
      <c r="NXY729" s="891"/>
      <c r="NXZ729" s="891"/>
      <c r="NYA729" s="891"/>
      <c r="NYB729" s="891"/>
      <c r="NYC729" s="891"/>
      <c r="NYD729" s="891"/>
      <c r="NYE729" s="891"/>
      <c r="NYF729" s="891"/>
      <c r="NYG729" s="891"/>
      <c r="NYH729" s="891"/>
      <c r="NYI729" s="891"/>
      <c r="NYJ729" s="891"/>
      <c r="NYK729" s="891"/>
      <c r="NYL729" s="891"/>
      <c r="NYM729" s="891"/>
      <c r="NYN729" s="891"/>
      <c r="NYO729" s="891"/>
      <c r="NYP729" s="891"/>
      <c r="NYQ729" s="891"/>
      <c r="NYR729" s="891"/>
      <c r="NYS729" s="891"/>
      <c r="NYT729" s="891"/>
      <c r="NYU729" s="891"/>
      <c r="NYV729" s="891"/>
      <c r="NYW729" s="89"/>
      <c r="NYX729" s="89"/>
      <c r="NYY729" s="89"/>
      <c r="NYZ729" s="89"/>
      <c r="NZA729" s="89"/>
      <c r="NZB729" s="891"/>
      <c r="NZC729" s="891"/>
      <c r="NZD729" s="89"/>
      <c r="NZE729" s="89"/>
      <c r="NZF729" s="891"/>
      <c r="NZG729" s="891"/>
      <c r="NZH729" s="89"/>
      <c r="NZI729" s="89"/>
      <c r="NZJ729" s="891"/>
      <c r="NZK729" s="891"/>
      <c r="NZL729" s="891"/>
      <c r="NZM729" s="891"/>
      <c r="NZN729" s="891"/>
      <c r="NZO729" s="891"/>
      <c r="NZP729" s="891"/>
      <c r="NZQ729" s="89"/>
      <c r="NZR729" s="89"/>
      <c r="NZS729" s="891"/>
      <c r="NZT729" s="891"/>
      <c r="NZU729" s="89"/>
      <c r="NZV729" s="89"/>
      <c r="NZW729" s="891"/>
      <c r="NZX729" s="891"/>
      <c r="NZY729" s="891"/>
      <c r="NZZ729" s="891"/>
      <c r="OAA729" s="891"/>
      <c r="OAB729" s="204"/>
      <c r="OAC729" s="108"/>
      <c r="OAD729" s="891"/>
      <c r="OAE729" s="891"/>
      <c r="OAF729" s="891"/>
      <c r="OAG729" s="891"/>
      <c r="OAH729" s="891"/>
      <c r="OAI729" s="891"/>
      <c r="OAJ729" s="891"/>
      <c r="OAK729" s="169"/>
      <c r="OAL729" s="169"/>
      <c r="OAM729" s="169"/>
      <c r="OAN729" s="169"/>
      <c r="OAO729" s="169"/>
      <c r="OAP729" s="169"/>
      <c r="OAQ729" s="169"/>
      <c r="OAR729" s="169"/>
      <c r="OAS729" s="169"/>
      <c r="OAT729" s="169"/>
      <c r="OAU729" s="169"/>
      <c r="OAV729" s="169"/>
      <c r="OAW729" s="169"/>
      <c r="OAX729" s="169"/>
      <c r="OAY729" s="169"/>
      <c r="OAZ729" s="169"/>
      <c r="OBA729" s="169"/>
      <c r="OBB729" s="169"/>
      <c r="OBC729" s="169"/>
      <c r="OBD729" s="169"/>
      <c r="OBE729" s="169"/>
      <c r="OBF729" s="169"/>
      <c r="OBG729" s="169"/>
      <c r="OBH729" s="169"/>
      <c r="OBI729" s="169"/>
      <c r="OBJ729" s="169"/>
      <c r="OBK729" s="169"/>
      <c r="OBL729" s="169"/>
      <c r="OBM729" s="169"/>
      <c r="OBN729" s="169"/>
      <c r="OBO729" s="169"/>
      <c r="OBP729" s="169"/>
      <c r="OBQ729" s="169"/>
      <c r="OBR729" s="169"/>
      <c r="OBS729" s="169"/>
      <c r="OBT729" s="169"/>
      <c r="OBU729" s="169"/>
      <c r="OBV729" s="169"/>
      <c r="OBW729" s="169"/>
      <c r="OBX729" s="169"/>
      <c r="OBY729" s="169"/>
      <c r="OBZ729" s="169"/>
      <c r="OCA729" s="169"/>
      <c r="OCB729" s="169"/>
      <c r="OCC729" s="891"/>
      <c r="OCD729" s="891"/>
      <c r="OCE729" s="891"/>
      <c r="OCF729" s="891"/>
      <c r="OCG729" s="891"/>
      <c r="OCH729" s="891"/>
      <c r="OCI729" s="891"/>
      <c r="OCJ729" s="891"/>
      <c r="OCK729" s="891"/>
      <c r="OCL729" s="891"/>
      <c r="OCM729" s="891"/>
      <c r="OCN729" s="891"/>
      <c r="OCO729" s="891"/>
      <c r="OCP729" s="891"/>
      <c r="OCQ729" s="891"/>
      <c r="OCR729" s="891"/>
      <c r="OCS729" s="891"/>
      <c r="OCT729" s="891"/>
      <c r="OCU729" s="891"/>
      <c r="OCV729" s="891"/>
      <c r="OCW729" s="891"/>
      <c r="OCX729" s="891"/>
      <c r="OCY729" s="891"/>
      <c r="OCZ729" s="891"/>
      <c r="ODA729" s="89"/>
      <c r="ODB729" s="89"/>
      <c r="ODC729" s="89"/>
      <c r="ODD729" s="89"/>
      <c r="ODE729" s="89"/>
      <c r="ODF729" s="891"/>
      <c r="ODG729" s="891"/>
      <c r="ODH729" s="89"/>
      <c r="ODI729" s="89"/>
      <c r="ODJ729" s="891"/>
      <c r="ODK729" s="891"/>
      <c r="ODL729" s="89"/>
      <c r="ODM729" s="89"/>
      <c r="ODN729" s="891"/>
      <c r="ODO729" s="891"/>
      <c r="ODP729" s="891"/>
      <c r="ODQ729" s="891"/>
      <c r="ODR729" s="891"/>
      <c r="ODS729" s="891"/>
      <c r="ODT729" s="891"/>
      <c r="ODU729" s="89"/>
      <c r="ODV729" s="89"/>
      <c r="ODW729" s="891"/>
      <c r="ODX729" s="891"/>
      <c r="ODY729" s="89"/>
      <c r="ODZ729" s="89"/>
      <c r="OEA729" s="891"/>
      <c r="OEB729" s="891"/>
      <c r="OEC729" s="891"/>
      <c r="OED729" s="891"/>
      <c r="OEE729" s="891"/>
      <c r="OEF729" s="204"/>
      <c r="OEG729" s="108"/>
      <c r="OEH729" s="891"/>
      <c r="OEI729" s="891"/>
      <c r="OEJ729" s="891"/>
      <c r="OEK729" s="891"/>
      <c r="OEL729" s="891"/>
      <c r="OEM729" s="891"/>
      <c r="OEN729" s="891"/>
      <c r="OEO729" s="169"/>
      <c r="OEP729" s="169"/>
      <c r="OEQ729" s="169"/>
      <c r="OER729" s="169"/>
      <c r="OES729" s="169"/>
      <c r="OET729" s="169"/>
      <c r="OEU729" s="169"/>
      <c r="OEV729" s="169"/>
      <c r="OEW729" s="169"/>
      <c r="OEX729" s="169"/>
      <c r="OEY729" s="169"/>
      <c r="OEZ729" s="169"/>
      <c r="OFA729" s="169"/>
      <c r="OFB729" s="169"/>
      <c r="OFC729" s="169"/>
      <c r="OFD729" s="169"/>
      <c r="OFE729" s="169"/>
      <c r="OFF729" s="169"/>
      <c r="OFG729" s="169"/>
      <c r="OFH729" s="169"/>
      <c r="OFI729" s="169"/>
      <c r="OFJ729" s="169"/>
      <c r="OFK729" s="169"/>
      <c r="OFL729" s="169"/>
      <c r="OFM729" s="169"/>
      <c r="OFN729" s="169"/>
      <c r="OFO729" s="169"/>
      <c r="OFP729" s="169"/>
      <c r="OFQ729" s="169"/>
      <c r="OFR729" s="169"/>
      <c r="OFS729" s="169"/>
      <c r="OFT729" s="169"/>
      <c r="OFU729" s="169"/>
      <c r="OFV729" s="169"/>
      <c r="OFW729" s="169"/>
      <c r="OFX729" s="169"/>
      <c r="OFY729" s="169"/>
      <c r="OFZ729" s="169"/>
      <c r="OGA729" s="169"/>
      <c r="OGB729" s="169"/>
      <c r="OGC729" s="169"/>
      <c r="OGD729" s="169"/>
      <c r="OGE729" s="169"/>
      <c r="OGF729" s="169"/>
      <c r="OGG729" s="891"/>
      <c r="OGH729" s="891"/>
      <c r="OGI729" s="891"/>
      <c r="OGJ729" s="891"/>
      <c r="OGK729" s="891"/>
      <c r="OGL729" s="891"/>
      <c r="OGM729" s="891"/>
      <c r="OGN729" s="891"/>
      <c r="OGO729" s="891"/>
      <c r="OGP729" s="891"/>
      <c r="OGQ729" s="891"/>
      <c r="OGR729" s="891"/>
      <c r="OGS729" s="891"/>
      <c r="OGT729" s="891"/>
      <c r="OGU729" s="891"/>
      <c r="OGV729" s="891"/>
      <c r="OGW729" s="891"/>
      <c r="OGX729" s="891"/>
      <c r="OGY729" s="891"/>
      <c r="OGZ729" s="891"/>
      <c r="OHA729" s="891"/>
      <c r="OHB729" s="891"/>
      <c r="OHC729" s="891"/>
      <c r="OHD729" s="891"/>
      <c r="OHE729" s="89"/>
      <c r="OHF729" s="89"/>
      <c r="OHG729" s="89"/>
      <c r="OHH729" s="89"/>
      <c r="OHI729" s="89"/>
      <c r="OHJ729" s="891"/>
      <c r="OHK729" s="891"/>
      <c r="OHL729" s="89"/>
      <c r="OHM729" s="89"/>
      <c r="OHN729" s="891"/>
      <c r="OHO729" s="891"/>
      <c r="OHP729" s="89"/>
      <c r="OHQ729" s="89"/>
      <c r="OHR729" s="891"/>
      <c r="OHS729" s="891"/>
      <c r="OHT729" s="891"/>
      <c r="OHU729" s="891"/>
      <c r="OHV729" s="891"/>
      <c r="OHW729" s="891"/>
      <c r="OHX729" s="891"/>
      <c r="OHY729" s="89"/>
      <c r="OHZ729" s="89"/>
      <c r="OIA729" s="891"/>
      <c r="OIB729" s="891"/>
      <c r="OIC729" s="89"/>
      <c r="OID729" s="89"/>
      <c r="OIE729" s="891"/>
      <c r="OIF729" s="891"/>
      <c r="OIG729" s="891"/>
      <c r="OIH729" s="891"/>
      <c r="OII729" s="891"/>
      <c r="OIJ729" s="204"/>
      <c r="OIK729" s="108"/>
      <c r="OIL729" s="891"/>
      <c r="OIM729" s="891"/>
      <c r="OIN729" s="891"/>
      <c r="OIO729" s="891"/>
      <c r="OIP729" s="891"/>
      <c r="OIQ729" s="891"/>
      <c r="OIR729" s="891"/>
      <c r="OIS729" s="169"/>
      <c r="OIT729" s="169"/>
      <c r="OIU729" s="169"/>
      <c r="OIV729" s="169"/>
      <c r="OIW729" s="169"/>
      <c r="OIX729" s="169"/>
      <c r="OIY729" s="169"/>
      <c r="OIZ729" s="169"/>
      <c r="OJA729" s="169"/>
      <c r="OJB729" s="169"/>
      <c r="OJC729" s="169"/>
      <c r="OJD729" s="169"/>
      <c r="OJE729" s="169"/>
      <c r="OJF729" s="169"/>
      <c r="OJG729" s="169"/>
      <c r="OJH729" s="169"/>
      <c r="OJI729" s="169"/>
      <c r="OJJ729" s="169"/>
      <c r="OJK729" s="169"/>
      <c r="OJL729" s="169"/>
      <c r="OJM729" s="169"/>
      <c r="OJN729" s="169"/>
      <c r="OJO729" s="169"/>
      <c r="OJP729" s="169"/>
      <c r="OJQ729" s="169"/>
      <c r="OJR729" s="169"/>
      <c r="OJS729" s="169"/>
      <c r="OJT729" s="169"/>
      <c r="OJU729" s="169"/>
      <c r="OJV729" s="169"/>
      <c r="OJW729" s="169"/>
      <c r="OJX729" s="169"/>
      <c r="OJY729" s="169"/>
      <c r="OJZ729" s="169"/>
      <c r="OKA729" s="169"/>
      <c r="OKB729" s="169"/>
      <c r="OKC729" s="169"/>
      <c r="OKD729" s="169"/>
      <c r="OKE729" s="169"/>
      <c r="OKF729" s="169"/>
      <c r="OKG729" s="169"/>
      <c r="OKH729" s="169"/>
      <c r="OKI729" s="169"/>
      <c r="OKJ729" s="169"/>
      <c r="OKK729" s="891"/>
      <c r="OKL729" s="891"/>
      <c r="OKM729" s="891"/>
      <c r="OKN729" s="891"/>
      <c r="OKO729" s="891"/>
      <c r="OKP729" s="891"/>
      <c r="OKQ729" s="891"/>
      <c r="OKR729" s="891"/>
      <c r="OKS729" s="891"/>
      <c r="OKT729" s="891"/>
      <c r="OKU729" s="891"/>
      <c r="OKV729" s="891"/>
      <c r="OKW729" s="891"/>
      <c r="OKX729" s="891"/>
      <c r="OKY729" s="891"/>
      <c r="OKZ729" s="891"/>
      <c r="OLA729" s="891"/>
      <c r="OLB729" s="891"/>
      <c r="OLC729" s="891"/>
      <c r="OLD729" s="891"/>
      <c r="OLE729" s="891"/>
      <c r="OLF729" s="891"/>
      <c r="OLG729" s="891"/>
      <c r="OLH729" s="891"/>
      <c r="OLI729" s="89"/>
      <c r="OLJ729" s="89"/>
      <c r="OLK729" s="89"/>
      <c r="OLL729" s="89"/>
      <c r="OLM729" s="89"/>
      <c r="OLN729" s="891"/>
      <c r="OLO729" s="891"/>
      <c r="OLP729" s="89"/>
      <c r="OLQ729" s="89"/>
      <c r="OLR729" s="891"/>
      <c r="OLS729" s="891"/>
      <c r="OLT729" s="89"/>
      <c r="OLU729" s="89"/>
      <c r="OLV729" s="891"/>
      <c r="OLW729" s="891"/>
      <c r="OLX729" s="891"/>
      <c r="OLY729" s="891"/>
      <c r="OLZ729" s="891"/>
      <c r="OMA729" s="891"/>
      <c r="OMB729" s="891"/>
      <c r="OMC729" s="89"/>
      <c r="OMD729" s="89"/>
      <c r="OME729" s="891"/>
      <c r="OMF729" s="891"/>
      <c r="OMG729" s="89"/>
      <c r="OMH729" s="89"/>
      <c r="OMI729" s="891"/>
      <c r="OMJ729" s="891"/>
      <c r="OMK729" s="891"/>
      <c r="OML729" s="891"/>
      <c r="OMM729" s="891"/>
      <c r="OMN729" s="204"/>
      <c r="OMO729" s="108"/>
      <c r="OMP729" s="891"/>
      <c r="OMQ729" s="891"/>
      <c r="OMR729" s="891"/>
      <c r="OMS729" s="891"/>
      <c r="OMT729" s="891"/>
      <c r="OMU729" s="891"/>
      <c r="OMV729" s="891"/>
      <c r="OMW729" s="169"/>
      <c r="OMX729" s="169"/>
      <c r="OMY729" s="169"/>
      <c r="OMZ729" s="169"/>
      <c r="ONA729" s="169"/>
      <c r="ONB729" s="169"/>
      <c r="ONC729" s="169"/>
      <c r="OND729" s="169"/>
      <c r="ONE729" s="169"/>
      <c r="ONF729" s="169"/>
      <c r="ONG729" s="169"/>
      <c r="ONH729" s="169"/>
      <c r="ONI729" s="169"/>
      <c r="ONJ729" s="169"/>
      <c r="ONK729" s="169"/>
      <c r="ONL729" s="169"/>
      <c r="ONM729" s="169"/>
      <c r="ONN729" s="169"/>
      <c r="ONO729" s="169"/>
      <c r="ONP729" s="169"/>
      <c r="ONQ729" s="169"/>
      <c r="ONR729" s="169"/>
      <c r="ONS729" s="169"/>
      <c r="ONT729" s="169"/>
      <c r="ONU729" s="169"/>
      <c r="ONV729" s="169"/>
      <c r="ONW729" s="169"/>
      <c r="ONX729" s="169"/>
      <c r="ONY729" s="169"/>
      <c r="ONZ729" s="169"/>
      <c r="OOA729" s="169"/>
      <c r="OOB729" s="169"/>
      <c r="OOC729" s="169"/>
      <c r="OOD729" s="169"/>
      <c r="OOE729" s="169"/>
      <c r="OOF729" s="169"/>
      <c r="OOG729" s="169"/>
      <c r="OOH729" s="169"/>
      <c r="OOI729" s="169"/>
      <c r="OOJ729" s="169"/>
      <c r="OOK729" s="169"/>
      <c r="OOL729" s="169"/>
      <c r="OOM729" s="169"/>
      <c r="OON729" s="169"/>
      <c r="OOO729" s="891"/>
      <c r="OOP729" s="891"/>
      <c r="OOQ729" s="891"/>
      <c r="OOR729" s="891"/>
      <c r="OOS729" s="891"/>
      <c r="OOT729" s="891"/>
      <c r="OOU729" s="891"/>
      <c r="OOV729" s="891"/>
      <c r="OOW729" s="891"/>
      <c r="OOX729" s="891"/>
      <c r="OOY729" s="891"/>
      <c r="OOZ729" s="891"/>
      <c r="OPA729" s="891"/>
      <c r="OPB729" s="891"/>
      <c r="OPC729" s="891"/>
      <c r="OPD729" s="891"/>
      <c r="OPE729" s="891"/>
      <c r="OPF729" s="891"/>
      <c r="OPG729" s="891"/>
      <c r="OPH729" s="891"/>
      <c r="OPI729" s="891"/>
      <c r="OPJ729" s="891"/>
      <c r="OPK729" s="891"/>
      <c r="OPL729" s="891"/>
      <c r="OPM729" s="89"/>
      <c r="OPN729" s="89"/>
      <c r="OPO729" s="89"/>
      <c r="OPP729" s="89"/>
      <c r="OPQ729" s="89"/>
      <c r="OPR729" s="891"/>
      <c r="OPS729" s="891"/>
      <c r="OPT729" s="89"/>
      <c r="OPU729" s="89"/>
      <c r="OPV729" s="891"/>
      <c r="OPW729" s="891"/>
      <c r="OPX729" s="89"/>
      <c r="OPY729" s="89"/>
      <c r="OPZ729" s="891"/>
      <c r="OQA729" s="891"/>
      <c r="OQB729" s="891"/>
      <c r="OQC729" s="891"/>
      <c r="OQD729" s="891"/>
      <c r="OQE729" s="891"/>
      <c r="OQF729" s="891"/>
      <c r="OQG729" s="89"/>
      <c r="OQH729" s="89"/>
      <c r="OQI729" s="891"/>
      <c r="OQJ729" s="891"/>
      <c r="OQK729" s="89"/>
      <c r="OQL729" s="89"/>
      <c r="OQM729" s="891"/>
      <c r="OQN729" s="891"/>
      <c r="OQO729" s="891"/>
      <c r="OQP729" s="891"/>
      <c r="OQQ729" s="891"/>
      <c r="OQR729" s="204"/>
      <c r="OQS729" s="108"/>
      <c r="OQT729" s="891"/>
      <c r="OQU729" s="891"/>
      <c r="OQV729" s="891"/>
      <c r="OQW729" s="891"/>
      <c r="OQX729" s="891"/>
      <c r="OQY729" s="891"/>
      <c r="OQZ729" s="891"/>
      <c r="ORA729" s="169"/>
      <c r="ORB729" s="169"/>
      <c r="ORC729" s="169"/>
      <c r="ORD729" s="169"/>
      <c r="ORE729" s="169"/>
      <c r="ORF729" s="169"/>
      <c r="ORG729" s="169"/>
      <c r="ORH729" s="169"/>
      <c r="ORI729" s="169"/>
      <c r="ORJ729" s="169"/>
      <c r="ORK729" s="169"/>
      <c r="ORL729" s="169"/>
      <c r="ORM729" s="169"/>
      <c r="ORN729" s="169"/>
      <c r="ORO729" s="169"/>
      <c r="ORP729" s="169"/>
      <c r="ORQ729" s="169"/>
      <c r="ORR729" s="169"/>
      <c r="ORS729" s="169"/>
      <c r="ORT729" s="169"/>
      <c r="ORU729" s="169"/>
      <c r="ORV729" s="169"/>
      <c r="ORW729" s="169"/>
      <c r="ORX729" s="169"/>
      <c r="ORY729" s="169"/>
      <c r="ORZ729" s="169"/>
      <c r="OSA729" s="169"/>
      <c r="OSB729" s="169"/>
      <c r="OSC729" s="169"/>
      <c r="OSD729" s="169"/>
      <c r="OSE729" s="169"/>
      <c r="OSF729" s="169"/>
      <c r="OSG729" s="169"/>
      <c r="OSH729" s="169"/>
      <c r="OSI729" s="169"/>
      <c r="OSJ729" s="169"/>
      <c r="OSK729" s="169"/>
      <c r="OSL729" s="169"/>
      <c r="OSM729" s="169"/>
      <c r="OSN729" s="169"/>
      <c r="OSO729" s="169"/>
      <c r="OSP729" s="169"/>
      <c r="OSQ729" s="169"/>
      <c r="OSR729" s="169"/>
      <c r="OSS729" s="891"/>
      <c r="OST729" s="891"/>
      <c r="OSU729" s="891"/>
      <c r="OSV729" s="891"/>
      <c r="OSW729" s="891"/>
      <c r="OSX729" s="891"/>
      <c r="OSY729" s="891"/>
      <c r="OSZ729" s="891"/>
      <c r="OTA729" s="891"/>
      <c r="OTB729" s="891"/>
      <c r="OTC729" s="891"/>
      <c r="OTD729" s="891"/>
      <c r="OTE729" s="891"/>
      <c r="OTF729" s="891"/>
      <c r="OTG729" s="891"/>
      <c r="OTH729" s="891"/>
      <c r="OTI729" s="891"/>
      <c r="OTJ729" s="891"/>
      <c r="OTK729" s="891"/>
      <c r="OTL729" s="891"/>
      <c r="OTM729" s="891"/>
      <c r="OTN729" s="891"/>
      <c r="OTO729" s="891"/>
      <c r="OTP729" s="891"/>
      <c r="OTQ729" s="89"/>
      <c r="OTR729" s="89"/>
      <c r="OTS729" s="89"/>
      <c r="OTT729" s="89"/>
      <c r="OTU729" s="89"/>
      <c r="OTV729" s="891"/>
      <c r="OTW729" s="891"/>
      <c r="OTX729" s="89"/>
      <c r="OTY729" s="89"/>
      <c r="OTZ729" s="891"/>
      <c r="OUA729" s="891"/>
      <c r="OUB729" s="89"/>
      <c r="OUC729" s="89"/>
      <c r="OUD729" s="891"/>
      <c r="OUE729" s="891"/>
      <c r="OUF729" s="891"/>
      <c r="OUG729" s="891"/>
      <c r="OUH729" s="891"/>
      <c r="OUI729" s="891"/>
      <c r="OUJ729" s="891"/>
      <c r="OUK729" s="89"/>
      <c r="OUL729" s="89"/>
      <c r="OUM729" s="891"/>
      <c r="OUN729" s="891"/>
      <c r="OUO729" s="89"/>
      <c r="OUP729" s="89"/>
      <c r="OUQ729" s="891"/>
      <c r="OUR729" s="891"/>
      <c r="OUS729" s="891"/>
      <c r="OUT729" s="891"/>
      <c r="OUU729" s="891"/>
      <c r="OUV729" s="204"/>
      <c r="OUW729" s="108"/>
      <c r="OUX729" s="891"/>
      <c r="OUY729" s="891"/>
      <c r="OUZ729" s="891"/>
      <c r="OVA729" s="891"/>
      <c r="OVB729" s="891"/>
      <c r="OVC729" s="891"/>
      <c r="OVD729" s="891"/>
      <c r="OVE729" s="169"/>
      <c r="OVF729" s="169"/>
      <c r="OVG729" s="169"/>
      <c r="OVH729" s="169"/>
      <c r="OVI729" s="169"/>
      <c r="OVJ729" s="169"/>
      <c r="OVK729" s="169"/>
      <c r="OVL729" s="169"/>
      <c r="OVM729" s="169"/>
      <c r="OVN729" s="169"/>
      <c r="OVO729" s="169"/>
      <c r="OVP729" s="169"/>
      <c r="OVQ729" s="169"/>
      <c r="OVR729" s="169"/>
      <c r="OVS729" s="169"/>
      <c r="OVT729" s="169"/>
      <c r="OVU729" s="169"/>
      <c r="OVV729" s="169"/>
      <c r="OVW729" s="169"/>
      <c r="OVX729" s="169"/>
      <c r="OVY729" s="169"/>
      <c r="OVZ729" s="169"/>
      <c r="OWA729" s="169"/>
      <c r="OWB729" s="169"/>
      <c r="OWC729" s="169"/>
      <c r="OWD729" s="169"/>
      <c r="OWE729" s="169"/>
      <c r="OWF729" s="169"/>
      <c r="OWG729" s="169"/>
      <c r="OWH729" s="169"/>
      <c r="OWI729" s="169"/>
      <c r="OWJ729" s="169"/>
      <c r="OWK729" s="169"/>
      <c r="OWL729" s="169"/>
      <c r="OWM729" s="169"/>
      <c r="OWN729" s="169"/>
      <c r="OWO729" s="169"/>
      <c r="OWP729" s="169"/>
      <c r="OWQ729" s="169"/>
      <c r="OWR729" s="169"/>
      <c r="OWS729" s="169"/>
      <c r="OWT729" s="169"/>
      <c r="OWU729" s="169"/>
      <c r="OWV729" s="169"/>
      <c r="OWW729" s="891"/>
      <c r="OWX729" s="891"/>
      <c r="OWY729" s="891"/>
      <c r="OWZ729" s="891"/>
      <c r="OXA729" s="891"/>
      <c r="OXB729" s="891"/>
      <c r="OXC729" s="891"/>
      <c r="OXD729" s="891"/>
      <c r="OXE729" s="891"/>
      <c r="OXF729" s="891"/>
      <c r="OXG729" s="891"/>
      <c r="OXH729" s="891"/>
      <c r="OXI729" s="891"/>
      <c r="OXJ729" s="891"/>
      <c r="OXK729" s="891"/>
      <c r="OXL729" s="891"/>
      <c r="OXM729" s="891"/>
      <c r="OXN729" s="891"/>
      <c r="OXO729" s="891"/>
      <c r="OXP729" s="891"/>
      <c r="OXQ729" s="891"/>
      <c r="OXR729" s="891"/>
      <c r="OXS729" s="891"/>
      <c r="OXT729" s="891"/>
      <c r="OXU729" s="89"/>
      <c r="OXV729" s="89"/>
      <c r="OXW729" s="89"/>
      <c r="OXX729" s="89"/>
      <c r="OXY729" s="89"/>
      <c r="OXZ729" s="891"/>
      <c r="OYA729" s="891"/>
      <c r="OYB729" s="89"/>
      <c r="OYC729" s="89"/>
      <c r="OYD729" s="891"/>
      <c r="OYE729" s="891"/>
      <c r="OYF729" s="89"/>
      <c r="OYG729" s="89"/>
      <c r="OYH729" s="891"/>
      <c r="OYI729" s="891"/>
      <c r="OYJ729" s="891"/>
      <c r="OYK729" s="891"/>
      <c r="OYL729" s="891"/>
      <c r="OYM729" s="891"/>
      <c r="OYN729" s="891"/>
      <c r="OYO729" s="89"/>
      <c r="OYP729" s="89"/>
      <c r="OYQ729" s="891"/>
      <c r="OYR729" s="891"/>
      <c r="OYS729" s="89"/>
      <c r="OYT729" s="89"/>
      <c r="OYU729" s="891"/>
      <c r="OYV729" s="891"/>
      <c r="OYW729" s="891"/>
      <c r="OYX729" s="891"/>
      <c r="OYY729" s="891"/>
      <c r="OYZ729" s="204"/>
      <c r="OZA729" s="108"/>
      <c r="OZB729" s="891"/>
      <c r="OZC729" s="891"/>
      <c r="OZD729" s="891"/>
      <c r="OZE729" s="891"/>
      <c r="OZF729" s="891"/>
      <c r="OZG729" s="891"/>
      <c r="OZH729" s="891"/>
      <c r="OZI729" s="169"/>
      <c r="OZJ729" s="169"/>
      <c r="OZK729" s="169"/>
      <c r="OZL729" s="169"/>
      <c r="OZM729" s="169"/>
      <c r="OZN729" s="169"/>
      <c r="OZO729" s="169"/>
      <c r="OZP729" s="169"/>
      <c r="OZQ729" s="169"/>
      <c r="OZR729" s="169"/>
      <c r="OZS729" s="169"/>
      <c r="OZT729" s="169"/>
      <c r="OZU729" s="169"/>
      <c r="OZV729" s="169"/>
      <c r="OZW729" s="169"/>
      <c r="OZX729" s="169"/>
      <c r="OZY729" s="169"/>
      <c r="OZZ729" s="169"/>
      <c r="PAA729" s="169"/>
      <c r="PAB729" s="169"/>
      <c r="PAC729" s="169"/>
      <c r="PAD729" s="169"/>
      <c r="PAE729" s="169"/>
      <c r="PAF729" s="169"/>
      <c r="PAG729" s="169"/>
      <c r="PAH729" s="169"/>
      <c r="PAI729" s="169"/>
      <c r="PAJ729" s="169"/>
      <c r="PAK729" s="169"/>
      <c r="PAL729" s="169"/>
      <c r="PAM729" s="169"/>
      <c r="PAN729" s="169"/>
      <c r="PAO729" s="169"/>
      <c r="PAP729" s="169"/>
      <c r="PAQ729" s="169"/>
      <c r="PAR729" s="169"/>
      <c r="PAS729" s="169"/>
      <c r="PAT729" s="169"/>
      <c r="PAU729" s="169"/>
      <c r="PAV729" s="169"/>
      <c r="PAW729" s="169"/>
      <c r="PAX729" s="169"/>
      <c r="PAY729" s="169"/>
      <c r="PAZ729" s="169"/>
      <c r="PBA729" s="891"/>
      <c r="PBB729" s="891"/>
      <c r="PBC729" s="891"/>
      <c r="PBD729" s="891"/>
      <c r="PBE729" s="891"/>
      <c r="PBF729" s="891"/>
      <c r="PBG729" s="891"/>
      <c r="PBH729" s="891"/>
      <c r="PBI729" s="891"/>
      <c r="PBJ729" s="891"/>
      <c r="PBK729" s="891"/>
      <c r="PBL729" s="891"/>
      <c r="PBM729" s="891"/>
      <c r="PBN729" s="891"/>
      <c r="PBO729" s="891"/>
      <c r="PBP729" s="891"/>
      <c r="PBQ729" s="891"/>
      <c r="PBR729" s="891"/>
      <c r="PBS729" s="891"/>
      <c r="PBT729" s="891"/>
      <c r="PBU729" s="891"/>
      <c r="PBV729" s="891"/>
      <c r="PBW729" s="891"/>
      <c r="PBX729" s="891"/>
      <c r="PBY729" s="89"/>
      <c r="PBZ729" s="89"/>
      <c r="PCA729" s="89"/>
      <c r="PCB729" s="89"/>
      <c r="PCC729" s="89"/>
      <c r="PCD729" s="891"/>
      <c r="PCE729" s="891"/>
      <c r="PCF729" s="89"/>
      <c r="PCG729" s="89"/>
      <c r="PCH729" s="891"/>
      <c r="PCI729" s="891"/>
      <c r="PCJ729" s="89"/>
      <c r="PCK729" s="89"/>
      <c r="PCL729" s="891"/>
      <c r="PCM729" s="891"/>
      <c r="PCN729" s="891"/>
      <c r="PCO729" s="891"/>
      <c r="PCP729" s="891"/>
      <c r="PCQ729" s="891"/>
      <c r="PCR729" s="891"/>
      <c r="PCS729" s="89"/>
      <c r="PCT729" s="89"/>
      <c r="PCU729" s="891"/>
      <c r="PCV729" s="891"/>
      <c r="PCW729" s="89"/>
      <c r="PCX729" s="89"/>
      <c r="PCY729" s="891"/>
      <c r="PCZ729" s="891"/>
      <c r="PDA729" s="891"/>
      <c r="PDB729" s="891"/>
      <c r="PDC729" s="891"/>
      <c r="PDD729" s="204"/>
      <c r="PDE729" s="108"/>
      <c r="PDF729" s="891"/>
      <c r="PDG729" s="891"/>
      <c r="PDH729" s="891"/>
      <c r="PDI729" s="891"/>
      <c r="PDJ729" s="891"/>
      <c r="PDK729" s="891"/>
      <c r="PDL729" s="891"/>
      <c r="PDM729" s="169"/>
      <c r="PDN729" s="169"/>
      <c r="PDO729" s="169"/>
      <c r="PDP729" s="169"/>
      <c r="PDQ729" s="169"/>
      <c r="PDR729" s="169"/>
      <c r="PDS729" s="169"/>
      <c r="PDT729" s="169"/>
      <c r="PDU729" s="169"/>
      <c r="PDV729" s="169"/>
      <c r="PDW729" s="169"/>
      <c r="PDX729" s="169"/>
      <c r="PDY729" s="169"/>
      <c r="PDZ729" s="169"/>
      <c r="PEA729" s="169"/>
      <c r="PEB729" s="169"/>
      <c r="PEC729" s="169"/>
      <c r="PED729" s="169"/>
      <c r="PEE729" s="169"/>
      <c r="PEF729" s="169"/>
      <c r="PEG729" s="169"/>
      <c r="PEH729" s="169"/>
      <c r="PEI729" s="169"/>
      <c r="PEJ729" s="169"/>
      <c r="PEK729" s="169"/>
      <c r="PEL729" s="169"/>
      <c r="PEM729" s="169"/>
      <c r="PEN729" s="169"/>
      <c r="PEO729" s="169"/>
      <c r="PEP729" s="169"/>
      <c r="PEQ729" s="169"/>
      <c r="PER729" s="169"/>
      <c r="PES729" s="169"/>
      <c r="PET729" s="169"/>
      <c r="PEU729" s="169"/>
      <c r="PEV729" s="169"/>
      <c r="PEW729" s="169"/>
      <c r="PEX729" s="169"/>
      <c r="PEY729" s="169"/>
      <c r="PEZ729" s="169"/>
      <c r="PFA729" s="169"/>
      <c r="PFB729" s="169"/>
      <c r="PFC729" s="169"/>
      <c r="PFD729" s="169"/>
      <c r="PFE729" s="891"/>
      <c r="PFF729" s="891"/>
      <c r="PFG729" s="891"/>
      <c r="PFH729" s="891"/>
      <c r="PFI729" s="891"/>
      <c r="PFJ729" s="891"/>
      <c r="PFK729" s="891"/>
      <c r="PFL729" s="891"/>
      <c r="PFM729" s="891"/>
      <c r="PFN729" s="891"/>
      <c r="PFO729" s="891"/>
      <c r="PFP729" s="891"/>
      <c r="PFQ729" s="891"/>
      <c r="PFR729" s="891"/>
      <c r="PFS729" s="891"/>
      <c r="PFT729" s="891"/>
      <c r="PFU729" s="891"/>
      <c r="PFV729" s="891"/>
      <c r="PFW729" s="891"/>
      <c r="PFX729" s="891"/>
      <c r="PFY729" s="891"/>
      <c r="PFZ729" s="891"/>
      <c r="PGA729" s="891"/>
      <c r="PGB729" s="891"/>
      <c r="PGC729" s="89"/>
      <c r="PGD729" s="89"/>
      <c r="PGE729" s="89"/>
      <c r="PGF729" s="89"/>
      <c r="PGG729" s="89"/>
      <c r="PGH729" s="891"/>
      <c r="PGI729" s="891"/>
      <c r="PGJ729" s="89"/>
      <c r="PGK729" s="89"/>
      <c r="PGL729" s="891"/>
      <c r="PGM729" s="891"/>
      <c r="PGN729" s="89"/>
      <c r="PGO729" s="89"/>
      <c r="PGP729" s="891"/>
      <c r="PGQ729" s="891"/>
      <c r="PGR729" s="891"/>
      <c r="PGS729" s="891"/>
      <c r="PGT729" s="891"/>
      <c r="PGU729" s="891"/>
      <c r="PGV729" s="891"/>
      <c r="PGW729" s="89"/>
      <c r="PGX729" s="89"/>
      <c r="PGY729" s="891"/>
      <c r="PGZ729" s="891"/>
      <c r="PHA729" s="89"/>
      <c r="PHB729" s="89"/>
      <c r="PHC729" s="891"/>
      <c r="PHD729" s="891"/>
      <c r="PHE729" s="891"/>
      <c r="PHF729" s="891"/>
      <c r="PHG729" s="891"/>
      <c r="PHH729" s="204"/>
      <c r="PHI729" s="108"/>
      <c r="PHJ729" s="891"/>
      <c r="PHK729" s="891"/>
      <c r="PHL729" s="891"/>
      <c r="PHM729" s="891"/>
      <c r="PHN729" s="891"/>
      <c r="PHO729" s="891"/>
      <c r="PHP729" s="891"/>
      <c r="PHQ729" s="169"/>
      <c r="PHR729" s="169"/>
      <c r="PHS729" s="169"/>
      <c r="PHT729" s="169"/>
      <c r="PHU729" s="169"/>
      <c r="PHV729" s="169"/>
      <c r="PHW729" s="169"/>
      <c r="PHX729" s="169"/>
      <c r="PHY729" s="169"/>
      <c r="PHZ729" s="169"/>
      <c r="PIA729" s="169"/>
      <c r="PIB729" s="169"/>
      <c r="PIC729" s="169"/>
      <c r="PID729" s="169"/>
      <c r="PIE729" s="169"/>
      <c r="PIF729" s="169"/>
      <c r="PIG729" s="169"/>
      <c r="PIH729" s="169"/>
      <c r="PII729" s="169"/>
      <c r="PIJ729" s="169"/>
      <c r="PIK729" s="169"/>
      <c r="PIL729" s="169"/>
      <c r="PIM729" s="169"/>
      <c r="PIN729" s="169"/>
      <c r="PIO729" s="169"/>
      <c r="PIP729" s="169"/>
      <c r="PIQ729" s="169"/>
      <c r="PIR729" s="169"/>
      <c r="PIS729" s="169"/>
      <c r="PIT729" s="169"/>
      <c r="PIU729" s="169"/>
      <c r="PIV729" s="169"/>
      <c r="PIW729" s="169"/>
      <c r="PIX729" s="169"/>
      <c r="PIY729" s="169"/>
      <c r="PIZ729" s="169"/>
      <c r="PJA729" s="169"/>
      <c r="PJB729" s="169"/>
      <c r="PJC729" s="169"/>
      <c r="PJD729" s="169"/>
      <c r="PJE729" s="169"/>
      <c r="PJF729" s="169"/>
      <c r="PJG729" s="169"/>
      <c r="PJH729" s="169"/>
      <c r="PJI729" s="891"/>
      <c r="PJJ729" s="891"/>
      <c r="PJK729" s="891"/>
      <c r="PJL729" s="891"/>
      <c r="PJM729" s="891"/>
      <c r="PJN729" s="891"/>
      <c r="PJO729" s="891"/>
      <c r="PJP729" s="891"/>
      <c r="PJQ729" s="891"/>
      <c r="PJR729" s="891"/>
      <c r="PJS729" s="891"/>
      <c r="PJT729" s="891"/>
      <c r="PJU729" s="891"/>
      <c r="PJV729" s="891"/>
      <c r="PJW729" s="891"/>
      <c r="PJX729" s="891"/>
      <c r="PJY729" s="891"/>
      <c r="PJZ729" s="891"/>
      <c r="PKA729" s="891"/>
      <c r="PKB729" s="891"/>
      <c r="PKC729" s="891"/>
      <c r="PKD729" s="891"/>
      <c r="PKE729" s="891"/>
      <c r="PKF729" s="891"/>
      <c r="PKG729" s="89"/>
      <c r="PKH729" s="89"/>
      <c r="PKI729" s="89"/>
      <c r="PKJ729" s="89"/>
      <c r="PKK729" s="89"/>
      <c r="PKL729" s="891"/>
      <c r="PKM729" s="891"/>
      <c r="PKN729" s="89"/>
      <c r="PKO729" s="89"/>
      <c r="PKP729" s="891"/>
      <c r="PKQ729" s="891"/>
      <c r="PKR729" s="89"/>
      <c r="PKS729" s="89"/>
      <c r="PKT729" s="891"/>
      <c r="PKU729" s="891"/>
      <c r="PKV729" s="891"/>
      <c r="PKW729" s="891"/>
      <c r="PKX729" s="891"/>
      <c r="PKY729" s="891"/>
      <c r="PKZ729" s="891"/>
      <c r="PLA729" s="89"/>
      <c r="PLB729" s="89"/>
      <c r="PLC729" s="891"/>
      <c r="PLD729" s="891"/>
      <c r="PLE729" s="89"/>
      <c r="PLF729" s="89"/>
      <c r="PLG729" s="891"/>
      <c r="PLH729" s="891"/>
      <c r="PLI729" s="891"/>
      <c r="PLJ729" s="891"/>
      <c r="PLK729" s="891"/>
      <c r="PLL729" s="204"/>
      <c r="PLM729" s="108"/>
      <c r="PLN729" s="891"/>
      <c r="PLO729" s="891"/>
      <c r="PLP729" s="891"/>
      <c r="PLQ729" s="891"/>
      <c r="PLR729" s="891"/>
      <c r="PLS729" s="891"/>
      <c r="PLT729" s="891"/>
      <c r="PLU729" s="169"/>
      <c r="PLV729" s="169"/>
      <c r="PLW729" s="169"/>
      <c r="PLX729" s="169"/>
      <c r="PLY729" s="169"/>
      <c r="PLZ729" s="169"/>
      <c r="PMA729" s="169"/>
      <c r="PMB729" s="169"/>
      <c r="PMC729" s="169"/>
      <c r="PMD729" s="169"/>
      <c r="PME729" s="169"/>
      <c r="PMF729" s="169"/>
      <c r="PMG729" s="169"/>
      <c r="PMH729" s="169"/>
      <c r="PMI729" s="169"/>
      <c r="PMJ729" s="169"/>
      <c r="PMK729" s="169"/>
      <c r="PML729" s="169"/>
      <c r="PMM729" s="169"/>
      <c r="PMN729" s="169"/>
      <c r="PMO729" s="169"/>
      <c r="PMP729" s="169"/>
      <c r="PMQ729" s="169"/>
      <c r="PMR729" s="169"/>
      <c r="PMS729" s="169"/>
      <c r="PMT729" s="169"/>
      <c r="PMU729" s="169"/>
      <c r="PMV729" s="169"/>
      <c r="PMW729" s="169"/>
      <c r="PMX729" s="169"/>
      <c r="PMY729" s="169"/>
      <c r="PMZ729" s="169"/>
      <c r="PNA729" s="169"/>
      <c r="PNB729" s="169"/>
      <c r="PNC729" s="169"/>
      <c r="PND729" s="169"/>
      <c r="PNE729" s="169"/>
      <c r="PNF729" s="169"/>
      <c r="PNG729" s="169"/>
      <c r="PNH729" s="169"/>
      <c r="PNI729" s="169"/>
      <c r="PNJ729" s="169"/>
      <c r="PNK729" s="169"/>
      <c r="PNL729" s="169"/>
      <c r="PNM729" s="891"/>
      <c r="PNN729" s="891"/>
      <c r="PNO729" s="891"/>
      <c r="PNP729" s="891"/>
      <c r="PNQ729" s="891"/>
      <c r="PNR729" s="891"/>
      <c r="PNS729" s="891"/>
      <c r="PNT729" s="891"/>
      <c r="PNU729" s="891"/>
      <c r="PNV729" s="891"/>
      <c r="PNW729" s="891"/>
      <c r="PNX729" s="891"/>
      <c r="PNY729" s="891"/>
      <c r="PNZ729" s="891"/>
      <c r="POA729" s="891"/>
      <c r="POB729" s="891"/>
      <c r="POC729" s="891"/>
      <c r="POD729" s="891"/>
      <c r="POE729" s="891"/>
      <c r="POF729" s="891"/>
      <c r="POG729" s="891"/>
      <c r="POH729" s="891"/>
      <c r="POI729" s="891"/>
      <c r="POJ729" s="891"/>
      <c r="POK729" s="89"/>
      <c r="POL729" s="89"/>
      <c r="POM729" s="89"/>
      <c r="PON729" s="89"/>
      <c r="POO729" s="89"/>
      <c r="POP729" s="891"/>
      <c r="POQ729" s="891"/>
      <c r="POR729" s="89"/>
      <c r="POS729" s="89"/>
      <c r="POT729" s="891"/>
      <c r="POU729" s="891"/>
      <c r="POV729" s="89"/>
      <c r="POW729" s="89"/>
      <c r="POX729" s="891"/>
      <c r="POY729" s="891"/>
      <c r="POZ729" s="891"/>
      <c r="PPA729" s="891"/>
      <c r="PPB729" s="891"/>
      <c r="PPC729" s="891"/>
      <c r="PPD729" s="891"/>
      <c r="PPE729" s="89"/>
      <c r="PPF729" s="89"/>
      <c r="PPG729" s="891"/>
      <c r="PPH729" s="891"/>
      <c r="PPI729" s="89"/>
      <c r="PPJ729" s="89"/>
      <c r="PPK729" s="891"/>
      <c r="PPL729" s="891"/>
      <c r="PPM729" s="891"/>
      <c r="PPN729" s="891"/>
      <c r="PPO729" s="891"/>
      <c r="PPP729" s="204"/>
      <c r="PPQ729" s="108"/>
      <c r="PPR729" s="891"/>
      <c r="PPS729" s="891"/>
      <c r="PPT729" s="891"/>
      <c r="PPU729" s="891"/>
      <c r="PPV729" s="891"/>
      <c r="PPW729" s="891"/>
      <c r="PPX729" s="891"/>
      <c r="PPY729" s="169"/>
      <c r="PPZ729" s="169"/>
      <c r="PQA729" s="169"/>
      <c r="PQB729" s="169"/>
      <c r="PQC729" s="169"/>
      <c r="PQD729" s="169"/>
      <c r="PQE729" s="169"/>
      <c r="PQF729" s="169"/>
      <c r="PQG729" s="169"/>
      <c r="PQH729" s="169"/>
      <c r="PQI729" s="169"/>
      <c r="PQJ729" s="169"/>
      <c r="PQK729" s="169"/>
      <c r="PQL729" s="169"/>
      <c r="PQM729" s="169"/>
      <c r="PQN729" s="169"/>
      <c r="PQO729" s="169"/>
      <c r="PQP729" s="169"/>
      <c r="PQQ729" s="169"/>
      <c r="PQR729" s="169"/>
      <c r="PQS729" s="169"/>
      <c r="PQT729" s="169"/>
      <c r="PQU729" s="169"/>
      <c r="PQV729" s="169"/>
      <c r="PQW729" s="169"/>
      <c r="PQX729" s="169"/>
      <c r="PQY729" s="169"/>
      <c r="PQZ729" s="169"/>
      <c r="PRA729" s="169"/>
      <c r="PRB729" s="169"/>
      <c r="PRC729" s="169"/>
      <c r="PRD729" s="169"/>
      <c r="PRE729" s="169"/>
      <c r="PRF729" s="169"/>
      <c r="PRG729" s="169"/>
      <c r="PRH729" s="169"/>
      <c r="PRI729" s="169"/>
      <c r="PRJ729" s="169"/>
      <c r="PRK729" s="169"/>
      <c r="PRL729" s="169"/>
      <c r="PRM729" s="169"/>
      <c r="PRN729" s="169"/>
      <c r="PRO729" s="169"/>
      <c r="PRP729" s="169"/>
      <c r="PRQ729" s="891"/>
      <c r="PRR729" s="891"/>
      <c r="PRS729" s="891"/>
      <c r="PRT729" s="891"/>
      <c r="PRU729" s="891"/>
      <c r="PRV729" s="891"/>
      <c r="PRW729" s="891"/>
      <c r="PRX729" s="891"/>
      <c r="PRY729" s="891"/>
      <c r="PRZ729" s="891"/>
      <c r="PSA729" s="891"/>
      <c r="PSB729" s="891"/>
      <c r="PSC729" s="891"/>
      <c r="PSD729" s="891"/>
      <c r="PSE729" s="891"/>
      <c r="PSF729" s="891"/>
      <c r="PSG729" s="891"/>
      <c r="PSH729" s="891"/>
      <c r="PSI729" s="891"/>
      <c r="PSJ729" s="891"/>
      <c r="PSK729" s="891"/>
      <c r="PSL729" s="891"/>
      <c r="PSM729" s="891"/>
      <c r="PSN729" s="891"/>
      <c r="PSO729" s="89"/>
      <c r="PSP729" s="89"/>
      <c r="PSQ729" s="89"/>
      <c r="PSR729" s="89"/>
      <c r="PSS729" s="89"/>
      <c r="PST729" s="891"/>
      <c r="PSU729" s="891"/>
      <c r="PSV729" s="89"/>
      <c r="PSW729" s="89"/>
      <c r="PSX729" s="891"/>
      <c r="PSY729" s="891"/>
      <c r="PSZ729" s="89"/>
      <c r="PTA729" s="89"/>
      <c r="PTB729" s="891"/>
      <c r="PTC729" s="891"/>
      <c r="PTD729" s="891"/>
      <c r="PTE729" s="891"/>
      <c r="PTF729" s="891"/>
      <c r="PTG729" s="891"/>
      <c r="PTH729" s="891"/>
      <c r="PTI729" s="89"/>
      <c r="PTJ729" s="89"/>
      <c r="PTK729" s="891"/>
      <c r="PTL729" s="891"/>
      <c r="PTM729" s="89"/>
      <c r="PTN729" s="89"/>
      <c r="PTO729" s="891"/>
      <c r="PTP729" s="891"/>
      <c r="PTQ729" s="891"/>
      <c r="PTR729" s="891"/>
      <c r="PTS729" s="891"/>
      <c r="PTT729" s="204"/>
      <c r="PTU729" s="108"/>
      <c r="PTV729" s="891"/>
      <c r="PTW729" s="891"/>
      <c r="PTX729" s="891"/>
      <c r="PTY729" s="891"/>
      <c r="PTZ729" s="891"/>
      <c r="PUA729" s="891"/>
      <c r="PUB729" s="891"/>
      <c r="PUC729" s="169"/>
      <c r="PUD729" s="169"/>
      <c r="PUE729" s="169"/>
      <c r="PUF729" s="169"/>
      <c r="PUG729" s="169"/>
      <c r="PUH729" s="169"/>
      <c r="PUI729" s="169"/>
      <c r="PUJ729" s="169"/>
      <c r="PUK729" s="169"/>
      <c r="PUL729" s="169"/>
      <c r="PUM729" s="169"/>
      <c r="PUN729" s="169"/>
      <c r="PUO729" s="169"/>
      <c r="PUP729" s="169"/>
      <c r="PUQ729" s="169"/>
      <c r="PUR729" s="169"/>
      <c r="PUS729" s="169"/>
      <c r="PUT729" s="169"/>
      <c r="PUU729" s="169"/>
      <c r="PUV729" s="169"/>
      <c r="PUW729" s="169"/>
      <c r="PUX729" s="169"/>
      <c r="PUY729" s="169"/>
      <c r="PUZ729" s="169"/>
      <c r="PVA729" s="169"/>
      <c r="PVB729" s="169"/>
      <c r="PVC729" s="169"/>
      <c r="PVD729" s="169"/>
      <c r="PVE729" s="169"/>
      <c r="PVF729" s="169"/>
      <c r="PVG729" s="169"/>
      <c r="PVH729" s="169"/>
      <c r="PVI729" s="169"/>
      <c r="PVJ729" s="169"/>
      <c r="PVK729" s="169"/>
      <c r="PVL729" s="169"/>
      <c r="PVM729" s="169"/>
      <c r="PVN729" s="169"/>
      <c r="PVO729" s="169"/>
      <c r="PVP729" s="169"/>
      <c r="PVQ729" s="169"/>
      <c r="PVR729" s="169"/>
      <c r="PVS729" s="169"/>
      <c r="PVT729" s="169"/>
      <c r="PVU729" s="891"/>
      <c r="PVV729" s="891"/>
      <c r="PVW729" s="891"/>
      <c r="PVX729" s="891"/>
      <c r="PVY729" s="891"/>
      <c r="PVZ729" s="891"/>
      <c r="PWA729" s="891"/>
      <c r="PWB729" s="891"/>
      <c r="PWC729" s="891"/>
      <c r="PWD729" s="891"/>
      <c r="PWE729" s="891"/>
      <c r="PWF729" s="891"/>
      <c r="PWG729" s="891"/>
      <c r="PWH729" s="891"/>
      <c r="PWI729" s="891"/>
      <c r="PWJ729" s="891"/>
      <c r="PWK729" s="891"/>
      <c r="PWL729" s="891"/>
      <c r="PWM729" s="891"/>
      <c r="PWN729" s="891"/>
      <c r="PWO729" s="891"/>
      <c r="PWP729" s="891"/>
      <c r="PWQ729" s="891"/>
      <c r="PWR729" s="891"/>
      <c r="PWS729" s="89"/>
      <c r="PWT729" s="89"/>
      <c r="PWU729" s="89"/>
      <c r="PWV729" s="89"/>
      <c r="PWW729" s="89"/>
      <c r="PWX729" s="891"/>
      <c r="PWY729" s="891"/>
      <c r="PWZ729" s="89"/>
      <c r="PXA729" s="89"/>
      <c r="PXB729" s="891"/>
      <c r="PXC729" s="891"/>
      <c r="PXD729" s="89"/>
      <c r="PXE729" s="89"/>
      <c r="PXF729" s="891"/>
      <c r="PXG729" s="891"/>
      <c r="PXH729" s="891"/>
      <c r="PXI729" s="891"/>
      <c r="PXJ729" s="891"/>
      <c r="PXK729" s="891"/>
      <c r="PXL729" s="891"/>
      <c r="PXM729" s="89"/>
      <c r="PXN729" s="89"/>
      <c r="PXO729" s="891"/>
      <c r="PXP729" s="891"/>
      <c r="PXQ729" s="89"/>
      <c r="PXR729" s="89"/>
      <c r="PXS729" s="891"/>
      <c r="PXT729" s="891"/>
      <c r="PXU729" s="891"/>
      <c r="PXV729" s="891"/>
      <c r="PXW729" s="891"/>
      <c r="PXX729" s="204"/>
      <c r="PXY729" s="108"/>
      <c r="PXZ729" s="891"/>
      <c r="PYA729" s="891"/>
      <c r="PYB729" s="891"/>
      <c r="PYC729" s="891"/>
      <c r="PYD729" s="891"/>
      <c r="PYE729" s="891"/>
      <c r="PYF729" s="891"/>
      <c r="PYG729" s="169"/>
      <c r="PYH729" s="169"/>
      <c r="PYI729" s="169"/>
      <c r="PYJ729" s="169"/>
      <c r="PYK729" s="169"/>
      <c r="PYL729" s="169"/>
      <c r="PYM729" s="169"/>
      <c r="PYN729" s="169"/>
      <c r="PYO729" s="169"/>
      <c r="PYP729" s="169"/>
      <c r="PYQ729" s="169"/>
      <c r="PYR729" s="169"/>
      <c r="PYS729" s="169"/>
      <c r="PYT729" s="169"/>
      <c r="PYU729" s="169"/>
      <c r="PYV729" s="169"/>
      <c r="PYW729" s="169"/>
      <c r="PYX729" s="169"/>
      <c r="PYY729" s="169"/>
      <c r="PYZ729" s="169"/>
      <c r="PZA729" s="169"/>
      <c r="PZB729" s="169"/>
      <c r="PZC729" s="169"/>
      <c r="PZD729" s="169"/>
      <c r="PZE729" s="169"/>
      <c r="PZF729" s="169"/>
      <c r="PZG729" s="169"/>
      <c r="PZH729" s="169"/>
      <c r="PZI729" s="169"/>
      <c r="PZJ729" s="169"/>
      <c r="PZK729" s="169"/>
      <c r="PZL729" s="169"/>
      <c r="PZM729" s="169"/>
      <c r="PZN729" s="169"/>
      <c r="PZO729" s="169"/>
      <c r="PZP729" s="169"/>
      <c r="PZQ729" s="169"/>
      <c r="PZR729" s="169"/>
      <c r="PZS729" s="169"/>
      <c r="PZT729" s="169"/>
      <c r="PZU729" s="169"/>
      <c r="PZV729" s="169"/>
      <c r="PZW729" s="169"/>
      <c r="PZX729" s="169"/>
      <c r="PZY729" s="891"/>
      <c r="PZZ729" s="891"/>
      <c r="QAA729" s="891"/>
      <c r="QAB729" s="891"/>
      <c r="QAC729" s="891"/>
      <c r="QAD729" s="891"/>
      <c r="QAE729" s="891"/>
      <c r="QAF729" s="891"/>
      <c r="QAG729" s="891"/>
      <c r="QAH729" s="891"/>
      <c r="QAI729" s="891"/>
      <c r="QAJ729" s="891"/>
      <c r="QAK729" s="891"/>
      <c r="QAL729" s="891"/>
      <c r="QAM729" s="891"/>
      <c r="QAN729" s="891"/>
      <c r="QAO729" s="891"/>
      <c r="QAP729" s="891"/>
      <c r="QAQ729" s="891"/>
      <c r="QAR729" s="891"/>
      <c r="QAS729" s="891"/>
      <c r="QAT729" s="891"/>
      <c r="QAU729" s="891"/>
      <c r="QAV729" s="891"/>
      <c r="QAW729" s="89"/>
      <c r="QAX729" s="89"/>
      <c r="QAY729" s="89"/>
      <c r="QAZ729" s="89"/>
      <c r="QBA729" s="89"/>
      <c r="QBB729" s="891"/>
      <c r="QBC729" s="891"/>
      <c r="QBD729" s="89"/>
      <c r="QBE729" s="89"/>
      <c r="QBF729" s="891"/>
      <c r="QBG729" s="891"/>
      <c r="QBH729" s="89"/>
      <c r="QBI729" s="89"/>
      <c r="QBJ729" s="891"/>
      <c r="QBK729" s="891"/>
      <c r="QBL729" s="891"/>
      <c r="QBM729" s="891"/>
      <c r="QBN729" s="891"/>
      <c r="QBO729" s="891"/>
      <c r="QBP729" s="891"/>
      <c r="QBQ729" s="89"/>
      <c r="QBR729" s="89"/>
      <c r="QBS729" s="891"/>
      <c r="QBT729" s="891"/>
      <c r="QBU729" s="89"/>
      <c r="QBV729" s="89"/>
      <c r="QBW729" s="891"/>
      <c r="QBX729" s="891"/>
      <c r="QBY729" s="891"/>
      <c r="QBZ729" s="891"/>
      <c r="QCA729" s="891"/>
      <c r="QCB729" s="204"/>
      <c r="QCC729" s="108"/>
      <c r="QCD729" s="891"/>
      <c r="QCE729" s="891"/>
      <c r="QCF729" s="891"/>
      <c r="QCG729" s="891"/>
      <c r="QCH729" s="891"/>
      <c r="QCI729" s="891"/>
      <c r="QCJ729" s="891"/>
      <c r="QCK729" s="169"/>
      <c r="QCL729" s="169"/>
      <c r="QCM729" s="169"/>
      <c r="QCN729" s="169"/>
      <c r="QCO729" s="169"/>
      <c r="QCP729" s="169"/>
      <c r="QCQ729" s="169"/>
      <c r="QCR729" s="169"/>
      <c r="QCS729" s="169"/>
      <c r="QCT729" s="169"/>
      <c r="QCU729" s="169"/>
      <c r="QCV729" s="169"/>
      <c r="QCW729" s="169"/>
      <c r="QCX729" s="169"/>
      <c r="QCY729" s="169"/>
      <c r="QCZ729" s="169"/>
      <c r="QDA729" s="169"/>
      <c r="QDB729" s="169"/>
      <c r="QDC729" s="169"/>
      <c r="QDD729" s="169"/>
      <c r="QDE729" s="169"/>
      <c r="QDF729" s="169"/>
      <c r="QDG729" s="169"/>
      <c r="QDH729" s="169"/>
      <c r="QDI729" s="169"/>
      <c r="QDJ729" s="169"/>
      <c r="QDK729" s="169"/>
      <c r="QDL729" s="169"/>
      <c r="QDM729" s="169"/>
      <c r="QDN729" s="169"/>
      <c r="QDO729" s="169"/>
      <c r="QDP729" s="169"/>
      <c r="QDQ729" s="169"/>
      <c r="QDR729" s="169"/>
      <c r="QDS729" s="169"/>
      <c r="QDT729" s="169"/>
      <c r="QDU729" s="169"/>
      <c r="QDV729" s="169"/>
      <c r="QDW729" s="169"/>
      <c r="QDX729" s="169"/>
      <c r="QDY729" s="169"/>
      <c r="QDZ729" s="169"/>
      <c r="QEA729" s="169"/>
      <c r="QEB729" s="169"/>
      <c r="QEC729" s="891"/>
      <c r="QED729" s="891"/>
      <c r="QEE729" s="891"/>
      <c r="QEF729" s="891"/>
      <c r="QEG729" s="891"/>
      <c r="QEH729" s="891"/>
      <c r="QEI729" s="891"/>
      <c r="QEJ729" s="891"/>
      <c r="QEK729" s="891"/>
      <c r="QEL729" s="891"/>
      <c r="QEM729" s="891"/>
      <c r="QEN729" s="891"/>
      <c r="QEO729" s="891"/>
      <c r="QEP729" s="891"/>
      <c r="QEQ729" s="891"/>
      <c r="QER729" s="891"/>
      <c r="QES729" s="891"/>
      <c r="QET729" s="891"/>
      <c r="QEU729" s="891"/>
      <c r="QEV729" s="891"/>
      <c r="QEW729" s="891"/>
      <c r="QEX729" s="891"/>
      <c r="QEY729" s="891"/>
      <c r="QEZ729" s="891"/>
      <c r="QFA729" s="89"/>
      <c r="QFB729" s="89"/>
      <c r="QFC729" s="89"/>
      <c r="QFD729" s="89"/>
      <c r="QFE729" s="89"/>
      <c r="QFF729" s="891"/>
      <c r="QFG729" s="891"/>
      <c r="QFH729" s="89"/>
      <c r="QFI729" s="89"/>
      <c r="QFJ729" s="891"/>
      <c r="QFK729" s="891"/>
      <c r="QFL729" s="89"/>
      <c r="QFM729" s="89"/>
      <c r="QFN729" s="891"/>
      <c r="QFO729" s="891"/>
      <c r="QFP729" s="891"/>
      <c r="QFQ729" s="891"/>
      <c r="QFR729" s="891"/>
      <c r="QFS729" s="891"/>
      <c r="QFT729" s="891"/>
      <c r="QFU729" s="89"/>
      <c r="QFV729" s="89"/>
      <c r="QFW729" s="891"/>
      <c r="QFX729" s="891"/>
      <c r="QFY729" s="89"/>
      <c r="QFZ729" s="89"/>
      <c r="QGA729" s="891"/>
      <c r="QGB729" s="891"/>
      <c r="QGC729" s="891"/>
      <c r="QGD729" s="891"/>
      <c r="QGE729" s="891"/>
      <c r="QGF729" s="204"/>
      <c r="QGG729" s="108"/>
      <c r="QGH729" s="891"/>
      <c r="QGI729" s="891"/>
      <c r="QGJ729" s="891"/>
      <c r="QGK729" s="891"/>
      <c r="QGL729" s="891"/>
      <c r="QGM729" s="891"/>
      <c r="QGN729" s="891"/>
      <c r="QGO729" s="169"/>
      <c r="QGP729" s="169"/>
      <c r="QGQ729" s="169"/>
      <c r="QGR729" s="169"/>
      <c r="QGS729" s="169"/>
      <c r="QGT729" s="169"/>
      <c r="QGU729" s="169"/>
      <c r="QGV729" s="169"/>
      <c r="QGW729" s="169"/>
      <c r="QGX729" s="169"/>
      <c r="QGY729" s="169"/>
      <c r="QGZ729" s="169"/>
      <c r="QHA729" s="169"/>
      <c r="QHB729" s="169"/>
      <c r="QHC729" s="169"/>
      <c r="QHD729" s="169"/>
      <c r="QHE729" s="169"/>
      <c r="QHF729" s="169"/>
      <c r="QHG729" s="169"/>
      <c r="QHH729" s="169"/>
      <c r="QHI729" s="169"/>
      <c r="QHJ729" s="169"/>
      <c r="QHK729" s="169"/>
      <c r="QHL729" s="169"/>
      <c r="QHM729" s="169"/>
      <c r="QHN729" s="169"/>
      <c r="QHO729" s="169"/>
      <c r="QHP729" s="169"/>
      <c r="QHQ729" s="169"/>
      <c r="QHR729" s="169"/>
      <c r="QHS729" s="169"/>
      <c r="QHT729" s="169"/>
      <c r="QHU729" s="169"/>
      <c r="QHV729" s="169"/>
      <c r="QHW729" s="169"/>
      <c r="QHX729" s="169"/>
      <c r="QHY729" s="169"/>
      <c r="QHZ729" s="169"/>
      <c r="QIA729" s="169"/>
      <c r="QIB729" s="169"/>
      <c r="QIC729" s="169"/>
      <c r="QID729" s="169"/>
      <c r="QIE729" s="169"/>
      <c r="QIF729" s="169"/>
      <c r="QIG729" s="891"/>
      <c r="QIH729" s="891"/>
      <c r="QII729" s="891"/>
      <c r="QIJ729" s="891"/>
      <c r="QIK729" s="891"/>
      <c r="QIL729" s="891"/>
      <c r="QIM729" s="891"/>
      <c r="QIN729" s="891"/>
      <c r="QIO729" s="891"/>
      <c r="QIP729" s="891"/>
      <c r="QIQ729" s="891"/>
      <c r="QIR729" s="891"/>
      <c r="QIS729" s="891"/>
      <c r="QIT729" s="891"/>
      <c r="QIU729" s="891"/>
      <c r="QIV729" s="891"/>
      <c r="QIW729" s="891"/>
      <c r="QIX729" s="891"/>
      <c r="QIY729" s="891"/>
      <c r="QIZ729" s="891"/>
      <c r="QJA729" s="891"/>
      <c r="QJB729" s="891"/>
      <c r="QJC729" s="891"/>
      <c r="QJD729" s="891"/>
      <c r="QJE729" s="89"/>
      <c r="QJF729" s="89"/>
      <c r="QJG729" s="89"/>
      <c r="QJH729" s="89"/>
      <c r="QJI729" s="89"/>
      <c r="QJJ729" s="891"/>
      <c r="QJK729" s="891"/>
      <c r="QJL729" s="89"/>
      <c r="QJM729" s="89"/>
      <c r="QJN729" s="891"/>
      <c r="QJO729" s="891"/>
      <c r="QJP729" s="89"/>
      <c r="QJQ729" s="89"/>
      <c r="QJR729" s="891"/>
      <c r="QJS729" s="891"/>
      <c r="QJT729" s="891"/>
      <c r="QJU729" s="891"/>
      <c r="QJV729" s="891"/>
      <c r="QJW729" s="891"/>
      <c r="QJX729" s="891"/>
      <c r="QJY729" s="89"/>
      <c r="QJZ729" s="89"/>
      <c r="QKA729" s="891"/>
      <c r="QKB729" s="891"/>
      <c r="QKC729" s="89"/>
      <c r="QKD729" s="89"/>
      <c r="QKE729" s="891"/>
      <c r="QKF729" s="891"/>
      <c r="QKG729" s="891"/>
      <c r="QKH729" s="891"/>
      <c r="QKI729" s="891"/>
      <c r="QKJ729" s="204"/>
      <c r="QKK729" s="108"/>
      <c r="QKL729" s="891"/>
      <c r="QKM729" s="891"/>
      <c r="QKN729" s="891"/>
      <c r="QKO729" s="891"/>
      <c r="QKP729" s="891"/>
      <c r="QKQ729" s="891"/>
      <c r="QKR729" s="891"/>
      <c r="QKS729" s="169"/>
      <c r="QKT729" s="169"/>
      <c r="QKU729" s="169"/>
      <c r="QKV729" s="169"/>
      <c r="QKW729" s="169"/>
      <c r="QKX729" s="169"/>
      <c r="QKY729" s="169"/>
      <c r="QKZ729" s="169"/>
      <c r="QLA729" s="169"/>
      <c r="QLB729" s="169"/>
      <c r="QLC729" s="169"/>
      <c r="QLD729" s="169"/>
      <c r="QLE729" s="169"/>
      <c r="QLF729" s="169"/>
      <c r="QLG729" s="169"/>
      <c r="QLH729" s="169"/>
      <c r="QLI729" s="169"/>
      <c r="QLJ729" s="169"/>
      <c r="QLK729" s="169"/>
      <c r="QLL729" s="169"/>
      <c r="QLM729" s="169"/>
      <c r="QLN729" s="169"/>
      <c r="QLO729" s="169"/>
      <c r="QLP729" s="169"/>
      <c r="QLQ729" s="169"/>
      <c r="QLR729" s="169"/>
      <c r="QLS729" s="169"/>
      <c r="QLT729" s="169"/>
      <c r="QLU729" s="169"/>
      <c r="QLV729" s="169"/>
      <c r="QLW729" s="169"/>
      <c r="QLX729" s="169"/>
      <c r="QLY729" s="169"/>
      <c r="QLZ729" s="169"/>
      <c r="QMA729" s="169"/>
      <c r="QMB729" s="169"/>
      <c r="QMC729" s="169"/>
      <c r="QMD729" s="169"/>
      <c r="QME729" s="169"/>
      <c r="QMF729" s="169"/>
      <c r="QMG729" s="169"/>
      <c r="QMH729" s="169"/>
      <c r="QMI729" s="169"/>
      <c r="QMJ729" s="169"/>
      <c r="QMK729" s="891"/>
      <c r="QML729" s="891"/>
      <c r="QMM729" s="891"/>
      <c r="QMN729" s="891"/>
      <c r="QMO729" s="891"/>
      <c r="QMP729" s="891"/>
      <c r="QMQ729" s="891"/>
      <c r="QMR729" s="891"/>
      <c r="QMS729" s="891"/>
      <c r="QMT729" s="891"/>
      <c r="QMU729" s="891"/>
      <c r="QMV729" s="891"/>
      <c r="QMW729" s="891"/>
      <c r="QMX729" s="891"/>
      <c r="QMY729" s="891"/>
      <c r="QMZ729" s="891"/>
      <c r="QNA729" s="891"/>
      <c r="QNB729" s="891"/>
      <c r="QNC729" s="891"/>
      <c r="QND729" s="891"/>
      <c r="QNE729" s="891"/>
      <c r="QNF729" s="891"/>
      <c r="QNG729" s="891"/>
      <c r="QNH729" s="891"/>
      <c r="QNI729" s="89"/>
      <c r="QNJ729" s="89"/>
      <c r="QNK729" s="89"/>
      <c r="QNL729" s="89"/>
      <c r="QNM729" s="89"/>
      <c r="QNN729" s="891"/>
      <c r="QNO729" s="891"/>
      <c r="QNP729" s="89"/>
      <c r="QNQ729" s="89"/>
      <c r="QNR729" s="891"/>
      <c r="QNS729" s="891"/>
      <c r="QNT729" s="89"/>
      <c r="QNU729" s="89"/>
      <c r="QNV729" s="891"/>
      <c r="QNW729" s="891"/>
      <c r="QNX729" s="891"/>
      <c r="QNY729" s="891"/>
      <c r="QNZ729" s="891"/>
      <c r="QOA729" s="891"/>
      <c r="QOB729" s="891"/>
      <c r="QOC729" s="89"/>
      <c r="QOD729" s="89"/>
      <c r="QOE729" s="891"/>
      <c r="QOF729" s="891"/>
      <c r="QOG729" s="89"/>
      <c r="QOH729" s="89"/>
      <c r="QOI729" s="891"/>
      <c r="QOJ729" s="891"/>
      <c r="QOK729" s="891"/>
      <c r="QOL729" s="891"/>
      <c r="QOM729" s="891"/>
      <c r="QON729" s="204"/>
      <c r="QOO729" s="108"/>
      <c r="QOP729" s="891"/>
      <c r="QOQ729" s="891"/>
      <c r="QOR729" s="891"/>
      <c r="QOS729" s="891"/>
      <c r="QOT729" s="891"/>
      <c r="QOU729" s="891"/>
      <c r="QOV729" s="891"/>
      <c r="QOW729" s="169"/>
      <c r="QOX729" s="169"/>
      <c r="QOY729" s="169"/>
      <c r="QOZ729" s="169"/>
      <c r="QPA729" s="169"/>
      <c r="QPB729" s="169"/>
      <c r="QPC729" s="169"/>
      <c r="QPD729" s="169"/>
      <c r="QPE729" s="169"/>
      <c r="QPF729" s="169"/>
      <c r="QPG729" s="169"/>
      <c r="QPH729" s="169"/>
      <c r="QPI729" s="169"/>
      <c r="QPJ729" s="169"/>
      <c r="QPK729" s="169"/>
      <c r="QPL729" s="169"/>
      <c r="QPM729" s="169"/>
      <c r="QPN729" s="169"/>
      <c r="QPO729" s="169"/>
      <c r="QPP729" s="169"/>
      <c r="QPQ729" s="169"/>
      <c r="QPR729" s="169"/>
      <c r="QPS729" s="169"/>
      <c r="QPT729" s="169"/>
      <c r="QPU729" s="169"/>
      <c r="QPV729" s="169"/>
      <c r="QPW729" s="169"/>
      <c r="QPX729" s="169"/>
      <c r="QPY729" s="169"/>
      <c r="QPZ729" s="169"/>
      <c r="QQA729" s="169"/>
      <c r="QQB729" s="169"/>
      <c r="QQC729" s="169"/>
      <c r="QQD729" s="169"/>
      <c r="QQE729" s="169"/>
      <c r="QQF729" s="169"/>
      <c r="QQG729" s="169"/>
      <c r="QQH729" s="169"/>
      <c r="QQI729" s="169"/>
      <c r="QQJ729" s="169"/>
      <c r="QQK729" s="169"/>
      <c r="QQL729" s="169"/>
      <c r="QQM729" s="169"/>
      <c r="QQN729" s="169"/>
      <c r="QQO729" s="891"/>
      <c r="QQP729" s="891"/>
      <c r="QQQ729" s="891"/>
      <c r="QQR729" s="891"/>
      <c r="QQS729" s="891"/>
      <c r="QQT729" s="891"/>
      <c r="QQU729" s="891"/>
      <c r="QQV729" s="891"/>
      <c r="QQW729" s="891"/>
      <c r="QQX729" s="891"/>
      <c r="QQY729" s="891"/>
      <c r="QQZ729" s="891"/>
      <c r="QRA729" s="891"/>
      <c r="QRB729" s="891"/>
      <c r="QRC729" s="891"/>
      <c r="QRD729" s="891"/>
      <c r="QRE729" s="891"/>
      <c r="QRF729" s="891"/>
      <c r="QRG729" s="891"/>
      <c r="QRH729" s="891"/>
      <c r="QRI729" s="891"/>
      <c r="QRJ729" s="891"/>
      <c r="QRK729" s="891"/>
      <c r="QRL729" s="891"/>
      <c r="QRM729" s="89"/>
      <c r="QRN729" s="89"/>
      <c r="QRO729" s="89"/>
      <c r="QRP729" s="89"/>
      <c r="QRQ729" s="89"/>
      <c r="QRR729" s="891"/>
      <c r="QRS729" s="891"/>
      <c r="QRT729" s="89"/>
      <c r="QRU729" s="89"/>
      <c r="QRV729" s="891"/>
      <c r="QRW729" s="891"/>
      <c r="QRX729" s="89"/>
      <c r="QRY729" s="89"/>
      <c r="QRZ729" s="891"/>
      <c r="QSA729" s="891"/>
      <c r="QSB729" s="891"/>
      <c r="QSC729" s="891"/>
      <c r="QSD729" s="891"/>
      <c r="QSE729" s="891"/>
      <c r="QSF729" s="891"/>
      <c r="QSG729" s="89"/>
      <c r="QSH729" s="89"/>
      <c r="QSI729" s="891"/>
      <c r="QSJ729" s="891"/>
      <c r="QSK729" s="89"/>
      <c r="QSL729" s="89"/>
      <c r="QSM729" s="891"/>
      <c r="QSN729" s="891"/>
      <c r="QSO729" s="891"/>
      <c r="QSP729" s="891"/>
      <c r="QSQ729" s="891"/>
      <c r="QSR729" s="204"/>
      <c r="QSS729" s="108"/>
      <c r="QST729" s="891"/>
      <c r="QSU729" s="891"/>
      <c r="QSV729" s="891"/>
      <c r="QSW729" s="891"/>
      <c r="QSX729" s="891"/>
      <c r="QSY729" s="891"/>
      <c r="QSZ729" s="891"/>
      <c r="QTA729" s="169"/>
      <c r="QTB729" s="169"/>
      <c r="QTC729" s="169"/>
      <c r="QTD729" s="169"/>
      <c r="QTE729" s="169"/>
      <c r="QTF729" s="169"/>
      <c r="QTG729" s="169"/>
      <c r="QTH729" s="169"/>
      <c r="QTI729" s="169"/>
      <c r="QTJ729" s="169"/>
      <c r="QTK729" s="169"/>
      <c r="QTL729" s="169"/>
      <c r="QTM729" s="169"/>
      <c r="QTN729" s="169"/>
      <c r="QTO729" s="169"/>
      <c r="QTP729" s="169"/>
      <c r="QTQ729" s="169"/>
      <c r="QTR729" s="169"/>
      <c r="QTS729" s="169"/>
      <c r="QTT729" s="169"/>
      <c r="QTU729" s="169"/>
      <c r="QTV729" s="169"/>
      <c r="QTW729" s="169"/>
      <c r="QTX729" s="169"/>
      <c r="QTY729" s="169"/>
      <c r="QTZ729" s="169"/>
      <c r="QUA729" s="169"/>
      <c r="QUB729" s="169"/>
      <c r="QUC729" s="169"/>
      <c r="QUD729" s="169"/>
      <c r="QUE729" s="169"/>
      <c r="QUF729" s="169"/>
      <c r="QUG729" s="169"/>
      <c r="QUH729" s="169"/>
      <c r="QUI729" s="169"/>
      <c r="QUJ729" s="169"/>
      <c r="QUK729" s="169"/>
      <c r="QUL729" s="169"/>
      <c r="QUM729" s="169"/>
      <c r="QUN729" s="169"/>
      <c r="QUO729" s="169"/>
      <c r="QUP729" s="169"/>
      <c r="QUQ729" s="169"/>
      <c r="QUR729" s="169"/>
      <c r="QUS729" s="891"/>
      <c r="QUT729" s="891"/>
      <c r="QUU729" s="891"/>
      <c r="QUV729" s="891"/>
      <c r="QUW729" s="891"/>
      <c r="QUX729" s="891"/>
      <c r="QUY729" s="891"/>
      <c r="QUZ729" s="891"/>
      <c r="QVA729" s="891"/>
      <c r="QVB729" s="891"/>
      <c r="QVC729" s="891"/>
      <c r="QVD729" s="891"/>
      <c r="QVE729" s="891"/>
      <c r="QVF729" s="891"/>
      <c r="QVG729" s="891"/>
      <c r="QVH729" s="891"/>
      <c r="QVI729" s="891"/>
      <c r="QVJ729" s="891"/>
      <c r="QVK729" s="891"/>
      <c r="QVL729" s="891"/>
      <c r="QVM729" s="891"/>
      <c r="QVN729" s="891"/>
      <c r="QVO729" s="891"/>
      <c r="QVP729" s="891"/>
      <c r="QVQ729" s="89"/>
      <c r="QVR729" s="89"/>
      <c r="QVS729" s="89"/>
      <c r="QVT729" s="89"/>
      <c r="QVU729" s="89"/>
      <c r="QVV729" s="891"/>
      <c r="QVW729" s="891"/>
      <c r="QVX729" s="89"/>
      <c r="QVY729" s="89"/>
      <c r="QVZ729" s="891"/>
      <c r="QWA729" s="891"/>
      <c r="QWB729" s="89"/>
      <c r="QWC729" s="89"/>
      <c r="QWD729" s="891"/>
      <c r="QWE729" s="891"/>
      <c r="QWF729" s="891"/>
      <c r="QWG729" s="891"/>
      <c r="QWH729" s="891"/>
      <c r="QWI729" s="891"/>
      <c r="QWJ729" s="891"/>
      <c r="QWK729" s="89"/>
      <c r="QWL729" s="89"/>
      <c r="QWM729" s="891"/>
      <c r="QWN729" s="891"/>
      <c r="QWO729" s="89"/>
      <c r="QWP729" s="89"/>
      <c r="QWQ729" s="891"/>
      <c r="QWR729" s="891"/>
      <c r="QWS729" s="891"/>
      <c r="QWT729" s="891"/>
      <c r="QWU729" s="891"/>
      <c r="QWV729" s="204"/>
      <c r="QWW729" s="108"/>
      <c r="QWX729" s="891"/>
      <c r="QWY729" s="891"/>
      <c r="QWZ729" s="891"/>
      <c r="QXA729" s="891"/>
      <c r="QXB729" s="891"/>
      <c r="QXC729" s="891"/>
      <c r="QXD729" s="891"/>
      <c r="QXE729" s="169"/>
      <c r="QXF729" s="169"/>
      <c r="QXG729" s="169"/>
      <c r="QXH729" s="169"/>
      <c r="QXI729" s="169"/>
      <c r="QXJ729" s="169"/>
      <c r="QXK729" s="169"/>
      <c r="QXL729" s="169"/>
      <c r="QXM729" s="169"/>
      <c r="QXN729" s="169"/>
      <c r="QXO729" s="169"/>
      <c r="QXP729" s="169"/>
      <c r="QXQ729" s="169"/>
      <c r="QXR729" s="169"/>
      <c r="QXS729" s="169"/>
      <c r="QXT729" s="169"/>
      <c r="QXU729" s="169"/>
      <c r="QXV729" s="169"/>
      <c r="QXW729" s="169"/>
      <c r="QXX729" s="169"/>
      <c r="QXY729" s="169"/>
      <c r="QXZ729" s="169"/>
      <c r="QYA729" s="169"/>
      <c r="QYB729" s="169"/>
      <c r="QYC729" s="169"/>
      <c r="QYD729" s="169"/>
      <c r="QYE729" s="169"/>
      <c r="QYF729" s="169"/>
      <c r="QYG729" s="169"/>
      <c r="QYH729" s="169"/>
      <c r="QYI729" s="169"/>
      <c r="QYJ729" s="169"/>
      <c r="QYK729" s="169"/>
      <c r="QYL729" s="169"/>
      <c r="QYM729" s="169"/>
      <c r="QYN729" s="169"/>
      <c r="QYO729" s="169"/>
      <c r="QYP729" s="169"/>
      <c r="QYQ729" s="169"/>
      <c r="QYR729" s="169"/>
      <c r="QYS729" s="169"/>
      <c r="QYT729" s="169"/>
      <c r="QYU729" s="169"/>
      <c r="QYV729" s="169"/>
      <c r="QYW729" s="891"/>
      <c r="QYX729" s="891"/>
      <c r="QYY729" s="891"/>
      <c r="QYZ729" s="891"/>
      <c r="QZA729" s="891"/>
      <c r="QZB729" s="891"/>
      <c r="QZC729" s="891"/>
      <c r="QZD729" s="891"/>
      <c r="QZE729" s="891"/>
      <c r="QZF729" s="891"/>
      <c r="QZG729" s="891"/>
      <c r="QZH729" s="891"/>
      <c r="QZI729" s="891"/>
      <c r="QZJ729" s="891"/>
      <c r="QZK729" s="891"/>
      <c r="QZL729" s="891"/>
      <c r="QZM729" s="891"/>
      <c r="QZN729" s="891"/>
      <c r="QZO729" s="891"/>
      <c r="QZP729" s="891"/>
      <c r="QZQ729" s="891"/>
      <c r="QZR729" s="891"/>
      <c r="QZS729" s="891"/>
      <c r="QZT729" s="891"/>
      <c r="QZU729" s="89"/>
      <c r="QZV729" s="89"/>
      <c r="QZW729" s="89"/>
      <c r="QZX729" s="89"/>
      <c r="QZY729" s="89"/>
      <c r="QZZ729" s="891"/>
      <c r="RAA729" s="891"/>
      <c r="RAB729" s="89"/>
      <c r="RAC729" s="89"/>
      <c r="RAD729" s="891"/>
      <c r="RAE729" s="891"/>
      <c r="RAF729" s="89"/>
      <c r="RAG729" s="89"/>
      <c r="RAH729" s="891"/>
      <c r="RAI729" s="891"/>
      <c r="RAJ729" s="891"/>
      <c r="RAK729" s="891"/>
      <c r="RAL729" s="891"/>
      <c r="RAM729" s="891"/>
      <c r="RAN729" s="891"/>
      <c r="RAO729" s="89"/>
      <c r="RAP729" s="89"/>
      <c r="RAQ729" s="891"/>
      <c r="RAR729" s="891"/>
      <c r="RAS729" s="89"/>
      <c r="RAT729" s="89"/>
      <c r="RAU729" s="891"/>
      <c r="RAV729" s="891"/>
      <c r="RAW729" s="891"/>
      <c r="RAX729" s="891"/>
      <c r="RAY729" s="891"/>
      <c r="RAZ729" s="204"/>
      <c r="RBA729" s="108"/>
      <c r="RBB729" s="891"/>
      <c r="RBC729" s="891"/>
      <c r="RBD729" s="891"/>
      <c r="RBE729" s="891"/>
      <c r="RBF729" s="891"/>
      <c r="RBG729" s="891"/>
      <c r="RBH729" s="891"/>
      <c r="RBI729" s="169"/>
      <c r="RBJ729" s="169"/>
      <c r="RBK729" s="169"/>
      <c r="RBL729" s="169"/>
      <c r="RBM729" s="169"/>
      <c r="RBN729" s="169"/>
      <c r="RBO729" s="169"/>
      <c r="RBP729" s="169"/>
      <c r="RBQ729" s="169"/>
      <c r="RBR729" s="169"/>
      <c r="RBS729" s="169"/>
      <c r="RBT729" s="169"/>
      <c r="RBU729" s="169"/>
      <c r="RBV729" s="169"/>
      <c r="RBW729" s="169"/>
      <c r="RBX729" s="169"/>
      <c r="RBY729" s="169"/>
      <c r="RBZ729" s="169"/>
      <c r="RCA729" s="169"/>
      <c r="RCB729" s="169"/>
      <c r="RCC729" s="169"/>
      <c r="RCD729" s="169"/>
      <c r="RCE729" s="169"/>
      <c r="RCF729" s="169"/>
      <c r="RCG729" s="169"/>
      <c r="RCH729" s="169"/>
      <c r="RCI729" s="169"/>
      <c r="RCJ729" s="169"/>
      <c r="RCK729" s="169"/>
      <c r="RCL729" s="169"/>
      <c r="RCM729" s="169"/>
      <c r="RCN729" s="169"/>
      <c r="RCO729" s="169"/>
      <c r="RCP729" s="169"/>
      <c r="RCQ729" s="169"/>
      <c r="RCR729" s="169"/>
      <c r="RCS729" s="169"/>
      <c r="RCT729" s="169"/>
      <c r="RCU729" s="169"/>
      <c r="RCV729" s="169"/>
      <c r="RCW729" s="169"/>
      <c r="RCX729" s="169"/>
      <c r="RCY729" s="169"/>
      <c r="RCZ729" s="169"/>
      <c r="RDA729" s="891"/>
      <c r="RDB729" s="891"/>
      <c r="RDC729" s="891"/>
      <c r="RDD729" s="891"/>
      <c r="RDE729" s="891"/>
      <c r="RDF729" s="891"/>
      <c r="RDG729" s="891"/>
      <c r="RDH729" s="891"/>
      <c r="RDI729" s="891"/>
      <c r="RDJ729" s="891"/>
      <c r="RDK729" s="891"/>
      <c r="RDL729" s="891"/>
      <c r="RDM729" s="891"/>
      <c r="RDN729" s="891"/>
      <c r="RDO729" s="891"/>
      <c r="RDP729" s="891"/>
      <c r="RDQ729" s="891"/>
      <c r="RDR729" s="891"/>
      <c r="RDS729" s="891"/>
      <c r="RDT729" s="891"/>
      <c r="RDU729" s="891"/>
      <c r="RDV729" s="891"/>
      <c r="RDW729" s="891"/>
    </row>
    <row r="730" spans="1:12295" s="70" customFormat="1" ht="63.75" hidden="1" customHeight="1" x14ac:dyDescent="0.3">
      <c r="A730" s="204"/>
      <c r="B730" s="564" t="s">
        <v>13</v>
      </c>
      <c r="C730" s="100" t="s">
        <v>117</v>
      </c>
      <c r="D730" s="671">
        <f t="shared" ref="D730:D746" si="1338">I730</f>
        <v>0</v>
      </c>
      <c r="E730" s="671">
        <v>0</v>
      </c>
      <c r="F730" s="671"/>
      <c r="G730" s="671"/>
      <c r="H730" s="671"/>
      <c r="I730" s="671"/>
      <c r="J730" s="671">
        <v>0</v>
      </c>
      <c r="K730" s="671">
        <f t="shared" ref="K730:K746" si="1339">U730</f>
        <v>0</v>
      </c>
      <c r="L730" s="749" t="e">
        <f t="shared" si="1255"/>
        <v>#DIV/0!</v>
      </c>
      <c r="M730" s="671">
        <v>0</v>
      </c>
      <c r="N730" s="734"/>
      <c r="O730" s="671"/>
      <c r="P730" s="734"/>
      <c r="Q730" s="671"/>
      <c r="R730" s="734"/>
      <c r="S730" s="671"/>
      <c r="T730" s="734"/>
      <c r="U730" s="671"/>
      <c r="V730" s="671">
        <f t="shared" si="1286"/>
        <v>0</v>
      </c>
      <c r="W730" s="671"/>
      <c r="X730" s="671"/>
      <c r="Y730" s="671"/>
      <c r="Z730" s="671">
        <f t="shared" si="1287"/>
        <v>0</v>
      </c>
      <c r="AA730" s="671">
        <f>E730</f>
        <v>0</v>
      </c>
      <c r="AB730" s="671"/>
      <c r="AC730" s="671"/>
      <c r="AD730" s="734"/>
      <c r="AE730" s="671">
        <f t="shared" ref="AE730:AE746" si="1340">AO730</f>
        <v>0</v>
      </c>
      <c r="AF730" s="749" t="e">
        <f t="shared" si="1256"/>
        <v>#DIV/0!</v>
      </c>
      <c r="AG730" s="671">
        <v>0</v>
      </c>
      <c r="AH730" s="749" t="e">
        <f t="shared" si="1257"/>
        <v>#DIV/0!</v>
      </c>
      <c r="AI730" s="671"/>
      <c r="AJ730" s="734"/>
      <c r="AK730" s="671"/>
      <c r="AL730" s="734"/>
      <c r="AM730" s="671"/>
      <c r="AN730" s="734"/>
      <c r="AO730" s="671"/>
      <c r="AP730" s="671"/>
      <c r="AQ730" s="734"/>
      <c r="AR730" s="671">
        <f t="shared" ref="AR730:AR746" si="1341">BB730</f>
        <v>109000</v>
      </c>
      <c r="AS730" s="749" t="e">
        <f t="shared" si="1258"/>
        <v>#DIV/0!</v>
      </c>
      <c r="AT730" s="671">
        <v>0</v>
      </c>
      <c r="AU730" s="749" t="e">
        <f t="shared" si="1260"/>
        <v>#DIV/0!</v>
      </c>
      <c r="AV730" s="671"/>
      <c r="AW730" s="749" t="e">
        <f t="shared" si="1261"/>
        <v>#DIV/0!</v>
      </c>
      <c r="AX730" s="671"/>
      <c r="AY730" s="749" t="e">
        <f t="shared" si="1262"/>
        <v>#DIV/0!</v>
      </c>
      <c r="AZ730" s="671"/>
      <c r="BA730" s="749" t="e">
        <f t="shared" si="1263"/>
        <v>#DIV/0!</v>
      </c>
      <c r="BB730" s="671">
        <f>[11]Лист1!$D$58</f>
        <v>109000</v>
      </c>
      <c r="BC730" s="671">
        <f t="shared" si="1293"/>
        <v>0</v>
      </c>
      <c r="BD730" s="671">
        <f t="shared" si="1294"/>
        <v>0</v>
      </c>
      <c r="BE730" s="671">
        <f t="shared" si="1331"/>
        <v>0</v>
      </c>
      <c r="BF730" s="671">
        <v>0</v>
      </c>
      <c r="BG730" s="671"/>
      <c r="BH730" s="671"/>
      <c r="BI730" s="671"/>
      <c r="BJ730" s="671">
        <f t="shared" si="1296"/>
        <v>0</v>
      </c>
      <c r="BK730" s="671"/>
      <c r="BL730" s="671"/>
      <c r="BM730" s="671"/>
      <c r="BN730" s="671">
        <f t="shared" ref="BN730:BN746" si="1342">BS730</f>
        <v>109000</v>
      </c>
      <c r="BO730" s="671">
        <f t="shared" si="1328"/>
        <v>0</v>
      </c>
      <c r="BP730" s="671"/>
      <c r="BQ730" s="671"/>
      <c r="BR730" s="671">
        <f t="shared" si="1299"/>
        <v>0</v>
      </c>
      <c r="BS730" s="671">
        <f>[11]Лист1!$D$58</f>
        <v>109000</v>
      </c>
      <c r="BT730" s="671"/>
      <c r="BU730" s="671">
        <f t="shared" ref="BU730:BU746" si="1343">BZ730</f>
        <v>109000</v>
      </c>
      <c r="BV730" s="546">
        <v>0</v>
      </c>
      <c r="BW730" s="550"/>
      <c r="BX730" s="546"/>
      <c r="BY730" s="546"/>
      <c r="BZ730" s="576">
        <f>[11]Лист1!$D$58</f>
        <v>109000</v>
      </c>
      <c r="CA730" s="546"/>
      <c r="CB730" s="546"/>
      <c r="CC730" s="546"/>
      <c r="CD730" s="546"/>
      <c r="CE730" s="749" t="e">
        <f t="shared" si="1233"/>
        <v>#DIV/0!</v>
      </c>
      <c r="CF730" s="546"/>
      <c r="CG730" s="546"/>
      <c r="CH730" s="546"/>
      <c r="CI730" s="546"/>
      <c r="CJ730" s="546"/>
      <c r="CK730" s="546"/>
      <c r="CL730" s="546"/>
      <c r="CM730" s="546"/>
      <c r="CN730" s="546"/>
      <c r="CO730" s="89"/>
      <c r="CP730" s="89"/>
      <c r="CQ730" s="89"/>
      <c r="CR730" s="89"/>
      <c r="CS730" s="89"/>
      <c r="CT730" s="546"/>
      <c r="CU730" s="546"/>
      <c r="CV730" s="89"/>
      <c r="CW730" s="89"/>
      <c r="CX730" s="546"/>
      <c r="CY730" s="546"/>
      <c r="CZ730" s="89"/>
      <c r="DA730" s="89"/>
      <c r="DB730" s="546"/>
      <c r="DC730" s="546"/>
      <c r="DD730" s="546"/>
      <c r="DE730" s="546"/>
      <c r="DF730" s="546"/>
      <c r="DG730" s="546"/>
      <c r="DH730" s="546"/>
      <c r="DI730" s="89"/>
      <c r="DJ730" s="89"/>
      <c r="DK730" s="546"/>
      <c r="DL730" s="546"/>
      <c r="DM730" s="89"/>
      <c r="DN730" s="89"/>
      <c r="DO730" s="546"/>
      <c r="DP730" s="546"/>
      <c r="DQ730" s="546"/>
      <c r="DR730" s="546"/>
      <c r="DS730" s="546"/>
      <c r="DT730" s="204"/>
      <c r="DU730" s="108"/>
      <c r="DV730" s="546"/>
      <c r="DW730" s="546"/>
      <c r="DX730" s="546"/>
      <c r="DY730" s="546"/>
      <c r="DZ730" s="546"/>
      <c r="EA730" s="546"/>
      <c r="EB730" s="546"/>
      <c r="EC730" s="169"/>
      <c r="ED730" s="169"/>
      <c r="EE730" s="169"/>
      <c r="EF730" s="169"/>
      <c r="EG730" s="169"/>
      <c r="EH730" s="169"/>
      <c r="EI730" s="169"/>
      <c r="EJ730" s="169"/>
      <c r="EK730" s="169"/>
      <c r="EL730" s="169"/>
      <c r="EM730" s="169"/>
      <c r="EN730" s="169"/>
      <c r="EO730" s="169"/>
      <c r="EP730" s="169"/>
      <c r="EQ730" s="169"/>
      <c r="ER730" s="169"/>
      <c r="ES730" s="169"/>
      <c r="ET730" s="169"/>
      <c r="EU730" s="169"/>
      <c r="EV730" s="169"/>
      <c r="EW730" s="169"/>
      <c r="EX730" s="169"/>
      <c r="EY730" s="169"/>
      <c r="EZ730" s="169"/>
      <c r="FA730" s="169"/>
      <c r="FB730" s="169"/>
      <c r="FC730" s="169"/>
      <c r="FD730" s="169"/>
      <c r="FE730" s="169"/>
      <c r="FF730" s="169"/>
      <c r="FG730" s="169"/>
      <c r="FH730" s="169"/>
      <c r="FI730" s="169"/>
      <c r="FJ730" s="169"/>
      <c r="FK730" s="169"/>
      <c r="FL730" s="169"/>
      <c r="FM730" s="169"/>
      <c r="FN730" s="169"/>
      <c r="FO730" s="169"/>
      <c r="FP730" s="169"/>
      <c r="FQ730" s="169"/>
      <c r="FR730" s="169"/>
      <c r="FS730" s="169"/>
      <c r="FT730" s="169"/>
      <c r="FU730" s="546"/>
      <c r="FV730" s="546"/>
      <c r="FW730" s="546"/>
      <c r="FX730" s="546"/>
      <c r="FY730" s="546"/>
      <c r="FZ730" s="546"/>
      <c r="GA730" s="546"/>
      <c r="GB730" s="546"/>
      <c r="GC730" s="546"/>
      <c r="GD730" s="546"/>
      <c r="GE730" s="546"/>
      <c r="GF730" s="546"/>
      <c r="GG730" s="546"/>
      <c r="GH730" s="546"/>
      <c r="GI730" s="546"/>
      <c r="GJ730" s="546"/>
      <c r="GK730" s="546"/>
      <c r="GL730" s="546"/>
      <c r="GM730" s="546"/>
      <c r="GN730" s="546"/>
      <c r="GO730" s="546"/>
      <c r="GP730" s="546"/>
      <c r="GQ730" s="546"/>
      <c r="GR730" s="546"/>
      <c r="GS730" s="89"/>
      <c r="GT730" s="89"/>
      <c r="GU730" s="89"/>
      <c r="GV730" s="89"/>
      <c r="GW730" s="89"/>
      <c r="GX730" s="546"/>
      <c r="GY730" s="546"/>
      <c r="GZ730" s="89"/>
      <c r="HA730" s="89"/>
      <c r="HB730" s="546"/>
      <c r="HC730" s="546"/>
      <c r="HD730" s="89"/>
      <c r="HE730" s="89"/>
      <c r="HF730" s="546"/>
      <c r="HG730" s="546"/>
      <c r="HH730" s="546"/>
      <c r="HI730" s="546"/>
      <c r="HJ730" s="546"/>
      <c r="HK730" s="546"/>
      <c r="HL730" s="546"/>
      <c r="HM730" s="89"/>
      <c r="HN730" s="89"/>
      <c r="HO730" s="546"/>
      <c r="HP730" s="546"/>
      <c r="HQ730" s="89"/>
      <c r="HR730" s="89"/>
      <c r="HS730" s="546"/>
      <c r="HT730" s="546"/>
      <c r="HU730" s="546"/>
      <c r="HV730" s="546"/>
      <c r="HW730" s="546"/>
      <c r="HX730" s="204"/>
      <c r="HY730" s="108"/>
      <c r="HZ730" s="546"/>
      <c r="IA730" s="546"/>
      <c r="IB730" s="546"/>
      <c r="IC730" s="546"/>
      <c r="ID730" s="546"/>
      <c r="IE730" s="546"/>
      <c r="IF730" s="546"/>
      <c r="IG730" s="169"/>
      <c r="IH730" s="169"/>
      <c r="II730" s="169"/>
      <c r="IJ730" s="169"/>
      <c r="IK730" s="169"/>
      <c r="IL730" s="169"/>
      <c r="IM730" s="169"/>
      <c r="IN730" s="169"/>
      <c r="IO730" s="169"/>
      <c r="IP730" s="169"/>
      <c r="IQ730" s="169"/>
      <c r="IR730" s="169"/>
      <c r="IS730" s="169"/>
      <c r="IT730" s="169"/>
      <c r="IU730" s="169"/>
      <c r="IV730" s="169"/>
      <c r="IW730" s="169"/>
      <c r="IX730" s="169"/>
      <c r="IY730" s="169"/>
      <c r="IZ730" s="169"/>
      <c r="JA730" s="169"/>
      <c r="JB730" s="169"/>
      <c r="JC730" s="169"/>
      <c r="JD730" s="169"/>
      <c r="JE730" s="169"/>
      <c r="JF730" s="169"/>
      <c r="JG730" s="169"/>
      <c r="JH730" s="169"/>
      <c r="JI730" s="169"/>
      <c r="JJ730" s="169"/>
      <c r="JK730" s="169"/>
      <c r="JL730" s="169"/>
      <c r="JM730" s="169"/>
      <c r="JN730" s="169"/>
      <c r="JO730" s="169"/>
      <c r="JP730" s="169"/>
      <c r="JQ730" s="169"/>
      <c r="JR730" s="169"/>
      <c r="JS730" s="169"/>
      <c r="JT730" s="169"/>
      <c r="JU730" s="169"/>
      <c r="JV730" s="169"/>
      <c r="JW730" s="169"/>
      <c r="JX730" s="169"/>
      <c r="JY730" s="546"/>
      <c r="JZ730" s="546"/>
      <c r="KA730" s="546"/>
      <c r="KB730" s="546"/>
      <c r="KC730" s="546"/>
      <c r="KD730" s="546"/>
      <c r="KE730" s="546"/>
      <c r="KF730" s="546"/>
      <c r="KG730" s="546"/>
      <c r="KH730" s="546"/>
      <c r="KI730" s="546"/>
      <c r="KJ730" s="546"/>
      <c r="KK730" s="546"/>
      <c r="KL730" s="546"/>
      <c r="KM730" s="546"/>
      <c r="KN730" s="546"/>
      <c r="KO730" s="546"/>
      <c r="KP730" s="546"/>
      <c r="KQ730" s="546"/>
      <c r="KR730" s="546"/>
      <c r="KS730" s="546"/>
      <c r="KT730" s="546"/>
      <c r="KU730" s="546"/>
      <c r="KV730" s="546"/>
      <c r="KW730" s="89"/>
      <c r="KX730" s="89"/>
      <c r="KY730" s="89"/>
      <c r="KZ730" s="89"/>
      <c r="LA730" s="89"/>
      <c r="LB730" s="546"/>
      <c r="LC730" s="546"/>
      <c r="LD730" s="89"/>
      <c r="LE730" s="89"/>
      <c r="LF730" s="546"/>
      <c r="LG730" s="546"/>
      <c r="LH730" s="89"/>
      <c r="LI730" s="89"/>
      <c r="LJ730" s="546"/>
      <c r="LK730" s="546"/>
      <c r="LL730" s="546"/>
      <c r="LM730" s="546"/>
      <c r="LN730" s="546"/>
      <c r="LO730" s="546"/>
      <c r="LP730" s="546"/>
      <c r="LQ730" s="89"/>
      <c r="LR730" s="89"/>
      <c r="LS730" s="546"/>
      <c r="LT730" s="546"/>
      <c r="LU730" s="89"/>
      <c r="LV730" s="89"/>
      <c r="LW730" s="546"/>
      <c r="LX730" s="546"/>
      <c r="LY730" s="546"/>
      <c r="LZ730" s="546"/>
      <c r="MA730" s="546"/>
      <c r="MB730" s="204"/>
      <c r="MC730" s="108"/>
      <c r="MD730" s="546"/>
      <c r="ME730" s="546"/>
      <c r="MF730" s="546"/>
      <c r="MG730" s="546"/>
      <c r="MH730" s="546"/>
      <c r="MI730" s="546"/>
      <c r="MJ730" s="546"/>
      <c r="MK730" s="169"/>
      <c r="ML730" s="169"/>
      <c r="MM730" s="169"/>
      <c r="MN730" s="169"/>
      <c r="MO730" s="169"/>
      <c r="MP730" s="169"/>
      <c r="MQ730" s="169"/>
      <c r="MR730" s="169"/>
      <c r="MS730" s="169"/>
      <c r="MT730" s="169"/>
      <c r="MU730" s="169"/>
      <c r="MV730" s="169"/>
      <c r="MW730" s="169"/>
      <c r="MX730" s="169"/>
      <c r="MY730" s="169"/>
      <c r="MZ730" s="169"/>
      <c r="NA730" s="169"/>
      <c r="NB730" s="169"/>
      <c r="NC730" s="169"/>
      <c r="ND730" s="169"/>
      <c r="NE730" s="169"/>
      <c r="NF730" s="169"/>
      <c r="NG730" s="169"/>
      <c r="NH730" s="169"/>
      <c r="NI730" s="169"/>
      <c r="NJ730" s="169"/>
      <c r="NK730" s="169"/>
      <c r="NL730" s="169"/>
      <c r="NM730" s="169"/>
      <c r="NN730" s="169"/>
      <c r="NO730" s="169"/>
      <c r="NP730" s="169"/>
      <c r="NQ730" s="169"/>
      <c r="NR730" s="169"/>
      <c r="NS730" s="169"/>
      <c r="NT730" s="169"/>
      <c r="NU730" s="169"/>
      <c r="NV730" s="169"/>
      <c r="NW730" s="169"/>
      <c r="NX730" s="169"/>
      <c r="NY730" s="169"/>
      <c r="NZ730" s="169"/>
      <c r="OA730" s="169"/>
      <c r="OB730" s="169"/>
      <c r="OC730" s="546"/>
      <c r="OD730" s="546"/>
      <c r="OE730" s="546"/>
      <c r="OF730" s="546"/>
      <c r="OG730" s="546"/>
      <c r="OH730" s="546"/>
      <c r="OI730" s="546"/>
      <c r="OJ730" s="546"/>
      <c r="OK730" s="546"/>
      <c r="OL730" s="546"/>
      <c r="OM730" s="546"/>
      <c r="ON730" s="546"/>
      <c r="OO730" s="546"/>
      <c r="OP730" s="546"/>
      <c r="OQ730" s="546"/>
      <c r="OR730" s="546"/>
      <c r="OS730" s="546"/>
      <c r="OT730" s="546"/>
      <c r="OU730" s="546"/>
      <c r="OV730" s="546"/>
      <c r="OW730" s="546"/>
      <c r="OX730" s="546"/>
      <c r="OY730" s="546"/>
      <c r="OZ730" s="546"/>
      <c r="PA730" s="89"/>
      <c r="PB730" s="89"/>
      <c r="PC730" s="89"/>
      <c r="PD730" s="89"/>
      <c r="PE730" s="89"/>
      <c r="PF730" s="546"/>
      <c r="PG730" s="546"/>
      <c r="PH730" s="89"/>
      <c r="PI730" s="89"/>
      <c r="PJ730" s="546"/>
      <c r="PK730" s="546"/>
      <c r="PL730" s="89"/>
      <c r="PM730" s="89"/>
      <c r="PN730" s="546"/>
      <c r="PO730" s="546"/>
      <c r="PP730" s="546"/>
      <c r="PQ730" s="546"/>
      <c r="PR730" s="546"/>
      <c r="PS730" s="546"/>
      <c r="PT730" s="546"/>
      <c r="PU730" s="89"/>
      <c r="PV730" s="89"/>
      <c r="PW730" s="546"/>
      <c r="PX730" s="546"/>
      <c r="PY730" s="89"/>
      <c r="PZ730" s="89"/>
      <c r="QA730" s="546"/>
      <c r="QB730" s="546"/>
      <c r="QC730" s="546"/>
      <c r="QD730" s="546"/>
      <c r="QE730" s="546"/>
      <c r="QF730" s="204"/>
      <c r="QG730" s="108"/>
      <c r="QH730" s="546"/>
      <c r="QI730" s="546"/>
      <c r="QJ730" s="546"/>
      <c r="QK730" s="546"/>
      <c r="QL730" s="546"/>
      <c r="QM730" s="546"/>
      <c r="QN730" s="546"/>
      <c r="QO730" s="169"/>
      <c r="QP730" s="169"/>
      <c r="QQ730" s="169"/>
      <c r="QR730" s="169"/>
      <c r="QS730" s="169"/>
      <c r="QT730" s="169"/>
      <c r="QU730" s="169"/>
      <c r="QV730" s="169"/>
      <c r="QW730" s="169"/>
      <c r="QX730" s="169"/>
      <c r="QY730" s="169"/>
      <c r="QZ730" s="169"/>
      <c r="RA730" s="169"/>
      <c r="RB730" s="169"/>
      <c r="RC730" s="169"/>
      <c r="RD730" s="169"/>
      <c r="RE730" s="169"/>
      <c r="RF730" s="169"/>
      <c r="RG730" s="169"/>
      <c r="RH730" s="169"/>
      <c r="RI730" s="169"/>
      <c r="RJ730" s="169"/>
      <c r="RK730" s="169"/>
      <c r="RL730" s="169"/>
      <c r="RM730" s="169"/>
      <c r="RN730" s="169"/>
      <c r="RO730" s="169"/>
      <c r="RP730" s="169"/>
      <c r="RQ730" s="169"/>
      <c r="RR730" s="169"/>
      <c r="RS730" s="169"/>
      <c r="RT730" s="169"/>
      <c r="RU730" s="169"/>
      <c r="RV730" s="169"/>
      <c r="RW730" s="169"/>
      <c r="RX730" s="169"/>
      <c r="RY730" s="169"/>
      <c r="RZ730" s="169"/>
      <c r="SA730" s="169"/>
      <c r="SB730" s="169"/>
      <c r="SC730" s="169"/>
      <c r="SD730" s="169"/>
      <c r="SE730" s="169"/>
      <c r="SF730" s="169"/>
      <c r="SG730" s="546"/>
      <c r="SH730" s="546"/>
      <c r="SI730" s="546"/>
      <c r="SJ730" s="546"/>
      <c r="SK730" s="546"/>
      <c r="SL730" s="546"/>
      <c r="SM730" s="546"/>
      <c r="SN730" s="546"/>
      <c r="SO730" s="546"/>
      <c r="SP730" s="546"/>
      <c r="SQ730" s="546"/>
      <c r="SR730" s="546"/>
      <c r="SS730" s="546"/>
      <c r="ST730" s="546"/>
      <c r="SU730" s="546"/>
      <c r="SV730" s="546"/>
      <c r="SW730" s="546"/>
      <c r="SX730" s="546"/>
      <c r="SY730" s="546"/>
      <c r="SZ730" s="546"/>
      <c r="TA730" s="546"/>
      <c r="TB730" s="546"/>
      <c r="TC730" s="546"/>
      <c r="TD730" s="546"/>
      <c r="TE730" s="89"/>
      <c r="TF730" s="89"/>
      <c r="TG730" s="89"/>
      <c r="TH730" s="89"/>
      <c r="TI730" s="89"/>
      <c r="TJ730" s="546"/>
      <c r="TK730" s="546"/>
      <c r="TL730" s="89"/>
      <c r="TM730" s="89"/>
      <c r="TN730" s="546"/>
      <c r="TO730" s="546"/>
      <c r="TP730" s="89"/>
      <c r="TQ730" s="89"/>
      <c r="TR730" s="546"/>
      <c r="TS730" s="546"/>
      <c r="TT730" s="546"/>
      <c r="TU730" s="546"/>
      <c r="TV730" s="546"/>
      <c r="TW730" s="546"/>
      <c r="TX730" s="546"/>
      <c r="TY730" s="89"/>
      <c r="TZ730" s="89"/>
      <c r="UA730" s="546"/>
      <c r="UB730" s="546"/>
      <c r="UC730" s="89"/>
      <c r="UD730" s="89"/>
      <c r="UE730" s="546"/>
      <c r="UF730" s="546"/>
      <c r="UG730" s="546"/>
      <c r="UH730" s="546"/>
      <c r="UI730" s="546"/>
      <c r="UJ730" s="204"/>
      <c r="UK730" s="108"/>
      <c r="UL730" s="546"/>
      <c r="UM730" s="546"/>
      <c r="UN730" s="546"/>
      <c r="UO730" s="546"/>
      <c r="UP730" s="546"/>
      <c r="UQ730" s="546"/>
      <c r="UR730" s="546"/>
      <c r="US730" s="169"/>
      <c r="UT730" s="169"/>
      <c r="UU730" s="169"/>
      <c r="UV730" s="169"/>
      <c r="UW730" s="169"/>
      <c r="UX730" s="169"/>
      <c r="UY730" s="169"/>
      <c r="UZ730" s="169"/>
      <c r="VA730" s="169"/>
      <c r="VB730" s="169"/>
      <c r="VC730" s="169"/>
      <c r="VD730" s="169"/>
      <c r="VE730" s="169"/>
      <c r="VF730" s="169"/>
      <c r="VG730" s="169"/>
      <c r="VH730" s="169"/>
      <c r="VI730" s="169"/>
      <c r="VJ730" s="169"/>
      <c r="VK730" s="169"/>
      <c r="VL730" s="169"/>
      <c r="VM730" s="169"/>
      <c r="VN730" s="169"/>
      <c r="VO730" s="169"/>
      <c r="VP730" s="169"/>
      <c r="VQ730" s="169"/>
      <c r="VR730" s="169"/>
      <c r="VS730" s="169"/>
      <c r="VT730" s="169"/>
      <c r="VU730" s="169"/>
      <c r="VV730" s="169"/>
      <c r="VW730" s="169"/>
      <c r="VX730" s="169"/>
      <c r="VY730" s="169"/>
      <c r="VZ730" s="169"/>
      <c r="WA730" s="169"/>
      <c r="WB730" s="169"/>
      <c r="WC730" s="169"/>
      <c r="WD730" s="169"/>
      <c r="WE730" s="169"/>
      <c r="WF730" s="169"/>
      <c r="WG730" s="169"/>
      <c r="WH730" s="169"/>
      <c r="WI730" s="169"/>
      <c r="WJ730" s="169"/>
      <c r="WK730" s="546"/>
      <c r="WL730" s="546"/>
      <c r="WM730" s="546"/>
      <c r="WN730" s="546"/>
      <c r="WO730" s="546"/>
      <c r="WP730" s="546"/>
      <c r="WQ730" s="546"/>
      <c r="WR730" s="546"/>
      <c r="WS730" s="546"/>
      <c r="WT730" s="546"/>
      <c r="WU730" s="546"/>
      <c r="WV730" s="546"/>
      <c r="WW730" s="546"/>
      <c r="WX730" s="546"/>
      <c r="WY730" s="546"/>
      <c r="WZ730" s="546"/>
      <c r="XA730" s="546"/>
      <c r="XB730" s="546"/>
      <c r="XC730" s="546"/>
      <c r="XD730" s="546"/>
      <c r="XE730" s="546"/>
      <c r="XF730" s="546"/>
      <c r="XG730" s="546"/>
      <c r="XH730" s="546"/>
      <c r="XI730" s="89"/>
      <c r="XJ730" s="89"/>
      <c r="XK730" s="89"/>
      <c r="XL730" s="89"/>
      <c r="XM730" s="89"/>
      <c r="XN730" s="546"/>
      <c r="XO730" s="546"/>
      <c r="XP730" s="89"/>
      <c r="XQ730" s="89"/>
      <c r="XR730" s="546"/>
      <c r="XS730" s="546"/>
      <c r="XT730" s="89"/>
      <c r="XU730" s="89"/>
      <c r="XV730" s="546"/>
      <c r="XW730" s="546"/>
      <c r="XX730" s="546"/>
      <c r="XY730" s="546"/>
      <c r="XZ730" s="546"/>
      <c r="YA730" s="546"/>
      <c r="YB730" s="546"/>
      <c r="YC730" s="89"/>
      <c r="YD730" s="89"/>
      <c r="YE730" s="546"/>
      <c r="YF730" s="546"/>
      <c r="YG730" s="89"/>
      <c r="YH730" s="89"/>
      <c r="YI730" s="546"/>
      <c r="YJ730" s="546"/>
      <c r="YK730" s="546"/>
      <c r="YL730" s="546"/>
      <c r="YM730" s="546"/>
      <c r="YN730" s="204"/>
      <c r="YO730" s="108"/>
      <c r="YP730" s="546"/>
      <c r="YQ730" s="546"/>
      <c r="YR730" s="546"/>
      <c r="YS730" s="546"/>
      <c r="YT730" s="546"/>
      <c r="YU730" s="546"/>
      <c r="YV730" s="546"/>
      <c r="YW730" s="169"/>
      <c r="YX730" s="169"/>
      <c r="YY730" s="169"/>
      <c r="YZ730" s="169"/>
      <c r="ZA730" s="169"/>
      <c r="ZB730" s="169"/>
      <c r="ZC730" s="169"/>
      <c r="ZD730" s="169"/>
      <c r="ZE730" s="169"/>
      <c r="ZF730" s="169"/>
      <c r="ZG730" s="169"/>
      <c r="ZH730" s="169"/>
      <c r="ZI730" s="169"/>
      <c r="ZJ730" s="169"/>
      <c r="ZK730" s="169"/>
      <c r="ZL730" s="169"/>
      <c r="ZM730" s="169"/>
      <c r="ZN730" s="169"/>
      <c r="ZO730" s="169"/>
      <c r="ZP730" s="169"/>
      <c r="ZQ730" s="169"/>
      <c r="ZR730" s="169"/>
      <c r="ZS730" s="169"/>
      <c r="ZT730" s="169"/>
      <c r="ZU730" s="169"/>
      <c r="ZV730" s="169"/>
      <c r="ZW730" s="169"/>
      <c r="ZX730" s="169"/>
      <c r="ZY730" s="169"/>
      <c r="ZZ730" s="169"/>
      <c r="AAA730" s="169"/>
      <c r="AAB730" s="169"/>
      <c r="AAC730" s="169"/>
      <c r="AAD730" s="169"/>
      <c r="AAE730" s="169"/>
      <c r="AAF730" s="169"/>
      <c r="AAG730" s="169"/>
      <c r="AAH730" s="169"/>
      <c r="AAI730" s="169"/>
      <c r="AAJ730" s="169"/>
      <c r="AAK730" s="169"/>
      <c r="AAL730" s="169"/>
      <c r="AAM730" s="169"/>
      <c r="AAN730" s="169"/>
      <c r="AAO730" s="546"/>
      <c r="AAP730" s="546"/>
      <c r="AAQ730" s="546"/>
      <c r="AAR730" s="546"/>
      <c r="AAS730" s="546"/>
      <c r="AAT730" s="546"/>
      <c r="AAU730" s="546"/>
      <c r="AAV730" s="546"/>
      <c r="AAW730" s="546"/>
      <c r="AAX730" s="546"/>
      <c r="AAY730" s="546"/>
      <c r="AAZ730" s="546"/>
      <c r="ABA730" s="546"/>
      <c r="ABB730" s="546"/>
      <c r="ABC730" s="546"/>
      <c r="ABD730" s="546"/>
      <c r="ABE730" s="546"/>
      <c r="ABF730" s="546"/>
      <c r="ABG730" s="546"/>
      <c r="ABH730" s="546"/>
      <c r="ABI730" s="546"/>
      <c r="ABJ730" s="546"/>
      <c r="ABK730" s="546"/>
      <c r="ABL730" s="546"/>
      <c r="ABM730" s="89"/>
      <c r="ABN730" s="89"/>
      <c r="ABO730" s="89"/>
      <c r="ABP730" s="89"/>
      <c r="ABQ730" s="89"/>
      <c r="ABR730" s="546"/>
      <c r="ABS730" s="546"/>
      <c r="ABT730" s="89"/>
      <c r="ABU730" s="89"/>
      <c r="ABV730" s="546"/>
      <c r="ABW730" s="546"/>
      <c r="ABX730" s="89"/>
      <c r="ABY730" s="89"/>
      <c r="ABZ730" s="546"/>
      <c r="ACA730" s="546"/>
      <c r="ACB730" s="546"/>
      <c r="ACC730" s="546"/>
      <c r="ACD730" s="546"/>
      <c r="ACE730" s="546"/>
      <c r="ACF730" s="546"/>
      <c r="ACG730" s="89"/>
      <c r="ACH730" s="89"/>
      <c r="ACI730" s="546"/>
      <c r="ACJ730" s="546"/>
      <c r="ACK730" s="89"/>
      <c r="ACL730" s="89"/>
      <c r="ACM730" s="546"/>
      <c r="ACN730" s="546"/>
      <c r="ACO730" s="546"/>
      <c r="ACP730" s="546"/>
      <c r="ACQ730" s="546"/>
      <c r="ACR730" s="204"/>
      <c r="ACS730" s="108"/>
      <c r="ACT730" s="546"/>
      <c r="ACU730" s="546"/>
      <c r="ACV730" s="546"/>
      <c r="ACW730" s="546"/>
      <c r="ACX730" s="546"/>
      <c r="ACY730" s="546"/>
      <c r="ACZ730" s="546"/>
      <c r="ADA730" s="169"/>
      <c r="ADB730" s="169"/>
      <c r="ADC730" s="169"/>
      <c r="ADD730" s="169"/>
      <c r="ADE730" s="169"/>
      <c r="ADF730" s="169"/>
      <c r="ADG730" s="169"/>
      <c r="ADH730" s="169"/>
      <c r="ADI730" s="169"/>
      <c r="ADJ730" s="169"/>
      <c r="ADK730" s="169"/>
      <c r="ADL730" s="169"/>
      <c r="ADM730" s="169"/>
      <c r="ADN730" s="169"/>
      <c r="ADO730" s="169"/>
      <c r="ADP730" s="169"/>
      <c r="ADQ730" s="169"/>
      <c r="ADR730" s="169"/>
      <c r="ADS730" s="169"/>
      <c r="ADT730" s="169"/>
      <c r="ADU730" s="169"/>
      <c r="ADV730" s="169"/>
      <c r="ADW730" s="169"/>
      <c r="ADX730" s="169"/>
      <c r="ADY730" s="169"/>
      <c r="ADZ730" s="169"/>
      <c r="AEA730" s="169"/>
      <c r="AEB730" s="169"/>
      <c r="AEC730" s="169"/>
      <c r="AED730" s="169"/>
      <c r="AEE730" s="169"/>
      <c r="AEF730" s="169"/>
      <c r="AEG730" s="169"/>
      <c r="AEH730" s="169"/>
      <c r="AEI730" s="169"/>
      <c r="AEJ730" s="169"/>
      <c r="AEK730" s="169"/>
      <c r="AEL730" s="169"/>
      <c r="AEM730" s="169"/>
      <c r="AEN730" s="169"/>
      <c r="AEO730" s="169"/>
      <c r="AEP730" s="169"/>
      <c r="AEQ730" s="169"/>
      <c r="AER730" s="169"/>
      <c r="AES730" s="546"/>
      <c r="AET730" s="546"/>
      <c r="AEU730" s="546"/>
      <c r="AEV730" s="546"/>
      <c r="AEW730" s="546"/>
      <c r="AEX730" s="546"/>
      <c r="AEY730" s="546"/>
      <c r="AEZ730" s="546"/>
      <c r="AFA730" s="546"/>
      <c r="AFB730" s="546"/>
      <c r="AFC730" s="546"/>
      <c r="AFD730" s="546"/>
      <c r="AFE730" s="546"/>
      <c r="AFF730" s="546"/>
      <c r="AFG730" s="546"/>
      <c r="AFH730" s="546"/>
      <c r="AFI730" s="546"/>
      <c r="AFJ730" s="546"/>
      <c r="AFK730" s="546"/>
      <c r="AFL730" s="546"/>
      <c r="AFM730" s="546"/>
      <c r="AFN730" s="546"/>
      <c r="AFO730" s="546"/>
      <c r="AFP730" s="546"/>
      <c r="AFQ730" s="89"/>
      <c r="AFR730" s="89"/>
      <c r="AFS730" s="89"/>
      <c r="AFT730" s="89"/>
      <c r="AFU730" s="89"/>
      <c r="AFV730" s="546"/>
      <c r="AFW730" s="546"/>
      <c r="AFX730" s="89"/>
      <c r="AFY730" s="89"/>
      <c r="AFZ730" s="546"/>
      <c r="AGA730" s="546"/>
      <c r="AGB730" s="89"/>
      <c r="AGC730" s="89"/>
      <c r="AGD730" s="546"/>
      <c r="AGE730" s="546"/>
      <c r="AGF730" s="546"/>
      <c r="AGG730" s="546"/>
      <c r="AGH730" s="546"/>
      <c r="AGI730" s="546"/>
      <c r="AGJ730" s="546"/>
      <c r="AGK730" s="89"/>
      <c r="AGL730" s="89"/>
      <c r="AGM730" s="546"/>
      <c r="AGN730" s="546"/>
      <c r="AGO730" s="89"/>
      <c r="AGP730" s="89"/>
      <c r="AGQ730" s="546"/>
      <c r="AGR730" s="546"/>
      <c r="AGS730" s="546"/>
      <c r="AGT730" s="546"/>
      <c r="AGU730" s="546"/>
      <c r="AGV730" s="204"/>
      <c r="AGW730" s="108"/>
      <c r="AGX730" s="546"/>
      <c r="AGY730" s="546"/>
      <c r="AGZ730" s="546"/>
      <c r="AHA730" s="546"/>
      <c r="AHB730" s="546"/>
      <c r="AHC730" s="546"/>
      <c r="AHD730" s="546"/>
      <c r="AHE730" s="169"/>
      <c r="AHF730" s="169"/>
      <c r="AHG730" s="169"/>
      <c r="AHH730" s="169"/>
      <c r="AHI730" s="169"/>
      <c r="AHJ730" s="169"/>
      <c r="AHK730" s="169"/>
      <c r="AHL730" s="169"/>
      <c r="AHM730" s="169"/>
      <c r="AHN730" s="169"/>
      <c r="AHO730" s="169"/>
      <c r="AHP730" s="169"/>
      <c r="AHQ730" s="169"/>
      <c r="AHR730" s="169"/>
      <c r="AHS730" s="169"/>
      <c r="AHT730" s="169"/>
      <c r="AHU730" s="169"/>
      <c r="AHV730" s="169"/>
      <c r="AHW730" s="169"/>
      <c r="AHX730" s="169"/>
      <c r="AHY730" s="169"/>
      <c r="AHZ730" s="169"/>
      <c r="AIA730" s="169"/>
      <c r="AIB730" s="169"/>
      <c r="AIC730" s="169"/>
      <c r="AID730" s="169"/>
      <c r="AIE730" s="169"/>
      <c r="AIF730" s="169"/>
      <c r="AIG730" s="169"/>
      <c r="AIH730" s="169"/>
      <c r="AII730" s="169"/>
      <c r="AIJ730" s="169"/>
      <c r="AIK730" s="169"/>
      <c r="AIL730" s="169"/>
      <c r="AIM730" s="169"/>
      <c r="AIN730" s="169"/>
      <c r="AIO730" s="169"/>
      <c r="AIP730" s="169"/>
      <c r="AIQ730" s="169"/>
      <c r="AIR730" s="169"/>
      <c r="AIS730" s="169"/>
      <c r="AIT730" s="169"/>
      <c r="AIU730" s="169"/>
      <c r="AIV730" s="169"/>
      <c r="AIW730" s="546"/>
      <c r="AIX730" s="546"/>
      <c r="AIY730" s="546"/>
      <c r="AIZ730" s="546"/>
      <c r="AJA730" s="546"/>
      <c r="AJB730" s="546"/>
      <c r="AJC730" s="546"/>
      <c r="AJD730" s="546"/>
      <c r="AJE730" s="546"/>
      <c r="AJF730" s="546"/>
      <c r="AJG730" s="546"/>
      <c r="AJH730" s="546"/>
      <c r="AJI730" s="546"/>
      <c r="AJJ730" s="546"/>
      <c r="AJK730" s="546"/>
      <c r="AJL730" s="546"/>
      <c r="AJM730" s="546"/>
      <c r="AJN730" s="546"/>
      <c r="AJO730" s="546"/>
      <c r="AJP730" s="546"/>
      <c r="AJQ730" s="546"/>
      <c r="AJR730" s="546"/>
      <c r="AJS730" s="546"/>
      <c r="AJT730" s="546"/>
      <c r="AJU730" s="89"/>
      <c r="AJV730" s="89"/>
      <c r="AJW730" s="89"/>
      <c r="AJX730" s="89"/>
      <c r="AJY730" s="89"/>
      <c r="AJZ730" s="546"/>
      <c r="AKA730" s="546"/>
      <c r="AKB730" s="89"/>
      <c r="AKC730" s="89"/>
      <c r="AKD730" s="546"/>
      <c r="AKE730" s="546"/>
      <c r="AKF730" s="89"/>
      <c r="AKG730" s="89"/>
      <c r="AKH730" s="546"/>
      <c r="AKI730" s="546"/>
      <c r="AKJ730" s="546"/>
      <c r="AKK730" s="546"/>
      <c r="AKL730" s="546"/>
      <c r="AKM730" s="546"/>
      <c r="AKN730" s="546"/>
      <c r="AKO730" s="89"/>
      <c r="AKP730" s="89"/>
      <c r="AKQ730" s="546"/>
      <c r="AKR730" s="546"/>
      <c r="AKS730" s="89"/>
      <c r="AKT730" s="89"/>
      <c r="AKU730" s="546"/>
      <c r="AKV730" s="546"/>
      <c r="AKW730" s="546"/>
      <c r="AKX730" s="546"/>
      <c r="AKY730" s="546"/>
      <c r="AKZ730" s="204"/>
      <c r="ALA730" s="108"/>
      <c r="ALB730" s="546"/>
      <c r="ALC730" s="546"/>
      <c r="ALD730" s="546"/>
      <c r="ALE730" s="546"/>
      <c r="ALF730" s="546"/>
      <c r="ALG730" s="546"/>
      <c r="ALH730" s="546"/>
      <c r="ALI730" s="169"/>
      <c r="ALJ730" s="169"/>
      <c r="ALK730" s="169"/>
      <c r="ALL730" s="169"/>
      <c r="ALM730" s="169"/>
      <c r="ALN730" s="169"/>
      <c r="ALO730" s="169"/>
      <c r="ALP730" s="169"/>
      <c r="ALQ730" s="169"/>
      <c r="ALR730" s="169"/>
      <c r="ALS730" s="169"/>
      <c r="ALT730" s="169"/>
      <c r="ALU730" s="169"/>
      <c r="ALV730" s="169"/>
      <c r="ALW730" s="169"/>
      <c r="ALX730" s="169"/>
      <c r="ALY730" s="169"/>
      <c r="ALZ730" s="169"/>
      <c r="AMA730" s="169"/>
      <c r="AMB730" s="169"/>
      <c r="AMC730" s="169"/>
      <c r="AMD730" s="169"/>
      <c r="AME730" s="169"/>
      <c r="AMF730" s="169"/>
      <c r="AMG730" s="169"/>
      <c r="AMH730" s="169"/>
      <c r="AMI730" s="169"/>
      <c r="AMJ730" s="169"/>
      <c r="AMK730" s="169"/>
      <c r="AML730" s="169"/>
      <c r="AMM730" s="169"/>
      <c r="AMN730" s="169"/>
      <c r="AMO730" s="169"/>
      <c r="AMP730" s="169"/>
      <c r="AMQ730" s="169"/>
      <c r="AMR730" s="169"/>
      <c r="AMS730" s="169"/>
      <c r="AMT730" s="169"/>
      <c r="AMU730" s="169"/>
      <c r="AMV730" s="169"/>
      <c r="AMW730" s="169"/>
      <c r="AMX730" s="169"/>
      <c r="AMY730" s="169"/>
      <c r="AMZ730" s="169"/>
      <c r="ANA730" s="546"/>
      <c r="ANB730" s="546"/>
      <c r="ANC730" s="546"/>
      <c r="AND730" s="546"/>
      <c r="ANE730" s="546"/>
      <c r="ANF730" s="546"/>
      <c r="ANG730" s="546"/>
      <c r="ANH730" s="546"/>
      <c r="ANI730" s="546"/>
      <c r="ANJ730" s="546"/>
      <c r="ANK730" s="546"/>
      <c r="ANL730" s="546"/>
      <c r="ANM730" s="546"/>
      <c r="ANN730" s="546"/>
      <c r="ANO730" s="546"/>
      <c r="ANP730" s="546"/>
      <c r="ANQ730" s="546"/>
      <c r="ANR730" s="546"/>
      <c r="ANS730" s="546"/>
      <c r="ANT730" s="546"/>
      <c r="ANU730" s="546"/>
      <c r="ANV730" s="546"/>
      <c r="ANW730" s="546"/>
      <c r="ANX730" s="546"/>
      <c r="ANY730" s="89"/>
      <c r="ANZ730" s="89"/>
      <c r="AOA730" s="89"/>
      <c r="AOB730" s="89"/>
      <c r="AOC730" s="89"/>
      <c r="AOD730" s="546"/>
      <c r="AOE730" s="546"/>
      <c r="AOF730" s="89"/>
      <c r="AOG730" s="89"/>
      <c r="AOH730" s="546"/>
      <c r="AOI730" s="546"/>
      <c r="AOJ730" s="89"/>
      <c r="AOK730" s="89"/>
      <c r="AOL730" s="546"/>
      <c r="AOM730" s="546"/>
      <c r="AON730" s="546"/>
      <c r="AOO730" s="546"/>
      <c r="AOP730" s="546"/>
      <c r="AOQ730" s="546"/>
      <c r="AOR730" s="546"/>
      <c r="AOS730" s="89"/>
      <c r="AOT730" s="89"/>
      <c r="AOU730" s="546"/>
      <c r="AOV730" s="546"/>
      <c r="AOW730" s="89"/>
      <c r="AOX730" s="89"/>
      <c r="AOY730" s="546"/>
      <c r="AOZ730" s="546"/>
      <c r="APA730" s="546"/>
      <c r="APB730" s="546"/>
      <c r="APC730" s="546"/>
      <c r="APD730" s="204"/>
      <c r="APE730" s="108"/>
      <c r="APF730" s="546"/>
      <c r="APG730" s="546"/>
      <c r="APH730" s="546"/>
      <c r="API730" s="546"/>
      <c r="APJ730" s="546"/>
      <c r="APK730" s="546"/>
      <c r="APL730" s="546"/>
      <c r="APM730" s="169"/>
      <c r="APN730" s="169"/>
      <c r="APO730" s="169"/>
      <c r="APP730" s="169"/>
      <c r="APQ730" s="169"/>
      <c r="APR730" s="169"/>
      <c r="APS730" s="169"/>
      <c r="APT730" s="169"/>
      <c r="APU730" s="169"/>
      <c r="APV730" s="169"/>
      <c r="APW730" s="169"/>
      <c r="APX730" s="169"/>
      <c r="APY730" s="169"/>
      <c r="APZ730" s="169"/>
      <c r="AQA730" s="169"/>
      <c r="AQB730" s="169"/>
      <c r="AQC730" s="169"/>
      <c r="AQD730" s="169"/>
      <c r="AQE730" s="169"/>
      <c r="AQF730" s="169"/>
      <c r="AQG730" s="169"/>
      <c r="AQH730" s="169"/>
      <c r="AQI730" s="169"/>
      <c r="AQJ730" s="169"/>
      <c r="AQK730" s="169"/>
      <c r="AQL730" s="169"/>
      <c r="AQM730" s="169"/>
      <c r="AQN730" s="169"/>
      <c r="AQO730" s="169"/>
      <c r="AQP730" s="169"/>
      <c r="AQQ730" s="169"/>
      <c r="AQR730" s="169"/>
      <c r="AQS730" s="169"/>
      <c r="AQT730" s="169"/>
      <c r="AQU730" s="169"/>
      <c r="AQV730" s="169"/>
      <c r="AQW730" s="169"/>
      <c r="AQX730" s="169"/>
      <c r="AQY730" s="169"/>
      <c r="AQZ730" s="169"/>
      <c r="ARA730" s="169"/>
      <c r="ARB730" s="169"/>
      <c r="ARC730" s="169"/>
      <c r="ARD730" s="169"/>
      <c r="ARE730" s="546"/>
      <c r="ARF730" s="546"/>
      <c r="ARG730" s="546"/>
      <c r="ARH730" s="546"/>
      <c r="ARI730" s="546"/>
      <c r="ARJ730" s="546"/>
      <c r="ARK730" s="546"/>
      <c r="ARL730" s="546"/>
      <c r="ARM730" s="546"/>
      <c r="ARN730" s="546"/>
      <c r="ARO730" s="546"/>
      <c r="ARP730" s="546"/>
      <c r="ARQ730" s="546"/>
      <c r="ARR730" s="546"/>
      <c r="ARS730" s="546"/>
      <c r="ART730" s="546"/>
      <c r="ARU730" s="546"/>
      <c r="ARV730" s="546"/>
      <c r="ARW730" s="546"/>
      <c r="ARX730" s="546"/>
      <c r="ARY730" s="546"/>
      <c r="ARZ730" s="546"/>
      <c r="ASA730" s="546"/>
      <c r="ASB730" s="546"/>
      <c r="ASC730" s="89"/>
      <c r="ASD730" s="89"/>
      <c r="ASE730" s="89"/>
      <c r="ASF730" s="89"/>
      <c r="ASG730" s="89"/>
      <c r="ASH730" s="546"/>
      <c r="ASI730" s="546"/>
      <c r="ASJ730" s="89"/>
      <c r="ASK730" s="89"/>
      <c r="ASL730" s="546"/>
      <c r="ASM730" s="546"/>
      <c r="ASN730" s="89"/>
      <c r="ASO730" s="89"/>
      <c r="ASP730" s="546"/>
      <c r="ASQ730" s="546"/>
      <c r="ASR730" s="546"/>
      <c r="ASS730" s="546"/>
      <c r="AST730" s="546"/>
      <c r="ASU730" s="546"/>
      <c r="ASV730" s="546"/>
      <c r="ASW730" s="89"/>
      <c r="ASX730" s="89"/>
      <c r="ASY730" s="546"/>
      <c r="ASZ730" s="546"/>
      <c r="ATA730" s="89"/>
      <c r="ATB730" s="89"/>
      <c r="ATC730" s="546"/>
      <c r="ATD730" s="546"/>
      <c r="ATE730" s="546"/>
      <c r="ATF730" s="546"/>
      <c r="ATG730" s="546"/>
      <c r="ATH730" s="204"/>
      <c r="ATI730" s="108"/>
      <c r="ATJ730" s="546"/>
      <c r="ATK730" s="546"/>
      <c r="ATL730" s="546"/>
      <c r="ATM730" s="546"/>
      <c r="ATN730" s="546"/>
      <c r="ATO730" s="546"/>
      <c r="ATP730" s="546"/>
      <c r="ATQ730" s="169"/>
      <c r="ATR730" s="169"/>
      <c r="ATS730" s="169"/>
      <c r="ATT730" s="169"/>
      <c r="ATU730" s="169"/>
      <c r="ATV730" s="169"/>
      <c r="ATW730" s="169"/>
      <c r="ATX730" s="169"/>
      <c r="ATY730" s="169"/>
      <c r="ATZ730" s="169"/>
      <c r="AUA730" s="169"/>
      <c r="AUB730" s="169"/>
      <c r="AUC730" s="169"/>
      <c r="AUD730" s="169"/>
      <c r="AUE730" s="169"/>
      <c r="AUF730" s="169"/>
      <c r="AUG730" s="169"/>
      <c r="AUH730" s="169"/>
      <c r="AUI730" s="169"/>
      <c r="AUJ730" s="169"/>
      <c r="AUK730" s="169"/>
      <c r="AUL730" s="169"/>
      <c r="AUM730" s="169"/>
      <c r="AUN730" s="169"/>
      <c r="AUO730" s="169"/>
      <c r="AUP730" s="169"/>
      <c r="AUQ730" s="169"/>
      <c r="AUR730" s="169"/>
      <c r="AUS730" s="169"/>
      <c r="AUT730" s="169"/>
      <c r="AUU730" s="169"/>
      <c r="AUV730" s="169"/>
      <c r="AUW730" s="169"/>
      <c r="AUX730" s="169"/>
      <c r="AUY730" s="169"/>
      <c r="AUZ730" s="169"/>
      <c r="AVA730" s="169"/>
      <c r="AVB730" s="169"/>
      <c r="AVC730" s="169"/>
      <c r="AVD730" s="169"/>
      <c r="AVE730" s="169"/>
      <c r="AVF730" s="169"/>
      <c r="AVG730" s="169"/>
      <c r="AVH730" s="169"/>
      <c r="AVI730" s="546"/>
      <c r="AVJ730" s="546"/>
      <c r="AVK730" s="546"/>
      <c r="AVL730" s="546"/>
      <c r="AVM730" s="546"/>
      <c r="AVN730" s="546"/>
      <c r="AVO730" s="546"/>
      <c r="AVP730" s="546"/>
      <c r="AVQ730" s="546"/>
      <c r="AVR730" s="546"/>
      <c r="AVS730" s="546"/>
      <c r="AVT730" s="546"/>
      <c r="AVU730" s="546"/>
      <c r="AVV730" s="546"/>
      <c r="AVW730" s="546"/>
      <c r="AVX730" s="546"/>
      <c r="AVY730" s="546"/>
      <c r="AVZ730" s="546"/>
      <c r="AWA730" s="546"/>
      <c r="AWB730" s="546"/>
      <c r="AWC730" s="546"/>
      <c r="AWD730" s="546"/>
      <c r="AWE730" s="546"/>
      <c r="AWF730" s="546"/>
      <c r="AWG730" s="89"/>
      <c r="AWH730" s="89"/>
      <c r="AWI730" s="89"/>
      <c r="AWJ730" s="89"/>
      <c r="AWK730" s="89"/>
      <c r="AWL730" s="546"/>
      <c r="AWM730" s="546"/>
      <c r="AWN730" s="89"/>
      <c r="AWO730" s="89"/>
      <c r="AWP730" s="546"/>
      <c r="AWQ730" s="546"/>
      <c r="AWR730" s="89"/>
      <c r="AWS730" s="89"/>
      <c r="AWT730" s="546"/>
      <c r="AWU730" s="546"/>
      <c r="AWV730" s="546"/>
      <c r="AWW730" s="546"/>
      <c r="AWX730" s="546"/>
      <c r="AWY730" s="546"/>
      <c r="AWZ730" s="546"/>
      <c r="AXA730" s="89"/>
      <c r="AXB730" s="89"/>
      <c r="AXC730" s="546"/>
      <c r="AXD730" s="546"/>
      <c r="AXE730" s="89"/>
      <c r="AXF730" s="89"/>
      <c r="AXG730" s="546"/>
      <c r="AXH730" s="546"/>
      <c r="AXI730" s="546"/>
      <c r="AXJ730" s="546"/>
      <c r="AXK730" s="546"/>
      <c r="AXL730" s="204"/>
      <c r="AXM730" s="108"/>
      <c r="AXN730" s="546"/>
      <c r="AXO730" s="546"/>
      <c r="AXP730" s="546"/>
      <c r="AXQ730" s="546"/>
      <c r="AXR730" s="546"/>
      <c r="AXS730" s="546"/>
      <c r="AXT730" s="546"/>
      <c r="AXU730" s="169"/>
      <c r="AXV730" s="169"/>
      <c r="AXW730" s="169"/>
      <c r="AXX730" s="169"/>
      <c r="AXY730" s="169"/>
      <c r="AXZ730" s="169"/>
      <c r="AYA730" s="169"/>
      <c r="AYB730" s="169"/>
      <c r="AYC730" s="169"/>
      <c r="AYD730" s="169"/>
      <c r="AYE730" s="169"/>
      <c r="AYF730" s="169"/>
      <c r="AYG730" s="169"/>
      <c r="AYH730" s="169"/>
      <c r="AYI730" s="169"/>
      <c r="AYJ730" s="169"/>
      <c r="AYK730" s="169"/>
      <c r="AYL730" s="169"/>
      <c r="AYM730" s="169"/>
      <c r="AYN730" s="169"/>
      <c r="AYO730" s="169"/>
      <c r="AYP730" s="169"/>
      <c r="AYQ730" s="169"/>
      <c r="AYR730" s="169"/>
      <c r="AYS730" s="169"/>
      <c r="AYT730" s="169"/>
      <c r="AYU730" s="169"/>
      <c r="AYV730" s="169"/>
      <c r="AYW730" s="169"/>
      <c r="AYX730" s="169"/>
      <c r="AYY730" s="169"/>
      <c r="AYZ730" s="169"/>
      <c r="AZA730" s="169"/>
      <c r="AZB730" s="169"/>
      <c r="AZC730" s="169"/>
      <c r="AZD730" s="169"/>
      <c r="AZE730" s="169"/>
      <c r="AZF730" s="169"/>
      <c r="AZG730" s="169"/>
      <c r="AZH730" s="169"/>
      <c r="AZI730" s="169"/>
      <c r="AZJ730" s="169"/>
      <c r="AZK730" s="169"/>
      <c r="AZL730" s="169"/>
      <c r="AZM730" s="546"/>
      <c r="AZN730" s="546"/>
      <c r="AZO730" s="546"/>
      <c r="AZP730" s="546"/>
      <c r="AZQ730" s="546"/>
      <c r="AZR730" s="546"/>
      <c r="AZS730" s="546"/>
      <c r="AZT730" s="546"/>
      <c r="AZU730" s="546"/>
      <c r="AZV730" s="546"/>
      <c r="AZW730" s="546"/>
      <c r="AZX730" s="546"/>
      <c r="AZY730" s="546"/>
      <c r="AZZ730" s="546"/>
      <c r="BAA730" s="546"/>
      <c r="BAB730" s="546"/>
      <c r="BAC730" s="546"/>
      <c r="BAD730" s="546"/>
      <c r="BAE730" s="546"/>
      <c r="BAF730" s="546"/>
      <c r="BAG730" s="546"/>
      <c r="BAH730" s="546"/>
      <c r="BAI730" s="546"/>
      <c r="BAJ730" s="546"/>
      <c r="BAK730" s="89"/>
      <c r="BAL730" s="89"/>
      <c r="BAM730" s="89"/>
      <c r="BAN730" s="89"/>
      <c r="BAO730" s="89"/>
      <c r="BAP730" s="546"/>
      <c r="BAQ730" s="546"/>
      <c r="BAR730" s="89"/>
      <c r="BAS730" s="89"/>
      <c r="BAT730" s="546"/>
      <c r="BAU730" s="546"/>
      <c r="BAV730" s="89"/>
      <c r="BAW730" s="89"/>
      <c r="BAX730" s="546"/>
      <c r="BAY730" s="546"/>
      <c r="BAZ730" s="546"/>
      <c r="BBA730" s="546"/>
      <c r="BBB730" s="546"/>
      <c r="BBC730" s="546"/>
      <c r="BBD730" s="546"/>
      <c r="BBE730" s="89"/>
      <c r="BBF730" s="89"/>
      <c r="BBG730" s="546"/>
      <c r="BBH730" s="546"/>
      <c r="BBI730" s="89"/>
      <c r="BBJ730" s="89"/>
      <c r="BBK730" s="546"/>
      <c r="BBL730" s="546"/>
      <c r="BBM730" s="546"/>
      <c r="BBN730" s="546"/>
      <c r="BBO730" s="546"/>
      <c r="BBP730" s="204"/>
      <c r="BBQ730" s="108"/>
      <c r="BBR730" s="546"/>
      <c r="BBS730" s="546"/>
      <c r="BBT730" s="546"/>
      <c r="BBU730" s="546"/>
      <c r="BBV730" s="546"/>
      <c r="BBW730" s="546"/>
      <c r="BBX730" s="546"/>
      <c r="BBY730" s="169"/>
      <c r="BBZ730" s="169"/>
      <c r="BCA730" s="169"/>
      <c r="BCB730" s="169"/>
      <c r="BCC730" s="169"/>
      <c r="BCD730" s="169"/>
      <c r="BCE730" s="169"/>
      <c r="BCF730" s="169"/>
      <c r="BCG730" s="169"/>
      <c r="BCH730" s="169"/>
      <c r="BCI730" s="169"/>
      <c r="BCJ730" s="169"/>
      <c r="BCK730" s="169"/>
      <c r="BCL730" s="169"/>
      <c r="BCM730" s="169"/>
      <c r="BCN730" s="169"/>
      <c r="BCO730" s="169"/>
      <c r="BCP730" s="169"/>
      <c r="BCQ730" s="169"/>
      <c r="BCR730" s="169"/>
      <c r="BCS730" s="169"/>
      <c r="BCT730" s="169"/>
      <c r="BCU730" s="169"/>
      <c r="BCV730" s="169"/>
      <c r="BCW730" s="169"/>
      <c r="BCX730" s="169"/>
      <c r="BCY730" s="169"/>
      <c r="BCZ730" s="169"/>
      <c r="BDA730" s="169"/>
      <c r="BDB730" s="169"/>
      <c r="BDC730" s="169"/>
      <c r="BDD730" s="169"/>
      <c r="BDE730" s="169"/>
      <c r="BDF730" s="169"/>
      <c r="BDG730" s="169"/>
      <c r="BDH730" s="169"/>
      <c r="BDI730" s="169"/>
      <c r="BDJ730" s="169"/>
      <c r="BDK730" s="169"/>
      <c r="BDL730" s="169"/>
      <c r="BDM730" s="169"/>
      <c r="BDN730" s="169"/>
      <c r="BDO730" s="169"/>
      <c r="BDP730" s="169"/>
      <c r="BDQ730" s="546"/>
      <c r="BDR730" s="546"/>
      <c r="BDS730" s="546"/>
      <c r="BDT730" s="546"/>
      <c r="BDU730" s="546"/>
      <c r="BDV730" s="546"/>
      <c r="BDW730" s="546"/>
      <c r="BDX730" s="546"/>
      <c r="BDY730" s="546"/>
      <c r="BDZ730" s="546"/>
      <c r="BEA730" s="546"/>
      <c r="BEB730" s="546"/>
      <c r="BEC730" s="546"/>
      <c r="BED730" s="546"/>
      <c r="BEE730" s="546"/>
      <c r="BEF730" s="546"/>
      <c r="BEG730" s="546"/>
      <c r="BEH730" s="546"/>
      <c r="BEI730" s="546"/>
      <c r="BEJ730" s="546"/>
      <c r="BEK730" s="546"/>
      <c r="BEL730" s="546"/>
      <c r="BEM730" s="546"/>
      <c r="BEN730" s="546"/>
      <c r="BEO730" s="89"/>
      <c r="BEP730" s="89"/>
      <c r="BEQ730" s="89"/>
      <c r="BER730" s="89"/>
      <c r="BES730" s="89"/>
      <c r="BET730" s="546"/>
      <c r="BEU730" s="546"/>
      <c r="BEV730" s="89"/>
      <c r="BEW730" s="89"/>
      <c r="BEX730" s="546"/>
      <c r="BEY730" s="546"/>
      <c r="BEZ730" s="89"/>
      <c r="BFA730" s="89"/>
      <c r="BFB730" s="546"/>
      <c r="BFC730" s="546"/>
      <c r="BFD730" s="546"/>
      <c r="BFE730" s="546"/>
      <c r="BFF730" s="546"/>
      <c r="BFG730" s="546"/>
      <c r="BFH730" s="546"/>
      <c r="BFI730" s="89"/>
      <c r="BFJ730" s="89"/>
      <c r="BFK730" s="546"/>
      <c r="BFL730" s="546"/>
      <c r="BFM730" s="89"/>
      <c r="BFN730" s="89"/>
      <c r="BFO730" s="546"/>
      <c r="BFP730" s="546"/>
      <c r="BFQ730" s="546"/>
      <c r="BFR730" s="546"/>
      <c r="BFS730" s="546"/>
      <c r="BFT730" s="204"/>
      <c r="BFU730" s="108"/>
      <c r="BFV730" s="546"/>
      <c r="BFW730" s="546"/>
      <c r="BFX730" s="546"/>
      <c r="BFY730" s="546"/>
      <c r="BFZ730" s="546"/>
      <c r="BGA730" s="546"/>
      <c r="BGB730" s="546"/>
      <c r="BGC730" s="169"/>
      <c r="BGD730" s="169"/>
      <c r="BGE730" s="169"/>
      <c r="BGF730" s="169"/>
      <c r="BGG730" s="169"/>
      <c r="BGH730" s="169"/>
      <c r="BGI730" s="169"/>
      <c r="BGJ730" s="169"/>
      <c r="BGK730" s="169"/>
      <c r="BGL730" s="169"/>
      <c r="BGM730" s="169"/>
      <c r="BGN730" s="169"/>
      <c r="BGO730" s="169"/>
      <c r="BGP730" s="169"/>
      <c r="BGQ730" s="169"/>
      <c r="BGR730" s="169"/>
      <c r="BGS730" s="169"/>
      <c r="BGT730" s="169"/>
      <c r="BGU730" s="169"/>
      <c r="BGV730" s="169"/>
      <c r="BGW730" s="169"/>
      <c r="BGX730" s="169"/>
      <c r="BGY730" s="169"/>
      <c r="BGZ730" s="169"/>
      <c r="BHA730" s="169"/>
      <c r="BHB730" s="169"/>
      <c r="BHC730" s="169"/>
      <c r="BHD730" s="169"/>
      <c r="BHE730" s="169"/>
      <c r="BHF730" s="169"/>
      <c r="BHG730" s="169"/>
      <c r="BHH730" s="169"/>
      <c r="BHI730" s="169"/>
      <c r="BHJ730" s="169"/>
      <c r="BHK730" s="169"/>
      <c r="BHL730" s="169"/>
      <c r="BHM730" s="169"/>
      <c r="BHN730" s="169"/>
      <c r="BHO730" s="169"/>
      <c r="BHP730" s="169"/>
      <c r="BHQ730" s="169"/>
      <c r="BHR730" s="169"/>
      <c r="BHS730" s="169"/>
      <c r="BHT730" s="169"/>
      <c r="BHU730" s="546"/>
      <c r="BHV730" s="546"/>
      <c r="BHW730" s="546"/>
      <c r="BHX730" s="546"/>
      <c r="BHY730" s="546"/>
      <c r="BHZ730" s="546"/>
      <c r="BIA730" s="546"/>
      <c r="BIB730" s="546"/>
      <c r="BIC730" s="546"/>
      <c r="BID730" s="546"/>
      <c r="BIE730" s="546"/>
      <c r="BIF730" s="546"/>
      <c r="BIG730" s="546"/>
      <c r="BIH730" s="546"/>
      <c r="BII730" s="546"/>
      <c r="BIJ730" s="546"/>
      <c r="BIK730" s="546"/>
      <c r="BIL730" s="546"/>
      <c r="BIM730" s="546"/>
      <c r="BIN730" s="546"/>
      <c r="BIO730" s="546"/>
      <c r="BIP730" s="546"/>
      <c r="BIQ730" s="546"/>
      <c r="BIR730" s="546"/>
      <c r="BIS730" s="89"/>
      <c r="BIT730" s="89"/>
      <c r="BIU730" s="89"/>
      <c r="BIV730" s="89"/>
      <c r="BIW730" s="89"/>
      <c r="BIX730" s="546"/>
      <c r="BIY730" s="546"/>
      <c r="BIZ730" s="89"/>
      <c r="BJA730" s="89"/>
      <c r="BJB730" s="546"/>
      <c r="BJC730" s="546"/>
      <c r="BJD730" s="89"/>
      <c r="BJE730" s="89"/>
      <c r="BJF730" s="546"/>
      <c r="BJG730" s="546"/>
      <c r="BJH730" s="546"/>
      <c r="BJI730" s="546"/>
      <c r="BJJ730" s="546"/>
      <c r="BJK730" s="546"/>
      <c r="BJL730" s="546"/>
      <c r="BJM730" s="89"/>
      <c r="BJN730" s="89"/>
      <c r="BJO730" s="546"/>
      <c r="BJP730" s="546"/>
      <c r="BJQ730" s="89"/>
      <c r="BJR730" s="89"/>
      <c r="BJS730" s="546"/>
      <c r="BJT730" s="546"/>
      <c r="BJU730" s="546"/>
      <c r="BJV730" s="546"/>
      <c r="BJW730" s="546"/>
      <c r="BJX730" s="204"/>
      <c r="BJY730" s="108"/>
      <c r="BJZ730" s="546"/>
      <c r="BKA730" s="546"/>
      <c r="BKB730" s="546"/>
      <c r="BKC730" s="546"/>
      <c r="BKD730" s="546"/>
      <c r="BKE730" s="546"/>
      <c r="BKF730" s="546"/>
      <c r="BKG730" s="169"/>
      <c r="BKH730" s="169"/>
      <c r="BKI730" s="169"/>
      <c r="BKJ730" s="169"/>
      <c r="BKK730" s="169"/>
      <c r="BKL730" s="169"/>
      <c r="BKM730" s="169"/>
      <c r="BKN730" s="169"/>
      <c r="BKO730" s="169"/>
      <c r="BKP730" s="169"/>
      <c r="BKQ730" s="169"/>
      <c r="BKR730" s="169"/>
      <c r="BKS730" s="169"/>
      <c r="BKT730" s="169"/>
      <c r="BKU730" s="169"/>
      <c r="BKV730" s="169"/>
      <c r="BKW730" s="169"/>
      <c r="BKX730" s="169"/>
      <c r="BKY730" s="169"/>
      <c r="BKZ730" s="169"/>
      <c r="BLA730" s="169"/>
      <c r="BLB730" s="169"/>
      <c r="BLC730" s="169"/>
      <c r="BLD730" s="169"/>
      <c r="BLE730" s="169"/>
      <c r="BLF730" s="169"/>
      <c r="BLG730" s="169"/>
      <c r="BLH730" s="169"/>
      <c r="BLI730" s="169"/>
      <c r="BLJ730" s="169"/>
      <c r="BLK730" s="169"/>
      <c r="BLL730" s="169"/>
      <c r="BLM730" s="169"/>
      <c r="BLN730" s="169"/>
      <c r="BLO730" s="169"/>
      <c r="BLP730" s="169"/>
      <c r="BLQ730" s="169"/>
      <c r="BLR730" s="169"/>
      <c r="BLS730" s="169"/>
      <c r="BLT730" s="169"/>
      <c r="BLU730" s="169"/>
      <c r="BLV730" s="169"/>
      <c r="BLW730" s="169"/>
      <c r="BLX730" s="169"/>
      <c r="BLY730" s="546"/>
      <c r="BLZ730" s="546"/>
      <c r="BMA730" s="546"/>
      <c r="BMB730" s="546"/>
      <c r="BMC730" s="546"/>
      <c r="BMD730" s="546"/>
      <c r="BME730" s="546"/>
      <c r="BMF730" s="546"/>
      <c r="BMG730" s="546"/>
      <c r="BMH730" s="546"/>
      <c r="BMI730" s="546"/>
      <c r="BMJ730" s="546"/>
      <c r="BMK730" s="546"/>
      <c r="BML730" s="546"/>
      <c r="BMM730" s="546"/>
      <c r="BMN730" s="546"/>
      <c r="BMO730" s="546"/>
      <c r="BMP730" s="546"/>
      <c r="BMQ730" s="546"/>
      <c r="BMR730" s="546"/>
      <c r="BMS730" s="546"/>
      <c r="BMT730" s="546"/>
      <c r="BMU730" s="546"/>
      <c r="BMV730" s="546"/>
      <c r="BMW730" s="89"/>
      <c r="BMX730" s="89"/>
      <c r="BMY730" s="89"/>
      <c r="BMZ730" s="89"/>
      <c r="BNA730" s="89"/>
      <c r="BNB730" s="546"/>
      <c r="BNC730" s="546"/>
      <c r="BND730" s="89"/>
      <c r="BNE730" s="89"/>
      <c r="BNF730" s="546"/>
      <c r="BNG730" s="546"/>
      <c r="BNH730" s="89"/>
      <c r="BNI730" s="89"/>
      <c r="BNJ730" s="546"/>
      <c r="BNK730" s="546"/>
      <c r="BNL730" s="546"/>
      <c r="BNM730" s="546"/>
      <c r="BNN730" s="546"/>
      <c r="BNO730" s="546"/>
      <c r="BNP730" s="546"/>
      <c r="BNQ730" s="89"/>
      <c r="BNR730" s="89"/>
      <c r="BNS730" s="546"/>
      <c r="BNT730" s="546"/>
      <c r="BNU730" s="89"/>
      <c r="BNV730" s="89"/>
      <c r="BNW730" s="546"/>
      <c r="BNX730" s="546"/>
      <c r="BNY730" s="546"/>
      <c r="BNZ730" s="546"/>
      <c r="BOA730" s="546"/>
      <c r="BOB730" s="204"/>
      <c r="BOC730" s="108"/>
      <c r="BOD730" s="546"/>
      <c r="BOE730" s="546"/>
      <c r="BOF730" s="546"/>
      <c r="BOG730" s="546"/>
      <c r="BOH730" s="546"/>
      <c r="BOI730" s="546"/>
      <c r="BOJ730" s="546"/>
      <c r="BOK730" s="169"/>
      <c r="BOL730" s="169"/>
      <c r="BOM730" s="169"/>
      <c r="BON730" s="169"/>
      <c r="BOO730" s="169"/>
      <c r="BOP730" s="169"/>
      <c r="BOQ730" s="169"/>
      <c r="BOR730" s="169"/>
      <c r="BOS730" s="169"/>
      <c r="BOT730" s="169"/>
      <c r="BOU730" s="169"/>
      <c r="BOV730" s="169"/>
      <c r="BOW730" s="169"/>
      <c r="BOX730" s="169"/>
      <c r="BOY730" s="169"/>
      <c r="BOZ730" s="169"/>
      <c r="BPA730" s="169"/>
      <c r="BPB730" s="169"/>
      <c r="BPC730" s="169"/>
      <c r="BPD730" s="169"/>
      <c r="BPE730" s="169"/>
      <c r="BPF730" s="169"/>
      <c r="BPG730" s="169"/>
      <c r="BPH730" s="169"/>
      <c r="BPI730" s="169"/>
      <c r="BPJ730" s="169"/>
      <c r="BPK730" s="169"/>
      <c r="BPL730" s="169"/>
      <c r="BPM730" s="169"/>
      <c r="BPN730" s="169"/>
      <c r="BPO730" s="169"/>
      <c r="BPP730" s="169"/>
      <c r="BPQ730" s="169"/>
      <c r="BPR730" s="169"/>
      <c r="BPS730" s="169"/>
      <c r="BPT730" s="169"/>
      <c r="BPU730" s="169"/>
      <c r="BPV730" s="169"/>
      <c r="BPW730" s="169"/>
      <c r="BPX730" s="169"/>
      <c r="BPY730" s="169"/>
      <c r="BPZ730" s="169"/>
      <c r="BQA730" s="169"/>
      <c r="BQB730" s="169"/>
      <c r="BQC730" s="546"/>
      <c r="BQD730" s="546"/>
      <c r="BQE730" s="546"/>
      <c r="BQF730" s="546"/>
      <c r="BQG730" s="546"/>
      <c r="BQH730" s="546"/>
      <c r="BQI730" s="546"/>
      <c r="BQJ730" s="546"/>
      <c r="BQK730" s="546"/>
      <c r="BQL730" s="546"/>
      <c r="BQM730" s="546"/>
      <c r="BQN730" s="546"/>
      <c r="BQO730" s="546"/>
      <c r="BQP730" s="546"/>
      <c r="BQQ730" s="546"/>
      <c r="BQR730" s="546"/>
      <c r="BQS730" s="546"/>
      <c r="BQT730" s="546"/>
      <c r="BQU730" s="546"/>
      <c r="BQV730" s="546"/>
      <c r="BQW730" s="546"/>
      <c r="BQX730" s="546"/>
      <c r="BQY730" s="546"/>
      <c r="BQZ730" s="546"/>
      <c r="BRA730" s="89"/>
      <c r="BRB730" s="89"/>
      <c r="BRC730" s="89"/>
      <c r="BRD730" s="89"/>
      <c r="BRE730" s="89"/>
      <c r="BRF730" s="546"/>
      <c r="BRG730" s="546"/>
      <c r="BRH730" s="89"/>
      <c r="BRI730" s="89"/>
      <c r="BRJ730" s="546"/>
      <c r="BRK730" s="546"/>
      <c r="BRL730" s="89"/>
      <c r="BRM730" s="89"/>
      <c r="BRN730" s="546"/>
      <c r="BRO730" s="546"/>
      <c r="BRP730" s="546"/>
      <c r="BRQ730" s="546"/>
      <c r="BRR730" s="546"/>
      <c r="BRS730" s="546"/>
      <c r="BRT730" s="546"/>
      <c r="BRU730" s="89"/>
      <c r="BRV730" s="89"/>
      <c r="BRW730" s="546"/>
      <c r="BRX730" s="546"/>
      <c r="BRY730" s="89"/>
      <c r="BRZ730" s="89"/>
      <c r="BSA730" s="546"/>
      <c r="BSB730" s="546"/>
      <c r="BSC730" s="546"/>
      <c r="BSD730" s="546"/>
      <c r="BSE730" s="546"/>
      <c r="BSF730" s="204"/>
      <c r="BSG730" s="108"/>
      <c r="BSH730" s="546"/>
      <c r="BSI730" s="546"/>
      <c r="BSJ730" s="546"/>
      <c r="BSK730" s="546"/>
      <c r="BSL730" s="546"/>
      <c r="BSM730" s="546"/>
      <c r="BSN730" s="546"/>
      <c r="BSO730" s="169"/>
      <c r="BSP730" s="169"/>
      <c r="BSQ730" s="169"/>
      <c r="BSR730" s="169"/>
      <c r="BSS730" s="169"/>
      <c r="BST730" s="169"/>
      <c r="BSU730" s="169"/>
      <c r="BSV730" s="169"/>
      <c r="BSW730" s="169"/>
      <c r="BSX730" s="169"/>
      <c r="BSY730" s="169"/>
      <c r="BSZ730" s="169"/>
      <c r="BTA730" s="169"/>
      <c r="BTB730" s="169"/>
      <c r="BTC730" s="169"/>
      <c r="BTD730" s="169"/>
      <c r="BTE730" s="169"/>
      <c r="BTF730" s="169"/>
      <c r="BTG730" s="169"/>
      <c r="BTH730" s="169"/>
      <c r="BTI730" s="169"/>
      <c r="BTJ730" s="169"/>
      <c r="BTK730" s="169"/>
      <c r="BTL730" s="169"/>
      <c r="BTM730" s="169"/>
      <c r="BTN730" s="169"/>
      <c r="BTO730" s="169"/>
      <c r="BTP730" s="169"/>
      <c r="BTQ730" s="169"/>
      <c r="BTR730" s="169"/>
      <c r="BTS730" s="169"/>
      <c r="BTT730" s="169"/>
      <c r="BTU730" s="169"/>
      <c r="BTV730" s="169"/>
      <c r="BTW730" s="169"/>
      <c r="BTX730" s="169"/>
      <c r="BTY730" s="169"/>
      <c r="BTZ730" s="169"/>
      <c r="BUA730" s="169"/>
      <c r="BUB730" s="169"/>
      <c r="BUC730" s="169"/>
      <c r="BUD730" s="169"/>
      <c r="BUE730" s="169"/>
      <c r="BUF730" s="169"/>
      <c r="BUG730" s="546"/>
      <c r="BUH730" s="546"/>
      <c r="BUI730" s="546"/>
      <c r="BUJ730" s="546"/>
      <c r="BUK730" s="546"/>
      <c r="BUL730" s="546"/>
      <c r="BUM730" s="546"/>
      <c r="BUN730" s="546"/>
      <c r="BUO730" s="546"/>
      <c r="BUP730" s="546"/>
      <c r="BUQ730" s="546"/>
      <c r="BUR730" s="546"/>
      <c r="BUS730" s="546"/>
      <c r="BUT730" s="546"/>
      <c r="BUU730" s="546"/>
      <c r="BUV730" s="546"/>
      <c r="BUW730" s="546"/>
      <c r="BUX730" s="546"/>
      <c r="BUY730" s="546"/>
      <c r="BUZ730" s="546"/>
      <c r="BVA730" s="546"/>
      <c r="BVB730" s="546"/>
      <c r="BVC730" s="546"/>
      <c r="BVD730" s="546"/>
      <c r="BVE730" s="89"/>
      <c r="BVF730" s="89"/>
      <c r="BVG730" s="89"/>
      <c r="BVH730" s="89"/>
      <c r="BVI730" s="89"/>
      <c r="BVJ730" s="546"/>
      <c r="BVK730" s="546"/>
      <c r="BVL730" s="89"/>
      <c r="BVM730" s="89"/>
      <c r="BVN730" s="546"/>
      <c r="BVO730" s="546"/>
      <c r="BVP730" s="89"/>
      <c r="BVQ730" s="89"/>
      <c r="BVR730" s="546"/>
      <c r="BVS730" s="546"/>
      <c r="BVT730" s="546"/>
      <c r="BVU730" s="546"/>
      <c r="BVV730" s="546"/>
      <c r="BVW730" s="546"/>
      <c r="BVX730" s="546"/>
      <c r="BVY730" s="89"/>
      <c r="BVZ730" s="89"/>
      <c r="BWA730" s="546"/>
      <c r="BWB730" s="546"/>
      <c r="BWC730" s="89"/>
      <c r="BWD730" s="89"/>
      <c r="BWE730" s="546"/>
      <c r="BWF730" s="546"/>
      <c r="BWG730" s="546"/>
      <c r="BWH730" s="546"/>
      <c r="BWI730" s="546"/>
      <c r="BWJ730" s="204"/>
      <c r="BWK730" s="108"/>
      <c r="BWL730" s="546"/>
      <c r="BWM730" s="546"/>
      <c r="BWN730" s="546"/>
      <c r="BWO730" s="546"/>
      <c r="BWP730" s="546"/>
      <c r="BWQ730" s="546"/>
      <c r="BWR730" s="546"/>
      <c r="BWS730" s="169"/>
      <c r="BWT730" s="169"/>
      <c r="BWU730" s="169"/>
      <c r="BWV730" s="169"/>
      <c r="BWW730" s="169"/>
      <c r="BWX730" s="169"/>
      <c r="BWY730" s="169"/>
      <c r="BWZ730" s="169"/>
      <c r="BXA730" s="169"/>
      <c r="BXB730" s="169"/>
      <c r="BXC730" s="169"/>
      <c r="BXD730" s="169"/>
      <c r="BXE730" s="169"/>
      <c r="BXF730" s="169"/>
      <c r="BXG730" s="169"/>
      <c r="BXH730" s="169"/>
      <c r="BXI730" s="169"/>
      <c r="BXJ730" s="169"/>
      <c r="BXK730" s="169"/>
      <c r="BXL730" s="169"/>
      <c r="BXM730" s="169"/>
      <c r="BXN730" s="169"/>
      <c r="BXO730" s="169"/>
      <c r="BXP730" s="169"/>
      <c r="BXQ730" s="169"/>
      <c r="BXR730" s="169"/>
      <c r="BXS730" s="169"/>
      <c r="BXT730" s="169"/>
      <c r="BXU730" s="169"/>
      <c r="BXV730" s="169"/>
      <c r="BXW730" s="169"/>
      <c r="BXX730" s="169"/>
      <c r="BXY730" s="169"/>
      <c r="BXZ730" s="169"/>
      <c r="BYA730" s="169"/>
      <c r="BYB730" s="169"/>
      <c r="BYC730" s="169"/>
      <c r="BYD730" s="169"/>
      <c r="BYE730" s="169"/>
      <c r="BYF730" s="169"/>
      <c r="BYG730" s="169"/>
      <c r="BYH730" s="169"/>
      <c r="BYI730" s="169"/>
      <c r="BYJ730" s="169"/>
      <c r="BYK730" s="546"/>
      <c r="BYL730" s="546"/>
      <c r="BYM730" s="546"/>
      <c r="BYN730" s="546"/>
      <c r="BYO730" s="546"/>
      <c r="BYP730" s="546"/>
      <c r="BYQ730" s="546"/>
      <c r="BYR730" s="546"/>
      <c r="BYS730" s="546"/>
      <c r="BYT730" s="546"/>
      <c r="BYU730" s="546"/>
      <c r="BYV730" s="546"/>
      <c r="BYW730" s="546"/>
      <c r="BYX730" s="546"/>
      <c r="BYY730" s="546"/>
      <c r="BYZ730" s="546"/>
      <c r="BZA730" s="546"/>
      <c r="BZB730" s="546"/>
      <c r="BZC730" s="546"/>
      <c r="BZD730" s="546"/>
      <c r="BZE730" s="546"/>
      <c r="BZF730" s="546"/>
      <c r="BZG730" s="546"/>
      <c r="BZH730" s="546"/>
      <c r="BZI730" s="89"/>
      <c r="BZJ730" s="89"/>
      <c r="BZK730" s="89"/>
      <c r="BZL730" s="89"/>
      <c r="BZM730" s="89"/>
      <c r="BZN730" s="546"/>
      <c r="BZO730" s="546"/>
      <c r="BZP730" s="89"/>
      <c r="BZQ730" s="89"/>
      <c r="BZR730" s="546"/>
      <c r="BZS730" s="546"/>
      <c r="BZT730" s="89"/>
      <c r="BZU730" s="89"/>
      <c r="BZV730" s="546"/>
      <c r="BZW730" s="546"/>
      <c r="BZX730" s="546"/>
      <c r="BZY730" s="546"/>
      <c r="BZZ730" s="546"/>
      <c r="CAA730" s="546"/>
      <c r="CAB730" s="546"/>
      <c r="CAC730" s="89"/>
      <c r="CAD730" s="89"/>
      <c r="CAE730" s="546"/>
      <c r="CAF730" s="546"/>
      <c r="CAG730" s="89"/>
      <c r="CAH730" s="89"/>
      <c r="CAI730" s="546"/>
      <c r="CAJ730" s="546"/>
      <c r="CAK730" s="546"/>
      <c r="CAL730" s="546"/>
      <c r="CAM730" s="546"/>
      <c r="CAN730" s="204"/>
      <c r="CAO730" s="108"/>
      <c r="CAP730" s="546"/>
      <c r="CAQ730" s="546"/>
      <c r="CAR730" s="546"/>
      <c r="CAS730" s="546"/>
      <c r="CAT730" s="546"/>
      <c r="CAU730" s="546"/>
      <c r="CAV730" s="546"/>
      <c r="CAW730" s="169"/>
      <c r="CAX730" s="169"/>
      <c r="CAY730" s="169"/>
      <c r="CAZ730" s="169"/>
      <c r="CBA730" s="169"/>
      <c r="CBB730" s="169"/>
      <c r="CBC730" s="169"/>
      <c r="CBD730" s="169"/>
      <c r="CBE730" s="169"/>
      <c r="CBF730" s="169"/>
      <c r="CBG730" s="169"/>
      <c r="CBH730" s="169"/>
      <c r="CBI730" s="169"/>
      <c r="CBJ730" s="169"/>
      <c r="CBK730" s="169"/>
      <c r="CBL730" s="169"/>
      <c r="CBM730" s="169"/>
      <c r="CBN730" s="169"/>
      <c r="CBO730" s="169"/>
      <c r="CBP730" s="169"/>
      <c r="CBQ730" s="169"/>
      <c r="CBR730" s="169"/>
      <c r="CBS730" s="169"/>
      <c r="CBT730" s="169"/>
      <c r="CBU730" s="169"/>
      <c r="CBV730" s="169"/>
      <c r="CBW730" s="169"/>
      <c r="CBX730" s="169"/>
      <c r="CBY730" s="169"/>
      <c r="CBZ730" s="169"/>
      <c r="CCA730" s="169"/>
      <c r="CCB730" s="169"/>
      <c r="CCC730" s="169"/>
      <c r="CCD730" s="169"/>
      <c r="CCE730" s="169"/>
      <c r="CCF730" s="169"/>
      <c r="CCG730" s="169"/>
      <c r="CCH730" s="169"/>
      <c r="CCI730" s="169"/>
      <c r="CCJ730" s="169"/>
      <c r="CCK730" s="169"/>
      <c r="CCL730" s="169"/>
      <c r="CCM730" s="169"/>
      <c r="CCN730" s="169"/>
      <c r="CCO730" s="546"/>
      <c r="CCP730" s="546"/>
      <c r="CCQ730" s="546"/>
      <c r="CCR730" s="546"/>
      <c r="CCS730" s="546"/>
      <c r="CCT730" s="546"/>
      <c r="CCU730" s="546"/>
      <c r="CCV730" s="546"/>
      <c r="CCW730" s="546"/>
      <c r="CCX730" s="546"/>
      <c r="CCY730" s="546"/>
      <c r="CCZ730" s="546"/>
      <c r="CDA730" s="546"/>
      <c r="CDB730" s="546"/>
      <c r="CDC730" s="546"/>
      <c r="CDD730" s="546"/>
      <c r="CDE730" s="546"/>
      <c r="CDF730" s="546"/>
      <c r="CDG730" s="546"/>
      <c r="CDH730" s="546"/>
      <c r="CDI730" s="546"/>
      <c r="CDJ730" s="546"/>
      <c r="CDK730" s="546"/>
      <c r="CDL730" s="546"/>
      <c r="CDM730" s="89"/>
      <c r="CDN730" s="89"/>
      <c r="CDO730" s="89"/>
      <c r="CDP730" s="89"/>
      <c r="CDQ730" s="89"/>
      <c r="CDR730" s="546"/>
      <c r="CDS730" s="546"/>
      <c r="CDT730" s="89"/>
      <c r="CDU730" s="89"/>
      <c r="CDV730" s="546"/>
      <c r="CDW730" s="546"/>
      <c r="CDX730" s="89"/>
      <c r="CDY730" s="89"/>
      <c r="CDZ730" s="546"/>
      <c r="CEA730" s="546"/>
      <c r="CEB730" s="546"/>
      <c r="CEC730" s="546"/>
      <c r="CED730" s="546"/>
      <c r="CEE730" s="546"/>
      <c r="CEF730" s="546"/>
      <c r="CEG730" s="89"/>
      <c r="CEH730" s="89"/>
      <c r="CEI730" s="546"/>
      <c r="CEJ730" s="546"/>
      <c r="CEK730" s="89"/>
      <c r="CEL730" s="89"/>
      <c r="CEM730" s="546"/>
      <c r="CEN730" s="546"/>
      <c r="CEO730" s="546"/>
      <c r="CEP730" s="546"/>
      <c r="CEQ730" s="546"/>
      <c r="CER730" s="204"/>
      <c r="CES730" s="108"/>
      <c r="CET730" s="546"/>
      <c r="CEU730" s="546"/>
      <c r="CEV730" s="546"/>
      <c r="CEW730" s="546"/>
      <c r="CEX730" s="546"/>
      <c r="CEY730" s="546"/>
      <c r="CEZ730" s="546"/>
      <c r="CFA730" s="169"/>
      <c r="CFB730" s="169"/>
      <c r="CFC730" s="169"/>
      <c r="CFD730" s="169"/>
      <c r="CFE730" s="169"/>
      <c r="CFF730" s="169"/>
      <c r="CFG730" s="169"/>
      <c r="CFH730" s="169"/>
      <c r="CFI730" s="169"/>
      <c r="CFJ730" s="169"/>
      <c r="CFK730" s="169"/>
      <c r="CFL730" s="169"/>
      <c r="CFM730" s="169"/>
      <c r="CFN730" s="169"/>
      <c r="CFO730" s="169"/>
      <c r="CFP730" s="169"/>
      <c r="CFQ730" s="169"/>
      <c r="CFR730" s="169"/>
      <c r="CFS730" s="169"/>
      <c r="CFT730" s="169"/>
      <c r="CFU730" s="169"/>
      <c r="CFV730" s="169"/>
      <c r="CFW730" s="169"/>
      <c r="CFX730" s="169"/>
      <c r="CFY730" s="169"/>
      <c r="CFZ730" s="169"/>
      <c r="CGA730" s="169"/>
      <c r="CGB730" s="169"/>
      <c r="CGC730" s="169"/>
      <c r="CGD730" s="169"/>
      <c r="CGE730" s="169"/>
      <c r="CGF730" s="169"/>
      <c r="CGG730" s="169"/>
      <c r="CGH730" s="169"/>
      <c r="CGI730" s="169"/>
      <c r="CGJ730" s="169"/>
      <c r="CGK730" s="169"/>
      <c r="CGL730" s="169"/>
      <c r="CGM730" s="169"/>
      <c r="CGN730" s="169"/>
      <c r="CGO730" s="169"/>
      <c r="CGP730" s="169"/>
      <c r="CGQ730" s="169"/>
      <c r="CGR730" s="169"/>
      <c r="CGS730" s="546"/>
      <c r="CGT730" s="546"/>
      <c r="CGU730" s="546"/>
      <c r="CGV730" s="546"/>
      <c r="CGW730" s="546"/>
      <c r="CGX730" s="546"/>
      <c r="CGY730" s="546"/>
      <c r="CGZ730" s="546"/>
      <c r="CHA730" s="546"/>
      <c r="CHB730" s="546"/>
      <c r="CHC730" s="546"/>
      <c r="CHD730" s="546"/>
      <c r="CHE730" s="546"/>
      <c r="CHF730" s="546"/>
      <c r="CHG730" s="546"/>
      <c r="CHH730" s="546"/>
      <c r="CHI730" s="546"/>
      <c r="CHJ730" s="546"/>
      <c r="CHK730" s="546"/>
      <c r="CHL730" s="546"/>
      <c r="CHM730" s="546"/>
      <c r="CHN730" s="546"/>
      <c r="CHO730" s="546"/>
      <c r="CHP730" s="546"/>
      <c r="CHQ730" s="89"/>
      <c r="CHR730" s="89"/>
      <c r="CHS730" s="89"/>
      <c r="CHT730" s="89"/>
      <c r="CHU730" s="89"/>
      <c r="CHV730" s="546"/>
      <c r="CHW730" s="546"/>
      <c r="CHX730" s="89"/>
      <c r="CHY730" s="89"/>
      <c r="CHZ730" s="546"/>
      <c r="CIA730" s="546"/>
      <c r="CIB730" s="89"/>
      <c r="CIC730" s="89"/>
      <c r="CID730" s="546"/>
      <c r="CIE730" s="546"/>
      <c r="CIF730" s="546"/>
      <c r="CIG730" s="546"/>
      <c r="CIH730" s="546"/>
      <c r="CII730" s="546"/>
      <c r="CIJ730" s="546"/>
      <c r="CIK730" s="89"/>
      <c r="CIL730" s="89"/>
      <c r="CIM730" s="546"/>
      <c r="CIN730" s="546"/>
      <c r="CIO730" s="89"/>
      <c r="CIP730" s="89"/>
      <c r="CIQ730" s="546"/>
      <c r="CIR730" s="546"/>
      <c r="CIS730" s="546"/>
      <c r="CIT730" s="546"/>
      <c r="CIU730" s="546"/>
      <c r="CIV730" s="204"/>
      <c r="CIW730" s="108"/>
      <c r="CIX730" s="546"/>
      <c r="CIY730" s="546"/>
      <c r="CIZ730" s="546"/>
      <c r="CJA730" s="546"/>
      <c r="CJB730" s="546"/>
      <c r="CJC730" s="546"/>
      <c r="CJD730" s="546"/>
      <c r="CJE730" s="169"/>
      <c r="CJF730" s="169"/>
      <c r="CJG730" s="169"/>
      <c r="CJH730" s="169"/>
      <c r="CJI730" s="169"/>
      <c r="CJJ730" s="169"/>
      <c r="CJK730" s="169"/>
      <c r="CJL730" s="169"/>
      <c r="CJM730" s="169"/>
      <c r="CJN730" s="169"/>
      <c r="CJO730" s="169"/>
      <c r="CJP730" s="169"/>
      <c r="CJQ730" s="169"/>
      <c r="CJR730" s="169"/>
      <c r="CJS730" s="169"/>
      <c r="CJT730" s="169"/>
      <c r="CJU730" s="169"/>
      <c r="CJV730" s="169"/>
      <c r="CJW730" s="169"/>
      <c r="CJX730" s="169"/>
      <c r="CJY730" s="169"/>
      <c r="CJZ730" s="169"/>
      <c r="CKA730" s="169"/>
      <c r="CKB730" s="169"/>
      <c r="CKC730" s="169"/>
      <c r="CKD730" s="169"/>
      <c r="CKE730" s="169"/>
      <c r="CKF730" s="169"/>
      <c r="CKG730" s="169"/>
      <c r="CKH730" s="169"/>
      <c r="CKI730" s="169"/>
      <c r="CKJ730" s="169"/>
      <c r="CKK730" s="169"/>
      <c r="CKL730" s="169"/>
      <c r="CKM730" s="169"/>
      <c r="CKN730" s="169"/>
      <c r="CKO730" s="169"/>
      <c r="CKP730" s="169"/>
      <c r="CKQ730" s="169"/>
      <c r="CKR730" s="169"/>
      <c r="CKS730" s="169"/>
      <c r="CKT730" s="169"/>
      <c r="CKU730" s="169"/>
      <c r="CKV730" s="169"/>
      <c r="CKW730" s="546"/>
      <c r="CKX730" s="546"/>
      <c r="CKY730" s="546"/>
      <c r="CKZ730" s="546"/>
      <c r="CLA730" s="546"/>
      <c r="CLB730" s="546"/>
      <c r="CLC730" s="546"/>
      <c r="CLD730" s="546"/>
      <c r="CLE730" s="546"/>
      <c r="CLF730" s="546"/>
      <c r="CLG730" s="546"/>
      <c r="CLH730" s="546"/>
      <c r="CLI730" s="546"/>
      <c r="CLJ730" s="546"/>
      <c r="CLK730" s="546"/>
      <c r="CLL730" s="546"/>
      <c r="CLM730" s="546"/>
      <c r="CLN730" s="546"/>
      <c r="CLO730" s="546"/>
      <c r="CLP730" s="546"/>
      <c r="CLQ730" s="546"/>
      <c r="CLR730" s="546"/>
      <c r="CLS730" s="546"/>
      <c r="CLT730" s="546"/>
      <c r="CLU730" s="89"/>
      <c r="CLV730" s="89"/>
      <c r="CLW730" s="89"/>
      <c r="CLX730" s="89"/>
      <c r="CLY730" s="89"/>
      <c r="CLZ730" s="546"/>
      <c r="CMA730" s="546"/>
      <c r="CMB730" s="89"/>
      <c r="CMC730" s="89"/>
      <c r="CMD730" s="546"/>
      <c r="CME730" s="546"/>
      <c r="CMF730" s="89"/>
      <c r="CMG730" s="89"/>
      <c r="CMH730" s="546"/>
      <c r="CMI730" s="546"/>
      <c r="CMJ730" s="546"/>
      <c r="CMK730" s="546"/>
      <c r="CML730" s="546"/>
      <c r="CMM730" s="546"/>
      <c r="CMN730" s="546"/>
      <c r="CMO730" s="89"/>
      <c r="CMP730" s="89"/>
      <c r="CMQ730" s="546"/>
      <c r="CMR730" s="546"/>
      <c r="CMS730" s="89"/>
      <c r="CMT730" s="89"/>
      <c r="CMU730" s="546"/>
      <c r="CMV730" s="546"/>
      <c r="CMW730" s="546"/>
      <c r="CMX730" s="546"/>
      <c r="CMY730" s="546"/>
      <c r="CMZ730" s="204"/>
      <c r="CNA730" s="108"/>
      <c r="CNB730" s="546"/>
      <c r="CNC730" s="546"/>
      <c r="CND730" s="546"/>
      <c r="CNE730" s="546"/>
      <c r="CNF730" s="546"/>
      <c r="CNG730" s="546"/>
      <c r="CNH730" s="546"/>
      <c r="CNI730" s="169"/>
      <c r="CNJ730" s="169"/>
      <c r="CNK730" s="169"/>
      <c r="CNL730" s="169"/>
      <c r="CNM730" s="169"/>
      <c r="CNN730" s="169"/>
      <c r="CNO730" s="169"/>
      <c r="CNP730" s="169"/>
      <c r="CNQ730" s="169"/>
      <c r="CNR730" s="169"/>
      <c r="CNS730" s="169"/>
      <c r="CNT730" s="169"/>
      <c r="CNU730" s="169"/>
      <c r="CNV730" s="169"/>
      <c r="CNW730" s="169"/>
      <c r="CNX730" s="169"/>
      <c r="CNY730" s="169"/>
      <c r="CNZ730" s="169"/>
      <c r="COA730" s="169"/>
      <c r="COB730" s="169"/>
      <c r="COC730" s="169"/>
      <c r="COD730" s="169"/>
      <c r="COE730" s="169"/>
      <c r="COF730" s="169"/>
      <c r="COG730" s="169"/>
      <c r="COH730" s="169"/>
      <c r="COI730" s="169"/>
      <c r="COJ730" s="169"/>
      <c r="COK730" s="169"/>
      <c r="COL730" s="169"/>
      <c r="COM730" s="169"/>
      <c r="CON730" s="169"/>
      <c r="COO730" s="169"/>
      <c r="COP730" s="169"/>
      <c r="COQ730" s="169"/>
      <c r="COR730" s="169"/>
      <c r="COS730" s="169"/>
      <c r="COT730" s="169"/>
      <c r="COU730" s="169"/>
      <c r="COV730" s="169"/>
      <c r="COW730" s="169"/>
      <c r="COX730" s="169"/>
      <c r="COY730" s="169"/>
      <c r="COZ730" s="169"/>
      <c r="CPA730" s="546"/>
      <c r="CPB730" s="546"/>
      <c r="CPC730" s="546"/>
      <c r="CPD730" s="546"/>
      <c r="CPE730" s="546"/>
      <c r="CPF730" s="546"/>
      <c r="CPG730" s="546"/>
      <c r="CPH730" s="546"/>
      <c r="CPI730" s="546"/>
      <c r="CPJ730" s="546"/>
      <c r="CPK730" s="546"/>
      <c r="CPL730" s="546"/>
      <c r="CPM730" s="546"/>
      <c r="CPN730" s="546"/>
      <c r="CPO730" s="546"/>
      <c r="CPP730" s="546"/>
      <c r="CPQ730" s="546"/>
      <c r="CPR730" s="546"/>
      <c r="CPS730" s="546"/>
      <c r="CPT730" s="546"/>
      <c r="CPU730" s="546"/>
      <c r="CPV730" s="546"/>
      <c r="CPW730" s="546"/>
      <c r="CPX730" s="546"/>
      <c r="CPY730" s="89"/>
      <c r="CPZ730" s="89"/>
      <c r="CQA730" s="89"/>
      <c r="CQB730" s="89"/>
      <c r="CQC730" s="89"/>
      <c r="CQD730" s="546"/>
      <c r="CQE730" s="546"/>
      <c r="CQF730" s="89"/>
      <c r="CQG730" s="89"/>
      <c r="CQH730" s="546"/>
      <c r="CQI730" s="546"/>
      <c r="CQJ730" s="89"/>
      <c r="CQK730" s="89"/>
      <c r="CQL730" s="546"/>
      <c r="CQM730" s="546"/>
      <c r="CQN730" s="546"/>
      <c r="CQO730" s="546"/>
      <c r="CQP730" s="546"/>
      <c r="CQQ730" s="546"/>
      <c r="CQR730" s="546"/>
      <c r="CQS730" s="89"/>
      <c r="CQT730" s="89"/>
      <c r="CQU730" s="546"/>
      <c r="CQV730" s="546"/>
      <c r="CQW730" s="89"/>
      <c r="CQX730" s="89"/>
      <c r="CQY730" s="546"/>
      <c r="CQZ730" s="546"/>
      <c r="CRA730" s="546"/>
      <c r="CRB730" s="546"/>
      <c r="CRC730" s="546"/>
      <c r="CRD730" s="204"/>
      <c r="CRE730" s="108"/>
      <c r="CRF730" s="546"/>
      <c r="CRG730" s="546"/>
      <c r="CRH730" s="546"/>
      <c r="CRI730" s="546"/>
      <c r="CRJ730" s="546"/>
      <c r="CRK730" s="546"/>
      <c r="CRL730" s="546"/>
      <c r="CRM730" s="169"/>
      <c r="CRN730" s="169"/>
      <c r="CRO730" s="169"/>
      <c r="CRP730" s="169"/>
      <c r="CRQ730" s="169"/>
      <c r="CRR730" s="169"/>
      <c r="CRS730" s="169"/>
      <c r="CRT730" s="169"/>
      <c r="CRU730" s="169"/>
      <c r="CRV730" s="169"/>
      <c r="CRW730" s="169"/>
      <c r="CRX730" s="169"/>
      <c r="CRY730" s="169"/>
      <c r="CRZ730" s="169"/>
      <c r="CSA730" s="169"/>
      <c r="CSB730" s="169"/>
      <c r="CSC730" s="169"/>
      <c r="CSD730" s="169"/>
      <c r="CSE730" s="169"/>
      <c r="CSF730" s="169"/>
      <c r="CSG730" s="169"/>
      <c r="CSH730" s="169"/>
      <c r="CSI730" s="169"/>
      <c r="CSJ730" s="169"/>
      <c r="CSK730" s="169"/>
      <c r="CSL730" s="169"/>
      <c r="CSM730" s="169"/>
      <c r="CSN730" s="169"/>
      <c r="CSO730" s="169"/>
      <c r="CSP730" s="169"/>
      <c r="CSQ730" s="169"/>
      <c r="CSR730" s="169"/>
      <c r="CSS730" s="169"/>
      <c r="CST730" s="169"/>
      <c r="CSU730" s="169"/>
      <c r="CSV730" s="169"/>
      <c r="CSW730" s="169"/>
      <c r="CSX730" s="169"/>
      <c r="CSY730" s="169"/>
      <c r="CSZ730" s="169"/>
      <c r="CTA730" s="169"/>
      <c r="CTB730" s="169"/>
      <c r="CTC730" s="169"/>
      <c r="CTD730" s="169"/>
      <c r="CTE730" s="546"/>
      <c r="CTF730" s="546"/>
      <c r="CTG730" s="546"/>
      <c r="CTH730" s="546"/>
      <c r="CTI730" s="546"/>
      <c r="CTJ730" s="546"/>
      <c r="CTK730" s="546"/>
      <c r="CTL730" s="546"/>
      <c r="CTM730" s="546"/>
      <c r="CTN730" s="546"/>
      <c r="CTO730" s="546"/>
      <c r="CTP730" s="546"/>
      <c r="CTQ730" s="546"/>
      <c r="CTR730" s="546"/>
      <c r="CTS730" s="546"/>
      <c r="CTT730" s="546"/>
      <c r="CTU730" s="546"/>
      <c r="CTV730" s="546"/>
      <c r="CTW730" s="546"/>
      <c r="CTX730" s="546"/>
      <c r="CTY730" s="546"/>
      <c r="CTZ730" s="546"/>
      <c r="CUA730" s="546"/>
      <c r="CUB730" s="546"/>
      <c r="CUC730" s="89"/>
      <c r="CUD730" s="89"/>
      <c r="CUE730" s="89"/>
      <c r="CUF730" s="89"/>
      <c r="CUG730" s="89"/>
      <c r="CUH730" s="546"/>
      <c r="CUI730" s="546"/>
      <c r="CUJ730" s="89"/>
      <c r="CUK730" s="89"/>
      <c r="CUL730" s="546"/>
      <c r="CUM730" s="546"/>
      <c r="CUN730" s="89"/>
      <c r="CUO730" s="89"/>
      <c r="CUP730" s="546"/>
      <c r="CUQ730" s="546"/>
      <c r="CUR730" s="546"/>
      <c r="CUS730" s="546"/>
      <c r="CUT730" s="546"/>
      <c r="CUU730" s="546"/>
      <c r="CUV730" s="546"/>
      <c r="CUW730" s="89"/>
      <c r="CUX730" s="89"/>
      <c r="CUY730" s="546"/>
      <c r="CUZ730" s="546"/>
      <c r="CVA730" s="89"/>
      <c r="CVB730" s="89"/>
      <c r="CVC730" s="546"/>
      <c r="CVD730" s="546"/>
      <c r="CVE730" s="546"/>
      <c r="CVF730" s="546"/>
      <c r="CVG730" s="546"/>
      <c r="CVH730" s="204"/>
      <c r="CVI730" s="108"/>
      <c r="CVJ730" s="546"/>
      <c r="CVK730" s="546"/>
      <c r="CVL730" s="546"/>
      <c r="CVM730" s="546"/>
      <c r="CVN730" s="546"/>
      <c r="CVO730" s="546"/>
      <c r="CVP730" s="546"/>
      <c r="CVQ730" s="169"/>
      <c r="CVR730" s="169"/>
      <c r="CVS730" s="169"/>
      <c r="CVT730" s="169"/>
      <c r="CVU730" s="169"/>
      <c r="CVV730" s="169"/>
      <c r="CVW730" s="169"/>
      <c r="CVX730" s="169"/>
      <c r="CVY730" s="169"/>
      <c r="CVZ730" s="169"/>
      <c r="CWA730" s="169"/>
      <c r="CWB730" s="169"/>
      <c r="CWC730" s="169"/>
      <c r="CWD730" s="169"/>
      <c r="CWE730" s="169"/>
      <c r="CWF730" s="169"/>
      <c r="CWG730" s="169"/>
      <c r="CWH730" s="169"/>
      <c r="CWI730" s="169"/>
      <c r="CWJ730" s="169"/>
      <c r="CWK730" s="169"/>
      <c r="CWL730" s="169"/>
      <c r="CWM730" s="169"/>
      <c r="CWN730" s="169"/>
      <c r="CWO730" s="169"/>
      <c r="CWP730" s="169"/>
      <c r="CWQ730" s="169"/>
      <c r="CWR730" s="169"/>
      <c r="CWS730" s="169"/>
      <c r="CWT730" s="169"/>
      <c r="CWU730" s="169"/>
      <c r="CWV730" s="169"/>
      <c r="CWW730" s="169"/>
      <c r="CWX730" s="169"/>
      <c r="CWY730" s="169"/>
      <c r="CWZ730" s="169"/>
      <c r="CXA730" s="169"/>
      <c r="CXB730" s="169"/>
      <c r="CXC730" s="169"/>
      <c r="CXD730" s="169"/>
      <c r="CXE730" s="169"/>
      <c r="CXF730" s="169"/>
      <c r="CXG730" s="169"/>
      <c r="CXH730" s="169"/>
      <c r="CXI730" s="546"/>
      <c r="CXJ730" s="546"/>
      <c r="CXK730" s="546"/>
      <c r="CXL730" s="546"/>
      <c r="CXM730" s="546"/>
      <c r="CXN730" s="546"/>
      <c r="CXO730" s="546"/>
      <c r="CXP730" s="546"/>
      <c r="CXQ730" s="546"/>
      <c r="CXR730" s="546"/>
      <c r="CXS730" s="546"/>
      <c r="CXT730" s="546"/>
      <c r="CXU730" s="546"/>
      <c r="CXV730" s="546"/>
      <c r="CXW730" s="546"/>
      <c r="CXX730" s="546"/>
      <c r="CXY730" s="546"/>
      <c r="CXZ730" s="546"/>
      <c r="CYA730" s="546"/>
      <c r="CYB730" s="546"/>
      <c r="CYC730" s="546"/>
      <c r="CYD730" s="546"/>
      <c r="CYE730" s="546"/>
      <c r="CYF730" s="546"/>
      <c r="CYG730" s="89"/>
      <c r="CYH730" s="89"/>
      <c r="CYI730" s="89"/>
      <c r="CYJ730" s="89"/>
      <c r="CYK730" s="89"/>
      <c r="CYL730" s="546"/>
      <c r="CYM730" s="546"/>
      <c r="CYN730" s="89"/>
      <c r="CYO730" s="89"/>
      <c r="CYP730" s="546"/>
      <c r="CYQ730" s="546"/>
      <c r="CYR730" s="89"/>
      <c r="CYS730" s="89"/>
      <c r="CYT730" s="546"/>
      <c r="CYU730" s="546"/>
      <c r="CYV730" s="546"/>
      <c r="CYW730" s="546"/>
      <c r="CYX730" s="546"/>
      <c r="CYY730" s="546"/>
      <c r="CYZ730" s="546"/>
      <c r="CZA730" s="89"/>
      <c r="CZB730" s="89"/>
      <c r="CZC730" s="546"/>
      <c r="CZD730" s="546"/>
      <c r="CZE730" s="89"/>
      <c r="CZF730" s="89"/>
      <c r="CZG730" s="546"/>
      <c r="CZH730" s="546"/>
      <c r="CZI730" s="546"/>
      <c r="CZJ730" s="546"/>
      <c r="CZK730" s="546"/>
      <c r="CZL730" s="204"/>
      <c r="CZM730" s="108"/>
      <c r="CZN730" s="546"/>
      <c r="CZO730" s="546"/>
      <c r="CZP730" s="546"/>
      <c r="CZQ730" s="546"/>
      <c r="CZR730" s="546"/>
      <c r="CZS730" s="546"/>
      <c r="CZT730" s="546"/>
      <c r="CZU730" s="169"/>
      <c r="CZV730" s="169"/>
      <c r="CZW730" s="169"/>
      <c r="CZX730" s="169"/>
      <c r="CZY730" s="169"/>
      <c r="CZZ730" s="169"/>
      <c r="DAA730" s="169"/>
      <c r="DAB730" s="169"/>
      <c r="DAC730" s="169"/>
      <c r="DAD730" s="169"/>
      <c r="DAE730" s="169"/>
      <c r="DAF730" s="169"/>
      <c r="DAG730" s="169"/>
      <c r="DAH730" s="169"/>
      <c r="DAI730" s="169"/>
      <c r="DAJ730" s="169"/>
      <c r="DAK730" s="169"/>
      <c r="DAL730" s="169"/>
      <c r="DAM730" s="169"/>
      <c r="DAN730" s="169"/>
      <c r="DAO730" s="169"/>
      <c r="DAP730" s="169"/>
      <c r="DAQ730" s="169"/>
      <c r="DAR730" s="169"/>
      <c r="DAS730" s="169"/>
      <c r="DAT730" s="169"/>
      <c r="DAU730" s="169"/>
      <c r="DAV730" s="169"/>
      <c r="DAW730" s="169"/>
      <c r="DAX730" s="169"/>
      <c r="DAY730" s="169"/>
      <c r="DAZ730" s="169"/>
      <c r="DBA730" s="169"/>
      <c r="DBB730" s="169"/>
      <c r="DBC730" s="169"/>
      <c r="DBD730" s="169"/>
      <c r="DBE730" s="169"/>
      <c r="DBF730" s="169"/>
      <c r="DBG730" s="169"/>
      <c r="DBH730" s="169"/>
      <c r="DBI730" s="169"/>
      <c r="DBJ730" s="169"/>
      <c r="DBK730" s="169"/>
      <c r="DBL730" s="169"/>
      <c r="DBM730" s="546"/>
      <c r="DBN730" s="546"/>
      <c r="DBO730" s="546"/>
      <c r="DBP730" s="546"/>
      <c r="DBQ730" s="546"/>
      <c r="DBR730" s="546"/>
      <c r="DBS730" s="546"/>
      <c r="DBT730" s="546"/>
      <c r="DBU730" s="546"/>
      <c r="DBV730" s="546"/>
      <c r="DBW730" s="546"/>
      <c r="DBX730" s="546"/>
      <c r="DBY730" s="546"/>
      <c r="DBZ730" s="546"/>
      <c r="DCA730" s="546"/>
      <c r="DCB730" s="546"/>
      <c r="DCC730" s="546"/>
      <c r="DCD730" s="546"/>
      <c r="DCE730" s="546"/>
      <c r="DCF730" s="546"/>
      <c r="DCG730" s="546"/>
      <c r="DCH730" s="546"/>
      <c r="DCI730" s="546"/>
      <c r="DCJ730" s="546"/>
      <c r="DCK730" s="89"/>
      <c r="DCL730" s="89"/>
      <c r="DCM730" s="89"/>
      <c r="DCN730" s="89"/>
      <c r="DCO730" s="89"/>
      <c r="DCP730" s="546"/>
      <c r="DCQ730" s="546"/>
      <c r="DCR730" s="89"/>
      <c r="DCS730" s="89"/>
      <c r="DCT730" s="546"/>
      <c r="DCU730" s="546"/>
      <c r="DCV730" s="89"/>
      <c r="DCW730" s="89"/>
      <c r="DCX730" s="546"/>
      <c r="DCY730" s="546"/>
      <c r="DCZ730" s="546"/>
      <c r="DDA730" s="546"/>
      <c r="DDB730" s="546"/>
      <c r="DDC730" s="546"/>
      <c r="DDD730" s="546"/>
      <c r="DDE730" s="89"/>
      <c r="DDF730" s="89"/>
      <c r="DDG730" s="546"/>
      <c r="DDH730" s="546"/>
      <c r="DDI730" s="89"/>
      <c r="DDJ730" s="89"/>
      <c r="DDK730" s="546"/>
      <c r="DDL730" s="546"/>
      <c r="DDM730" s="546"/>
      <c r="DDN730" s="546"/>
      <c r="DDO730" s="546"/>
      <c r="DDP730" s="204"/>
      <c r="DDQ730" s="108"/>
      <c r="DDR730" s="546"/>
      <c r="DDS730" s="546"/>
      <c r="DDT730" s="546"/>
      <c r="DDU730" s="546"/>
      <c r="DDV730" s="546"/>
      <c r="DDW730" s="546"/>
      <c r="DDX730" s="546"/>
      <c r="DDY730" s="169"/>
      <c r="DDZ730" s="169"/>
      <c r="DEA730" s="169"/>
      <c r="DEB730" s="169"/>
      <c r="DEC730" s="169"/>
      <c r="DED730" s="169"/>
      <c r="DEE730" s="169"/>
      <c r="DEF730" s="169"/>
      <c r="DEG730" s="169"/>
      <c r="DEH730" s="169"/>
      <c r="DEI730" s="169"/>
      <c r="DEJ730" s="169"/>
      <c r="DEK730" s="169"/>
      <c r="DEL730" s="169"/>
      <c r="DEM730" s="169"/>
      <c r="DEN730" s="169"/>
      <c r="DEO730" s="169"/>
      <c r="DEP730" s="169"/>
      <c r="DEQ730" s="169"/>
      <c r="DER730" s="169"/>
      <c r="DES730" s="169"/>
      <c r="DET730" s="169"/>
      <c r="DEU730" s="169"/>
      <c r="DEV730" s="169"/>
      <c r="DEW730" s="169"/>
      <c r="DEX730" s="169"/>
      <c r="DEY730" s="169"/>
      <c r="DEZ730" s="169"/>
      <c r="DFA730" s="169"/>
      <c r="DFB730" s="169"/>
      <c r="DFC730" s="169"/>
      <c r="DFD730" s="169"/>
      <c r="DFE730" s="169"/>
      <c r="DFF730" s="169"/>
      <c r="DFG730" s="169"/>
      <c r="DFH730" s="169"/>
      <c r="DFI730" s="169"/>
      <c r="DFJ730" s="169"/>
      <c r="DFK730" s="169"/>
      <c r="DFL730" s="169"/>
      <c r="DFM730" s="169"/>
      <c r="DFN730" s="169"/>
      <c r="DFO730" s="169"/>
      <c r="DFP730" s="169"/>
      <c r="DFQ730" s="546"/>
      <c r="DFR730" s="546"/>
      <c r="DFS730" s="546"/>
      <c r="DFT730" s="546"/>
      <c r="DFU730" s="546"/>
      <c r="DFV730" s="546"/>
      <c r="DFW730" s="546"/>
      <c r="DFX730" s="546"/>
      <c r="DFY730" s="546"/>
      <c r="DFZ730" s="546"/>
      <c r="DGA730" s="546"/>
      <c r="DGB730" s="546"/>
      <c r="DGC730" s="546"/>
      <c r="DGD730" s="546"/>
      <c r="DGE730" s="546"/>
      <c r="DGF730" s="546"/>
      <c r="DGG730" s="546"/>
      <c r="DGH730" s="546"/>
      <c r="DGI730" s="546"/>
      <c r="DGJ730" s="546"/>
      <c r="DGK730" s="546"/>
      <c r="DGL730" s="546"/>
      <c r="DGM730" s="546"/>
      <c r="DGN730" s="546"/>
      <c r="DGO730" s="89"/>
      <c r="DGP730" s="89"/>
      <c r="DGQ730" s="89"/>
      <c r="DGR730" s="89"/>
      <c r="DGS730" s="89"/>
      <c r="DGT730" s="546"/>
      <c r="DGU730" s="546"/>
      <c r="DGV730" s="89"/>
      <c r="DGW730" s="89"/>
      <c r="DGX730" s="546"/>
      <c r="DGY730" s="546"/>
      <c r="DGZ730" s="89"/>
      <c r="DHA730" s="89"/>
      <c r="DHB730" s="546"/>
      <c r="DHC730" s="546"/>
      <c r="DHD730" s="546"/>
      <c r="DHE730" s="546"/>
      <c r="DHF730" s="546"/>
      <c r="DHG730" s="546"/>
      <c r="DHH730" s="546"/>
      <c r="DHI730" s="89"/>
      <c r="DHJ730" s="89"/>
      <c r="DHK730" s="546"/>
      <c r="DHL730" s="546"/>
      <c r="DHM730" s="89"/>
      <c r="DHN730" s="89"/>
      <c r="DHO730" s="546"/>
      <c r="DHP730" s="546"/>
      <c r="DHQ730" s="546"/>
      <c r="DHR730" s="546"/>
      <c r="DHS730" s="546"/>
      <c r="DHT730" s="204"/>
      <c r="DHU730" s="108"/>
      <c r="DHV730" s="546"/>
      <c r="DHW730" s="546"/>
      <c r="DHX730" s="546"/>
      <c r="DHY730" s="546"/>
      <c r="DHZ730" s="546"/>
      <c r="DIA730" s="546"/>
      <c r="DIB730" s="546"/>
      <c r="DIC730" s="169"/>
      <c r="DID730" s="169"/>
      <c r="DIE730" s="169"/>
      <c r="DIF730" s="169"/>
      <c r="DIG730" s="169"/>
      <c r="DIH730" s="169"/>
      <c r="DII730" s="169"/>
      <c r="DIJ730" s="169"/>
      <c r="DIK730" s="169"/>
      <c r="DIL730" s="169"/>
      <c r="DIM730" s="169"/>
      <c r="DIN730" s="169"/>
      <c r="DIO730" s="169"/>
      <c r="DIP730" s="169"/>
      <c r="DIQ730" s="169"/>
      <c r="DIR730" s="169"/>
      <c r="DIS730" s="169"/>
      <c r="DIT730" s="169"/>
      <c r="DIU730" s="169"/>
      <c r="DIV730" s="169"/>
      <c r="DIW730" s="169"/>
      <c r="DIX730" s="169"/>
      <c r="DIY730" s="169"/>
      <c r="DIZ730" s="169"/>
      <c r="DJA730" s="169"/>
      <c r="DJB730" s="169"/>
      <c r="DJC730" s="169"/>
      <c r="DJD730" s="169"/>
      <c r="DJE730" s="169"/>
      <c r="DJF730" s="169"/>
      <c r="DJG730" s="169"/>
      <c r="DJH730" s="169"/>
      <c r="DJI730" s="169"/>
      <c r="DJJ730" s="169"/>
      <c r="DJK730" s="169"/>
      <c r="DJL730" s="169"/>
      <c r="DJM730" s="169"/>
      <c r="DJN730" s="169"/>
      <c r="DJO730" s="169"/>
      <c r="DJP730" s="169"/>
      <c r="DJQ730" s="169"/>
      <c r="DJR730" s="169"/>
      <c r="DJS730" s="169"/>
      <c r="DJT730" s="169"/>
      <c r="DJU730" s="546"/>
      <c r="DJV730" s="546"/>
      <c r="DJW730" s="546"/>
      <c r="DJX730" s="546"/>
      <c r="DJY730" s="546"/>
      <c r="DJZ730" s="546"/>
      <c r="DKA730" s="546"/>
      <c r="DKB730" s="546"/>
      <c r="DKC730" s="546"/>
      <c r="DKD730" s="546"/>
      <c r="DKE730" s="546"/>
      <c r="DKF730" s="546"/>
      <c r="DKG730" s="546"/>
      <c r="DKH730" s="546"/>
      <c r="DKI730" s="546"/>
      <c r="DKJ730" s="546"/>
      <c r="DKK730" s="546"/>
      <c r="DKL730" s="546"/>
      <c r="DKM730" s="546"/>
      <c r="DKN730" s="546"/>
      <c r="DKO730" s="546"/>
      <c r="DKP730" s="546"/>
      <c r="DKQ730" s="546"/>
      <c r="DKR730" s="546"/>
      <c r="DKS730" s="89"/>
      <c r="DKT730" s="89"/>
      <c r="DKU730" s="89"/>
      <c r="DKV730" s="89"/>
      <c r="DKW730" s="89"/>
      <c r="DKX730" s="546"/>
      <c r="DKY730" s="546"/>
      <c r="DKZ730" s="89"/>
      <c r="DLA730" s="89"/>
      <c r="DLB730" s="546"/>
      <c r="DLC730" s="546"/>
      <c r="DLD730" s="89"/>
      <c r="DLE730" s="89"/>
      <c r="DLF730" s="546"/>
      <c r="DLG730" s="546"/>
      <c r="DLH730" s="546"/>
      <c r="DLI730" s="546"/>
      <c r="DLJ730" s="546"/>
      <c r="DLK730" s="546"/>
      <c r="DLL730" s="546"/>
      <c r="DLM730" s="89"/>
      <c r="DLN730" s="89"/>
      <c r="DLO730" s="546"/>
      <c r="DLP730" s="546"/>
      <c r="DLQ730" s="89"/>
      <c r="DLR730" s="89"/>
      <c r="DLS730" s="546"/>
      <c r="DLT730" s="546"/>
      <c r="DLU730" s="546"/>
      <c r="DLV730" s="546"/>
      <c r="DLW730" s="546"/>
      <c r="DLX730" s="204"/>
      <c r="DLY730" s="108"/>
      <c r="DLZ730" s="546"/>
      <c r="DMA730" s="546"/>
      <c r="DMB730" s="546"/>
      <c r="DMC730" s="546"/>
      <c r="DMD730" s="546"/>
      <c r="DME730" s="546"/>
      <c r="DMF730" s="546"/>
      <c r="DMG730" s="169"/>
      <c r="DMH730" s="169"/>
      <c r="DMI730" s="169"/>
      <c r="DMJ730" s="169"/>
      <c r="DMK730" s="169"/>
      <c r="DML730" s="169"/>
      <c r="DMM730" s="169"/>
      <c r="DMN730" s="169"/>
      <c r="DMO730" s="169"/>
      <c r="DMP730" s="169"/>
      <c r="DMQ730" s="169"/>
      <c r="DMR730" s="169"/>
      <c r="DMS730" s="169"/>
      <c r="DMT730" s="169"/>
      <c r="DMU730" s="169"/>
      <c r="DMV730" s="169"/>
      <c r="DMW730" s="169"/>
      <c r="DMX730" s="169"/>
      <c r="DMY730" s="169"/>
      <c r="DMZ730" s="169"/>
      <c r="DNA730" s="169"/>
      <c r="DNB730" s="169"/>
      <c r="DNC730" s="169"/>
      <c r="DND730" s="169"/>
      <c r="DNE730" s="169"/>
      <c r="DNF730" s="169"/>
      <c r="DNG730" s="169"/>
      <c r="DNH730" s="169"/>
      <c r="DNI730" s="169"/>
      <c r="DNJ730" s="169"/>
      <c r="DNK730" s="169"/>
      <c r="DNL730" s="169"/>
      <c r="DNM730" s="169"/>
      <c r="DNN730" s="169"/>
      <c r="DNO730" s="169"/>
      <c r="DNP730" s="169"/>
      <c r="DNQ730" s="169"/>
      <c r="DNR730" s="169"/>
      <c r="DNS730" s="169"/>
      <c r="DNT730" s="169"/>
      <c r="DNU730" s="169"/>
      <c r="DNV730" s="169"/>
      <c r="DNW730" s="169"/>
      <c r="DNX730" s="169"/>
      <c r="DNY730" s="546"/>
      <c r="DNZ730" s="546"/>
      <c r="DOA730" s="546"/>
      <c r="DOB730" s="546"/>
      <c r="DOC730" s="546"/>
      <c r="DOD730" s="546"/>
      <c r="DOE730" s="546"/>
      <c r="DOF730" s="546"/>
      <c r="DOG730" s="546"/>
      <c r="DOH730" s="546"/>
      <c r="DOI730" s="546"/>
      <c r="DOJ730" s="546"/>
      <c r="DOK730" s="546"/>
      <c r="DOL730" s="546"/>
      <c r="DOM730" s="546"/>
      <c r="DON730" s="546"/>
      <c r="DOO730" s="546"/>
      <c r="DOP730" s="546"/>
      <c r="DOQ730" s="546"/>
      <c r="DOR730" s="546"/>
      <c r="DOS730" s="546"/>
      <c r="DOT730" s="546"/>
      <c r="DOU730" s="546"/>
      <c r="DOV730" s="546"/>
      <c r="DOW730" s="89"/>
      <c r="DOX730" s="89"/>
      <c r="DOY730" s="89"/>
      <c r="DOZ730" s="89"/>
      <c r="DPA730" s="89"/>
      <c r="DPB730" s="546"/>
      <c r="DPC730" s="546"/>
      <c r="DPD730" s="89"/>
      <c r="DPE730" s="89"/>
      <c r="DPF730" s="546"/>
      <c r="DPG730" s="546"/>
      <c r="DPH730" s="89"/>
      <c r="DPI730" s="89"/>
      <c r="DPJ730" s="546"/>
      <c r="DPK730" s="546"/>
      <c r="DPL730" s="546"/>
      <c r="DPM730" s="546"/>
      <c r="DPN730" s="546"/>
      <c r="DPO730" s="546"/>
      <c r="DPP730" s="546"/>
      <c r="DPQ730" s="89"/>
      <c r="DPR730" s="89"/>
      <c r="DPS730" s="546"/>
      <c r="DPT730" s="546"/>
      <c r="DPU730" s="89"/>
      <c r="DPV730" s="89"/>
      <c r="DPW730" s="546"/>
      <c r="DPX730" s="546"/>
      <c r="DPY730" s="546"/>
      <c r="DPZ730" s="546"/>
      <c r="DQA730" s="546"/>
      <c r="DQB730" s="204"/>
      <c r="DQC730" s="108"/>
      <c r="DQD730" s="546"/>
      <c r="DQE730" s="546"/>
      <c r="DQF730" s="546"/>
      <c r="DQG730" s="546"/>
      <c r="DQH730" s="546"/>
      <c r="DQI730" s="546"/>
      <c r="DQJ730" s="546"/>
      <c r="DQK730" s="169"/>
      <c r="DQL730" s="169"/>
      <c r="DQM730" s="169"/>
      <c r="DQN730" s="169"/>
      <c r="DQO730" s="169"/>
      <c r="DQP730" s="169"/>
      <c r="DQQ730" s="169"/>
      <c r="DQR730" s="169"/>
      <c r="DQS730" s="169"/>
      <c r="DQT730" s="169"/>
      <c r="DQU730" s="169"/>
      <c r="DQV730" s="169"/>
      <c r="DQW730" s="169"/>
      <c r="DQX730" s="169"/>
      <c r="DQY730" s="169"/>
      <c r="DQZ730" s="169"/>
      <c r="DRA730" s="169"/>
      <c r="DRB730" s="169"/>
      <c r="DRC730" s="169"/>
      <c r="DRD730" s="169"/>
      <c r="DRE730" s="169"/>
      <c r="DRF730" s="169"/>
      <c r="DRG730" s="169"/>
      <c r="DRH730" s="169"/>
      <c r="DRI730" s="169"/>
      <c r="DRJ730" s="169"/>
      <c r="DRK730" s="169"/>
      <c r="DRL730" s="169"/>
      <c r="DRM730" s="169"/>
      <c r="DRN730" s="169"/>
      <c r="DRO730" s="169"/>
      <c r="DRP730" s="169"/>
      <c r="DRQ730" s="169"/>
      <c r="DRR730" s="169"/>
      <c r="DRS730" s="169"/>
      <c r="DRT730" s="169"/>
      <c r="DRU730" s="169"/>
      <c r="DRV730" s="169"/>
      <c r="DRW730" s="169"/>
      <c r="DRX730" s="169"/>
      <c r="DRY730" s="169"/>
      <c r="DRZ730" s="169"/>
      <c r="DSA730" s="169"/>
      <c r="DSB730" s="169"/>
      <c r="DSC730" s="546"/>
      <c r="DSD730" s="546"/>
      <c r="DSE730" s="546"/>
      <c r="DSF730" s="546"/>
      <c r="DSG730" s="546"/>
      <c r="DSH730" s="546"/>
      <c r="DSI730" s="546"/>
      <c r="DSJ730" s="546"/>
      <c r="DSK730" s="546"/>
      <c r="DSL730" s="546"/>
      <c r="DSM730" s="546"/>
      <c r="DSN730" s="546"/>
      <c r="DSO730" s="546"/>
      <c r="DSP730" s="546"/>
      <c r="DSQ730" s="546"/>
      <c r="DSR730" s="546"/>
      <c r="DSS730" s="546"/>
      <c r="DST730" s="546"/>
      <c r="DSU730" s="546"/>
      <c r="DSV730" s="546"/>
      <c r="DSW730" s="546"/>
      <c r="DSX730" s="546"/>
      <c r="DSY730" s="546"/>
      <c r="DSZ730" s="546"/>
      <c r="DTA730" s="89"/>
      <c r="DTB730" s="89"/>
      <c r="DTC730" s="89"/>
      <c r="DTD730" s="89"/>
      <c r="DTE730" s="89"/>
      <c r="DTF730" s="546"/>
      <c r="DTG730" s="546"/>
      <c r="DTH730" s="89"/>
      <c r="DTI730" s="89"/>
      <c r="DTJ730" s="546"/>
      <c r="DTK730" s="546"/>
      <c r="DTL730" s="89"/>
      <c r="DTM730" s="89"/>
      <c r="DTN730" s="546"/>
      <c r="DTO730" s="546"/>
      <c r="DTP730" s="546"/>
      <c r="DTQ730" s="546"/>
      <c r="DTR730" s="546"/>
      <c r="DTS730" s="546"/>
      <c r="DTT730" s="546"/>
      <c r="DTU730" s="89"/>
      <c r="DTV730" s="89"/>
      <c r="DTW730" s="546"/>
      <c r="DTX730" s="546"/>
      <c r="DTY730" s="89"/>
      <c r="DTZ730" s="89"/>
      <c r="DUA730" s="546"/>
      <c r="DUB730" s="546"/>
      <c r="DUC730" s="546"/>
      <c r="DUD730" s="546"/>
      <c r="DUE730" s="546"/>
      <c r="DUF730" s="204"/>
      <c r="DUG730" s="108"/>
      <c r="DUH730" s="546"/>
      <c r="DUI730" s="546"/>
      <c r="DUJ730" s="546"/>
      <c r="DUK730" s="546"/>
      <c r="DUL730" s="546"/>
      <c r="DUM730" s="546"/>
      <c r="DUN730" s="546"/>
      <c r="DUO730" s="169"/>
      <c r="DUP730" s="169"/>
      <c r="DUQ730" s="169"/>
      <c r="DUR730" s="169"/>
      <c r="DUS730" s="169"/>
      <c r="DUT730" s="169"/>
      <c r="DUU730" s="169"/>
      <c r="DUV730" s="169"/>
      <c r="DUW730" s="169"/>
      <c r="DUX730" s="169"/>
      <c r="DUY730" s="169"/>
      <c r="DUZ730" s="169"/>
      <c r="DVA730" s="169"/>
      <c r="DVB730" s="169"/>
      <c r="DVC730" s="169"/>
      <c r="DVD730" s="169"/>
      <c r="DVE730" s="169"/>
      <c r="DVF730" s="169"/>
      <c r="DVG730" s="169"/>
      <c r="DVH730" s="169"/>
      <c r="DVI730" s="169"/>
      <c r="DVJ730" s="169"/>
      <c r="DVK730" s="169"/>
      <c r="DVL730" s="169"/>
      <c r="DVM730" s="169"/>
      <c r="DVN730" s="169"/>
      <c r="DVO730" s="169"/>
      <c r="DVP730" s="169"/>
      <c r="DVQ730" s="169"/>
      <c r="DVR730" s="169"/>
      <c r="DVS730" s="169"/>
      <c r="DVT730" s="169"/>
      <c r="DVU730" s="169"/>
      <c r="DVV730" s="169"/>
      <c r="DVW730" s="169"/>
      <c r="DVX730" s="169"/>
      <c r="DVY730" s="169"/>
      <c r="DVZ730" s="169"/>
      <c r="DWA730" s="169"/>
      <c r="DWB730" s="169"/>
      <c r="DWC730" s="169"/>
      <c r="DWD730" s="169"/>
      <c r="DWE730" s="169"/>
      <c r="DWF730" s="169"/>
      <c r="DWG730" s="546"/>
      <c r="DWH730" s="546"/>
      <c r="DWI730" s="546"/>
      <c r="DWJ730" s="546"/>
      <c r="DWK730" s="546"/>
      <c r="DWL730" s="546"/>
      <c r="DWM730" s="546"/>
      <c r="DWN730" s="546"/>
      <c r="DWO730" s="546"/>
      <c r="DWP730" s="546"/>
      <c r="DWQ730" s="546"/>
      <c r="DWR730" s="546"/>
      <c r="DWS730" s="546"/>
      <c r="DWT730" s="546"/>
      <c r="DWU730" s="546"/>
      <c r="DWV730" s="546"/>
      <c r="DWW730" s="546"/>
      <c r="DWX730" s="546"/>
      <c r="DWY730" s="546"/>
      <c r="DWZ730" s="546"/>
      <c r="DXA730" s="546"/>
      <c r="DXB730" s="546"/>
      <c r="DXC730" s="546"/>
      <c r="DXD730" s="546"/>
      <c r="DXE730" s="89"/>
      <c r="DXF730" s="89"/>
      <c r="DXG730" s="89"/>
      <c r="DXH730" s="89"/>
      <c r="DXI730" s="89"/>
      <c r="DXJ730" s="546"/>
      <c r="DXK730" s="546"/>
      <c r="DXL730" s="89"/>
      <c r="DXM730" s="89"/>
      <c r="DXN730" s="546"/>
      <c r="DXO730" s="546"/>
      <c r="DXP730" s="89"/>
      <c r="DXQ730" s="89"/>
      <c r="DXR730" s="546"/>
      <c r="DXS730" s="546"/>
      <c r="DXT730" s="546"/>
      <c r="DXU730" s="546"/>
      <c r="DXV730" s="546"/>
      <c r="DXW730" s="546"/>
      <c r="DXX730" s="546"/>
      <c r="DXY730" s="89"/>
      <c r="DXZ730" s="89"/>
      <c r="DYA730" s="546"/>
      <c r="DYB730" s="546"/>
      <c r="DYC730" s="89"/>
      <c r="DYD730" s="89"/>
      <c r="DYE730" s="546"/>
      <c r="DYF730" s="546"/>
      <c r="DYG730" s="546"/>
      <c r="DYH730" s="546"/>
      <c r="DYI730" s="546"/>
      <c r="DYJ730" s="204"/>
      <c r="DYK730" s="108"/>
      <c r="DYL730" s="546"/>
      <c r="DYM730" s="546"/>
      <c r="DYN730" s="546"/>
      <c r="DYO730" s="546"/>
      <c r="DYP730" s="546"/>
      <c r="DYQ730" s="546"/>
      <c r="DYR730" s="546"/>
      <c r="DYS730" s="169"/>
      <c r="DYT730" s="169"/>
      <c r="DYU730" s="169"/>
      <c r="DYV730" s="169"/>
      <c r="DYW730" s="169"/>
      <c r="DYX730" s="169"/>
      <c r="DYY730" s="169"/>
      <c r="DYZ730" s="169"/>
      <c r="DZA730" s="169"/>
      <c r="DZB730" s="169"/>
      <c r="DZC730" s="169"/>
      <c r="DZD730" s="169"/>
      <c r="DZE730" s="169"/>
      <c r="DZF730" s="169"/>
      <c r="DZG730" s="169"/>
      <c r="DZH730" s="169"/>
      <c r="DZI730" s="169"/>
      <c r="DZJ730" s="169"/>
      <c r="DZK730" s="169"/>
      <c r="DZL730" s="169"/>
      <c r="DZM730" s="169"/>
      <c r="DZN730" s="169"/>
      <c r="DZO730" s="169"/>
      <c r="DZP730" s="169"/>
      <c r="DZQ730" s="169"/>
      <c r="DZR730" s="169"/>
      <c r="DZS730" s="169"/>
      <c r="DZT730" s="169"/>
      <c r="DZU730" s="169"/>
      <c r="DZV730" s="169"/>
      <c r="DZW730" s="169"/>
      <c r="DZX730" s="169"/>
      <c r="DZY730" s="169"/>
      <c r="DZZ730" s="169"/>
      <c r="EAA730" s="169"/>
      <c r="EAB730" s="169"/>
      <c r="EAC730" s="169"/>
      <c r="EAD730" s="169"/>
      <c r="EAE730" s="169"/>
      <c r="EAF730" s="169"/>
      <c r="EAG730" s="169"/>
      <c r="EAH730" s="169"/>
      <c r="EAI730" s="169"/>
      <c r="EAJ730" s="169"/>
      <c r="EAK730" s="546"/>
      <c r="EAL730" s="546"/>
      <c r="EAM730" s="546"/>
      <c r="EAN730" s="546"/>
      <c r="EAO730" s="546"/>
      <c r="EAP730" s="546"/>
      <c r="EAQ730" s="546"/>
      <c r="EAR730" s="546"/>
      <c r="EAS730" s="546"/>
      <c r="EAT730" s="546"/>
      <c r="EAU730" s="546"/>
      <c r="EAV730" s="546"/>
      <c r="EAW730" s="546"/>
      <c r="EAX730" s="546"/>
      <c r="EAY730" s="546"/>
      <c r="EAZ730" s="546"/>
      <c r="EBA730" s="546"/>
      <c r="EBB730" s="546"/>
      <c r="EBC730" s="546"/>
      <c r="EBD730" s="546"/>
      <c r="EBE730" s="546"/>
      <c r="EBF730" s="546"/>
      <c r="EBG730" s="546"/>
      <c r="EBH730" s="546"/>
      <c r="EBI730" s="89"/>
      <c r="EBJ730" s="89"/>
      <c r="EBK730" s="89"/>
      <c r="EBL730" s="89"/>
      <c r="EBM730" s="89"/>
      <c r="EBN730" s="546"/>
      <c r="EBO730" s="546"/>
      <c r="EBP730" s="89"/>
      <c r="EBQ730" s="89"/>
      <c r="EBR730" s="546"/>
      <c r="EBS730" s="546"/>
      <c r="EBT730" s="89"/>
      <c r="EBU730" s="89"/>
      <c r="EBV730" s="546"/>
      <c r="EBW730" s="546"/>
      <c r="EBX730" s="546"/>
      <c r="EBY730" s="546"/>
      <c r="EBZ730" s="546"/>
      <c r="ECA730" s="546"/>
      <c r="ECB730" s="546"/>
      <c r="ECC730" s="89"/>
      <c r="ECD730" s="89"/>
      <c r="ECE730" s="546"/>
      <c r="ECF730" s="546"/>
      <c r="ECG730" s="89"/>
      <c r="ECH730" s="89"/>
      <c r="ECI730" s="546"/>
      <c r="ECJ730" s="546"/>
      <c r="ECK730" s="546"/>
      <c r="ECL730" s="546"/>
      <c r="ECM730" s="546"/>
      <c r="ECN730" s="204"/>
      <c r="ECO730" s="108"/>
      <c r="ECP730" s="546"/>
      <c r="ECQ730" s="546"/>
      <c r="ECR730" s="546"/>
      <c r="ECS730" s="546"/>
      <c r="ECT730" s="546"/>
      <c r="ECU730" s="546"/>
      <c r="ECV730" s="546"/>
      <c r="ECW730" s="169"/>
      <c r="ECX730" s="169"/>
      <c r="ECY730" s="169"/>
      <c r="ECZ730" s="169"/>
      <c r="EDA730" s="169"/>
      <c r="EDB730" s="169"/>
      <c r="EDC730" s="169"/>
      <c r="EDD730" s="169"/>
      <c r="EDE730" s="169"/>
      <c r="EDF730" s="169"/>
      <c r="EDG730" s="169"/>
      <c r="EDH730" s="169"/>
      <c r="EDI730" s="169"/>
      <c r="EDJ730" s="169"/>
      <c r="EDK730" s="169"/>
      <c r="EDL730" s="169"/>
      <c r="EDM730" s="169"/>
      <c r="EDN730" s="169"/>
      <c r="EDO730" s="169"/>
      <c r="EDP730" s="169"/>
      <c r="EDQ730" s="169"/>
      <c r="EDR730" s="169"/>
      <c r="EDS730" s="169"/>
      <c r="EDT730" s="169"/>
      <c r="EDU730" s="169"/>
      <c r="EDV730" s="169"/>
      <c r="EDW730" s="169"/>
      <c r="EDX730" s="169"/>
      <c r="EDY730" s="169"/>
      <c r="EDZ730" s="169"/>
      <c r="EEA730" s="169"/>
      <c r="EEB730" s="169"/>
      <c r="EEC730" s="169"/>
      <c r="EED730" s="169"/>
      <c r="EEE730" s="169"/>
      <c r="EEF730" s="169"/>
      <c r="EEG730" s="169"/>
      <c r="EEH730" s="169"/>
      <c r="EEI730" s="169"/>
      <c r="EEJ730" s="169"/>
      <c r="EEK730" s="169"/>
      <c r="EEL730" s="169"/>
      <c r="EEM730" s="169"/>
      <c r="EEN730" s="169"/>
      <c r="EEO730" s="546"/>
      <c r="EEP730" s="546"/>
      <c r="EEQ730" s="546"/>
      <c r="EER730" s="546"/>
      <c r="EES730" s="546"/>
      <c r="EET730" s="546"/>
      <c r="EEU730" s="546"/>
      <c r="EEV730" s="546"/>
      <c r="EEW730" s="546"/>
      <c r="EEX730" s="546"/>
      <c r="EEY730" s="546"/>
      <c r="EEZ730" s="546"/>
      <c r="EFA730" s="546"/>
      <c r="EFB730" s="546"/>
      <c r="EFC730" s="546"/>
      <c r="EFD730" s="546"/>
      <c r="EFE730" s="546"/>
      <c r="EFF730" s="546"/>
      <c r="EFG730" s="546"/>
      <c r="EFH730" s="546"/>
      <c r="EFI730" s="546"/>
      <c r="EFJ730" s="546"/>
      <c r="EFK730" s="546"/>
      <c r="EFL730" s="546"/>
      <c r="EFM730" s="89"/>
      <c r="EFN730" s="89"/>
      <c r="EFO730" s="89"/>
      <c r="EFP730" s="89"/>
      <c r="EFQ730" s="89"/>
      <c r="EFR730" s="546"/>
      <c r="EFS730" s="546"/>
      <c r="EFT730" s="89"/>
      <c r="EFU730" s="89"/>
      <c r="EFV730" s="546"/>
      <c r="EFW730" s="546"/>
      <c r="EFX730" s="89"/>
      <c r="EFY730" s="89"/>
      <c r="EFZ730" s="546"/>
      <c r="EGA730" s="546"/>
      <c r="EGB730" s="546"/>
      <c r="EGC730" s="546"/>
      <c r="EGD730" s="546"/>
      <c r="EGE730" s="546"/>
      <c r="EGF730" s="546"/>
      <c r="EGG730" s="89"/>
      <c r="EGH730" s="89"/>
      <c r="EGI730" s="546"/>
      <c r="EGJ730" s="546"/>
      <c r="EGK730" s="89"/>
      <c r="EGL730" s="89"/>
      <c r="EGM730" s="546"/>
      <c r="EGN730" s="546"/>
      <c r="EGO730" s="546"/>
      <c r="EGP730" s="546"/>
      <c r="EGQ730" s="546"/>
      <c r="EGR730" s="204"/>
      <c r="EGS730" s="108"/>
      <c r="EGT730" s="546"/>
      <c r="EGU730" s="546"/>
      <c r="EGV730" s="546"/>
      <c r="EGW730" s="546"/>
      <c r="EGX730" s="546"/>
      <c r="EGY730" s="546"/>
      <c r="EGZ730" s="546"/>
      <c r="EHA730" s="169"/>
      <c r="EHB730" s="169"/>
      <c r="EHC730" s="169"/>
      <c r="EHD730" s="169"/>
      <c r="EHE730" s="169"/>
      <c r="EHF730" s="169"/>
      <c r="EHG730" s="169"/>
      <c r="EHH730" s="169"/>
      <c r="EHI730" s="169"/>
      <c r="EHJ730" s="169"/>
      <c r="EHK730" s="169"/>
      <c r="EHL730" s="169"/>
      <c r="EHM730" s="169"/>
      <c r="EHN730" s="169"/>
      <c r="EHO730" s="169"/>
      <c r="EHP730" s="169"/>
      <c r="EHQ730" s="169"/>
      <c r="EHR730" s="169"/>
      <c r="EHS730" s="169"/>
      <c r="EHT730" s="169"/>
      <c r="EHU730" s="169"/>
      <c r="EHV730" s="169"/>
      <c r="EHW730" s="169"/>
      <c r="EHX730" s="169"/>
      <c r="EHY730" s="169"/>
      <c r="EHZ730" s="169"/>
      <c r="EIA730" s="169"/>
      <c r="EIB730" s="169"/>
      <c r="EIC730" s="169"/>
      <c r="EID730" s="169"/>
      <c r="EIE730" s="169"/>
      <c r="EIF730" s="169"/>
      <c r="EIG730" s="169"/>
      <c r="EIH730" s="169"/>
      <c r="EII730" s="169"/>
      <c r="EIJ730" s="169"/>
      <c r="EIK730" s="169"/>
      <c r="EIL730" s="169"/>
      <c r="EIM730" s="169"/>
      <c r="EIN730" s="169"/>
      <c r="EIO730" s="169"/>
      <c r="EIP730" s="169"/>
      <c r="EIQ730" s="169"/>
      <c r="EIR730" s="169"/>
      <c r="EIS730" s="546"/>
      <c r="EIT730" s="546"/>
      <c r="EIU730" s="546"/>
      <c r="EIV730" s="546"/>
      <c r="EIW730" s="546"/>
      <c r="EIX730" s="546"/>
      <c r="EIY730" s="546"/>
      <c r="EIZ730" s="546"/>
      <c r="EJA730" s="546"/>
      <c r="EJB730" s="546"/>
      <c r="EJC730" s="546"/>
      <c r="EJD730" s="546"/>
      <c r="EJE730" s="546"/>
      <c r="EJF730" s="546"/>
      <c r="EJG730" s="546"/>
      <c r="EJH730" s="546"/>
      <c r="EJI730" s="546"/>
      <c r="EJJ730" s="546"/>
      <c r="EJK730" s="546"/>
      <c r="EJL730" s="546"/>
      <c r="EJM730" s="546"/>
      <c r="EJN730" s="546"/>
      <c r="EJO730" s="546"/>
      <c r="EJP730" s="546"/>
      <c r="EJQ730" s="89"/>
      <c r="EJR730" s="89"/>
      <c r="EJS730" s="89"/>
      <c r="EJT730" s="89"/>
      <c r="EJU730" s="89"/>
      <c r="EJV730" s="546"/>
      <c r="EJW730" s="546"/>
      <c r="EJX730" s="89"/>
      <c r="EJY730" s="89"/>
      <c r="EJZ730" s="546"/>
      <c r="EKA730" s="546"/>
      <c r="EKB730" s="89"/>
      <c r="EKC730" s="89"/>
      <c r="EKD730" s="546"/>
      <c r="EKE730" s="546"/>
      <c r="EKF730" s="546"/>
      <c r="EKG730" s="546"/>
      <c r="EKH730" s="546"/>
      <c r="EKI730" s="546"/>
      <c r="EKJ730" s="546"/>
      <c r="EKK730" s="89"/>
      <c r="EKL730" s="89"/>
      <c r="EKM730" s="546"/>
      <c r="EKN730" s="546"/>
      <c r="EKO730" s="89"/>
      <c r="EKP730" s="89"/>
      <c r="EKQ730" s="546"/>
      <c r="EKR730" s="546"/>
      <c r="EKS730" s="546"/>
      <c r="EKT730" s="546"/>
      <c r="EKU730" s="546"/>
      <c r="EKV730" s="204"/>
      <c r="EKW730" s="108"/>
      <c r="EKX730" s="546"/>
      <c r="EKY730" s="546"/>
      <c r="EKZ730" s="546"/>
      <c r="ELA730" s="546"/>
      <c r="ELB730" s="546"/>
      <c r="ELC730" s="546"/>
      <c r="ELD730" s="546"/>
      <c r="ELE730" s="169"/>
      <c r="ELF730" s="169"/>
      <c r="ELG730" s="169"/>
      <c r="ELH730" s="169"/>
      <c r="ELI730" s="169"/>
      <c r="ELJ730" s="169"/>
      <c r="ELK730" s="169"/>
      <c r="ELL730" s="169"/>
      <c r="ELM730" s="169"/>
      <c r="ELN730" s="169"/>
      <c r="ELO730" s="169"/>
      <c r="ELP730" s="169"/>
      <c r="ELQ730" s="169"/>
      <c r="ELR730" s="169"/>
      <c r="ELS730" s="169"/>
      <c r="ELT730" s="169"/>
      <c r="ELU730" s="169"/>
      <c r="ELV730" s="169"/>
      <c r="ELW730" s="169"/>
      <c r="ELX730" s="169"/>
      <c r="ELY730" s="169"/>
      <c r="ELZ730" s="169"/>
      <c r="EMA730" s="169"/>
      <c r="EMB730" s="169"/>
      <c r="EMC730" s="169"/>
      <c r="EMD730" s="169"/>
      <c r="EME730" s="169"/>
      <c r="EMF730" s="169"/>
      <c r="EMG730" s="169"/>
      <c r="EMH730" s="169"/>
      <c r="EMI730" s="169"/>
      <c r="EMJ730" s="169"/>
      <c r="EMK730" s="169"/>
      <c r="EML730" s="169"/>
      <c r="EMM730" s="169"/>
      <c r="EMN730" s="169"/>
      <c r="EMO730" s="169"/>
      <c r="EMP730" s="169"/>
      <c r="EMQ730" s="169"/>
      <c r="EMR730" s="169"/>
      <c r="EMS730" s="169"/>
      <c r="EMT730" s="169"/>
      <c r="EMU730" s="169"/>
      <c r="EMV730" s="169"/>
      <c r="EMW730" s="546"/>
      <c r="EMX730" s="546"/>
      <c r="EMY730" s="546"/>
      <c r="EMZ730" s="546"/>
      <c r="ENA730" s="546"/>
      <c r="ENB730" s="546"/>
      <c r="ENC730" s="546"/>
      <c r="END730" s="546"/>
      <c r="ENE730" s="546"/>
      <c r="ENF730" s="546"/>
      <c r="ENG730" s="546"/>
      <c r="ENH730" s="546"/>
      <c r="ENI730" s="546"/>
      <c r="ENJ730" s="546"/>
      <c r="ENK730" s="546"/>
      <c r="ENL730" s="546"/>
      <c r="ENM730" s="546"/>
      <c r="ENN730" s="546"/>
      <c r="ENO730" s="546"/>
      <c r="ENP730" s="546"/>
      <c r="ENQ730" s="546"/>
      <c r="ENR730" s="546"/>
      <c r="ENS730" s="546"/>
      <c r="ENT730" s="546"/>
      <c r="ENU730" s="89"/>
      <c r="ENV730" s="89"/>
      <c r="ENW730" s="89"/>
      <c r="ENX730" s="89"/>
      <c r="ENY730" s="89"/>
      <c r="ENZ730" s="546"/>
      <c r="EOA730" s="546"/>
      <c r="EOB730" s="89"/>
      <c r="EOC730" s="89"/>
      <c r="EOD730" s="546"/>
      <c r="EOE730" s="546"/>
      <c r="EOF730" s="89"/>
      <c r="EOG730" s="89"/>
      <c r="EOH730" s="546"/>
      <c r="EOI730" s="546"/>
      <c r="EOJ730" s="546"/>
      <c r="EOK730" s="546"/>
      <c r="EOL730" s="546"/>
      <c r="EOM730" s="546"/>
      <c r="EON730" s="546"/>
      <c r="EOO730" s="89"/>
      <c r="EOP730" s="89"/>
      <c r="EOQ730" s="546"/>
      <c r="EOR730" s="546"/>
      <c r="EOS730" s="89"/>
      <c r="EOT730" s="89"/>
      <c r="EOU730" s="546"/>
      <c r="EOV730" s="546"/>
      <c r="EOW730" s="546"/>
      <c r="EOX730" s="546"/>
      <c r="EOY730" s="546"/>
      <c r="EOZ730" s="204"/>
      <c r="EPA730" s="108"/>
      <c r="EPB730" s="546"/>
      <c r="EPC730" s="546"/>
      <c r="EPD730" s="546"/>
      <c r="EPE730" s="546"/>
      <c r="EPF730" s="546"/>
      <c r="EPG730" s="546"/>
      <c r="EPH730" s="546"/>
      <c r="EPI730" s="169"/>
      <c r="EPJ730" s="169"/>
      <c r="EPK730" s="169"/>
      <c r="EPL730" s="169"/>
      <c r="EPM730" s="169"/>
      <c r="EPN730" s="169"/>
      <c r="EPO730" s="169"/>
      <c r="EPP730" s="169"/>
      <c r="EPQ730" s="169"/>
      <c r="EPR730" s="169"/>
      <c r="EPS730" s="169"/>
      <c r="EPT730" s="169"/>
      <c r="EPU730" s="169"/>
      <c r="EPV730" s="169"/>
      <c r="EPW730" s="169"/>
      <c r="EPX730" s="169"/>
      <c r="EPY730" s="169"/>
      <c r="EPZ730" s="169"/>
      <c r="EQA730" s="169"/>
      <c r="EQB730" s="169"/>
      <c r="EQC730" s="169"/>
      <c r="EQD730" s="169"/>
      <c r="EQE730" s="169"/>
      <c r="EQF730" s="169"/>
      <c r="EQG730" s="169"/>
      <c r="EQH730" s="169"/>
      <c r="EQI730" s="169"/>
      <c r="EQJ730" s="169"/>
      <c r="EQK730" s="169"/>
      <c r="EQL730" s="169"/>
      <c r="EQM730" s="169"/>
      <c r="EQN730" s="169"/>
      <c r="EQO730" s="169"/>
      <c r="EQP730" s="169"/>
      <c r="EQQ730" s="169"/>
      <c r="EQR730" s="169"/>
      <c r="EQS730" s="169"/>
      <c r="EQT730" s="169"/>
      <c r="EQU730" s="169"/>
      <c r="EQV730" s="169"/>
      <c r="EQW730" s="169"/>
      <c r="EQX730" s="169"/>
      <c r="EQY730" s="169"/>
      <c r="EQZ730" s="169"/>
      <c r="ERA730" s="546"/>
      <c r="ERB730" s="546"/>
      <c r="ERC730" s="546"/>
      <c r="ERD730" s="546"/>
      <c r="ERE730" s="546"/>
      <c r="ERF730" s="546"/>
      <c r="ERG730" s="546"/>
      <c r="ERH730" s="546"/>
      <c r="ERI730" s="546"/>
      <c r="ERJ730" s="546"/>
      <c r="ERK730" s="546"/>
      <c r="ERL730" s="546"/>
      <c r="ERM730" s="546"/>
      <c r="ERN730" s="546"/>
      <c r="ERO730" s="546"/>
      <c r="ERP730" s="546"/>
      <c r="ERQ730" s="546"/>
      <c r="ERR730" s="546"/>
      <c r="ERS730" s="546"/>
      <c r="ERT730" s="546"/>
      <c r="ERU730" s="546"/>
      <c r="ERV730" s="546"/>
      <c r="ERW730" s="546"/>
      <c r="ERX730" s="546"/>
      <c r="ERY730" s="89"/>
      <c r="ERZ730" s="89"/>
      <c r="ESA730" s="89"/>
      <c r="ESB730" s="89"/>
      <c r="ESC730" s="89"/>
      <c r="ESD730" s="546"/>
      <c r="ESE730" s="546"/>
      <c r="ESF730" s="89"/>
      <c r="ESG730" s="89"/>
      <c r="ESH730" s="546"/>
      <c r="ESI730" s="546"/>
      <c r="ESJ730" s="89"/>
      <c r="ESK730" s="89"/>
      <c r="ESL730" s="546"/>
      <c r="ESM730" s="546"/>
      <c r="ESN730" s="546"/>
      <c r="ESO730" s="546"/>
      <c r="ESP730" s="546"/>
      <c r="ESQ730" s="546"/>
      <c r="ESR730" s="546"/>
      <c r="ESS730" s="89"/>
      <c r="EST730" s="89"/>
      <c r="ESU730" s="546"/>
      <c r="ESV730" s="546"/>
      <c r="ESW730" s="89"/>
      <c r="ESX730" s="89"/>
      <c r="ESY730" s="546"/>
      <c r="ESZ730" s="546"/>
      <c r="ETA730" s="546"/>
      <c r="ETB730" s="546"/>
      <c r="ETC730" s="546"/>
      <c r="ETD730" s="204"/>
      <c r="ETE730" s="108"/>
      <c r="ETF730" s="546"/>
      <c r="ETG730" s="546"/>
      <c r="ETH730" s="546"/>
      <c r="ETI730" s="546"/>
      <c r="ETJ730" s="546"/>
      <c r="ETK730" s="546"/>
      <c r="ETL730" s="546"/>
      <c r="ETM730" s="169"/>
      <c r="ETN730" s="169"/>
      <c r="ETO730" s="169"/>
      <c r="ETP730" s="169"/>
      <c r="ETQ730" s="169"/>
      <c r="ETR730" s="169"/>
      <c r="ETS730" s="169"/>
      <c r="ETT730" s="169"/>
      <c r="ETU730" s="169"/>
      <c r="ETV730" s="169"/>
      <c r="ETW730" s="169"/>
      <c r="ETX730" s="169"/>
      <c r="ETY730" s="169"/>
      <c r="ETZ730" s="169"/>
      <c r="EUA730" s="169"/>
      <c r="EUB730" s="169"/>
      <c r="EUC730" s="169"/>
      <c r="EUD730" s="169"/>
      <c r="EUE730" s="169"/>
      <c r="EUF730" s="169"/>
      <c r="EUG730" s="169"/>
      <c r="EUH730" s="169"/>
      <c r="EUI730" s="169"/>
      <c r="EUJ730" s="169"/>
      <c r="EUK730" s="169"/>
      <c r="EUL730" s="169"/>
      <c r="EUM730" s="169"/>
      <c r="EUN730" s="169"/>
      <c r="EUO730" s="169"/>
      <c r="EUP730" s="169"/>
      <c r="EUQ730" s="169"/>
      <c r="EUR730" s="169"/>
      <c r="EUS730" s="169"/>
      <c r="EUT730" s="169"/>
      <c r="EUU730" s="169"/>
      <c r="EUV730" s="169"/>
      <c r="EUW730" s="169"/>
      <c r="EUX730" s="169"/>
      <c r="EUY730" s="169"/>
      <c r="EUZ730" s="169"/>
      <c r="EVA730" s="169"/>
      <c r="EVB730" s="169"/>
      <c r="EVC730" s="169"/>
      <c r="EVD730" s="169"/>
      <c r="EVE730" s="546"/>
      <c r="EVF730" s="546"/>
      <c r="EVG730" s="546"/>
      <c r="EVH730" s="546"/>
      <c r="EVI730" s="546"/>
      <c r="EVJ730" s="546"/>
      <c r="EVK730" s="546"/>
      <c r="EVL730" s="546"/>
      <c r="EVM730" s="546"/>
      <c r="EVN730" s="546"/>
      <c r="EVO730" s="546"/>
      <c r="EVP730" s="546"/>
      <c r="EVQ730" s="546"/>
      <c r="EVR730" s="546"/>
      <c r="EVS730" s="546"/>
      <c r="EVT730" s="546"/>
      <c r="EVU730" s="546"/>
      <c r="EVV730" s="546"/>
      <c r="EVW730" s="546"/>
      <c r="EVX730" s="546"/>
      <c r="EVY730" s="546"/>
      <c r="EVZ730" s="546"/>
      <c r="EWA730" s="546"/>
      <c r="EWB730" s="546"/>
      <c r="EWC730" s="89"/>
      <c r="EWD730" s="89"/>
      <c r="EWE730" s="89"/>
      <c r="EWF730" s="89"/>
      <c r="EWG730" s="89"/>
      <c r="EWH730" s="546"/>
      <c r="EWI730" s="546"/>
      <c r="EWJ730" s="89"/>
      <c r="EWK730" s="89"/>
      <c r="EWL730" s="546"/>
      <c r="EWM730" s="546"/>
      <c r="EWN730" s="89"/>
      <c r="EWO730" s="89"/>
      <c r="EWP730" s="546"/>
      <c r="EWQ730" s="546"/>
      <c r="EWR730" s="546"/>
      <c r="EWS730" s="546"/>
      <c r="EWT730" s="546"/>
      <c r="EWU730" s="546"/>
      <c r="EWV730" s="546"/>
      <c r="EWW730" s="89"/>
      <c r="EWX730" s="89"/>
      <c r="EWY730" s="546"/>
      <c r="EWZ730" s="546"/>
      <c r="EXA730" s="89"/>
      <c r="EXB730" s="89"/>
      <c r="EXC730" s="546"/>
      <c r="EXD730" s="546"/>
      <c r="EXE730" s="546"/>
      <c r="EXF730" s="546"/>
      <c r="EXG730" s="546"/>
      <c r="EXH730" s="204"/>
      <c r="EXI730" s="108"/>
      <c r="EXJ730" s="546"/>
      <c r="EXK730" s="546"/>
      <c r="EXL730" s="546"/>
      <c r="EXM730" s="546"/>
      <c r="EXN730" s="546"/>
      <c r="EXO730" s="546"/>
      <c r="EXP730" s="546"/>
      <c r="EXQ730" s="169"/>
      <c r="EXR730" s="169"/>
      <c r="EXS730" s="169"/>
      <c r="EXT730" s="169"/>
      <c r="EXU730" s="169"/>
      <c r="EXV730" s="169"/>
      <c r="EXW730" s="169"/>
      <c r="EXX730" s="169"/>
      <c r="EXY730" s="169"/>
      <c r="EXZ730" s="169"/>
      <c r="EYA730" s="169"/>
      <c r="EYB730" s="169"/>
      <c r="EYC730" s="169"/>
      <c r="EYD730" s="169"/>
      <c r="EYE730" s="169"/>
      <c r="EYF730" s="169"/>
      <c r="EYG730" s="169"/>
      <c r="EYH730" s="169"/>
      <c r="EYI730" s="169"/>
      <c r="EYJ730" s="169"/>
      <c r="EYK730" s="169"/>
      <c r="EYL730" s="169"/>
      <c r="EYM730" s="169"/>
      <c r="EYN730" s="169"/>
      <c r="EYO730" s="169"/>
      <c r="EYP730" s="169"/>
      <c r="EYQ730" s="169"/>
      <c r="EYR730" s="169"/>
      <c r="EYS730" s="169"/>
      <c r="EYT730" s="169"/>
      <c r="EYU730" s="169"/>
      <c r="EYV730" s="169"/>
      <c r="EYW730" s="169"/>
      <c r="EYX730" s="169"/>
      <c r="EYY730" s="169"/>
      <c r="EYZ730" s="169"/>
      <c r="EZA730" s="169"/>
      <c r="EZB730" s="169"/>
      <c r="EZC730" s="169"/>
      <c r="EZD730" s="169"/>
      <c r="EZE730" s="169"/>
      <c r="EZF730" s="169"/>
      <c r="EZG730" s="169"/>
      <c r="EZH730" s="169"/>
      <c r="EZI730" s="546"/>
      <c r="EZJ730" s="546"/>
      <c r="EZK730" s="546"/>
      <c r="EZL730" s="546"/>
      <c r="EZM730" s="546"/>
      <c r="EZN730" s="546"/>
      <c r="EZO730" s="546"/>
      <c r="EZP730" s="546"/>
      <c r="EZQ730" s="546"/>
      <c r="EZR730" s="546"/>
      <c r="EZS730" s="546"/>
      <c r="EZT730" s="546"/>
      <c r="EZU730" s="546"/>
      <c r="EZV730" s="546"/>
      <c r="EZW730" s="546"/>
      <c r="EZX730" s="546"/>
      <c r="EZY730" s="546"/>
      <c r="EZZ730" s="546"/>
      <c r="FAA730" s="546"/>
      <c r="FAB730" s="546"/>
      <c r="FAC730" s="546"/>
      <c r="FAD730" s="546"/>
      <c r="FAE730" s="546"/>
      <c r="FAF730" s="546"/>
      <c r="FAG730" s="89"/>
      <c r="FAH730" s="89"/>
      <c r="FAI730" s="89"/>
      <c r="FAJ730" s="89"/>
      <c r="FAK730" s="89"/>
      <c r="FAL730" s="546"/>
      <c r="FAM730" s="546"/>
      <c r="FAN730" s="89"/>
      <c r="FAO730" s="89"/>
      <c r="FAP730" s="546"/>
      <c r="FAQ730" s="546"/>
      <c r="FAR730" s="89"/>
      <c r="FAS730" s="89"/>
      <c r="FAT730" s="546"/>
      <c r="FAU730" s="546"/>
      <c r="FAV730" s="546"/>
      <c r="FAW730" s="546"/>
      <c r="FAX730" s="546"/>
      <c r="FAY730" s="546"/>
      <c r="FAZ730" s="546"/>
      <c r="FBA730" s="89"/>
      <c r="FBB730" s="89"/>
      <c r="FBC730" s="546"/>
      <c r="FBD730" s="546"/>
      <c r="FBE730" s="89"/>
      <c r="FBF730" s="89"/>
      <c r="FBG730" s="546"/>
      <c r="FBH730" s="546"/>
      <c r="FBI730" s="546"/>
      <c r="FBJ730" s="546"/>
      <c r="FBK730" s="546"/>
      <c r="FBL730" s="204"/>
      <c r="FBM730" s="108"/>
      <c r="FBN730" s="546"/>
      <c r="FBO730" s="546"/>
      <c r="FBP730" s="546"/>
      <c r="FBQ730" s="546"/>
      <c r="FBR730" s="546"/>
      <c r="FBS730" s="546"/>
      <c r="FBT730" s="546"/>
      <c r="FBU730" s="169"/>
      <c r="FBV730" s="169"/>
      <c r="FBW730" s="169"/>
      <c r="FBX730" s="169"/>
      <c r="FBY730" s="169"/>
      <c r="FBZ730" s="169"/>
      <c r="FCA730" s="169"/>
      <c r="FCB730" s="169"/>
      <c r="FCC730" s="169"/>
      <c r="FCD730" s="169"/>
      <c r="FCE730" s="169"/>
      <c r="FCF730" s="169"/>
      <c r="FCG730" s="169"/>
      <c r="FCH730" s="169"/>
      <c r="FCI730" s="169"/>
      <c r="FCJ730" s="169"/>
      <c r="FCK730" s="169"/>
      <c r="FCL730" s="169"/>
      <c r="FCM730" s="169"/>
      <c r="FCN730" s="169"/>
      <c r="FCO730" s="169"/>
      <c r="FCP730" s="169"/>
      <c r="FCQ730" s="169"/>
      <c r="FCR730" s="169"/>
      <c r="FCS730" s="169"/>
      <c r="FCT730" s="169"/>
      <c r="FCU730" s="169"/>
      <c r="FCV730" s="169"/>
      <c r="FCW730" s="169"/>
      <c r="FCX730" s="169"/>
      <c r="FCY730" s="169"/>
      <c r="FCZ730" s="169"/>
      <c r="FDA730" s="169"/>
      <c r="FDB730" s="169"/>
      <c r="FDC730" s="169"/>
      <c r="FDD730" s="169"/>
      <c r="FDE730" s="169"/>
      <c r="FDF730" s="169"/>
      <c r="FDG730" s="169"/>
      <c r="FDH730" s="169"/>
      <c r="FDI730" s="169"/>
      <c r="FDJ730" s="169"/>
      <c r="FDK730" s="169"/>
      <c r="FDL730" s="169"/>
      <c r="FDM730" s="546"/>
      <c r="FDN730" s="546"/>
      <c r="FDO730" s="546"/>
      <c r="FDP730" s="546"/>
      <c r="FDQ730" s="546"/>
      <c r="FDR730" s="546"/>
      <c r="FDS730" s="546"/>
      <c r="FDT730" s="546"/>
      <c r="FDU730" s="546"/>
      <c r="FDV730" s="546"/>
      <c r="FDW730" s="546"/>
      <c r="FDX730" s="546"/>
      <c r="FDY730" s="546"/>
      <c r="FDZ730" s="546"/>
      <c r="FEA730" s="546"/>
      <c r="FEB730" s="546"/>
      <c r="FEC730" s="546"/>
      <c r="FED730" s="546"/>
      <c r="FEE730" s="546"/>
      <c r="FEF730" s="546"/>
      <c r="FEG730" s="546"/>
      <c r="FEH730" s="546"/>
      <c r="FEI730" s="546"/>
      <c r="FEJ730" s="546"/>
      <c r="FEK730" s="89"/>
      <c r="FEL730" s="89"/>
      <c r="FEM730" s="89"/>
      <c r="FEN730" s="89"/>
      <c r="FEO730" s="89"/>
      <c r="FEP730" s="546"/>
      <c r="FEQ730" s="546"/>
      <c r="FER730" s="89"/>
      <c r="FES730" s="89"/>
      <c r="FET730" s="546"/>
      <c r="FEU730" s="546"/>
      <c r="FEV730" s="89"/>
      <c r="FEW730" s="89"/>
      <c r="FEX730" s="546"/>
      <c r="FEY730" s="546"/>
      <c r="FEZ730" s="546"/>
      <c r="FFA730" s="546"/>
      <c r="FFB730" s="546"/>
      <c r="FFC730" s="546"/>
      <c r="FFD730" s="546"/>
      <c r="FFE730" s="89"/>
      <c r="FFF730" s="89"/>
      <c r="FFG730" s="546"/>
      <c r="FFH730" s="546"/>
      <c r="FFI730" s="89"/>
      <c r="FFJ730" s="89"/>
      <c r="FFK730" s="546"/>
      <c r="FFL730" s="546"/>
      <c r="FFM730" s="546"/>
      <c r="FFN730" s="546"/>
      <c r="FFO730" s="546"/>
      <c r="FFP730" s="204"/>
      <c r="FFQ730" s="108"/>
      <c r="FFR730" s="546"/>
      <c r="FFS730" s="546"/>
      <c r="FFT730" s="546"/>
      <c r="FFU730" s="546"/>
      <c r="FFV730" s="546"/>
      <c r="FFW730" s="546"/>
      <c r="FFX730" s="546"/>
      <c r="FFY730" s="169"/>
      <c r="FFZ730" s="169"/>
      <c r="FGA730" s="169"/>
      <c r="FGB730" s="169"/>
      <c r="FGC730" s="169"/>
      <c r="FGD730" s="169"/>
      <c r="FGE730" s="169"/>
      <c r="FGF730" s="169"/>
      <c r="FGG730" s="169"/>
      <c r="FGH730" s="169"/>
      <c r="FGI730" s="169"/>
      <c r="FGJ730" s="169"/>
      <c r="FGK730" s="169"/>
      <c r="FGL730" s="169"/>
      <c r="FGM730" s="169"/>
      <c r="FGN730" s="169"/>
      <c r="FGO730" s="169"/>
      <c r="FGP730" s="169"/>
      <c r="FGQ730" s="169"/>
      <c r="FGR730" s="169"/>
      <c r="FGS730" s="169"/>
      <c r="FGT730" s="169"/>
      <c r="FGU730" s="169"/>
      <c r="FGV730" s="169"/>
      <c r="FGW730" s="169"/>
      <c r="FGX730" s="169"/>
      <c r="FGY730" s="169"/>
      <c r="FGZ730" s="169"/>
      <c r="FHA730" s="169"/>
      <c r="FHB730" s="169"/>
      <c r="FHC730" s="169"/>
      <c r="FHD730" s="169"/>
      <c r="FHE730" s="169"/>
      <c r="FHF730" s="169"/>
      <c r="FHG730" s="169"/>
      <c r="FHH730" s="169"/>
      <c r="FHI730" s="169"/>
      <c r="FHJ730" s="169"/>
      <c r="FHK730" s="169"/>
      <c r="FHL730" s="169"/>
      <c r="FHM730" s="169"/>
      <c r="FHN730" s="169"/>
      <c r="FHO730" s="169"/>
      <c r="FHP730" s="169"/>
      <c r="FHQ730" s="546"/>
      <c r="FHR730" s="546"/>
      <c r="FHS730" s="546"/>
      <c r="FHT730" s="546"/>
      <c r="FHU730" s="546"/>
      <c r="FHV730" s="546"/>
      <c r="FHW730" s="546"/>
      <c r="FHX730" s="546"/>
      <c r="FHY730" s="546"/>
      <c r="FHZ730" s="546"/>
      <c r="FIA730" s="546"/>
      <c r="FIB730" s="546"/>
      <c r="FIC730" s="546"/>
      <c r="FID730" s="546"/>
      <c r="FIE730" s="546"/>
      <c r="FIF730" s="546"/>
      <c r="FIG730" s="546"/>
      <c r="FIH730" s="546"/>
      <c r="FII730" s="546"/>
      <c r="FIJ730" s="546"/>
      <c r="FIK730" s="546"/>
      <c r="FIL730" s="546"/>
      <c r="FIM730" s="546"/>
      <c r="FIN730" s="546"/>
      <c r="FIO730" s="89"/>
      <c r="FIP730" s="89"/>
      <c r="FIQ730" s="89"/>
      <c r="FIR730" s="89"/>
      <c r="FIS730" s="89"/>
      <c r="FIT730" s="546"/>
      <c r="FIU730" s="546"/>
      <c r="FIV730" s="89"/>
      <c r="FIW730" s="89"/>
      <c r="FIX730" s="546"/>
      <c r="FIY730" s="546"/>
      <c r="FIZ730" s="89"/>
      <c r="FJA730" s="89"/>
      <c r="FJB730" s="546"/>
      <c r="FJC730" s="546"/>
      <c r="FJD730" s="546"/>
      <c r="FJE730" s="546"/>
      <c r="FJF730" s="546"/>
      <c r="FJG730" s="546"/>
      <c r="FJH730" s="546"/>
      <c r="FJI730" s="89"/>
      <c r="FJJ730" s="89"/>
      <c r="FJK730" s="546"/>
      <c r="FJL730" s="546"/>
      <c r="FJM730" s="89"/>
      <c r="FJN730" s="89"/>
      <c r="FJO730" s="546"/>
      <c r="FJP730" s="546"/>
      <c r="FJQ730" s="546"/>
      <c r="FJR730" s="546"/>
      <c r="FJS730" s="546"/>
      <c r="FJT730" s="204"/>
      <c r="FJU730" s="108"/>
      <c r="FJV730" s="546"/>
      <c r="FJW730" s="546"/>
      <c r="FJX730" s="546"/>
      <c r="FJY730" s="546"/>
      <c r="FJZ730" s="546"/>
      <c r="FKA730" s="546"/>
      <c r="FKB730" s="546"/>
      <c r="FKC730" s="169"/>
      <c r="FKD730" s="169"/>
      <c r="FKE730" s="169"/>
      <c r="FKF730" s="169"/>
      <c r="FKG730" s="169"/>
      <c r="FKH730" s="169"/>
      <c r="FKI730" s="169"/>
      <c r="FKJ730" s="169"/>
      <c r="FKK730" s="169"/>
      <c r="FKL730" s="169"/>
      <c r="FKM730" s="169"/>
      <c r="FKN730" s="169"/>
      <c r="FKO730" s="169"/>
      <c r="FKP730" s="169"/>
      <c r="FKQ730" s="169"/>
      <c r="FKR730" s="169"/>
      <c r="FKS730" s="169"/>
      <c r="FKT730" s="169"/>
      <c r="FKU730" s="169"/>
      <c r="FKV730" s="169"/>
      <c r="FKW730" s="169"/>
      <c r="FKX730" s="169"/>
      <c r="FKY730" s="169"/>
      <c r="FKZ730" s="169"/>
      <c r="FLA730" s="169"/>
      <c r="FLB730" s="169"/>
      <c r="FLC730" s="169"/>
      <c r="FLD730" s="169"/>
      <c r="FLE730" s="169"/>
      <c r="FLF730" s="169"/>
      <c r="FLG730" s="169"/>
      <c r="FLH730" s="169"/>
      <c r="FLI730" s="169"/>
      <c r="FLJ730" s="169"/>
      <c r="FLK730" s="169"/>
      <c r="FLL730" s="169"/>
      <c r="FLM730" s="169"/>
      <c r="FLN730" s="169"/>
      <c r="FLO730" s="169"/>
      <c r="FLP730" s="169"/>
      <c r="FLQ730" s="169"/>
      <c r="FLR730" s="169"/>
      <c r="FLS730" s="169"/>
      <c r="FLT730" s="169"/>
      <c r="FLU730" s="546"/>
      <c r="FLV730" s="546"/>
      <c r="FLW730" s="546"/>
      <c r="FLX730" s="546"/>
      <c r="FLY730" s="546"/>
      <c r="FLZ730" s="546"/>
      <c r="FMA730" s="546"/>
      <c r="FMB730" s="546"/>
      <c r="FMC730" s="546"/>
      <c r="FMD730" s="546"/>
      <c r="FME730" s="546"/>
      <c r="FMF730" s="546"/>
      <c r="FMG730" s="546"/>
      <c r="FMH730" s="546"/>
      <c r="FMI730" s="546"/>
      <c r="FMJ730" s="546"/>
      <c r="FMK730" s="546"/>
      <c r="FML730" s="546"/>
      <c r="FMM730" s="546"/>
      <c r="FMN730" s="546"/>
      <c r="FMO730" s="546"/>
      <c r="FMP730" s="546"/>
      <c r="FMQ730" s="546"/>
      <c r="FMR730" s="546"/>
      <c r="FMS730" s="89"/>
      <c r="FMT730" s="89"/>
      <c r="FMU730" s="89"/>
      <c r="FMV730" s="89"/>
      <c r="FMW730" s="89"/>
      <c r="FMX730" s="546"/>
      <c r="FMY730" s="546"/>
      <c r="FMZ730" s="89"/>
      <c r="FNA730" s="89"/>
      <c r="FNB730" s="546"/>
      <c r="FNC730" s="546"/>
      <c r="FND730" s="89"/>
      <c r="FNE730" s="89"/>
      <c r="FNF730" s="546"/>
      <c r="FNG730" s="546"/>
      <c r="FNH730" s="546"/>
      <c r="FNI730" s="546"/>
      <c r="FNJ730" s="546"/>
      <c r="FNK730" s="546"/>
      <c r="FNL730" s="546"/>
      <c r="FNM730" s="89"/>
      <c r="FNN730" s="89"/>
      <c r="FNO730" s="546"/>
      <c r="FNP730" s="546"/>
      <c r="FNQ730" s="89"/>
      <c r="FNR730" s="89"/>
      <c r="FNS730" s="546"/>
      <c r="FNT730" s="546"/>
      <c r="FNU730" s="546"/>
      <c r="FNV730" s="546"/>
      <c r="FNW730" s="546"/>
      <c r="FNX730" s="204"/>
      <c r="FNY730" s="108"/>
      <c r="FNZ730" s="546"/>
      <c r="FOA730" s="546"/>
      <c r="FOB730" s="546"/>
      <c r="FOC730" s="546"/>
      <c r="FOD730" s="546"/>
      <c r="FOE730" s="546"/>
      <c r="FOF730" s="546"/>
      <c r="FOG730" s="169"/>
      <c r="FOH730" s="169"/>
      <c r="FOI730" s="169"/>
      <c r="FOJ730" s="169"/>
      <c r="FOK730" s="169"/>
      <c r="FOL730" s="169"/>
      <c r="FOM730" s="169"/>
      <c r="FON730" s="169"/>
      <c r="FOO730" s="169"/>
      <c r="FOP730" s="169"/>
      <c r="FOQ730" s="169"/>
      <c r="FOR730" s="169"/>
      <c r="FOS730" s="169"/>
      <c r="FOT730" s="169"/>
      <c r="FOU730" s="169"/>
      <c r="FOV730" s="169"/>
      <c r="FOW730" s="169"/>
      <c r="FOX730" s="169"/>
      <c r="FOY730" s="169"/>
      <c r="FOZ730" s="169"/>
      <c r="FPA730" s="169"/>
      <c r="FPB730" s="169"/>
      <c r="FPC730" s="169"/>
      <c r="FPD730" s="169"/>
      <c r="FPE730" s="169"/>
      <c r="FPF730" s="169"/>
      <c r="FPG730" s="169"/>
      <c r="FPH730" s="169"/>
      <c r="FPI730" s="169"/>
      <c r="FPJ730" s="169"/>
      <c r="FPK730" s="169"/>
      <c r="FPL730" s="169"/>
      <c r="FPM730" s="169"/>
      <c r="FPN730" s="169"/>
      <c r="FPO730" s="169"/>
      <c r="FPP730" s="169"/>
      <c r="FPQ730" s="169"/>
      <c r="FPR730" s="169"/>
      <c r="FPS730" s="169"/>
      <c r="FPT730" s="169"/>
      <c r="FPU730" s="169"/>
      <c r="FPV730" s="169"/>
      <c r="FPW730" s="169"/>
      <c r="FPX730" s="169"/>
      <c r="FPY730" s="546"/>
      <c r="FPZ730" s="546"/>
      <c r="FQA730" s="546"/>
      <c r="FQB730" s="546"/>
      <c r="FQC730" s="546"/>
      <c r="FQD730" s="546"/>
      <c r="FQE730" s="546"/>
      <c r="FQF730" s="546"/>
      <c r="FQG730" s="546"/>
      <c r="FQH730" s="546"/>
      <c r="FQI730" s="546"/>
      <c r="FQJ730" s="546"/>
      <c r="FQK730" s="546"/>
      <c r="FQL730" s="546"/>
      <c r="FQM730" s="546"/>
      <c r="FQN730" s="546"/>
      <c r="FQO730" s="546"/>
      <c r="FQP730" s="546"/>
      <c r="FQQ730" s="546"/>
      <c r="FQR730" s="546"/>
      <c r="FQS730" s="546"/>
      <c r="FQT730" s="546"/>
      <c r="FQU730" s="546"/>
      <c r="FQV730" s="546"/>
      <c r="FQW730" s="89"/>
      <c r="FQX730" s="89"/>
      <c r="FQY730" s="89"/>
      <c r="FQZ730" s="89"/>
      <c r="FRA730" s="89"/>
      <c r="FRB730" s="546"/>
      <c r="FRC730" s="546"/>
      <c r="FRD730" s="89"/>
      <c r="FRE730" s="89"/>
      <c r="FRF730" s="546"/>
      <c r="FRG730" s="546"/>
      <c r="FRH730" s="89"/>
      <c r="FRI730" s="89"/>
      <c r="FRJ730" s="546"/>
      <c r="FRK730" s="546"/>
      <c r="FRL730" s="546"/>
      <c r="FRM730" s="546"/>
      <c r="FRN730" s="546"/>
      <c r="FRO730" s="546"/>
      <c r="FRP730" s="546"/>
      <c r="FRQ730" s="89"/>
      <c r="FRR730" s="89"/>
      <c r="FRS730" s="546"/>
      <c r="FRT730" s="546"/>
      <c r="FRU730" s="89"/>
      <c r="FRV730" s="89"/>
      <c r="FRW730" s="546"/>
      <c r="FRX730" s="546"/>
      <c r="FRY730" s="546"/>
      <c r="FRZ730" s="546"/>
      <c r="FSA730" s="546"/>
      <c r="FSB730" s="204"/>
      <c r="FSC730" s="108"/>
      <c r="FSD730" s="546"/>
      <c r="FSE730" s="546"/>
      <c r="FSF730" s="546"/>
      <c r="FSG730" s="546"/>
      <c r="FSH730" s="546"/>
      <c r="FSI730" s="546"/>
      <c r="FSJ730" s="546"/>
      <c r="FSK730" s="169"/>
      <c r="FSL730" s="169"/>
      <c r="FSM730" s="169"/>
      <c r="FSN730" s="169"/>
      <c r="FSO730" s="169"/>
      <c r="FSP730" s="169"/>
      <c r="FSQ730" s="169"/>
      <c r="FSR730" s="169"/>
      <c r="FSS730" s="169"/>
      <c r="FST730" s="169"/>
      <c r="FSU730" s="169"/>
      <c r="FSV730" s="169"/>
      <c r="FSW730" s="169"/>
      <c r="FSX730" s="169"/>
      <c r="FSY730" s="169"/>
      <c r="FSZ730" s="169"/>
      <c r="FTA730" s="169"/>
      <c r="FTB730" s="169"/>
      <c r="FTC730" s="169"/>
      <c r="FTD730" s="169"/>
      <c r="FTE730" s="169"/>
      <c r="FTF730" s="169"/>
      <c r="FTG730" s="169"/>
      <c r="FTH730" s="169"/>
      <c r="FTI730" s="169"/>
      <c r="FTJ730" s="169"/>
      <c r="FTK730" s="169"/>
      <c r="FTL730" s="169"/>
      <c r="FTM730" s="169"/>
      <c r="FTN730" s="169"/>
      <c r="FTO730" s="169"/>
      <c r="FTP730" s="169"/>
      <c r="FTQ730" s="169"/>
      <c r="FTR730" s="169"/>
      <c r="FTS730" s="169"/>
      <c r="FTT730" s="169"/>
      <c r="FTU730" s="169"/>
      <c r="FTV730" s="169"/>
      <c r="FTW730" s="169"/>
      <c r="FTX730" s="169"/>
      <c r="FTY730" s="169"/>
      <c r="FTZ730" s="169"/>
      <c r="FUA730" s="169"/>
      <c r="FUB730" s="169"/>
      <c r="FUC730" s="546"/>
      <c r="FUD730" s="546"/>
      <c r="FUE730" s="546"/>
      <c r="FUF730" s="546"/>
      <c r="FUG730" s="546"/>
      <c r="FUH730" s="546"/>
      <c r="FUI730" s="546"/>
      <c r="FUJ730" s="546"/>
      <c r="FUK730" s="546"/>
      <c r="FUL730" s="546"/>
      <c r="FUM730" s="546"/>
      <c r="FUN730" s="546"/>
      <c r="FUO730" s="546"/>
      <c r="FUP730" s="546"/>
      <c r="FUQ730" s="546"/>
      <c r="FUR730" s="546"/>
      <c r="FUS730" s="546"/>
      <c r="FUT730" s="546"/>
      <c r="FUU730" s="546"/>
      <c r="FUV730" s="546"/>
      <c r="FUW730" s="546"/>
      <c r="FUX730" s="546"/>
      <c r="FUY730" s="546"/>
      <c r="FUZ730" s="546"/>
      <c r="FVA730" s="89"/>
      <c r="FVB730" s="89"/>
      <c r="FVC730" s="89"/>
      <c r="FVD730" s="89"/>
      <c r="FVE730" s="89"/>
      <c r="FVF730" s="546"/>
      <c r="FVG730" s="546"/>
      <c r="FVH730" s="89"/>
      <c r="FVI730" s="89"/>
      <c r="FVJ730" s="546"/>
      <c r="FVK730" s="546"/>
      <c r="FVL730" s="89"/>
      <c r="FVM730" s="89"/>
      <c r="FVN730" s="546"/>
      <c r="FVO730" s="546"/>
      <c r="FVP730" s="546"/>
      <c r="FVQ730" s="546"/>
      <c r="FVR730" s="546"/>
      <c r="FVS730" s="546"/>
      <c r="FVT730" s="546"/>
      <c r="FVU730" s="89"/>
      <c r="FVV730" s="89"/>
      <c r="FVW730" s="546"/>
      <c r="FVX730" s="546"/>
      <c r="FVY730" s="89"/>
      <c r="FVZ730" s="89"/>
      <c r="FWA730" s="546"/>
      <c r="FWB730" s="546"/>
      <c r="FWC730" s="546"/>
      <c r="FWD730" s="546"/>
      <c r="FWE730" s="546"/>
      <c r="FWF730" s="204"/>
      <c r="FWG730" s="108"/>
      <c r="FWH730" s="546"/>
      <c r="FWI730" s="546"/>
      <c r="FWJ730" s="546"/>
      <c r="FWK730" s="546"/>
      <c r="FWL730" s="546"/>
      <c r="FWM730" s="546"/>
      <c r="FWN730" s="546"/>
      <c r="FWO730" s="169"/>
      <c r="FWP730" s="169"/>
      <c r="FWQ730" s="169"/>
      <c r="FWR730" s="169"/>
      <c r="FWS730" s="169"/>
      <c r="FWT730" s="169"/>
      <c r="FWU730" s="169"/>
      <c r="FWV730" s="169"/>
      <c r="FWW730" s="169"/>
      <c r="FWX730" s="169"/>
      <c r="FWY730" s="169"/>
      <c r="FWZ730" s="169"/>
      <c r="FXA730" s="169"/>
      <c r="FXB730" s="169"/>
      <c r="FXC730" s="169"/>
      <c r="FXD730" s="169"/>
      <c r="FXE730" s="169"/>
      <c r="FXF730" s="169"/>
      <c r="FXG730" s="169"/>
      <c r="FXH730" s="169"/>
      <c r="FXI730" s="169"/>
      <c r="FXJ730" s="169"/>
      <c r="FXK730" s="169"/>
      <c r="FXL730" s="169"/>
      <c r="FXM730" s="169"/>
      <c r="FXN730" s="169"/>
      <c r="FXO730" s="169"/>
      <c r="FXP730" s="169"/>
      <c r="FXQ730" s="169"/>
      <c r="FXR730" s="169"/>
      <c r="FXS730" s="169"/>
      <c r="FXT730" s="169"/>
      <c r="FXU730" s="169"/>
      <c r="FXV730" s="169"/>
      <c r="FXW730" s="169"/>
      <c r="FXX730" s="169"/>
      <c r="FXY730" s="169"/>
      <c r="FXZ730" s="169"/>
      <c r="FYA730" s="169"/>
      <c r="FYB730" s="169"/>
      <c r="FYC730" s="169"/>
      <c r="FYD730" s="169"/>
      <c r="FYE730" s="169"/>
      <c r="FYF730" s="169"/>
      <c r="FYG730" s="546"/>
      <c r="FYH730" s="546"/>
      <c r="FYI730" s="546"/>
      <c r="FYJ730" s="546"/>
      <c r="FYK730" s="546"/>
      <c r="FYL730" s="546"/>
      <c r="FYM730" s="546"/>
      <c r="FYN730" s="546"/>
      <c r="FYO730" s="546"/>
      <c r="FYP730" s="546"/>
      <c r="FYQ730" s="546"/>
      <c r="FYR730" s="546"/>
      <c r="FYS730" s="546"/>
      <c r="FYT730" s="546"/>
      <c r="FYU730" s="546"/>
      <c r="FYV730" s="546"/>
      <c r="FYW730" s="546"/>
      <c r="FYX730" s="546"/>
      <c r="FYY730" s="546"/>
      <c r="FYZ730" s="546"/>
      <c r="FZA730" s="546"/>
      <c r="FZB730" s="546"/>
      <c r="FZC730" s="546"/>
      <c r="FZD730" s="546"/>
      <c r="FZE730" s="89"/>
      <c r="FZF730" s="89"/>
      <c r="FZG730" s="89"/>
      <c r="FZH730" s="89"/>
      <c r="FZI730" s="89"/>
      <c r="FZJ730" s="546"/>
      <c r="FZK730" s="546"/>
      <c r="FZL730" s="89"/>
      <c r="FZM730" s="89"/>
      <c r="FZN730" s="546"/>
      <c r="FZO730" s="546"/>
      <c r="FZP730" s="89"/>
      <c r="FZQ730" s="89"/>
      <c r="FZR730" s="546"/>
      <c r="FZS730" s="546"/>
      <c r="FZT730" s="546"/>
      <c r="FZU730" s="546"/>
      <c r="FZV730" s="546"/>
      <c r="FZW730" s="546"/>
      <c r="FZX730" s="546"/>
      <c r="FZY730" s="89"/>
      <c r="FZZ730" s="89"/>
      <c r="GAA730" s="546"/>
      <c r="GAB730" s="546"/>
      <c r="GAC730" s="89"/>
      <c r="GAD730" s="89"/>
      <c r="GAE730" s="546"/>
      <c r="GAF730" s="546"/>
      <c r="GAG730" s="546"/>
      <c r="GAH730" s="546"/>
      <c r="GAI730" s="546"/>
      <c r="GAJ730" s="204"/>
      <c r="GAK730" s="108"/>
      <c r="GAL730" s="546"/>
      <c r="GAM730" s="546"/>
      <c r="GAN730" s="546"/>
      <c r="GAO730" s="546"/>
      <c r="GAP730" s="546"/>
      <c r="GAQ730" s="546"/>
      <c r="GAR730" s="546"/>
      <c r="GAS730" s="169"/>
      <c r="GAT730" s="169"/>
      <c r="GAU730" s="169"/>
      <c r="GAV730" s="169"/>
      <c r="GAW730" s="169"/>
      <c r="GAX730" s="169"/>
      <c r="GAY730" s="169"/>
      <c r="GAZ730" s="169"/>
      <c r="GBA730" s="169"/>
      <c r="GBB730" s="169"/>
      <c r="GBC730" s="169"/>
      <c r="GBD730" s="169"/>
      <c r="GBE730" s="169"/>
      <c r="GBF730" s="169"/>
      <c r="GBG730" s="169"/>
      <c r="GBH730" s="169"/>
      <c r="GBI730" s="169"/>
      <c r="GBJ730" s="169"/>
      <c r="GBK730" s="169"/>
      <c r="GBL730" s="169"/>
      <c r="GBM730" s="169"/>
      <c r="GBN730" s="169"/>
      <c r="GBO730" s="169"/>
      <c r="GBP730" s="169"/>
      <c r="GBQ730" s="169"/>
      <c r="GBR730" s="169"/>
      <c r="GBS730" s="169"/>
      <c r="GBT730" s="169"/>
      <c r="GBU730" s="169"/>
      <c r="GBV730" s="169"/>
      <c r="GBW730" s="169"/>
      <c r="GBX730" s="169"/>
      <c r="GBY730" s="169"/>
      <c r="GBZ730" s="169"/>
      <c r="GCA730" s="169"/>
      <c r="GCB730" s="169"/>
      <c r="GCC730" s="169"/>
      <c r="GCD730" s="169"/>
      <c r="GCE730" s="169"/>
      <c r="GCF730" s="169"/>
      <c r="GCG730" s="169"/>
      <c r="GCH730" s="169"/>
      <c r="GCI730" s="169"/>
      <c r="GCJ730" s="169"/>
      <c r="GCK730" s="546"/>
      <c r="GCL730" s="546"/>
      <c r="GCM730" s="546"/>
      <c r="GCN730" s="546"/>
      <c r="GCO730" s="546"/>
      <c r="GCP730" s="546"/>
      <c r="GCQ730" s="546"/>
      <c r="GCR730" s="546"/>
      <c r="GCS730" s="546"/>
      <c r="GCT730" s="546"/>
      <c r="GCU730" s="546"/>
      <c r="GCV730" s="546"/>
      <c r="GCW730" s="546"/>
      <c r="GCX730" s="546"/>
      <c r="GCY730" s="546"/>
      <c r="GCZ730" s="546"/>
      <c r="GDA730" s="546"/>
      <c r="GDB730" s="546"/>
      <c r="GDC730" s="546"/>
      <c r="GDD730" s="546"/>
      <c r="GDE730" s="546"/>
      <c r="GDF730" s="546"/>
      <c r="GDG730" s="546"/>
      <c r="GDH730" s="546"/>
      <c r="GDI730" s="89"/>
      <c r="GDJ730" s="89"/>
      <c r="GDK730" s="89"/>
      <c r="GDL730" s="89"/>
      <c r="GDM730" s="89"/>
      <c r="GDN730" s="546"/>
      <c r="GDO730" s="546"/>
      <c r="GDP730" s="89"/>
      <c r="GDQ730" s="89"/>
      <c r="GDR730" s="546"/>
      <c r="GDS730" s="546"/>
      <c r="GDT730" s="89"/>
      <c r="GDU730" s="89"/>
      <c r="GDV730" s="546"/>
      <c r="GDW730" s="546"/>
      <c r="GDX730" s="546"/>
      <c r="GDY730" s="546"/>
      <c r="GDZ730" s="546"/>
      <c r="GEA730" s="546"/>
      <c r="GEB730" s="546"/>
      <c r="GEC730" s="89"/>
      <c r="GED730" s="89"/>
      <c r="GEE730" s="546"/>
      <c r="GEF730" s="546"/>
      <c r="GEG730" s="89"/>
      <c r="GEH730" s="89"/>
      <c r="GEI730" s="546"/>
      <c r="GEJ730" s="546"/>
      <c r="GEK730" s="546"/>
      <c r="GEL730" s="546"/>
      <c r="GEM730" s="546"/>
      <c r="GEN730" s="204"/>
      <c r="GEO730" s="108"/>
      <c r="GEP730" s="546"/>
      <c r="GEQ730" s="546"/>
      <c r="GER730" s="546"/>
      <c r="GES730" s="546"/>
      <c r="GET730" s="546"/>
      <c r="GEU730" s="546"/>
      <c r="GEV730" s="546"/>
      <c r="GEW730" s="169"/>
      <c r="GEX730" s="169"/>
      <c r="GEY730" s="169"/>
      <c r="GEZ730" s="169"/>
      <c r="GFA730" s="169"/>
      <c r="GFB730" s="169"/>
      <c r="GFC730" s="169"/>
      <c r="GFD730" s="169"/>
      <c r="GFE730" s="169"/>
      <c r="GFF730" s="169"/>
      <c r="GFG730" s="169"/>
      <c r="GFH730" s="169"/>
      <c r="GFI730" s="169"/>
      <c r="GFJ730" s="169"/>
      <c r="GFK730" s="169"/>
      <c r="GFL730" s="169"/>
      <c r="GFM730" s="169"/>
      <c r="GFN730" s="169"/>
      <c r="GFO730" s="169"/>
      <c r="GFP730" s="169"/>
      <c r="GFQ730" s="169"/>
      <c r="GFR730" s="169"/>
      <c r="GFS730" s="169"/>
      <c r="GFT730" s="169"/>
      <c r="GFU730" s="169"/>
      <c r="GFV730" s="169"/>
      <c r="GFW730" s="169"/>
      <c r="GFX730" s="169"/>
      <c r="GFY730" s="169"/>
      <c r="GFZ730" s="169"/>
      <c r="GGA730" s="169"/>
      <c r="GGB730" s="169"/>
      <c r="GGC730" s="169"/>
      <c r="GGD730" s="169"/>
      <c r="GGE730" s="169"/>
      <c r="GGF730" s="169"/>
      <c r="GGG730" s="169"/>
      <c r="GGH730" s="169"/>
      <c r="GGI730" s="169"/>
      <c r="GGJ730" s="169"/>
      <c r="GGK730" s="169"/>
      <c r="GGL730" s="169"/>
      <c r="GGM730" s="169"/>
      <c r="GGN730" s="169"/>
      <c r="GGO730" s="546"/>
      <c r="GGP730" s="546"/>
      <c r="GGQ730" s="546"/>
      <c r="GGR730" s="546"/>
      <c r="GGS730" s="546"/>
      <c r="GGT730" s="546"/>
      <c r="GGU730" s="546"/>
      <c r="GGV730" s="546"/>
      <c r="GGW730" s="546"/>
      <c r="GGX730" s="546"/>
      <c r="GGY730" s="546"/>
      <c r="GGZ730" s="546"/>
      <c r="GHA730" s="546"/>
      <c r="GHB730" s="546"/>
      <c r="GHC730" s="546"/>
      <c r="GHD730" s="546"/>
      <c r="GHE730" s="546"/>
      <c r="GHF730" s="546"/>
      <c r="GHG730" s="546"/>
      <c r="GHH730" s="546"/>
      <c r="GHI730" s="546"/>
      <c r="GHJ730" s="546"/>
      <c r="GHK730" s="546"/>
      <c r="GHL730" s="546"/>
      <c r="GHM730" s="89"/>
      <c r="GHN730" s="89"/>
      <c r="GHO730" s="89"/>
      <c r="GHP730" s="89"/>
      <c r="GHQ730" s="89"/>
      <c r="GHR730" s="546"/>
      <c r="GHS730" s="546"/>
      <c r="GHT730" s="89"/>
      <c r="GHU730" s="89"/>
      <c r="GHV730" s="546"/>
      <c r="GHW730" s="546"/>
      <c r="GHX730" s="89"/>
      <c r="GHY730" s="89"/>
      <c r="GHZ730" s="546"/>
      <c r="GIA730" s="546"/>
      <c r="GIB730" s="546"/>
      <c r="GIC730" s="546"/>
      <c r="GID730" s="546"/>
      <c r="GIE730" s="546"/>
      <c r="GIF730" s="546"/>
      <c r="GIG730" s="89"/>
      <c r="GIH730" s="89"/>
      <c r="GII730" s="546"/>
      <c r="GIJ730" s="546"/>
      <c r="GIK730" s="89"/>
      <c r="GIL730" s="89"/>
      <c r="GIM730" s="546"/>
      <c r="GIN730" s="546"/>
      <c r="GIO730" s="546"/>
      <c r="GIP730" s="546"/>
      <c r="GIQ730" s="546"/>
      <c r="GIR730" s="204"/>
      <c r="GIS730" s="108"/>
      <c r="GIT730" s="546"/>
      <c r="GIU730" s="546"/>
      <c r="GIV730" s="546"/>
      <c r="GIW730" s="546"/>
      <c r="GIX730" s="546"/>
      <c r="GIY730" s="546"/>
      <c r="GIZ730" s="546"/>
      <c r="GJA730" s="169"/>
      <c r="GJB730" s="169"/>
      <c r="GJC730" s="169"/>
      <c r="GJD730" s="169"/>
      <c r="GJE730" s="169"/>
      <c r="GJF730" s="169"/>
      <c r="GJG730" s="169"/>
      <c r="GJH730" s="169"/>
      <c r="GJI730" s="169"/>
      <c r="GJJ730" s="169"/>
      <c r="GJK730" s="169"/>
      <c r="GJL730" s="169"/>
      <c r="GJM730" s="169"/>
      <c r="GJN730" s="169"/>
      <c r="GJO730" s="169"/>
      <c r="GJP730" s="169"/>
      <c r="GJQ730" s="169"/>
      <c r="GJR730" s="169"/>
      <c r="GJS730" s="169"/>
      <c r="GJT730" s="169"/>
      <c r="GJU730" s="169"/>
      <c r="GJV730" s="169"/>
      <c r="GJW730" s="169"/>
      <c r="GJX730" s="169"/>
      <c r="GJY730" s="169"/>
      <c r="GJZ730" s="169"/>
      <c r="GKA730" s="169"/>
      <c r="GKB730" s="169"/>
      <c r="GKC730" s="169"/>
      <c r="GKD730" s="169"/>
      <c r="GKE730" s="169"/>
      <c r="GKF730" s="169"/>
      <c r="GKG730" s="169"/>
      <c r="GKH730" s="169"/>
      <c r="GKI730" s="169"/>
      <c r="GKJ730" s="169"/>
      <c r="GKK730" s="169"/>
      <c r="GKL730" s="169"/>
      <c r="GKM730" s="169"/>
      <c r="GKN730" s="169"/>
      <c r="GKO730" s="169"/>
      <c r="GKP730" s="169"/>
      <c r="GKQ730" s="169"/>
      <c r="GKR730" s="169"/>
      <c r="GKS730" s="546"/>
      <c r="GKT730" s="546"/>
      <c r="GKU730" s="546"/>
      <c r="GKV730" s="546"/>
      <c r="GKW730" s="546"/>
      <c r="GKX730" s="546"/>
      <c r="GKY730" s="546"/>
      <c r="GKZ730" s="546"/>
      <c r="GLA730" s="546"/>
      <c r="GLB730" s="546"/>
      <c r="GLC730" s="546"/>
      <c r="GLD730" s="546"/>
      <c r="GLE730" s="546"/>
      <c r="GLF730" s="546"/>
      <c r="GLG730" s="546"/>
      <c r="GLH730" s="546"/>
      <c r="GLI730" s="546"/>
      <c r="GLJ730" s="546"/>
      <c r="GLK730" s="546"/>
      <c r="GLL730" s="546"/>
      <c r="GLM730" s="546"/>
      <c r="GLN730" s="546"/>
      <c r="GLO730" s="546"/>
      <c r="GLP730" s="546"/>
      <c r="GLQ730" s="89"/>
      <c r="GLR730" s="89"/>
      <c r="GLS730" s="89"/>
      <c r="GLT730" s="89"/>
      <c r="GLU730" s="89"/>
      <c r="GLV730" s="546"/>
      <c r="GLW730" s="546"/>
      <c r="GLX730" s="89"/>
      <c r="GLY730" s="89"/>
      <c r="GLZ730" s="546"/>
      <c r="GMA730" s="546"/>
      <c r="GMB730" s="89"/>
      <c r="GMC730" s="89"/>
      <c r="GMD730" s="546"/>
      <c r="GME730" s="546"/>
      <c r="GMF730" s="546"/>
      <c r="GMG730" s="546"/>
      <c r="GMH730" s="546"/>
      <c r="GMI730" s="546"/>
      <c r="GMJ730" s="546"/>
      <c r="GMK730" s="89"/>
      <c r="GML730" s="89"/>
      <c r="GMM730" s="546"/>
      <c r="GMN730" s="546"/>
      <c r="GMO730" s="89"/>
      <c r="GMP730" s="89"/>
      <c r="GMQ730" s="546"/>
      <c r="GMR730" s="546"/>
      <c r="GMS730" s="546"/>
      <c r="GMT730" s="546"/>
      <c r="GMU730" s="546"/>
      <c r="GMV730" s="204"/>
      <c r="GMW730" s="108"/>
      <c r="GMX730" s="546"/>
      <c r="GMY730" s="546"/>
      <c r="GMZ730" s="546"/>
      <c r="GNA730" s="546"/>
      <c r="GNB730" s="546"/>
      <c r="GNC730" s="546"/>
      <c r="GND730" s="546"/>
      <c r="GNE730" s="169"/>
      <c r="GNF730" s="169"/>
      <c r="GNG730" s="169"/>
      <c r="GNH730" s="169"/>
      <c r="GNI730" s="169"/>
      <c r="GNJ730" s="169"/>
      <c r="GNK730" s="169"/>
      <c r="GNL730" s="169"/>
      <c r="GNM730" s="169"/>
      <c r="GNN730" s="169"/>
      <c r="GNO730" s="169"/>
      <c r="GNP730" s="169"/>
      <c r="GNQ730" s="169"/>
      <c r="GNR730" s="169"/>
      <c r="GNS730" s="169"/>
      <c r="GNT730" s="169"/>
      <c r="GNU730" s="169"/>
      <c r="GNV730" s="169"/>
      <c r="GNW730" s="169"/>
      <c r="GNX730" s="169"/>
      <c r="GNY730" s="169"/>
      <c r="GNZ730" s="169"/>
      <c r="GOA730" s="169"/>
      <c r="GOB730" s="169"/>
      <c r="GOC730" s="169"/>
      <c r="GOD730" s="169"/>
      <c r="GOE730" s="169"/>
      <c r="GOF730" s="169"/>
      <c r="GOG730" s="169"/>
      <c r="GOH730" s="169"/>
      <c r="GOI730" s="169"/>
      <c r="GOJ730" s="169"/>
      <c r="GOK730" s="169"/>
      <c r="GOL730" s="169"/>
      <c r="GOM730" s="169"/>
      <c r="GON730" s="169"/>
      <c r="GOO730" s="169"/>
      <c r="GOP730" s="169"/>
      <c r="GOQ730" s="169"/>
      <c r="GOR730" s="169"/>
      <c r="GOS730" s="169"/>
      <c r="GOT730" s="169"/>
      <c r="GOU730" s="169"/>
      <c r="GOV730" s="169"/>
      <c r="GOW730" s="546"/>
      <c r="GOX730" s="546"/>
      <c r="GOY730" s="546"/>
      <c r="GOZ730" s="546"/>
      <c r="GPA730" s="546"/>
      <c r="GPB730" s="546"/>
      <c r="GPC730" s="546"/>
      <c r="GPD730" s="546"/>
      <c r="GPE730" s="546"/>
      <c r="GPF730" s="546"/>
      <c r="GPG730" s="546"/>
      <c r="GPH730" s="546"/>
      <c r="GPI730" s="546"/>
      <c r="GPJ730" s="546"/>
      <c r="GPK730" s="546"/>
      <c r="GPL730" s="546"/>
      <c r="GPM730" s="546"/>
      <c r="GPN730" s="546"/>
      <c r="GPO730" s="546"/>
      <c r="GPP730" s="546"/>
      <c r="GPQ730" s="546"/>
      <c r="GPR730" s="546"/>
      <c r="GPS730" s="546"/>
      <c r="GPT730" s="546"/>
      <c r="GPU730" s="89"/>
      <c r="GPV730" s="89"/>
      <c r="GPW730" s="89"/>
      <c r="GPX730" s="89"/>
      <c r="GPY730" s="89"/>
      <c r="GPZ730" s="546"/>
      <c r="GQA730" s="546"/>
      <c r="GQB730" s="89"/>
      <c r="GQC730" s="89"/>
      <c r="GQD730" s="546"/>
      <c r="GQE730" s="546"/>
      <c r="GQF730" s="89"/>
      <c r="GQG730" s="89"/>
      <c r="GQH730" s="546"/>
      <c r="GQI730" s="546"/>
      <c r="GQJ730" s="546"/>
      <c r="GQK730" s="546"/>
      <c r="GQL730" s="546"/>
      <c r="GQM730" s="546"/>
      <c r="GQN730" s="546"/>
      <c r="GQO730" s="89"/>
      <c r="GQP730" s="89"/>
      <c r="GQQ730" s="546"/>
      <c r="GQR730" s="546"/>
      <c r="GQS730" s="89"/>
      <c r="GQT730" s="89"/>
      <c r="GQU730" s="546"/>
      <c r="GQV730" s="546"/>
      <c r="GQW730" s="546"/>
      <c r="GQX730" s="546"/>
      <c r="GQY730" s="546"/>
      <c r="GQZ730" s="204"/>
      <c r="GRA730" s="108"/>
      <c r="GRB730" s="546"/>
      <c r="GRC730" s="546"/>
      <c r="GRD730" s="546"/>
      <c r="GRE730" s="546"/>
      <c r="GRF730" s="546"/>
      <c r="GRG730" s="546"/>
      <c r="GRH730" s="546"/>
      <c r="GRI730" s="169"/>
      <c r="GRJ730" s="169"/>
      <c r="GRK730" s="169"/>
      <c r="GRL730" s="169"/>
      <c r="GRM730" s="169"/>
      <c r="GRN730" s="169"/>
      <c r="GRO730" s="169"/>
      <c r="GRP730" s="169"/>
      <c r="GRQ730" s="169"/>
      <c r="GRR730" s="169"/>
      <c r="GRS730" s="169"/>
      <c r="GRT730" s="169"/>
      <c r="GRU730" s="169"/>
      <c r="GRV730" s="169"/>
      <c r="GRW730" s="169"/>
      <c r="GRX730" s="169"/>
      <c r="GRY730" s="169"/>
      <c r="GRZ730" s="169"/>
      <c r="GSA730" s="169"/>
      <c r="GSB730" s="169"/>
      <c r="GSC730" s="169"/>
      <c r="GSD730" s="169"/>
      <c r="GSE730" s="169"/>
      <c r="GSF730" s="169"/>
      <c r="GSG730" s="169"/>
      <c r="GSH730" s="169"/>
      <c r="GSI730" s="169"/>
      <c r="GSJ730" s="169"/>
      <c r="GSK730" s="169"/>
      <c r="GSL730" s="169"/>
      <c r="GSM730" s="169"/>
      <c r="GSN730" s="169"/>
      <c r="GSO730" s="169"/>
      <c r="GSP730" s="169"/>
      <c r="GSQ730" s="169"/>
      <c r="GSR730" s="169"/>
      <c r="GSS730" s="169"/>
      <c r="GST730" s="169"/>
      <c r="GSU730" s="169"/>
      <c r="GSV730" s="169"/>
      <c r="GSW730" s="169"/>
      <c r="GSX730" s="169"/>
      <c r="GSY730" s="169"/>
      <c r="GSZ730" s="169"/>
      <c r="GTA730" s="546"/>
      <c r="GTB730" s="546"/>
      <c r="GTC730" s="546"/>
      <c r="GTD730" s="546"/>
      <c r="GTE730" s="546"/>
      <c r="GTF730" s="546"/>
      <c r="GTG730" s="546"/>
      <c r="GTH730" s="546"/>
      <c r="GTI730" s="546"/>
      <c r="GTJ730" s="546"/>
      <c r="GTK730" s="546"/>
      <c r="GTL730" s="546"/>
      <c r="GTM730" s="546"/>
      <c r="GTN730" s="546"/>
      <c r="GTO730" s="546"/>
      <c r="GTP730" s="546"/>
      <c r="GTQ730" s="546"/>
      <c r="GTR730" s="546"/>
      <c r="GTS730" s="546"/>
      <c r="GTT730" s="546"/>
      <c r="GTU730" s="546"/>
      <c r="GTV730" s="546"/>
      <c r="GTW730" s="546"/>
      <c r="GTX730" s="546"/>
      <c r="GTY730" s="89"/>
      <c r="GTZ730" s="89"/>
      <c r="GUA730" s="89"/>
      <c r="GUB730" s="89"/>
      <c r="GUC730" s="89"/>
      <c r="GUD730" s="546"/>
      <c r="GUE730" s="546"/>
      <c r="GUF730" s="89"/>
      <c r="GUG730" s="89"/>
      <c r="GUH730" s="546"/>
      <c r="GUI730" s="546"/>
      <c r="GUJ730" s="89"/>
      <c r="GUK730" s="89"/>
      <c r="GUL730" s="546"/>
      <c r="GUM730" s="546"/>
      <c r="GUN730" s="546"/>
      <c r="GUO730" s="546"/>
      <c r="GUP730" s="546"/>
      <c r="GUQ730" s="546"/>
      <c r="GUR730" s="546"/>
      <c r="GUS730" s="89"/>
      <c r="GUT730" s="89"/>
      <c r="GUU730" s="546"/>
      <c r="GUV730" s="546"/>
      <c r="GUW730" s="89"/>
      <c r="GUX730" s="89"/>
      <c r="GUY730" s="546"/>
      <c r="GUZ730" s="546"/>
      <c r="GVA730" s="546"/>
      <c r="GVB730" s="546"/>
      <c r="GVC730" s="546"/>
      <c r="GVD730" s="204"/>
      <c r="GVE730" s="108"/>
      <c r="GVF730" s="546"/>
      <c r="GVG730" s="546"/>
      <c r="GVH730" s="546"/>
      <c r="GVI730" s="546"/>
      <c r="GVJ730" s="546"/>
      <c r="GVK730" s="546"/>
      <c r="GVL730" s="546"/>
      <c r="GVM730" s="169"/>
      <c r="GVN730" s="169"/>
      <c r="GVO730" s="169"/>
      <c r="GVP730" s="169"/>
      <c r="GVQ730" s="169"/>
      <c r="GVR730" s="169"/>
      <c r="GVS730" s="169"/>
      <c r="GVT730" s="169"/>
      <c r="GVU730" s="169"/>
      <c r="GVV730" s="169"/>
      <c r="GVW730" s="169"/>
      <c r="GVX730" s="169"/>
      <c r="GVY730" s="169"/>
      <c r="GVZ730" s="169"/>
      <c r="GWA730" s="169"/>
      <c r="GWB730" s="169"/>
      <c r="GWC730" s="169"/>
      <c r="GWD730" s="169"/>
      <c r="GWE730" s="169"/>
      <c r="GWF730" s="169"/>
      <c r="GWG730" s="169"/>
      <c r="GWH730" s="169"/>
      <c r="GWI730" s="169"/>
      <c r="GWJ730" s="169"/>
      <c r="GWK730" s="169"/>
      <c r="GWL730" s="169"/>
      <c r="GWM730" s="169"/>
      <c r="GWN730" s="169"/>
      <c r="GWO730" s="169"/>
      <c r="GWP730" s="169"/>
      <c r="GWQ730" s="169"/>
      <c r="GWR730" s="169"/>
      <c r="GWS730" s="169"/>
      <c r="GWT730" s="169"/>
      <c r="GWU730" s="169"/>
      <c r="GWV730" s="169"/>
      <c r="GWW730" s="169"/>
      <c r="GWX730" s="169"/>
      <c r="GWY730" s="169"/>
      <c r="GWZ730" s="169"/>
      <c r="GXA730" s="169"/>
      <c r="GXB730" s="169"/>
      <c r="GXC730" s="169"/>
      <c r="GXD730" s="169"/>
      <c r="GXE730" s="546"/>
      <c r="GXF730" s="546"/>
      <c r="GXG730" s="546"/>
      <c r="GXH730" s="546"/>
      <c r="GXI730" s="546"/>
      <c r="GXJ730" s="546"/>
      <c r="GXK730" s="546"/>
      <c r="GXL730" s="546"/>
      <c r="GXM730" s="546"/>
      <c r="GXN730" s="546"/>
      <c r="GXO730" s="546"/>
      <c r="GXP730" s="546"/>
      <c r="GXQ730" s="546"/>
      <c r="GXR730" s="546"/>
      <c r="GXS730" s="546"/>
      <c r="GXT730" s="546"/>
      <c r="GXU730" s="546"/>
      <c r="GXV730" s="546"/>
      <c r="GXW730" s="546"/>
      <c r="GXX730" s="546"/>
      <c r="GXY730" s="546"/>
      <c r="GXZ730" s="546"/>
      <c r="GYA730" s="546"/>
      <c r="GYB730" s="546"/>
      <c r="GYC730" s="89"/>
      <c r="GYD730" s="89"/>
      <c r="GYE730" s="89"/>
      <c r="GYF730" s="89"/>
      <c r="GYG730" s="89"/>
      <c r="GYH730" s="546"/>
      <c r="GYI730" s="546"/>
      <c r="GYJ730" s="89"/>
      <c r="GYK730" s="89"/>
      <c r="GYL730" s="546"/>
      <c r="GYM730" s="546"/>
      <c r="GYN730" s="89"/>
      <c r="GYO730" s="89"/>
      <c r="GYP730" s="546"/>
      <c r="GYQ730" s="546"/>
      <c r="GYR730" s="546"/>
      <c r="GYS730" s="546"/>
      <c r="GYT730" s="546"/>
      <c r="GYU730" s="546"/>
      <c r="GYV730" s="546"/>
      <c r="GYW730" s="89"/>
      <c r="GYX730" s="89"/>
      <c r="GYY730" s="546"/>
      <c r="GYZ730" s="546"/>
      <c r="GZA730" s="89"/>
      <c r="GZB730" s="89"/>
      <c r="GZC730" s="546"/>
      <c r="GZD730" s="546"/>
      <c r="GZE730" s="546"/>
      <c r="GZF730" s="546"/>
      <c r="GZG730" s="546"/>
      <c r="GZH730" s="204"/>
      <c r="GZI730" s="108"/>
      <c r="GZJ730" s="546"/>
      <c r="GZK730" s="546"/>
      <c r="GZL730" s="546"/>
      <c r="GZM730" s="546"/>
      <c r="GZN730" s="546"/>
      <c r="GZO730" s="546"/>
      <c r="GZP730" s="546"/>
      <c r="GZQ730" s="169"/>
      <c r="GZR730" s="169"/>
      <c r="GZS730" s="169"/>
      <c r="GZT730" s="169"/>
      <c r="GZU730" s="169"/>
      <c r="GZV730" s="169"/>
      <c r="GZW730" s="169"/>
      <c r="GZX730" s="169"/>
      <c r="GZY730" s="169"/>
      <c r="GZZ730" s="169"/>
      <c r="HAA730" s="169"/>
      <c r="HAB730" s="169"/>
      <c r="HAC730" s="169"/>
      <c r="HAD730" s="169"/>
      <c r="HAE730" s="169"/>
      <c r="HAF730" s="169"/>
      <c r="HAG730" s="169"/>
      <c r="HAH730" s="169"/>
      <c r="HAI730" s="169"/>
      <c r="HAJ730" s="169"/>
      <c r="HAK730" s="169"/>
      <c r="HAL730" s="169"/>
      <c r="HAM730" s="169"/>
      <c r="HAN730" s="169"/>
      <c r="HAO730" s="169"/>
      <c r="HAP730" s="169"/>
      <c r="HAQ730" s="169"/>
      <c r="HAR730" s="169"/>
      <c r="HAS730" s="169"/>
      <c r="HAT730" s="169"/>
      <c r="HAU730" s="169"/>
      <c r="HAV730" s="169"/>
      <c r="HAW730" s="169"/>
      <c r="HAX730" s="169"/>
      <c r="HAY730" s="169"/>
      <c r="HAZ730" s="169"/>
      <c r="HBA730" s="169"/>
      <c r="HBB730" s="169"/>
      <c r="HBC730" s="169"/>
      <c r="HBD730" s="169"/>
      <c r="HBE730" s="169"/>
      <c r="HBF730" s="169"/>
      <c r="HBG730" s="169"/>
      <c r="HBH730" s="169"/>
      <c r="HBI730" s="546"/>
      <c r="HBJ730" s="546"/>
      <c r="HBK730" s="546"/>
      <c r="HBL730" s="546"/>
      <c r="HBM730" s="546"/>
      <c r="HBN730" s="546"/>
      <c r="HBO730" s="546"/>
      <c r="HBP730" s="546"/>
      <c r="HBQ730" s="546"/>
      <c r="HBR730" s="546"/>
      <c r="HBS730" s="546"/>
      <c r="HBT730" s="546"/>
      <c r="HBU730" s="546"/>
      <c r="HBV730" s="546"/>
      <c r="HBW730" s="546"/>
      <c r="HBX730" s="546"/>
      <c r="HBY730" s="546"/>
      <c r="HBZ730" s="546"/>
      <c r="HCA730" s="546"/>
      <c r="HCB730" s="546"/>
      <c r="HCC730" s="546"/>
      <c r="HCD730" s="546"/>
      <c r="HCE730" s="546"/>
      <c r="HCF730" s="546"/>
      <c r="HCG730" s="89"/>
      <c r="HCH730" s="89"/>
      <c r="HCI730" s="89"/>
      <c r="HCJ730" s="89"/>
      <c r="HCK730" s="89"/>
      <c r="HCL730" s="546"/>
      <c r="HCM730" s="546"/>
      <c r="HCN730" s="89"/>
      <c r="HCO730" s="89"/>
      <c r="HCP730" s="546"/>
      <c r="HCQ730" s="546"/>
      <c r="HCR730" s="89"/>
      <c r="HCS730" s="89"/>
      <c r="HCT730" s="546"/>
      <c r="HCU730" s="546"/>
      <c r="HCV730" s="546"/>
      <c r="HCW730" s="546"/>
      <c r="HCX730" s="546"/>
      <c r="HCY730" s="546"/>
      <c r="HCZ730" s="546"/>
      <c r="HDA730" s="89"/>
      <c r="HDB730" s="89"/>
      <c r="HDC730" s="546"/>
      <c r="HDD730" s="546"/>
      <c r="HDE730" s="89"/>
      <c r="HDF730" s="89"/>
      <c r="HDG730" s="546"/>
      <c r="HDH730" s="546"/>
      <c r="HDI730" s="546"/>
      <c r="HDJ730" s="546"/>
      <c r="HDK730" s="546"/>
      <c r="HDL730" s="204"/>
      <c r="HDM730" s="108"/>
      <c r="HDN730" s="546"/>
      <c r="HDO730" s="546"/>
      <c r="HDP730" s="546"/>
      <c r="HDQ730" s="546"/>
      <c r="HDR730" s="546"/>
      <c r="HDS730" s="546"/>
      <c r="HDT730" s="546"/>
      <c r="HDU730" s="169"/>
      <c r="HDV730" s="169"/>
      <c r="HDW730" s="169"/>
      <c r="HDX730" s="169"/>
      <c r="HDY730" s="169"/>
      <c r="HDZ730" s="169"/>
      <c r="HEA730" s="169"/>
      <c r="HEB730" s="169"/>
      <c r="HEC730" s="169"/>
      <c r="HED730" s="169"/>
      <c r="HEE730" s="169"/>
      <c r="HEF730" s="169"/>
      <c r="HEG730" s="169"/>
      <c r="HEH730" s="169"/>
      <c r="HEI730" s="169"/>
      <c r="HEJ730" s="169"/>
      <c r="HEK730" s="169"/>
      <c r="HEL730" s="169"/>
      <c r="HEM730" s="169"/>
      <c r="HEN730" s="169"/>
      <c r="HEO730" s="169"/>
      <c r="HEP730" s="169"/>
      <c r="HEQ730" s="169"/>
      <c r="HER730" s="169"/>
      <c r="HES730" s="169"/>
      <c r="HET730" s="169"/>
      <c r="HEU730" s="169"/>
      <c r="HEV730" s="169"/>
      <c r="HEW730" s="169"/>
      <c r="HEX730" s="169"/>
      <c r="HEY730" s="169"/>
      <c r="HEZ730" s="169"/>
      <c r="HFA730" s="169"/>
      <c r="HFB730" s="169"/>
      <c r="HFC730" s="169"/>
      <c r="HFD730" s="169"/>
      <c r="HFE730" s="169"/>
      <c r="HFF730" s="169"/>
      <c r="HFG730" s="169"/>
      <c r="HFH730" s="169"/>
      <c r="HFI730" s="169"/>
      <c r="HFJ730" s="169"/>
      <c r="HFK730" s="169"/>
      <c r="HFL730" s="169"/>
      <c r="HFM730" s="546"/>
      <c r="HFN730" s="546"/>
      <c r="HFO730" s="546"/>
      <c r="HFP730" s="546"/>
      <c r="HFQ730" s="546"/>
      <c r="HFR730" s="546"/>
      <c r="HFS730" s="546"/>
      <c r="HFT730" s="546"/>
      <c r="HFU730" s="546"/>
      <c r="HFV730" s="546"/>
      <c r="HFW730" s="546"/>
      <c r="HFX730" s="546"/>
      <c r="HFY730" s="546"/>
      <c r="HFZ730" s="546"/>
      <c r="HGA730" s="546"/>
      <c r="HGB730" s="546"/>
      <c r="HGC730" s="546"/>
      <c r="HGD730" s="546"/>
      <c r="HGE730" s="546"/>
      <c r="HGF730" s="546"/>
      <c r="HGG730" s="546"/>
      <c r="HGH730" s="546"/>
      <c r="HGI730" s="546"/>
      <c r="HGJ730" s="546"/>
      <c r="HGK730" s="89"/>
      <c r="HGL730" s="89"/>
      <c r="HGM730" s="89"/>
      <c r="HGN730" s="89"/>
      <c r="HGO730" s="89"/>
      <c r="HGP730" s="546"/>
      <c r="HGQ730" s="546"/>
      <c r="HGR730" s="89"/>
      <c r="HGS730" s="89"/>
      <c r="HGT730" s="546"/>
      <c r="HGU730" s="546"/>
      <c r="HGV730" s="89"/>
      <c r="HGW730" s="89"/>
      <c r="HGX730" s="546"/>
      <c r="HGY730" s="546"/>
      <c r="HGZ730" s="546"/>
      <c r="HHA730" s="546"/>
      <c r="HHB730" s="546"/>
      <c r="HHC730" s="546"/>
      <c r="HHD730" s="546"/>
      <c r="HHE730" s="89"/>
      <c r="HHF730" s="89"/>
      <c r="HHG730" s="546"/>
      <c r="HHH730" s="546"/>
      <c r="HHI730" s="89"/>
      <c r="HHJ730" s="89"/>
      <c r="HHK730" s="546"/>
      <c r="HHL730" s="546"/>
      <c r="HHM730" s="546"/>
      <c r="HHN730" s="546"/>
      <c r="HHO730" s="546"/>
      <c r="HHP730" s="204"/>
      <c r="HHQ730" s="108"/>
      <c r="HHR730" s="546"/>
      <c r="HHS730" s="546"/>
      <c r="HHT730" s="546"/>
      <c r="HHU730" s="546"/>
      <c r="HHV730" s="546"/>
      <c r="HHW730" s="546"/>
      <c r="HHX730" s="546"/>
      <c r="HHY730" s="169"/>
      <c r="HHZ730" s="169"/>
      <c r="HIA730" s="169"/>
      <c r="HIB730" s="169"/>
      <c r="HIC730" s="169"/>
      <c r="HID730" s="169"/>
      <c r="HIE730" s="169"/>
      <c r="HIF730" s="169"/>
      <c r="HIG730" s="169"/>
      <c r="HIH730" s="169"/>
      <c r="HII730" s="169"/>
      <c r="HIJ730" s="169"/>
      <c r="HIK730" s="169"/>
      <c r="HIL730" s="169"/>
      <c r="HIM730" s="169"/>
      <c r="HIN730" s="169"/>
      <c r="HIO730" s="169"/>
      <c r="HIP730" s="169"/>
      <c r="HIQ730" s="169"/>
      <c r="HIR730" s="169"/>
      <c r="HIS730" s="169"/>
      <c r="HIT730" s="169"/>
      <c r="HIU730" s="169"/>
      <c r="HIV730" s="169"/>
      <c r="HIW730" s="169"/>
      <c r="HIX730" s="169"/>
      <c r="HIY730" s="169"/>
      <c r="HIZ730" s="169"/>
      <c r="HJA730" s="169"/>
      <c r="HJB730" s="169"/>
      <c r="HJC730" s="169"/>
      <c r="HJD730" s="169"/>
      <c r="HJE730" s="169"/>
      <c r="HJF730" s="169"/>
      <c r="HJG730" s="169"/>
      <c r="HJH730" s="169"/>
      <c r="HJI730" s="169"/>
      <c r="HJJ730" s="169"/>
      <c r="HJK730" s="169"/>
      <c r="HJL730" s="169"/>
      <c r="HJM730" s="169"/>
      <c r="HJN730" s="169"/>
      <c r="HJO730" s="169"/>
      <c r="HJP730" s="169"/>
      <c r="HJQ730" s="546"/>
      <c r="HJR730" s="546"/>
      <c r="HJS730" s="546"/>
      <c r="HJT730" s="546"/>
      <c r="HJU730" s="546"/>
      <c r="HJV730" s="546"/>
      <c r="HJW730" s="546"/>
      <c r="HJX730" s="546"/>
      <c r="HJY730" s="546"/>
      <c r="HJZ730" s="546"/>
      <c r="HKA730" s="546"/>
      <c r="HKB730" s="546"/>
      <c r="HKC730" s="546"/>
      <c r="HKD730" s="546"/>
      <c r="HKE730" s="546"/>
      <c r="HKF730" s="546"/>
      <c r="HKG730" s="546"/>
      <c r="HKH730" s="546"/>
      <c r="HKI730" s="546"/>
      <c r="HKJ730" s="546"/>
      <c r="HKK730" s="546"/>
      <c r="HKL730" s="546"/>
      <c r="HKM730" s="546"/>
      <c r="HKN730" s="546"/>
      <c r="HKO730" s="89"/>
      <c r="HKP730" s="89"/>
      <c r="HKQ730" s="89"/>
      <c r="HKR730" s="89"/>
      <c r="HKS730" s="89"/>
      <c r="HKT730" s="546"/>
      <c r="HKU730" s="546"/>
      <c r="HKV730" s="89"/>
      <c r="HKW730" s="89"/>
      <c r="HKX730" s="546"/>
      <c r="HKY730" s="546"/>
      <c r="HKZ730" s="89"/>
      <c r="HLA730" s="89"/>
      <c r="HLB730" s="546"/>
      <c r="HLC730" s="546"/>
      <c r="HLD730" s="546"/>
      <c r="HLE730" s="546"/>
      <c r="HLF730" s="546"/>
      <c r="HLG730" s="546"/>
      <c r="HLH730" s="546"/>
      <c r="HLI730" s="89"/>
      <c r="HLJ730" s="89"/>
      <c r="HLK730" s="546"/>
      <c r="HLL730" s="546"/>
      <c r="HLM730" s="89"/>
      <c r="HLN730" s="89"/>
      <c r="HLO730" s="546"/>
      <c r="HLP730" s="546"/>
      <c r="HLQ730" s="546"/>
      <c r="HLR730" s="546"/>
      <c r="HLS730" s="546"/>
      <c r="HLT730" s="204"/>
      <c r="HLU730" s="108"/>
      <c r="HLV730" s="546"/>
      <c r="HLW730" s="546"/>
      <c r="HLX730" s="546"/>
      <c r="HLY730" s="546"/>
      <c r="HLZ730" s="546"/>
      <c r="HMA730" s="546"/>
      <c r="HMB730" s="546"/>
      <c r="HMC730" s="169"/>
      <c r="HMD730" s="169"/>
      <c r="HME730" s="169"/>
      <c r="HMF730" s="169"/>
      <c r="HMG730" s="169"/>
      <c r="HMH730" s="169"/>
      <c r="HMI730" s="169"/>
      <c r="HMJ730" s="169"/>
      <c r="HMK730" s="169"/>
      <c r="HML730" s="169"/>
      <c r="HMM730" s="169"/>
      <c r="HMN730" s="169"/>
      <c r="HMO730" s="169"/>
      <c r="HMP730" s="169"/>
      <c r="HMQ730" s="169"/>
      <c r="HMR730" s="169"/>
      <c r="HMS730" s="169"/>
      <c r="HMT730" s="169"/>
      <c r="HMU730" s="169"/>
      <c r="HMV730" s="169"/>
      <c r="HMW730" s="169"/>
      <c r="HMX730" s="169"/>
      <c r="HMY730" s="169"/>
      <c r="HMZ730" s="169"/>
      <c r="HNA730" s="169"/>
      <c r="HNB730" s="169"/>
      <c r="HNC730" s="169"/>
      <c r="HND730" s="169"/>
      <c r="HNE730" s="169"/>
      <c r="HNF730" s="169"/>
      <c r="HNG730" s="169"/>
      <c r="HNH730" s="169"/>
      <c r="HNI730" s="169"/>
      <c r="HNJ730" s="169"/>
      <c r="HNK730" s="169"/>
      <c r="HNL730" s="169"/>
      <c r="HNM730" s="169"/>
      <c r="HNN730" s="169"/>
      <c r="HNO730" s="169"/>
      <c r="HNP730" s="169"/>
      <c r="HNQ730" s="169"/>
      <c r="HNR730" s="169"/>
      <c r="HNS730" s="169"/>
      <c r="HNT730" s="169"/>
      <c r="HNU730" s="546"/>
      <c r="HNV730" s="546"/>
      <c r="HNW730" s="546"/>
      <c r="HNX730" s="546"/>
      <c r="HNY730" s="546"/>
      <c r="HNZ730" s="546"/>
      <c r="HOA730" s="546"/>
      <c r="HOB730" s="546"/>
      <c r="HOC730" s="546"/>
      <c r="HOD730" s="546"/>
      <c r="HOE730" s="546"/>
      <c r="HOF730" s="546"/>
      <c r="HOG730" s="546"/>
      <c r="HOH730" s="546"/>
      <c r="HOI730" s="546"/>
      <c r="HOJ730" s="546"/>
      <c r="HOK730" s="546"/>
      <c r="HOL730" s="546"/>
      <c r="HOM730" s="546"/>
      <c r="HON730" s="546"/>
      <c r="HOO730" s="546"/>
      <c r="HOP730" s="546"/>
      <c r="HOQ730" s="546"/>
      <c r="HOR730" s="546"/>
      <c r="HOS730" s="89"/>
      <c r="HOT730" s="89"/>
      <c r="HOU730" s="89"/>
      <c r="HOV730" s="89"/>
      <c r="HOW730" s="89"/>
      <c r="HOX730" s="546"/>
      <c r="HOY730" s="546"/>
      <c r="HOZ730" s="89"/>
      <c r="HPA730" s="89"/>
      <c r="HPB730" s="546"/>
      <c r="HPC730" s="546"/>
      <c r="HPD730" s="89"/>
      <c r="HPE730" s="89"/>
      <c r="HPF730" s="546"/>
      <c r="HPG730" s="546"/>
      <c r="HPH730" s="546"/>
      <c r="HPI730" s="546"/>
      <c r="HPJ730" s="546"/>
      <c r="HPK730" s="546"/>
      <c r="HPL730" s="546"/>
      <c r="HPM730" s="89"/>
      <c r="HPN730" s="89"/>
      <c r="HPO730" s="546"/>
      <c r="HPP730" s="546"/>
      <c r="HPQ730" s="89"/>
      <c r="HPR730" s="89"/>
      <c r="HPS730" s="546"/>
      <c r="HPT730" s="546"/>
      <c r="HPU730" s="546"/>
      <c r="HPV730" s="546"/>
      <c r="HPW730" s="546"/>
      <c r="HPX730" s="204"/>
      <c r="HPY730" s="108"/>
      <c r="HPZ730" s="546"/>
      <c r="HQA730" s="546"/>
      <c r="HQB730" s="546"/>
      <c r="HQC730" s="546"/>
      <c r="HQD730" s="546"/>
      <c r="HQE730" s="546"/>
      <c r="HQF730" s="546"/>
      <c r="HQG730" s="169"/>
      <c r="HQH730" s="169"/>
      <c r="HQI730" s="169"/>
      <c r="HQJ730" s="169"/>
      <c r="HQK730" s="169"/>
      <c r="HQL730" s="169"/>
      <c r="HQM730" s="169"/>
      <c r="HQN730" s="169"/>
      <c r="HQO730" s="169"/>
      <c r="HQP730" s="169"/>
      <c r="HQQ730" s="169"/>
      <c r="HQR730" s="169"/>
      <c r="HQS730" s="169"/>
      <c r="HQT730" s="169"/>
      <c r="HQU730" s="169"/>
      <c r="HQV730" s="169"/>
      <c r="HQW730" s="169"/>
      <c r="HQX730" s="169"/>
      <c r="HQY730" s="169"/>
      <c r="HQZ730" s="169"/>
      <c r="HRA730" s="169"/>
      <c r="HRB730" s="169"/>
      <c r="HRC730" s="169"/>
      <c r="HRD730" s="169"/>
      <c r="HRE730" s="169"/>
      <c r="HRF730" s="169"/>
      <c r="HRG730" s="169"/>
      <c r="HRH730" s="169"/>
      <c r="HRI730" s="169"/>
      <c r="HRJ730" s="169"/>
      <c r="HRK730" s="169"/>
      <c r="HRL730" s="169"/>
      <c r="HRM730" s="169"/>
      <c r="HRN730" s="169"/>
      <c r="HRO730" s="169"/>
      <c r="HRP730" s="169"/>
      <c r="HRQ730" s="169"/>
      <c r="HRR730" s="169"/>
      <c r="HRS730" s="169"/>
      <c r="HRT730" s="169"/>
      <c r="HRU730" s="169"/>
      <c r="HRV730" s="169"/>
      <c r="HRW730" s="169"/>
      <c r="HRX730" s="169"/>
      <c r="HRY730" s="546"/>
      <c r="HRZ730" s="546"/>
      <c r="HSA730" s="546"/>
      <c r="HSB730" s="546"/>
      <c r="HSC730" s="546"/>
      <c r="HSD730" s="546"/>
      <c r="HSE730" s="546"/>
      <c r="HSF730" s="546"/>
      <c r="HSG730" s="546"/>
      <c r="HSH730" s="546"/>
      <c r="HSI730" s="546"/>
      <c r="HSJ730" s="546"/>
      <c r="HSK730" s="546"/>
      <c r="HSL730" s="546"/>
      <c r="HSM730" s="546"/>
      <c r="HSN730" s="546"/>
      <c r="HSO730" s="546"/>
      <c r="HSP730" s="546"/>
      <c r="HSQ730" s="546"/>
      <c r="HSR730" s="546"/>
      <c r="HSS730" s="546"/>
      <c r="HST730" s="546"/>
      <c r="HSU730" s="546"/>
      <c r="HSV730" s="546"/>
      <c r="HSW730" s="89"/>
      <c r="HSX730" s="89"/>
      <c r="HSY730" s="89"/>
      <c r="HSZ730" s="89"/>
      <c r="HTA730" s="89"/>
      <c r="HTB730" s="546"/>
      <c r="HTC730" s="546"/>
      <c r="HTD730" s="89"/>
      <c r="HTE730" s="89"/>
      <c r="HTF730" s="546"/>
      <c r="HTG730" s="546"/>
      <c r="HTH730" s="89"/>
      <c r="HTI730" s="89"/>
      <c r="HTJ730" s="546"/>
      <c r="HTK730" s="546"/>
      <c r="HTL730" s="546"/>
      <c r="HTM730" s="546"/>
      <c r="HTN730" s="546"/>
      <c r="HTO730" s="546"/>
      <c r="HTP730" s="546"/>
      <c r="HTQ730" s="89"/>
      <c r="HTR730" s="89"/>
      <c r="HTS730" s="546"/>
      <c r="HTT730" s="546"/>
      <c r="HTU730" s="89"/>
      <c r="HTV730" s="89"/>
      <c r="HTW730" s="546"/>
      <c r="HTX730" s="546"/>
      <c r="HTY730" s="546"/>
      <c r="HTZ730" s="546"/>
      <c r="HUA730" s="546"/>
      <c r="HUB730" s="204"/>
      <c r="HUC730" s="108"/>
      <c r="HUD730" s="546"/>
      <c r="HUE730" s="546"/>
      <c r="HUF730" s="546"/>
      <c r="HUG730" s="546"/>
      <c r="HUH730" s="546"/>
      <c r="HUI730" s="546"/>
      <c r="HUJ730" s="546"/>
      <c r="HUK730" s="169"/>
      <c r="HUL730" s="169"/>
      <c r="HUM730" s="169"/>
      <c r="HUN730" s="169"/>
      <c r="HUO730" s="169"/>
      <c r="HUP730" s="169"/>
      <c r="HUQ730" s="169"/>
      <c r="HUR730" s="169"/>
      <c r="HUS730" s="169"/>
      <c r="HUT730" s="169"/>
      <c r="HUU730" s="169"/>
      <c r="HUV730" s="169"/>
      <c r="HUW730" s="169"/>
      <c r="HUX730" s="169"/>
      <c r="HUY730" s="169"/>
      <c r="HUZ730" s="169"/>
      <c r="HVA730" s="169"/>
      <c r="HVB730" s="169"/>
      <c r="HVC730" s="169"/>
      <c r="HVD730" s="169"/>
      <c r="HVE730" s="169"/>
      <c r="HVF730" s="169"/>
      <c r="HVG730" s="169"/>
      <c r="HVH730" s="169"/>
      <c r="HVI730" s="169"/>
      <c r="HVJ730" s="169"/>
      <c r="HVK730" s="169"/>
      <c r="HVL730" s="169"/>
      <c r="HVM730" s="169"/>
      <c r="HVN730" s="169"/>
      <c r="HVO730" s="169"/>
      <c r="HVP730" s="169"/>
      <c r="HVQ730" s="169"/>
      <c r="HVR730" s="169"/>
      <c r="HVS730" s="169"/>
      <c r="HVT730" s="169"/>
      <c r="HVU730" s="169"/>
      <c r="HVV730" s="169"/>
      <c r="HVW730" s="169"/>
      <c r="HVX730" s="169"/>
      <c r="HVY730" s="169"/>
      <c r="HVZ730" s="169"/>
      <c r="HWA730" s="169"/>
      <c r="HWB730" s="169"/>
      <c r="HWC730" s="546"/>
      <c r="HWD730" s="546"/>
      <c r="HWE730" s="546"/>
      <c r="HWF730" s="546"/>
      <c r="HWG730" s="546"/>
      <c r="HWH730" s="546"/>
      <c r="HWI730" s="546"/>
      <c r="HWJ730" s="546"/>
      <c r="HWK730" s="546"/>
      <c r="HWL730" s="546"/>
      <c r="HWM730" s="546"/>
      <c r="HWN730" s="546"/>
      <c r="HWO730" s="546"/>
      <c r="HWP730" s="546"/>
      <c r="HWQ730" s="546"/>
      <c r="HWR730" s="546"/>
      <c r="HWS730" s="546"/>
      <c r="HWT730" s="546"/>
      <c r="HWU730" s="546"/>
      <c r="HWV730" s="546"/>
      <c r="HWW730" s="546"/>
      <c r="HWX730" s="546"/>
      <c r="HWY730" s="546"/>
      <c r="HWZ730" s="546"/>
      <c r="HXA730" s="89"/>
      <c r="HXB730" s="89"/>
      <c r="HXC730" s="89"/>
      <c r="HXD730" s="89"/>
      <c r="HXE730" s="89"/>
      <c r="HXF730" s="546"/>
      <c r="HXG730" s="546"/>
      <c r="HXH730" s="89"/>
      <c r="HXI730" s="89"/>
      <c r="HXJ730" s="546"/>
      <c r="HXK730" s="546"/>
      <c r="HXL730" s="89"/>
      <c r="HXM730" s="89"/>
      <c r="HXN730" s="546"/>
      <c r="HXO730" s="546"/>
      <c r="HXP730" s="546"/>
      <c r="HXQ730" s="546"/>
      <c r="HXR730" s="546"/>
      <c r="HXS730" s="546"/>
      <c r="HXT730" s="546"/>
      <c r="HXU730" s="89"/>
      <c r="HXV730" s="89"/>
      <c r="HXW730" s="546"/>
      <c r="HXX730" s="546"/>
      <c r="HXY730" s="89"/>
      <c r="HXZ730" s="89"/>
      <c r="HYA730" s="546"/>
      <c r="HYB730" s="546"/>
      <c r="HYC730" s="546"/>
      <c r="HYD730" s="546"/>
      <c r="HYE730" s="546"/>
      <c r="HYF730" s="204"/>
      <c r="HYG730" s="108"/>
      <c r="HYH730" s="546"/>
      <c r="HYI730" s="546"/>
      <c r="HYJ730" s="546"/>
      <c r="HYK730" s="546"/>
      <c r="HYL730" s="546"/>
      <c r="HYM730" s="546"/>
      <c r="HYN730" s="546"/>
      <c r="HYO730" s="169"/>
      <c r="HYP730" s="169"/>
      <c r="HYQ730" s="169"/>
      <c r="HYR730" s="169"/>
      <c r="HYS730" s="169"/>
      <c r="HYT730" s="169"/>
      <c r="HYU730" s="169"/>
      <c r="HYV730" s="169"/>
      <c r="HYW730" s="169"/>
      <c r="HYX730" s="169"/>
      <c r="HYY730" s="169"/>
      <c r="HYZ730" s="169"/>
      <c r="HZA730" s="169"/>
      <c r="HZB730" s="169"/>
      <c r="HZC730" s="169"/>
      <c r="HZD730" s="169"/>
      <c r="HZE730" s="169"/>
      <c r="HZF730" s="169"/>
      <c r="HZG730" s="169"/>
      <c r="HZH730" s="169"/>
      <c r="HZI730" s="169"/>
      <c r="HZJ730" s="169"/>
      <c r="HZK730" s="169"/>
      <c r="HZL730" s="169"/>
      <c r="HZM730" s="169"/>
      <c r="HZN730" s="169"/>
      <c r="HZO730" s="169"/>
      <c r="HZP730" s="169"/>
      <c r="HZQ730" s="169"/>
      <c r="HZR730" s="169"/>
      <c r="HZS730" s="169"/>
      <c r="HZT730" s="169"/>
      <c r="HZU730" s="169"/>
      <c r="HZV730" s="169"/>
      <c r="HZW730" s="169"/>
      <c r="HZX730" s="169"/>
      <c r="HZY730" s="169"/>
      <c r="HZZ730" s="169"/>
      <c r="IAA730" s="169"/>
      <c r="IAB730" s="169"/>
      <c r="IAC730" s="169"/>
      <c r="IAD730" s="169"/>
      <c r="IAE730" s="169"/>
      <c r="IAF730" s="169"/>
      <c r="IAG730" s="546"/>
      <c r="IAH730" s="546"/>
      <c r="IAI730" s="546"/>
      <c r="IAJ730" s="546"/>
      <c r="IAK730" s="546"/>
      <c r="IAL730" s="546"/>
      <c r="IAM730" s="546"/>
      <c r="IAN730" s="546"/>
      <c r="IAO730" s="546"/>
      <c r="IAP730" s="546"/>
      <c r="IAQ730" s="546"/>
      <c r="IAR730" s="546"/>
      <c r="IAS730" s="546"/>
      <c r="IAT730" s="546"/>
      <c r="IAU730" s="546"/>
      <c r="IAV730" s="546"/>
      <c r="IAW730" s="546"/>
      <c r="IAX730" s="546"/>
      <c r="IAY730" s="546"/>
      <c r="IAZ730" s="546"/>
      <c r="IBA730" s="546"/>
      <c r="IBB730" s="546"/>
      <c r="IBC730" s="546"/>
      <c r="IBD730" s="546"/>
      <c r="IBE730" s="89"/>
      <c r="IBF730" s="89"/>
      <c r="IBG730" s="89"/>
      <c r="IBH730" s="89"/>
      <c r="IBI730" s="89"/>
      <c r="IBJ730" s="546"/>
      <c r="IBK730" s="546"/>
      <c r="IBL730" s="89"/>
      <c r="IBM730" s="89"/>
      <c r="IBN730" s="546"/>
      <c r="IBO730" s="546"/>
      <c r="IBP730" s="89"/>
      <c r="IBQ730" s="89"/>
      <c r="IBR730" s="546"/>
      <c r="IBS730" s="546"/>
      <c r="IBT730" s="546"/>
      <c r="IBU730" s="546"/>
      <c r="IBV730" s="546"/>
      <c r="IBW730" s="546"/>
      <c r="IBX730" s="546"/>
      <c r="IBY730" s="89"/>
      <c r="IBZ730" s="89"/>
      <c r="ICA730" s="546"/>
      <c r="ICB730" s="546"/>
      <c r="ICC730" s="89"/>
      <c r="ICD730" s="89"/>
      <c r="ICE730" s="546"/>
      <c r="ICF730" s="546"/>
      <c r="ICG730" s="546"/>
      <c r="ICH730" s="546"/>
      <c r="ICI730" s="546"/>
      <c r="ICJ730" s="204"/>
      <c r="ICK730" s="108"/>
      <c r="ICL730" s="546"/>
      <c r="ICM730" s="546"/>
      <c r="ICN730" s="546"/>
      <c r="ICO730" s="546"/>
      <c r="ICP730" s="546"/>
      <c r="ICQ730" s="546"/>
      <c r="ICR730" s="546"/>
      <c r="ICS730" s="169"/>
      <c r="ICT730" s="169"/>
      <c r="ICU730" s="169"/>
      <c r="ICV730" s="169"/>
      <c r="ICW730" s="169"/>
      <c r="ICX730" s="169"/>
      <c r="ICY730" s="169"/>
      <c r="ICZ730" s="169"/>
      <c r="IDA730" s="169"/>
      <c r="IDB730" s="169"/>
      <c r="IDC730" s="169"/>
      <c r="IDD730" s="169"/>
      <c r="IDE730" s="169"/>
      <c r="IDF730" s="169"/>
      <c r="IDG730" s="169"/>
      <c r="IDH730" s="169"/>
      <c r="IDI730" s="169"/>
      <c r="IDJ730" s="169"/>
      <c r="IDK730" s="169"/>
      <c r="IDL730" s="169"/>
      <c r="IDM730" s="169"/>
      <c r="IDN730" s="169"/>
      <c r="IDO730" s="169"/>
      <c r="IDP730" s="169"/>
      <c r="IDQ730" s="169"/>
      <c r="IDR730" s="169"/>
      <c r="IDS730" s="169"/>
      <c r="IDT730" s="169"/>
      <c r="IDU730" s="169"/>
      <c r="IDV730" s="169"/>
      <c r="IDW730" s="169"/>
      <c r="IDX730" s="169"/>
      <c r="IDY730" s="169"/>
      <c r="IDZ730" s="169"/>
      <c r="IEA730" s="169"/>
      <c r="IEB730" s="169"/>
      <c r="IEC730" s="169"/>
      <c r="IED730" s="169"/>
      <c r="IEE730" s="169"/>
      <c r="IEF730" s="169"/>
      <c r="IEG730" s="169"/>
      <c r="IEH730" s="169"/>
      <c r="IEI730" s="169"/>
      <c r="IEJ730" s="169"/>
      <c r="IEK730" s="546"/>
      <c r="IEL730" s="546"/>
      <c r="IEM730" s="546"/>
      <c r="IEN730" s="546"/>
      <c r="IEO730" s="546"/>
      <c r="IEP730" s="546"/>
      <c r="IEQ730" s="546"/>
      <c r="IER730" s="546"/>
      <c r="IES730" s="546"/>
      <c r="IET730" s="546"/>
      <c r="IEU730" s="546"/>
      <c r="IEV730" s="546"/>
      <c r="IEW730" s="546"/>
      <c r="IEX730" s="546"/>
      <c r="IEY730" s="546"/>
      <c r="IEZ730" s="546"/>
      <c r="IFA730" s="546"/>
      <c r="IFB730" s="546"/>
      <c r="IFC730" s="546"/>
      <c r="IFD730" s="546"/>
      <c r="IFE730" s="546"/>
      <c r="IFF730" s="546"/>
      <c r="IFG730" s="546"/>
      <c r="IFH730" s="546"/>
      <c r="IFI730" s="89"/>
      <c r="IFJ730" s="89"/>
      <c r="IFK730" s="89"/>
      <c r="IFL730" s="89"/>
      <c r="IFM730" s="89"/>
      <c r="IFN730" s="546"/>
      <c r="IFO730" s="546"/>
      <c r="IFP730" s="89"/>
      <c r="IFQ730" s="89"/>
      <c r="IFR730" s="546"/>
      <c r="IFS730" s="546"/>
      <c r="IFT730" s="89"/>
      <c r="IFU730" s="89"/>
      <c r="IFV730" s="546"/>
      <c r="IFW730" s="546"/>
      <c r="IFX730" s="546"/>
      <c r="IFY730" s="546"/>
      <c r="IFZ730" s="546"/>
      <c r="IGA730" s="546"/>
      <c r="IGB730" s="546"/>
      <c r="IGC730" s="89"/>
      <c r="IGD730" s="89"/>
      <c r="IGE730" s="546"/>
      <c r="IGF730" s="546"/>
      <c r="IGG730" s="89"/>
      <c r="IGH730" s="89"/>
      <c r="IGI730" s="546"/>
      <c r="IGJ730" s="546"/>
      <c r="IGK730" s="546"/>
      <c r="IGL730" s="546"/>
      <c r="IGM730" s="546"/>
      <c r="IGN730" s="204"/>
      <c r="IGO730" s="108"/>
      <c r="IGP730" s="546"/>
      <c r="IGQ730" s="546"/>
      <c r="IGR730" s="546"/>
      <c r="IGS730" s="546"/>
      <c r="IGT730" s="546"/>
      <c r="IGU730" s="546"/>
      <c r="IGV730" s="546"/>
      <c r="IGW730" s="169"/>
      <c r="IGX730" s="169"/>
      <c r="IGY730" s="169"/>
      <c r="IGZ730" s="169"/>
      <c r="IHA730" s="169"/>
      <c r="IHB730" s="169"/>
      <c r="IHC730" s="169"/>
      <c r="IHD730" s="169"/>
      <c r="IHE730" s="169"/>
      <c r="IHF730" s="169"/>
      <c r="IHG730" s="169"/>
      <c r="IHH730" s="169"/>
      <c r="IHI730" s="169"/>
      <c r="IHJ730" s="169"/>
      <c r="IHK730" s="169"/>
      <c r="IHL730" s="169"/>
      <c r="IHM730" s="169"/>
      <c r="IHN730" s="169"/>
      <c r="IHO730" s="169"/>
      <c r="IHP730" s="169"/>
      <c r="IHQ730" s="169"/>
      <c r="IHR730" s="169"/>
      <c r="IHS730" s="169"/>
      <c r="IHT730" s="169"/>
      <c r="IHU730" s="169"/>
      <c r="IHV730" s="169"/>
      <c r="IHW730" s="169"/>
      <c r="IHX730" s="169"/>
      <c r="IHY730" s="169"/>
      <c r="IHZ730" s="169"/>
      <c r="IIA730" s="169"/>
      <c r="IIB730" s="169"/>
      <c r="IIC730" s="169"/>
      <c r="IID730" s="169"/>
      <c r="IIE730" s="169"/>
      <c r="IIF730" s="169"/>
      <c r="IIG730" s="169"/>
      <c r="IIH730" s="169"/>
      <c r="III730" s="169"/>
      <c r="IIJ730" s="169"/>
      <c r="IIK730" s="169"/>
      <c r="IIL730" s="169"/>
      <c r="IIM730" s="169"/>
      <c r="IIN730" s="169"/>
      <c r="IIO730" s="546"/>
      <c r="IIP730" s="546"/>
      <c r="IIQ730" s="546"/>
      <c r="IIR730" s="546"/>
      <c r="IIS730" s="546"/>
      <c r="IIT730" s="546"/>
      <c r="IIU730" s="546"/>
      <c r="IIV730" s="546"/>
      <c r="IIW730" s="546"/>
      <c r="IIX730" s="546"/>
      <c r="IIY730" s="546"/>
      <c r="IIZ730" s="546"/>
      <c r="IJA730" s="546"/>
      <c r="IJB730" s="546"/>
      <c r="IJC730" s="546"/>
      <c r="IJD730" s="546"/>
      <c r="IJE730" s="546"/>
      <c r="IJF730" s="546"/>
      <c r="IJG730" s="546"/>
      <c r="IJH730" s="546"/>
      <c r="IJI730" s="546"/>
      <c r="IJJ730" s="546"/>
      <c r="IJK730" s="546"/>
      <c r="IJL730" s="546"/>
      <c r="IJM730" s="89"/>
      <c r="IJN730" s="89"/>
      <c r="IJO730" s="89"/>
      <c r="IJP730" s="89"/>
      <c r="IJQ730" s="89"/>
      <c r="IJR730" s="546"/>
      <c r="IJS730" s="546"/>
      <c r="IJT730" s="89"/>
      <c r="IJU730" s="89"/>
      <c r="IJV730" s="546"/>
      <c r="IJW730" s="546"/>
      <c r="IJX730" s="89"/>
      <c r="IJY730" s="89"/>
      <c r="IJZ730" s="546"/>
      <c r="IKA730" s="546"/>
      <c r="IKB730" s="546"/>
      <c r="IKC730" s="546"/>
      <c r="IKD730" s="546"/>
      <c r="IKE730" s="546"/>
      <c r="IKF730" s="546"/>
      <c r="IKG730" s="89"/>
      <c r="IKH730" s="89"/>
      <c r="IKI730" s="546"/>
      <c r="IKJ730" s="546"/>
      <c r="IKK730" s="89"/>
      <c r="IKL730" s="89"/>
      <c r="IKM730" s="546"/>
      <c r="IKN730" s="546"/>
      <c r="IKO730" s="546"/>
      <c r="IKP730" s="546"/>
      <c r="IKQ730" s="546"/>
      <c r="IKR730" s="204"/>
      <c r="IKS730" s="108"/>
      <c r="IKT730" s="546"/>
      <c r="IKU730" s="546"/>
      <c r="IKV730" s="546"/>
      <c r="IKW730" s="546"/>
      <c r="IKX730" s="546"/>
      <c r="IKY730" s="546"/>
      <c r="IKZ730" s="546"/>
      <c r="ILA730" s="169"/>
      <c r="ILB730" s="169"/>
      <c r="ILC730" s="169"/>
      <c r="ILD730" s="169"/>
      <c r="ILE730" s="169"/>
      <c r="ILF730" s="169"/>
      <c r="ILG730" s="169"/>
      <c r="ILH730" s="169"/>
      <c r="ILI730" s="169"/>
      <c r="ILJ730" s="169"/>
      <c r="ILK730" s="169"/>
      <c r="ILL730" s="169"/>
      <c r="ILM730" s="169"/>
      <c r="ILN730" s="169"/>
      <c r="ILO730" s="169"/>
      <c r="ILP730" s="169"/>
      <c r="ILQ730" s="169"/>
      <c r="ILR730" s="169"/>
      <c r="ILS730" s="169"/>
      <c r="ILT730" s="169"/>
      <c r="ILU730" s="169"/>
      <c r="ILV730" s="169"/>
      <c r="ILW730" s="169"/>
      <c r="ILX730" s="169"/>
      <c r="ILY730" s="169"/>
      <c r="ILZ730" s="169"/>
      <c r="IMA730" s="169"/>
      <c r="IMB730" s="169"/>
      <c r="IMC730" s="169"/>
      <c r="IMD730" s="169"/>
      <c r="IME730" s="169"/>
      <c r="IMF730" s="169"/>
      <c r="IMG730" s="169"/>
      <c r="IMH730" s="169"/>
      <c r="IMI730" s="169"/>
      <c r="IMJ730" s="169"/>
      <c r="IMK730" s="169"/>
      <c r="IML730" s="169"/>
      <c r="IMM730" s="169"/>
      <c r="IMN730" s="169"/>
      <c r="IMO730" s="169"/>
      <c r="IMP730" s="169"/>
      <c r="IMQ730" s="169"/>
      <c r="IMR730" s="169"/>
      <c r="IMS730" s="546"/>
      <c r="IMT730" s="546"/>
      <c r="IMU730" s="546"/>
      <c r="IMV730" s="546"/>
      <c r="IMW730" s="546"/>
      <c r="IMX730" s="546"/>
      <c r="IMY730" s="546"/>
      <c r="IMZ730" s="546"/>
      <c r="INA730" s="546"/>
      <c r="INB730" s="546"/>
      <c r="INC730" s="546"/>
      <c r="IND730" s="546"/>
      <c r="INE730" s="546"/>
      <c r="INF730" s="546"/>
      <c r="ING730" s="546"/>
      <c r="INH730" s="546"/>
      <c r="INI730" s="546"/>
      <c r="INJ730" s="546"/>
      <c r="INK730" s="546"/>
      <c r="INL730" s="546"/>
      <c r="INM730" s="546"/>
      <c r="INN730" s="546"/>
      <c r="INO730" s="546"/>
      <c r="INP730" s="546"/>
      <c r="INQ730" s="89"/>
      <c r="INR730" s="89"/>
      <c r="INS730" s="89"/>
      <c r="INT730" s="89"/>
      <c r="INU730" s="89"/>
      <c r="INV730" s="546"/>
      <c r="INW730" s="546"/>
      <c r="INX730" s="89"/>
      <c r="INY730" s="89"/>
      <c r="INZ730" s="546"/>
      <c r="IOA730" s="546"/>
      <c r="IOB730" s="89"/>
      <c r="IOC730" s="89"/>
      <c r="IOD730" s="546"/>
      <c r="IOE730" s="546"/>
      <c r="IOF730" s="546"/>
      <c r="IOG730" s="546"/>
      <c r="IOH730" s="546"/>
      <c r="IOI730" s="546"/>
      <c r="IOJ730" s="546"/>
      <c r="IOK730" s="89"/>
      <c r="IOL730" s="89"/>
      <c r="IOM730" s="546"/>
      <c r="ION730" s="546"/>
      <c r="IOO730" s="89"/>
      <c r="IOP730" s="89"/>
      <c r="IOQ730" s="546"/>
      <c r="IOR730" s="546"/>
      <c r="IOS730" s="546"/>
      <c r="IOT730" s="546"/>
      <c r="IOU730" s="546"/>
      <c r="IOV730" s="204"/>
      <c r="IOW730" s="108"/>
      <c r="IOX730" s="546"/>
      <c r="IOY730" s="546"/>
      <c r="IOZ730" s="546"/>
      <c r="IPA730" s="546"/>
      <c r="IPB730" s="546"/>
      <c r="IPC730" s="546"/>
      <c r="IPD730" s="546"/>
      <c r="IPE730" s="169"/>
      <c r="IPF730" s="169"/>
      <c r="IPG730" s="169"/>
      <c r="IPH730" s="169"/>
      <c r="IPI730" s="169"/>
      <c r="IPJ730" s="169"/>
      <c r="IPK730" s="169"/>
      <c r="IPL730" s="169"/>
      <c r="IPM730" s="169"/>
      <c r="IPN730" s="169"/>
      <c r="IPO730" s="169"/>
      <c r="IPP730" s="169"/>
      <c r="IPQ730" s="169"/>
      <c r="IPR730" s="169"/>
      <c r="IPS730" s="169"/>
      <c r="IPT730" s="169"/>
      <c r="IPU730" s="169"/>
      <c r="IPV730" s="169"/>
      <c r="IPW730" s="169"/>
      <c r="IPX730" s="169"/>
      <c r="IPY730" s="169"/>
      <c r="IPZ730" s="169"/>
      <c r="IQA730" s="169"/>
      <c r="IQB730" s="169"/>
      <c r="IQC730" s="169"/>
      <c r="IQD730" s="169"/>
      <c r="IQE730" s="169"/>
      <c r="IQF730" s="169"/>
      <c r="IQG730" s="169"/>
      <c r="IQH730" s="169"/>
      <c r="IQI730" s="169"/>
      <c r="IQJ730" s="169"/>
      <c r="IQK730" s="169"/>
      <c r="IQL730" s="169"/>
      <c r="IQM730" s="169"/>
      <c r="IQN730" s="169"/>
      <c r="IQO730" s="169"/>
      <c r="IQP730" s="169"/>
      <c r="IQQ730" s="169"/>
      <c r="IQR730" s="169"/>
      <c r="IQS730" s="169"/>
      <c r="IQT730" s="169"/>
      <c r="IQU730" s="169"/>
      <c r="IQV730" s="169"/>
      <c r="IQW730" s="546"/>
      <c r="IQX730" s="546"/>
      <c r="IQY730" s="546"/>
      <c r="IQZ730" s="546"/>
      <c r="IRA730" s="546"/>
      <c r="IRB730" s="546"/>
      <c r="IRC730" s="546"/>
      <c r="IRD730" s="546"/>
      <c r="IRE730" s="546"/>
      <c r="IRF730" s="546"/>
      <c r="IRG730" s="546"/>
      <c r="IRH730" s="546"/>
      <c r="IRI730" s="546"/>
      <c r="IRJ730" s="546"/>
      <c r="IRK730" s="546"/>
      <c r="IRL730" s="546"/>
      <c r="IRM730" s="546"/>
      <c r="IRN730" s="546"/>
      <c r="IRO730" s="546"/>
      <c r="IRP730" s="546"/>
      <c r="IRQ730" s="546"/>
      <c r="IRR730" s="546"/>
      <c r="IRS730" s="546"/>
      <c r="IRT730" s="546"/>
      <c r="IRU730" s="89"/>
      <c r="IRV730" s="89"/>
      <c r="IRW730" s="89"/>
      <c r="IRX730" s="89"/>
      <c r="IRY730" s="89"/>
      <c r="IRZ730" s="546"/>
      <c r="ISA730" s="546"/>
      <c r="ISB730" s="89"/>
      <c r="ISC730" s="89"/>
      <c r="ISD730" s="546"/>
      <c r="ISE730" s="546"/>
      <c r="ISF730" s="89"/>
      <c r="ISG730" s="89"/>
      <c r="ISH730" s="546"/>
      <c r="ISI730" s="546"/>
      <c r="ISJ730" s="546"/>
      <c r="ISK730" s="546"/>
      <c r="ISL730" s="546"/>
      <c r="ISM730" s="546"/>
      <c r="ISN730" s="546"/>
      <c r="ISO730" s="89"/>
      <c r="ISP730" s="89"/>
      <c r="ISQ730" s="546"/>
      <c r="ISR730" s="546"/>
      <c r="ISS730" s="89"/>
      <c r="IST730" s="89"/>
      <c r="ISU730" s="546"/>
      <c r="ISV730" s="546"/>
      <c r="ISW730" s="546"/>
      <c r="ISX730" s="546"/>
      <c r="ISY730" s="546"/>
      <c r="ISZ730" s="204"/>
      <c r="ITA730" s="108"/>
      <c r="ITB730" s="546"/>
      <c r="ITC730" s="546"/>
      <c r="ITD730" s="546"/>
      <c r="ITE730" s="546"/>
      <c r="ITF730" s="546"/>
      <c r="ITG730" s="546"/>
      <c r="ITH730" s="546"/>
      <c r="ITI730" s="169"/>
      <c r="ITJ730" s="169"/>
      <c r="ITK730" s="169"/>
      <c r="ITL730" s="169"/>
      <c r="ITM730" s="169"/>
      <c r="ITN730" s="169"/>
      <c r="ITO730" s="169"/>
      <c r="ITP730" s="169"/>
      <c r="ITQ730" s="169"/>
      <c r="ITR730" s="169"/>
      <c r="ITS730" s="169"/>
      <c r="ITT730" s="169"/>
      <c r="ITU730" s="169"/>
      <c r="ITV730" s="169"/>
      <c r="ITW730" s="169"/>
      <c r="ITX730" s="169"/>
      <c r="ITY730" s="169"/>
      <c r="ITZ730" s="169"/>
      <c r="IUA730" s="169"/>
      <c r="IUB730" s="169"/>
      <c r="IUC730" s="169"/>
      <c r="IUD730" s="169"/>
      <c r="IUE730" s="169"/>
      <c r="IUF730" s="169"/>
      <c r="IUG730" s="169"/>
      <c r="IUH730" s="169"/>
      <c r="IUI730" s="169"/>
      <c r="IUJ730" s="169"/>
      <c r="IUK730" s="169"/>
      <c r="IUL730" s="169"/>
      <c r="IUM730" s="169"/>
      <c r="IUN730" s="169"/>
      <c r="IUO730" s="169"/>
      <c r="IUP730" s="169"/>
      <c r="IUQ730" s="169"/>
      <c r="IUR730" s="169"/>
      <c r="IUS730" s="169"/>
      <c r="IUT730" s="169"/>
      <c r="IUU730" s="169"/>
      <c r="IUV730" s="169"/>
      <c r="IUW730" s="169"/>
      <c r="IUX730" s="169"/>
      <c r="IUY730" s="169"/>
      <c r="IUZ730" s="169"/>
      <c r="IVA730" s="546"/>
      <c r="IVB730" s="546"/>
      <c r="IVC730" s="546"/>
      <c r="IVD730" s="546"/>
      <c r="IVE730" s="546"/>
      <c r="IVF730" s="546"/>
      <c r="IVG730" s="546"/>
      <c r="IVH730" s="546"/>
      <c r="IVI730" s="546"/>
      <c r="IVJ730" s="546"/>
      <c r="IVK730" s="546"/>
      <c r="IVL730" s="546"/>
      <c r="IVM730" s="546"/>
      <c r="IVN730" s="546"/>
      <c r="IVO730" s="546"/>
      <c r="IVP730" s="546"/>
      <c r="IVQ730" s="546"/>
      <c r="IVR730" s="546"/>
      <c r="IVS730" s="546"/>
      <c r="IVT730" s="546"/>
      <c r="IVU730" s="546"/>
      <c r="IVV730" s="546"/>
      <c r="IVW730" s="546"/>
      <c r="IVX730" s="546"/>
      <c r="IVY730" s="89"/>
      <c r="IVZ730" s="89"/>
      <c r="IWA730" s="89"/>
      <c r="IWB730" s="89"/>
      <c r="IWC730" s="89"/>
      <c r="IWD730" s="546"/>
      <c r="IWE730" s="546"/>
      <c r="IWF730" s="89"/>
      <c r="IWG730" s="89"/>
      <c r="IWH730" s="546"/>
      <c r="IWI730" s="546"/>
      <c r="IWJ730" s="89"/>
      <c r="IWK730" s="89"/>
      <c r="IWL730" s="546"/>
      <c r="IWM730" s="546"/>
      <c r="IWN730" s="546"/>
      <c r="IWO730" s="546"/>
      <c r="IWP730" s="546"/>
      <c r="IWQ730" s="546"/>
      <c r="IWR730" s="546"/>
      <c r="IWS730" s="89"/>
      <c r="IWT730" s="89"/>
      <c r="IWU730" s="546"/>
      <c r="IWV730" s="546"/>
      <c r="IWW730" s="89"/>
      <c r="IWX730" s="89"/>
      <c r="IWY730" s="546"/>
      <c r="IWZ730" s="546"/>
      <c r="IXA730" s="546"/>
      <c r="IXB730" s="546"/>
      <c r="IXC730" s="546"/>
      <c r="IXD730" s="204"/>
      <c r="IXE730" s="108"/>
      <c r="IXF730" s="546"/>
      <c r="IXG730" s="546"/>
      <c r="IXH730" s="546"/>
      <c r="IXI730" s="546"/>
      <c r="IXJ730" s="546"/>
      <c r="IXK730" s="546"/>
      <c r="IXL730" s="546"/>
      <c r="IXM730" s="169"/>
      <c r="IXN730" s="169"/>
      <c r="IXO730" s="169"/>
      <c r="IXP730" s="169"/>
      <c r="IXQ730" s="169"/>
      <c r="IXR730" s="169"/>
      <c r="IXS730" s="169"/>
      <c r="IXT730" s="169"/>
      <c r="IXU730" s="169"/>
      <c r="IXV730" s="169"/>
      <c r="IXW730" s="169"/>
      <c r="IXX730" s="169"/>
      <c r="IXY730" s="169"/>
      <c r="IXZ730" s="169"/>
      <c r="IYA730" s="169"/>
      <c r="IYB730" s="169"/>
      <c r="IYC730" s="169"/>
      <c r="IYD730" s="169"/>
      <c r="IYE730" s="169"/>
      <c r="IYF730" s="169"/>
      <c r="IYG730" s="169"/>
      <c r="IYH730" s="169"/>
      <c r="IYI730" s="169"/>
      <c r="IYJ730" s="169"/>
      <c r="IYK730" s="169"/>
      <c r="IYL730" s="169"/>
      <c r="IYM730" s="169"/>
      <c r="IYN730" s="169"/>
      <c r="IYO730" s="169"/>
      <c r="IYP730" s="169"/>
      <c r="IYQ730" s="169"/>
      <c r="IYR730" s="169"/>
      <c r="IYS730" s="169"/>
      <c r="IYT730" s="169"/>
      <c r="IYU730" s="169"/>
      <c r="IYV730" s="169"/>
      <c r="IYW730" s="169"/>
      <c r="IYX730" s="169"/>
      <c r="IYY730" s="169"/>
      <c r="IYZ730" s="169"/>
      <c r="IZA730" s="169"/>
      <c r="IZB730" s="169"/>
      <c r="IZC730" s="169"/>
      <c r="IZD730" s="169"/>
      <c r="IZE730" s="546"/>
      <c r="IZF730" s="546"/>
      <c r="IZG730" s="546"/>
      <c r="IZH730" s="546"/>
      <c r="IZI730" s="546"/>
      <c r="IZJ730" s="546"/>
      <c r="IZK730" s="546"/>
      <c r="IZL730" s="546"/>
      <c r="IZM730" s="546"/>
      <c r="IZN730" s="546"/>
      <c r="IZO730" s="546"/>
      <c r="IZP730" s="546"/>
      <c r="IZQ730" s="546"/>
      <c r="IZR730" s="546"/>
      <c r="IZS730" s="546"/>
      <c r="IZT730" s="546"/>
      <c r="IZU730" s="546"/>
      <c r="IZV730" s="546"/>
      <c r="IZW730" s="546"/>
      <c r="IZX730" s="546"/>
      <c r="IZY730" s="546"/>
      <c r="IZZ730" s="546"/>
      <c r="JAA730" s="546"/>
      <c r="JAB730" s="546"/>
      <c r="JAC730" s="89"/>
      <c r="JAD730" s="89"/>
      <c r="JAE730" s="89"/>
      <c r="JAF730" s="89"/>
      <c r="JAG730" s="89"/>
      <c r="JAH730" s="546"/>
      <c r="JAI730" s="546"/>
      <c r="JAJ730" s="89"/>
      <c r="JAK730" s="89"/>
      <c r="JAL730" s="546"/>
      <c r="JAM730" s="546"/>
      <c r="JAN730" s="89"/>
      <c r="JAO730" s="89"/>
      <c r="JAP730" s="546"/>
      <c r="JAQ730" s="546"/>
      <c r="JAR730" s="546"/>
      <c r="JAS730" s="546"/>
      <c r="JAT730" s="546"/>
      <c r="JAU730" s="546"/>
      <c r="JAV730" s="546"/>
      <c r="JAW730" s="89"/>
      <c r="JAX730" s="89"/>
      <c r="JAY730" s="546"/>
      <c r="JAZ730" s="546"/>
      <c r="JBA730" s="89"/>
      <c r="JBB730" s="89"/>
      <c r="JBC730" s="546"/>
      <c r="JBD730" s="546"/>
      <c r="JBE730" s="546"/>
      <c r="JBF730" s="546"/>
      <c r="JBG730" s="546"/>
      <c r="JBH730" s="204"/>
      <c r="JBI730" s="108"/>
      <c r="JBJ730" s="546"/>
      <c r="JBK730" s="546"/>
      <c r="JBL730" s="546"/>
      <c r="JBM730" s="546"/>
      <c r="JBN730" s="546"/>
      <c r="JBO730" s="546"/>
      <c r="JBP730" s="546"/>
      <c r="JBQ730" s="169"/>
      <c r="JBR730" s="169"/>
      <c r="JBS730" s="169"/>
      <c r="JBT730" s="169"/>
      <c r="JBU730" s="169"/>
      <c r="JBV730" s="169"/>
      <c r="JBW730" s="169"/>
      <c r="JBX730" s="169"/>
      <c r="JBY730" s="169"/>
      <c r="JBZ730" s="169"/>
      <c r="JCA730" s="169"/>
      <c r="JCB730" s="169"/>
      <c r="JCC730" s="169"/>
      <c r="JCD730" s="169"/>
      <c r="JCE730" s="169"/>
      <c r="JCF730" s="169"/>
      <c r="JCG730" s="169"/>
      <c r="JCH730" s="169"/>
      <c r="JCI730" s="169"/>
      <c r="JCJ730" s="169"/>
      <c r="JCK730" s="169"/>
      <c r="JCL730" s="169"/>
      <c r="JCM730" s="169"/>
      <c r="JCN730" s="169"/>
      <c r="JCO730" s="169"/>
      <c r="JCP730" s="169"/>
      <c r="JCQ730" s="169"/>
      <c r="JCR730" s="169"/>
      <c r="JCS730" s="169"/>
      <c r="JCT730" s="169"/>
      <c r="JCU730" s="169"/>
      <c r="JCV730" s="169"/>
      <c r="JCW730" s="169"/>
      <c r="JCX730" s="169"/>
      <c r="JCY730" s="169"/>
      <c r="JCZ730" s="169"/>
      <c r="JDA730" s="169"/>
      <c r="JDB730" s="169"/>
      <c r="JDC730" s="169"/>
      <c r="JDD730" s="169"/>
      <c r="JDE730" s="169"/>
      <c r="JDF730" s="169"/>
      <c r="JDG730" s="169"/>
      <c r="JDH730" s="169"/>
      <c r="JDI730" s="546"/>
      <c r="JDJ730" s="546"/>
      <c r="JDK730" s="546"/>
      <c r="JDL730" s="546"/>
      <c r="JDM730" s="546"/>
      <c r="JDN730" s="546"/>
      <c r="JDO730" s="546"/>
      <c r="JDP730" s="546"/>
      <c r="JDQ730" s="546"/>
      <c r="JDR730" s="546"/>
      <c r="JDS730" s="546"/>
      <c r="JDT730" s="546"/>
      <c r="JDU730" s="546"/>
      <c r="JDV730" s="546"/>
      <c r="JDW730" s="546"/>
      <c r="JDX730" s="546"/>
      <c r="JDY730" s="546"/>
      <c r="JDZ730" s="546"/>
      <c r="JEA730" s="546"/>
      <c r="JEB730" s="546"/>
      <c r="JEC730" s="546"/>
      <c r="JED730" s="546"/>
      <c r="JEE730" s="546"/>
      <c r="JEF730" s="546"/>
      <c r="JEG730" s="89"/>
      <c r="JEH730" s="89"/>
      <c r="JEI730" s="89"/>
      <c r="JEJ730" s="89"/>
      <c r="JEK730" s="89"/>
      <c r="JEL730" s="546"/>
      <c r="JEM730" s="546"/>
      <c r="JEN730" s="89"/>
      <c r="JEO730" s="89"/>
      <c r="JEP730" s="546"/>
      <c r="JEQ730" s="546"/>
      <c r="JER730" s="89"/>
      <c r="JES730" s="89"/>
      <c r="JET730" s="546"/>
      <c r="JEU730" s="546"/>
      <c r="JEV730" s="546"/>
      <c r="JEW730" s="546"/>
      <c r="JEX730" s="546"/>
      <c r="JEY730" s="546"/>
      <c r="JEZ730" s="546"/>
      <c r="JFA730" s="89"/>
      <c r="JFB730" s="89"/>
      <c r="JFC730" s="546"/>
      <c r="JFD730" s="546"/>
      <c r="JFE730" s="89"/>
      <c r="JFF730" s="89"/>
      <c r="JFG730" s="546"/>
      <c r="JFH730" s="546"/>
      <c r="JFI730" s="546"/>
      <c r="JFJ730" s="546"/>
      <c r="JFK730" s="546"/>
      <c r="JFL730" s="204"/>
      <c r="JFM730" s="108"/>
      <c r="JFN730" s="546"/>
      <c r="JFO730" s="546"/>
      <c r="JFP730" s="546"/>
      <c r="JFQ730" s="546"/>
      <c r="JFR730" s="546"/>
      <c r="JFS730" s="546"/>
      <c r="JFT730" s="546"/>
      <c r="JFU730" s="169"/>
      <c r="JFV730" s="169"/>
      <c r="JFW730" s="169"/>
      <c r="JFX730" s="169"/>
      <c r="JFY730" s="169"/>
      <c r="JFZ730" s="169"/>
      <c r="JGA730" s="169"/>
      <c r="JGB730" s="169"/>
      <c r="JGC730" s="169"/>
      <c r="JGD730" s="169"/>
      <c r="JGE730" s="169"/>
      <c r="JGF730" s="169"/>
      <c r="JGG730" s="169"/>
      <c r="JGH730" s="169"/>
      <c r="JGI730" s="169"/>
      <c r="JGJ730" s="169"/>
      <c r="JGK730" s="169"/>
      <c r="JGL730" s="169"/>
      <c r="JGM730" s="169"/>
      <c r="JGN730" s="169"/>
      <c r="JGO730" s="169"/>
      <c r="JGP730" s="169"/>
      <c r="JGQ730" s="169"/>
      <c r="JGR730" s="169"/>
      <c r="JGS730" s="169"/>
      <c r="JGT730" s="169"/>
      <c r="JGU730" s="169"/>
      <c r="JGV730" s="169"/>
      <c r="JGW730" s="169"/>
      <c r="JGX730" s="169"/>
      <c r="JGY730" s="169"/>
      <c r="JGZ730" s="169"/>
      <c r="JHA730" s="169"/>
      <c r="JHB730" s="169"/>
      <c r="JHC730" s="169"/>
      <c r="JHD730" s="169"/>
      <c r="JHE730" s="169"/>
      <c r="JHF730" s="169"/>
      <c r="JHG730" s="169"/>
      <c r="JHH730" s="169"/>
      <c r="JHI730" s="169"/>
      <c r="JHJ730" s="169"/>
      <c r="JHK730" s="169"/>
      <c r="JHL730" s="169"/>
      <c r="JHM730" s="546"/>
      <c r="JHN730" s="546"/>
      <c r="JHO730" s="546"/>
      <c r="JHP730" s="546"/>
      <c r="JHQ730" s="546"/>
      <c r="JHR730" s="546"/>
      <c r="JHS730" s="546"/>
      <c r="JHT730" s="546"/>
      <c r="JHU730" s="546"/>
      <c r="JHV730" s="546"/>
      <c r="JHW730" s="546"/>
      <c r="JHX730" s="546"/>
      <c r="JHY730" s="546"/>
      <c r="JHZ730" s="546"/>
      <c r="JIA730" s="546"/>
      <c r="JIB730" s="546"/>
      <c r="JIC730" s="546"/>
      <c r="JID730" s="546"/>
      <c r="JIE730" s="546"/>
      <c r="JIF730" s="546"/>
      <c r="JIG730" s="546"/>
      <c r="JIH730" s="546"/>
      <c r="JII730" s="546"/>
      <c r="JIJ730" s="546"/>
      <c r="JIK730" s="89"/>
      <c r="JIL730" s="89"/>
      <c r="JIM730" s="89"/>
      <c r="JIN730" s="89"/>
      <c r="JIO730" s="89"/>
      <c r="JIP730" s="546"/>
      <c r="JIQ730" s="546"/>
      <c r="JIR730" s="89"/>
      <c r="JIS730" s="89"/>
      <c r="JIT730" s="546"/>
      <c r="JIU730" s="546"/>
      <c r="JIV730" s="89"/>
      <c r="JIW730" s="89"/>
      <c r="JIX730" s="546"/>
      <c r="JIY730" s="546"/>
      <c r="JIZ730" s="546"/>
      <c r="JJA730" s="546"/>
      <c r="JJB730" s="546"/>
      <c r="JJC730" s="546"/>
      <c r="JJD730" s="546"/>
      <c r="JJE730" s="89"/>
      <c r="JJF730" s="89"/>
      <c r="JJG730" s="546"/>
      <c r="JJH730" s="546"/>
      <c r="JJI730" s="89"/>
      <c r="JJJ730" s="89"/>
      <c r="JJK730" s="546"/>
      <c r="JJL730" s="546"/>
      <c r="JJM730" s="546"/>
      <c r="JJN730" s="546"/>
      <c r="JJO730" s="546"/>
      <c r="JJP730" s="204"/>
      <c r="JJQ730" s="108"/>
      <c r="JJR730" s="546"/>
      <c r="JJS730" s="546"/>
      <c r="JJT730" s="546"/>
      <c r="JJU730" s="546"/>
      <c r="JJV730" s="546"/>
      <c r="JJW730" s="546"/>
      <c r="JJX730" s="546"/>
      <c r="JJY730" s="169"/>
      <c r="JJZ730" s="169"/>
      <c r="JKA730" s="169"/>
      <c r="JKB730" s="169"/>
      <c r="JKC730" s="169"/>
      <c r="JKD730" s="169"/>
      <c r="JKE730" s="169"/>
      <c r="JKF730" s="169"/>
      <c r="JKG730" s="169"/>
      <c r="JKH730" s="169"/>
      <c r="JKI730" s="169"/>
      <c r="JKJ730" s="169"/>
      <c r="JKK730" s="169"/>
      <c r="JKL730" s="169"/>
      <c r="JKM730" s="169"/>
      <c r="JKN730" s="169"/>
      <c r="JKO730" s="169"/>
      <c r="JKP730" s="169"/>
      <c r="JKQ730" s="169"/>
      <c r="JKR730" s="169"/>
      <c r="JKS730" s="169"/>
      <c r="JKT730" s="169"/>
      <c r="JKU730" s="169"/>
      <c r="JKV730" s="169"/>
      <c r="JKW730" s="169"/>
      <c r="JKX730" s="169"/>
      <c r="JKY730" s="169"/>
      <c r="JKZ730" s="169"/>
      <c r="JLA730" s="169"/>
      <c r="JLB730" s="169"/>
      <c r="JLC730" s="169"/>
      <c r="JLD730" s="169"/>
      <c r="JLE730" s="169"/>
      <c r="JLF730" s="169"/>
      <c r="JLG730" s="169"/>
      <c r="JLH730" s="169"/>
      <c r="JLI730" s="169"/>
      <c r="JLJ730" s="169"/>
      <c r="JLK730" s="169"/>
      <c r="JLL730" s="169"/>
      <c r="JLM730" s="169"/>
      <c r="JLN730" s="169"/>
      <c r="JLO730" s="169"/>
      <c r="JLP730" s="169"/>
      <c r="JLQ730" s="546"/>
      <c r="JLR730" s="546"/>
      <c r="JLS730" s="546"/>
      <c r="JLT730" s="546"/>
      <c r="JLU730" s="546"/>
      <c r="JLV730" s="546"/>
      <c r="JLW730" s="546"/>
      <c r="JLX730" s="546"/>
      <c r="JLY730" s="546"/>
      <c r="JLZ730" s="546"/>
      <c r="JMA730" s="546"/>
      <c r="JMB730" s="546"/>
      <c r="JMC730" s="546"/>
      <c r="JMD730" s="546"/>
      <c r="JME730" s="546"/>
      <c r="JMF730" s="546"/>
      <c r="JMG730" s="546"/>
      <c r="JMH730" s="546"/>
      <c r="JMI730" s="546"/>
      <c r="JMJ730" s="546"/>
      <c r="JMK730" s="546"/>
      <c r="JML730" s="546"/>
      <c r="JMM730" s="546"/>
      <c r="JMN730" s="546"/>
      <c r="JMO730" s="89"/>
      <c r="JMP730" s="89"/>
      <c r="JMQ730" s="89"/>
      <c r="JMR730" s="89"/>
      <c r="JMS730" s="89"/>
      <c r="JMT730" s="546"/>
      <c r="JMU730" s="546"/>
      <c r="JMV730" s="89"/>
      <c r="JMW730" s="89"/>
      <c r="JMX730" s="546"/>
      <c r="JMY730" s="546"/>
      <c r="JMZ730" s="89"/>
      <c r="JNA730" s="89"/>
      <c r="JNB730" s="546"/>
      <c r="JNC730" s="546"/>
      <c r="JND730" s="546"/>
      <c r="JNE730" s="546"/>
      <c r="JNF730" s="546"/>
      <c r="JNG730" s="546"/>
      <c r="JNH730" s="546"/>
      <c r="JNI730" s="89"/>
      <c r="JNJ730" s="89"/>
      <c r="JNK730" s="546"/>
      <c r="JNL730" s="546"/>
      <c r="JNM730" s="89"/>
      <c r="JNN730" s="89"/>
      <c r="JNO730" s="546"/>
      <c r="JNP730" s="546"/>
      <c r="JNQ730" s="546"/>
      <c r="JNR730" s="546"/>
      <c r="JNS730" s="546"/>
      <c r="JNT730" s="204"/>
      <c r="JNU730" s="108"/>
      <c r="JNV730" s="546"/>
      <c r="JNW730" s="546"/>
      <c r="JNX730" s="546"/>
      <c r="JNY730" s="546"/>
      <c r="JNZ730" s="546"/>
      <c r="JOA730" s="546"/>
      <c r="JOB730" s="546"/>
      <c r="JOC730" s="169"/>
      <c r="JOD730" s="169"/>
      <c r="JOE730" s="169"/>
      <c r="JOF730" s="169"/>
      <c r="JOG730" s="169"/>
      <c r="JOH730" s="169"/>
      <c r="JOI730" s="169"/>
      <c r="JOJ730" s="169"/>
      <c r="JOK730" s="169"/>
      <c r="JOL730" s="169"/>
      <c r="JOM730" s="169"/>
      <c r="JON730" s="169"/>
      <c r="JOO730" s="169"/>
      <c r="JOP730" s="169"/>
      <c r="JOQ730" s="169"/>
      <c r="JOR730" s="169"/>
      <c r="JOS730" s="169"/>
      <c r="JOT730" s="169"/>
      <c r="JOU730" s="169"/>
      <c r="JOV730" s="169"/>
      <c r="JOW730" s="169"/>
      <c r="JOX730" s="169"/>
      <c r="JOY730" s="169"/>
      <c r="JOZ730" s="169"/>
      <c r="JPA730" s="169"/>
      <c r="JPB730" s="169"/>
      <c r="JPC730" s="169"/>
      <c r="JPD730" s="169"/>
      <c r="JPE730" s="169"/>
      <c r="JPF730" s="169"/>
      <c r="JPG730" s="169"/>
      <c r="JPH730" s="169"/>
      <c r="JPI730" s="169"/>
      <c r="JPJ730" s="169"/>
      <c r="JPK730" s="169"/>
      <c r="JPL730" s="169"/>
      <c r="JPM730" s="169"/>
      <c r="JPN730" s="169"/>
      <c r="JPO730" s="169"/>
      <c r="JPP730" s="169"/>
      <c r="JPQ730" s="169"/>
      <c r="JPR730" s="169"/>
      <c r="JPS730" s="169"/>
      <c r="JPT730" s="169"/>
      <c r="JPU730" s="546"/>
      <c r="JPV730" s="546"/>
      <c r="JPW730" s="546"/>
      <c r="JPX730" s="546"/>
      <c r="JPY730" s="546"/>
      <c r="JPZ730" s="546"/>
      <c r="JQA730" s="546"/>
      <c r="JQB730" s="546"/>
      <c r="JQC730" s="546"/>
      <c r="JQD730" s="546"/>
      <c r="JQE730" s="546"/>
      <c r="JQF730" s="546"/>
      <c r="JQG730" s="546"/>
      <c r="JQH730" s="546"/>
      <c r="JQI730" s="546"/>
      <c r="JQJ730" s="546"/>
      <c r="JQK730" s="546"/>
      <c r="JQL730" s="546"/>
      <c r="JQM730" s="546"/>
      <c r="JQN730" s="546"/>
      <c r="JQO730" s="546"/>
      <c r="JQP730" s="546"/>
      <c r="JQQ730" s="546"/>
      <c r="JQR730" s="546"/>
      <c r="JQS730" s="89"/>
      <c r="JQT730" s="89"/>
      <c r="JQU730" s="89"/>
      <c r="JQV730" s="89"/>
      <c r="JQW730" s="89"/>
      <c r="JQX730" s="546"/>
      <c r="JQY730" s="546"/>
      <c r="JQZ730" s="89"/>
      <c r="JRA730" s="89"/>
      <c r="JRB730" s="546"/>
      <c r="JRC730" s="546"/>
      <c r="JRD730" s="89"/>
      <c r="JRE730" s="89"/>
      <c r="JRF730" s="546"/>
      <c r="JRG730" s="546"/>
      <c r="JRH730" s="546"/>
      <c r="JRI730" s="546"/>
      <c r="JRJ730" s="546"/>
      <c r="JRK730" s="546"/>
      <c r="JRL730" s="546"/>
      <c r="JRM730" s="89"/>
      <c r="JRN730" s="89"/>
      <c r="JRO730" s="546"/>
      <c r="JRP730" s="546"/>
      <c r="JRQ730" s="89"/>
      <c r="JRR730" s="89"/>
      <c r="JRS730" s="546"/>
      <c r="JRT730" s="546"/>
      <c r="JRU730" s="546"/>
      <c r="JRV730" s="546"/>
      <c r="JRW730" s="546"/>
      <c r="JRX730" s="204"/>
      <c r="JRY730" s="108"/>
      <c r="JRZ730" s="546"/>
      <c r="JSA730" s="546"/>
      <c r="JSB730" s="546"/>
      <c r="JSC730" s="546"/>
      <c r="JSD730" s="546"/>
      <c r="JSE730" s="546"/>
      <c r="JSF730" s="546"/>
      <c r="JSG730" s="169"/>
      <c r="JSH730" s="169"/>
      <c r="JSI730" s="169"/>
      <c r="JSJ730" s="169"/>
      <c r="JSK730" s="169"/>
      <c r="JSL730" s="169"/>
      <c r="JSM730" s="169"/>
      <c r="JSN730" s="169"/>
      <c r="JSO730" s="169"/>
      <c r="JSP730" s="169"/>
      <c r="JSQ730" s="169"/>
      <c r="JSR730" s="169"/>
      <c r="JSS730" s="169"/>
      <c r="JST730" s="169"/>
      <c r="JSU730" s="169"/>
      <c r="JSV730" s="169"/>
      <c r="JSW730" s="169"/>
      <c r="JSX730" s="169"/>
      <c r="JSY730" s="169"/>
      <c r="JSZ730" s="169"/>
      <c r="JTA730" s="169"/>
      <c r="JTB730" s="169"/>
      <c r="JTC730" s="169"/>
      <c r="JTD730" s="169"/>
      <c r="JTE730" s="169"/>
      <c r="JTF730" s="169"/>
      <c r="JTG730" s="169"/>
      <c r="JTH730" s="169"/>
      <c r="JTI730" s="169"/>
      <c r="JTJ730" s="169"/>
      <c r="JTK730" s="169"/>
      <c r="JTL730" s="169"/>
      <c r="JTM730" s="169"/>
      <c r="JTN730" s="169"/>
      <c r="JTO730" s="169"/>
      <c r="JTP730" s="169"/>
      <c r="JTQ730" s="169"/>
      <c r="JTR730" s="169"/>
      <c r="JTS730" s="169"/>
      <c r="JTT730" s="169"/>
      <c r="JTU730" s="169"/>
      <c r="JTV730" s="169"/>
      <c r="JTW730" s="169"/>
      <c r="JTX730" s="169"/>
      <c r="JTY730" s="546"/>
      <c r="JTZ730" s="546"/>
      <c r="JUA730" s="546"/>
      <c r="JUB730" s="546"/>
      <c r="JUC730" s="546"/>
      <c r="JUD730" s="546"/>
      <c r="JUE730" s="546"/>
      <c r="JUF730" s="546"/>
      <c r="JUG730" s="546"/>
      <c r="JUH730" s="546"/>
      <c r="JUI730" s="546"/>
      <c r="JUJ730" s="546"/>
      <c r="JUK730" s="546"/>
      <c r="JUL730" s="546"/>
      <c r="JUM730" s="546"/>
      <c r="JUN730" s="546"/>
      <c r="JUO730" s="546"/>
      <c r="JUP730" s="546"/>
      <c r="JUQ730" s="546"/>
      <c r="JUR730" s="546"/>
      <c r="JUS730" s="546"/>
      <c r="JUT730" s="546"/>
      <c r="JUU730" s="546"/>
      <c r="JUV730" s="546"/>
      <c r="JUW730" s="89"/>
      <c r="JUX730" s="89"/>
      <c r="JUY730" s="89"/>
      <c r="JUZ730" s="89"/>
      <c r="JVA730" s="89"/>
      <c r="JVB730" s="546"/>
      <c r="JVC730" s="546"/>
      <c r="JVD730" s="89"/>
      <c r="JVE730" s="89"/>
      <c r="JVF730" s="546"/>
      <c r="JVG730" s="546"/>
      <c r="JVH730" s="89"/>
      <c r="JVI730" s="89"/>
      <c r="JVJ730" s="546"/>
      <c r="JVK730" s="546"/>
      <c r="JVL730" s="546"/>
      <c r="JVM730" s="546"/>
      <c r="JVN730" s="546"/>
      <c r="JVO730" s="546"/>
      <c r="JVP730" s="546"/>
      <c r="JVQ730" s="89"/>
      <c r="JVR730" s="89"/>
      <c r="JVS730" s="546"/>
      <c r="JVT730" s="546"/>
      <c r="JVU730" s="89"/>
      <c r="JVV730" s="89"/>
      <c r="JVW730" s="546"/>
      <c r="JVX730" s="546"/>
      <c r="JVY730" s="546"/>
      <c r="JVZ730" s="546"/>
      <c r="JWA730" s="546"/>
      <c r="JWB730" s="204"/>
      <c r="JWC730" s="108"/>
      <c r="JWD730" s="546"/>
      <c r="JWE730" s="546"/>
      <c r="JWF730" s="546"/>
      <c r="JWG730" s="546"/>
      <c r="JWH730" s="546"/>
      <c r="JWI730" s="546"/>
      <c r="JWJ730" s="546"/>
      <c r="JWK730" s="169"/>
      <c r="JWL730" s="169"/>
      <c r="JWM730" s="169"/>
      <c r="JWN730" s="169"/>
      <c r="JWO730" s="169"/>
      <c r="JWP730" s="169"/>
      <c r="JWQ730" s="169"/>
      <c r="JWR730" s="169"/>
      <c r="JWS730" s="169"/>
      <c r="JWT730" s="169"/>
      <c r="JWU730" s="169"/>
      <c r="JWV730" s="169"/>
      <c r="JWW730" s="169"/>
      <c r="JWX730" s="169"/>
      <c r="JWY730" s="169"/>
      <c r="JWZ730" s="169"/>
      <c r="JXA730" s="169"/>
      <c r="JXB730" s="169"/>
      <c r="JXC730" s="169"/>
      <c r="JXD730" s="169"/>
      <c r="JXE730" s="169"/>
      <c r="JXF730" s="169"/>
      <c r="JXG730" s="169"/>
      <c r="JXH730" s="169"/>
      <c r="JXI730" s="169"/>
      <c r="JXJ730" s="169"/>
      <c r="JXK730" s="169"/>
      <c r="JXL730" s="169"/>
      <c r="JXM730" s="169"/>
      <c r="JXN730" s="169"/>
      <c r="JXO730" s="169"/>
      <c r="JXP730" s="169"/>
      <c r="JXQ730" s="169"/>
      <c r="JXR730" s="169"/>
      <c r="JXS730" s="169"/>
      <c r="JXT730" s="169"/>
      <c r="JXU730" s="169"/>
      <c r="JXV730" s="169"/>
      <c r="JXW730" s="169"/>
      <c r="JXX730" s="169"/>
      <c r="JXY730" s="169"/>
      <c r="JXZ730" s="169"/>
      <c r="JYA730" s="169"/>
      <c r="JYB730" s="169"/>
      <c r="JYC730" s="546"/>
      <c r="JYD730" s="546"/>
      <c r="JYE730" s="546"/>
      <c r="JYF730" s="546"/>
      <c r="JYG730" s="546"/>
      <c r="JYH730" s="546"/>
      <c r="JYI730" s="546"/>
      <c r="JYJ730" s="546"/>
      <c r="JYK730" s="546"/>
      <c r="JYL730" s="546"/>
      <c r="JYM730" s="546"/>
      <c r="JYN730" s="546"/>
      <c r="JYO730" s="546"/>
      <c r="JYP730" s="546"/>
      <c r="JYQ730" s="546"/>
      <c r="JYR730" s="546"/>
      <c r="JYS730" s="546"/>
      <c r="JYT730" s="546"/>
      <c r="JYU730" s="546"/>
      <c r="JYV730" s="546"/>
      <c r="JYW730" s="546"/>
      <c r="JYX730" s="546"/>
      <c r="JYY730" s="546"/>
      <c r="JYZ730" s="546"/>
      <c r="JZA730" s="89"/>
      <c r="JZB730" s="89"/>
      <c r="JZC730" s="89"/>
      <c r="JZD730" s="89"/>
      <c r="JZE730" s="89"/>
      <c r="JZF730" s="546"/>
      <c r="JZG730" s="546"/>
      <c r="JZH730" s="89"/>
      <c r="JZI730" s="89"/>
      <c r="JZJ730" s="546"/>
      <c r="JZK730" s="546"/>
      <c r="JZL730" s="89"/>
      <c r="JZM730" s="89"/>
      <c r="JZN730" s="546"/>
      <c r="JZO730" s="546"/>
      <c r="JZP730" s="546"/>
      <c r="JZQ730" s="546"/>
      <c r="JZR730" s="546"/>
      <c r="JZS730" s="546"/>
      <c r="JZT730" s="546"/>
      <c r="JZU730" s="89"/>
      <c r="JZV730" s="89"/>
      <c r="JZW730" s="546"/>
      <c r="JZX730" s="546"/>
      <c r="JZY730" s="89"/>
      <c r="JZZ730" s="89"/>
      <c r="KAA730" s="546"/>
      <c r="KAB730" s="546"/>
      <c r="KAC730" s="546"/>
      <c r="KAD730" s="546"/>
      <c r="KAE730" s="546"/>
      <c r="KAF730" s="204"/>
      <c r="KAG730" s="108"/>
      <c r="KAH730" s="546"/>
      <c r="KAI730" s="546"/>
      <c r="KAJ730" s="546"/>
      <c r="KAK730" s="546"/>
      <c r="KAL730" s="546"/>
      <c r="KAM730" s="546"/>
      <c r="KAN730" s="546"/>
      <c r="KAO730" s="169"/>
      <c r="KAP730" s="169"/>
      <c r="KAQ730" s="169"/>
      <c r="KAR730" s="169"/>
      <c r="KAS730" s="169"/>
      <c r="KAT730" s="169"/>
      <c r="KAU730" s="169"/>
      <c r="KAV730" s="169"/>
      <c r="KAW730" s="169"/>
      <c r="KAX730" s="169"/>
      <c r="KAY730" s="169"/>
      <c r="KAZ730" s="169"/>
      <c r="KBA730" s="169"/>
      <c r="KBB730" s="169"/>
      <c r="KBC730" s="169"/>
      <c r="KBD730" s="169"/>
      <c r="KBE730" s="169"/>
      <c r="KBF730" s="169"/>
      <c r="KBG730" s="169"/>
      <c r="KBH730" s="169"/>
      <c r="KBI730" s="169"/>
      <c r="KBJ730" s="169"/>
      <c r="KBK730" s="169"/>
      <c r="KBL730" s="169"/>
      <c r="KBM730" s="169"/>
      <c r="KBN730" s="169"/>
      <c r="KBO730" s="169"/>
      <c r="KBP730" s="169"/>
      <c r="KBQ730" s="169"/>
      <c r="KBR730" s="169"/>
      <c r="KBS730" s="169"/>
      <c r="KBT730" s="169"/>
      <c r="KBU730" s="169"/>
      <c r="KBV730" s="169"/>
      <c r="KBW730" s="169"/>
      <c r="KBX730" s="169"/>
      <c r="KBY730" s="169"/>
      <c r="KBZ730" s="169"/>
      <c r="KCA730" s="169"/>
      <c r="KCB730" s="169"/>
      <c r="KCC730" s="169"/>
      <c r="KCD730" s="169"/>
      <c r="KCE730" s="169"/>
      <c r="KCF730" s="169"/>
      <c r="KCG730" s="546"/>
      <c r="KCH730" s="546"/>
      <c r="KCI730" s="546"/>
      <c r="KCJ730" s="546"/>
      <c r="KCK730" s="546"/>
      <c r="KCL730" s="546"/>
      <c r="KCM730" s="546"/>
      <c r="KCN730" s="546"/>
      <c r="KCO730" s="546"/>
      <c r="KCP730" s="546"/>
      <c r="KCQ730" s="546"/>
      <c r="KCR730" s="546"/>
      <c r="KCS730" s="546"/>
      <c r="KCT730" s="546"/>
      <c r="KCU730" s="546"/>
      <c r="KCV730" s="546"/>
      <c r="KCW730" s="546"/>
      <c r="KCX730" s="546"/>
      <c r="KCY730" s="546"/>
      <c r="KCZ730" s="546"/>
      <c r="KDA730" s="546"/>
      <c r="KDB730" s="546"/>
      <c r="KDC730" s="546"/>
      <c r="KDD730" s="546"/>
      <c r="KDE730" s="89"/>
      <c r="KDF730" s="89"/>
      <c r="KDG730" s="89"/>
      <c r="KDH730" s="89"/>
      <c r="KDI730" s="89"/>
      <c r="KDJ730" s="546"/>
      <c r="KDK730" s="546"/>
      <c r="KDL730" s="89"/>
      <c r="KDM730" s="89"/>
      <c r="KDN730" s="546"/>
      <c r="KDO730" s="546"/>
      <c r="KDP730" s="89"/>
      <c r="KDQ730" s="89"/>
      <c r="KDR730" s="546"/>
      <c r="KDS730" s="546"/>
      <c r="KDT730" s="546"/>
      <c r="KDU730" s="546"/>
      <c r="KDV730" s="546"/>
      <c r="KDW730" s="546"/>
      <c r="KDX730" s="546"/>
      <c r="KDY730" s="89"/>
      <c r="KDZ730" s="89"/>
      <c r="KEA730" s="546"/>
      <c r="KEB730" s="546"/>
      <c r="KEC730" s="89"/>
      <c r="KED730" s="89"/>
      <c r="KEE730" s="546"/>
      <c r="KEF730" s="546"/>
      <c r="KEG730" s="546"/>
      <c r="KEH730" s="546"/>
      <c r="KEI730" s="546"/>
      <c r="KEJ730" s="204"/>
      <c r="KEK730" s="108"/>
      <c r="KEL730" s="546"/>
      <c r="KEM730" s="546"/>
      <c r="KEN730" s="546"/>
      <c r="KEO730" s="546"/>
      <c r="KEP730" s="546"/>
      <c r="KEQ730" s="546"/>
      <c r="KER730" s="546"/>
      <c r="KES730" s="169"/>
      <c r="KET730" s="169"/>
      <c r="KEU730" s="169"/>
      <c r="KEV730" s="169"/>
      <c r="KEW730" s="169"/>
      <c r="KEX730" s="169"/>
      <c r="KEY730" s="169"/>
      <c r="KEZ730" s="169"/>
      <c r="KFA730" s="169"/>
      <c r="KFB730" s="169"/>
      <c r="KFC730" s="169"/>
      <c r="KFD730" s="169"/>
      <c r="KFE730" s="169"/>
      <c r="KFF730" s="169"/>
      <c r="KFG730" s="169"/>
      <c r="KFH730" s="169"/>
      <c r="KFI730" s="169"/>
      <c r="KFJ730" s="169"/>
      <c r="KFK730" s="169"/>
      <c r="KFL730" s="169"/>
      <c r="KFM730" s="169"/>
      <c r="KFN730" s="169"/>
      <c r="KFO730" s="169"/>
      <c r="KFP730" s="169"/>
      <c r="KFQ730" s="169"/>
      <c r="KFR730" s="169"/>
      <c r="KFS730" s="169"/>
      <c r="KFT730" s="169"/>
      <c r="KFU730" s="169"/>
      <c r="KFV730" s="169"/>
      <c r="KFW730" s="169"/>
      <c r="KFX730" s="169"/>
      <c r="KFY730" s="169"/>
      <c r="KFZ730" s="169"/>
      <c r="KGA730" s="169"/>
      <c r="KGB730" s="169"/>
      <c r="KGC730" s="169"/>
      <c r="KGD730" s="169"/>
      <c r="KGE730" s="169"/>
      <c r="KGF730" s="169"/>
      <c r="KGG730" s="169"/>
      <c r="KGH730" s="169"/>
      <c r="KGI730" s="169"/>
      <c r="KGJ730" s="169"/>
      <c r="KGK730" s="546"/>
      <c r="KGL730" s="546"/>
      <c r="KGM730" s="546"/>
      <c r="KGN730" s="546"/>
      <c r="KGO730" s="546"/>
      <c r="KGP730" s="546"/>
      <c r="KGQ730" s="546"/>
      <c r="KGR730" s="546"/>
      <c r="KGS730" s="546"/>
      <c r="KGT730" s="546"/>
      <c r="KGU730" s="546"/>
      <c r="KGV730" s="546"/>
      <c r="KGW730" s="546"/>
      <c r="KGX730" s="546"/>
      <c r="KGY730" s="546"/>
      <c r="KGZ730" s="546"/>
      <c r="KHA730" s="546"/>
      <c r="KHB730" s="546"/>
      <c r="KHC730" s="546"/>
      <c r="KHD730" s="546"/>
      <c r="KHE730" s="546"/>
      <c r="KHF730" s="546"/>
      <c r="KHG730" s="546"/>
      <c r="KHH730" s="546"/>
      <c r="KHI730" s="89"/>
      <c r="KHJ730" s="89"/>
      <c r="KHK730" s="89"/>
      <c r="KHL730" s="89"/>
      <c r="KHM730" s="89"/>
      <c r="KHN730" s="546"/>
      <c r="KHO730" s="546"/>
      <c r="KHP730" s="89"/>
      <c r="KHQ730" s="89"/>
      <c r="KHR730" s="546"/>
      <c r="KHS730" s="546"/>
      <c r="KHT730" s="89"/>
      <c r="KHU730" s="89"/>
      <c r="KHV730" s="546"/>
      <c r="KHW730" s="546"/>
      <c r="KHX730" s="546"/>
      <c r="KHY730" s="546"/>
      <c r="KHZ730" s="546"/>
      <c r="KIA730" s="546"/>
      <c r="KIB730" s="546"/>
      <c r="KIC730" s="89"/>
      <c r="KID730" s="89"/>
      <c r="KIE730" s="546"/>
      <c r="KIF730" s="546"/>
      <c r="KIG730" s="89"/>
      <c r="KIH730" s="89"/>
      <c r="KII730" s="546"/>
      <c r="KIJ730" s="546"/>
      <c r="KIK730" s="546"/>
      <c r="KIL730" s="546"/>
      <c r="KIM730" s="546"/>
      <c r="KIN730" s="204"/>
      <c r="KIO730" s="108"/>
      <c r="KIP730" s="546"/>
      <c r="KIQ730" s="546"/>
      <c r="KIR730" s="546"/>
      <c r="KIS730" s="546"/>
      <c r="KIT730" s="546"/>
      <c r="KIU730" s="546"/>
      <c r="KIV730" s="546"/>
      <c r="KIW730" s="169"/>
      <c r="KIX730" s="169"/>
      <c r="KIY730" s="169"/>
      <c r="KIZ730" s="169"/>
      <c r="KJA730" s="169"/>
      <c r="KJB730" s="169"/>
      <c r="KJC730" s="169"/>
      <c r="KJD730" s="169"/>
      <c r="KJE730" s="169"/>
      <c r="KJF730" s="169"/>
      <c r="KJG730" s="169"/>
      <c r="KJH730" s="169"/>
      <c r="KJI730" s="169"/>
      <c r="KJJ730" s="169"/>
      <c r="KJK730" s="169"/>
      <c r="KJL730" s="169"/>
      <c r="KJM730" s="169"/>
      <c r="KJN730" s="169"/>
      <c r="KJO730" s="169"/>
      <c r="KJP730" s="169"/>
      <c r="KJQ730" s="169"/>
      <c r="KJR730" s="169"/>
      <c r="KJS730" s="169"/>
      <c r="KJT730" s="169"/>
      <c r="KJU730" s="169"/>
      <c r="KJV730" s="169"/>
      <c r="KJW730" s="169"/>
      <c r="KJX730" s="169"/>
      <c r="KJY730" s="169"/>
      <c r="KJZ730" s="169"/>
      <c r="KKA730" s="169"/>
      <c r="KKB730" s="169"/>
      <c r="KKC730" s="169"/>
      <c r="KKD730" s="169"/>
      <c r="KKE730" s="169"/>
      <c r="KKF730" s="169"/>
      <c r="KKG730" s="169"/>
      <c r="KKH730" s="169"/>
      <c r="KKI730" s="169"/>
      <c r="KKJ730" s="169"/>
      <c r="KKK730" s="169"/>
      <c r="KKL730" s="169"/>
      <c r="KKM730" s="169"/>
      <c r="KKN730" s="169"/>
      <c r="KKO730" s="546"/>
      <c r="KKP730" s="546"/>
      <c r="KKQ730" s="546"/>
      <c r="KKR730" s="546"/>
      <c r="KKS730" s="546"/>
      <c r="KKT730" s="546"/>
      <c r="KKU730" s="546"/>
      <c r="KKV730" s="546"/>
      <c r="KKW730" s="546"/>
      <c r="KKX730" s="546"/>
      <c r="KKY730" s="546"/>
      <c r="KKZ730" s="546"/>
      <c r="KLA730" s="546"/>
      <c r="KLB730" s="546"/>
      <c r="KLC730" s="546"/>
      <c r="KLD730" s="546"/>
      <c r="KLE730" s="546"/>
      <c r="KLF730" s="546"/>
      <c r="KLG730" s="546"/>
      <c r="KLH730" s="546"/>
      <c r="KLI730" s="546"/>
      <c r="KLJ730" s="546"/>
      <c r="KLK730" s="546"/>
      <c r="KLL730" s="546"/>
      <c r="KLM730" s="89"/>
      <c r="KLN730" s="89"/>
      <c r="KLO730" s="89"/>
      <c r="KLP730" s="89"/>
      <c r="KLQ730" s="89"/>
      <c r="KLR730" s="546"/>
      <c r="KLS730" s="546"/>
      <c r="KLT730" s="89"/>
      <c r="KLU730" s="89"/>
      <c r="KLV730" s="546"/>
      <c r="KLW730" s="546"/>
      <c r="KLX730" s="89"/>
      <c r="KLY730" s="89"/>
      <c r="KLZ730" s="546"/>
      <c r="KMA730" s="546"/>
      <c r="KMB730" s="546"/>
      <c r="KMC730" s="546"/>
      <c r="KMD730" s="546"/>
      <c r="KME730" s="546"/>
      <c r="KMF730" s="546"/>
      <c r="KMG730" s="89"/>
      <c r="KMH730" s="89"/>
      <c r="KMI730" s="546"/>
      <c r="KMJ730" s="546"/>
      <c r="KMK730" s="89"/>
      <c r="KML730" s="89"/>
      <c r="KMM730" s="546"/>
      <c r="KMN730" s="546"/>
      <c r="KMO730" s="546"/>
      <c r="KMP730" s="546"/>
      <c r="KMQ730" s="546"/>
      <c r="KMR730" s="204"/>
      <c r="KMS730" s="108"/>
      <c r="KMT730" s="546"/>
      <c r="KMU730" s="546"/>
      <c r="KMV730" s="546"/>
      <c r="KMW730" s="546"/>
      <c r="KMX730" s="546"/>
      <c r="KMY730" s="546"/>
      <c r="KMZ730" s="546"/>
      <c r="KNA730" s="169"/>
      <c r="KNB730" s="169"/>
      <c r="KNC730" s="169"/>
      <c r="KND730" s="169"/>
      <c r="KNE730" s="169"/>
      <c r="KNF730" s="169"/>
      <c r="KNG730" s="169"/>
      <c r="KNH730" s="169"/>
      <c r="KNI730" s="169"/>
      <c r="KNJ730" s="169"/>
      <c r="KNK730" s="169"/>
      <c r="KNL730" s="169"/>
      <c r="KNM730" s="169"/>
      <c r="KNN730" s="169"/>
      <c r="KNO730" s="169"/>
      <c r="KNP730" s="169"/>
      <c r="KNQ730" s="169"/>
      <c r="KNR730" s="169"/>
      <c r="KNS730" s="169"/>
      <c r="KNT730" s="169"/>
      <c r="KNU730" s="169"/>
      <c r="KNV730" s="169"/>
      <c r="KNW730" s="169"/>
      <c r="KNX730" s="169"/>
      <c r="KNY730" s="169"/>
      <c r="KNZ730" s="169"/>
      <c r="KOA730" s="169"/>
      <c r="KOB730" s="169"/>
      <c r="KOC730" s="169"/>
      <c r="KOD730" s="169"/>
      <c r="KOE730" s="169"/>
      <c r="KOF730" s="169"/>
      <c r="KOG730" s="169"/>
      <c r="KOH730" s="169"/>
      <c r="KOI730" s="169"/>
      <c r="KOJ730" s="169"/>
      <c r="KOK730" s="169"/>
      <c r="KOL730" s="169"/>
      <c r="KOM730" s="169"/>
      <c r="KON730" s="169"/>
      <c r="KOO730" s="169"/>
      <c r="KOP730" s="169"/>
      <c r="KOQ730" s="169"/>
      <c r="KOR730" s="169"/>
      <c r="KOS730" s="546"/>
      <c r="KOT730" s="546"/>
      <c r="KOU730" s="546"/>
      <c r="KOV730" s="546"/>
      <c r="KOW730" s="546"/>
      <c r="KOX730" s="546"/>
      <c r="KOY730" s="546"/>
      <c r="KOZ730" s="546"/>
      <c r="KPA730" s="546"/>
      <c r="KPB730" s="546"/>
      <c r="KPC730" s="546"/>
      <c r="KPD730" s="546"/>
      <c r="KPE730" s="546"/>
      <c r="KPF730" s="546"/>
      <c r="KPG730" s="546"/>
      <c r="KPH730" s="546"/>
      <c r="KPI730" s="546"/>
      <c r="KPJ730" s="546"/>
      <c r="KPK730" s="546"/>
      <c r="KPL730" s="546"/>
      <c r="KPM730" s="546"/>
      <c r="KPN730" s="546"/>
      <c r="KPO730" s="546"/>
      <c r="KPP730" s="546"/>
      <c r="KPQ730" s="89"/>
      <c r="KPR730" s="89"/>
      <c r="KPS730" s="89"/>
      <c r="KPT730" s="89"/>
      <c r="KPU730" s="89"/>
      <c r="KPV730" s="546"/>
      <c r="KPW730" s="546"/>
      <c r="KPX730" s="89"/>
      <c r="KPY730" s="89"/>
      <c r="KPZ730" s="546"/>
      <c r="KQA730" s="546"/>
      <c r="KQB730" s="89"/>
      <c r="KQC730" s="89"/>
      <c r="KQD730" s="546"/>
      <c r="KQE730" s="546"/>
      <c r="KQF730" s="546"/>
      <c r="KQG730" s="546"/>
      <c r="KQH730" s="546"/>
      <c r="KQI730" s="546"/>
      <c r="KQJ730" s="546"/>
      <c r="KQK730" s="89"/>
      <c r="KQL730" s="89"/>
      <c r="KQM730" s="546"/>
      <c r="KQN730" s="546"/>
      <c r="KQO730" s="89"/>
      <c r="KQP730" s="89"/>
      <c r="KQQ730" s="546"/>
      <c r="KQR730" s="546"/>
      <c r="KQS730" s="546"/>
      <c r="KQT730" s="546"/>
      <c r="KQU730" s="546"/>
      <c r="KQV730" s="204"/>
      <c r="KQW730" s="108"/>
      <c r="KQX730" s="546"/>
      <c r="KQY730" s="546"/>
      <c r="KQZ730" s="546"/>
      <c r="KRA730" s="546"/>
      <c r="KRB730" s="546"/>
      <c r="KRC730" s="546"/>
      <c r="KRD730" s="546"/>
      <c r="KRE730" s="169"/>
      <c r="KRF730" s="169"/>
      <c r="KRG730" s="169"/>
      <c r="KRH730" s="169"/>
      <c r="KRI730" s="169"/>
      <c r="KRJ730" s="169"/>
      <c r="KRK730" s="169"/>
      <c r="KRL730" s="169"/>
      <c r="KRM730" s="169"/>
      <c r="KRN730" s="169"/>
      <c r="KRO730" s="169"/>
      <c r="KRP730" s="169"/>
      <c r="KRQ730" s="169"/>
      <c r="KRR730" s="169"/>
      <c r="KRS730" s="169"/>
      <c r="KRT730" s="169"/>
      <c r="KRU730" s="169"/>
      <c r="KRV730" s="169"/>
      <c r="KRW730" s="169"/>
      <c r="KRX730" s="169"/>
      <c r="KRY730" s="169"/>
      <c r="KRZ730" s="169"/>
      <c r="KSA730" s="169"/>
      <c r="KSB730" s="169"/>
      <c r="KSC730" s="169"/>
      <c r="KSD730" s="169"/>
      <c r="KSE730" s="169"/>
      <c r="KSF730" s="169"/>
      <c r="KSG730" s="169"/>
      <c r="KSH730" s="169"/>
      <c r="KSI730" s="169"/>
      <c r="KSJ730" s="169"/>
      <c r="KSK730" s="169"/>
      <c r="KSL730" s="169"/>
      <c r="KSM730" s="169"/>
      <c r="KSN730" s="169"/>
      <c r="KSO730" s="169"/>
      <c r="KSP730" s="169"/>
      <c r="KSQ730" s="169"/>
      <c r="KSR730" s="169"/>
      <c r="KSS730" s="169"/>
      <c r="KST730" s="169"/>
      <c r="KSU730" s="169"/>
      <c r="KSV730" s="169"/>
      <c r="KSW730" s="546"/>
      <c r="KSX730" s="546"/>
      <c r="KSY730" s="546"/>
      <c r="KSZ730" s="546"/>
      <c r="KTA730" s="546"/>
      <c r="KTB730" s="546"/>
      <c r="KTC730" s="546"/>
      <c r="KTD730" s="546"/>
      <c r="KTE730" s="546"/>
      <c r="KTF730" s="546"/>
      <c r="KTG730" s="546"/>
      <c r="KTH730" s="546"/>
      <c r="KTI730" s="546"/>
      <c r="KTJ730" s="546"/>
      <c r="KTK730" s="546"/>
      <c r="KTL730" s="546"/>
      <c r="KTM730" s="546"/>
      <c r="KTN730" s="546"/>
      <c r="KTO730" s="546"/>
      <c r="KTP730" s="546"/>
      <c r="KTQ730" s="546"/>
      <c r="KTR730" s="546"/>
      <c r="KTS730" s="546"/>
      <c r="KTT730" s="546"/>
      <c r="KTU730" s="89"/>
      <c r="KTV730" s="89"/>
      <c r="KTW730" s="89"/>
      <c r="KTX730" s="89"/>
      <c r="KTY730" s="89"/>
      <c r="KTZ730" s="546"/>
      <c r="KUA730" s="546"/>
      <c r="KUB730" s="89"/>
      <c r="KUC730" s="89"/>
      <c r="KUD730" s="546"/>
      <c r="KUE730" s="546"/>
      <c r="KUF730" s="89"/>
      <c r="KUG730" s="89"/>
      <c r="KUH730" s="546"/>
      <c r="KUI730" s="546"/>
      <c r="KUJ730" s="546"/>
      <c r="KUK730" s="546"/>
      <c r="KUL730" s="546"/>
      <c r="KUM730" s="546"/>
      <c r="KUN730" s="546"/>
      <c r="KUO730" s="89"/>
      <c r="KUP730" s="89"/>
      <c r="KUQ730" s="546"/>
      <c r="KUR730" s="546"/>
      <c r="KUS730" s="89"/>
      <c r="KUT730" s="89"/>
      <c r="KUU730" s="546"/>
      <c r="KUV730" s="546"/>
      <c r="KUW730" s="546"/>
      <c r="KUX730" s="546"/>
      <c r="KUY730" s="546"/>
      <c r="KUZ730" s="204"/>
      <c r="KVA730" s="108"/>
      <c r="KVB730" s="546"/>
      <c r="KVC730" s="546"/>
      <c r="KVD730" s="546"/>
      <c r="KVE730" s="546"/>
      <c r="KVF730" s="546"/>
      <c r="KVG730" s="546"/>
      <c r="KVH730" s="546"/>
      <c r="KVI730" s="169"/>
      <c r="KVJ730" s="169"/>
      <c r="KVK730" s="169"/>
      <c r="KVL730" s="169"/>
      <c r="KVM730" s="169"/>
      <c r="KVN730" s="169"/>
      <c r="KVO730" s="169"/>
      <c r="KVP730" s="169"/>
      <c r="KVQ730" s="169"/>
      <c r="KVR730" s="169"/>
      <c r="KVS730" s="169"/>
      <c r="KVT730" s="169"/>
      <c r="KVU730" s="169"/>
      <c r="KVV730" s="169"/>
      <c r="KVW730" s="169"/>
      <c r="KVX730" s="169"/>
      <c r="KVY730" s="169"/>
      <c r="KVZ730" s="169"/>
      <c r="KWA730" s="169"/>
      <c r="KWB730" s="169"/>
      <c r="KWC730" s="169"/>
      <c r="KWD730" s="169"/>
      <c r="KWE730" s="169"/>
      <c r="KWF730" s="169"/>
      <c r="KWG730" s="169"/>
      <c r="KWH730" s="169"/>
      <c r="KWI730" s="169"/>
      <c r="KWJ730" s="169"/>
      <c r="KWK730" s="169"/>
      <c r="KWL730" s="169"/>
      <c r="KWM730" s="169"/>
      <c r="KWN730" s="169"/>
      <c r="KWO730" s="169"/>
      <c r="KWP730" s="169"/>
      <c r="KWQ730" s="169"/>
      <c r="KWR730" s="169"/>
      <c r="KWS730" s="169"/>
      <c r="KWT730" s="169"/>
      <c r="KWU730" s="169"/>
      <c r="KWV730" s="169"/>
      <c r="KWW730" s="169"/>
      <c r="KWX730" s="169"/>
      <c r="KWY730" s="169"/>
      <c r="KWZ730" s="169"/>
      <c r="KXA730" s="546"/>
      <c r="KXB730" s="546"/>
      <c r="KXC730" s="546"/>
      <c r="KXD730" s="546"/>
      <c r="KXE730" s="546"/>
      <c r="KXF730" s="546"/>
      <c r="KXG730" s="546"/>
      <c r="KXH730" s="546"/>
      <c r="KXI730" s="546"/>
      <c r="KXJ730" s="546"/>
      <c r="KXK730" s="546"/>
      <c r="KXL730" s="546"/>
      <c r="KXM730" s="546"/>
      <c r="KXN730" s="546"/>
      <c r="KXO730" s="546"/>
      <c r="KXP730" s="546"/>
      <c r="KXQ730" s="546"/>
      <c r="KXR730" s="546"/>
      <c r="KXS730" s="546"/>
      <c r="KXT730" s="546"/>
      <c r="KXU730" s="546"/>
      <c r="KXV730" s="546"/>
      <c r="KXW730" s="546"/>
      <c r="KXX730" s="546"/>
      <c r="KXY730" s="89"/>
      <c r="KXZ730" s="89"/>
      <c r="KYA730" s="89"/>
      <c r="KYB730" s="89"/>
      <c r="KYC730" s="89"/>
      <c r="KYD730" s="546"/>
      <c r="KYE730" s="546"/>
      <c r="KYF730" s="89"/>
      <c r="KYG730" s="89"/>
      <c r="KYH730" s="546"/>
      <c r="KYI730" s="546"/>
      <c r="KYJ730" s="89"/>
      <c r="KYK730" s="89"/>
      <c r="KYL730" s="546"/>
      <c r="KYM730" s="546"/>
      <c r="KYN730" s="546"/>
      <c r="KYO730" s="546"/>
      <c r="KYP730" s="546"/>
      <c r="KYQ730" s="546"/>
      <c r="KYR730" s="546"/>
      <c r="KYS730" s="89"/>
      <c r="KYT730" s="89"/>
      <c r="KYU730" s="546"/>
      <c r="KYV730" s="546"/>
      <c r="KYW730" s="89"/>
      <c r="KYX730" s="89"/>
      <c r="KYY730" s="546"/>
      <c r="KYZ730" s="546"/>
      <c r="KZA730" s="546"/>
      <c r="KZB730" s="546"/>
      <c r="KZC730" s="546"/>
      <c r="KZD730" s="204"/>
      <c r="KZE730" s="108"/>
      <c r="KZF730" s="546"/>
      <c r="KZG730" s="546"/>
      <c r="KZH730" s="546"/>
      <c r="KZI730" s="546"/>
      <c r="KZJ730" s="546"/>
      <c r="KZK730" s="546"/>
      <c r="KZL730" s="546"/>
      <c r="KZM730" s="169"/>
      <c r="KZN730" s="169"/>
      <c r="KZO730" s="169"/>
      <c r="KZP730" s="169"/>
      <c r="KZQ730" s="169"/>
      <c r="KZR730" s="169"/>
      <c r="KZS730" s="169"/>
      <c r="KZT730" s="169"/>
      <c r="KZU730" s="169"/>
      <c r="KZV730" s="169"/>
      <c r="KZW730" s="169"/>
      <c r="KZX730" s="169"/>
      <c r="KZY730" s="169"/>
      <c r="KZZ730" s="169"/>
      <c r="LAA730" s="169"/>
      <c r="LAB730" s="169"/>
      <c r="LAC730" s="169"/>
      <c r="LAD730" s="169"/>
      <c r="LAE730" s="169"/>
      <c r="LAF730" s="169"/>
      <c r="LAG730" s="169"/>
      <c r="LAH730" s="169"/>
      <c r="LAI730" s="169"/>
      <c r="LAJ730" s="169"/>
      <c r="LAK730" s="169"/>
      <c r="LAL730" s="169"/>
      <c r="LAM730" s="169"/>
      <c r="LAN730" s="169"/>
      <c r="LAO730" s="169"/>
      <c r="LAP730" s="169"/>
      <c r="LAQ730" s="169"/>
      <c r="LAR730" s="169"/>
      <c r="LAS730" s="169"/>
      <c r="LAT730" s="169"/>
      <c r="LAU730" s="169"/>
      <c r="LAV730" s="169"/>
      <c r="LAW730" s="169"/>
      <c r="LAX730" s="169"/>
      <c r="LAY730" s="169"/>
      <c r="LAZ730" s="169"/>
      <c r="LBA730" s="169"/>
      <c r="LBB730" s="169"/>
      <c r="LBC730" s="169"/>
      <c r="LBD730" s="169"/>
      <c r="LBE730" s="546"/>
      <c r="LBF730" s="546"/>
      <c r="LBG730" s="546"/>
      <c r="LBH730" s="546"/>
      <c r="LBI730" s="546"/>
      <c r="LBJ730" s="546"/>
      <c r="LBK730" s="546"/>
      <c r="LBL730" s="546"/>
      <c r="LBM730" s="546"/>
      <c r="LBN730" s="546"/>
      <c r="LBO730" s="546"/>
      <c r="LBP730" s="546"/>
      <c r="LBQ730" s="546"/>
      <c r="LBR730" s="546"/>
      <c r="LBS730" s="546"/>
      <c r="LBT730" s="546"/>
      <c r="LBU730" s="546"/>
      <c r="LBV730" s="546"/>
      <c r="LBW730" s="546"/>
      <c r="LBX730" s="546"/>
      <c r="LBY730" s="546"/>
      <c r="LBZ730" s="546"/>
      <c r="LCA730" s="546"/>
      <c r="LCB730" s="546"/>
      <c r="LCC730" s="89"/>
      <c r="LCD730" s="89"/>
      <c r="LCE730" s="89"/>
      <c r="LCF730" s="89"/>
      <c r="LCG730" s="89"/>
      <c r="LCH730" s="546"/>
      <c r="LCI730" s="546"/>
      <c r="LCJ730" s="89"/>
      <c r="LCK730" s="89"/>
      <c r="LCL730" s="546"/>
      <c r="LCM730" s="546"/>
      <c r="LCN730" s="89"/>
      <c r="LCO730" s="89"/>
      <c r="LCP730" s="546"/>
      <c r="LCQ730" s="546"/>
      <c r="LCR730" s="546"/>
      <c r="LCS730" s="546"/>
      <c r="LCT730" s="546"/>
      <c r="LCU730" s="546"/>
      <c r="LCV730" s="546"/>
      <c r="LCW730" s="89"/>
      <c r="LCX730" s="89"/>
      <c r="LCY730" s="546"/>
      <c r="LCZ730" s="546"/>
      <c r="LDA730" s="89"/>
      <c r="LDB730" s="89"/>
      <c r="LDC730" s="546"/>
      <c r="LDD730" s="546"/>
      <c r="LDE730" s="546"/>
      <c r="LDF730" s="546"/>
      <c r="LDG730" s="546"/>
      <c r="LDH730" s="204"/>
      <c r="LDI730" s="108"/>
      <c r="LDJ730" s="546"/>
      <c r="LDK730" s="546"/>
      <c r="LDL730" s="546"/>
      <c r="LDM730" s="546"/>
      <c r="LDN730" s="546"/>
      <c r="LDO730" s="546"/>
      <c r="LDP730" s="546"/>
      <c r="LDQ730" s="169"/>
      <c r="LDR730" s="169"/>
      <c r="LDS730" s="169"/>
      <c r="LDT730" s="169"/>
      <c r="LDU730" s="169"/>
      <c r="LDV730" s="169"/>
      <c r="LDW730" s="169"/>
      <c r="LDX730" s="169"/>
      <c r="LDY730" s="169"/>
      <c r="LDZ730" s="169"/>
      <c r="LEA730" s="169"/>
      <c r="LEB730" s="169"/>
      <c r="LEC730" s="169"/>
      <c r="LED730" s="169"/>
      <c r="LEE730" s="169"/>
      <c r="LEF730" s="169"/>
      <c r="LEG730" s="169"/>
      <c r="LEH730" s="169"/>
      <c r="LEI730" s="169"/>
      <c r="LEJ730" s="169"/>
      <c r="LEK730" s="169"/>
      <c r="LEL730" s="169"/>
      <c r="LEM730" s="169"/>
      <c r="LEN730" s="169"/>
      <c r="LEO730" s="169"/>
      <c r="LEP730" s="169"/>
      <c r="LEQ730" s="169"/>
      <c r="LER730" s="169"/>
      <c r="LES730" s="169"/>
      <c r="LET730" s="169"/>
      <c r="LEU730" s="169"/>
      <c r="LEV730" s="169"/>
      <c r="LEW730" s="169"/>
      <c r="LEX730" s="169"/>
      <c r="LEY730" s="169"/>
      <c r="LEZ730" s="169"/>
      <c r="LFA730" s="169"/>
      <c r="LFB730" s="169"/>
      <c r="LFC730" s="169"/>
      <c r="LFD730" s="169"/>
      <c r="LFE730" s="169"/>
      <c r="LFF730" s="169"/>
      <c r="LFG730" s="169"/>
      <c r="LFH730" s="169"/>
      <c r="LFI730" s="546"/>
      <c r="LFJ730" s="546"/>
      <c r="LFK730" s="546"/>
      <c r="LFL730" s="546"/>
      <c r="LFM730" s="546"/>
      <c r="LFN730" s="546"/>
      <c r="LFO730" s="546"/>
      <c r="LFP730" s="546"/>
      <c r="LFQ730" s="546"/>
      <c r="LFR730" s="546"/>
      <c r="LFS730" s="546"/>
      <c r="LFT730" s="546"/>
      <c r="LFU730" s="546"/>
      <c r="LFV730" s="546"/>
      <c r="LFW730" s="546"/>
      <c r="LFX730" s="546"/>
      <c r="LFY730" s="546"/>
      <c r="LFZ730" s="546"/>
      <c r="LGA730" s="546"/>
      <c r="LGB730" s="546"/>
      <c r="LGC730" s="546"/>
      <c r="LGD730" s="546"/>
      <c r="LGE730" s="546"/>
      <c r="LGF730" s="546"/>
      <c r="LGG730" s="89"/>
      <c r="LGH730" s="89"/>
      <c r="LGI730" s="89"/>
      <c r="LGJ730" s="89"/>
      <c r="LGK730" s="89"/>
      <c r="LGL730" s="546"/>
      <c r="LGM730" s="546"/>
      <c r="LGN730" s="89"/>
      <c r="LGO730" s="89"/>
      <c r="LGP730" s="546"/>
      <c r="LGQ730" s="546"/>
      <c r="LGR730" s="89"/>
      <c r="LGS730" s="89"/>
      <c r="LGT730" s="546"/>
      <c r="LGU730" s="546"/>
      <c r="LGV730" s="546"/>
      <c r="LGW730" s="546"/>
      <c r="LGX730" s="546"/>
      <c r="LGY730" s="546"/>
      <c r="LGZ730" s="546"/>
      <c r="LHA730" s="89"/>
      <c r="LHB730" s="89"/>
      <c r="LHC730" s="546"/>
      <c r="LHD730" s="546"/>
      <c r="LHE730" s="89"/>
      <c r="LHF730" s="89"/>
      <c r="LHG730" s="546"/>
      <c r="LHH730" s="546"/>
      <c r="LHI730" s="546"/>
      <c r="LHJ730" s="546"/>
      <c r="LHK730" s="546"/>
      <c r="LHL730" s="204"/>
      <c r="LHM730" s="108"/>
      <c r="LHN730" s="546"/>
      <c r="LHO730" s="546"/>
      <c r="LHP730" s="546"/>
      <c r="LHQ730" s="546"/>
      <c r="LHR730" s="546"/>
      <c r="LHS730" s="546"/>
      <c r="LHT730" s="546"/>
      <c r="LHU730" s="169"/>
      <c r="LHV730" s="169"/>
      <c r="LHW730" s="169"/>
      <c r="LHX730" s="169"/>
      <c r="LHY730" s="169"/>
      <c r="LHZ730" s="169"/>
      <c r="LIA730" s="169"/>
      <c r="LIB730" s="169"/>
      <c r="LIC730" s="169"/>
      <c r="LID730" s="169"/>
      <c r="LIE730" s="169"/>
      <c r="LIF730" s="169"/>
      <c r="LIG730" s="169"/>
      <c r="LIH730" s="169"/>
      <c r="LII730" s="169"/>
      <c r="LIJ730" s="169"/>
      <c r="LIK730" s="169"/>
      <c r="LIL730" s="169"/>
      <c r="LIM730" s="169"/>
      <c r="LIN730" s="169"/>
      <c r="LIO730" s="169"/>
      <c r="LIP730" s="169"/>
      <c r="LIQ730" s="169"/>
      <c r="LIR730" s="169"/>
      <c r="LIS730" s="169"/>
      <c r="LIT730" s="169"/>
      <c r="LIU730" s="169"/>
      <c r="LIV730" s="169"/>
      <c r="LIW730" s="169"/>
      <c r="LIX730" s="169"/>
      <c r="LIY730" s="169"/>
      <c r="LIZ730" s="169"/>
      <c r="LJA730" s="169"/>
      <c r="LJB730" s="169"/>
      <c r="LJC730" s="169"/>
      <c r="LJD730" s="169"/>
      <c r="LJE730" s="169"/>
      <c r="LJF730" s="169"/>
      <c r="LJG730" s="169"/>
      <c r="LJH730" s="169"/>
      <c r="LJI730" s="169"/>
      <c r="LJJ730" s="169"/>
      <c r="LJK730" s="169"/>
      <c r="LJL730" s="169"/>
      <c r="LJM730" s="546"/>
      <c r="LJN730" s="546"/>
      <c r="LJO730" s="546"/>
      <c r="LJP730" s="546"/>
      <c r="LJQ730" s="546"/>
      <c r="LJR730" s="546"/>
      <c r="LJS730" s="546"/>
      <c r="LJT730" s="546"/>
      <c r="LJU730" s="546"/>
      <c r="LJV730" s="546"/>
      <c r="LJW730" s="546"/>
      <c r="LJX730" s="546"/>
      <c r="LJY730" s="546"/>
      <c r="LJZ730" s="546"/>
      <c r="LKA730" s="546"/>
      <c r="LKB730" s="546"/>
      <c r="LKC730" s="546"/>
      <c r="LKD730" s="546"/>
      <c r="LKE730" s="546"/>
      <c r="LKF730" s="546"/>
      <c r="LKG730" s="546"/>
      <c r="LKH730" s="546"/>
      <c r="LKI730" s="546"/>
      <c r="LKJ730" s="546"/>
      <c r="LKK730" s="89"/>
      <c r="LKL730" s="89"/>
      <c r="LKM730" s="89"/>
      <c r="LKN730" s="89"/>
      <c r="LKO730" s="89"/>
      <c r="LKP730" s="546"/>
      <c r="LKQ730" s="546"/>
      <c r="LKR730" s="89"/>
      <c r="LKS730" s="89"/>
      <c r="LKT730" s="546"/>
      <c r="LKU730" s="546"/>
      <c r="LKV730" s="89"/>
      <c r="LKW730" s="89"/>
      <c r="LKX730" s="546"/>
      <c r="LKY730" s="546"/>
      <c r="LKZ730" s="546"/>
      <c r="LLA730" s="546"/>
      <c r="LLB730" s="546"/>
      <c r="LLC730" s="546"/>
      <c r="LLD730" s="546"/>
      <c r="LLE730" s="89"/>
      <c r="LLF730" s="89"/>
      <c r="LLG730" s="546"/>
      <c r="LLH730" s="546"/>
      <c r="LLI730" s="89"/>
      <c r="LLJ730" s="89"/>
      <c r="LLK730" s="546"/>
      <c r="LLL730" s="546"/>
      <c r="LLM730" s="546"/>
      <c r="LLN730" s="546"/>
      <c r="LLO730" s="546"/>
      <c r="LLP730" s="204"/>
      <c r="LLQ730" s="108"/>
      <c r="LLR730" s="546"/>
      <c r="LLS730" s="546"/>
      <c r="LLT730" s="546"/>
      <c r="LLU730" s="546"/>
      <c r="LLV730" s="546"/>
      <c r="LLW730" s="546"/>
      <c r="LLX730" s="546"/>
      <c r="LLY730" s="169"/>
      <c r="LLZ730" s="169"/>
      <c r="LMA730" s="169"/>
      <c r="LMB730" s="169"/>
      <c r="LMC730" s="169"/>
      <c r="LMD730" s="169"/>
      <c r="LME730" s="169"/>
      <c r="LMF730" s="169"/>
      <c r="LMG730" s="169"/>
      <c r="LMH730" s="169"/>
      <c r="LMI730" s="169"/>
      <c r="LMJ730" s="169"/>
      <c r="LMK730" s="169"/>
      <c r="LML730" s="169"/>
      <c r="LMM730" s="169"/>
      <c r="LMN730" s="169"/>
      <c r="LMO730" s="169"/>
      <c r="LMP730" s="169"/>
      <c r="LMQ730" s="169"/>
      <c r="LMR730" s="169"/>
      <c r="LMS730" s="169"/>
      <c r="LMT730" s="169"/>
      <c r="LMU730" s="169"/>
      <c r="LMV730" s="169"/>
      <c r="LMW730" s="169"/>
      <c r="LMX730" s="169"/>
      <c r="LMY730" s="169"/>
      <c r="LMZ730" s="169"/>
      <c r="LNA730" s="169"/>
      <c r="LNB730" s="169"/>
      <c r="LNC730" s="169"/>
      <c r="LND730" s="169"/>
      <c r="LNE730" s="169"/>
      <c r="LNF730" s="169"/>
      <c r="LNG730" s="169"/>
      <c r="LNH730" s="169"/>
      <c r="LNI730" s="169"/>
      <c r="LNJ730" s="169"/>
      <c r="LNK730" s="169"/>
      <c r="LNL730" s="169"/>
      <c r="LNM730" s="169"/>
      <c r="LNN730" s="169"/>
      <c r="LNO730" s="169"/>
      <c r="LNP730" s="169"/>
      <c r="LNQ730" s="546"/>
      <c r="LNR730" s="546"/>
      <c r="LNS730" s="546"/>
      <c r="LNT730" s="546"/>
      <c r="LNU730" s="546"/>
      <c r="LNV730" s="546"/>
      <c r="LNW730" s="546"/>
      <c r="LNX730" s="546"/>
      <c r="LNY730" s="546"/>
      <c r="LNZ730" s="546"/>
      <c r="LOA730" s="546"/>
      <c r="LOB730" s="546"/>
      <c r="LOC730" s="546"/>
      <c r="LOD730" s="546"/>
      <c r="LOE730" s="546"/>
      <c r="LOF730" s="546"/>
      <c r="LOG730" s="546"/>
      <c r="LOH730" s="546"/>
      <c r="LOI730" s="546"/>
      <c r="LOJ730" s="546"/>
      <c r="LOK730" s="546"/>
      <c r="LOL730" s="546"/>
      <c r="LOM730" s="546"/>
      <c r="LON730" s="546"/>
      <c r="LOO730" s="89"/>
      <c r="LOP730" s="89"/>
      <c r="LOQ730" s="89"/>
      <c r="LOR730" s="89"/>
      <c r="LOS730" s="89"/>
      <c r="LOT730" s="546"/>
      <c r="LOU730" s="546"/>
      <c r="LOV730" s="89"/>
      <c r="LOW730" s="89"/>
      <c r="LOX730" s="546"/>
      <c r="LOY730" s="546"/>
      <c r="LOZ730" s="89"/>
      <c r="LPA730" s="89"/>
      <c r="LPB730" s="546"/>
      <c r="LPC730" s="546"/>
      <c r="LPD730" s="546"/>
      <c r="LPE730" s="546"/>
      <c r="LPF730" s="546"/>
      <c r="LPG730" s="546"/>
      <c r="LPH730" s="546"/>
      <c r="LPI730" s="89"/>
      <c r="LPJ730" s="89"/>
      <c r="LPK730" s="546"/>
      <c r="LPL730" s="546"/>
      <c r="LPM730" s="89"/>
      <c r="LPN730" s="89"/>
      <c r="LPO730" s="546"/>
      <c r="LPP730" s="546"/>
      <c r="LPQ730" s="546"/>
      <c r="LPR730" s="546"/>
      <c r="LPS730" s="546"/>
      <c r="LPT730" s="204"/>
      <c r="LPU730" s="108"/>
      <c r="LPV730" s="546"/>
      <c r="LPW730" s="546"/>
      <c r="LPX730" s="546"/>
      <c r="LPY730" s="546"/>
      <c r="LPZ730" s="546"/>
      <c r="LQA730" s="546"/>
      <c r="LQB730" s="546"/>
      <c r="LQC730" s="169"/>
      <c r="LQD730" s="169"/>
      <c r="LQE730" s="169"/>
      <c r="LQF730" s="169"/>
      <c r="LQG730" s="169"/>
      <c r="LQH730" s="169"/>
      <c r="LQI730" s="169"/>
      <c r="LQJ730" s="169"/>
      <c r="LQK730" s="169"/>
      <c r="LQL730" s="169"/>
      <c r="LQM730" s="169"/>
      <c r="LQN730" s="169"/>
      <c r="LQO730" s="169"/>
      <c r="LQP730" s="169"/>
      <c r="LQQ730" s="169"/>
      <c r="LQR730" s="169"/>
      <c r="LQS730" s="169"/>
      <c r="LQT730" s="169"/>
      <c r="LQU730" s="169"/>
      <c r="LQV730" s="169"/>
      <c r="LQW730" s="169"/>
      <c r="LQX730" s="169"/>
      <c r="LQY730" s="169"/>
      <c r="LQZ730" s="169"/>
      <c r="LRA730" s="169"/>
      <c r="LRB730" s="169"/>
      <c r="LRC730" s="169"/>
      <c r="LRD730" s="169"/>
      <c r="LRE730" s="169"/>
      <c r="LRF730" s="169"/>
      <c r="LRG730" s="169"/>
      <c r="LRH730" s="169"/>
      <c r="LRI730" s="169"/>
      <c r="LRJ730" s="169"/>
      <c r="LRK730" s="169"/>
      <c r="LRL730" s="169"/>
      <c r="LRM730" s="169"/>
      <c r="LRN730" s="169"/>
      <c r="LRO730" s="169"/>
      <c r="LRP730" s="169"/>
      <c r="LRQ730" s="169"/>
      <c r="LRR730" s="169"/>
      <c r="LRS730" s="169"/>
      <c r="LRT730" s="169"/>
      <c r="LRU730" s="546"/>
      <c r="LRV730" s="546"/>
      <c r="LRW730" s="546"/>
      <c r="LRX730" s="546"/>
      <c r="LRY730" s="546"/>
      <c r="LRZ730" s="546"/>
      <c r="LSA730" s="546"/>
      <c r="LSB730" s="546"/>
      <c r="LSC730" s="546"/>
      <c r="LSD730" s="546"/>
      <c r="LSE730" s="546"/>
      <c r="LSF730" s="546"/>
      <c r="LSG730" s="546"/>
      <c r="LSH730" s="546"/>
      <c r="LSI730" s="546"/>
      <c r="LSJ730" s="546"/>
      <c r="LSK730" s="546"/>
      <c r="LSL730" s="546"/>
      <c r="LSM730" s="546"/>
      <c r="LSN730" s="546"/>
      <c r="LSO730" s="546"/>
      <c r="LSP730" s="546"/>
      <c r="LSQ730" s="546"/>
      <c r="LSR730" s="546"/>
      <c r="LSS730" s="89"/>
      <c r="LST730" s="89"/>
      <c r="LSU730" s="89"/>
      <c r="LSV730" s="89"/>
      <c r="LSW730" s="89"/>
      <c r="LSX730" s="546"/>
      <c r="LSY730" s="546"/>
      <c r="LSZ730" s="89"/>
      <c r="LTA730" s="89"/>
      <c r="LTB730" s="546"/>
      <c r="LTC730" s="546"/>
      <c r="LTD730" s="89"/>
      <c r="LTE730" s="89"/>
      <c r="LTF730" s="546"/>
      <c r="LTG730" s="546"/>
      <c r="LTH730" s="546"/>
      <c r="LTI730" s="546"/>
      <c r="LTJ730" s="546"/>
      <c r="LTK730" s="546"/>
      <c r="LTL730" s="546"/>
      <c r="LTM730" s="89"/>
      <c r="LTN730" s="89"/>
      <c r="LTO730" s="546"/>
      <c r="LTP730" s="546"/>
      <c r="LTQ730" s="89"/>
      <c r="LTR730" s="89"/>
      <c r="LTS730" s="546"/>
      <c r="LTT730" s="546"/>
      <c r="LTU730" s="546"/>
      <c r="LTV730" s="546"/>
      <c r="LTW730" s="546"/>
      <c r="LTX730" s="204"/>
      <c r="LTY730" s="108"/>
      <c r="LTZ730" s="546"/>
      <c r="LUA730" s="546"/>
      <c r="LUB730" s="546"/>
      <c r="LUC730" s="546"/>
      <c r="LUD730" s="546"/>
      <c r="LUE730" s="546"/>
      <c r="LUF730" s="546"/>
      <c r="LUG730" s="169"/>
      <c r="LUH730" s="169"/>
      <c r="LUI730" s="169"/>
      <c r="LUJ730" s="169"/>
      <c r="LUK730" s="169"/>
      <c r="LUL730" s="169"/>
      <c r="LUM730" s="169"/>
      <c r="LUN730" s="169"/>
      <c r="LUO730" s="169"/>
      <c r="LUP730" s="169"/>
      <c r="LUQ730" s="169"/>
      <c r="LUR730" s="169"/>
      <c r="LUS730" s="169"/>
      <c r="LUT730" s="169"/>
      <c r="LUU730" s="169"/>
      <c r="LUV730" s="169"/>
      <c r="LUW730" s="169"/>
      <c r="LUX730" s="169"/>
      <c r="LUY730" s="169"/>
      <c r="LUZ730" s="169"/>
      <c r="LVA730" s="169"/>
      <c r="LVB730" s="169"/>
      <c r="LVC730" s="169"/>
      <c r="LVD730" s="169"/>
      <c r="LVE730" s="169"/>
      <c r="LVF730" s="169"/>
      <c r="LVG730" s="169"/>
      <c r="LVH730" s="169"/>
      <c r="LVI730" s="169"/>
      <c r="LVJ730" s="169"/>
      <c r="LVK730" s="169"/>
      <c r="LVL730" s="169"/>
      <c r="LVM730" s="169"/>
      <c r="LVN730" s="169"/>
      <c r="LVO730" s="169"/>
      <c r="LVP730" s="169"/>
      <c r="LVQ730" s="169"/>
      <c r="LVR730" s="169"/>
      <c r="LVS730" s="169"/>
      <c r="LVT730" s="169"/>
      <c r="LVU730" s="169"/>
      <c r="LVV730" s="169"/>
      <c r="LVW730" s="169"/>
      <c r="LVX730" s="169"/>
      <c r="LVY730" s="546"/>
      <c r="LVZ730" s="546"/>
      <c r="LWA730" s="546"/>
      <c r="LWB730" s="546"/>
      <c r="LWC730" s="546"/>
      <c r="LWD730" s="546"/>
      <c r="LWE730" s="546"/>
      <c r="LWF730" s="546"/>
      <c r="LWG730" s="546"/>
      <c r="LWH730" s="546"/>
      <c r="LWI730" s="546"/>
      <c r="LWJ730" s="546"/>
      <c r="LWK730" s="546"/>
      <c r="LWL730" s="546"/>
      <c r="LWM730" s="546"/>
      <c r="LWN730" s="546"/>
      <c r="LWO730" s="546"/>
      <c r="LWP730" s="546"/>
      <c r="LWQ730" s="546"/>
      <c r="LWR730" s="546"/>
      <c r="LWS730" s="546"/>
      <c r="LWT730" s="546"/>
      <c r="LWU730" s="546"/>
      <c r="LWV730" s="546"/>
      <c r="LWW730" s="89"/>
      <c r="LWX730" s="89"/>
      <c r="LWY730" s="89"/>
      <c r="LWZ730" s="89"/>
      <c r="LXA730" s="89"/>
      <c r="LXB730" s="546"/>
      <c r="LXC730" s="546"/>
      <c r="LXD730" s="89"/>
      <c r="LXE730" s="89"/>
      <c r="LXF730" s="546"/>
      <c r="LXG730" s="546"/>
      <c r="LXH730" s="89"/>
      <c r="LXI730" s="89"/>
      <c r="LXJ730" s="546"/>
      <c r="LXK730" s="546"/>
      <c r="LXL730" s="546"/>
      <c r="LXM730" s="546"/>
      <c r="LXN730" s="546"/>
      <c r="LXO730" s="546"/>
      <c r="LXP730" s="546"/>
      <c r="LXQ730" s="89"/>
      <c r="LXR730" s="89"/>
      <c r="LXS730" s="546"/>
      <c r="LXT730" s="546"/>
      <c r="LXU730" s="89"/>
      <c r="LXV730" s="89"/>
      <c r="LXW730" s="546"/>
      <c r="LXX730" s="546"/>
      <c r="LXY730" s="546"/>
      <c r="LXZ730" s="546"/>
      <c r="LYA730" s="546"/>
      <c r="LYB730" s="204"/>
      <c r="LYC730" s="108"/>
      <c r="LYD730" s="546"/>
      <c r="LYE730" s="546"/>
      <c r="LYF730" s="546"/>
      <c r="LYG730" s="546"/>
      <c r="LYH730" s="546"/>
      <c r="LYI730" s="546"/>
      <c r="LYJ730" s="546"/>
      <c r="LYK730" s="169"/>
      <c r="LYL730" s="169"/>
      <c r="LYM730" s="169"/>
      <c r="LYN730" s="169"/>
      <c r="LYO730" s="169"/>
      <c r="LYP730" s="169"/>
      <c r="LYQ730" s="169"/>
      <c r="LYR730" s="169"/>
      <c r="LYS730" s="169"/>
      <c r="LYT730" s="169"/>
      <c r="LYU730" s="169"/>
      <c r="LYV730" s="169"/>
      <c r="LYW730" s="169"/>
      <c r="LYX730" s="169"/>
      <c r="LYY730" s="169"/>
      <c r="LYZ730" s="169"/>
      <c r="LZA730" s="169"/>
      <c r="LZB730" s="169"/>
      <c r="LZC730" s="169"/>
      <c r="LZD730" s="169"/>
      <c r="LZE730" s="169"/>
      <c r="LZF730" s="169"/>
      <c r="LZG730" s="169"/>
      <c r="LZH730" s="169"/>
      <c r="LZI730" s="169"/>
      <c r="LZJ730" s="169"/>
      <c r="LZK730" s="169"/>
      <c r="LZL730" s="169"/>
      <c r="LZM730" s="169"/>
      <c r="LZN730" s="169"/>
      <c r="LZO730" s="169"/>
      <c r="LZP730" s="169"/>
      <c r="LZQ730" s="169"/>
      <c r="LZR730" s="169"/>
      <c r="LZS730" s="169"/>
      <c r="LZT730" s="169"/>
      <c r="LZU730" s="169"/>
      <c r="LZV730" s="169"/>
      <c r="LZW730" s="169"/>
      <c r="LZX730" s="169"/>
      <c r="LZY730" s="169"/>
      <c r="LZZ730" s="169"/>
      <c r="MAA730" s="169"/>
      <c r="MAB730" s="169"/>
      <c r="MAC730" s="546"/>
      <c r="MAD730" s="546"/>
      <c r="MAE730" s="546"/>
      <c r="MAF730" s="546"/>
      <c r="MAG730" s="546"/>
      <c r="MAH730" s="546"/>
      <c r="MAI730" s="546"/>
      <c r="MAJ730" s="546"/>
      <c r="MAK730" s="546"/>
      <c r="MAL730" s="546"/>
      <c r="MAM730" s="546"/>
      <c r="MAN730" s="546"/>
      <c r="MAO730" s="546"/>
      <c r="MAP730" s="546"/>
      <c r="MAQ730" s="546"/>
      <c r="MAR730" s="546"/>
      <c r="MAS730" s="546"/>
      <c r="MAT730" s="546"/>
      <c r="MAU730" s="546"/>
      <c r="MAV730" s="546"/>
      <c r="MAW730" s="546"/>
      <c r="MAX730" s="546"/>
      <c r="MAY730" s="546"/>
      <c r="MAZ730" s="546"/>
      <c r="MBA730" s="89"/>
      <c r="MBB730" s="89"/>
      <c r="MBC730" s="89"/>
      <c r="MBD730" s="89"/>
      <c r="MBE730" s="89"/>
      <c r="MBF730" s="546"/>
      <c r="MBG730" s="546"/>
      <c r="MBH730" s="89"/>
      <c r="MBI730" s="89"/>
      <c r="MBJ730" s="546"/>
      <c r="MBK730" s="546"/>
      <c r="MBL730" s="89"/>
      <c r="MBM730" s="89"/>
      <c r="MBN730" s="546"/>
      <c r="MBO730" s="546"/>
      <c r="MBP730" s="546"/>
      <c r="MBQ730" s="546"/>
      <c r="MBR730" s="546"/>
      <c r="MBS730" s="546"/>
      <c r="MBT730" s="546"/>
      <c r="MBU730" s="89"/>
      <c r="MBV730" s="89"/>
      <c r="MBW730" s="546"/>
      <c r="MBX730" s="546"/>
      <c r="MBY730" s="89"/>
      <c r="MBZ730" s="89"/>
      <c r="MCA730" s="546"/>
      <c r="MCB730" s="546"/>
      <c r="MCC730" s="546"/>
      <c r="MCD730" s="546"/>
      <c r="MCE730" s="546"/>
      <c r="MCF730" s="204"/>
      <c r="MCG730" s="108"/>
      <c r="MCH730" s="546"/>
      <c r="MCI730" s="546"/>
      <c r="MCJ730" s="546"/>
      <c r="MCK730" s="546"/>
      <c r="MCL730" s="546"/>
      <c r="MCM730" s="546"/>
      <c r="MCN730" s="546"/>
      <c r="MCO730" s="169"/>
      <c r="MCP730" s="169"/>
      <c r="MCQ730" s="169"/>
      <c r="MCR730" s="169"/>
      <c r="MCS730" s="169"/>
      <c r="MCT730" s="169"/>
      <c r="MCU730" s="169"/>
      <c r="MCV730" s="169"/>
      <c r="MCW730" s="169"/>
      <c r="MCX730" s="169"/>
      <c r="MCY730" s="169"/>
      <c r="MCZ730" s="169"/>
      <c r="MDA730" s="169"/>
      <c r="MDB730" s="169"/>
      <c r="MDC730" s="169"/>
      <c r="MDD730" s="169"/>
      <c r="MDE730" s="169"/>
      <c r="MDF730" s="169"/>
      <c r="MDG730" s="169"/>
      <c r="MDH730" s="169"/>
      <c r="MDI730" s="169"/>
      <c r="MDJ730" s="169"/>
      <c r="MDK730" s="169"/>
      <c r="MDL730" s="169"/>
      <c r="MDM730" s="169"/>
      <c r="MDN730" s="169"/>
      <c r="MDO730" s="169"/>
      <c r="MDP730" s="169"/>
      <c r="MDQ730" s="169"/>
      <c r="MDR730" s="169"/>
      <c r="MDS730" s="169"/>
      <c r="MDT730" s="169"/>
      <c r="MDU730" s="169"/>
      <c r="MDV730" s="169"/>
      <c r="MDW730" s="169"/>
      <c r="MDX730" s="169"/>
      <c r="MDY730" s="169"/>
      <c r="MDZ730" s="169"/>
      <c r="MEA730" s="169"/>
      <c r="MEB730" s="169"/>
      <c r="MEC730" s="169"/>
      <c r="MED730" s="169"/>
      <c r="MEE730" s="169"/>
      <c r="MEF730" s="169"/>
      <c r="MEG730" s="546"/>
      <c r="MEH730" s="546"/>
      <c r="MEI730" s="546"/>
      <c r="MEJ730" s="546"/>
      <c r="MEK730" s="546"/>
      <c r="MEL730" s="546"/>
      <c r="MEM730" s="546"/>
      <c r="MEN730" s="546"/>
      <c r="MEO730" s="546"/>
      <c r="MEP730" s="546"/>
      <c r="MEQ730" s="546"/>
      <c r="MER730" s="546"/>
      <c r="MES730" s="546"/>
      <c r="MET730" s="546"/>
      <c r="MEU730" s="546"/>
      <c r="MEV730" s="546"/>
      <c r="MEW730" s="546"/>
      <c r="MEX730" s="546"/>
      <c r="MEY730" s="546"/>
      <c r="MEZ730" s="546"/>
      <c r="MFA730" s="546"/>
      <c r="MFB730" s="546"/>
      <c r="MFC730" s="546"/>
      <c r="MFD730" s="546"/>
      <c r="MFE730" s="89"/>
      <c r="MFF730" s="89"/>
      <c r="MFG730" s="89"/>
      <c r="MFH730" s="89"/>
      <c r="MFI730" s="89"/>
      <c r="MFJ730" s="546"/>
      <c r="MFK730" s="546"/>
      <c r="MFL730" s="89"/>
      <c r="MFM730" s="89"/>
      <c r="MFN730" s="546"/>
      <c r="MFO730" s="546"/>
      <c r="MFP730" s="89"/>
      <c r="MFQ730" s="89"/>
      <c r="MFR730" s="546"/>
      <c r="MFS730" s="546"/>
      <c r="MFT730" s="546"/>
      <c r="MFU730" s="546"/>
      <c r="MFV730" s="546"/>
      <c r="MFW730" s="546"/>
      <c r="MFX730" s="546"/>
      <c r="MFY730" s="89"/>
      <c r="MFZ730" s="89"/>
      <c r="MGA730" s="546"/>
      <c r="MGB730" s="546"/>
      <c r="MGC730" s="89"/>
      <c r="MGD730" s="89"/>
      <c r="MGE730" s="546"/>
      <c r="MGF730" s="546"/>
      <c r="MGG730" s="546"/>
      <c r="MGH730" s="546"/>
      <c r="MGI730" s="546"/>
      <c r="MGJ730" s="204"/>
      <c r="MGK730" s="108"/>
      <c r="MGL730" s="546"/>
      <c r="MGM730" s="546"/>
      <c r="MGN730" s="546"/>
      <c r="MGO730" s="546"/>
      <c r="MGP730" s="546"/>
      <c r="MGQ730" s="546"/>
      <c r="MGR730" s="546"/>
      <c r="MGS730" s="169"/>
      <c r="MGT730" s="169"/>
      <c r="MGU730" s="169"/>
      <c r="MGV730" s="169"/>
      <c r="MGW730" s="169"/>
      <c r="MGX730" s="169"/>
      <c r="MGY730" s="169"/>
      <c r="MGZ730" s="169"/>
      <c r="MHA730" s="169"/>
      <c r="MHB730" s="169"/>
      <c r="MHC730" s="169"/>
      <c r="MHD730" s="169"/>
      <c r="MHE730" s="169"/>
      <c r="MHF730" s="169"/>
      <c r="MHG730" s="169"/>
      <c r="MHH730" s="169"/>
      <c r="MHI730" s="169"/>
      <c r="MHJ730" s="169"/>
      <c r="MHK730" s="169"/>
      <c r="MHL730" s="169"/>
      <c r="MHM730" s="169"/>
      <c r="MHN730" s="169"/>
      <c r="MHO730" s="169"/>
      <c r="MHP730" s="169"/>
      <c r="MHQ730" s="169"/>
      <c r="MHR730" s="169"/>
      <c r="MHS730" s="169"/>
      <c r="MHT730" s="169"/>
      <c r="MHU730" s="169"/>
      <c r="MHV730" s="169"/>
      <c r="MHW730" s="169"/>
      <c r="MHX730" s="169"/>
      <c r="MHY730" s="169"/>
      <c r="MHZ730" s="169"/>
      <c r="MIA730" s="169"/>
      <c r="MIB730" s="169"/>
      <c r="MIC730" s="169"/>
      <c r="MID730" s="169"/>
      <c r="MIE730" s="169"/>
      <c r="MIF730" s="169"/>
      <c r="MIG730" s="169"/>
      <c r="MIH730" s="169"/>
      <c r="MII730" s="169"/>
      <c r="MIJ730" s="169"/>
      <c r="MIK730" s="546"/>
      <c r="MIL730" s="546"/>
      <c r="MIM730" s="546"/>
      <c r="MIN730" s="546"/>
      <c r="MIO730" s="546"/>
      <c r="MIP730" s="546"/>
      <c r="MIQ730" s="546"/>
      <c r="MIR730" s="546"/>
      <c r="MIS730" s="546"/>
      <c r="MIT730" s="546"/>
      <c r="MIU730" s="546"/>
      <c r="MIV730" s="546"/>
      <c r="MIW730" s="546"/>
      <c r="MIX730" s="546"/>
      <c r="MIY730" s="546"/>
      <c r="MIZ730" s="546"/>
      <c r="MJA730" s="546"/>
      <c r="MJB730" s="546"/>
      <c r="MJC730" s="546"/>
      <c r="MJD730" s="546"/>
      <c r="MJE730" s="546"/>
      <c r="MJF730" s="546"/>
      <c r="MJG730" s="546"/>
      <c r="MJH730" s="546"/>
      <c r="MJI730" s="89"/>
      <c r="MJJ730" s="89"/>
      <c r="MJK730" s="89"/>
      <c r="MJL730" s="89"/>
      <c r="MJM730" s="89"/>
      <c r="MJN730" s="546"/>
      <c r="MJO730" s="546"/>
      <c r="MJP730" s="89"/>
      <c r="MJQ730" s="89"/>
      <c r="MJR730" s="546"/>
      <c r="MJS730" s="546"/>
      <c r="MJT730" s="89"/>
      <c r="MJU730" s="89"/>
      <c r="MJV730" s="546"/>
      <c r="MJW730" s="546"/>
      <c r="MJX730" s="546"/>
      <c r="MJY730" s="546"/>
      <c r="MJZ730" s="546"/>
      <c r="MKA730" s="546"/>
      <c r="MKB730" s="546"/>
      <c r="MKC730" s="89"/>
      <c r="MKD730" s="89"/>
      <c r="MKE730" s="546"/>
      <c r="MKF730" s="546"/>
      <c r="MKG730" s="89"/>
      <c r="MKH730" s="89"/>
      <c r="MKI730" s="546"/>
      <c r="MKJ730" s="546"/>
      <c r="MKK730" s="546"/>
      <c r="MKL730" s="546"/>
      <c r="MKM730" s="546"/>
      <c r="MKN730" s="204"/>
      <c r="MKO730" s="108"/>
      <c r="MKP730" s="546"/>
      <c r="MKQ730" s="546"/>
      <c r="MKR730" s="546"/>
      <c r="MKS730" s="546"/>
      <c r="MKT730" s="546"/>
      <c r="MKU730" s="546"/>
      <c r="MKV730" s="546"/>
      <c r="MKW730" s="169"/>
      <c r="MKX730" s="169"/>
      <c r="MKY730" s="169"/>
      <c r="MKZ730" s="169"/>
      <c r="MLA730" s="169"/>
      <c r="MLB730" s="169"/>
      <c r="MLC730" s="169"/>
      <c r="MLD730" s="169"/>
      <c r="MLE730" s="169"/>
      <c r="MLF730" s="169"/>
      <c r="MLG730" s="169"/>
      <c r="MLH730" s="169"/>
      <c r="MLI730" s="169"/>
      <c r="MLJ730" s="169"/>
      <c r="MLK730" s="169"/>
      <c r="MLL730" s="169"/>
      <c r="MLM730" s="169"/>
      <c r="MLN730" s="169"/>
      <c r="MLO730" s="169"/>
      <c r="MLP730" s="169"/>
      <c r="MLQ730" s="169"/>
      <c r="MLR730" s="169"/>
      <c r="MLS730" s="169"/>
      <c r="MLT730" s="169"/>
      <c r="MLU730" s="169"/>
      <c r="MLV730" s="169"/>
      <c r="MLW730" s="169"/>
      <c r="MLX730" s="169"/>
      <c r="MLY730" s="169"/>
      <c r="MLZ730" s="169"/>
      <c r="MMA730" s="169"/>
      <c r="MMB730" s="169"/>
      <c r="MMC730" s="169"/>
      <c r="MMD730" s="169"/>
      <c r="MME730" s="169"/>
      <c r="MMF730" s="169"/>
      <c r="MMG730" s="169"/>
      <c r="MMH730" s="169"/>
      <c r="MMI730" s="169"/>
      <c r="MMJ730" s="169"/>
      <c r="MMK730" s="169"/>
      <c r="MML730" s="169"/>
      <c r="MMM730" s="169"/>
      <c r="MMN730" s="169"/>
      <c r="MMO730" s="546"/>
      <c r="MMP730" s="546"/>
      <c r="MMQ730" s="546"/>
      <c r="MMR730" s="546"/>
      <c r="MMS730" s="546"/>
      <c r="MMT730" s="546"/>
      <c r="MMU730" s="546"/>
      <c r="MMV730" s="546"/>
      <c r="MMW730" s="546"/>
      <c r="MMX730" s="546"/>
      <c r="MMY730" s="546"/>
      <c r="MMZ730" s="546"/>
      <c r="MNA730" s="546"/>
      <c r="MNB730" s="546"/>
      <c r="MNC730" s="546"/>
      <c r="MND730" s="546"/>
      <c r="MNE730" s="546"/>
      <c r="MNF730" s="546"/>
      <c r="MNG730" s="546"/>
      <c r="MNH730" s="546"/>
      <c r="MNI730" s="546"/>
      <c r="MNJ730" s="546"/>
      <c r="MNK730" s="546"/>
      <c r="MNL730" s="546"/>
      <c r="MNM730" s="89"/>
      <c r="MNN730" s="89"/>
      <c r="MNO730" s="89"/>
      <c r="MNP730" s="89"/>
      <c r="MNQ730" s="89"/>
      <c r="MNR730" s="546"/>
      <c r="MNS730" s="546"/>
      <c r="MNT730" s="89"/>
      <c r="MNU730" s="89"/>
      <c r="MNV730" s="546"/>
      <c r="MNW730" s="546"/>
      <c r="MNX730" s="89"/>
      <c r="MNY730" s="89"/>
      <c r="MNZ730" s="546"/>
      <c r="MOA730" s="546"/>
      <c r="MOB730" s="546"/>
      <c r="MOC730" s="546"/>
      <c r="MOD730" s="546"/>
      <c r="MOE730" s="546"/>
      <c r="MOF730" s="546"/>
      <c r="MOG730" s="89"/>
      <c r="MOH730" s="89"/>
      <c r="MOI730" s="546"/>
      <c r="MOJ730" s="546"/>
      <c r="MOK730" s="89"/>
      <c r="MOL730" s="89"/>
      <c r="MOM730" s="546"/>
      <c r="MON730" s="546"/>
      <c r="MOO730" s="546"/>
      <c r="MOP730" s="546"/>
      <c r="MOQ730" s="546"/>
      <c r="MOR730" s="204"/>
      <c r="MOS730" s="108"/>
      <c r="MOT730" s="546"/>
      <c r="MOU730" s="546"/>
      <c r="MOV730" s="546"/>
      <c r="MOW730" s="546"/>
      <c r="MOX730" s="546"/>
      <c r="MOY730" s="546"/>
      <c r="MOZ730" s="546"/>
      <c r="MPA730" s="169"/>
      <c r="MPB730" s="169"/>
      <c r="MPC730" s="169"/>
      <c r="MPD730" s="169"/>
      <c r="MPE730" s="169"/>
      <c r="MPF730" s="169"/>
      <c r="MPG730" s="169"/>
      <c r="MPH730" s="169"/>
      <c r="MPI730" s="169"/>
      <c r="MPJ730" s="169"/>
      <c r="MPK730" s="169"/>
      <c r="MPL730" s="169"/>
      <c r="MPM730" s="169"/>
      <c r="MPN730" s="169"/>
      <c r="MPO730" s="169"/>
      <c r="MPP730" s="169"/>
      <c r="MPQ730" s="169"/>
      <c r="MPR730" s="169"/>
      <c r="MPS730" s="169"/>
      <c r="MPT730" s="169"/>
      <c r="MPU730" s="169"/>
      <c r="MPV730" s="169"/>
      <c r="MPW730" s="169"/>
      <c r="MPX730" s="169"/>
      <c r="MPY730" s="169"/>
      <c r="MPZ730" s="169"/>
      <c r="MQA730" s="169"/>
      <c r="MQB730" s="169"/>
      <c r="MQC730" s="169"/>
      <c r="MQD730" s="169"/>
      <c r="MQE730" s="169"/>
      <c r="MQF730" s="169"/>
      <c r="MQG730" s="169"/>
      <c r="MQH730" s="169"/>
      <c r="MQI730" s="169"/>
      <c r="MQJ730" s="169"/>
      <c r="MQK730" s="169"/>
      <c r="MQL730" s="169"/>
      <c r="MQM730" s="169"/>
      <c r="MQN730" s="169"/>
      <c r="MQO730" s="169"/>
      <c r="MQP730" s="169"/>
      <c r="MQQ730" s="169"/>
      <c r="MQR730" s="169"/>
      <c r="MQS730" s="546"/>
      <c r="MQT730" s="546"/>
      <c r="MQU730" s="546"/>
      <c r="MQV730" s="546"/>
      <c r="MQW730" s="546"/>
      <c r="MQX730" s="546"/>
      <c r="MQY730" s="546"/>
      <c r="MQZ730" s="546"/>
      <c r="MRA730" s="546"/>
      <c r="MRB730" s="546"/>
      <c r="MRC730" s="546"/>
      <c r="MRD730" s="546"/>
      <c r="MRE730" s="546"/>
      <c r="MRF730" s="546"/>
      <c r="MRG730" s="546"/>
      <c r="MRH730" s="546"/>
      <c r="MRI730" s="546"/>
      <c r="MRJ730" s="546"/>
      <c r="MRK730" s="546"/>
      <c r="MRL730" s="546"/>
      <c r="MRM730" s="546"/>
      <c r="MRN730" s="546"/>
      <c r="MRO730" s="546"/>
      <c r="MRP730" s="546"/>
      <c r="MRQ730" s="89"/>
      <c r="MRR730" s="89"/>
      <c r="MRS730" s="89"/>
      <c r="MRT730" s="89"/>
      <c r="MRU730" s="89"/>
      <c r="MRV730" s="546"/>
      <c r="MRW730" s="546"/>
      <c r="MRX730" s="89"/>
      <c r="MRY730" s="89"/>
      <c r="MRZ730" s="546"/>
      <c r="MSA730" s="546"/>
      <c r="MSB730" s="89"/>
      <c r="MSC730" s="89"/>
      <c r="MSD730" s="546"/>
      <c r="MSE730" s="546"/>
      <c r="MSF730" s="546"/>
      <c r="MSG730" s="546"/>
      <c r="MSH730" s="546"/>
      <c r="MSI730" s="546"/>
      <c r="MSJ730" s="546"/>
      <c r="MSK730" s="89"/>
      <c r="MSL730" s="89"/>
      <c r="MSM730" s="546"/>
      <c r="MSN730" s="546"/>
      <c r="MSO730" s="89"/>
      <c r="MSP730" s="89"/>
      <c r="MSQ730" s="546"/>
      <c r="MSR730" s="546"/>
      <c r="MSS730" s="546"/>
      <c r="MST730" s="546"/>
      <c r="MSU730" s="546"/>
      <c r="MSV730" s="204"/>
      <c r="MSW730" s="108"/>
      <c r="MSX730" s="546"/>
      <c r="MSY730" s="546"/>
      <c r="MSZ730" s="546"/>
      <c r="MTA730" s="546"/>
      <c r="MTB730" s="546"/>
      <c r="MTC730" s="546"/>
      <c r="MTD730" s="546"/>
      <c r="MTE730" s="169"/>
      <c r="MTF730" s="169"/>
      <c r="MTG730" s="169"/>
      <c r="MTH730" s="169"/>
      <c r="MTI730" s="169"/>
      <c r="MTJ730" s="169"/>
      <c r="MTK730" s="169"/>
      <c r="MTL730" s="169"/>
      <c r="MTM730" s="169"/>
      <c r="MTN730" s="169"/>
      <c r="MTO730" s="169"/>
      <c r="MTP730" s="169"/>
      <c r="MTQ730" s="169"/>
      <c r="MTR730" s="169"/>
      <c r="MTS730" s="169"/>
      <c r="MTT730" s="169"/>
      <c r="MTU730" s="169"/>
      <c r="MTV730" s="169"/>
      <c r="MTW730" s="169"/>
      <c r="MTX730" s="169"/>
      <c r="MTY730" s="169"/>
      <c r="MTZ730" s="169"/>
      <c r="MUA730" s="169"/>
      <c r="MUB730" s="169"/>
      <c r="MUC730" s="169"/>
      <c r="MUD730" s="169"/>
      <c r="MUE730" s="169"/>
      <c r="MUF730" s="169"/>
      <c r="MUG730" s="169"/>
      <c r="MUH730" s="169"/>
      <c r="MUI730" s="169"/>
      <c r="MUJ730" s="169"/>
      <c r="MUK730" s="169"/>
      <c r="MUL730" s="169"/>
      <c r="MUM730" s="169"/>
      <c r="MUN730" s="169"/>
      <c r="MUO730" s="169"/>
      <c r="MUP730" s="169"/>
      <c r="MUQ730" s="169"/>
      <c r="MUR730" s="169"/>
      <c r="MUS730" s="169"/>
      <c r="MUT730" s="169"/>
      <c r="MUU730" s="169"/>
      <c r="MUV730" s="169"/>
      <c r="MUW730" s="546"/>
      <c r="MUX730" s="546"/>
      <c r="MUY730" s="546"/>
      <c r="MUZ730" s="546"/>
      <c r="MVA730" s="546"/>
      <c r="MVB730" s="546"/>
      <c r="MVC730" s="546"/>
      <c r="MVD730" s="546"/>
      <c r="MVE730" s="546"/>
      <c r="MVF730" s="546"/>
      <c r="MVG730" s="546"/>
      <c r="MVH730" s="546"/>
      <c r="MVI730" s="546"/>
      <c r="MVJ730" s="546"/>
      <c r="MVK730" s="546"/>
      <c r="MVL730" s="546"/>
      <c r="MVM730" s="546"/>
      <c r="MVN730" s="546"/>
      <c r="MVO730" s="546"/>
      <c r="MVP730" s="546"/>
      <c r="MVQ730" s="546"/>
      <c r="MVR730" s="546"/>
      <c r="MVS730" s="546"/>
      <c r="MVT730" s="546"/>
      <c r="MVU730" s="89"/>
      <c r="MVV730" s="89"/>
      <c r="MVW730" s="89"/>
      <c r="MVX730" s="89"/>
      <c r="MVY730" s="89"/>
      <c r="MVZ730" s="546"/>
      <c r="MWA730" s="546"/>
      <c r="MWB730" s="89"/>
      <c r="MWC730" s="89"/>
      <c r="MWD730" s="546"/>
      <c r="MWE730" s="546"/>
      <c r="MWF730" s="89"/>
      <c r="MWG730" s="89"/>
      <c r="MWH730" s="546"/>
      <c r="MWI730" s="546"/>
      <c r="MWJ730" s="546"/>
      <c r="MWK730" s="546"/>
      <c r="MWL730" s="546"/>
      <c r="MWM730" s="546"/>
      <c r="MWN730" s="546"/>
      <c r="MWO730" s="89"/>
      <c r="MWP730" s="89"/>
      <c r="MWQ730" s="546"/>
      <c r="MWR730" s="546"/>
      <c r="MWS730" s="89"/>
      <c r="MWT730" s="89"/>
      <c r="MWU730" s="546"/>
      <c r="MWV730" s="546"/>
      <c r="MWW730" s="546"/>
      <c r="MWX730" s="546"/>
      <c r="MWY730" s="546"/>
      <c r="MWZ730" s="204"/>
      <c r="MXA730" s="108"/>
      <c r="MXB730" s="546"/>
      <c r="MXC730" s="546"/>
      <c r="MXD730" s="546"/>
      <c r="MXE730" s="546"/>
      <c r="MXF730" s="546"/>
      <c r="MXG730" s="546"/>
      <c r="MXH730" s="546"/>
      <c r="MXI730" s="169"/>
      <c r="MXJ730" s="169"/>
      <c r="MXK730" s="169"/>
      <c r="MXL730" s="169"/>
      <c r="MXM730" s="169"/>
      <c r="MXN730" s="169"/>
      <c r="MXO730" s="169"/>
      <c r="MXP730" s="169"/>
      <c r="MXQ730" s="169"/>
      <c r="MXR730" s="169"/>
      <c r="MXS730" s="169"/>
      <c r="MXT730" s="169"/>
      <c r="MXU730" s="169"/>
      <c r="MXV730" s="169"/>
      <c r="MXW730" s="169"/>
      <c r="MXX730" s="169"/>
      <c r="MXY730" s="169"/>
      <c r="MXZ730" s="169"/>
      <c r="MYA730" s="169"/>
      <c r="MYB730" s="169"/>
      <c r="MYC730" s="169"/>
      <c r="MYD730" s="169"/>
      <c r="MYE730" s="169"/>
      <c r="MYF730" s="169"/>
      <c r="MYG730" s="169"/>
      <c r="MYH730" s="169"/>
      <c r="MYI730" s="169"/>
      <c r="MYJ730" s="169"/>
      <c r="MYK730" s="169"/>
      <c r="MYL730" s="169"/>
      <c r="MYM730" s="169"/>
      <c r="MYN730" s="169"/>
      <c r="MYO730" s="169"/>
      <c r="MYP730" s="169"/>
      <c r="MYQ730" s="169"/>
      <c r="MYR730" s="169"/>
      <c r="MYS730" s="169"/>
      <c r="MYT730" s="169"/>
      <c r="MYU730" s="169"/>
      <c r="MYV730" s="169"/>
      <c r="MYW730" s="169"/>
      <c r="MYX730" s="169"/>
      <c r="MYY730" s="169"/>
      <c r="MYZ730" s="169"/>
      <c r="MZA730" s="546"/>
      <c r="MZB730" s="546"/>
      <c r="MZC730" s="546"/>
      <c r="MZD730" s="546"/>
      <c r="MZE730" s="546"/>
      <c r="MZF730" s="546"/>
      <c r="MZG730" s="546"/>
      <c r="MZH730" s="546"/>
      <c r="MZI730" s="546"/>
      <c r="MZJ730" s="546"/>
      <c r="MZK730" s="546"/>
      <c r="MZL730" s="546"/>
      <c r="MZM730" s="546"/>
      <c r="MZN730" s="546"/>
      <c r="MZO730" s="546"/>
      <c r="MZP730" s="546"/>
      <c r="MZQ730" s="546"/>
      <c r="MZR730" s="546"/>
      <c r="MZS730" s="546"/>
      <c r="MZT730" s="546"/>
      <c r="MZU730" s="546"/>
      <c r="MZV730" s="546"/>
      <c r="MZW730" s="546"/>
      <c r="MZX730" s="546"/>
      <c r="MZY730" s="89"/>
      <c r="MZZ730" s="89"/>
      <c r="NAA730" s="89"/>
      <c r="NAB730" s="89"/>
      <c r="NAC730" s="89"/>
      <c r="NAD730" s="546"/>
      <c r="NAE730" s="546"/>
      <c r="NAF730" s="89"/>
      <c r="NAG730" s="89"/>
      <c r="NAH730" s="546"/>
      <c r="NAI730" s="546"/>
      <c r="NAJ730" s="89"/>
      <c r="NAK730" s="89"/>
      <c r="NAL730" s="546"/>
      <c r="NAM730" s="546"/>
      <c r="NAN730" s="546"/>
      <c r="NAO730" s="546"/>
      <c r="NAP730" s="546"/>
      <c r="NAQ730" s="546"/>
      <c r="NAR730" s="546"/>
      <c r="NAS730" s="89"/>
      <c r="NAT730" s="89"/>
      <c r="NAU730" s="546"/>
      <c r="NAV730" s="546"/>
      <c r="NAW730" s="89"/>
      <c r="NAX730" s="89"/>
      <c r="NAY730" s="546"/>
      <c r="NAZ730" s="546"/>
      <c r="NBA730" s="546"/>
      <c r="NBB730" s="546"/>
      <c r="NBC730" s="546"/>
      <c r="NBD730" s="204"/>
      <c r="NBE730" s="108"/>
      <c r="NBF730" s="546"/>
      <c r="NBG730" s="546"/>
      <c r="NBH730" s="546"/>
      <c r="NBI730" s="546"/>
      <c r="NBJ730" s="546"/>
      <c r="NBK730" s="546"/>
      <c r="NBL730" s="546"/>
      <c r="NBM730" s="169"/>
      <c r="NBN730" s="169"/>
      <c r="NBO730" s="169"/>
      <c r="NBP730" s="169"/>
      <c r="NBQ730" s="169"/>
      <c r="NBR730" s="169"/>
      <c r="NBS730" s="169"/>
      <c r="NBT730" s="169"/>
      <c r="NBU730" s="169"/>
      <c r="NBV730" s="169"/>
      <c r="NBW730" s="169"/>
      <c r="NBX730" s="169"/>
      <c r="NBY730" s="169"/>
      <c r="NBZ730" s="169"/>
      <c r="NCA730" s="169"/>
      <c r="NCB730" s="169"/>
      <c r="NCC730" s="169"/>
      <c r="NCD730" s="169"/>
      <c r="NCE730" s="169"/>
      <c r="NCF730" s="169"/>
      <c r="NCG730" s="169"/>
      <c r="NCH730" s="169"/>
      <c r="NCI730" s="169"/>
      <c r="NCJ730" s="169"/>
      <c r="NCK730" s="169"/>
      <c r="NCL730" s="169"/>
      <c r="NCM730" s="169"/>
      <c r="NCN730" s="169"/>
      <c r="NCO730" s="169"/>
      <c r="NCP730" s="169"/>
      <c r="NCQ730" s="169"/>
      <c r="NCR730" s="169"/>
      <c r="NCS730" s="169"/>
      <c r="NCT730" s="169"/>
      <c r="NCU730" s="169"/>
      <c r="NCV730" s="169"/>
      <c r="NCW730" s="169"/>
      <c r="NCX730" s="169"/>
      <c r="NCY730" s="169"/>
      <c r="NCZ730" s="169"/>
      <c r="NDA730" s="169"/>
      <c r="NDB730" s="169"/>
      <c r="NDC730" s="169"/>
      <c r="NDD730" s="169"/>
      <c r="NDE730" s="546"/>
      <c r="NDF730" s="546"/>
      <c r="NDG730" s="546"/>
      <c r="NDH730" s="546"/>
      <c r="NDI730" s="546"/>
      <c r="NDJ730" s="546"/>
      <c r="NDK730" s="546"/>
      <c r="NDL730" s="546"/>
      <c r="NDM730" s="546"/>
      <c r="NDN730" s="546"/>
      <c r="NDO730" s="546"/>
      <c r="NDP730" s="546"/>
      <c r="NDQ730" s="546"/>
      <c r="NDR730" s="546"/>
      <c r="NDS730" s="546"/>
      <c r="NDT730" s="546"/>
      <c r="NDU730" s="546"/>
      <c r="NDV730" s="546"/>
      <c r="NDW730" s="546"/>
      <c r="NDX730" s="546"/>
      <c r="NDY730" s="546"/>
      <c r="NDZ730" s="546"/>
      <c r="NEA730" s="546"/>
      <c r="NEB730" s="546"/>
      <c r="NEC730" s="89"/>
      <c r="NED730" s="89"/>
      <c r="NEE730" s="89"/>
      <c r="NEF730" s="89"/>
      <c r="NEG730" s="89"/>
      <c r="NEH730" s="546"/>
      <c r="NEI730" s="546"/>
      <c r="NEJ730" s="89"/>
      <c r="NEK730" s="89"/>
      <c r="NEL730" s="546"/>
      <c r="NEM730" s="546"/>
      <c r="NEN730" s="89"/>
      <c r="NEO730" s="89"/>
      <c r="NEP730" s="546"/>
      <c r="NEQ730" s="546"/>
      <c r="NER730" s="546"/>
      <c r="NES730" s="546"/>
      <c r="NET730" s="546"/>
      <c r="NEU730" s="546"/>
      <c r="NEV730" s="546"/>
      <c r="NEW730" s="89"/>
      <c r="NEX730" s="89"/>
      <c r="NEY730" s="546"/>
      <c r="NEZ730" s="546"/>
      <c r="NFA730" s="89"/>
      <c r="NFB730" s="89"/>
      <c r="NFC730" s="546"/>
      <c r="NFD730" s="546"/>
      <c r="NFE730" s="546"/>
      <c r="NFF730" s="546"/>
      <c r="NFG730" s="546"/>
      <c r="NFH730" s="204"/>
      <c r="NFI730" s="108"/>
      <c r="NFJ730" s="546"/>
      <c r="NFK730" s="546"/>
      <c r="NFL730" s="546"/>
      <c r="NFM730" s="546"/>
      <c r="NFN730" s="546"/>
      <c r="NFO730" s="546"/>
      <c r="NFP730" s="546"/>
      <c r="NFQ730" s="169"/>
      <c r="NFR730" s="169"/>
      <c r="NFS730" s="169"/>
      <c r="NFT730" s="169"/>
      <c r="NFU730" s="169"/>
      <c r="NFV730" s="169"/>
      <c r="NFW730" s="169"/>
      <c r="NFX730" s="169"/>
      <c r="NFY730" s="169"/>
      <c r="NFZ730" s="169"/>
      <c r="NGA730" s="169"/>
      <c r="NGB730" s="169"/>
      <c r="NGC730" s="169"/>
      <c r="NGD730" s="169"/>
      <c r="NGE730" s="169"/>
      <c r="NGF730" s="169"/>
      <c r="NGG730" s="169"/>
      <c r="NGH730" s="169"/>
      <c r="NGI730" s="169"/>
      <c r="NGJ730" s="169"/>
      <c r="NGK730" s="169"/>
      <c r="NGL730" s="169"/>
      <c r="NGM730" s="169"/>
      <c r="NGN730" s="169"/>
      <c r="NGO730" s="169"/>
      <c r="NGP730" s="169"/>
      <c r="NGQ730" s="169"/>
      <c r="NGR730" s="169"/>
      <c r="NGS730" s="169"/>
      <c r="NGT730" s="169"/>
      <c r="NGU730" s="169"/>
      <c r="NGV730" s="169"/>
      <c r="NGW730" s="169"/>
      <c r="NGX730" s="169"/>
      <c r="NGY730" s="169"/>
      <c r="NGZ730" s="169"/>
      <c r="NHA730" s="169"/>
      <c r="NHB730" s="169"/>
      <c r="NHC730" s="169"/>
      <c r="NHD730" s="169"/>
      <c r="NHE730" s="169"/>
      <c r="NHF730" s="169"/>
      <c r="NHG730" s="169"/>
      <c r="NHH730" s="169"/>
      <c r="NHI730" s="546"/>
      <c r="NHJ730" s="546"/>
      <c r="NHK730" s="546"/>
      <c r="NHL730" s="546"/>
      <c r="NHM730" s="546"/>
      <c r="NHN730" s="546"/>
      <c r="NHO730" s="546"/>
      <c r="NHP730" s="546"/>
      <c r="NHQ730" s="546"/>
      <c r="NHR730" s="546"/>
      <c r="NHS730" s="546"/>
      <c r="NHT730" s="546"/>
      <c r="NHU730" s="546"/>
      <c r="NHV730" s="546"/>
      <c r="NHW730" s="546"/>
      <c r="NHX730" s="546"/>
      <c r="NHY730" s="546"/>
      <c r="NHZ730" s="546"/>
      <c r="NIA730" s="546"/>
      <c r="NIB730" s="546"/>
      <c r="NIC730" s="546"/>
      <c r="NID730" s="546"/>
      <c r="NIE730" s="546"/>
      <c r="NIF730" s="546"/>
      <c r="NIG730" s="89"/>
      <c r="NIH730" s="89"/>
      <c r="NII730" s="89"/>
      <c r="NIJ730" s="89"/>
      <c r="NIK730" s="89"/>
      <c r="NIL730" s="546"/>
      <c r="NIM730" s="546"/>
      <c r="NIN730" s="89"/>
      <c r="NIO730" s="89"/>
      <c r="NIP730" s="546"/>
      <c r="NIQ730" s="546"/>
      <c r="NIR730" s="89"/>
      <c r="NIS730" s="89"/>
      <c r="NIT730" s="546"/>
      <c r="NIU730" s="546"/>
      <c r="NIV730" s="546"/>
      <c r="NIW730" s="546"/>
      <c r="NIX730" s="546"/>
      <c r="NIY730" s="546"/>
      <c r="NIZ730" s="546"/>
      <c r="NJA730" s="89"/>
      <c r="NJB730" s="89"/>
      <c r="NJC730" s="546"/>
      <c r="NJD730" s="546"/>
      <c r="NJE730" s="89"/>
      <c r="NJF730" s="89"/>
      <c r="NJG730" s="546"/>
      <c r="NJH730" s="546"/>
      <c r="NJI730" s="546"/>
      <c r="NJJ730" s="546"/>
      <c r="NJK730" s="546"/>
      <c r="NJL730" s="204"/>
      <c r="NJM730" s="108"/>
      <c r="NJN730" s="546"/>
      <c r="NJO730" s="546"/>
      <c r="NJP730" s="546"/>
      <c r="NJQ730" s="546"/>
      <c r="NJR730" s="546"/>
      <c r="NJS730" s="546"/>
      <c r="NJT730" s="546"/>
      <c r="NJU730" s="169"/>
      <c r="NJV730" s="169"/>
      <c r="NJW730" s="169"/>
      <c r="NJX730" s="169"/>
      <c r="NJY730" s="169"/>
      <c r="NJZ730" s="169"/>
      <c r="NKA730" s="169"/>
      <c r="NKB730" s="169"/>
      <c r="NKC730" s="169"/>
      <c r="NKD730" s="169"/>
      <c r="NKE730" s="169"/>
      <c r="NKF730" s="169"/>
      <c r="NKG730" s="169"/>
      <c r="NKH730" s="169"/>
      <c r="NKI730" s="169"/>
      <c r="NKJ730" s="169"/>
      <c r="NKK730" s="169"/>
      <c r="NKL730" s="169"/>
      <c r="NKM730" s="169"/>
      <c r="NKN730" s="169"/>
      <c r="NKO730" s="169"/>
      <c r="NKP730" s="169"/>
      <c r="NKQ730" s="169"/>
      <c r="NKR730" s="169"/>
      <c r="NKS730" s="169"/>
      <c r="NKT730" s="169"/>
      <c r="NKU730" s="169"/>
      <c r="NKV730" s="169"/>
      <c r="NKW730" s="169"/>
      <c r="NKX730" s="169"/>
      <c r="NKY730" s="169"/>
      <c r="NKZ730" s="169"/>
      <c r="NLA730" s="169"/>
      <c r="NLB730" s="169"/>
      <c r="NLC730" s="169"/>
      <c r="NLD730" s="169"/>
      <c r="NLE730" s="169"/>
      <c r="NLF730" s="169"/>
      <c r="NLG730" s="169"/>
      <c r="NLH730" s="169"/>
      <c r="NLI730" s="169"/>
      <c r="NLJ730" s="169"/>
      <c r="NLK730" s="169"/>
      <c r="NLL730" s="169"/>
      <c r="NLM730" s="546"/>
      <c r="NLN730" s="546"/>
      <c r="NLO730" s="546"/>
      <c r="NLP730" s="546"/>
      <c r="NLQ730" s="546"/>
      <c r="NLR730" s="546"/>
      <c r="NLS730" s="546"/>
      <c r="NLT730" s="546"/>
      <c r="NLU730" s="546"/>
      <c r="NLV730" s="546"/>
      <c r="NLW730" s="546"/>
      <c r="NLX730" s="546"/>
      <c r="NLY730" s="546"/>
      <c r="NLZ730" s="546"/>
      <c r="NMA730" s="546"/>
      <c r="NMB730" s="546"/>
      <c r="NMC730" s="546"/>
      <c r="NMD730" s="546"/>
      <c r="NME730" s="546"/>
      <c r="NMF730" s="546"/>
      <c r="NMG730" s="546"/>
      <c r="NMH730" s="546"/>
      <c r="NMI730" s="546"/>
      <c r="NMJ730" s="546"/>
      <c r="NMK730" s="89"/>
      <c r="NML730" s="89"/>
      <c r="NMM730" s="89"/>
      <c r="NMN730" s="89"/>
      <c r="NMO730" s="89"/>
      <c r="NMP730" s="546"/>
      <c r="NMQ730" s="546"/>
      <c r="NMR730" s="89"/>
      <c r="NMS730" s="89"/>
      <c r="NMT730" s="546"/>
      <c r="NMU730" s="546"/>
      <c r="NMV730" s="89"/>
      <c r="NMW730" s="89"/>
      <c r="NMX730" s="546"/>
      <c r="NMY730" s="546"/>
      <c r="NMZ730" s="546"/>
      <c r="NNA730" s="546"/>
      <c r="NNB730" s="546"/>
      <c r="NNC730" s="546"/>
      <c r="NND730" s="546"/>
      <c r="NNE730" s="89"/>
      <c r="NNF730" s="89"/>
      <c r="NNG730" s="546"/>
      <c r="NNH730" s="546"/>
      <c r="NNI730" s="89"/>
      <c r="NNJ730" s="89"/>
      <c r="NNK730" s="546"/>
      <c r="NNL730" s="546"/>
      <c r="NNM730" s="546"/>
      <c r="NNN730" s="546"/>
      <c r="NNO730" s="546"/>
      <c r="NNP730" s="204"/>
      <c r="NNQ730" s="108"/>
      <c r="NNR730" s="546"/>
      <c r="NNS730" s="546"/>
      <c r="NNT730" s="546"/>
      <c r="NNU730" s="546"/>
      <c r="NNV730" s="546"/>
      <c r="NNW730" s="546"/>
      <c r="NNX730" s="546"/>
      <c r="NNY730" s="169"/>
      <c r="NNZ730" s="169"/>
      <c r="NOA730" s="169"/>
      <c r="NOB730" s="169"/>
      <c r="NOC730" s="169"/>
      <c r="NOD730" s="169"/>
      <c r="NOE730" s="169"/>
      <c r="NOF730" s="169"/>
      <c r="NOG730" s="169"/>
      <c r="NOH730" s="169"/>
      <c r="NOI730" s="169"/>
      <c r="NOJ730" s="169"/>
      <c r="NOK730" s="169"/>
      <c r="NOL730" s="169"/>
      <c r="NOM730" s="169"/>
      <c r="NON730" s="169"/>
      <c r="NOO730" s="169"/>
      <c r="NOP730" s="169"/>
      <c r="NOQ730" s="169"/>
      <c r="NOR730" s="169"/>
      <c r="NOS730" s="169"/>
      <c r="NOT730" s="169"/>
      <c r="NOU730" s="169"/>
      <c r="NOV730" s="169"/>
      <c r="NOW730" s="169"/>
      <c r="NOX730" s="169"/>
      <c r="NOY730" s="169"/>
      <c r="NOZ730" s="169"/>
      <c r="NPA730" s="169"/>
      <c r="NPB730" s="169"/>
      <c r="NPC730" s="169"/>
      <c r="NPD730" s="169"/>
      <c r="NPE730" s="169"/>
      <c r="NPF730" s="169"/>
      <c r="NPG730" s="169"/>
      <c r="NPH730" s="169"/>
      <c r="NPI730" s="169"/>
      <c r="NPJ730" s="169"/>
      <c r="NPK730" s="169"/>
      <c r="NPL730" s="169"/>
      <c r="NPM730" s="169"/>
      <c r="NPN730" s="169"/>
      <c r="NPO730" s="169"/>
      <c r="NPP730" s="169"/>
      <c r="NPQ730" s="546"/>
      <c r="NPR730" s="546"/>
      <c r="NPS730" s="546"/>
      <c r="NPT730" s="546"/>
      <c r="NPU730" s="546"/>
      <c r="NPV730" s="546"/>
      <c r="NPW730" s="546"/>
      <c r="NPX730" s="546"/>
      <c r="NPY730" s="546"/>
      <c r="NPZ730" s="546"/>
      <c r="NQA730" s="546"/>
      <c r="NQB730" s="546"/>
      <c r="NQC730" s="546"/>
      <c r="NQD730" s="546"/>
      <c r="NQE730" s="546"/>
      <c r="NQF730" s="546"/>
      <c r="NQG730" s="546"/>
      <c r="NQH730" s="546"/>
      <c r="NQI730" s="546"/>
      <c r="NQJ730" s="546"/>
      <c r="NQK730" s="546"/>
      <c r="NQL730" s="546"/>
      <c r="NQM730" s="546"/>
      <c r="NQN730" s="546"/>
      <c r="NQO730" s="89"/>
      <c r="NQP730" s="89"/>
      <c r="NQQ730" s="89"/>
      <c r="NQR730" s="89"/>
      <c r="NQS730" s="89"/>
      <c r="NQT730" s="546"/>
      <c r="NQU730" s="546"/>
      <c r="NQV730" s="89"/>
      <c r="NQW730" s="89"/>
      <c r="NQX730" s="546"/>
      <c r="NQY730" s="546"/>
      <c r="NQZ730" s="89"/>
      <c r="NRA730" s="89"/>
      <c r="NRB730" s="546"/>
      <c r="NRC730" s="546"/>
      <c r="NRD730" s="546"/>
      <c r="NRE730" s="546"/>
      <c r="NRF730" s="546"/>
      <c r="NRG730" s="546"/>
      <c r="NRH730" s="546"/>
      <c r="NRI730" s="89"/>
      <c r="NRJ730" s="89"/>
      <c r="NRK730" s="546"/>
      <c r="NRL730" s="546"/>
      <c r="NRM730" s="89"/>
      <c r="NRN730" s="89"/>
      <c r="NRO730" s="546"/>
      <c r="NRP730" s="546"/>
      <c r="NRQ730" s="546"/>
      <c r="NRR730" s="546"/>
      <c r="NRS730" s="546"/>
      <c r="NRT730" s="204"/>
      <c r="NRU730" s="108"/>
      <c r="NRV730" s="546"/>
      <c r="NRW730" s="546"/>
      <c r="NRX730" s="546"/>
      <c r="NRY730" s="546"/>
      <c r="NRZ730" s="546"/>
      <c r="NSA730" s="546"/>
      <c r="NSB730" s="546"/>
      <c r="NSC730" s="169"/>
      <c r="NSD730" s="169"/>
      <c r="NSE730" s="169"/>
      <c r="NSF730" s="169"/>
      <c r="NSG730" s="169"/>
      <c r="NSH730" s="169"/>
      <c r="NSI730" s="169"/>
      <c r="NSJ730" s="169"/>
      <c r="NSK730" s="169"/>
      <c r="NSL730" s="169"/>
      <c r="NSM730" s="169"/>
      <c r="NSN730" s="169"/>
      <c r="NSO730" s="169"/>
      <c r="NSP730" s="169"/>
      <c r="NSQ730" s="169"/>
      <c r="NSR730" s="169"/>
      <c r="NSS730" s="169"/>
      <c r="NST730" s="169"/>
      <c r="NSU730" s="169"/>
      <c r="NSV730" s="169"/>
      <c r="NSW730" s="169"/>
      <c r="NSX730" s="169"/>
      <c r="NSY730" s="169"/>
      <c r="NSZ730" s="169"/>
      <c r="NTA730" s="169"/>
      <c r="NTB730" s="169"/>
      <c r="NTC730" s="169"/>
      <c r="NTD730" s="169"/>
      <c r="NTE730" s="169"/>
      <c r="NTF730" s="169"/>
      <c r="NTG730" s="169"/>
      <c r="NTH730" s="169"/>
      <c r="NTI730" s="169"/>
      <c r="NTJ730" s="169"/>
      <c r="NTK730" s="169"/>
      <c r="NTL730" s="169"/>
      <c r="NTM730" s="169"/>
      <c r="NTN730" s="169"/>
      <c r="NTO730" s="169"/>
      <c r="NTP730" s="169"/>
      <c r="NTQ730" s="169"/>
      <c r="NTR730" s="169"/>
      <c r="NTS730" s="169"/>
      <c r="NTT730" s="169"/>
      <c r="NTU730" s="546"/>
      <c r="NTV730" s="546"/>
      <c r="NTW730" s="546"/>
      <c r="NTX730" s="546"/>
      <c r="NTY730" s="546"/>
      <c r="NTZ730" s="546"/>
      <c r="NUA730" s="546"/>
      <c r="NUB730" s="546"/>
      <c r="NUC730" s="546"/>
      <c r="NUD730" s="546"/>
      <c r="NUE730" s="546"/>
      <c r="NUF730" s="546"/>
      <c r="NUG730" s="546"/>
      <c r="NUH730" s="546"/>
      <c r="NUI730" s="546"/>
      <c r="NUJ730" s="546"/>
      <c r="NUK730" s="546"/>
      <c r="NUL730" s="546"/>
      <c r="NUM730" s="546"/>
      <c r="NUN730" s="546"/>
      <c r="NUO730" s="546"/>
      <c r="NUP730" s="546"/>
      <c r="NUQ730" s="546"/>
      <c r="NUR730" s="546"/>
      <c r="NUS730" s="89"/>
      <c r="NUT730" s="89"/>
      <c r="NUU730" s="89"/>
      <c r="NUV730" s="89"/>
      <c r="NUW730" s="89"/>
      <c r="NUX730" s="546"/>
      <c r="NUY730" s="546"/>
      <c r="NUZ730" s="89"/>
      <c r="NVA730" s="89"/>
      <c r="NVB730" s="546"/>
      <c r="NVC730" s="546"/>
      <c r="NVD730" s="89"/>
      <c r="NVE730" s="89"/>
      <c r="NVF730" s="546"/>
      <c r="NVG730" s="546"/>
      <c r="NVH730" s="546"/>
      <c r="NVI730" s="546"/>
      <c r="NVJ730" s="546"/>
      <c r="NVK730" s="546"/>
      <c r="NVL730" s="546"/>
      <c r="NVM730" s="89"/>
      <c r="NVN730" s="89"/>
      <c r="NVO730" s="546"/>
      <c r="NVP730" s="546"/>
      <c r="NVQ730" s="89"/>
      <c r="NVR730" s="89"/>
      <c r="NVS730" s="546"/>
      <c r="NVT730" s="546"/>
      <c r="NVU730" s="546"/>
      <c r="NVV730" s="546"/>
      <c r="NVW730" s="546"/>
      <c r="NVX730" s="204"/>
      <c r="NVY730" s="108"/>
      <c r="NVZ730" s="546"/>
      <c r="NWA730" s="546"/>
      <c r="NWB730" s="546"/>
      <c r="NWC730" s="546"/>
      <c r="NWD730" s="546"/>
      <c r="NWE730" s="546"/>
      <c r="NWF730" s="546"/>
      <c r="NWG730" s="169"/>
      <c r="NWH730" s="169"/>
      <c r="NWI730" s="169"/>
      <c r="NWJ730" s="169"/>
      <c r="NWK730" s="169"/>
      <c r="NWL730" s="169"/>
      <c r="NWM730" s="169"/>
      <c r="NWN730" s="169"/>
      <c r="NWO730" s="169"/>
      <c r="NWP730" s="169"/>
      <c r="NWQ730" s="169"/>
      <c r="NWR730" s="169"/>
      <c r="NWS730" s="169"/>
      <c r="NWT730" s="169"/>
      <c r="NWU730" s="169"/>
      <c r="NWV730" s="169"/>
      <c r="NWW730" s="169"/>
      <c r="NWX730" s="169"/>
      <c r="NWY730" s="169"/>
      <c r="NWZ730" s="169"/>
      <c r="NXA730" s="169"/>
      <c r="NXB730" s="169"/>
      <c r="NXC730" s="169"/>
      <c r="NXD730" s="169"/>
      <c r="NXE730" s="169"/>
      <c r="NXF730" s="169"/>
      <c r="NXG730" s="169"/>
      <c r="NXH730" s="169"/>
      <c r="NXI730" s="169"/>
      <c r="NXJ730" s="169"/>
      <c r="NXK730" s="169"/>
      <c r="NXL730" s="169"/>
      <c r="NXM730" s="169"/>
      <c r="NXN730" s="169"/>
      <c r="NXO730" s="169"/>
      <c r="NXP730" s="169"/>
      <c r="NXQ730" s="169"/>
      <c r="NXR730" s="169"/>
      <c r="NXS730" s="169"/>
      <c r="NXT730" s="169"/>
      <c r="NXU730" s="169"/>
      <c r="NXV730" s="169"/>
      <c r="NXW730" s="169"/>
      <c r="NXX730" s="169"/>
      <c r="NXY730" s="546"/>
      <c r="NXZ730" s="546"/>
      <c r="NYA730" s="546"/>
      <c r="NYB730" s="546"/>
      <c r="NYC730" s="546"/>
      <c r="NYD730" s="546"/>
      <c r="NYE730" s="546"/>
      <c r="NYF730" s="546"/>
      <c r="NYG730" s="546"/>
      <c r="NYH730" s="546"/>
      <c r="NYI730" s="546"/>
      <c r="NYJ730" s="546"/>
      <c r="NYK730" s="546"/>
      <c r="NYL730" s="546"/>
      <c r="NYM730" s="546"/>
      <c r="NYN730" s="546"/>
      <c r="NYO730" s="546"/>
      <c r="NYP730" s="546"/>
      <c r="NYQ730" s="546"/>
      <c r="NYR730" s="546"/>
      <c r="NYS730" s="546"/>
      <c r="NYT730" s="546"/>
      <c r="NYU730" s="546"/>
      <c r="NYV730" s="546"/>
      <c r="NYW730" s="89"/>
      <c r="NYX730" s="89"/>
      <c r="NYY730" s="89"/>
      <c r="NYZ730" s="89"/>
      <c r="NZA730" s="89"/>
      <c r="NZB730" s="546"/>
      <c r="NZC730" s="546"/>
      <c r="NZD730" s="89"/>
      <c r="NZE730" s="89"/>
      <c r="NZF730" s="546"/>
      <c r="NZG730" s="546"/>
      <c r="NZH730" s="89"/>
      <c r="NZI730" s="89"/>
      <c r="NZJ730" s="546"/>
      <c r="NZK730" s="546"/>
      <c r="NZL730" s="546"/>
      <c r="NZM730" s="546"/>
      <c r="NZN730" s="546"/>
      <c r="NZO730" s="546"/>
      <c r="NZP730" s="546"/>
      <c r="NZQ730" s="89"/>
      <c r="NZR730" s="89"/>
      <c r="NZS730" s="546"/>
      <c r="NZT730" s="546"/>
      <c r="NZU730" s="89"/>
      <c r="NZV730" s="89"/>
      <c r="NZW730" s="546"/>
      <c r="NZX730" s="546"/>
      <c r="NZY730" s="546"/>
      <c r="NZZ730" s="546"/>
      <c r="OAA730" s="546"/>
      <c r="OAB730" s="204"/>
      <c r="OAC730" s="108"/>
      <c r="OAD730" s="546"/>
      <c r="OAE730" s="546"/>
      <c r="OAF730" s="546"/>
      <c r="OAG730" s="546"/>
      <c r="OAH730" s="546"/>
      <c r="OAI730" s="546"/>
      <c r="OAJ730" s="546"/>
      <c r="OAK730" s="169"/>
      <c r="OAL730" s="169"/>
      <c r="OAM730" s="169"/>
      <c r="OAN730" s="169"/>
      <c r="OAO730" s="169"/>
      <c r="OAP730" s="169"/>
      <c r="OAQ730" s="169"/>
      <c r="OAR730" s="169"/>
      <c r="OAS730" s="169"/>
      <c r="OAT730" s="169"/>
      <c r="OAU730" s="169"/>
      <c r="OAV730" s="169"/>
      <c r="OAW730" s="169"/>
      <c r="OAX730" s="169"/>
      <c r="OAY730" s="169"/>
      <c r="OAZ730" s="169"/>
      <c r="OBA730" s="169"/>
      <c r="OBB730" s="169"/>
      <c r="OBC730" s="169"/>
      <c r="OBD730" s="169"/>
      <c r="OBE730" s="169"/>
      <c r="OBF730" s="169"/>
      <c r="OBG730" s="169"/>
      <c r="OBH730" s="169"/>
      <c r="OBI730" s="169"/>
      <c r="OBJ730" s="169"/>
      <c r="OBK730" s="169"/>
      <c r="OBL730" s="169"/>
      <c r="OBM730" s="169"/>
      <c r="OBN730" s="169"/>
      <c r="OBO730" s="169"/>
      <c r="OBP730" s="169"/>
      <c r="OBQ730" s="169"/>
      <c r="OBR730" s="169"/>
      <c r="OBS730" s="169"/>
      <c r="OBT730" s="169"/>
      <c r="OBU730" s="169"/>
      <c r="OBV730" s="169"/>
      <c r="OBW730" s="169"/>
      <c r="OBX730" s="169"/>
      <c r="OBY730" s="169"/>
      <c r="OBZ730" s="169"/>
      <c r="OCA730" s="169"/>
      <c r="OCB730" s="169"/>
      <c r="OCC730" s="546"/>
      <c r="OCD730" s="546"/>
      <c r="OCE730" s="546"/>
      <c r="OCF730" s="546"/>
      <c r="OCG730" s="546"/>
      <c r="OCH730" s="546"/>
      <c r="OCI730" s="546"/>
      <c r="OCJ730" s="546"/>
      <c r="OCK730" s="546"/>
      <c r="OCL730" s="546"/>
      <c r="OCM730" s="546"/>
      <c r="OCN730" s="546"/>
      <c r="OCO730" s="546"/>
      <c r="OCP730" s="546"/>
      <c r="OCQ730" s="546"/>
      <c r="OCR730" s="546"/>
      <c r="OCS730" s="546"/>
      <c r="OCT730" s="546"/>
      <c r="OCU730" s="546"/>
      <c r="OCV730" s="546"/>
      <c r="OCW730" s="546"/>
      <c r="OCX730" s="546"/>
      <c r="OCY730" s="546"/>
      <c r="OCZ730" s="546"/>
      <c r="ODA730" s="89"/>
      <c r="ODB730" s="89"/>
      <c r="ODC730" s="89"/>
      <c r="ODD730" s="89"/>
      <c r="ODE730" s="89"/>
      <c r="ODF730" s="546"/>
      <c r="ODG730" s="546"/>
      <c r="ODH730" s="89"/>
      <c r="ODI730" s="89"/>
      <c r="ODJ730" s="546"/>
      <c r="ODK730" s="546"/>
      <c r="ODL730" s="89"/>
      <c r="ODM730" s="89"/>
      <c r="ODN730" s="546"/>
      <c r="ODO730" s="546"/>
      <c r="ODP730" s="546"/>
      <c r="ODQ730" s="546"/>
      <c r="ODR730" s="546"/>
      <c r="ODS730" s="546"/>
      <c r="ODT730" s="546"/>
      <c r="ODU730" s="89"/>
      <c r="ODV730" s="89"/>
      <c r="ODW730" s="546"/>
      <c r="ODX730" s="546"/>
      <c r="ODY730" s="89"/>
      <c r="ODZ730" s="89"/>
      <c r="OEA730" s="546"/>
      <c r="OEB730" s="546"/>
      <c r="OEC730" s="546"/>
      <c r="OED730" s="546"/>
      <c r="OEE730" s="546"/>
      <c r="OEF730" s="204"/>
      <c r="OEG730" s="108"/>
      <c r="OEH730" s="546"/>
      <c r="OEI730" s="546"/>
      <c r="OEJ730" s="546"/>
      <c r="OEK730" s="546"/>
      <c r="OEL730" s="546"/>
      <c r="OEM730" s="546"/>
      <c r="OEN730" s="546"/>
      <c r="OEO730" s="169"/>
      <c r="OEP730" s="169"/>
      <c r="OEQ730" s="169"/>
      <c r="OER730" s="169"/>
      <c r="OES730" s="169"/>
      <c r="OET730" s="169"/>
      <c r="OEU730" s="169"/>
      <c r="OEV730" s="169"/>
      <c r="OEW730" s="169"/>
      <c r="OEX730" s="169"/>
      <c r="OEY730" s="169"/>
      <c r="OEZ730" s="169"/>
      <c r="OFA730" s="169"/>
      <c r="OFB730" s="169"/>
      <c r="OFC730" s="169"/>
      <c r="OFD730" s="169"/>
      <c r="OFE730" s="169"/>
      <c r="OFF730" s="169"/>
      <c r="OFG730" s="169"/>
      <c r="OFH730" s="169"/>
      <c r="OFI730" s="169"/>
      <c r="OFJ730" s="169"/>
      <c r="OFK730" s="169"/>
      <c r="OFL730" s="169"/>
      <c r="OFM730" s="169"/>
      <c r="OFN730" s="169"/>
      <c r="OFO730" s="169"/>
      <c r="OFP730" s="169"/>
      <c r="OFQ730" s="169"/>
      <c r="OFR730" s="169"/>
      <c r="OFS730" s="169"/>
      <c r="OFT730" s="169"/>
      <c r="OFU730" s="169"/>
      <c r="OFV730" s="169"/>
      <c r="OFW730" s="169"/>
      <c r="OFX730" s="169"/>
      <c r="OFY730" s="169"/>
      <c r="OFZ730" s="169"/>
      <c r="OGA730" s="169"/>
      <c r="OGB730" s="169"/>
      <c r="OGC730" s="169"/>
      <c r="OGD730" s="169"/>
      <c r="OGE730" s="169"/>
      <c r="OGF730" s="169"/>
      <c r="OGG730" s="546"/>
      <c r="OGH730" s="546"/>
      <c r="OGI730" s="546"/>
      <c r="OGJ730" s="546"/>
      <c r="OGK730" s="546"/>
      <c r="OGL730" s="546"/>
      <c r="OGM730" s="546"/>
      <c r="OGN730" s="546"/>
      <c r="OGO730" s="546"/>
      <c r="OGP730" s="546"/>
      <c r="OGQ730" s="546"/>
      <c r="OGR730" s="546"/>
      <c r="OGS730" s="546"/>
      <c r="OGT730" s="546"/>
      <c r="OGU730" s="546"/>
      <c r="OGV730" s="546"/>
      <c r="OGW730" s="546"/>
      <c r="OGX730" s="546"/>
      <c r="OGY730" s="546"/>
      <c r="OGZ730" s="546"/>
      <c r="OHA730" s="546"/>
      <c r="OHB730" s="546"/>
      <c r="OHC730" s="546"/>
      <c r="OHD730" s="546"/>
      <c r="OHE730" s="89"/>
      <c r="OHF730" s="89"/>
      <c r="OHG730" s="89"/>
      <c r="OHH730" s="89"/>
      <c r="OHI730" s="89"/>
      <c r="OHJ730" s="546"/>
      <c r="OHK730" s="546"/>
      <c r="OHL730" s="89"/>
      <c r="OHM730" s="89"/>
      <c r="OHN730" s="546"/>
      <c r="OHO730" s="546"/>
      <c r="OHP730" s="89"/>
      <c r="OHQ730" s="89"/>
      <c r="OHR730" s="546"/>
      <c r="OHS730" s="546"/>
      <c r="OHT730" s="546"/>
      <c r="OHU730" s="546"/>
      <c r="OHV730" s="546"/>
      <c r="OHW730" s="546"/>
      <c r="OHX730" s="546"/>
      <c r="OHY730" s="89"/>
      <c r="OHZ730" s="89"/>
      <c r="OIA730" s="546"/>
      <c r="OIB730" s="546"/>
      <c r="OIC730" s="89"/>
      <c r="OID730" s="89"/>
      <c r="OIE730" s="546"/>
      <c r="OIF730" s="546"/>
      <c r="OIG730" s="546"/>
      <c r="OIH730" s="546"/>
      <c r="OII730" s="546"/>
      <c r="OIJ730" s="204"/>
      <c r="OIK730" s="108"/>
      <c r="OIL730" s="546"/>
      <c r="OIM730" s="546"/>
      <c r="OIN730" s="546"/>
      <c r="OIO730" s="546"/>
      <c r="OIP730" s="546"/>
      <c r="OIQ730" s="546"/>
      <c r="OIR730" s="546"/>
      <c r="OIS730" s="169"/>
      <c r="OIT730" s="169"/>
      <c r="OIU730" s="169"/>
      <c r="OIV730" s="169"/>
      <c r="OIW730" s="169"/>
      <c r="OIX730" s="169"/>
      <c r="OIY730" s="169"/>
      <c r="OIZ730" s="169"/>
      <c r="OJA730" s="169"/>
      <c r="OJB730" s="169"/>
      <c r="OJC730" s="169"/>
      <c r="OJD730" s="169"/>
      <c r="OJE730" s="169"/>
      <c r="OJF730" s="169"/>
      <c r="OJG730" s="169"/>
      <c r="OJH730" s="169"/>
      <c r="OJI730" s="169"/>
      <c r="OJJ730" s="169"/>
      <c r="OJK730" s="169"/>
      <c r="OJL730" s="169"/>
      <c r="OJM730" s="169"/>
      <c r="OJN730" s="169"/>
      <c r="OJO730" s="169"/>
      <c r="OJP730" s="169"/>
      <c r="OJQ730" s="169"/>
      <c r="OJR730" s="169"/>
      <c r="OJS730" s="169"/>
      <c r="OJT730" s="169"/>
      <c r="OJU730" s="169"/>
      <c r="OJV730" s="169"/>
      <c r="OJW730" s="169"/>
      <c r="OJX730" s="169"/>
      <c r="OJY730" s="169"/>
      <c r="OJZ730" s="169"/>
      <c r="OKA730" s="169"/>
      <c r="OKB730" s="169"/>
      <c r="OKC730" s="169"/>
      <c r="OKD730" s="169"/>
      <c r="OKE730" s="169"/>
      <c r="OKF730" s="169"/>
      <c r="OKG730" s="169"/>
      <c r="OKH730" s="169"/>
      <c r="OKI730" s="169"/>
      <c r="OKJ730" s="169"/>
      <c r="OKK730" s="546"/>
      <c r="OKL730" s="546"/>
      <c r="OKM730" s="546"/>
      <c r="OKN730" s="546"/>
      <c r="OKO730" s="546"/>
      <c r="OKP730" s="546"/>
      <c r="OKQ730" s="546"/>
      <c r="OKR730" s="546"/>
      <c r="OKS730" s="546"/>
      <c r="OKT730" s="546"/>
      <c r="OKU730" s="546"/>
      <c r="OKV730" s="546"/>
      <c r="OKW730" s="546"/>
      <c r="OKX730" s="546"/>
      <c r="OKY730" s="546"/>
      <c r="OKZ730" s="546"/>
      <c r="OLA730" s="546"/>
      <c r="OLB730" s="546"/>
      <c r="OLC730" s="546"/>
      <c r="OLD730" s="546"/>
      <c r="OLE730" s="546"/>
      <c r="OLF730" s="546"/>
      <c r="OLG730" s="546"/>
      <c r="OLH730" s="546"/>
      <c r="OLI730" s="89"/>
      <c r="OLJ730" s="89"/>
      <c r="OLK730" s="89"/>
      <c r="OLL730" s="89"/>
      <c r="OLM730" s="89"/>
      <c r="OLN730" s="546"/>
      <c r="OLO730" s="546"/>
      <c r="OLP730" s="89"/>
      <c r="OLQ730" s="89"/>
      <c r="OLR730" s="546"/>
      <c r="OLS730" s="546"/>
      <c r="OLT730" s="89"/>
      <c r="OLU730" s="89"/>
      <c r="OLV730" s="546"/>
      <c r="OLW730" s="546"/>
      <c r="OLX730" s="546"/>
      <c r="OLY730" s="546"/>
      <c r="OLZ730" s="546"/>
      <c r="OMA730" s="546"/>
      <c r="OMB730" s="546"/>
      <c r="OMC730" s="89"/>
      <c r="OMD730" s="89"/>
      <c r="OME730" s="546"/>
      <c r="OMF730" s="546"/>
      <c r="OMG730" s="89"/>
      <c r="OMH730" s="89"/>
      <c r="OMI730" s="546"/>
      <c r="OMJ730" s="546"/>
      <c r="OMK730" s="546"/>
      <c r="OML730" s="546"/>
      <c r="OMM730" s="546"/>
      <c r="OMN730" s="204"/>
      <c r="OMO730" s="108"/>
      <c r="OMP730" s="546"/>
      <c r="OMQ730" s="546"/>
      <c r="OMR730" s="546"/>
      <c r="OMS730" s="546"/>
      <c r="OMT730" s="546"/>
      <c r="OMU730" s="546"/>
      <c r="OMV730" s="546"/>
      <c r="OMW730" s="169"/>
      <c r="OMX730" s="169"/>
      <c r="OMY730" s="169"/>
      <c r="OMZ730" s="169"/>
      <c r="ONA730" s="169"/>
      <c r="ONB730" s="169"/>
      <c r="ONC730" s="169"/>
      <c r="OND730" s="169"/>
      <c r="ONE730" s="169"/>
      <c r="ONF730" s="169"/>
      <c r="ONG730" s="169"/>
      <c r="ONH730" s="169"/>
      <c r="ONI730" s="169"/>
      <c r="ONJ730" s="169"/>
      <c r="ONK730" s="169"/>
      <c r="ONL730" s="169"/>
      <c r="ONM730" s="169"/>
      <c r="ONN730" s="169"/>
      <c r="ONO730" s="169"/>
      <c r="ONP730" s="169"/>
      <c r="ONQ730" s="169"/>
      <c r="ONR730" s="169"/>
      <c r="ONS730" s="169"/>
      <c r="ONT730" s="169"/>
      <c r="ONU730" s="169"/>
      <c r="ONV730" s="169"/>
      <c r="ONW730" s="169"/>
      <c r="ONX730" s="169"/>
      <c r="ONY730" s="169"/>
      <c r="ONZ730" s="169"/>
      <c r="OOA730" s="169"/>
      <c r="OOB730" s="169"/>
      <c r="OOC730" s="169"/>
      <c r="OOD730" s="169"/>
      <c r="OOE730" s="169"/>
      <c r="OOF730" s="169"/>
      <c r="OOG730" s="169"/>
      <c r="OOH730" s="169"/>
      <c r="OOI730" s="169"/>
      <c r="OOJ730" s="169"/>
      <c r="OOK730" s="169"/>
      <c r="OOL730" s="169"/>
      <c r="OOM730" s="169"/>
      <c r="OON730" s="169"/>
      <c r="OOO730" s="546"/>
      <c r="OOP730" s="546"/>
      <c r="OOQ730" s="546"/>
      <c r="OOR730" s="546"/>
      <c r="OOS730" s="546"/>
      <c r="OOT730" s="546"/>
      <c r="OOU730" s="546"/>
      <c r="OOV730" s="546"/>
      <c r="OOW730" s="546"/>
      <c r="OOX730" s="546"/>
      <c r="OOY730" s="546"/>
      <c r="OOZ730" s="546"/>
      <c r="OPA730" s="546"/>
      <c r="OPB730" s="546"/>
      <c r="OPC730" s="546"/>
      <c r="OPD730" s="546"/>
      <c r="OPE730" s="546"/>
      <c r="OPF730" s="546"/>
      <c r="OPG730" s="546"/>
      <c r="OPH730" s="546"/>
      <c r="OPI730" s="546"/>
      <c r="OPJ730" s="546"/>
      <c r="OPK730" s="546"/>
      <c r="OPL730" s="546"/>
      <c r="OPM730" s="89"/>
      <c r="OPN730" s="89"/>
      <c r="OPO730" s="89"/>
      <c r="OPP730" s="89"/>
      <c r="OPQ730" s="89"/>
      <c r="OPR730" s="546"/>
      <c r="OPS730" s="546"/>
      <c r="OPT730" s="89"/>
      <c r="OPU730" s="89"/>
      <c r="OPV730" s="546"/>
      <c r="OPW730" s="546"/>
      <c r="OPX730" s="89"/>
      <c r="OPY730" s="89"/>
      <c r="OPZ730" s="546"/>
      <c r="OQA730" s="546"/>
      <c r="OQB730" s="546"/>
      <c r="OQC730" s="546"/>
      <c r="OQD730" s="546"/>
      <c r="OQE730" s="546"/>
      <c r="OQF730" s="546"/>
      <c r="OQG730" s="89"/>
      <c r="OQH730" s="89"/>
      <c r="OQI730" s="546"/>
      <c r="OQJ730" s="546"/>
      <c r="OQK730" s="89"/>
      <c r="OQL730" s="89"/>
      <c r="OQM730" s="546"/>
      <c r="OQN730" s="546"/>
      <c r="OQO730" s="546"/>
      <c r="OQP730" s="546"/>
      <c r="OQQ730" s="546"/>
      <c r="OQR730" s="204"/>
      <c r="OQS730" s="108"/>
      <c r="OQT730" s="546"/>
      <c r="OQU730" s="546"/>
      <c r="OQV730" s="546"/>
      <c r="OQW730" s="546"/>
      <c r="OQX730" s="546"/>
      <c r="OQY730" s="546"/>
      <c r="OQZ730" s="546"/>
      <c r="ORA730" s="169"/>
      <c r="ORB730" s="169"/>
      <c r="ORC730" s="169"/>
      <c r="ORD730" s="169"/>
      <c r="ORE730" s="169"/>
      <c r="ORF730" s="169"/>
      <c r="ORG730" s="169"/>
      <c r="ORH730" s="169"/>
      <c r="ORI730" s="169"/>
      <c r="ORJ730" s="169"/>
      <c r="ORK730" s="169"/>
      <c r="ORL730" s="169"/>
      <c r="ORM730" s="169"/>
      <c r="ORN730" s="169"/>
      <c r="ORO730" s="169"/>
      <c r="ORP730" s="169"/>
      <c r="ORQ730" s="169"/>
      <c r="ORR730" s="169"/>
      <c r="ORS730" s="169"/>
      <c r="ORT730" s="169"/>
      <c r="ORU730" s="169"/>
      <c r="ORV730" s="169"/>
      <c r="ORW730" s="169"/>
      <c r="ORX730" s="169"/>
      <c r="ORY730" s="169"/>
      <c r="ORZ730" s="169"/>
      <c r="OSA730" s="169"/>
      <c r="OSB730" s="169"/>
      <c r="OSC730" s="169"/>
      <c r="OSD730" s="169"/>
      <c r="OSE730" s="169"/>
      <c r="OSF730" s="169"/>
      <c r="OSG730" s="169"/>
      <c r="OSH730" s="169"/>
      <c r="OSI730" s="169"/>
      <c r="OSJ730" s="169"/>
      <c r="OSK730" s="169"/>
      <c r="OSL730" s="169"/>
      <c r="OSM730" s="169"/>
      <c r="OSN730" s="169"/>
      <c r="OSO730" s="169"/>
      <c r="OSP730" s="169"/>
      <c r="OSQ730" s="169"/>
      <c r="OSR730" s="169"/>
      <c r="OSS730" s="546"/>
      <c r="OST730" s="546"/>
      <c r="OSU730" s="546"/>
      <c r="OSV730" s="546"/>
      <c r="OSW730" s="546"/>
      <c r="OSX730" s="546"/>
      <c r="OSY730" s="546"/>
      <c r="OSZ730" s="546"/>
      <c r="OTA730" s="546"/>
      <c r="OTB730" s="546"/>
      <c r="OTC730" s="546"/>
      <c r="OTD730" s="546"/>
      <c r="OTE730" s="546"/>
      <c r="OTF730" s="546"/>
      <c r="OTG730" s="546"/>
      <c r="OTH730" s="546"/>
      <c r="OTI730" s="546"/>
      <c r="OTJ730" s="546"/>
      <c r="OTK730" s="546"/>
      <c r="OTL730" s="546"/>
      <c r="OTM730" s="546"/>
      <c r="OTN730" s="546"/>
      <c r="OTO730" s="546"/>
      <c r="OTP730" s="546"/>
      <c r="OTQ730" s="89"/>
      <c r="OTR730" s="89"/>
      <c r="OTS730" s="89"/>
      <c r="OTT730" s="89"/>
      <c r="OTU730" s="89"/>
      <c r="OTV730" s="546"/>
      <c r="OTW730" s="546"/>
      <c r="OTX730" s="89"/>
      <c r="OTY730" s="89"/>
      <c r="OTZ730" s="546"/>
      <c r="OUA730" s="546"/>
      <c r="OUB730" s="89"/>
      <c r="OUC730" s="89"/>
      <c r="OUD730" s="546"/>
      <c r="OUE730" s="546"/>
      <c r="OUF730" s="546"/>
      <c r="OUG730" s="546"/>
      <c r="OUH730" s="546"/>
      <c r="OUI730" s="546"/>
      <c r="OUJ730" s="546"/>
      <c r="OUK730" s="89"/>
      <c r="OUL730" s="89"/>
      <c r="OUM730" s="546"/>
      <c r="OUN730" s="546"/>
      <c r="OUO730" s="89"/>
      <c r="OUP730" s="89"/>
      <c r="OUQ730" s="546"/>
      <c r="OUR730" s="546"/>
      <c r="OUS730" s="546"/>
      <c r="OUT730" s="546"/>
      <c r="OUU730" s="546"/>
      <c r="OUV730" s="204"/>
      <c r="OUW730" s="108"/>
      <c r="OUX730" s="546"/>
      <c r="OUY730" s="546"/>
      <c r="OUZ730" s="546"/>
      <c r="OVA730" s="546"/>
      <c r="OVB730" s="546"/>
      <c r="OVC730" s="546"/>
      <c r="OVD730" s="546"/>
      <c r="OVE730" s="169"/>
      <c r="OVF730" s="169"/>
      <c r="OVG730" s="169"/>
      <c r="OVH730" s="169"/>
      <c r="OVI730" s="169"/>
      <c r="OVJ730" s="169"/>
      <c r="OVK730" s="169"/>
      <c r="OVL730" s="169"/>
      <c r="OVM730" s="169"/>
      <c r="OVN730" s="169"/>
      <c r="OVO730" s="169"/>
      <c r="OVP730" s="169"/>
      <c r="OVQ730" s="169"/>
      <c r="OVR730" s="169"/>
      <c r="OVS730" s="169"/>
      <c r="OVT730" s="169"/>
      <c r="OVU730" s="169"/>
      <c r="OVV730" s="169"/>
      <c r="OVW730" s="169"/>
      <c r="OVX730" s="169"/>
      <c r="OVY730" s="169"/>
      <c r="OVZ730" s="169"/>
      <c r="OWA730" s="169"/>
      <c r="OWB730" s="169"/>
      <c r="OWC730" s="169"/>
      <c r="OWD730" s="169"/>
      <c r="OWE730" s="169"/>
      <c r="OWF730" s="169"/>
      <c r="OWG730" s="169"/>
      <c r="OWH730" s="169"/>
      <c r="OWI730" s="169"/>
      <c r="OWJ730" s="169"/>
      <c r="OWK730" s="169"/>
      <c r="OWL730" s="169"/>
      <c r="OWM730" s="169"/>
      <c r="OWN730" s="169"/>
      <c r="OWO730" s="169"/>
      <c r="OWP730" s="169"/>
      <c r="OWQ730" s="169"/>
      <c r="OWR730" s="169"/>
      <c r="OWS730" s="169"/>
      <c r="OWT730" s="169"/>
      <c r="OWU730" s="169"/>
      <c r="OWV730" s="169"/>
      <c r="OWW730" s="546"/>
      <c r="OWX730" s="546"/>
      <c r="OWY730" s="546"/>
      <c r="OWZ730" s="546"/>
      <c r="OXA730" s="546"/>
      <c r="OXB730" s="546"/>
      <c r="OXC730" s="546"/>
      <c r="OXD730" s="546"/>
      <c r="OXE730" s="546"/>
      <c r="OXF730" s="546"/>
      <c r="OXG730" s="546"/>
      <c r="OXH730" s="546"/>
      <c r="OXI730" s="546"/>
      <c r="OXJ730" s="546"/>
      <c r="OXK730" s="546"/>
      <c r="OXL730" s="546"/>
      <c r="OXM730" s="546"/>
      <c r="OXN730" s="546"/>
      <c r="OXO730" s="546"/>
      <c r="OXP730" s="546"/>
      <c r="OXQ730" s="546"/>
      <c r="OXR730" s="546"/>
      <c r="OXS730" s="546"/>
      <c r="OXT730" s="546"/>
      <c r="OXU730" s="89"/>
      <c r="OXV730" s="89"/>
      <c r="OXW730" s="89"/>
      <c r="OXX730" s="89"/>
      <c r="OXY730" s="89"/>
      <c r="OXZ730" s="546"/>
      <c r="OYA730" s="546"/>
      <c r="OYB730" s="89"/>
      <c r="OYC730" s="89"/>
      <c r="OYD730" s="546"/>
      <c r="OYE730" s="546"/>
      <c r="OYF730" s="89"/>
      <c r="OYG730" s="89"/>
      <c r="OYH730" s="546"/>
      <c r="OYI730" s="546"/>
      <c r="OYJ730" s="546"/>
      <c r="OYK730" s="546"/>
      <c r="OYL730" s="546"/>
      <c r="OYM730" s="546"/>
      <c r="OYN730" s="546"/>
      <c r="OYO730" s="89"/>
      <c r="OYP730" s="89"/>
      <c r="OYQ730" s="546"/>
      <c r="OYR730" s="546"/>
      <c r="OYS730" s="89"/>
      <c r="OYT730" s="89"/>
      <c r="OYU730" s="546"/>
      <c r="OYV730" s="546"/>
      <c r="OYW730" s="546"/>
      <c r="OYX730" s="546"/>
      <c r="OYY730" s="546"/>
      <c r="OYZ730" s="204"/>
      <c r="OZA730" s="108"/>
      <c r="OZB730" s="546"/>
      <c r="OZC730" s="546"/>
      <c r="OZD730" s="546"/>
      <c r="OZE730" s="546"/>
      <c r="OZF730" s="546"/>
      <c r="OZG730" s="546"/>
      <c r="OZH730" s="546"/>
      <c r="OZI730" s="169"/>
      <c r="OZJ730" s="169"/>
      <c r="OZK730" s="169"/>
      <c r="OZL730" s="169"/>
      <c r="OZM730" s="169"/>
      <c r="OZN730" s="169"/>
      <c r="OZO730" s="169"/>
      <c r="OZP730" s="169"/>
      <c r="OZQ730" s="169"/>
      <c r="OZR730" s="169"/>
      <c r="OZS730" s="169"/>
      <c r="OZT730" s="169"/>
      <c r="OZU730" s="169"/>
      <c r="OZV730" s="169"/>
      <c r="OZW730" s="169"/>
      <c r="OZX730" s="169"/>
      <c r="OZY730" s="169"/>
      <c r="OZZ730" s="169"/>
      <c r="PAA730" s="169"/>
      <c r="PAB730" s="169"/>
      <c r="PAC730" s="169"/>
      <c r="PAD730" s="169"/>
      <c r="PAE730" s="169"/>
      <c r="PAF730" s="169"/>
      <c r="PAG730" s="169"/>
      <c r="PAH730" s="169"/>
      <c r="PAI730" s="169"/>
      <c r="PAJ730" s="169"/>
      <c r="PAK730" s="169"/>
      <c r="PAL730" s="169"/>
      <c r="PAM730" s="169"/>
      <c r="PAN730" s="169"/>
      <c r="PAO730" s="169"/>
      <c r="PAP730" s="169"/>
      <c r="PAQ730" s="169"/>
      <c r="PAR730" s="169"/>
      <c r="PAS730" s="169"/>
      <c r="PAT730" s="169"/>
      <c r="PAU730" s="169"/>
      <c r="PAV730" s="169"/>
      <c r="PAW730" s="169"/>
      <c r="PAX730" s="169"/>
      <c r="PAY730" s="169"/>
      <c r="PAZ730" s="169"/>
      <c r="PBA730" s="546"/>
      <c r="PBB730" s="546"/>
      <c r="PBC730" s="546"/>
      <c r="PBD730" s="546"/>
      <c r="PBE730" s="546"/>
      <c r="PBF730" s="546"/>
      <c r="PBG730" s="546"/>
      <c r="PBH730" s="546"/>
      <c r="PBI730" s="546"/>
      <c r="PBJ730" s="546"/>
      <c r="PBK730" s="546"/>
      <c r="PBL730" s="546"/>
      <c r="PBM730" s="546"/>
      <c r="PBN730" s="546"/>
      <c r="PBO730" s="546"/>
      <c r="PBP730" s="546"/>
      <c r="PBQ730" s="546"/>
      <c r="PBR730" s="546"/>
      <c r="PBS730" s="546"/>
      <c r="PBT730" s="546"/>
      <c r="PBU730" s="546"/>
      <c r="PBV730" s="546"/>
      <c r="PBW730" s="546"/>
      <c r="PBX730" s="546"/>
      <c r="PBY730" s="89"/>
      <c r="PBZ730" s="89"/>
      <c r="PCA730" s="89"/>
      <c r="PCB730" s="89"/>
      <c r="PCC730" s="89"/>
      <c r="PCD730" s="546"/>
      <c r="PCE730" s="546"/>
      <c r="PCF730" s="89"/>
      <c r="PCG730" s="89"/>
      <c r="PCH730" s="546"/>
      <c r="PCI730" s="546"/>
      <c r="PCJ730" s="89"/>
      <c r="PCK730" s="89"/>
      <c r="PCL730" s="546"/>
      <c r="PCM730" s="546"/>
      <c r="PCN730" s="546"/>
      <c r="PCO730" s="546"/>
      <c r="PCP730" s="546"/>
      <c r="PCQ730" s="546"/>
      <c r="PCR730" s="546"/>
      <c r="PCS730" s="89"/>
      <c r="PCT730" s="89"/>
      <c r="PCU730" s="546"/>
      <c r="PCV730" s="546"/>
      <c r="PCW730" s="89"/>
      <c r="PCX730" s="89"/>
      <c r="PCY730" s="546"/>
      <c r="PCZ730" s="546"/>
      <c r="PDA730" s="546"/>
      <c r="PDB730" s="546"/>
      <c r="PDC730" s="546"/>
      <c r="PDD730" s="204"/>
      <c r="PDE730" s="108"/>
      <c r="PDF730" s="546"/>
      <c r="PDG730" s="546"/>
      <c r="PDH730" s="546"/>
      <c r="PDI730" s="546"/>
      <c r="PDJ730" s="546"/>
      <c r="PDK730" s="546"/>
      <c r="PDL730" s="546"/>
      <c r="PDM730" s="169"/>
      <c r="PDN730" s="169"/>
      <c r="PDO730" s="169"/>
      <c r="PDP730" s="169"/>
      <c r="PDQ730" s="169"/>
      <c r="PDR730" s="169"/>
      <c r="PDS730" s="169"/>
      <c r="PDT730" s="169"/>
      <c r="PDU730" s="169"/>
      <c r="PDV730" s="169"/>
      <c r="PDW730" s="169"/>
      <c r="PDX730" s="169"/>
      <c r="PDY730" s="169"/>
      <c r="PDZ730" s="169"/>
      <c r="PEA730" s="169"/>
      <c r="PEB730" s="169"/>
      <c r="PEC730" s="169"/>
      <c r="PED730" s="169"/>
      <c r="PEE730" s="169"/>
      <c r="PEF730" s="169"/>
      <c r="PEG730" s="169"/>
      <c r="PEH730" s="169"/>
      <c r="PEI730" s="169"/>
      <c r="PEJ730" s="169"/>
      <c r="PEK730" s="169"/>
      <c r="PEL730" s="169"/>
      <c r="PEM730" s="169"/>
      <c r="PEN730" s="169"/>
      <c r="PEO730" s="169"/>
      <c r="PEP730" s="169"/>
      <c r="PEQ730" s="169"/>
      <c r="PER730" s="169"/>
      <c r="PES730" s="169"/>
      <c r="PET730" s="169"/>
      <c r="PEU730" s="169"/>
      <c r="PEV730" s="169"/>
      <c r="PEW730" s="169"/>
      <c r="PEX730" s="169"/>
      <c r="PEY730" s="169"/>
      <c r="PEZ730" s="169"/>
      <c r="PFA730" s="169"/>
      <c r="PFB730" s="169"/>
      <c r="PFC730" s="169"/>
      <c r="PFD730" s="169"/>
      <c r="PFE730" s="546"/>
      <c r="PFF730" s="546"/>
      <c r="PFG730" s="546"/>
      <c r="PFH730" s="546"/>
      <c r="PFI730" s="546"/>
      <c r="PFJ730" s="546"/>
      <c r="PFK730" s="546"/>
      <c r="PFL730" s="546"/>
      <c r="PFM730" s="546"/>
      <c r="PFN730" s="546"/>
      <c r="PFO730" s="546"/>
      <c r="PFP730" s="546"/>
      <c r="PFQ730" s="546"/>
      <c r="PFR730" s="546"/>
      <c r="PFS730" s="546"/>
      <c r="PFT730" s="546"/>
      <c r="PFU730" s="546"/>
      <c r="PFV730" s="546"/>
      <c r="PFW730" s="546"/>
      <c r="PFX730" s="546"/>
      <c r="PFY730" s="546"/>
      <c r="PFZ730" s="546"/>
      <c r="PGA730" s="546"/>
      <c r="PGB730" s="546"/>
      <c r="PGC730" s="89"/>
      <c r="PGD730" s="89"/>
      <c r="PGE730" s="89"/>
      <c r="PGF730" s="89"/>
      <c r="PGG730" s="89"/>
      <c r="PGH730" s="546"/>
      <c r="PGI730" s="546"/>
      <c r="PGJ730" s="89"/>
      <c r="PGK730" s="89"/>
      <c r="PGL730" s="546"/>
      <c r="PGM730" s="546"/>
      <c r="PGN730" s="89"/>
      <c r="PGO730" s="89"/>
      <c r="PGP730" s="546"/>
      <c r="PGQ730" s="546"/>
      <c r="PGR730" s="546"/>
      <c r="PGS730" s="546"/>
      <c r="PGT730" s="546"/>
      <c r="PGU730" s="546"/>
      <c r="PGV730" s="546"/>
      <c r="PGW730" s="89"/>
      <c r="PGX730" s="89"/>
      <c r="PGY730" s="546"/>
      <c r="PGZ730" s="546"/>
      <c r="PHA730" s="89"/>
      <c r="PHB730" s="89"/>
      <c r="PHC730" s="546"/>
      <c r="PHD730" s="546"/>
      <c r="PHE730" s="546"/>
      <c r="PHF730" s="546"/>
      <c r="PHG730" s="546"/>
      <c r="PHH730" s="204"/>
      <c r="PHI730" s="108"/>
      <c r="PHJ730" s="546"/>
      <c r="PHK730" s="546"/>
      <c r="PHL730" s="546"/>
      <c r="PHM730" s="546"/>
      <c r="PHN730" s="546"/>
      <c r="PHO730" s="546"/>
      <c r="PHP730" s="546"/>
      <c r="PHQ730" s="169"/>
      <c r="PHR730" s="169"/>
      <c r="PHS730" s="169"/>
      <c r="PHT730" s="169"/>
      <c r="PHU730" s="169"/>
      <c r="PHV730" s="169"/>
      <c r="PHW730" s="169"/>
      <c r="PHX730" s="169"/>
      <c r="PHY730" s="169"/>
      <c r="PHZ730" s="169"/>
      <c r="PIA730" s="169"/>
      <c r="PIB730" s="169"/>
      <c r="PIC730" s="169"/>
      <c r="PID730" s="169"/>
      <c r="PIE730" s="169"/>
      <c r="PIF730" s="169"/>
      <c r="PIG730" s="169"/>
      <c r="PIH730" s="169"/>
      <c r="PII730" s="169"/>
      <c r="PIJ730" s="169"/>
      <c r="PIK730" s="169"/>
      <c r="PIL730" s="169"/>
      <c r="PIM730" s="169"/>
      <c r="PIN730" s="169"/>
      <c r="PIO730" s="169"/>
      <c r="PIP730" s="169"/>
      <c r="PIQ730" s="169"/>
      <c r="PIR730" s="169"/>
      <c r="PIS730" s="169"/>
      <c r="PIT730" s="169"/>
      <c r="PIU730" s="169"/>
      <c r="PIV730" s="169"/>
      <c r="PIW730" s="169"/>
      <c r="PIX730" s="169"/>
      <c r="PIY730" s="169"/>
      <c r="PIZ730" s="169"/>
      <c r="PJA730" s="169"/>
      <c r="PJB730" s="169"/>
      <c r="PJC730" s="169"/>
      <c r="PJD730" s="169"/>
      <c r="PJE730" s="169"/>
      <c r="PJF730" s="169"/>
      <c r="PJG730" s="169"/>
      <c r="PJH730" s="169"/>
      <c r="PJI730" s="546"/>
      <c r="PJJ730" s="546"/>
      <c r="PJK730" s="546"/>
      <c r="PJL730" s="546"/>
      <c r="PJM730" s="546"/>
      <c r="PJN730" s="546"/>
      <c r="PJO730" s="546"/>
      <c r="PJP730" s="546"/>
      <c r="PJQ730" s="546"/>
      <c r="PJR730" s="546"/>
      <c r="PJS730" s="546"/>
      <c r="PJT730" s="546"/>
      <c r="PJU730" s="546"/>
      <c r="PJV730" s="546"/>
      <c r="PJW730" s="546"/>
      <c r="PJX730" s="546"/>
      <c r="PJY730" s="546"/>
      <c r="PJZ730" s="546"/>
      <c r="PKA730" s="546"/>
      <c r="PKB730" s="546"/>
      <c r="PKC730" s="546"/>
      <c r="PKD730" s="546"/>
      <c r="PKE730" s="546"/>
      <c r="PKF730" s="546"/>
      <c r="PKG730" s="89"/>
      <c r="PKH730" s="89"/>
      <c r="PKI730" s="89"/>
      <c r="PKJ730" s="89"/>
      <c r="PKK730" s="89"/>
      <c r="PKL730" s="546"/>
      <c r="PKM730" s="546"/>
      <c r="PKN730" s="89"/>
      <c r="PKO730" s="89"/>
      <c r="PKP730" s="546"/>
      <c r="PKQ730" s="546"/>
      <c r="PKR730" s="89"/>
      <c r="PKS730" s="89"/>
      <c r="PKT730" s="546"/>
      <c r="PKU730" s="546"/>
      <c r="PKV730" s="546"/>
      <c r="PKW730" s="546"/>
      <c r="PKX730" s="546"/>
      <c r="PKY730" s="546"/>
      <c r="PKZ730" s="546"/>
      <c r="PLA730" s="89"/>
      <c r="PLB730" s="89"/>
      <c r="PLC730" s="546"/>
      <c r="PLD730" s="546"/>
      <c r="PLE730" s="89"/>
      <c r="PLF730" s="89"/>
      <c r="PLG730" s="546"/>
      <c r="PLH730" s="546"/>
      <c r="PLI730" s="546"/>
      <c r="PLJ730" s="546"/>
      <c r="PLK730" s="546"/>
      <c r="PLL730" s="204"/>
      <c r="PLM730" s="108"/>
      <c r="PLN730" s="546"/>
      <c r="PLO730" s="546"/>
      <c r="PLP730" s="546"/>
      <c r="PLQ730" s="546"/>
      <c r="PLR730" s="546"/>
      <c r="PLS730" s="546"/>
      <c r="PLT730" s="546"/>
      <c r="PLU730" s="169"/>
      <c r="PLV730" s="169"/>
      <c r="PLW730" s="169"/>
      <c r="PLX730" s="169"/>
      <c r="PLY730" s="169"/>
      <c r="PLZ730" s="169"/>
      <c r="PMA730" s="169"/>
      <c r="PMB730" s="169"/>
      <c r="PMC730" s="169"/>
      <c r="PMD730" s="169"/>
      <c r="PME730" s="169"/>
      <c r="PMF730" s="169"/>
      <c r="PMG730" s="169"/>
      <c r="PMH730" s="169"/>
      <c r="PMI730" s="169"/>
      <c r="PMJ730" s="169"/>
      <c r="PMK730" s="169"/>
      <c r="PML730" s="169"/>
      <c r="PMM730" s="169"/>
      <c r="PMN730" s="169"/>
      <c r="PMO730" s="169"/>
      <c r="PMP730" s="169"/>
      <c r="PMQ730" s="169"/>
      <c r="PMR730" s="169"/>
      <c r="PMS730" s="169"/>
      <c r="PMT730" s="169"/>
      <c r="PMU730" s="169"/>
      <c r="PMV730" s="169"/>
      <c r="PMW730" s="169"/>
      <c r="PMX730" s="169"/>
      <c r="PMY730" s="169"/>
      <c r="PMZ730" s="169"/>
      <c r="PNA730" s="169"/>
      <c r="PNB730" s="169"/>
      <c r="PNC730" s="169"/>
      <c r="PND730" s="169"/>
      <c r="PNE730" s="169"/>
      <c r="PNF730" s="169"/>
      <c r="PNG730" s="169"/>
      <c r="PNH730" s="169"/>
      <c r="PNI730" s="169"/>
      <c r="PNJ730" s="169"/>
      <c r="PNK730" s="169"/>
      <c r="PNL730" s="169"/>
      <c r="PNM730" s="546"/>
      <c r="PNN730" s="546"/>
      <c r="PNO730" s="546"/>
      <c r="PNP730" s="546"/>
      <c r="PNQ730" s="546"/>
      <c r="PNR730" s="546"/>
      <c r="PNS730" s="546"/>
      <c r="PNT730" s="546"/>
      <c r="PNU730" s="546"/>
      <c r="PNV730" s="546"/>
      <c r="PNW730" s="546"/>
      <c r="PNX730" s="546"/>
      <c r="PNY730" s="546"/>
      <c r="PNZ730" s="546"/>
      <c r="POA730" s="546"/>
      <c r="POB730" s="546"/>
      <c r="POC730" s="546"/>
      <c r="POD730" s="546"/>
      <c r="POE730" s="546"/>
      <c r="POF730" s="546"/>
      <c r="POG730" s="546"/>
      <c r="POH730" s="546"/>
      <c r="POI730" s="546"/>
      <c r="POJ730" s="546"/>
      <c r="POK730" s="89"/>
      <c r="POL730" s="89"/>
      <c r="POM730" s="89"/>
      <c r="PON730" s="89"/>
      <c r="POO730" s="89"/>
      <c r="POP730" s="546"/>
      <c r="POQ730" s="546"/>
      <c r="POR730" s="89"/>
      <c r="POS730" s="89"/>
      <c r="POT730" s="546"/>
      <c r="POU730" s="546"/>
      <c r="POV730" s="89"/>
      <c r="POW730" s="89"/>
      <c r="POX730" s="546"/>
      <c r="POY730" s="546"/>
      <c r="POZ730" s="546"/>
      <c r="PPA730" s="546"/>
      <c r="PPB730" s="546"/>
      <c r="PPC730" s="546"/>
      <c r="PPD730" s="546"/>
      <c r="PPE730" s="89"/>
      <c r="PPF730" s="89"/>
      <c r="PPG730" s="546"/>
      <c r="PPH730" s="546"/>
      <c r="PPI730" s="89"/>
      <c r="PPJ730" s="89"/>
      <c r="PPK730" s="546"/>
      <c r="PPL730" s="546"/>
      <c r="PPM730" s="546"/>
      <c r="PPN730" s="546"/>
      <c r="PPO730" s="546"/>
      <c r="PPP730" s="204"/>
      <c r="PPQ730" s="108"/>
      <c r="PPR730" s="546"/>
      <c r="PPS730" s="546"/>
      <c r="PPT730" s="546"/>
      <c r="PPU730" s="546"/>
      <c r="PPV730" s="546"/>
      <c r="PPW730" s="546"/>
      <c r="PPX730" s="546"/>
      <c r="PPY730" s="169"/>
      <c r="PPZ730" s="169"/>
      <c r="PQA730" s="169"/>
      <c r="PQB730" s="169"/>
      <c r="PQC730" s="169"/>
      <c r="PQD730" s="169"/>
      <c r="PQE730" s="169"/>
      <c r="PQF730" s="169"/>
      <c r="PQG730" s="169"/>
      <c r="PQH730" s="169"/>
      <c r="PQI730" s="169"/>
      <c r="PQJ730" s="169"/>
      <c r="PQK730" s="169"/>
      <c r="PQL730" s="169"/>
      <c r="PQM730" s="169"/>
      <c r="PQN730" s="169"/>
      <c r="PQO730" s="169"/>
      <c r="PQP730" s="169"/>
      <c r="PQQ730" s="169"/>
      <c r="PQR730" s="169"/>
      <c r="PQS730" s="169"/>
      <c r="PQT730" s="169"/>
      <c r="PQU730" s="169"/>
      <c r="PQV730" s="169"/>
      <c r="PQW730" s="169"/>
      <c r="PQX730" s="169"/>
      <c r="PQY730" s="169"/>
      <c r="PQZ730" s="169"/>
      <c r="PRA730" s="169"/>
      <c r="PRB730" s="169"/>
      <c r="PRC730" s="169"/>
      <c r="PRD730" s="169"/>
      <c r="PRE730" s="169"/>
      <c r="PRF730" s="169"/>
      <c r="PRG730" s="169"/>
      <c r="PRH730" s="169"/>
      <c r="PRI730" s="169"/>
      <c r="PRJ730" s="169"/>
      <c r="PRK730" s="169"/>
      <c r="PRL730" s="169"/>
      <c r="PRM730" s="169"/>
      <c r="PRN730" s="169"/>
      <c r="PRO730" s="169"/>
      <c r="PRP730" s="169"/>
      <c r="PRQ730" s="546"/>
      <c r="PRR730" s="546"/>
      <c r="PRS730" s="546"/>
      <c r="PRT730" s="546"/>
      <c r="PRU730" s="546"/>
      <c r="PRV730" s="546"/>
      <c r="PRW730" s="546"/>
      <c r="PRX730" s="546"/>
      <c r="PRY730" s="546"/>
      <c r="PRZ730" s="546"/>
      <c r="PSA730" s="546"/>
      <c r="PSB730" s="546"/>
      <c r="PSC730" s="546"/>
      <c r="PSD730" s="546"/>
      <c r="PSE730" s="546"/>
      <c r="PSF730" s="546"/>
      <c r="PSG730" s="546"/>
      <c r="PSH730" s="546"/>
      <c r="PSI730" s="546"/>
      <c r="PSJ730" s="546"/>
      <c r="PSK730" s="546"/>
      <c r="PSL730" s="546"/>
      <c r="PSM730" s="546"/>
      <c r="PSN730" s="546"/>
      <c r="PSO730" s="89"/>
      <c r="PSP730" s="89"/>
      <c r="PSQ730" s="89"/>
      <c r="PSR730" s="89"/>
      <c r="PSS730" s="89"/>
      <c r="PST730" s="546"/>
      <c r="PSU730" s="546"/>
      <c r="PSV730" s="89"/>
      <c r="PSW730" s="89"/>
      <c r="PSX730" s="546"/>
      <c r="PSY730" s="546"/>
      <c r="PSZ730" s="89"/>
      <c r="PTA730" s="89"/>
      <c r="PTB730" s="546"/>
      <c r="PTC730" s="546"/>
      <c r="PTD730" s="546"/>
      <c r="PTE730" s="546"/>
      <c r="PTF730" s="546"/>
      <c r="PTG730" s="546"/>
      <c r="PTH730" s="546"/>
      <c r="PTI730" s="89"/>
      <c r="PTJ730" s="89"/>
      <c r="PTK730" s="546"/>
      <c r="PTL730" s="546"/>
      <c r="PTM730" s="89"/>
      <c r="PTN730" s="89"/>
      <c r="PTO730" s="546"/>
      <c r="PTP730" s="546"/>
      <c r="PTQ730" s="546"/>
      <c r="PTR730" s="546"/>
      <c r="PTS730" s="546"/>
      <c r="PTT730" s="204"/>
      <c r="PTU730" s="108"/>
      <c r="PTV730" s="546"/>
      <c r="PTW730" s="546"/>
      <c r="PTX730" s="546"/>
      <c r="PTY730" s="546"/>
      <c r="PTZ730" s="546"/>
      <c r="PUA730" s="546"/>
      <c r="PUB730" s="546"/>
      <c r="PUC730" s="169"/>
      <c r="PUD730" s="169"/>
      <c r="PUE730" s="169"/>
      <c r="PUF730" s="169"/>
      <c r="PUG730" s="169"/>
      <c r="PUH730" s="169"/>
      <c r="PUI730" s="169"/>
      <c r="PUJ730" s="169"/>
      <c r="PUK730" s="169"/>
      <c r="PUL730" s="169"/>
      <c r="PUM730" s="169"/>
      <c r="PUN730" s="169"/>
      <c r="PUO730" s="169"/>
      <c r="PUP730" s="169"/>
      <c r="PUQ730" s="169"/>
      <c r="PUR730" s="169"/>
      <c r="PUS730" s="169"/>
      <c r="PUT730" s="169"/>
      <c r="PUU730" s="169"/>
      <c r="PUV730" s="169"/>
      <c r="PUW730" s="169"/>
      <c r="PUX730" s="169"/>
      <c r="PUY730" s="169"/>
      <c r="PUZ730" s="169"/>
      <c r="PVA730" s="169"/>
      <c r="PVB730" s="169"/>
      <c r="PVC730" s="169"/>
      <c r="PVD730" s="169"/>
      <c r="PVE730" s="169"/>
      <c r="PVF730" s="169"/>
      <c r="PVG730" s="169"/>
      <c r="PVH730" s="169"/>
      <c r="PVI730" s="169"/>
      <c r="PVJ730" s="169"/>
      <c r="PVK730" s="169"/>
      <c r="PVL730" s="169"/>
      <c r="PVM730" s="169"/>
      <c r="PVN730" s="169"/>
      <c r="PVO730" s="169"/>
      <c r="PVP730" s="169"/>
      <c r="PVQ730" s="169"/>
      <c r="PVR730" s="169"/>
      <c r="PVS730" s="169"/>
      <c r="PVT730" s="169"/>
      <c r="PVU730" s="546"/>
      <c r="PVV730" s="546"/>
      <c r="PVW730" s="546"/>
      <c r="PVX730" s="546"/>
      <c r="PVY730" s="546"/>
      <c r="PVZ730" s="546"/>
      <c r="PWA730" s="546"/>
      <c r="PWB730" s="546"/>
      <c r="PWC730" s="546"/>
      <c r="PWD730" s="546"/>
      <c r="PWE730" s="546"/>
      <c r="PWF730" s="546"/>
      <c r="PWG730" s="546"/>
      <c r="PWH730" s="546"/>
      <c r="PWI730" s="546"/>
      <c r="PWJ730" s="546"/>
      <c r="PWK730" s="546"/>
      <c r="PWL730" s="546"/>
      <c r="PWM730" s="546"/>
      <c r="PWN730" s="546"/>
      <c r="PWO730" s="546"/>
      <c r="PWP730" s="546"/>
      <c r="PWQ730" s="546"/>
      <c r="PWR730" s="546"/>
      <c r="PWS730" s="89"/>
      <c r="PWT730" s="89"/>
      <c r="PWU730" s="89"/>
      <c r="PWV730" s="89"/>
      <c r="PWW730" s="89"/>
      <c r="PWX730" s="546"/>
      <c r="PWY730" s="546"/>
      <c r="PWZ730" s="89"/>
      <c r="PXA730" s="89"/>
      <c r="PXB730" s="546"/>
      <c r="PXC730" s="546"/>
      <c r="PXD730" s="89"/>
      <c r="PXE730" s="89"/>
      <c r="PXF730" s="546"/>
      <c r="PXG730" s="546"/>
      <c r="PXH730" s="546"/>
      <c r="PXI730" s="546"/>
      <c r="PXJ730" s="546"/>
      <c r="PXK730" s="546"/>
      <c r="PXL730" s="546"/>
      <c r="PXM730" s="89"/>
      <c r="PXN730" s="89"/>
      <c r="PXO730" s="546"/>
      <c r="PXP730" s="546"/>
      <c r="PXQ730" s="89"/>
      <c r="PXR730" s="89"/>
      <c r="PXS730" s="546"/>
      <c r="PXT730" s="546"/>
      <c r="PXU730" s="546"/>
      <c r="PXV730" s="546"/>
      <c r="PXW730" s="546"/>
      <c r="PXX730" s="204"/>
      <c r="PXY730" s="108"/>
      <c r="PXZ730" s="546"/>
      <c r="PYA730" s="546"/>
      <c r="PYB730" s="546"/>
      <c r="PYC730" s="546"/>
      <c r="PYD730" s="546"/>
      <c r="PYE730" s="546"/>
      <c r="PYF730" s="546"/>
      <c r="PYG730" s="169"/>
      <c r="PYH730" s="169"/>
      <c r="PYI730" s="169"/>
      <c r="PYJ730" s="169"/>
      <c r="PYK730" s="169"/>
      <c r="PYL730" s="169"/>
      <c r="PYM730" s="169"/>
      <c r="PYN730" s="169"/>
      <c r="PYO730" s="169"/>
      <c r="PYP730" s="169"/>
      <c r="PYQ730" s="169"/>
      <c r="PYR730" s="169"/>
      <c r="PYS730" s="169"/>
      <c r="PYT730" s="169"/>
      <c r="PYU730" s="169"/>
      <c r="PYV730" s="169"/>
      <c r="PYW730" s="169"/>
      <c r="PYX730" s="169"/>
      <c r="PYY730" s="169"/>
      <c r="PYZ730" s="169"/>
      <c r="PZA730" s="169"/>
      <c r="PZB730" s="169"/>
      <c r="PZC730" s="169"/>
      <c r="PZD730" s="169"/>
      <c r="PZE730" s="169"/>
      <c r="PZF730" s="169"/>
      <c r="PZG730" s="169"/>
      <c r="PZH730" s="169"/>
      <c r="PZI730" s="169"/>
      <c r="PZJ730" s="169"/>
      <c r="PZK730" s="169"/>
      <c r="PZL730" s="169"/>
      <c r="PZM730" s="169"/>
      <c r="PZN730" s="169"/>
      <c r="PZO730" s="169"/>
      <c r="PZP730" s="169"/>
      <c r="PZQ730" s="169"/>
      <c r="PZR730" s="169"/>
      <c r="PZS730" s="169"/>
      <c r="PZT730" s="169"/>
      <c r="PZU730" s="169"/>
      <c r="PZV730" s="169"/>
      <c r="PZW730" s="169"/>
      <c r="PZX730" s="169"/>
      <c r="PZY730" s="546"/>
      <c r="PZZ730" s="546"/>
      <c r="QAA730" s="546"/>
      <c r="QAB730" s="546"/>
      <c r="QAC730" s="546"/>
      <c r="QAD730" s="546"/>
      <c r="QAE730" s="546"/>
      <c r="QAF730" s="546"/>
      <c r="QAG730" s="546"/>
      <c r="QAH730" s="546"/>
      <c r="QAI730" s="546"/>
      <c r="QAJ730" s="546"/>
      <c r="QAK730" s="546"/>
      <c r="QAL730" s="546"/>
      <c r="QAM730" s="546"/>
      <c r="QAN730" s="546"/>
      <c r="QAO730" s="546"/>
      <c r="QAP730" s="546"/>
      <c r="QAQ730" s="546"/>
      <c r="QAR730" s="546"/>
      <c r="QAS730" s="546"/>
      <c r="QAT730" s="546"/>
      <c r="QAU730" s="546"/>
      <c r="QAV730" s="546"/>
      <c r="QAW730" s="89"/>
      <c r="QAX730" s="89"/>
      <c r="QAY730" s="89"/>
      <c r="QAZ730" s="89"/>
      <c r="QBA730" s="89"/>
      <c r="QBB730" s="546"/>
      <c r="QBC730" s="546"/>
      <c r="QBD730" s="89"/>
      <c r="QBE730" s="89"/>
      <c r="QBF730" s="546"/>
      <c r="QBG730" s="546"/>
      <c r="QBH730" s="89"/>
      <c r="QBI730" s="89"/>
      <c r="QBJ730" s="546"/>
      <c r="QBK730" s="546"/>
      <c r="QBL730" s="546"/>
      <c r="QBM730" s="546"/>
      <c r="QBN730" s="546"/>
      <c r="QBO730" s="546"/>
      <c r="QBP730" s="546"/>
      <c r="QBQ730" s="89"/>
      <c r="QBR730" s="89"/>
      <c r="QBS730" s="546"/>
      <c r="QBT730" s="546"/>
      <c r="QBU730" s="89"/>
      <c r="QBV730" s="89"/>
      <c r="QBW730" s="546"/>
      <c r="QBX730" s="546"/>
      <c r="QBY730" s="546"/>
      <c r="QBZ730" s="546"/>
      <c r="QCA730" s="546"/>
      <c r="QCB730" s="204"/>
      <c r="QCC730" s="108"/>
      <c r="QCD730" s="546"/>
      <c r="QCE730" s="546"/>
      <c r="QCF730" s="546"/>
      <c r="QCG730" s="546"/>
      <c r="QCH730" s="546"/>
      <c r="QCI730" s="546"/>
      <c r="QCJ730" s="546"/>
      <c r="QCK730" s="169"/>
      <c r="QCL730" s="169"/>
      <c r="QCM730" s="169"/>
      <c r="QCN730" s="169"/>
      <c r="QCO730" s="169"/>
      <c r="QCP730" s="169"/>
      <c r="QCQ730" s="169"/>
      <c r="QCR730" s="169"/>
      <c r="QCS730" s="169"/>
      <c r="QCT730" s="169"/>
      <c r="QCU730" s="169"/>
      <c r="QCV730" s="169"/>
      <c r="QCW730" s="169"/>
      <c r="QCX730" s="169"/>
      <c r="QCY730" s="169"/>
      <c r="QCZ730" s="169"/>
      <c r="QDA730" s="169"/>
      <c r="QDB730" s="169"/>
      <c r="QDC730" s="169"/>
      <c r="QDD730" s="169"/>
      <c r="QDE730" s="169"/>
      <c r="QDF730" s="169"/>
      <c r="QDG730" s="169"/>
      <c r="QDH730" s="169"/>
      <c r="QDI730" s="169"/>
      <c r="QDJ730" s="169"/>
      <c r="QDK730" s="169"/>
      <c r="QDL730" s="169"/>
      <c r="QDM730" s="169"/>
      <c r="QDN730" s="169"/>
      <c r="QDO730" s="169"/>
      <c r="QDP730" s="169"/>
      <c r="QDQ730" s="169"/>
      <c r="QDR730" s="169"/>
      <c r="QDS730" s="169"/>
      <c r="QDT730" s="169"/>
      <c r="QDU730" s="169"/>
      <c r="QDV730" s="169"/>
      <c r="QDW730" s="169"/>
      <c r="QDX730" s="169"/>
      <c r="QDY730" s="169"/>
      <c r="QDZ730" s="169"/>
      <c r="QEA730" s="169"/>
      <c r="QEB730" s="169"/>
      <c r="QEC730" s="546"/>
      <c r="QED730" s="546"/>
      <c r="QEE730" s="546"/>
      <c r="QEF730" s="546"/>
      <c r="QEG730" s="546"/>
      <c r="QEH730" s="546"/>
      <c r="QEI730" s="546"/>
      <c r="QEJ730" s="546"/>
      <c r="QEK730" s="546"/>
      <c r="QEL730" s="546"/>
      <c r="QEM730" s="546"/>
      <c r="QEN730" s="546"/>
      <c r="QEO730" s="546"/>
      <c r="QEP730" s="546"/>
      <c r="QEQ730" s="546"/>
      <c r="QER730" s="546"/>
      <c r="QES730" s="546"/>
      <c r="QET730" s="546"/>
      <c r="QEU730" s="546"/>
      <c r="QEV730" s="546"/>
      <c r="QEW730" s="546"/>
      <c r="QEX730" s="546"/>
      <c r="QEY730" s="546"/>
      <c r="QEZ730" s="546"/>
      <c r="QFA730" s="89"/>
      <c r="QFB730" s="89"/>
      <c r="QFC730" s="89"/>
      <c r="QFD730" s="89"/>
      <c r="QFE730" s="89"/>
      <c r="QFF730" s="546"/>
      <c r="QFG730" s="546"/>
      <c r="QFH730" s="89"/>
      <c r="QFI730" s="89"/>
      <c r="QFJ730" s="546"/>
      <c r="QFK730" s="546"/>
      <c r="QFL730" s="89"/>
      <c r="QFM730" s="89"/>
      <c r="QFN730" s="546"/>
      <c r="QFO730" s="546"/>
      <c r="QFP730" s="546"/>
      <c r="QFQ730" s="546"/>
      <c r="QFR730" s="546"/>
      <c r="QFS730" s="546"/>
      <c r="QFT730" s="546"/>
      <c r="QFU730" s="89"/>
      <c r="QFV730" s="89"/>
      <c r="QFW730" s="546"/>
      <c r="QFX730" s="546"/>
      <c r="QFY730" s="89"/>
      <c r="QFZ730" s="89"/>
      <c r="QGA730" s="546"/>
      <c r="QGB730" s="546"/>
      <c r="QGC730" s="546"/>
      <c r="QGD730" s="546"/>
      <c r="QGE730" s="546"/>
      <c r="QGF730" s="204"/>
      <c r="QGG730" s="108"/>
      <c r="QGH730" s="546"/>
      <c r="QGI730" s="546"/>
      <c r="QGJ730" s="546"/>
      <c r="QGK730" s="546"/>
      <c r="QGL730" s="546"/>
      <c r="QGM730" s="546"/>
      <c r="QGN730" s="546"/>
      <c r="QGO730" s="169"/>
      <c r="QGP730" s="169"/>
      <c r="QGQ730" s="169"/>
      <c r="QGR730" s="169"/>
      <c r="QGS730" s="169"/>
      <c r="QGT730" s="169"/>
      <c r="QGU730" s="169"/>
      <c r="QGV730" s="169"/>
      <c r="QGW730" s="169"/>
      <c r="QGX730" s="169"/>
      <c r="QGY730" s="169"/>
      <c r="QGZ730" s="169"/>
      <c r="QHA730" s="169"/>
      <c r="QHB730" s="169"/>
      <c r="QHC730" s="169"/>
      <c r="QHD730" s="169"/>
      <c r="QHE730" s="169"/>
      <c r="QHF730" s="169"/>
      <c r="QHG730" s="169"/>
      <c r="QHH730" s="169"/>
      <c r="QHI730" s="169"/>
      <c r="QHJ730" s="169"/>
      <c r="QHK730" s="169"/>
      <c r="QHL730" s="169"/>
      <c r="QHM730" s="169"/>
      <c r="QHN730" s="169"/>
      <c r="QHO730" s="169"/>
      <c r="QHP730" s="169"/>
      <c r="QHQ730" s="169"/>
      <c r="QHR730" s="169"/>
      <c r="QHS730" s="169"/>
      <c r="QHT730" s="169"/>
      <c r="QHU730" s="169"/>
      <c r="QHV730" s="169"/>
      <c r="QHW730" s="169"/>
      <c r="QHX730" s="169"/>
      <c r="QHY730" s="169"/>
      <c r="QHZ730" s="169"/>
      <c r="QIA730" s="169"/>
      <c r="QIB730" s="169"/>
      <c r="QIC730" s="169"/>
      <c r="QID730" s="169"/>
      <c r="QIE730" s="169"/>
      <c r="QIF730" s="169"/>
      <c r="QIG730" s="546"/>
      <c r="QIH730" s="546"/>
      <c r="QII730" s="546"/>
      <c r="QIJ730" s="546"/>
      <c r="QIK730" s="546"/>
      <c r="QIL730" s="546"/>
      <c r="QIM730" s="546"/>
      <c r="QIN730" s="546"/>
      <c r="QIO730" s="546"/>
      <c r="QIP730" s="546"/>
      <c r="QIQ730" s="546"/>
      <c r="QIR730" s="546"/>
      <c r="QIS730" s="546"/>
      <c r="QIT730" s="546"/>
      <c r="QIU730" s="546"/>
      <c r="QIV730" s="546"/>
      <c r="QIW730" s="546"/>
      <c r="QIX730" s="546"/>
      <c r="QIY730" s="546"/>
      <c r="QIZ730" s="546"/>
      <c r="QJA730" s="546"/>
      <c r="QJB730" s="546"/>
      <c r="QJC730" s="546"/>
      <c r="QJD730" s="546"/>
      <c r="QJE730" s="89"/>
      <c r="QJF730" s="89"/>
      <c r="QJG730" s="89"/>
      <c r="QJH730" s="89"/>
      <c r="QJI730" s="89"/>
      <c r="QJJ730" s="546"/>
      <c r="QJK730" s="546"/>
      <c r="QJL730" s="89"/>
      <c r="QJM730" s="89"/>
      <c r="QJN730" s="546"/>
      <c r="QJO730" s="546"/>
      <c r="QJP730" s="89"/>
      <c r="QJQ730" s="89"/>
      <c r="QJR730" s="546"/>
      <c r="QJS730" s="546"/>
      <c r="QJT730" s="546"/>
      <c r="QJU730" s="546"/>
      <c r="QJV730" s="546"/>
      <c r="QJW730" s="546"/>
      <c r="QJX730" s="546"/>
      <c r="QJY730" s="89"/>
      <c r="QJZ730" s="89"/>
      <c r="QKA730" s="546"/>
      <c r="QKB730" s="546"/>
      <c r="QKC730" s="89"/>
      <c r="QKD730" s="89"/>
      <c r="QKE730" s="546"/>
      <c r="QKF730" s="546"/>
      <c r="QKG730" s="546"/>
      <c r="QKH730" s="546"/>
      <c r="QKI730" s="546"/>
      <c r="QKJ730" s="204"/>
      <c r="QKK730" s="108"/>
      <c r="QKL730" s="546"/>
      <c r="QKM730" s="546"/>
      <c r="QKN730" s="546"/>
      <c r="QKO730" s="546"/>
      <c r="QKP730" s="546"/>
      <c r="QKQ730" s="546"/>
      <c r="QKR730" s="546"/>
      <c r="QKS730" s="169"/>
      <c r="QKT730" s="169"/>
      <c r="QKU730" s="169"/>
      <c r="QKV730" s="169"/>
      <c r="QKW730" s="169"/>
      <c r="QKX730" s="169"/>
      <c r="QKY730" s="169"/>
      <c r="QKZ730" s="169"/>
      <c r="QLA730" s="169"/>
      <c r="QLB730" s="169"/>
      <c r="QLC730" s="169"/>
      <c r="QLD730" s="169"/>
      <c r="QLE730" s="169"/>
      <c r="QLF730" s="169"/>
      <c r="QLG730" s="169"/>
      <c r="QLH730" s="169"/>
      <c r="QLI730" s="169"/>
      <c r="QLJ730" s="169"/>
      <c r="QLK730" s="169"/>
      <c r="QLL730" s="169"/>
      <c r="QLM730" s="169"/>
      <c r="QLN730" s="169"/>
      <c r="QLO730" s="169"/>
      <c r="QLP730" s="169"/>
      <c r="QLQ730" s="169"/>
      <c r="QLR730" s="169"/>
      <c r="QLS730" s="169"/>
      <c r="QLT730" s="169"/>
      <c r="QLU730" s="169"/>
      <c r="QLV730" s="169"/>
      <c r="QLW730" s="169"/>
      <c r="QLX730" s="169"/>
      <c r="QLY730" s="169"/>
      <c r="QLZ730" s="169"/>
      <c r="QMA730" s="169"/>
      <c r="QMB730" s="169"/>
      <c r="QMC730" s="169"/>
      <c r="QMD730" s="169"/>
      <c r="QME730" s="169"/>
      <c r="QMF730" s="169"/>
      <c r="QMG730" s="169"/>
      <c r="QMH730" s="169"/>
      <c r="QMI730" s="169"/>
      <c r="QMJ730" s="169"/>
      <c r="QMK730" s="546"/>
      <c r="QML730" s="546"/>
      <c r="QMM730" s="546"/>
      <c r="QMN730" s="546"/>
      <c r="QMO730" s="546"/>
      <c r="QMP730" s="546"/>
      <c r="QMQ730" s="546"/>
      <c r="QMR730" s="546"/>
      <c r="QMS730" s="546"/>
      <c r="QMT730" s="546"/>
      <c r="QMU730" s="546"/>
      <c r="QMV730" s="546"/>
      <c r="QMW730" s="546"/>
      <c r="QMX730" s="546"/>
      <c r="QMY730" s="546"/>
      <c r="QMZ730" s="546"/>
      <c r="QNA730" s="546"/>
      <c r="QNB730" s="546"/>
      <c r="QNC730" s="546"/>
      <c r="QND730" s="546"/>
      <c r="QNE730" s="546"/>
      <c r="QNF730" s="546"/>
      <c r="QNG730" s="546"/>
      <c r="QNH730" s="546"/>
      <c r="QNI730" s="89"/>
      <c r="QNJ730" s="89"/>
      <c r="QNK730" s="89"/>
      <c r="QNL730" s="89"/>
      <c r="QNM730" s="89"/>
      <c r="QNN730" s="546"/>
      <c r="QNO730" s="546"/>
      <c r="QNP730" s="89"/>
      <c r="QNQ730" s="89"/>
      <c r="QNR730" s="546"/>
      <c r="QNS730" s="546"/>
      <c r="QNT730" s="89"/>
      <c r="QNU730" s="89"/>
      <c r="QNV730" s="546"/>
      <c r="QNW730" s="546"/>
      <c r="QNX730" s="546"/>
      <c r="QNY730" s="546"/>
      <c r="QNZ730" s="546"/>
      <c r="QOA730" s="546"/>
      <c r="QOB730" s="546"/>
      <c r="QOC730" s="89"/>
      <c r="QOD730" s="89"/>
      <c r="QOE730" s="546"/>
      <c r="QOF730" s="546"/>
      <c r="QOG730" s="89"/>
      <c r="QOH730" s="89"/>
      <c r="QOI730" s="546"/>
      <c r="QOJ730" s="546"/>
      <c r="QOK730" s="546"/>
      <c r="QOL730" s="546"/>
      <c r="QOM730" s="546"/>
      <c r="QON730" s="204"/>
      <c r="QOO730" s="108"/>
      <c r="QOP730" s="546"/>
      <c r="QOQ730" s="546"/>
      <c r="QOR730" s="546"/>
      <c r="QOS730" s="546"/>
      <c r="QOT730" s="546"/>
      <c r="QOU730" s="546"/>
      <c r="QOV730" s="546"/>
      <c r="QOW730" s="169"/>
      <c r="QOX730" s="169"/>
      <c r="QOY730" s="169"/>
      <c r="QOZ730" s="169"/>
      <c r="QPA730" s="169"/>
      <c r="QPB730" s="169"/>
      <c r="QPC730" s="169"/>
      <c r="QPD730" s="169"/>
      <c r="QPE730" s="169"/>
      <c r="QPF730" s="169"/>
      <c r="QPG730" s="169"/>
      <c r="QPH730" s="169"/>
      <c r="QPI730" s="169"/>
      <c r="QPJ730" s="169"/>
      <c r="QPK730" s="169"/>
      <c r="QPL730" s="169"/>
      <c r="QPM730" s="169"/>
      <c r="QPN730" s="169"/>
      <c r="QPO730" s="169"/>
      <c r="QPP730" s="169"/>
      <c r="QPQ730" s="169"/>
      <c r="QPR730" s="169"/>
      <c r="QPS730" s="169"/>
      <c r="QPT730" s="169"/>
      <c r="QPU730" s="169"/>
      <c r="QPV730" s="169"/>
      <c r="QPW730" s="169"/>
      <c r="QPX730" s="169"/>
      <c r="QPY730" s="169"/>
      <c r="QPZ730" s="169"/>
      <c r="QQA730" s="169"/>
      <c r="QQB730" s="169"/>
      <c r="QQC730" s="169"/>
      <c r="QQD730" s="169"/>
      <c r="QQE730" s="169"/>
      <c r="QQF730" s="169"/>
      <c r="QQG730" s="169"/>
      <c r="QQH730" s="169"/>
      <c r="QQI730" s="169"/>
      <c r="QQJ730" s="169"/>
      <c r="QQK730" s="169"/>
      <c r="QQL730" s="169"/>
      <c r="QQM730" s="169"/>
      <c r="QQN730" s="169"/>
      <c r="QQO730" s="546"/>
      <c r="QQP730" s="546"/>
      <c r="QQQ730" s="546"/>
      <c r="QQR730" s="546"/>
      <c r="QQS730" s="546"/>
      <c r="QQT730" s="546"/>
      <c r="QQU730" s="546"/>
      <c r="QQV730" s="546"/>
      <c r="QQW730" s="546"/>
      <c r="QQX730" s="546"/>
      <c r="QQY730" s="546"/>
      <c r="QQZ730" s="546"/>
      <c r="QRA730" s="546"/>
      <c r="QRB730" s="546"/>
      <c r="QRC730" s="546"/>
      <c r="QRD730" s="546"/>
      <c r="QRE730" s="546"/>
      <c r="QRF730" s="546"/>
      <c r="QRG730" s="546"/>
      <c r="QRH730" s="546"/>
      <c r="QRI730" s="546"/>
      <c r="QRJ730" s="546"/>
      <c r="QRK730" s="546"/>
      <c r="QRL730" s="546"/>
      <c r="QRM730" s="89"/>
      <c r="QRN730" s="89"/>
      <c r="QRO730" s="89"/>
      <c r="QRP730" s="89"/>
      <c r="QRQ730" s="89"/>
      <c r="QRR730" s="546"/>
      <c r="QRS730" s="546"/>
      <c r="QRT730" s="89"/>
      <c r="QRU730" s="89"/>
      <c r="QRV730" s="546"/>
      <c r="QRW730" s="546"/>
      <c r="QRX730" s="89"/>
      <c r="QRY730" s="89"/>
      <c r="QRZ730" s="546"/>
      <c r="QSA730" s="546"/>
      <c r="QSB730" s="546"/>
      <c r="QSC730" s="546"/>
      <c r="QSD730" s="546"/>
      <c r="QSE730" s="546"/>
      <c r="QSF730" s="546"/>
      <c r="QSG730" s="89"/>
      <c r="QSH730" s="89"/>
      <c r="QSI730" s="546"/>
      <c r="QSJ730" s="546"/>
      <c r="QSK730" s="89"/>
      <c r="QSL730" s="89"/>
      <c r="QSM730" s="546"/>
      <c r="QSN730" s="546"/>
      <c r="QSO730" s="546"/>
      <c r="QSP730" s="546"/>
      <c r="QSQ730" s="546"/>
      <c r="QSR730" s="204"/>
      <c r="QSS730" s="108"/>
      <c r="QST730" s="546"/>
      <c r="QSU730" s="546"/>
      <c r="QSV730" s="546"/>
      <c r="QSW730" s="546"/>
      <c r="QSX730" s="546"/>
      <c r="QSY730" s="546"/>
      <c r="QSZ730" s="546"/>
      <c r="QTA730" s="169"/>
      <c r="QTB730" s="169"/>
      <c r="QTC730" s="169"/>
      <c r="QTD730" s="169"/>
      <c r="QTE730" s="169"/>
      <c r="QTF730" s="169"/>
      <c r="QTG730" s="169"/>
      <c r="QTH730" s="169"/>
      <c r="QTI730" s="169"/>
      <c r="QTJ730" s="169"/>
      <c r="QTK730" s="169"/>
      <c r="QTL730" s="169"/>
      <c r="QTM730" s="169"/>
      <c r="QTN730" s="169"/>
      <c r="QTO730" s="169"/>
      <c r="QTP730" s="169"/>
      <c r="QTQ730" s="169"/>
      <c r="QTR730" s="169"/>
      <c r="QTS730" s="169"/>
      <c r="QTT730" s="169"/>
      <c r="QTU730" s="169"/>
      <c r="QTV730" s="169"/>
      <c r="QTW730" s="169"/>
      <c r="QTX730" s="169"/>
      <c r="QTY730" s="169"/>
      <c r="QTZ730" s="169"/>
      <c r="QUA730" s="169"/>
      <c r="QUB730" s="169"/>
      <c r="QUC730" s="169"/>
      <c r="QUD730" s="169"/>
      <c r="QUE730" s="169"/>
      <c r="QUF730" s="169"/>
      <c r="QUG730" s="169"/>
      <c r="QUH730" s="169"/>
      <c r="QUI730" s="169"/>
      <c r="QUJ730" s="169"/>
      <c r="QUK730" s="169"/>
      <c r="QUL730" s="169"/>
      <c r="QUM730" s="169"/>
      <c r="QUN730" s="169"/>
      <c r="QUO730" s="169"/>
      <c r="QUP730" s="169"/>
      <c r="QUQ730" s="169"/>
      <c r="QUR730" s="169"/>
      <c r="QUS730" s="546"/>
      <c r="QUT730" s="546"/>
      <c r="QUU730" s="546"/>
      <c r="QUV730" s="546"/>
      <c r="QUW730" s="546"/>
      <c r="QUX730" s="546"/>
      <c r="QUY730" s="546"/>
      <c r="QUZ730" s="546"/>
      <c r="QVA730" s="546"/>
      <c r="QVB730" s="546"/>
      <c r="QVC730" s="546"/>
      <c r="QVD730" s="546"/>
      <c r="QVE730" s="546"/>
      <c r="QVF730" s="546"/>
      <c r="QVG730" s="546"/>
      <c r="QVH730" s="546"/>
      <c r="QVI730" s="546"/>
      <c r="QVJ730" s="546"/>
      <c r="QVK730" s="546"/>
      <c r="QVL730" s="546"/>
      <c r="QVM730" s="546"/>
      <c r="QVN730" s="546"/>
      <c r="QVO730" s="546"/>
      <c r="QVP730" s="546"/>
      <c r="QVQ730" s="89"/>
      <c r="QVR730" s="89"/>
      <c r="QVS730" s="89"/>
      <c r="QVT730" s="89"/>
      <c r="QVU730" s="89"/>
      <c r="QVV730" s="546"/>
      <c r="QVW730" s="546"/>
      <c r="QVX730" s="89"/>
      <c r="QVY730" s="89"/>
      <c r="QVZ730" s="546"/>
      <c r="QWA730" s="546"/>
      <c r="QWB730" s="89"/>
      <c r="QWC730" s="89"/>
      <c r="QWD730" s="546"/>
      <c r="QWE730" s="546"/>
      <c r="QWF730" s="546"/>
      <c r="QWG730" s="546"/>
      <c r="QWH730" s="546"/>
      <c r="QWI730" s="546"/>
      <c r="QWJ730" s="546"/>
      <c r="QWK730" s="89"/>
      <c r="QWL730" s="89"/>
      <c r="QWM730" s="546"/>
      <c r="QWN730" s="546"/>
      <c r="QWO730" s="89"/>
      <c r="QWP730" s="89"/>
      <c r="QWQ730" s="546"/>
      <c r="QWR730" s="546"/>
      <c r="QWS730" s="546"/>
      <c r="QWT730" s="546"/>
      <c r="QWU730" s="546"/>
      <c r="QWV730" s="204"/>
      <c r="QWW730" s="108"/>
      <c r="QWX730" s="546"/>
      <c r="QWY730" s="546"/>
      <c r="QWZ730" s="546"/>
      <c r="QXA730" s="546"/>
      <c r="QXB730" s="546"/>
      <c r="QXC730" s="546"/>
      <c r="QXD730" s="546"/>
      <c r="QXE730" s="169"/>
      <c r="QXF730" s="169"/>
      <c r="QXG730" s="169"/>
      <c r="QXH730" s="169"/>
      <c r="QXI730" s="169"/>
      <c r="QXJ730" s="169"/>
      <c r="QXK730" s="169"/>
      <c r="QXL730" s="169"/>
      <c r="QXM730" s="169"/>
      <c r="QXN730" s="169"/>
      <c r="QXO730" s="169"/>
      <c r="QXP730" s="169"/>
      <c r="QXQ730" s="169"/>
      <c r="QXR730" s="169"/>
      <c r="QXS730" s="169"/>
      <c r="QXT730" s="169"/>
      <c r="QXU730" s="169"/>
      <c r="QXV730" s="169"/>
      <c r="QXW730" s="169"/>
      <c r="QXX730" s="169"/>
      <c r="QXY730" s="169"/>
      <c r="QXZ730" s="169"/>
      <c r="QYA730" s="169"/>
      <c r="QYB730" s="169"/>
      <c r="QYC730" s="169"/>
      <c r="QYD730" s="169"/>
      <c r="QYE730" s="169"/>
      <c r="QYF730" s="169"/>
      <c r="QYG730" s="169"/>
      <c r="QYH730" s="169"/>
      <c r="QYI730" s="169"/>
      <c r="QYJ730" s="169"/>
      <c r="QYK730" s="169"/>
      <c r="QYL730" s="169"/>
      <c r="QYM730" s="169"/>
      <c r="QYN730" s="169"/>
      <c r="QYO730" s="169"/>
      <c r="QYP730" s="169"/>
      <c r="QYQ730" s="169"/>
      <c r="QYR730" s="169"/>
      <c r="QYS730" s="169"/>
      <c r="QYT730" s="169"/>
      <c r="QYU730" s="169"/>
      <c r="QYV730" s="169"/>
      <c r="QYW730" s="546"/>
      <c r="QYX730" s="546"/>
      <c r="QYY730" s="546"/>
      <c r="QYZ730" s="546"/>
      <c r="QZA730" s="546"/>
      <c r="QZB730" s="546"/>
      <c r="QZC730" s="546"/>
      <c r="QZD730" s="546"/>
      <c r="QZE730" s="546"/>
      <c r="QZF730" s="546"/>
      <c r="QZG730" s="546"/>
      <c r="QZH730" s="546"/>
      <c r="QZI730" s="546"/>
      <c r="QZJ730" s="546"/>
      <c r="QZK730" s="546"/>
      <c r="QZL730" s="546"/>
      <c r="QZM730" s="546"/>
      <c r="QZN730" s="546"/>
      <c r="QZO730" s="546"/>
      <c r="QZP730" s="546"/>
      <c r="QZQ730" s="546"/>
      <c r="QZR730" s="546"/>
      <c r="QZS730" s="546"/>
      <c r="QZT730" s="546"/>
      <c r="QZU730" s="89"/>
      <c r="QZV730" s="89"/>
      <c r="QZW730" s="89"/>
      <c r="QZX730" s="89"/>
      <c r="QZY730" s="89"/>
      <c r="QZZ730" s="546"/>
      <c r="RAA730" s="546"/>
      <c r="RAB730" s="89"/>
      <c r="RAC730" s="89"/>
      <c r="RAD730" s="546"/>
      <c r="RAE730" s="546"/>
      <c r="RAF730" s="89"/>
      <c r="RAG730" s="89"/>
      <c r="RAH730" s="546"/>
      <c r="RAI730" s="546"/>
      <c r="RAJ730" s="546"/>
      <c r="RAK730" s="546"/>
      <c r="RAL730" s="546"/>
      <c r="RAM730" s="546"/>
      <c r="RAN730" s="546"/>
      <c r="RAO730" s="89"/>
      <c r="RAP730" s="89"/>
      <c r="RAQ730" s="546"/>
      <c r="RAR730" s="546"/>
      <c r="RAS730" s="89"/>
      <c r="RAT730" s="89"/>
      <c r="RAU730" s="546"/>
      <c r="RAV730" s="546"/>
      <c r="RAW730" s="546"/>
      <c r="RAX730" s="546"/>
      <c r="RAY730" s="546"/>
      <c r="RAZ730" s="204"/>
      <c r="RBA730" s="108"/>
      <c r="RBB730" s="546"/>
      <c r="RBC730" s="546"/>
      <c r="RBD730" s="546"/>
      <c r="RBE730" s="546"/>
      <c r="RBF730" s="546"/>
      <c r="RBG730" s="546"/>
      <c r="RBH730" s="546"/>
      <c r="RBI730" s="169"/>
      <c r="RBJ730" s="169"/>
      <c r="RBK730" s="169"/>
      <c r="RBL730" s="169"/>
      <c r="RBM730" s="169"/>
      <c r="RBN730" s="169"/>
      <c r="RBO730" s="169"/>
      <c r="RBP730" s="169"/>
      <c r="RBQ730" s="169"/>
      <c r="RBR730" s="169"/>
      <c r="RBS730" s="169"/>
      <c r="RBT730" s="169"/>
      <c r="RBU730" s="169"/>
      <c r="RBV730" s="169"/>
      <c r="RBW730" s="169"/>
      <c r="RBX730" s="169"/>
      <c r="RBY730" s="169"/>
      <c r="RBZ730" s="169"/>
      <c r="RCA730" s="169"/>
      <c r="RCB730" s="169"/>
      <c r="RCC730" s="169"/>
      <c r="RCD730" s="169"/>
      <c r="RCE730" s="169"/>
      <c r="RCF730" s="169"/>
      <c r="RCG730" s="169"/>
      <c r="RCH730" s="169"/>
      <c r="RCI730" s="169"/>
      <c r="RCJ730" s="169"/>
      <c r="RCK730" s="169"/>
      <c r="RCL730" s="169"/>
      <c r="RCM730" s="169"/>
      <c r="RCN730" s="169"/>
      <c r="RCO730" s="169"/>
      <c r="RCP730" s="169"/>
      <c r="RCQ730" s="169"/>
      <c r="RCR730" s="169"/>
      <c r="RCS730" s="169"/>
      <c r="RCT730" s="169"/>
      <c r="RCU730" s="169"/>
      <c r="RCV730" s="169"/>
      <c r="RCW730" s="169"/>
      <c r="RCX730" s="169"/>
      <c r="RCY730" s="169"/>
      <c r="RCZ730" s="169"/>
      <c r="RDA730" s="546"/>
      <c r="RDB730" s="546"/>
      <c r="RDC730" s="546"/>
      <c r="RDD730" s="546"/>
      <c r="RDE730" s="546"/>
      <c r="RDF730" s="546"/>
      <c r="RDG730" s="546"/>
      <c r="RDH730" s="546"/>
      <c r="RDI730" s="546"/>
      <c r="RDJ730" s="546"/>
      <c r="RDK730" s="546"/>
      <c r="RDL730" s="546"/>
      <c r="RDM730" s="546"/>
      <c r="RDN730" s="546"/>
      <c r="RDO730" s="546"/>
      <c r="RDP730" s="546"/>
      <c r="RDQ730" s="546"/>
      <c r="RDR730" s="546"/>
      <c r="RDS730" s="546"/>
      <c r="RDT730" s="546"/>
      <c r="RDU730" s="546"/>
      <c r="RDV730" s="546"/>
      <c r="RDW730" s="546"/>
    </row>
    <row r="731" spans="1:12295" s="66" customFormat="1" ht="117" hidden="1" customHeight="1" x14ac:dyDescent="0.3">
      <c r="B731" s="564" t="s">
        <v>13</v>
      </c>
      <c r="C731" s="223" t="s">
        <v>118</v>
      </c>
      <c r="D731" s="671">
        <f t="shared" si="1338"/>
        <v>0</v>
      </c>
      <c r="E731" s="671">
        <v>0</v>
      </c>
      <c r="F731" s="671"/>
      <c r="G731" s="112"/>
      <c r="H731" s="112">
        <v>0</v>
      </c>
      <c r="I731" s="112">
        <v>0</v>
      </c>
      <c r="J731" s="112">
        <f>K731</f>
        <v>0</v>
      </c>
      <c r="K731" s="671">
        <f t="shared" si="1339"/>
        <v>0</v>
      </c>
      <c r="L731" s="749" t="e">
        <f t="shared" si="1255"/>
        <v>#DIV/0!</v>
      </c>
      <c r="M731" s="671">
        <v>0</v>
      </c>
      <c r="N731" s="734"/>
      <c r="O731" s="671"/>
      <c r="P731" s="734"/>
      <c r="Q731" s="671"/>
      <c r="R731" s="734"/>
      <c r="S731" s="671">
        <v>0</v>
      </c>
      <c r="T731" s="734"/>
      <c r="U731" s="671"/>
      <c r="V731" s="671">
        <f t="shared" si="1286"/>
        <v>0</v>
      </c>
      <c r="W731" s="671"/>
      <c r="X731" s="671"/>
      <c r="Y731" s="671"/>
      <c r="Z731" s="671">
        <f t="shared" si="1287"/>
        <v>0</v>
      </c>
      <c r="AA731" s="671">
        <f>E731</f>
        <v>0</v>
      </c>
      <c r="AB731" s="671"/>
      <c r="AC731" s="671"/>
      <c r="AD731" s="734"/>
      <c r="AE731" s="671">
        <f t="shared" si="1340"/>
        <v>0</v>
      </c>
      <c r="AF731" s="749" t="e">
        <f t="shared" si="1256"/>
        <v>#DIV/0!</v>
      </c>
      <c r="AG731" s="112">
        <v>0</v>
      </c>
      <c r="AH731" s="749" t="e">
        <f t="shared" si="1257"/>
        <v>#DIV/0!</v>
      </c>
      <c r="AI731" s="112"/>
      <c r="AJ731" s="115"/>
      <c r="AK731" s="671"/>
      <c r="AL731" s="734"/>
      <c r="AM731" s="671">
        <v>0</v>
      </c>
      <c r="AN731" s="734"/>
      <c r="AO731" s="671">
        <v>0</v>
      </c>
      <c r="AP731" s="671">
        <f t="shared" si="1326"/>
        <v>109000</v>
      </c>
      <c r="AQ731" s="734"/>
      <c r="AR731" s="671">
        <f t="shared" si="1341"/>
        <v>109000</v>
      </c>
      <c r="AS731" s="749" t="e">
        <f t="shared" si="1258"/>
        <v>#DIV/0!</v>
      </c>
      <c r="AT731" s="671">
        <v>0</v>
      </c>
      <c r="AU731" s="749" t="e">
        <f t="shared" si="1260"/>
        <v>#DIV/0!</v>
      </c>
      <c r="AV731" s="671"/>
      <c r="AW731" s="749" t="e">
        <f t="shared" si="1261"/>
        <v>#DIV/0!</v>
      </c>
      <c r="AX731" s="671"/>
      <c r="AY731" s="749" t="e">
        <f t="shared" si="1262"/>
        <v>#DIV/0!</v>
      </c>
      <c r="AZ731" s="671">
        <v>0</v>
      </c>
      <c r="BA731" s="749" t="e">
        <f t="shared" si="1263"/>
        <v>#DIV/0!</v>
      </c>
      <c r="BB731" s="671">
        <f>[11]Лист1!$D$58</f>
        <v>109000</v>
      </c>
      <c r="BC731" s="671">
        <f t="shared" si="1293"/>
        <v>0</v>
      </c>
      <c r="BD731" s="671">
        <f t="shared" si="1294"/>
        <v>0</v>
      </c>
      <c r="BE731" s="671">
        <f t="shared" si="1331"/>
        <v>0</v>
      </c>
      <c r="BF731" s="671">
        <v>0</v>
      </c>
      <c r="BG731" s="671"/>
      <c r="BH731" s="671">
        <v>0</v>
      </c>
      <c r="BI731" s="671">
        <v>0</v>
      </c>
      <c r="BJ731" s="671">
        <f t="shared" si="1296"/>
        <v>0</v>
      </c>
      <c r="BK731" s="671"/>
      <c r="BL731" s="671"/>
      <c r="BM731" s="671"/>
      <c r="BN731" s="671">
        <f t="shared" si="1342"/>
        <v>109000</v>
      </c>
      <c r="BO731" s="671">
        <f t="shared" si="1328"/>
        <v>0</v>
      </c>
      <c r="BP731" s="671"/>
      <c r="BQ731" s="671"/>
      <c r="BR731" s="671">
        <f t="shared" si="1299"/>
        <v>0</v>
      </c>
      <c r="BS731" s="671">
        <f>[11]Лист1!$D$58</f>
        <v>109000</v>
      </c>
      <c r="BT731" s="671"/>
      <c r="BU731" s="671">
        <f t="shared" si="1343"/>
        <v>109000</v>
      </c>
      <c r="BV731" s="241">
        <v>0</v>
      </c>
      <c r="BW731" s="241"/>
      <c r="BX731" s="241"/>
      <c r="BY731" s="241">
        <v>0</v>
      </c>
      <c r="BZ731" s="576">
        <f>[11]Лист1!$D$58</f>
        <v>109000</v>
      </c>
      <c r="CE731" s="749" t="e">
        <f t="shared" si="1233"/>
        <v>#DIV/0!</v>
      </c>
    </row>
    <row r="732" spans="1:12295" s="66" customFormat="1" ht="117" hidden="1" customHeight="1" x14ac:dyDescent="0.3">
      <c r="B732" s="564" t="s">
        <v>14</v>
      </c>
      <c r="C732" s="223" t="s">
        <v>119</v>
      </c>
      <c r="D732" s="671">
        <f t="shared" si="1338"/>
        <v>0</v>
      </c>
      <c r="E732" s="671">
        <v>0</v>
      </c>
      <c r="F732" s="671"/>
      <c r="G732" s="112"/>
      <c r="H732" s="112">
        <v>0</v>
      </c>
      <c r="I732" s="112">
        <v>0</v>
      </c>
      <c r="J732" s="112">
        <f>K732</f>
        <v>0</v>
      </c>
      <c r="K732" s="671">
        <f t="shared" si="1339"/>
        <v>0</v>
      </c>
      <c r="L732" s="749" t="e">
        <f t="shared" si="1255"/>
        <v>#DIV/0!</v>
      </c>
      <c r="M732" s="671">
        <v>0</v>
      </c>
      <c r="N732" s="734"/>
      <c r="O732" s="671"/>
      <c r="P732" s="734"/>
      <c r="Q732" s="671"/>
      <c r="R732" s="734"/>
      <c r="S732" s="671">
        <v>0</v>
      </c>
      <c r="T732" s="734"/>
      <c r="U732" s="671"/>
      <c r="V732" s="671">
        <f t="shared" si="1286"/>
        <v>0</v>
      </c>
      <c r="W732" s="671"/>
      <c r="X732" s="671"/>
      <c r="Y732" s="671"/>
      <c r="Z732" s="671">
        <f t="shared" si="1287"/>
        <v>0</v>
      </c>
      <c r="AA732" s="671">
        <f>E732</f>
        <v>0</v>
      </c>
      <c r="AB732" s="671"/>
      <c r="AC732" s="671"/>
      <c r="AD732" s="734"/>
      <c r="AE732" s="671">
        <f t="shared" si="1340"/>
        <v>0</v>
      </c>
      <c r="AF732" s="749" t="e">
        <f t="shared" si="1256"/>
        <v>#DIV/0!</v>
      </c>
      <c r="AG732" s="112">
        <v>0</v>
      </c>
      <c r="AH732" s="749" t="e">
        <f t="shared" si="1257"/>
        <v>#DIV/0!</v>
      </c>
      <c r="AI732" s="112"/>
      <c r="AJ732" s="115"/>
      <c r="AK732" s="671"/>
      <c r="AL732" s="734"/>
      <c r="AM732" s="671">
        <v>0</v>
      </c>
      <c r="AN732" s="734"/>
      <c r="AO732" s="671">
        <v>0</v>
      </c>
      <c r="AP732" s="671">
        <f t="shared" si="1326"/>
        <v>109000</v>
      </c>
      <c r="AQ732" s="734"/>
      <c r="AR732" s="671">
        <f t="shared" si="1341"/>
        <v>109000</v>
      </c>
      <c r="AS732" s="749" t="e">
        <f t="shared" si="1258"/>
        <v>#DIV/0!</v>
      </c>
      <c r="AT732" s="671">
        <v>0</v>
      </c>
      <c r="AU732" s="749" t="e">
        <f t="shared" si="1260"/>
        <v>#DIV/0!</v>
      </c>
      <c r="AV732" s="671"/>
      <c r="AW732" s="749" t="e">
        <f t="shared" si="1261"/>
        <v>#DIV/0!</v>
      </c>
      <c r="AX732" s="671"/>
      <c r="AY732" s="749" t="e">
        <f t="shared" si="1262"/>
        <v>#DIV/0!</v>
      </c>
      <c r="AZ732" s="671">
        <v>0</v>
      </c>
      <c r="BA732" s="749" t="e">
        <f t="shared" si="1263"/>
        <v>#DIV/0!</v>
      </c>
      <c r="BB732" s="671">
        <f>[11]Лист1!$D$58</f>
        <v>109000</v>
      </c>
      <c r="BC732" s="671">
        <f t="shared" si="1293"/>
        <v>0</v>
      </c>
      <c r="BD732" s="671">
        <f t="shared" si="1294"/>
        <v>0</v>
      </c>
      <c r="BE732" s="671">
        <f t="shared" si="1331"/>
        <v>0</v>
      </c>
      <c r="BF732" s="671">
        <v>0</v>
      </c>
      <c r="BG732" s="671"/>
      <c r="BH732" s="671">
        <v>0</v>
      </c>
      <c r="BI732" s="671">
        <v>0</v>
      </c>
      <c r="BJ732" s="671">
        <f t="shared" si="1296"/>
        <v>0</v>
      </c>
      <c r="BK732" s="671"/>
      <c r="BL732" s="671"/>
      <c r="BM732" s="671"/>
      <c r="BN732" s="671">
        <f t="shared" si="1342"/>
        <v>109000</v>
      </c>
      <c r="BO732" s="671">
        <f t="shared" si="1328"/>
        <v>0</v>
      </c>
      <c r="BP732" s="671"/>
      <c r="BQ732" s="671"/>
      <c r="BR732" s="671">
        <f t="shared" si="1299"/>
        <v>0</v>
      </c>
      <c r="BS732" s="671">
        <f>[11]Лист1!$D$58</f>
        <v>109000</v>
      </c>
      <c r="BT732" s="671"/>
      <c r="BU732" s="671">
        <f t="shared" si="1343"/>
        <v>109000</v>
      </c>
      <c r="BV732" s="241">
        <v>0</v>
      </c>
      <c r="BW732" s="241"/>
      <c r="BX732" s="241"/>
      <c r="BY732" s="241">
        <v>0</v>
      </c>
      <c r="BZ732" s="576">
        <f>[11]Лист1!$D$58</f>
        <v>109000</v>
      </c>
      <c r="CE732" s="749" t="e">
        <f t="shared" si="1233"/>
        <v>#DIV/0!</v>
      </c>
    </row>
    <row r="733" spans="1:12295" s="567" customFormat="1" ht="117" hidden="1" customHeight="1" x14ac:dyDescent="0.3">
      <c r="B733" s="564" t="s">
        <v>11</v>
      </c>
      <c r="C733" s="261" t="s">
        <v>372</v>
      </c>
      <c r="D733" s="671">
        <f t="shared" si="1338"/>
        <v>0</v>
      </c>
      <c r="E733" s="671">
        <f>E735</f>
        <v>0</v>
      </c>
      <c r="F733" s="671"/>
      <c r="G733" s="195"/>
      <c r="H733" s="195"/>
      <c r="I733" s="195"/>
      <c r="J733" s="195"/>
      <c r="K733" s="671">
        <f t="shared" si="1339"/>
        <v>0</v>
      </c>
      <c r="L733" s="749" t="e">
        <f t="shared" si="1255"/>
        <v>#DIV/0!</v>
      </c>
      <c r="M733" s="671">
        <f>M735</f>
        <v>0</v>
      </c>
      <c r="N733" s="734"/>
      <c r="O733" s="671"/>
      <c r="P733" s="734"/>
      <c r="Q733" s="671"/>
      <c r="R733" s="734"/>
      <c r="S733" s="671"/>
      <c r="T733" s="734"/>
      <c r="U733" s="671"/>
      <c r="V733" s="671"/>
      <c r="W733" s="671"/>
      <c r="X733" s="671"/>
      <c r="Y733" s="671"/>
      <c r="Z733" s="671"/>
      <c r="AA733" s="671"/>
      <c r="AB733" s="671"/>
      <c r="AC733" s="671"/>
      <c r="AD733" s="734"/>
      <c r="AE733" s="671">
        <f t="shared" si="1340"/>
        <v>0</v>
      </c>
      <c r="AF733" s="749" t="e">
        <f t="shared" si="1256"/>
        <v>#DIV/0!</v>
      </c>
      <c r="AG733" s="195">
        <f>AG735</f>
        <v>0</v>
      </c>
      <c r="AH733" s="749" t="e">
        <f t="shared" si="1257"/>
        <v>#DIV/0!</v>
      </c>
      <c r="AI733" s="195"/>
      <c r="AJ733" s="115"/>
      <c r="AK733" s="671"/>
      <c r="AL733" s="734"/>
      <c r="AM733" s="671"/>
      <c r="AN733" s="734"/>
      <c r="AO733" s="671"/>
      <c r="AP733" s="671"/>
      <c r="AQ733" s="734"/>
      <c r="AR733" s="671">
        <f t="shared" si="1341"/>
        <v>109000</v>
      </c>
      <c r="AS733" s="749" t="e">
        <f t="shared" si="1258"/>
        <v>#DIV/0!</v>
      </c>
      <c r="AT733" s="671">
        <f>AT735</f>
        <v>0</v>
      </c>
      <c r="AU733" s="749" t="e">
        <f t="shared" si="1260"/>
        <v>#DIV/0!</v>
      </c>
      <c r="AV733" s="671"/>
      <c r="AW733" s="749" t="e">
        <f t="shared" si="1261"/>
        <v>#DIV/0!</v>
      </c>
      <c r="AX733" s="671"/>
      <c r="AY733" s="749" t="e">
        <f t="shared" si="1262"/>
        <v>#DIV/0!</v>
      </c>
      <c r="AZ733" s="671"/>
      <c r="BA733" s="749" t="e">
        <f t="shared" si="1263"/>
        <v>#DIV/0!</v>
      </c>
      <c r="BB733" s="671">
        <f>[11]Лист1!$D$58</f>
        <v>109000</v>
      </c>
      <c r="BC733" s="671"/>
      <c r="BD733" s="671"/>
      <c r="BE733" s="671">
        <f>BF733+BG733+BH733+BI733</f>
        <v>500000</v>
      </c>
      <c r="BF733" s="671">
        <f>BF735</f>
        <v>500000</v>
      </c>
      <c r="BG733" s="671"/>
      <c r="BH733" s="671"/>
      <c r="BI733" s="671"/>
      <c r="BJ733" s="671"/>
      <c r="BK733" s="671"/>
      <c r="BL733" s="671"/>
      <c r="BM733" s="671"/>
      <c r="BN733" s="671">
        <f t="shared" si="1342"/>
        <v>109000</v>
      </c>
      <c r="BO733" s="671"/>
      <c r="BP733" s="671"/>
      <c r="BQ733" s="671"/>
      <c r="BR733" s="671"/>
      <c r="BS733" s="671">
        <f>[11]Лист1!$D$58</f>
        <v>109000</v>
      </c>
      <c r="BT733" s="671"/>
      <c r="BU733" s="671">
        <f t="shared" si="1343"/>
        <v>109000</v>
      </c>
      <c r="BV733" s="195">
        <f>BV735</f>
        <v>500000</v>
      </c>
      <c r="BW733" s="195"/>
      <c r="BX733" s="195"/>
      <c r="BY733" s="236"/>
      <c r="BZ733" s="576">
        <f>[11]Лист1!$D$58</f>
        <v>109000</v>
      </c>
      <c r="CE733" s="749" t="e">
        <f t="shared" si="1233"/>
        <v>#DIV/0!</v>
      </c>
    </row>
    <row r="734" spans="1:12295" s="45" customFormat="1" ht="54" hidden="1" customHeight="1" x14ac:dyDescent="0.25">
      <c r="B734" s="564"/>
      <c r="C734" s="98" t="s">
        <v>31</v>
      </c>
      <c r="D734" s="671">
        <f t="shared" si="1338"/>
        <v>0</v>
      </c>
      <c r="E734" s="671">
        <f>E735</f>
        <v>0</v>
      </c>
      <c r="F734" s="671"/>
      <c r="G734" s="665"/>
      <c r="H734" s="665"/>
      <c r="I734" s="665"/>
      <c r="J734" s="665">
        <f>K734+M734+Q734</f>
        <v>0</v>
      </c>
      <c r="K734" s="671">
        <f t="shared" si="1339"/>
        <v>0</v>
      </c>
      <c r="L734" s="749" t="e">
        <f t="shared" si="1255"/>
        <v>#DIV/0!</v>
      </c>
      <c r="M734" s="671">
        <f>M735</f>
        <v>0</v>
      </c>
      <c r="N734" s="734"/>
      <c r="O734" s="671"/>
      <c r="P734" s="734"/>
      <c r="Q734" s="671"/>
      <c r="R734" s="734"/>
      <c r="S734" s="671"/>
      <c r="T734" s="734"/>
      <c r="U734" s="671"/>
      <c r="V734" s="671" t="e">
        <f t="shared" ref="V734" si="1344">W734+X734+Y734</f>
        <v>#REF!</v>
      </c>
      <c r="W734" s="671" t="e">
        <f>W469+W659+#REF!</f>
        <v>#REF!</v>
      </c>
      <c r="X734" s="671"/>
      <c r="Y734" s="671"/>
      <c r="Z734" s="671" t="e">
        <f t="shared" ref="Z734" si="1345">AA734+AB734</f>
        <v>#REF!</v>
      </c>
      <c r="AA734" s="671" t="e">
        <f>AA469+AA659+#REF!</f>
        <v>#REF!</v>
      </c>
      <c r="AB734" s="671">
        <f>H734</f>
        <v>0</v>
      </c>
      <c r="AC734" s="671"/>
      <c r="AD734" s="734"/>
      <c r="AE734" s="671">
        <f t="shared" si="1340"/>
        <v>0</v>
      </c>
      <c r="AF734" s="749" t="e">
        <f t="shared" si="1256"/>
        <v>#DIV/0!</v>
      </c>
      <c r="AG734" s="665">
        <f>AG736+AG739+AG740</f>
        <v>0</v>
      </c>
      <c r="AH734" s="749" t="e">
        <f t="shared" si="1257"/>
        <v>#DIV/0!</v>
      </c>
      <c r="AI734" s="665"/>
      <c r="AJ734" s="734"/>
      <c r="AK734" s="671"/>
      <c r="AL734" s="734"/>
      <c r="AM734" s="671"/>
      <c r="AN734" s="734"/>
      <c r="AO734" s="671"/>
      <c r="AP734" s="671">
        <f t="shared" ref="AP734" si="1346">AR734+AT734+AX734</f>
        <v>109000</v>
      </c>
      <c r="AQ734" s="734"/>
      <c r="AR734" s="671">
        <f t="shared" si="1341"/>
        <v>109000</v>
      </c>
      <c r="AS734" s="749" t="e">
        <f t="shared" si="1258"/>
        <v>#DIV/0!</v>
      </c>
      <c r="AT734" s="671">
        <f>AT735</f>
        <v>0</v>
      </c>
      <c r="AU734" s="749" t="e">
        <f t="shared" si="1260"/>
        <v>#DIV/0!</v>
      </c>
      <c r="AV734" s="671"/>
      <c r="AW734" s="749" t="e">
        <f t="shared" si="1261"/>
        <v>#DIV/0!</v>
      </c>
      <c r="AX734" s="671"/>
      <c r="AY734" s="749" t="e">
        <f t="shared" si="1262"/>
        <v>#DIV/0!</v>
      </c>
      <c r="AZ734" s="671"/>
      <c r="BA734" s="749" t="e">
        <f t="shared" si="1263"/>
        <v>#DIV/0!</v>
      </c>
      <c r="BB734" s="671">
        <f>[11]Лист1!$D$58</f>
        <v>109000</v>
      </c>
      <c r="BC734" s="671"/>
      <c r="BD734" s="671"/>
      <c r="BE734" s="671">
        <f>BF734+BG734+BH734+BI734</f>
        <v>500000</v>
      </c>
      <c r="BF734" s="671">
        <f>BF736+BF739+BF740</f>
        <v>500000</v>
      </c>
      <c r="BG734" s="671"/>
      <c r="BH734" s="671"/>
      <c r="BI734" s="671"/>
      <c r="BJ734" s="671" t="e">
        <f t="shared" ref="BJ734" si="1347">BK734+BL734+BM734</f>
        <v>#REF!</v>
      </c>
      <c r="BK734" s="671" t="e">
        <f>BK469+BK659+#REF!</f>
        <v>#REF!</v>
      </c>
      <c r="BL734" s="671"/>
      <c r="BM734" s="671"/>
      <c r="BN734" s="671">
        <f t="shared" si="1342"/>
        <v>109000</v>
      </c>
      <c r="BO734" s="671" t="e">
        <f>BO469+BO659+#REF!</f>
        <v>#REF!</v>
      </c>
      <c r="BP734" s="671"/>
      <c r="BQ734" s="671"/>
      <c r="BR734" s="671"/>
      <c r="BS734" s="671">
        <f>[11]Лист1!$D$58</f>
        <v>109000</v>
      </c>
      <c r="BT734" s="671"/>
      <c r="BU734" s="671">
        <f t="shared" si="1343"/>
        <v>109000</v>
      </c>
      <c r="BV734" s="542">
        <f>BV736+BV739+BV740</f>
        <v>500000</v>
      </c>
      <c r="BW734" s="557"/>
      <c r="BX734" s="542"/>
      <c r="BY734" s="542"/>
      <c r="BZ734" s="576">
        <f>[11]Лист1!$D$58</f>
        <v>109000</v>
      </c>
      <c r="CE734" s="749" t="e">
        <f t="shared" ref="CE734:CE797" si="1348">BB734/I734</f>
        <v>#DIV/0!</v>
      </c>
    </row>
    <row r="735" spans="1:12295" s="70" customFormat="1" ht="127.5" hidden="1" customHeight="1" x14ac:dyDescent="0.3">
      <c r="A735" s="204"/>
      <c r="B735" s="564" t="s">
        <v>13</v>
      </c>
      <c r="C735" s="100" t="s">
        <v>397</v>
      </c>
      <c r="D735" s="671">
        <f t="shared" si="1338"/>
        <v>0</v>
      </c>
      <c r="E735" s="671">
        <f>E736+E739+E740</f>
        <v>0</v>
      </c>
      <c r="F735" s="671"/>
      <c r="G735" s="671"/>
      <c r="H735" s="671"/>
      <c r="I735" s="671"/>
      <c r="J735" s="671">
        <f>M735-D735</f>
        <v>0</v>
      </c>
      <c r="K735" s="671">
        <f t="shared" si="1339"/>
        <v>0</v>
      </c>
      <c r="L735" s="749" t="e">
        <f t="shared" si="1255"/>
        <v>#DIV/0!</v>
      </c>
      <c r="M735" s="671">
        <f>M736+M739+M740</f>
        <v>0</v>
      </c>
      <c r="N735" s="734"/>
      <c r="O735" s="671"/>
      <c r="P735" s="734"/>
      <c r="Q735" s="671"/>
      <c r="R735" s="734"/>
      <c r="S735" s="671"/>
      <c r="T735" s="734"/>
      <c r="U735" s="671"/>
      <c r="V735" s="671"/>
      <c r="W735" s="671"/>
      <c r="X735" s="671"/>
      <c r="Y735" s="671"/>
      <c r="Z735" s="671"/>
      <c r="AA735" s="671"/>
      <c r="AB735" s="671"/>
      <c r="AC735" s="671"/>
      <c r="AD735" s="734"/>
      <c r="AE735" s="671">
        <f t="shared" si="1340"/>
        <v>0</v>
      </c>
      <c r="AF735" s="749" t="e">
        <f t="shared" si="1256"/>
        <v>#DIV/0!</v>
      </c>
      <c r="AG735" s="671">
        <f>AG736+AG739+AG740</f>
        <v>0</v>
      </c>
      <c r="AH735" s="749" t="e">
        <f t="shared" si="1257"/>
        <v>#DIV/0!</v>
      </c>
      <c r="AI735" s="671"/>
      <c r="AJ735" s="734"/>
      <c r="AK735" s="671"/>
      <c r="AL735" s="734"/>
      <c r="AM735" s="671"/>
      <c r="AN735" s="734"/>
      <c r="AO735" s="671"/>
      <c r="AP735" s="671"/>
      <c r="AQ735" s="734"/>
      <c r="AR735" s="671">
        <f t="shared" si="1341"/>
        <v>109000</v>
      </c>
      <c r="AS735" s="749" t="e">
        <f t="shared" si="1258"/>
        <v>#DIV/0!</v>
      </c>
      <c r="AT735" s="671">
        <f>AT736+AT739+AT740</f>
        <v>0</v>
      </c>
      <c r="AU735" s="749" t="e">
        <f t="shared" si="1260"/>
        <v>#DIV/0!</v>
      </c>
      <c r="AV735" s="671"/>
      <c r="AW735" s="749" t="e">
        <f t="shared" si="1261"/>
        <v>#DIV/0!</v>
      </c>
      <c r="AX735" s="671"/>
      <c r="AY735" s="749" t="e">
        <f t="shared" si="1262"/>
        <v>#DIV/0!</v>
      </c>
      <c r="AZ735" s="671"/>
      <c r="BA735" s="749" t="e">
        <f t="shared" si="1263"/>
        <v>#DIV/0!</v>
      </c>
      <c r="BB735" s="671">
        <f>[11]Лист1!$D$58</f>
        <v>109000</v>
      </c>
      <c r="BC735" s="671"/>
      <c r="BD735" s="671"/>
      <c r="BE735" s="671">
        <f>BF735</f>
        <v>500000</v>
      </c>
      <c r="BF735" s="671">
        <f>BF736+BF739+BF740</f>
        <v>500000</v>
      </c>
      <c r="BG735" s="671"/>
      <c r="BH735" s="671"/>
      <c r="BI735" s="671"/>
      <c r="BJ735" s="671"/>
      <c r="BK735" s="671"/>
      <c r="BL735" s="671"/>
      <c r="BM735" s="671"/>
      <c r="BN735" s="671">
        <f t="shared" si="1342"/>
        <v>109000</v>
      </c>
      <c r="BO735" s="671">
        <f>BO736+BO739+BO740</f>
        <v>500000</v>
      </c>
      <c r="BP735" s="671"/>
      <c r="BQ735" s="671"/>
      <c r="BR735" s="671"/>
      <c r="BS735" s="671">
        <f>[11]Лист1!$D$58</f>
        <v>109000</v>
      </c>
      <c r="BT735" s="671"/>
      <c r="BU735" s="671">
        <f t="shared" si="1343"/>
        <v>109000</v>
      </c>
      <c r="BV735" s="546">
        <f>BV736+BV739+BV740</f>
        <v>500000</v>
      </c>
      <c r="BW735" s="550"/>
      <c r="BX735" s="546"/>
      <c r="BY735" s="546"/>
      <c r="BZ735" s="576">
        <f>[11]Лист1!$D$58</f>
        <v>109000</v>
      </c>
      <c r="CA735" s="546"/>
      <c r="CB735" s="546"/>
      <c r="CC735" s="546"/>
      <c r="CD735" s="546"/>
      <c r="CE735" s="749" t="e">
        <f t="shared" si="1348"/>
        <v>#DIV/0!</v>
      </c>
      <c r="CF735" s="546"/>
      <c r="CG735" s="546"/>
      <c r="CH735" s="546"/>
      <c r="CI735" s="546"/>
      <c r="CJ735" s="546"/>
      <c r="CK735" s="546"/>
      <c r="CL735" s="546"/>
      <c r="CM735" s="546"/>
      <c r="CN735" s="546"/>
      <c r="CO735" s="89"/>
      <c r="CP735" s="89"/>
      <c r="CQ735" s="89"/>
      <c r="CR735" s="89"/>
      <c r="CS735" s="89"/>
      <c r="CT735" s="546"/>
      <c r="CU735" s="546"/>
      <c r="CV735" s="89"/>
      <c r="CW735" s="89"/>
      <c r="CX735" s="546"/>
      <c r="CY735" s="546"/>
      <c r="CZ735" s="89"/>
      <c r="DA735" s="89"/>
      <c r="DB735" s="546"/>
      <c r="DC735" s="546"/>
      <c r="DD735" s="546"/>
      <c r="DE735" s="546"/>
      <c r="DF735" s="546"/>
      <c r="DG735" s="546"/>
      <c r="DH735" s="546"/>
      <c r="DI735" s="89"/>
      <c r="DJ735" s="89"/>
      <c r="DK735" s="546"/>
      <c r="DL735" s="546"/>
      <c r="DM735" s="89"/>
      <c r="DN735" s="89"/>
      <c r="DO735" s="546"/>
      <c r="DP735" s="546"/>
      <c r="DQ735" s="546"/>
      <c r="DR735" s="546"/>
      <c r="DS735" s="546"/>
      <c r="DT735" s="204"/>
      <c r="DU735" s="108"/>
      <c r="DV735" s="546"/>
      <c r="DW735" s="546"/>
      <c r="DX735" s="546"/>
      <c r="DY735" s="546"/>
      <c r="DZ735" s="546"/>
      <c r="EA735" s="546"/>
      <c r="EB735" s="546"/>
      <c r="EC735" s="169"/>
      <c r="ED735" s="169"/>
      <c r="EE735" s="169"/>
      <c r="EF735" s="169"/>
      <c r="EG735" s="169"/>
      <c r="EH735" s="169"/>
      <c r="EI735" s="169"/>
      <c r="EJ735" s="169"/>
      <c r="EK735" s="169"/>
      <c r="EL735" s="169"/>
      <c r="EM735" s="169"/>
      <c r="EN735" s="169"/>
      <c r="EO735" s="169"/>
      <c r="EP735" s="169"/>
      <c r="EQ735" s="169"/>
      <c r="ER735" s="169"/>
      <c r="ES735" s="169"/>
      <c r="ET735" s="169"/>
      <c r="EU735" s="169"/>
      <c r="EV735" s="169"/>
      <c r="EW735" s="169"/>
      <c r="EX735" s="169"/>
      <c r="EY735" s="169"/>
      <c r="EZ735" s="169"/>
      <c r="FA735" s="169"/>
      <c r="FB735" s="169"/>
      <c r="FC735" s="169"/>
      <c r="FD735" s="169"/>
      <c r="FE735" s="169"/>
      <c r="FF735" s="169"/>
      <c r="FG735" s="169"/>
      <c r="FH735" s="169"/>
      <c r="FI735" s="169"/>
      <c r="FJ735" s="169"/>
      <c r="FK735" s="169"/>
      <c r="FL735" s="169"/>
      <c r="FM735" s="169"/>
      <c r="FN735" s="169"/>
      <c r="FO735" s="169"/>
      <c r="FP735" s="169"/>
      <c r="FQ735" s="169"/>
      <c r="FR735" s="169"/>
      <c r="FS735" s="169"/>
      <c r="FT735" s="169"/>
      <c r="FU735" s="546"/>
      <c r="FV735" s="546"/>
      <c r="FW735" s="546"/>
      <c r="FX735" s="546"/>
      <c r="FY735" s="546"/>
      <c r="FZ735" s="546"/>
      <c r="GA735" s="546"/>
      <c r="GB735" s="546"/>
      <c r="GC735" s="546"/>
      <c r="GD735" s="546"/>
      <c r="GE735" s="546"/>
      <c r="GF735" s="546"/>
      <c r="GG735" s="546"/>
      <c r="GH735" s="546"/>
      <c r="GI735" s="546"/>
      <c r="GJ735" s="546"/>
      <c r="GK735" s="546"/>
      <c r="GL735" s="546"/>
      <c r="GM735" s="546"/>
      <c r="GN735" s="546"/>
      <c r="GO735" s="546"/>
      <c r="GP735" s="546"/>
      <c r="GQ735" s="546"/>
      <c r="GR735" s="546"/>
      <c r="GS735" s="89"/>
      <c r="GT735" s="89"/>
      <c r="GU735" s="89"/>
      <c r="GV735" s="89"/>
      <c r="GW735" s="89"/>
      <c r="GX735" s="546"/>
      <c r="GY735" s="546"/>
      <c r="GZ735" s="89"/>
      <c r="HA735" s="89"/>
      <c r="HB735" s="546"/>
      <c r="HC735" s="546"/>
      <c r="HD735" s="89"/>
      <c r="HE735" s="89"/>
      <c r="HF735" s="546"/>
      <c r="HG735" s="546"/>
      <c r="HH735" s="546"/>
      <c r="HI735" s="546"/>
      <c r="HJ735" s="546"/>
      <c r="HK735" s="546"/>
      <c r="HL735" s="546"/>
      <c r="HM735" s="89"/>
      <c r="HN735" s="89"/>
      <c r="HO735" s="546"/>
      <c r="HP735" s="546"/>
      <c r="HQ735" s="89"/>
      <c r="HR735" s="89"/>
      <c r="HS735" s="546"/>
      <c r="HT735" s="546"/>
      <c r="HU735" s="546"/>
      <c r="HV735" s="546"/>
      <c r="HW735" s="546"/>
      <c r="HX735" s="204"/>
      <c r="HY735" s="108"/>
      <c r="HZ735" s="546"/>
      <c r="IA735" s="546"/>
      <c r="IB735" s="546"/>
      <c r="IC735" s="546"/>
      <c r="ID735" s="546"/>
      <c r="IE735" s="546"/>
      <c r="IF735" s="546"/>
      <c r="IG735" s="169"/>
      <c r="IH735" s="169"/>
      <c r="II735" s="169"/>
      <c r="IJ735" s="169"/>
      <c r="IK735" s="169"/>
      <c r="IL735" s="169"/>
      <c r="IM735" s="169"/>
      <c r="IN735" s="169"/>
      <c r="IO735" s="169"/>
      <c r="IP735" s="169"/>
      <c r="IQ735" s="169"/>
      <c r="IR735" s="169"/>
      <c r="IS735" s="169"/>
      <c r="IT735" s="169"/>
      <c r="IU735" s="169"/>
      <c r="IV735" s="169"/>
      <c r="IW735" s="169"/>
      <c r="IX735" s="169"/>
      <c r="IY735" s="169"/>
      <c r="IZ735" s="169"/>
      <c r="JA735" s="169"/>
      <c r="JB735" s="169"/>
      <c r="JC735" s="169"/>
      <c r="JD735" s="169"/>
      <c r="JE735" s="169"/>
      <c r="JF735" s="169"/>
      <c r="JG735" s="169"/>
      <c r="JH735" s="169"/>
      <c r="JI735" s="169"/>
      <c r="JJ735" s="169"/>
      <c r="JK735" s="169"/>
      <c r="JL735" s="169"/>
      <c r="JM735" s="169"/>
      <c r="JN735" s="169"/>
      <c r="JO735" s="169"/>
      <c r="JP735" s="169"/>
      <c r="JQ735" s="169"/>
      <c r="JR735" s="169"/>
      <c r="JS735" s="169"/>
      <c r="JT735" s="169"/>
      <c r="JU735" s="169"/>
      <c r="JV735" s="169"/>
      <c r="JW735" s="169"/>
      <c r="JX735" s="169"/>
      <c r="JY735" s="546"/>
      <c r="JZ735" s="546"/>
      <c r="KA735" s="546"/>
      <c r="KB735" s="546"/>
      <c r="KC735" s="546"/>
      <c r="KD735" s="546"/>
      <c r="KE735" s="546"/>
      <c r="KF735" s="546"/>
      <c r="KG735" s="546"/>
      <c r="KH735" s="546"/>
      <c r="KI735" s="546"/>
      <c r="KJ735" s="546"/>
      <c r="KK735" s="546"/>
      <c r="KL735" s="546"/>
      <c r="KM735" s="546"/>
      <c r="KN735" s="546"/>
      <c r="KO735" s="546"/>
      <c r="KP735" s="546"/>
      <c r="KQ735" s="546"/>
      <c r="KR735" s="546"/>
      <c r="KS735" s="546"/>
      <c r="KT735" s="546"/>
      <c r="KU735" s="546"/>
      <c r="KV735" s="546"/>
      <c r="KW735" s="89"/>
      <c r="KX735" s="89"/>
      <c r="KY735" s="89"/>
      <c r="KZ735" s="89"/>
      <c r="LA735" s="89"/>
      <c r="LB735" s="546"/>
      <c r="LC735" s="546"/>
      <c r="LD735" s="89"/>
      <c r="LE735" s="89"/>
      <c r="LF735" s="546"/>
      <c r="LG735" s="546"/>
      <c r="LH735" s="89"/>
      <c r="LI735" s="89"/>
      <c r="LJ735" s="546"/>
      <c r="LK735" s="546"/>
      <c r="LL735" s="546"/>
      <c r="LM735" s="546"/>
      <c r="LN735" s="546"/>
      <c r="LO735" s="546"/>
      <c r="LP735" s="546"/>
      <c r="LQ735" s="89"/>
      <c r="LR735" s="89"/>
      <c r="LS735" s="546"/>
      <c r="LT735" s="546"/>
      <c r="LU735" s="89"/>
      <c r="LV735" s="89"/>
      <c r="LW735" s="546"/>
      <c r="LX735" s="546"/>
      <c r="LY735" s="546"/>
      <c r="LZ735" s="546"/>
      <c r="MA735" s="546"/>
      <c r="MB735" s="204"/>
      <c r="MC735" s="108"/>
      <c r="MD735" s="546"/>
      <c r="ME735" s="546"/>
      <c r="MF735" s="546"/>
      <c r="MG735" s="546"/>
      <c r="MH735" s="546"/>
      <c r="MI735" s="546"/>
      <c r="MJ735" s="546"/>
      <c r="MK735" s="169"/>
      <c r="ML735" s="169"/>
      <c r="MM735" s="169"/>
      <c r="MN735" s="169"/>
      <c r="MO735" s="169"/>
      <c r="MP735" s="169"/>
      <c r="MQ735" s="169"/>
      <c r="MR735" s="169"/>
      <c r="MS735" s="169"/>
      <c r="MT735" s="169"/>
      <c r="MU735" s="169"/>
      <c r="MV735" s="169"/>
      <c r="MW735" s="169"/>
      <c r="MX735" s="169"/>
      <c r="MY735" s="169"/>
      <c r="MZ735" s="169"/>
      <c r="NA735" s="169"/>
      <c r="NB735" s="169"/>
      <c r="NC735" s="169"/>
      <c r="ND735" s="169"/>
      <c r="NE735" s="169"/>
      <c r="NF735" s="169"/>
      <c r="NG735" s="169"/>
      <c r="NH735" s="169"/>
      <c r="NI735" s="169"/>
      <c r="NJ735" s="169"/>
      <c r="NK735" s="169"/>
      <c r="NL735" s="169"/>
      <c r="NM735" s="169"/>
      <c r="NN735" s="169"/>
      <c r="NO735" s="169"/>
      <c r="NP735" s="169"/>
      <c r="NQ735" s="169"/>
      <c r="NR735" s="169"/>
      <c r="NS735" s="169"/>
      <c r="NT735" s="169"/>
      <c r="NU735" s="169"/>
      <c r="NV735" s="169"/>
      <c r="NW735" s="169"/>
      <c r="NX735" s="169"/>
      <c r="NY735" s="169"/>
      <c r="NZ735" s="169"/>
      <c r="OA735" s="169"/>
      <c r="OB735" s="169"/>
      <c r="OC735" s="546"/>
      <c r="OD735" s="546"/>
      <c r="OE735" s="546"/>
      <c r="OF735" s="546"/>
      <c r="OG735" s="546"/>
      <c r="OH735" s="546"/>
      <c r="OI735" s="546"/>
      <c r="OJ735" s="546"/>
      <c r="OK735" s="546"/>
      <c r="OL735" s="546"/>
      <c r="OM735" s="546"/>
      <c r="ON735" s="546"/>
      <c r="OO735" s="546"/>
      <c r="OP735" s="546"/>
      <c r="OQ735" s="546"/>
      <c r="OR735" s="546"/>
      <c r="OS735" s="546"/>
      <c r="OT735" s="546"/>
      <c r="OU735" s="546"/>
      <c r="OV735" s="546"/>
      <c r="OW735" s="546"/>
      <c r="OX735" s="546"/>
      <c r="OY735" s="546"/>
      <c r="OZ735" s="546"/>
      <c r="PA735" s="89"/>
      <c r="PB735" s="89"/>
      <c r="PC735" s="89"/>
      <c r="PD735" s="89"/>
      <c r="PE735" s="89"/>
      <c r="PF735" s="546"/>
      <c r="PG735" s="546"/>
      <c r="PH735" s="89"/>
      <c r="PI735" s="89"/>
      <c r="PJ735" s="546"/>
      <c r="PK735" s="546"/>
      <c r="PL735" s="89"/>
      <c r="PM735" s="89"/>
      <c r="PN735" s="546"/>
      <c r="PO735" s="546"/>
      <c r="PP735" s="546"/>
      <c r="PQ735" s="546"/>
      <c r="PR735" s="546"/>
      <c r="PS735" s="546"/>
      <c r="PT735" s="546"/>
      <c r="PU735" s="89"/>
      <c r="PV735" s="89"/>
      <c r="PW735" s="546"/>
      <c r="PX735" s="546"/>
      <c r="PY735" s="89"/>
      <c r="PZ735" s="89"/>
      <c r="QA735" s="546"/>
      <c r="QB735" s="546"/>
      <c r="QC735" s="546"/>
      <c r="QD735" s="546"/>
      <c r="QE735" s="546"/>
      <c r="QF735" s="204"/>
      <c r="QG735" s="108"/>
      <c r="QH735" s="546"/>
      <c r="QI735" s="546"/>
      <c r="QJ735" s="546"/>
      <c r="QK735" s="546"/>
      <c r="QL735" s="546"/>
      <c r="QM735" s="546"/>
      <c r="QN735" s="546"/>
      <c r="QO735" s="169"/>
      <c r="QP735" s="169"/>
      <c r="QQ735" s="169"/>
      <c r="QR735" s="169"/>
      <c r="QS735" s="169"/>
      <c r="QT735" s="169"/>
      <c r="QU735" s="169"/>
      <c r="QV735" s="169"/>
      <c r="QW735" s="169"/>
      <c r="QX735" s="169"/>
      <c r="QY735" s="169"/>
      <c r="QZ735" s="169"/>
      <c r="RA735" s="169"/>
      <c r="RB735" s="169"/>
      <c r="RC735" s="169"/>
      <c r="RD735" s="169"/>
      <c r="RE735" s="169"/>
      <c r="RF735" s="169"/>
      <c r="RG735" s="169"/>
      <c r="RH735" s="169"/>
      <c r="RI735" s="169"/>
      <c r="RJ735" s="169"/>
      <c r="RK735" s="169"/>
      <c r="RL735" s="169"/>
      <c r="RM735" s="169"/>
      <c r="RN735" s="169"/>
      <c r="RO735" s="169"/>
      <c r="RP735" s="169"/>
      <c r="RQ735" s="169"/>
      <c r="RR735" s="169"/>
      <c r="RS735" s="169"/>
      <c r="RT735" s="169"/>
      <c r="RU735" s="169"/>
      <c r="RV735" s="169"/>
      <c r="RW735" s="169"/>
      <c r="RX735" s="169"/>
      <c r="RY735" s="169"/>
      <c r="RZ735" s="169"/>
      <c r="SA735" s="169"/>
      <c r="SB735" s="169"/>
      <c r="SC735" s="169"/>
      <c r="SD735" s="169"/>
      <c r="SE735" s="169"/>
      <c r="SF735" s="169"/>
      <c r="SG735" s="546"/>
      <c r="SH735" s="546"/>
      <c r="SI735" s="546"/>
      <c r="SJ735" s="546"/>
      <c r="SK735" s="546"/>
      <c r="SL735" s="546"/>
      <c r="SM735" s="546"/>
      <c r="SN735" s="546"/>
      <c r="SO735" s="546"/>
      <c r="SP735" s="546"/>
      <c r="SQ735" s="546"/>
      <c r="SR735" s="546"/>
      <c r="SS735" s="546"/>
      <c r="ST735" s="546"/>
      <c r="SU735" s="546"/>
      <c r="SV735" s="546"/>
      <c r="SW735" s="546"/>
      <c r="SX735" s="546"/>
      <c r="SY735" s="546"/>
      <c r="SZ735" s="546"/>
      <c r="TA735" s="546"/>
      <c r="TB735" s="546"/>
      <c r="TC735" s="546"/>
      <c r="TD735" s="546"/>
      <c r="TE735" s="89"/>
      <c r="TF735" s="89"/>
      <c r="TG735" s="89"/>
      <c r="TH735" s="89"/>
      <c r="TI735" s="89"/>
      <c r="TJ735" s="546"/>
      <c r="TK735" s="546"/>
      <c r="TL735" s="89"/>
      <c r="TM735" s="89"/>
      <c r="TN735" s="546"/>
      <c r="TO735" s="546"/>
      <c r="TP735" s="89"/>
      <c r="TQ735" s="89"/>
      <c r="TR735" s="546"/>
      <c r="TS735" s="546"/>
      <c r="TT735" s="546"/>
      <c r="TU735" s="546"/>
      <c r="TV735" s="546"/>
      <c r="TW735" s="546"/>
      <c r="TX735" s="546"/>
      <c r="TY735" s="89"/>
      <c r="TZ735" s="89"/>
      <c r="UA735" s="546"/>
      <c r="UB735" s="546"/>
      <c r="UC735" s="89"/>
      <c r="UD735" s="89"/>
      <c r="UE735" s="546"/>
      <c r="UF735" s="546"/>
      <c r="UG735" s="546"/>
      <c r="UH735" s="546"/>
      <c r="UI735" s="546"/>
      <c r="UJ735" s="204"/>
      <c r="UK735" s="108"/>
      <c r="UL735" s="546"/>
      <c r="UM735" s="546"/>
      <c r="UN735" s="546"/>
      <c r="UO735" s="546"/>
      <c r="UP735" s="546"/>
      <c r="UQ735" s="546"/>
      <c r="UR735" s="546"/>
      <c r="US735" s="169"/>
      <c r="UT735" s="169"/>
      <c r="UU735" s="169"/>
      <c r="UV735" s="169"/>
      <c r="UW735" s="169"/>
      <c r="UX735" s="169"/>
      <c r="UY735" s="169"/>
      <c r="UZ735" s="169"/>
      <c r="VA735" s="169"/>
      <c r="VB735" s="169"/>
      <c r="VC735" s="169"/>
      <c r="VD735" s="169"/>
      <c r="VE735" s="169"/>
      <c r="VF735" s="169"/>
      <c r="VG735" s="169"/>
      <c r="VH735" s="169"/>
      <c r="VI735" s="169"/>
      <c r="VJ735" s="169"/>
      <c r="VK735" s="169"/>
      <c r="VL735" s="169"/>
      <c r="VM735" s="169"/>
      <c r="VN735" s="169"/>
      <c r="VO735" s="169"/>
      <c r="VP735" s="169"/>
      <c r="VQ735" s="169"/>
      <c r="VR735" s="169"/>
      <c r="VS735" s="169"/>
      <c r="VT735" s="169"/>
      <c r="VU735" s="169"/>
      <c r="VV735" s="169"/>
      <c r="VW735" s="169"/>
      <c r="VX735" s="169"/>
      <c r="VY735" s="169"/>
      <c r="VZ735" s="169"/>
      <c r="WA735" s="169"/>
      <c r="WB735" s="169"/>
      <c r="WC735" s="169"/>
      <c r="WD735" s="169"/>
      <c r="WE735" s="169"/>
      <c r="WF735" s="169"/>
      <c r="WG735" s="169"/>
      <c r="WH735" s="169"/>
      <c r="WI735" s="169"/>
      <c r="WJ735" s="169"/>
      <c r="WK735" s="546"/>
      <c r="WL735" s="546"/>
      <c r="WM735" s="546"/>
      <c r="WN735" s="546"/>
      <c r="WO735" s="546"/>
      <c r="WP735" s="546"/>
      <c r="WQ735" s="546"/>
      <c r="WR735" s="546"/>
      <c r="WS735" s="546"/>
      <c r="WT735" s="546"/>
      <c r="WU735" s="546"/>
      <c r="WV735" s="546"/>
      <c r="WW735" s="546"/>
      <c r="WX735" s="546"/>
      <c r="WY735" s="546"/>
      <c r="WZ735" s="546"/>
      <c r="XA735" s="546"/>
      <c r="XB735" s="546"/>
      <c r="XC735" s="546"/>
      <c r="XD735" s="546"/>
      <c r="XE735" s="546"/>
      <c r="XF735" s="546"/>
      <c r="XG735" s="546"/>
      <c r="XH735" s="546"/>
      <c r="XI735" s="89"/>
      <c r="XJ735" s="89"/>
      <c r="XK735" s="89"/>
      <c r="XL735" s="89"/>
      <c r="XM735" s="89"/>
      <c r="XN735" s="546"/>
      <c r="XO735" s="546"/>
      <c r="XP735" s="89"/>
      <c r="XQ735" s="89"/>
      <c r="XR735" s="546"/>
      <c r="XS735" s="546"/>
      <c r="XT735" s="89"/>
      <c r="XU735" s="89"/>
      <c r="XV735" s="546"/>
      <c r="XW735" s="546"/>
      <c r="XX735" s="546"/>
      <c r="XY735" s="546"/>
      <c r="XZ735" s="546"/>
      <c r="YA735" s="546"/>
      <c r="YB735" s="546"/>
      <c r="YC735" s="89"/>
      <c r="YD735" s="89"/>
      <c r="YE735" s="546"/>
      <c r="YF735" s="546"/>
      <c r="YG735" s="89"/>
      <c r="YH735" s="89"/>
      <c r="YI735" s="546"/>
      <c r="YJ735" s="546"/>
      <c r="YK735" s="546"/>
      <c r="YL735" s="546"/>
      <c r="YM735" s="546"/>
      <c r="YN735" s="204"/>
      <c r="YO735" s="108"/>
      <c r="YP735" s="546"/>
      <c r="YQ735" s="546"/>
      <c r="YR735" s="546"/>
      <c r="YS735" s="546"/>
      <c r="YT735" s="546"/>
      <c r="YU735" s="546"/>
      <c r="YV735" s="546"/>
      <c r="YW735" s="169"/>
      <c r="YX735" s="169"/>
      <c r="YY735" s="169"/>
      <c r="YZ735" s="169"/>
      <c r="ZA735" s="169"/>
      <c r="ZB735" s="169"/>
      <c r="ZC735" s="169"/>
      <c r="ZD735" s="169"/>
      <c r="ZE735" s="169"/>
      <c r="ZF735" s="169"/>
      <c r="ZG735" s="169"/>
      <c r="ZH735" s="169"/>
      <c r="ZI735" s="169"/>
      <c r="ZJ735" s="169"/>
      <c r="ZK735" s="169"/>
      <c r="ZL735" s="169"/>
      <c r="ZM735" s="169"/>
      <c r="ZN735" s="169"/>
      <c r="ZO735" s="169"/>
      <c r="ZP735" s="169"/>
      <c r="ZQ735" s="169"/>
      <c r="ZR735" s="169"/>
      <c r="ZS735" s="169"/>
      <c r="ZT735" s="169"/>
      <c r="ZU735" s="169"/>
      <c r="ZV735" s="169"/>
      <c r="ZW735" s="169"/>
      <c r="ZX735" s="169"/>
      <c r="ZY735" s="169"/>
      <c r="ZZ735" s="169"/>
      <c r="AAA735" s="169"/>
      <c r="AAB735" s="169"/>
      <c r="AAC735" s="169"/>
      <c r="AAD735" s="169"/>
      <c r="AAE735" s="169"/>
      <c r="AAF735" s="169"/>
      <c r="AAG735" s="169"/>
      <c r="AAH735" s="169"/>
      <c r="AAI735" s="169"/>
      <c r="AAJ735" s="169"/>
      <c r="AAK735" s="169"/>
      <c r="AAL735" s="169"/>
      <c r="AAM735" s="169"/>
      <c r="AAN735" s="169"/>
      <c r="AAO735" s="546"/>
      <c r="AAP735" s="546"/>
      <c r="AAQ735" s="546"/>
      <c r="AAR735" s="546"/>
      <c r="AAS735" s="546"/>
      <c r="AAT735" s="546"/>
      <c r="AAU735" s="546"/>
      <c r="AAV735" s="546"/>
      <c r="AAW735" s="546"/>
      <c r="AAX735" s="546"/>
      <c r="AAY735" s="546"/>
      <c r="AAZ735" s="546"/>
      <c r="ABA735" s="546"/>
      <c r="ABB735" s="546"/>
      <c r="ABC735" s="546"/>
      <c r="ABD735" s="546"/>
      <c r="ABE735" s="546"/>
      <c r="ABF735" s="546"/>
      <c r="ABG735" s="546"/>
      <c r="ABH735" s="546"/>
      <c r="ABI735" s="546"/>
      <c r="ABJ735" s="546"/>
      <c r="ABK735" s="546"/>
      <c r="ABL735" s="546"/>
      <c r="ABM735" s="89"/>
      <c r="ABN735" s="89"/>
      <c r="ABO735" s="89"/>
      <c r="ABP735" s="89"/>
      <c r="ABQ735" s="89"/>
      <c r="ABR735" s="546"/>
      <c r="ABS735" s="546"/>
      <c r="ABT735" s="89"/>
      <c r="ABU735" s="89"/>
      <c r="ABV735" s="546"/>
      <c r="ABW735" s="546"/>
      <c r="ABX735" s="89"/>
      <c r="ABY735" s="89"/>
      <c r="ABZ735" s="546"/>
      <c r="ACA735" s="546"/>
      <c r="ACB735" s="546"/>
      <c r="ACC735" s="546"/>
      <c r="ACD735" s="546"/>
      <c r="ACE735" s="546"/>
      <c r="ACF735" s="546"/>
      <c r="ACG735" s="89"/>
      <c r="ACH735" s="89"/>
      <c r="ACI735" s="546"/>
      <c r="ACJ735" s="546"/>
      <c r="ACK735" s="89"/>
      <c r="ACL735" s="89"/>
      <c r="ACM735" s="546"/>
      <c r="ACN735" s="546"/>
      <c r="ACO735" s="546"/>
      <c r="ACP735" s="546"/>
      <c r="ACQ735" s="546"/>
      <c r="ACR735" s="204"/>
      <c r="ACS735" s="108"/>
      <c r="ACT735" s="546"/>
      <c r="ACU735" s="546"/>
      <c r="ACV735" s="546"/>
      <c r="ACW735" s="546"/>
      <c r="ACX735" s="546"/>
      <c r="ACY735" s="546"/>
      <c r="ACZ735" s="546"/>
      <c r="ADA735" s="169"/>
      <c r="ADB735" s="169"/>
      <c r="ADC735" s="169"/>
      <c r="ADD735" s="169"/>
      <c r="ADE735" s="169"/>
      <c r="ADF735" s="169"/>
      <c r="ADG735" s="169"/>
      <c r="ADH735" s="169"/>
      <c r="ADI735" s="169"/>
      <c r="ADJ735" s="169"/>
      <c r="ADK735" s="169"/>
      <c r="ADL735" s="169"/>
      <c r="ADM735" s="169"/>
      <c r="ADN735" s="169"/>
      <c r="ADO735" s="169"/>
      <c r="ADP735" s="169"/>
      <c r="ADQ735" s="169"/>
      <c r="ADR735" s="169"/>
      <c r="ADS735" s="169"/>
      <c r="ADT735" s="169"/>
      <c r="ADU735" s="169"/>
      <c r="ADV735" s="169"/>
      <c r="ADW735" s="169"/>
      <c r="ADX735" s="169"/>
      <c r="ADY735" s="169"/>
      <c r="ADZ735" s="169"/>
      <c r="AEA735" s="169"/>
      <c r="AEB735" s="169"/>
      <c r="AEC735" s="169"/>
      <c r="AED735" s="169"/>
      <c r="AEE735" s="169"/>
      <c r="AEF735" s="169"/>
      <c r="AEG735" s="169"/>
      <c r="AEH735" s="169"/>
      <c r="AEI735" s="169"/>
      <c r="AEJ735" s="169"/>
      <c r="AEK735" s="169"/>
      <c r="AEL735" s="169"/>
      <c r="AEM735" s="169"/>
      <c r="AEN735" s="169"/>
      <c r="AEO735" s="169"/>
      <c r="AEP735" s="169"/>
      <c r="AEQ735" s="169"/>
      <c r="AER735" s="169"/>
      <c r="AES735" s="546"/>
      <c r="AET735" s="546"/>
      <c r="AEU735" s="546"/>
      <c r="AEV735" s="546"/>
      <c r="AEW735" s="546"/>
      <c r="AEX735" s="546"/>
      <c r="AEY735" s="546"/>
      <c r="AEZ735" s="546"/>
      <c r="AFA735" s="546"/>
      <c r="AFB735" s="546"/>
      <c r="AFC735" s="546"/>
      <c r="AFD735" s="546"/>
      <c r="AFE735" s="546"/>
      <c r="AFF735" s="546"/>
      <c r="AFG735" s="546"/>
      <c r="AFH735" s="546"/>
      <c r="AFI735" s="546"/>
      <c r="AFJ735" s="546"/>
      <c r="AFK735" s="546"/>
      <c r="AFL735" s="546"/>
      <c r="AFM735" s="546"/>
      <c r="AFN735" s="546"/>
      <c r="AFO735" s="546"/>
      <c r="AFP735" s="546"/>
      <c r="AFQ735" s="89"/>
      <c r="AFR735" s="89"/>
      <c r="AFS735" s="89"/>
      <c r="AFT735" s="89"/>
      <c r="AFU735" s="89"/>
      <c r="AFV735" s="546"/>
      <c r="AFW735" s="546"/>
      <c r="AFX735" s="89"/>
      <c r="AFY735" s="89"/>
      <c r="AFZ735" s="546"/>
      <c r="AGA735" s="546"/>
      <c r="AGB735" s="89"/>
      <c r="AGC735" s="89"/>
      <c r="AGD735" s="546"/>
      <c r="AGE735" s="546"/>
      <c r="AGF735" s="546"/>
      <c r="AGG735" s="546"/>
      <c r="AGH735" s="546"/>
      <c r="AGI735" s="546"/>
      <c r="AGJ735" s="546"/>
      <c r="AGK735" s="89"/>
      <c r="AGL735" s="89"/>
      <c r="AGM735" s="546"/>
      <c r="AGN735" s="546"/>
      <c r="AGO735" s="89"/>
      <c r="AGP735" s="89"/>
      <c r="AGQ735" s="546"/>
      <c r="AGR735" s="546"/>
      <c r="AGS735" s="546"/>
      <c r="AGT735" s="546"/>
      <c r="AGU735" s="546"/>
      <c r="AGV735" s="204"/>
      <c r="AGW735" s="108"/>
      <c r="AGX735" s="546"/>
      <c r="AGY735" s="546"/>
      <c r="AGZ735" s="546"/>
      <c r="AHA735" s="546"/>
      <c r="AHB735" s="546"/>
      <c r="AHC735" s="546"/>
      <c r="AHD735" s="546"/>
      <c r="AHE735" s="169"/>
      <c r="AHF735" s="169"/>
      <c r="AHG735" s="169"/>
      <c r="AHH735" s="169"/>
      <c r="AHI735" s="169"/>
      <c r="AHJ735" s="169"/>
      <c r="AHK735" s="169"/>
      <c r="AHL735" s="169"/>
      <c r="AHM735" s="169"/>
      <c r="AHN735" s="169"/>
      <c r="AHO735" s="169"/>
      <c r="AHP735" s="169"/>
      <c r="AHQ735" s="169"/>
      <c r="AHR735" s="169"/>
      <c r="AHS735" s="169"/>
      <c r="AHT735" s="169"/>
      <c r="AHU735" s="169"/>
      <c r="AHV735" s="169"/>
      <c r="AHW735" s="169"/>
      <c r="AHX735" s="169"/>
      <c r="AHY735" s="169"/>
      <c r="AHZ735" s="169"/>
      <c r="AIA735" s="169"/>
      <c r="AIB735" s="169"/>
      <c r="AIC735" s="169"/>
      <c r="AID735" s="169"/>
      <c r="AIE735" s="169"/>
      <c r="AIF735" s="169"/>
      <c r="AIG735" s="169"/>
      <c r="AIH735" s="169"/>
      <c r="AII735" s="169"/>
      <c r="AIJ735" s="169"/>
      <c r="AIK735" s="169"/>
      <c r="AIL735" s="169"/>
      <c r="AIM735" s="169"/>
      <c r="AIN735" s="169"/>
      <c r="AIO735" s="169"/>
      <c r="AIP735" s="169"/>
      <c r="AIQ735" s="169"/>
      <c r="AIR735" s="169"/>
      <c r="AIS735" s="169"/>
      <c r="AIT735" s="169"/>
      <c r="AIU735" s="169"/>
      <c r="AIV735" s="169"/>
      <c r="AIW735" s="546"/>
      <c r="AIX735" s="546"/>
      <c r="AIY735" s="546"/>
      <c r="AIZ735" s="546"/>
      <c r="AJA735" s="546"/>
      <c r="AJB735" s="546"/>
      <c r="AJC735" s="546"/>
      <c r="AJD735" s="546"/>
      <c r="AJE735" s="546"/>
      <c r="AJF735" s="546"/>
      <c r="AJG735" s="546"/>
      <c r="AJH735" s="546"/>
      <c r="AJI735" s="546"/>
      <c r="AJJ735" s="546"/>
      <c r="AJK735" s="546"/>
      <c r="AJL735" s="546"/>
      <c r="AJM735" s="546"/>
      <c r="AJN735" s="546"/>
      <c r="AJO735" s="546"/>
      <c r="AJP735" s="546"/>
      <c r="AJQ735" s="546"/>
      <c r="AJR735" s="546"/>
      <c r="AJS735" s="546"/>
      <c r="AJT735" s="546"/>
      <c r="AJU735" s="89"/>
      <c r="AJV735" s="89"/>
      <c r="AJW735" s="89"/>
      <c r="AJX735" s="89"/>
      <c r="AJY735" s="89"/>
      <c r="AJZ735" s="546"/>
      <c r="AKA735" s="546"/>
      <c r="AKB735" s="89"/>
      <c r="AKC735" s="89"/>
      <c r="AKD735" s="546"/>
      <c r="AKE735" s="546"/>
      <c r="AKF735" s="89"/>
      <c r="AKG735" s="89"/>
      <c r="AKH735" s="546"/>
      <c r="AKI735" s="546"/>
      <c r="AKJ735" s="546"/>
      <c r="AKK735" s="546"/>
      <c r="AKL735" s="546"/>
      <c r="AKM735" s="546"/>
      <c r="AKN735" s="546"/>
      <c r="AKO735" s="89"/>
      <c r="AKP735" s="89"/>
      <c r="AKQ735" s="546"/>
      <c r="AKR735" s="546"/>
      <c r="AKS735" s="89"/>
      <c r="AKT735" s="89"/>
      <c r="AKU735" s="546"/>
      <c r="AKV735" s="546"/>
      <c r="AKW735" s="546"/>
      <c r="AKX735" s="546"/>
      <c r="AKY735" s="546"/>
      <c r="AKZ735" s="204"/>
      <c r="ALA735" s="108"/>
      <c r="ALB735" s="546"/>
      <c r="ALC735" s="546"/>
      <c r="ALD735" s="546"/>
      <c r="ALE735" s="546"/>
      <c r="ALF735" s="546"/>
      <c r="ALG735" s="546"/>
      <c r="ALH735" s="546"/>
      <c r="ALI735" s="169"/>
      <c r="ALJ735" s="169"/>
      <c r="ALK735" s="169"/>
      <c r="ALL735" s="169"/>
      <c r="ALM735" s="169"/>
      <c r="ALN735" s="169"/>
      <c r="ALO735" s="169"/>
      <c r="ALP735" s="169"/>
      <c r="ALQ735" s="169"/>
      <c r="ALR735" s="169"/>
      <c r="ALS735" s="169"/>
      <c r="ALT735" s="169"/>
      <c r="ALU735" s="169"/>
      <c r="ALV735" s="169"/>
      <c r="ALW735" s="169"/>
      <c r="ALX735" s="169"/>
      <c r="ALY735" s="169"/>
      <c r="ALZ735" s="169"/>
      <c r="AMA735" s="169"/>
      <c r="AMB735" s="169"/>
      <c r="AMC735" s="169"/>
      <c r="AMD735" s="169"/>
      <c r="AME735" s="169"/>
      <c r="AMF735" s="169"/>
      <c r="AMG735" s="169"/>
      <c r="AMH735" s="169"/>
      <c r="AMI735" s="169"/>
      <c r="AMJ735" s="169"/>
      <c r="AMK735" s="169"/>
      <c r="AML735" s="169"/>
      <c r="AMM735" s="169"/>
      <c r="AMN735" s="169"/>
      <c r="AMO735" s="169"/>
      <c r="AMP735" s="169"/>
      <c r="AMQ735" s="169"/>
      <c r="AMR735" s="169"/>
      <c r="AMS735" s="169"/>
      <c r="AMT735" s="169"/>
      <c r="AMU735" s="169"/>
      <c r="AMV735" s="169"/>
      <c r="AMW735" s="169"/>
      <c r="AMX735" s="169"/>
      <c r="AMY735" s="169"/>
      <c r="AMZ735" s="169"/>
      <c r="ANA735" s="546"/>
      <c r="ANB735" s="546"/>
      <c r="ANC735" s="546"/>
      <c r="AND735" s="546"/>
      <c r="ANE735" s="546"/>
      <c r="ANF735" s="546"/>
      <c r="ANG735" s="546"/>
      <c r="ANH735" s="546"/>
      <c r="ANI735" s="546"/>
      <c r="ANJ735" s="546"/>
      <c r="ANK735" s="546"/>
      <c r="ANL735" s="546"/>
      <c r="ANM735" s="546"/>
      <c r="ANN735" s="546"/>
      <c r="ANO735" s="546"/>
      <c r="ANP735" s="546"/>
      <c r="ANQ735" s="546"/>
      <c r="ANR735" s="546"/>
      <c r="ANS735" s="546"/>
      <c r="ANT735" s="546"/>
      <c r="ANU735" s="546"/>
      <c r="ANV735" s="546"/>
      <c r="ANW735" s="546"/>
      <c r="ANX735" s="546"/>
      <c r="ANY735" s="89"/>
      <c r="ANZ735" s="89"/>
      <c r="AOA735" s="89"/>
      <c r="AOB735" s="89"/>
      <c r="AOC735" s="89"/>
      <c r="AOD735" s="546"/>
      <c r="AOE735" s="546"/>
      <c r="AOF735" s="89"/>
      <c r="AOG735" s="89"/>
      <c r="AOH735" s="546"/>
      <c r="AOI735" s="546"/>
      <c r="AOJ735" s="89"/>
      <c r="AOK735" s="89"/>
      <c r="AOL735" s="546"/>
      <c r="AOM735" s="546"/>
      <c r="AON735" s="546"/>
      <c r="AOO735" s="546"/>
      <c r="AOP735" s="546"/>
      <c r="AOQ735" s="546"/>
      <c r="AOR735" s="546"/>
      <c r="AOS735" s="89"/>
      <c r="AOT735" s="89"/>
      <c r="AOU735" s="546"/>
      <c r="AOV735" s="546"/>
      <c r="AOW735" s="89"/>
      <c r="AOX735" s="89"/>
      <c r="AOY735" s="546"/>
      <c r="AOZ735" s="546"/>
      <c r="APA735" s="546"/>
      <c r="APB735" s="546"/>
      <c r="APC735" s="546"/>
      <c r="APD735" s="204"/>
      <c r="APE735" s="108"/>
      <c r="APF735" s="546"/>
      <c r="APG735" s="546"/>
      <c r="APH735" s="546"/>
      <c r="API735" s="546"/>
      <c r="APJ735" s="546"/>
      <c r="APK735" s="546"/>
      <c r="APL735" s="546"/>
      <c r="APM735" s="169"/>
      <c r="APN735" s="169"/>
      <c r="APO735" s="169"/>
      <c r="APP735" s="169"/>
      <c r="APQ735" s="169"/>
      <c r="APR735" s="169"/>
      <c r="APS735" s="169"/>
      <c r="APT735" s="169"/>
      <c r="APU735" s="169"/>
      <c r="APV735" s="169"/>
      <c r="APW735" s="169"/>
      <c r="APX735" s="169"/>
      <c r="APY735" s="169"/>
      <c r="APZ735" s="169"/>
      <c r="AQA735" s="169"/>
      <c r="AQB735" s="169"/>
      <c r="AQC735" s="169"/>
      <c r="AQD735" s="169"/>
      <c r="AQE735" s="169"/>
      <c r="AQF735" s="169"/>
      <c r="AQG735" s="169"/>
      <c r="AQH735" s="169"/>
      <c r="AQI735" s="169"/>
      <c r="AQJ735" s="169"/>
      <c r="AQK735" s="169"/>
      <c r="AQL735" s="169"/>
      <c r="AQM735" s="169"/>
      <c r="AQN735" s="169"/>
      <c r="AQO735" s="169"/>
      <c r="AQP735" s="169"/>
      <c r="AQQ735" s="169"/>
      <c r="AQR735" s="169"/>
      <c r="AQS735" s="169"/>
      <c r="AQT735" s="169"/>
      <c r="AQU735" s="169"/>
      <c r="AQV735" s="169"/>
      <c r="AQW735" s="169"/>
      <c r="AQX735" s="169"/>
      <c r="AQY735" s="169"/>
      <c r="AQZ735" s="169"/>
      <c r="ARA735" s="169"/>
      <c r="ARB735" s="169"/>
      <c r="ARC735" s="169"/>
      <c r="ARD735" s="169"/>
      <c r="ARE735" s="546"/>
      <c r="ARF735" s="546"/>
      <c r="ARG735" s="546"/>
      <c r="ARH735" s="546"/>
      <c r="ARI735" s="546"/>
      <c r="ARJ735" s="546"/>
      <c r="ARK735" s="546"/>
      <c r="ARL735" s="546"/>
      <c r="ARM735" s="546"/>
      <c r="ARN735" s="546"/>
      <c r="ARO735" s="546"/>
      <c r="ARP735" s="546"/>
      <c r="ARQ735" s="546"/>
      <c r="ARR735" s="546"/>
      <c r="ARS735" s="546"/>
      <c r="ART735" s="546"/>
      <c r="ARU735" s="546"/>
      <c r="ARV735" s="546"/>
      <c r="ARW735" s="546"/>
      <c r="ARX735" s="546"/>
      <c r="ARY735" s="546"/>
      <c r="ARZ735" s="546"/>
      <c r="ASA735" s="546"/>
      <c r="ASB735" s="546"/>
      <c r="ASC735" s="89"/>
      <c r="ASD735" s="89"/>
      <c r="ASE735" s="89"/>
      <c r="ASF735" s="89"/>
      <c r="ASG735" s="89"/>
      <c r="ASH735" s="546"/>
      <c r="ASI735" s="546"/>
      <c r="ASJ735" s="89"/>
      <c r="ASK735" s="89"/>
      <c r="ASL735" s="546"/>
      <c r="ASM735" s="546"/>
      <c r="ASN735" s="89"/>
      <c r="ASO735" s="89"/>
      <c r="ASP735" s="546"/>
      <c r="ASQ735" s="546"/>
      <c r="ASR735" s="546"/>
      <c r="ASS735" s="546"/>
      <c r="AST735" s="546"/>
      <c r="ASU735" s="546"/>
      <c r="ASV735" s="546"/>
      <c r="ASW735" s="89"/>
      <c r="ASX735" s="89"/>
      <c r="ASY735" s="546"/>
      <c r="ASZ735" s="546"/>
      <c r="ATA735" s="89"/>
      <c r="ATB735" s="89"/>
      <c r="ATC735" s="546"/>
      <c r="ATD735" s="546"/>
      <c r="ATE735" s="546"/>
      <c r="ATF735" s="546"/>
      <c r="ATG735" s="546"/>
      <c r="ATH735" s="204"/>
      <c r="ATI735" s="108"/>
      <c r="ATJ735" s="546"/>
      <c r="ATK735" s="546"/>
      <c r="ATL735" s="546"/>
      <c r="ATM735" s="546"/>
      <c r="ATN735" s="546"/>
      <c r="ATO735" s="546"/>
      <c r="ATP735" s="546"/>
      <c r="ATQ735" s="169"/>
      <c r="ATR735" s="169"/>
      <c r="ATS735" s="169"/>
      <c r="ATT735" s="169"/>
      <c r="ATU735" s="169"/>
      <c r="ATV735" s="169"/>
      <c r="ATW735" s="169"/>
      <c r="ATX735" s="169"/>
      <c r="ATY735" s="169"/>
      <c r="ATZ735" s="169"/>
      <c r="AUA735" s="169"/>
      <c r="AUB735" s="169"/>
      <c r="AUC735" s="169"/>
      <c r="AUD735" s="169"/>
      <c r="AUE735" s="169"/>
      <c r="AUF735" s="169"/>
      <c r="AUG735" s="169"/>
      <c r="AUH735" s="169"/>
      <c r="AUI735" s="169"/>
      <c r="AUJ735" s="169"/>
      <c r="AUK735" s="169"/>
      <c r="AUL735" s="169"/>
      <c r="AUM735" s="169"/>
      <c r="AUN735" s="169"/>
      <c r="AUO735" s="169"/>
      <c r="AUP735" s="169"/>
      <c r="AUQ735" s="169"/>
      <c r="AUR735" s="169"/>
      <c r="AUS735" s="169"/>
      <c r="AUT735" s="169"/>
      <c r="AUU735" s="169"/>
      <c r="AUV735" s="169"/>
      <c r="AUW735" s="169"/>
      <c r="AUX735" s="169"/>
      <c r="AUY735" s="169"/>
      <c r="AUZ735" s="169"/>
      <c r="AVA735" s="169"/>
      <c r="AVB735" s="169"/>
      <c r="AVC735" s="169"/>
      <c r="AVD735" s="169"/>
      <c r="AVE735" s="169"/>
      <c r="AVF735" s="169"/>
      <c r="AVG735" s="169"/>
      <c r="AVH735" s="169"/>
      <c r="AVI735" s="546"/>
      <c r="AVJ735" s="546"/>
      <c r="AVK735" s="546"/>
      <c r="AVL735" s="546"/>
      <c r="AVM735" s="546"/>
      <c r="AVN735" s="546"/>
      <c r="AVO735" s="546"/>
      <c r="AVP735" s="546"/>
      <c r="AVQ735" s="546"/>
      <c r="AVR735" s="546"/>
      <c r="AVS735" s="546"/>
      <c r="AVT735" s="546"/>
      <c r="AVU735" s="546"/>
      <c r="AVV735" s="546"/>
      <c r="AVW735" s="546"/>
      <c r="AVX735" s="546"/>
      <c r="AVY735" s="546"/>
      <c r="AVZ735" s="546"/>
      <c r="AWA735" s="546"/>
      <c r="AWB735" s="546"/>
      <c r="AWC735" s="546"/>
      <c r="AWD735" s="546"/>
      <c r="AWE735" s="546"/>
      <c r="AWF735" s="546"/>
      <c r="AWG735" s="89"/>
      <c r="AWH735" s="89"/>
      <c r="AWI735" s="89"/>
      <c r="AWJ735" s="89"/>
      <c r="AWK735" s="89"/>
      <c r="AWL735" s="546"/>
      <c r="AWM735" s="546"/>
      <c r="AWN735" s="89"/>
      <c r="AWO735" s="89"/>
      <c r="AWP735" s="546"/>
      <c r="AWQ735" s="546"/>
      <c r="AWR735" s="89"/>
      <c r="AWS735" s="89"/>
      <c r="AWT735" s="546"/>
      <c r="AWU735" s="546"/>
      <c r="AWV735" s="546"/>
      <c r="AWW735" s="546"/>
      <c r="AWX735" s="546"/>
      <c r="AWY735" s="546"/>
      <c r="AWZ735" s="546"/>
      <c r="AXA735" s="89"/>
      <c r="AXB735" s="89"/>
      <c r="AXC735" s="546"/>
      <c r="AXD735" s="546"/>
      <c r="AXE735" s="89"/>
      <c r="AXF735" s="89"/>
      <c r="AXG735" s="546"/>
      <c r="AXH735" s="546"/>
      <c r="AXI735" s="546"/>
      <c r="AXJ735" s="546"/>
      <c r="AXK735" s="546"/>
      <c r="AXL735" s="204"/>
      <c r="AXM735" s="108"/>
      <c r="AXN735" s="546"/>
      <c r="AXO735" s="546"/>
      <c r="AXP735" s="546"/>
      <c r="AXQ735" s="546"/>
      <c r="AXR735" s="546"/>
      <c r="AXS735" s="546"/>
      <c r="AXT735" s="546"/>
      <c r="AXU735" s="169"/>
      <c r="AXV735" s="169"/>
      <c r="AXW735" s="169"/>
      <c r="AXX735" s="169"/>
      <c r="AXY735" s="169"/>
      <c r="AXZ735" s="169"/>
      <c r="AYA735" s="169"/>
      <c r="AYB735" s="169"/>
      <c r="AYC735" s="169"/>
      <c r="AYD735" s="169"/>
      <c r="AYE735" s="169"/>
      <c r="AYF735" s="169"/>
      <c r="AYG735" s="169"/>
      <c r="AYH735" s="169"/>
      <c r="AYI735" s="169"/>
      <c r="AYJ735" s="169"/>
      <c r="AYK735" s="169"/>
      <c r="AYL735" s="169"/>
      <c r="AYM735" s="169"/>
      <c r="AYN735" s="169"/>
      <c r="AYO735" s="169"/>
      <c r="AYP735" s="169"/>
      <c r="AYQ735" s="169"/>
      <c r="AYR735" s="169"/>
      <c r="AYS735" s="169"/>
      <c r="AYT735" s="169"/>
      <c r="AYU735" s="169"/>
      <c r="AYV735" s="169"/>
      <c r="AYW735" s="169"/>
      <c r="AYX735" s="169"/>
      <c r="AYY735" s="169"/>
      <c r="AYZ735" s="169"/>
      <c r="AZA735" s="169"/>
      <c r="AZB735" s="169"/>
      <c r="AZC735" s="169"/>
      <c r="AZD735" s="169"/>
      <c r="AZE735" s="169"/>
      <c r="AZF735" s="169"/>
      <c r="AZG735" s="169"/>
      <c r="AZH735" s="169"/>
      <c r="AZI735" s="169"/>
      <c r="AZJ735" s="169"/>
      <c r="AZK735" s="169"/>
      <c r="AZL735" s="169"/>
      <c r="AZM735" s="546"/>
      <c r="AZN735" s="546"/>
      <c r="AZO735" s="546"/>
      <c r="AZP735" s="546"/>
      <c r="AZQ735" s="546"/>
      <c r="AZR735" s="546"/>
      <c r="AZS735" s="546"/>
      <c r="AZT735" s="546"/>
      <c r="AZU735" s="546"/>
      <c r="AZV735" s="546"/>
      <c r="AZW735" s="546"/>
      <c r="AZX735" s="546"/>
      <c r="AZY735" s="546"/>
      <c r="AZZ735" s="546"/>
      <c r="BAA735" s="546"/>
      <c r="BAB735" s="546"/>
      <c r="BAC735" s="546"/>
      <c r="BAD735" s="546"/>
      <c r="BAE735" s="546"/>
      <c r="BAF735" s="546"/>
      <c r="BAG735" s="546"/>
      <c r="BAH735" s="546"/>
      <c r="BAI735" s="546"/>
      <c r="BAJ735" s="546"/>
      <c r="BAK735" s="89"/>
      <c r="BAL735" s="89"/>
      <c r="BAM735" s="89"/>
      <c r="BAN735" s="89"/>
      <c r="BAO735" s="89"/>
      <c r="BAP735" s="546"/>
      <c r="BAQ735" s="546"/>
      <c r="BAR735" s="89"/>
      <c r="BAS735" s="89"/>
      <c r="BAT735" s="546"/>
      <c r="BAU735" s="546"/>
      <c r="BAV735" s="89"/>
      <c r="BAW735" s="89"/>
      <c r="BAX735" s="546"/>
      <c r="BAY735" s="546"/>
      <c r="BAZ735" s="546"/>
      <c r="BBA735" s="546"/>
      <c r="BBB735" s="546"/>
      <c r="BBC735" s="546"/>
      <c r="BBD735" s="546"/>
      <c r="BBE735" s="89"/>
      <c r="BBF735" s="89"/>
      <c r="BBG735" s="546"/>
      <c r="BBH735" s="546"/>
      <c r="BBI735" s="89"/>
      <c r="BBJ735" s="89"/>
      <c r="BBK735" s="546"/>
      <c r="BBL735" s="546"/>
      <c r="BBM735" s="546"/>
      <c r="BBN735" s="546"/>
      <c r="BBO735" s="546"/>
      <c r="BBP735" s="204"/>
      <c r="BBQ735" s="108"/>
      <c r="BBR735" s="546"/>
      <c r="BBS735" s="546"/>
      <c r="BBT735" s="546"/>
      <c r="BBU735" s="546"/>
      <c r="BBV735" s="546"/>
      <c r="BBW735" s="546"/>
      <c r="BBX735" s="546"/>
      <c r="BBY735" s="169"/>
      <c r="BBZ735" s="169"/>
      <c r="BCA735" s="169"/>
      <c r="BCB735" s="169"/>
      <c r="BCC735" s="169"/>
      <c r="BCD735" s="169"/>
      <c r="BCE735" s="169"/>
      <c r="BCF735" s="169"/>
      <c r="BCG735" s="169"/>
      <c r="BCH735" s="169"/>
      <c r="BCI735" s="169"/>
      <c r="BCJ735" s="169"/>
      <c r="BCK735" s="169"/>
      <c r="BCL735" s="169"/>
      <c r="BCM735" s="169"/>
      <c r="BCN735" s="169"/>
      <c r="BCO735" s="169"/>
      <c r="BCP735" s="169"/>
      <c r="BCQ735" s="169"/>
      <c r="BCR735" s="169"/>
      <c r="BCS735" s="169"/>
      <c r="BCT735" s="169"/>
      <c r="BCU735" s="169"/>
      <c r="BCV735" s="169"/>
      <c r="BCW735" s="169"/>
      <c r="BCX735" s="169"/>
      <c r="BCY735" s="169"/>
      <c r="BCZ735" s="169"/>
      <c r="BDA735" s="169"/>
      <c r="BDB735" s="169"/>
      <c r="BDC735" s="169"/>
      <c r="BDD735" s="169"/>
      <c r="BDE735" s="169"/>
      <c r="BDF735" s="169"/>
      <c r="BDG735" s="169"/>
      <c r="BDH735" s="169"/>
      <c r="BDI735" s="169"/>
      <c r="BDJ735" s="169"/>
      <c r="BDK735" s="169"/>
      <c r="BDL735" s="169"/>
      <c r="BDM735" s="169"/>
      <c r="BDN735" s="169"/>
      <c r="BDO735" s="169"/>
      <c r="BDP735" s="169"/>
      <c r="BDQ735" s="546"/>
      <c r="BDR735" s="546"/>
      <c r="BDS735" s="546"/>
      <c r="BDT735" s="546"/>
      <c r="BDU735" s="546"/>
      <c r="BDV735" s="546"/>
      <c r="BDW735" s="546"/>
      <c r="BDX735" s="546"/>
      <c r="BDY735" s="546"/>
      <c r="BDZ735" s="546"/>
      <c r="BEA735" s="546"/>
      <c r="BEB735" s="546"/>
      <c r="BEC735" s="546"/>
      <c r="BED735" s="546"/>
      <c r="BEE735" s="546"/>
      <c r="BEF735" s="546"/>
      <c r="BEG735" s="546"/>
      <c r="BEH735" s="546"/>
      <c r="BEI735" s="546"/>
      <c r="BEJ735" s="546"/>
      <c r="BEK735" s="546"/>
      <c r="BEL735" s="546"/>
      <c r="BEM735" s="546"/>
      <c r="BEN735" s="546"/>
      <c r="BEO735" s="89"/>
      <c r="BEP735" s="89"/>
      <c r="BEQ735" s="89"/>
      <c r="BER735" s="89"/>
      <c r="BES735" s="89"/>
      <c r="BET735" s="546"/>
      <c r="BEU735" s="546"/>
      <c r="BEV735" s="89"/>
      <c r="BEW735" s="89"/>
      <c r="BEX735" s="546"/>
      <c r="BEY735" s="546"/>
      <c r="BEZ735" s="89"/>
      <c r="BFA735" s="89"/>
      <c r="BFB735" s="546"/>
      <c r="BFC735" s="546"/>
      <c r="BFD735" s="546"/>
      <c r="BFE735" s="546"/>
      <c r="BFF735" s="546"/>
      <c r="BFG735" s="546"/>
      <c r="BFH735" s="546"/>
      <c r="BFI735" s="89"/>
      <c r="BFJ735" s="89"/>
      <c r="BFK735" s="546"/>
      <c r="BFL735" s="546"/>
      <c r="BFM735" s="89"/>
      <c r="BFN735" s="89"/>
      <c r="BFO735" s="546"/>
      <c r="BFP735" s="546"/>
      <c r="BFQ735" s="546"/>
      <c r="BFR735" s="546"/>
      <c r="BFS735" s="546"/>
      <c r="BFT735" s="204"/>
      <c r="BFU735" s="108"/>
      <c r="BFV735" s="546"/>
      <c r="BFW735" s="546"/>
      <c r="BFX735" s="546"/>
      <c r="BFY735" s="546"/>
      <c r="BFZ735" s="546"/>
      <c r="BGA735" s="546"/>
      <c r="BGB735" s="546"/>
      <c r="BGC735" s="169"/>
      <c r="BGD735" s="169"/>
      <c r="BGE735" s="169"/>
      <c r="BGF735" s="169"/>
      <c r="BGG735" s="169"/>
      <c r="BGH735" s="169"/>
      <c r="BGI735" s="169"/>
      <c r="BGJ735" s="169"/>
      <c r="BGK735" s="169"/>
      <c r="BGL735" s="169"/>
      <c r="BGM735" s="169"/>
      <c r="BGN735" s="169"/>
      <c r="BGO735" s="169"/>
      <c r="BGP735" s="169"/>
      <c r="BGQ735" s="169"/>
      <c r="BGR735" s="169"/>
      <c r="BGS735" s="169"/>
      <c r="BGT735" s="169"/>
      <c r="BGU735" s="169"/>
      <c r="BGV735" s="169"/>
      <c r="BGW735" s="169"/>
      <c r="BGX735" s="169"/>
      <c r="BGY735" s="169"/>
      <c r="BGZ735" s="169"/>
      <c r="BHA735" s="169"/>
      <c r="BHB735" s="169"/>
      <c r="BHC735" s="169"/>
      <c r="BHD735" s="169"/>
      <c r="BHE735" s="169"/>
      <c r="BHF735" s="169"/>
      <c r="BHG735" s="169"/>
      <c r="BHH735" s="169"/>
      <c r="BHI735" s="169"/>
      <c r="BHJ735" s="169"/>
      <c r="BHK735" s="169"/>
      <c r="BHL735" s="169"/>
      <c r="BHM735" s="169"/>
      <c r="BHN735" s="169"/>
      <c r="BHO735" s="169"/>
      <c r="BHP735" s="169"/>
      <c r="BHQ735" s="169"/>
      <c r="BHR735" s="169"/>
      <c r="BHS735" s="169"/>
      <c r="BHT735" s="169"/>
      <c r="BHU735" s="546"/>
      <c r="BHV735" s="546"/>
      <c r="BHW735" s="546"/>
      <c r="BHX735" s="546"/>
      <c r="BHY735" s="546"/>
      <c r="BHZ735" s="546"/>
      <c r="BIA735" s="546"/>
      <c r="BIB735" s="546"/>
      <c r="BIC735" s="546"/>
      <c r="BID735" s="546"/>
      <c r="BIE735" s="546"/>
      <c r="BIF735" s="546"/>
      <c r="BIG735" s="546"/>
      <c r="BIH735" s="546"/>
      <c r="BII735" s="546"/>
      <c r="BIJ735" s="546"/>
      <c r="BIK735" s="546"/>
      <c r="BIL735" s="546"/>
      <c r="BIM735" s="546"/>
      <c r="BIN735" s="546"/>
      <c r="BIO735" s="546"/>
      <c r="BIP735" s="546"/>
      <c r="BIQ735" s="546"/>
      <c r="BIR735" s="546"/>
      <c r="BIS735" s="89"/>
      <c r="BIT735" s="89"/>
      <c r="BIU735" s="89"/>
      <c r="BIV735" s="89"/>
      <c r="BIW735" s="89"/>
      <c r="BIX735" s="546"/>
      <c r="BIY735" s="546"/>
      <c r="BIZ735" s="89"/>
      <c r="BJA735" s="89"/>
      <c r="BJB735" s="546"/>
      <c r="BJC735" s="546"/>
      <c r="BJD735" s="89"/>
      <c r="BJE735" s="89"/>
      <c r="BJF735" s="546"/>
      <c r="BJG735" s="546"/>
      <c r="BJH735" s="546"/>
      <c r="BJI735" s="546"/>
      <c r="BJJ735" s="546"/>
      <c r="BJK735" s="546"/>
      <c r="BJL735" s="546"/>
      <c r="BJM735" s="89"/>
      <c r="BJN735" s="89"/>
      <c r="BJO735" s="546"/>
      <c r="BJP735" s="546"/>
      <c r="BJQ735" s="89"/>
      <c r="BJR735" s="89"/>
      <c r="BJS735" s="546"/>
      <c r="BJT735" s="546"/>
      <c r="BJU735" s="546"/>
      <c r="BJV735" s="546"/>
      <c r="BJW735" s="546"/>
      <c r="BJX735" s="204"/>
      <c r="BJY735" s="108"/>
      <c r="BJZ735" s="546"/>
      <c r="BKA735" s="546"/>
      <c r="BKB735" s="546"/>
      <c r="BKC735" s="546"/>
      <c r="BKD735" s="546"/>
      <c r="BKE735" s="546"/>
      <c r="BKF735" s="546"/>
      <c r="BKG735" s="169"/>
      <c r="BKH735" s="169"/>
      <c r="BKI735" s="169"/>
      <c r="BKJ735" s="169"/>
      <c r="BKK735" s="169"/>
      <c r="BKL735" s="169"/>
      <c r="BKM735" s="169"/>
      <c r="BKN735" s="169"/>
      <c r="BKO735" s="169"/>
      <c r="BKP735" s="169"/>
      <c r="BKQ735" s="169"/>
      <c r="BKR735" s="169"/>
      <c r="BKS735" s="169"/>
      <c r="BKT735" s="169"/>
      <c r="BKU735" s="169"/>
      <c r="BKV735" s="169"/>
      <c r="BKW735" s="169"/>
      <c r="BKX735" s="169"/>
      <c r="BKY735" s="169"/>
      <c r="BKZ735" s="169"/>
      <c r="BLA735" s="169"/>
      <c r="BLB735" s="169"/>
      <c r="BLC735" s="169"/>
      <c r="BLD735" s="169"/>
      <c r="BLE735" s="169"/>
      <c r="BLF735" s="169"/>
      <c r="BLG735" s="169"/>
      <c r="BLH735" s="169"/>
      <c r="BLI735" s="169"/>
      <c r="BLJ735" s="169"/>
      <c r="BLK735" s="169"/>
      <c r="BLL735" s="169"/>
      <c r="BLM735" s="169"/>
      <c r="BLN735" s="169"/>
      <c r="BLO735" s="169"/>
      <c r="BLP735" s="169"/>
      <c r="BLQ735" s="169"/>
      <c r="BLR735" s="169"/>
      <c r="BLS735" s="169"/>
      <c r="BLT735" s="169"/>
      <c r="BLU735" s="169"/>
      <c r="BLV735" s="169"/>
      <c r="BLW735" s="169"/>
      <c r="BLX735" s="169"/>
      <c r="BLY735" s="546"/>
      <c r="BLZ735" s="546"/>
      <c r="BMA735" s="546"/>
      <c r="BMB735" s="546"/>
      <c r="BMC735" s="546"/>
      <c r="BMD735" s="546"/>
      <c r="BME735" s="546"/>
      <c r="BMF735" s="546"/>
      <c r="BMG735" s="546"/>
      <c r="BMH735" s="546"/>
      <c r="BMI735" s="546"/>
      <c r="BMJ735" s="546"/>
      <c r="BMK735" s="546"/>
      <c r="BML735" s="546"/>
      <c r="BMM735" s="546"/>
      <c r="BMN735" s="546"/>
      <c r="BMO735" s="546"/>
      <c r="BMP735" s="546"/>
      <c r="BMQ735" s="546"/>
      <c r="BMR735" s="546"/>
      <c r="BMS735" s="546"/>
      <c r="BMT735" s="546"/>
      <c r="BMU735" s="546"/>
      <c r="BMV735" s="546"/>
      <c r="BMW735" s="89"/>
      <c r="BMX735" s="89"/>
      <c r="BMY735" s="89"/>
      <c r="BMZ735" s="89"/>
      <c r="BNA735" s="89"/>
      <c r="BNB735" s="546"/>
      <c r="BNC735" s="546"/>
      <c r="BND735" s="89"/>
      <c r="BNE735" s="89"/>
      <c r="BNF735" s="546"/>
      <c r="BNG735" s="546"/>
      <c r="BNH735" s="89"/>
      <c r="BNI735" s="89"/>
      <c r="BNJ735" s="546"/>
      <c r="BNK735" s="546"/>
      <c r="BNL735" s="546"/>
      <c r="BNM735" s="546"/>
      <c r="BNN735" s="546"/>
      <c r="BNO735" s="546"/>
      <c r="BNP735" s="546"/>
      <c r="BNQ735" s="89"/>
      <c r="BNR735" s="89"/>
      <c r="BNS735" s="546"/>
      <c r="BNT735" s="546"/>
      <c r="BNU735" s="89"/>
      <c r="BNV735" s="89"/>
      <c r="BNW735" s="546"/>
      <c r="BNX735" s="546"/>
      <c r="BNY735" s="546"/>
      <c r="BNZ735" s="546"/>
      <c r="BOA735" s="546"/>
      <c r="BOB735" s="204"/>
      <c r="BOC735" s="108"/>
      <c r="BOD735" s="546"/>
      <c r="BOE735" s="546"/>
      <c r="BOF735" s="546"/>
      <c r="BOG735" s="546"/>
      <c r="BOH735" s="546"/>
      <c r="BOI735" s="546"/>
      <c r="BOJ735" s="546"/>
      <c r="BOK735" s="169"/>
      <c r="BOL735" s="169"/>
      <c r="BOM735" s="169"/>
      <c r="BON735" s="169"/>
      <c r="BOO735" s="169"/>
      <c r="BOP735" s="169"/>
      <c r="BOQ735" s="169"/>
      <c r="BOR735" s="169"/>
      <c r="BOS735" s="169"/>
      <c r="BOT735" s="169"/>
      <c r="BOU735" s="169"/>
      <c r="BOV735" s="169"/>
      <c r="BOW735" s="169"/>
      <c r="BOX735" s="169"/>
      <c r="BOY735" s="169"/>
      <c r="BOZ735" s="169"/>
      <c r="BPA735" s="169"/>
      <c r="BPB735" s="169"/>
      <c r="BPC735" s="169"/>
      <c r="BPD735" s="169"/>
      <c r="BPE735" s="169"/>
      <c r="BPF735" s="169"/>
      <c r="BPG735" s="169"/>
      <c r="BPH735" s="169"/>
      <c r="BPI735" s="169"/>
      <c r="BPJ735" s="169"/>
      <c r="BPK735" s="169"/>
      <c r="BPL735" s="169"/>
      <c r="BPM735" s="169"/>
      <c r="BPN735" s="169"/>
      <c r="BPO735" s="169"/>
      <c r="BPP735" s="169"/>
      <c r="BPQ735" s="169"/>
      <c r="BPR735" s="169"/>
      <c r="BPS735" s="169"/>
      <c r="BPT735" s="169"/>
      <c r="BPU735" s="169"/>
      <c r="BPV735" s="169"/>
      <c r="BPW735" s="169"/>
      <c r="BPX735" s="169"/>
      <c r="BPY735" s="169"/>
      <c r="BPZ735" s="169"/>
      <c r="BQA735" s="169"/>
      <c r="BQB735" s="169"/>
      <c r="BQC735" s="546"/>
      <c r="BQD735" s="546"/>
      <c r="BQE735" s="546"/>
      <c r="BQF735" s="546"/>
      <c r="BQG735" s="546"/>
      <c r="BQH735" s="546"/>
      <c r="BQI735" s="546"/>
      <c r="BQJ735" s="546"/>
      <c r="BQK735" s="546"/>
      <c r="BQL735" s="546"/>
      <c r="BQM735" s="546"/>
      <c r="BQN735" s="546"/>
      <c r="BQO735" s="546"/>
      <c r="BQP735" s="546"/>
      <c r="BQQ735" s="546"/>
      <c r="BQR735" s="546"/>
      <c r="BQS735" s="546"/>
      <c r="BQT735" s="546"/>
      <c r="BQU735" s="546"/>
      <c r="BQV735" s="546"/>
      <c r="BQW735" s="546"/>
      <c r="BQX735" s="546"/>
      <c r="BQY735" s="546"/>
      <c r="BQZ735" s="546"/>
      <c r="BRA735" s="89"/>
      <c r="BRB735" s="89"/>
      <c r="BRC735" s="89"/>
      <c r="BRD735" s="89"/>
      <c r="BRE735" s="89"/>
      <c r="BRF735" s="546"/>
      <c r="BRG735" s="546"/>
      <c r="BRH735" s="89"/>
      <c r="BRI735" s="89"/>
      <c r="BRJ735" s="546"/>
      <c r="BRK735" s="546"/>
      <c r="BRL735" s="89"/>
      <c r="BRM735" s="89"/>
      <c r="BRN735" s="546"/>
      <c r="BRO735" s="546"/>
      <c r="BRP735" s="546"/>
      <c r="BRQ735" s="546"/>
      <c r="BRR735" s="546"/>
      <c r="BRS735" s="546"/>
      <c r="BRT735" s="546"/>
      <c r="BRU735" s="89"/>
      <c r="BRV735" s="89"/>
      <c r="BRW735" s="546"/>
      <c r="BRX735" s="546"/>
      <c r="BRY735" s="89"/>
      <c r="BRZ735" s="89"/>
      <c r="BSA735" s="546"/>
      <c r="BSB735" s="546"/>
      <c r="BSC735" s="546"/>
      <c r="BSD735" s="546"/>
      <c r="BSE735" s="546"/>
      <c r="BSF735" s="204"/>
      <c r="BSG735" s="108"/>
      <c r="BSH735" s="546"/>
      <c r="BSI735" s="546"/>
      <c r="BSJ735" s="546"/>
      <c r="BSK735" s="546"/>
      <c r="BSL735" s="546"/>
      <c r="BSM735" s="546"/>
      <c r="BSN735" s="546"/>
      <c r="BSO735" s="169"/>
      <c r="BSP735" s="169"/>
      <c r="BSQ735" s="169"/>
      <c r="BSR735" s="169"/>
      <c r="BSS735" s="169"/>
      <c r="BST735" s="169"/>
      <c r="BSU735" s="169"/>
      <c r="BSV735" s="169"/>
      <c r="BSW735" s="169"/>
      <c r="BSX735" s="169"/>
      <c r="BSY735" s="169"/>
      <c r="BSZ735" s="169"/>
      <c r="BTA735" s="169"/>
      <c r="BTB735" s="169"/>
      <c r="BTC735" s="169"/>
      <c r="BTD735" s="169"/>
      <c r="BTE735" s="169"/>
      <c r="BTF735" s="169"/>
      <c r="BTG735" s="169"/>
      <c r="BTH735" s="169"/>
      <c r="BTI735" s="169"/>
      <c r="BTJ735" s="169"/>
      <c r="BTK735" s="169"/>
      <c r="BTL735" s="169"/>
      <c r="BTM735" s="169"/>
      <c r="BTN735" s="169"/>
      <c r="BTO735" s="169"/>
      <c r="BTP735" s="169"/>
      <c r="BTQ735" s="169"/>
      <c r="BTR735" s="169"/>
      <c r="BTS735" s="169"/>
      <c r="BTT735" s="169"/>
      <c r="BTU735" s="169"/>
      <c r="BTV735" s="169"/>
      <c r="BTW735" s="169"/>
      <c r="BTX735" s="169"/>
      <c r="BTY735" s="169"/>
      <c r="BTZ735" s="169"/>
      <c r="BUA735" s="169"/>
      <c r="BUB735" s="169"/>
      <c r="BUC735" s="169"/>
      <c r="BUD735" s="169"/>
      <c r="BUE735" s="169"/>
      <c r="BUF735" s="169"/>
      <c r="BUG735" s="546"/>
      <c r="BUH735" s="546"/>
      <c r="BUI735" s="546"/>
      <c r="BUJ735" s="546"/>
      <c r="BUK735" s="546"/>
      <c r="BUL735" s="546"/>
      <c r="BUM735" s="546"/>
      <c r="BUN735" s="546"/>
      <c r="BUO735" s="546"/>
      <c r="BUP735" s="546"/>
      <c r="BUQ735" s="546"/>
      <c r="BUR735" s="546"/>
      <c r="BUS735" s="546"/>
      <c r="BUT735" s="546"/>
      <c r="BUU735" s="546"/>
      <c r="BUV735" s="546"/>
      <c r="BUW735" s="546"/>
      <c r="BUX735" s="546"/>
      <c r="BUY735" s="546"/>
      <c r="BUZ735" s="546"/>
      <c r="BVA735" s="546"/>
      <c r="BVB735" s="546"/>
      <c r="BVC735" s="546"/>
      <c r="BVD735" s="546"/>
      <c r="BVE735" s="89"/>
      <c r="BVF735" s="89"/>
      <c r="BVG735" s="89"/>
      <c r="BVH735" s="89"/>
      <c r="BVI735" s="89"/>
      <c r="BVJ735" s="546"/>
      <c r="BVK735" s="546"/>
      <c r="BVL735" s="89"/>
      <c r="BVM735" s="89"/>
      <c r="BVN735" s="546"/>
      <c r="BVO735" s="546"/>
      <c r="BVP735" s="89"/>
      <c r="BVQ735" s="89"/>
      <c r="BVR735" s="546"/>
      <c r="BVS735" s="546"/>
      <c r="BVT735" s="546"/>
      <c r="BVU735" s="546"/>
      <c r="BVV735" s="546"/>
      <c r="BVW735" s="546"/>
      <c r="BVX735" s="546"/>
      <c r="BVY735" s="89"/>
      <c r="BVZ735" s="89"/>
      <c r="BWA735" s="546"/>
      <c r="BWB735" s="546"/>
      <c r="BWC735" s="89"/>
      <c r="BWD735" s="89"/>
      <c r="BWE735" s="546"/>
      <c r="BWF735" s="546"/>
      <c r="BWG735" s="546"/>
      <c r="BWH735" s="546"/>
      <c r="BWI735" s="546"/>
      <c r="BWJ735" s="204"/>
      <c r="BWK735" s="108"/>
      <c r="BWL735" s="546"/>
      <c r="BWM735" s="546"/>
      <c r="BWN735" s="546"/>
      <c r="BWO735" s="546"/>
      <c r="BWP735" s="546"/>
      <c r="BWQ735" s="546"/>
      <c r="BWR735" s="546"/>
      <c r="BWS735" s="169"/>
      <c r="BWT735" s="169"/>
      <c r="BWU735" s="169"/>
      <c r="BWV735" s="169"/>
      <c r="BWW735" s="169"/>
      <c r="BWX735" s="169"/>
      <c r="BWY735" s="169"/>
      <c r="BWZ735" s="169"/>
      <c r="BXA735" s="169"/>
      <c r="BXB735" s="169"/>
      <c r="BXC735" s="169"/>
      <c r="BXD735" s="169"/>
      <c r="BXE735" s="169"/>
      <c r="BXF735" s="169"/>
      <c r="BXG735" s="169"/>
      <c r="BXH735" s="169"/>
      <c r="BXI735" s="169"/>
      <c r="BXJ735" s="169"/>
      <c r="BXK735" s="169"/>
      <c r="BXL735" s="169"/>
      <c r="BXM735" s="169"/>
      <c r="BXN735" s="169"/>
      <c r="BXO735" s="169"/>
      <c r="BXP735" s="169"/>
      <c r="BXQ735" s="169"/>
      <c r="BXR735" s="169"/>
      <c r="BXS735" s="169"/>
      <c r="BXT735" s="169"/>
      <c r="BXU735" s="169"/>
      <c r="BXV735" s="169"/>
      <c r="BXW735" s="169"/>
      <c r="BXX735" s="169"/>
      <c r="BXY735" s="169"/>
      <c r="BXZ735" s="169"/>
      <c r="BYA735" s="169"/>
      <c r="BYB735" s="169"/>
      <c r="BYC735" s="169"/>
      <c r="BYD735" s="169"/>
      <c r="BYE735" s="169"/>
      <c r="BYF735" s="169"/>
      <c r="BYG735" s="169"/>
      <c r="BYH735" s="169"/>
      <c r="BYI735" s="169"/>
      <c r="BYJ735" s="169"/>
      <c r="BYK735" s="546"/>
      <c r="BYL735" s="546"/>
      <c r="BYM735" s="546"/>
      <c r="BYN735" s="546"/>
      <c r="BYO735" s="546"/>
      <c r="BYP735" s="546"/>
      <c r="BYQ735" s="546"/>
      <c r="BYR735" s="546"/>
      <c r="BYS735" s="546"/>
      <c r="BYT735" s="546"/>
      <c r="BYU735" s="546"/>
      <c r="BYV735" s="546"/>
      <c r="BYW735" s="546"/>
      <c r="BYX735" s="546"/>
      <c r="BYY735" s="546"/>
      <c r="BYZ735" s="546"/>
      <c r="BZA735" s="546"/>
      <c r="BZB735" s="546"/>
      <c r="BZC735" s="546"/>
      <c r="BZD735" s="546"/>
      <c r="BZE735" s="546"/>
      <c r="BZF735" s="546"/>
      <c r="BZG735" s="546"/>
      <c r="BZH735" s="546"/>
      <c r="BZI735" s="89"/>
      <c r="BZJ735" s="89"/>
      <c r="BZK735" s="89"/>
      <c r="BZL735" s="89"/>
      <c r="BZM735" s="89"/>
      <c r="BZN735" s="546"/>
      <c r="BZO735" s="546"/>
      <c r="BZP735" s="89"/>
      <c r="BZQ735" s="89"/>
      <c r="BZR735" s="546"/>
      <c r="BZS735" s="546"/>
      <c r="BZT735" s="89"/>
      <c r="BZU735" s="89"/>
      <c r="BZV735" s="546"/>
      <c r="BZW735" s="546"/>
      <c r="BZX735" s="546"/>
      <c r="BZY735" s="546"/>
      <c r="BZZ735" s="546"/>
      <c r="CAA735" s="546"/>
      <c r="CAB735" s="546"/>
      <c r="CAC735" s="89"/>
      <c r="CAD735" s="89"/>
      <c r="CAE735" s="546"/>
      <c r="CAF735" s="546"/>
      <c r="CAG735" s="89"/>
      <c r="CAH735" s="89"/>
      <c r="CAI735" s="546"/>
      <c r="CAJ735" s="546"/>
      <c r="CAK735" s="546"/>
      <c r="CAL735" s="546"/>
      <c r="CAM735" s="546"/>
      <c r="CAN735" s="204"/>
      <c r="CAO735" s="108"/>
      <c r="CAP735" s="546"/>
      <c r="CAQ735" s="546"/>
      <c r="CAR735" s="546"/>
      <c r="CAS735" s="546"/>
      <c r="CAT735" s="546"/>
      <c r="CAU735" s="546"/>
      <c r="CAV735" s="546"/>
      <c r="CAW735" s="169"/>
      <c r="CAX735" s="169"/>
      <c r="CAY735" s="169"/>
      <c r="CAZ735" s="169"/>
      <c r="CBA735" s="169"/>
      <c r="CBB735" s="169"/>
      <c r="CBC735" s="169"/>
      <c r="CBD735" s="169"/>
      <c r="CBE735" s="169"/>
      <c r="CBF735" s="169"/>
      <c r="CBG735" s="169"/>
      <c r="CBH735" s="169"/>
      <c r="CBI735" s="169"/>
      <c r="CBJ735" s="169"/>
      <c r="CBK735" s="169"/>
      <c r="CBL735" s="169"/>
      <c r="CBM735" s="169"/>
      <c r="CBN735" s="169"/>
      <c r="CBO735" s="169"/>
      <c r="CBP735" s="169"/>
      <c r="CBQ735" s="169"/>
      <c r="CBR735" s="169"/>
      <c r="CBS735" s="169"/>
      <c r="CBT735" s="169"/>
      <c r="CBU735" s="169"/>
      <c r="CBV735" s="169"/>
      <c r="CBW735" s="169"/>
      <c r="CBX735" s="169"/>
      <c r="CBY735" s="169"/>
      <c r="CBZ735" s="169"/>
      <c r="CCA735" s="169"/>
      <c r="CCB735" s="169"/>
      <c r="CCC735" s="169"/>
      <c r="CCD735" s="169"/>
      <c r="CCE735" s="169"/>
      <c r="CCF735" s="169"/>
      <c r="CCG735" s="169"/>
      <c r="CCH735" s="169"/>
      <c r="CCI735" s="169"/>
      <c r="CCJ735" s="169"/>
      <c r="CCK735" s="169"/>
      <c r="CCL735" s="169"/>
      <c r="CCM735" s="169"/>
      <c r="CCN735" s="169"/>
      <c r="CCO735" s="546"/>
      <c r="CCP735" s="546"/>
      <c r="CCQ735" s="546"/>
      <c r="CCR735" s="546"/>
      <c r="CCS735" s="546"/>
      <c r="CCT735" s="546"/>
      <c r="CCU735" s="546"/>
      <c r="CCV735" s="546"/>
      <c r="CCW735" s="546"/>
      <c r="CCX735" s="546"/>
      <c r="CCY735" s="546"/>
      <c r="CCZ735" s="546"/>
      <c r="CDA735" s="546"/>
      <c r="CDB735" s="546"/>
      <c r="CDC735" s="546"/>
      <c r="CDD735" s="546"/>
      <c r="CDE735" s="546"/>
      <c r="CDF735" s="546"/>
      <c r="CDG735" s="546"/>
      <c r="CDH735" s="546"/>
      <c r="CDI735" s="546"/>
      <c r="CDJ735" s="546"/>
      <c r="CDK735" s="546"/>
      <c r="CDL735" s="546"/>
      <c r="CDM735" s="89"/>
      <c r="CDN735" s="89"/>
      <c r="CDO735" s="89"/>
      <c r="CDP735" s="89"/>
      <c r="CDQ735" s="89"/>
      <c r="CDR735" s="546"/>
      <c r="CDS735" s="546"/>
      <c r="CDT735" s="89"/>
      <c r="CDU735" s="89"/>
      <c r="CDV735" s="546"/>
      <c r="CDW735" s="546"/>
      <c r="CDX735" s="89"/>
      <c r="CDY735" s="89"/>
      <c r="CDZ735" s="546"/>
      <c r="CEA735" s="546"/>
      <c r="CEB735" s="546"/>
      <c r="CEC735" s="546"/>
      <c r="CED735" s="546"/>
      <c r="CEE735" s="546"/>
      <c r="CEF735" s="546"/>
      <c r="CEG735" s="89"/>
      <c r="CEH735" s="89"/>
      <c r="CEI735" s="546"/>
      <c r="CEJ735" s="546"/>
      <c r="CEK735" s="89"/>
      <c r="CEL735" s="89"/>
      <c r="CEM735" s="546"/>
      <c r="CEN735" s="546"/>
      <c r="CEO735" s="546"/>
      <c r="CEP735" s="546"/>
      <c r="CEQ735" s="546"/>
      <c r="CER735" s="204"/>
      <c r="CES735" s="108"/>
      <c r="CET735" s="546"/>
      <c r="CEU735" s="546"/>
      <c r="CEV735" s="546"/>
      <c r="CEW735" s="546"/>
      <c r="CEX735" s="546"/>
      <c r="CEY735" s="546"/>
      <c r="CEZ735" s="546"/>
      <c r="CFA735" s="169"/>
      <c r="CFB735" s="169"/>
      <c r="CFC735" s="169"/>
      <c r="CFD735" s="169"/>
      <c r="CFE735" s="169"/>
      <c r="CFF735" s="169"/>
      <c r="CFG735" s="169"/>
      <c r="CFH735" s="169"/>
      <c r="CFI735" s="169"/>
      <c r="CFJ735" s="169"/>
      <c r="CFK735" s="169"/>
      <c r="CFL735" s="169"/>
      <c r="CFM735" s="169"/>
      <c r="CFN735" s="169"/>
      <c r="CFO735" s="169"/>
      <c r="CFP735" s="169"/>
      <c r="CFQ735" s="169"/>
      <c r="CFR735" s="169"/>
      <c r="CFS735" s="169"/>
      <c r="CFT735" s="169"/>
      <c r="CFU735" s="169"/>
      <c r="CFV735" s="169"/>
      <c r="CFW735" s="169"/>
      <c r="CFX735" s="169"/>
      <c r="CFY735" s="169"/>
      <c r="CFZ735" s="169"/>
      <c r="CGA735" s="169"/>
      <c r="CGB735" s="169"/>
      <c r="CGC735" s="169"/>
      <c r="CGD735" s="169"/>
      <c r="CGE735" s="169"/>
      <c r="CGF735" s="169"/>
      <c r="CGG735" s="169"/>
      <c r="CGH735" s="169"/>
      <c r="CGI735" s="169"/>
      <c r="CGJ735" s="169"/>
      <c r="CGK735" s="169"/>
      <c r="CGL735" s="169"/>
      <c r="CGM735" s="169"/>
      <c r="CGN735" s="169"/>
      <c r="CGO735" s="169"/>
      <c r="CGP735" s="169"/>
      <c r="CGQ735" s="169"/>
      <c r="CGR735" s="169"/>
      <c r="CGS735" s="546"/>
      <c r="CGT735" s="546"/>
      <c r="CGU735" s="546"/>
      <c r="CGV735" s="546"/>
      <c r="CGW735" s="546"/>
      <c r="CGX735" s="546"/>
      <c r="CGY735" s="546"/>
      <c r="CGZ735" s="546"/>
      <c r="CHA735" s="546"/>
      <c r="CHB735" s="546"/>
      <c r="CHC735" s="546"/>
      <c r="CHD735" s="546"/>
      <c r="CHE735" s="546"/>
      <c r="CHF735" s="546"/>
      <c r="CHG735" s="546"/>
      <c r="CHH735" s="546"/>
      <c r="CHI735" s="546"/>
      <c r="CHJ735" s="546"/>
      <c r="CHK735" s="546"/>
      <c r="CHL735" s="546"/>
      <c r="CHM735" s="546"/>
      <c r="CHN735" s="546"/>
      <c r="CHO735" s="546"/>
      <c r="CHP735" s="546"/>
      <c r="CHQ735" s="89"/>
      <c r="CHR735" s="89"/>
      <c r="CHS735" s="89"/>
      <c r="CHT735" s="89"/>
      <c r="CHU735" s="89"/>
      <c r="CHV735" s="546"/>
      <c r="CHW735" s="546"/>
      <c r="CHX735" s="89"/>
      <c r="CHY735" s="89"/>
      <c r="CHZ735" s="546"/>
      <c r="CIA735" s="546"/>
      <c r="CIB735" s="89"/>
      <c r="CIC735" s="89"/>
      <c r="CID735" s="546"/>
      <c r="CIE735" s="546"/>
      <c r="CIF735" s="546"/>
      <c r="CIG735" s="546"/>
      <c r="CIH735" s="546"/>
      <c r="CII735" s="546"/>
      <c r="CIJ735" s="546"/>
      <c r="CIK735" s="89"/>
      <c r="CIL735" s="89"/>
      <c r="CIM735" s="546"/>
      <c r="CIN735" s="546"/>
      <c r="CIO735" s="89"/>
      <c r="CIP735" s="89"/>
      <c r="CIQ735" s="546"/>
      <c r="CIR735" s="546"/>
      <c r="CIS735" s="546"/>
      <c r="CIT735" s="546"/>
      <c r="CIU735" s="546"/>
      <c r="CIV735" s="204"/>
      <c r="CIW735" s="108"/>
      <c r="CIX735" s="546"/>
      <c r="CIY735" s="546"/>
      <c r="CIZ735" s="546"/>
      <c r="CJA735" s="546"/>
      <c r="CJB735" s="546"/>
      <c r="CJC735" s="546"/>
      <c r="CJD735" s="546"/>
      <c r="CJE735" s="169"/>
      <c r="CJF735" s="169"/>
      <c r="CJG735" s="169"/>
      <c r="CJH735" s="169"/>
      <c r="CJI735" s="169"/>
      <c r="CJJ735" s="169"/>
      <c r="CJK735" s="169"/>
      <c r="CJL735" s="169"/>
      <c r="CJM735" s="169"/>
      <c r="CJN735" s="169"/>
      <c r="CJO735" s="169"/>
      <c r="CJP735" s="169"/>
      <c r="CJQ735" s="169"/>
      <c r="CJR735" s="169"/>
      <c r="CJS735" s="169"/>
      <c r="CJT735" s="169"/>
      <c r="CJU735" s="169"/>
      <c r="CJV735" s="169"/>
      <c r="CJW735" s="169"/>
      <c r="CJX735" s="169"/>
      <c r="CJY735" s="169"/>
      <c r="CJZ735" s="169"/>
      <c r="CKA735" s="169"/>
      <c r="CKB735" s="169"/>
      <c r="CKC735" s="169"/>
      <c r="CKD735" s="169"/>
      <c r="CKE735" s="169"/>
      <c r="CKF735" s="169"/>
      <c r="CKG735" s="169"/>
      <c r="CKH735" s="169"/>
      <c r="CKI735" s="169"/>
      <c r="CKJ735" s="169"/>
      <c r="CKK735" s="169"/>
      <c r="CKL735" s="169"/>
      <c r="CKM735" s="169"/>
      <c r="CKN735" s="169"/>
      <c r="CKO735" s="169"/>
      <c r="CKP735" s="169"/>
      <c r="CKQ735" s="169"/>
      <c r="CKR735" s="169"/>
      <c r="CKS735" s="169"/>
      <c r="CKT735" s="169"/>
      <c r="CKU735" s="169"/>
      <c r="CKV735" s="169"/>
      <c r="CKW735" s="546"/>
      <c r="CKX735" s="546"/>
      <c r="CKY735" s="546"/>
      <c r="CKZ735" s="546"/>
      <c r="CLA735" s="546"/>
      <c r="CLB735" s="546"/>
      <c r="CLC735" s="546"/>
      <c r="CLD735" s="546"/>
      <c r="CLE735" s="546"/>
      <c r="CLF735" s="546"/>
      <c r="CLG735" s="546"/>
      <c r="CLH735" s="546"/>
      <c r="CLI735" s="546"/>
      <c r="CLJ735" s="546"/>
      <c r="CLK735" s="546"/>
      <c r="CLL735" s="546"/>
      <c r="CLM735" s="546"/>
      <c r="CLN735" s="546"/>
      <c r="CLO735" s="546"/>
      <c r="CLP735" s="546"/>
      <c r="CLQ735" s="546"/>
      <c r="CLR735" s="546"/>
      <c r="CLS735" s="546"/>
      <c r="CLT735" s="546"/>
      <c r="CLU735" s="89"/>
      <c r="CLV735" s="89"/>
      <c r="CLW735" s="89"/>
      <c r="CLX735" s="89"/>
      <c r="CLY735" s="89"/>
      <c r="CLZ735" s="546"/>
      <c r="CMA735" s="546"/>
      <c r="CMB735" s="89"/>
      <c r="CMC735" s="89"/>
      <c r="CMD735" s="546"/>
      <c r="CME735" s="546"/>
      <c r="CMF735" s="89"/>
      <c r="CMG735" s="89"/>
      <c r="CMH735" s="546"/>
      <c r="CMI735" s="546"/>
      <c r="CMJ735" s="546"/>
      <c r="CMK735" s="546"/>
      <c r="CML735" s="546"/>
      <c r="CMM735" s="546"/>
      <c r="CMN735" s="546"/>
      <c r="CMO735" s="89"/>
      <c r="CMP735" s="89"/>
      <c r="CMQ735" s="546"/>
      <c r="CMR735" s="546"/>
      <c r="CMS735" s="89"/>
      <c r="CMT735" s="89"/>
      <c r="CMU735" s="546"/>
      <c r="CMV735" s="546"/>
      <c r="CMW735" s="546"/>
      <c r="CMX735" s="546"/>
      <c r="CMY735" s="546"/>
      <c r="CMZ735" s="204"/>
      <c r="CNA735" s="108"/>
      <c r="CNB735" s="546"/>
      <c r="CNC735" s="546"/>
      <c r="CND735" s="546"/>
      <c r="CNE735" s="546"/>
      <c r="CNF735" s="546"/>
      <c r="CNG735" s="546"/>
      <c r="CNH735" s="546"/>
      <c r="CNI735" s="169"/>
      <c r="CNJ735" s="169"/>
      <c r="CNK735" s="169"/>
      <c r="CNL735" s="169"/>
      <c r="CNM735" s="169"/>
      <c r="CNN735" s="169"/>
      <c r="CNO735" s="169"/>
      <c r="CNP735" s="169"/>
      <c r="CNQ735" s="169"/>
      <c r="CNR735" s="169"/>
      <c r="CNS735" s="169"/>
      <c r="CNT735" s="169"/>
      <c r="CNU735" s="169"/>
      <c r="CNV735" s="169"/>
      <c r="CNW735" s="169"/>
      <c r="CNX735" s="169"/>
      <c r="CNY735" s="169"/>
      <c r="CNZ735" s="169"/>
      <c r="COA735" s="169"/>
      <c r="COB735" s="169"/>
      <c r="COC735" s="169"/>
      <c r="COD735" s="169"/>
      <c r="COE735" s="169"/>
      <c r="COF735" s="169"/>
      <c r="COG735" s="169"/>
      <c r="COH735" s="169"/>
      <c r="COI735" s="169"/>
      <c r="COJ735" s="169"/>
      <c r="COK735" s="169"/>
      <c r="COL735" s="169"/>
      <c r="COM735" s="169"/>
      <c r="CON735" s="169"/>
      <c r="COO735" s="169"/>
      <c r="COP735" s="169"/>
      <c r="COQ735" s="169"/>
      <c r="COR735" s="169"/>
      <c r="COS735" s="169"/>
      <c r="COT735" s="169"/>
      <c r="COU735" s="169"/>
      <c r="COV735" s="169"/>
      <c r="COW735" s="169"/>
      <c r="COX735" s="169"/>
      <c r="COY735" s="169"/>
      <c r="COZ735" s="169"/>
      <c r="CPA735" s="546"/>
      <c r="CPB735" s="546"/>
      <c r="CPC735" s="546"/>
      <c r="CPD735" s="546"/>
      <c r="CPE735" s="546"/>
      <c r="CPF735" s="546"/>
      <c r="CPG735" s="546"/>
      <c r="CPH735" s="546"/>
      <c r="CPI735" s="546"/>
      <c r="CPJ735" s="546"/>
      <c r="CPK735" s="546"/>
      <c r="CPL735" s="546"/>
      <c r="CPM735" s="546"/>
      <c r="CPN735" s="546"/>
      <c r="CPO735" s="546"/>
      <c r="CPP735" s="546"/>
      <c r="CPQ735" s="546"/>
      <c r="CPR735" s="546"/>
      <c r="CPS735" s="546"/>
      <c r="CPT735" s="546"/>
      <c r="CPU735" s="546"/>
      <c r="CPV735" s="546"/>
      <c r="CPW735" s="546"/>
      <c r="CPX735" s="546"/>
      <c r="CPY735" s="89"/>
      <c r="CPZ735" s="89"/>
      <c r="CQA735" s="89"/>
      <c r="CQB735" s="89"/>
      <c r="CQC735" s="89"/>
      <c r="CQD735" s="546"/>
      <c r="CQE735" s="546"/>
      <c r="CQF735" s="89"/>
      <c r="CQG735" s="89"/>
      <c r="CQH735" s="546"/>
      <c r="CQI735" s="546"/>
      <c r="CQJ735" s="89"/>
      <c r="CQK735" s="89"/>
      <c r="CQL735" s="546"/>
      <c r="CQM735" s="546"/>
      <c r="CQN735" s="546"/>
      <c r="CQO735" s="546"/>
      <c r="CQP735" s="546"/>
      <c r="CQQ735" s="546"/>
      <c r="CQR735" s="546"/>
      <c r="CQS735" s="89"/>
      <c r="CQT735" s="89"/>
      <c r="CQU735" s="546"/>
      <c r="CQV735" s="546"/>
      <c r="CQW735" s="89"/>
      <c r="CQX735" s="89"/>
      <c r="CQY735" s="546"/>
      <c r="CQZ735" s="546"/>
      <c r="CRA735" s="546"/>
      <c r="CRB735" s="546"/>
      <c r="CRC735" s="546"/>
      <c r="CRD735" s="204"/>
      <c r="CRE735" s="108"/>
      <c r="CRF735" s="546"/>
      <c r="CRG735" s="546"/>
      <c r="CRH735" s="546"/>
      <c r="CRI735" s="546"/>
      <c r="CRJ735" s="546"/>
      <c r="CRK735" s="546"/>
      <c r="CRL735" s="546"/>
      <c r="CRM735" s="169"/>
      <c r="CRN735" s="169"/>
      <c r="CRO735" s="169"/>
      <c r="CRP735" s="169"/>
      <c r="CRQ735" s="169"/>
      <c r="CRR735" s="169"/>
      <c r="CRS735" s="169"/>
      <c r="CRT735" s="169"/>
      <c r="CRU735" s="169"/>
      <c r="CRV735" s="169"/>
      <c r="CRW735" s="169"/>
      <c r="CRX735" s="169"/>
      <c r="CRY735" s="169"/>
      <c r="CRZ735" s="169"/>
      <c r="CSA735" s="169"/>
      <c r="CSB735" s="169"/>
      <c r="CSC735" s="169"/>
      <c r="CSD735" s="169"/>
      <c r="CSE735" s="169"/>
      <c r="CSF735" s="169"/>
      <c r="CSG735" s="169"/>
      <c r="CSH735" s="169"/>
      <c r="CSI735" s="169"/>
      <c r="CSJ735" s="169"/>
      <c r="CSK735" s="169"/>
      <c r="CSL735" s="169"/>
      <c r="CSM735" s="169"/>
      <c r="CSN735" s="169"/>
      <c r="CSO735" s="169"/>
      <c r="CSP735" s="169"/>
      <c r="CSQ735" s="169"/>
      <c r="CSR735" s="169"/>
      <c r="CSS735" s="169"/>
      <c r="CST735" s="169"/>
      <c r="CSU735" s="169"/>
      <c r="CSV735" s="169"/>
      <c r="CSW735" s="169"/>
      <c r="CSX735" s="169"/>
      <c r="CSY735" s="169"/>
      <c r="CSZ735" s="169"/>
      <c r="CTA735" s="169"/>
      <c r="CTB735" s="169"/>
      <c r="CTC735" s="169"/>
      <c r="CTD735" s="169"/>
      <c r="CTE735" s="546"/>
      <c r="CTF735" s="546"/>
      <c r="CTG735" s="546"/>
      <c r="CTH735" s="546"/>
      <c r="CTI735" s="546"/>
      <c r="CTJ735" s="546"/>
      <c r="CTK735" s="546"/>
      <c r="CTL735" s="546"/>
      <c r="CTM735" s="546"/>
      <c r="CTN735" s="546"/>
      <c r="CTO735" s="546"/>
      <c r="CTP735" s="546"/>
      <c r="CTQ735" s="546"/>
      <c r="CTR735" s="546"/>
      <c r="CTS735" s="546"/>
      <c r="CTT735" s="546"/>
      <c r="CTU735" s="546"/>
      <c r="CTV735" s="546"/>
      <c r="CTW735" s="546"/>
      <c r="CTX735" s="546"/>
      <c r="CTY735" s="546"/>
      <c r="CTZ735" s="546"/>
      <c r="CUA735" s="546"/>
      <c r="CUB735" s="546"/>
      <c r="CUC735" s="89"/>
      <c r="CUD735" s="89"/>
      <c r="CUE735" s="89"/>
      <c r="CUF735" s="89"/>
      <c r="CUG735" s="89"/>
      <c r="CUH735" s="546"/>
      <c r="CUI735" s="546"/>
      <c r="CUJ735" s="89"/>
      <c r="CUK735" s="89"/>
      <c r="CUL735" s="546"/>
      <c r="CUM735" s="546"/>
      <c r="CUN735" s="89"/>
      <c r="CUO735" s="89"/>
      <c r="CUP735" s="546"/>
      <c r="CUQ735" s="546"/>
      <c r="CUR735" s="546"/>
      <c r="CUS735" s="546"/>
      <c r="CUT735" s="546"/>
      <c r="CUU735" s="546"/>
      <c r="CUV735" s="546"/>
      <c r="CUW735" s="89"/>
      <c r="CUX735" s="89"/>
      <c r="CUY735" s="546"/>
      <c r="CUZ735" s="546"/>
      <c r="CVA735" s="89"/>
      <c r="CVB735" s="89"/>
      <c r="CVC735" s="546"/>
      <c r="CVD735" s="546"/>
      <c r="CVE735" s="546"/>
      <c r="CVF735" s="546"/>
      <c r="CVG735" s="546"/>
      <c r="CVH735" s="204"/>
      <c r="CVI735" s="108"/>
      <c r="CVJ735" s="546"/>
      <c r="CVK735" s="546"/>
      <c r="CVL735" s="546"/>
      <c r="CVM735" s="546"/>
      <c r="CVN735" s="546"/>
      <c r="CVO735" s="546"/>
      <c r="CVP735" s="546"/>
      <c r="CVQ735" s="169"/>
      <c r="CVR735" s="169"/>
      <c r="CVS735" s="169"/>
      <c r="CVT735" s="169"/>
      <c r="CVU735" s="169"/>
      <c r="CVV735" s="169"/>
      <c r="CVW735" s="169"/>
      <c r="CVX735" s="169"/>
      <c r="CVY735" s="169"/>
      <c r="CVZ735" s="169"/>
      <c r="CWA735" s="169"/>
      <c r="CWB735" s="169"/>
      <c r="CWC735" s="169"/>
      <c r="CWD735" s="169"/>
      <c r="CWE735" s="169"/>
      <c r="CWF735" s="169"/>
      <c r="CWG735" s="169"/>
      <c r="CWH735" s="169"/>
      <c r="CWI735" s="169"/>
      <c r="CWJ735" s="169"/>
      <c r="CWK735" s="169"/>
      <c r="CWL735" s="169"/>
      <c r="CWM735" s="169"/>
      <c r="CWN735" s="169"/>
      <c r="CWO735" s="169"/>
      <c r="CWP735" s="169"/>
      <c r="CWQ735" s="169"/>
      <c r="CWR735" s="169"/>
      <c r="CWS735" s="169"/>
      <c r="CWT735" s="169"/>
      <c r="CWU735" s="169"/>
      <c r="CWV735" s="169"/>
      <c r="CWW735" s="169"/>
      <c r="CWX735" s="169"/>
      <c r="CWY735" s="169"/>
      <c r="CWZ735" s="169"/>
      <c r="CXA735" s="169"/>
      <c r="CXB735" s="169"/>
      <c r="CXC735" s="169"/>
      <c r="CXD735" s="169"/>
      <c r="CXE735" s="169"/>
      <c r="CXF735" s="169"/>
      <c r="CXG735" s="169"/>
      <c r="CXH735" s="169"/>
      <c r="CXI735" s="546"/>
      <c r="CXJ735" s="546"/>
      <c r="CXK735" s="546"/>
      <c r="CXL735" s="546"/>
      <c r="CXM735" s="546"/>
      <c r="CXN735" s="546"/>
      <c r="CXO735" s="546"/>
      <c r="CXP735" s="546"/>
      <c r="CXQ735" s="546"/>
      <c r="CXR735" s="546"/>
      <c r="CXS735" s="546"/>
      <c r="CXT735" s="546"/>
      <c r="CXU735" s="546"/>
      <c r="CXV735" s="546"/>
      <c r="CXW735" s="546"/>
      <c r="CXX735" s="546"/>
      <c r="CXY735" s="546"/>
      <c r="CXZ735" s="546"/>
      <c r="CYA735" s="546"/>
      <c r="CYB735" s="546"/>
      <c r="CYC735" s="546"/>
      <c r="CYD735" s="546"/>
      <c r="CYE735" s="546"/>
      <c r="CYF735" s="546"/>
      <c r="CYG735" s="89"/>
      <c r="CYH735" s="89"/>
      <c r="CYI735" s="89"/>
      <c r="CYJ735" s="89"/>
      <c r="CYK735" s="89"/>
      <c r="CYL735" s="546"/>
      <c r="CYM735" s="546"/>
      <c r="CYN735" s="89"/>
      <c r="CYO735" s="89"/>
      <c r="CYP735" s="546"/>
      <c r="CYQ735" s="546"/>
      <c r="CYR735" s="89"/>
      <c r="CYS735" s="89"/>
      <c r="CYT735" s="546"/>
      <c r="CYU735" s="546"/>
      <c r="CYV735" s="546"/>
      <c r="CYW735" s="546"/>
      <c r="CYX735" s="546"/>
      <c r="CYY735" s="546"/>
      <c r="CYZ735" s="546"/>
      <c r="CZA735" s="89"/>
      <c r="CZB735" s="89"/>
      <c r="CZC735" s="546"/>
      <c r="CZD735" s="546"/>
      <c r="CZE735" s="89"/>
      <c r="CZF735" s="89"/>
      <c r="CZG735" s="546"/>
      <c r="CZH735" s="546"/>
      <c r="CZI735" s="546"/>
      <c r="CZJ735" s="546"/>
      <c r="CZK735" s="546"/>
      <c r="CZL735" s="204"/>
      <c r="CZM735" s="108"/>
      <c r="CZN735" s="546"/>
      <c r="CZO735" s="546"/>
      <c r="CZP735" s="546"/>
      <c r="CZQ735" s="546"/>
      <c r="CZR735" s="546"/>
      <c r="CZS735" s="546"/>
      <c r="CZT735" s="546"/>
      <c r="CZU735" s="169"/>
      <c r="CZV735" s="169"/>
      <c r="CZW735" s="169"/>
      <c r="CZX735" s="169"/>
      <c r="CZY735" s="169"/>
      <c r="CZZ735" s="169"/>
      <c r="DAA735" s="169"/>
      <c r="DAB735" s="169"/>
      <c r="DAC735" s="169"/>
      <c r="DAD735" s="169"/>
      <c r="DAE735" s="169"/>
      <c r="DAF735" s="169"/>
      <c r="DAG735" s="169"/>
      <c r="DAH735" s="169"/>
      <c r="DAI735" s="169"/>
      <c r="DAJ735" s="169"/>
      <c r="DAK735" s="169"/>
      <c r="DAL735" s="169"/>
      <c r="DAM735" s="169"/>
      <c r="DAN735" s="169"/>
      <c r="DAO735" s="169"/>
      <c r="DAP735" s="169"/>
      <c r="DAQ735" s="169"/>
      <c r="DAR735" s="169"/>
      <c r="DAS735" s="169"/>
      <c r="DAT735" s="169"/>
      <c r="DAU735" s="169"/>
      <c r="DAV735" s="169"/>
      <c r="DAW735" s="169"/>
      <c r="DAX735" s="169"/>
      <c r="DAY735" s="169"/>
      <c r="DAZ735" s="169"/>
      <c r="DBA735" s="169"/>
      <c r="DBB735" s="169"/>
      <c r="DBC735" s="169"/>
      <c r="DBD735" s="169"/>
      <c r="DBE735" s="169"/>
      <c r="DBF735" s="169"/>
      <c r="DBG735" s="169"/>
      <c r="DBH735" s="169"/>
      <c r="DBI735" s="169"/>
      <c r="DBJ735" s="169"/>
      <c r="DBK735" s="169"/>
      <c r="DBL735" s="169"/>
      <c r="DBM735" s="546"/>
      <c r="DBN735" s="546"/>
      <c r="DBO735" s="546"/>
      <c r="DBP735" s="546"/>
      <c r="DBQ735" s="546"/>
      <c r="DBR735" s="546"/>
      <c r="DBS735" s="546"/>
      <c r="DBT735" s="546"/>
      <c r="DBU735" s="546"/>
      <c r="DBV735" s="546"/>
      <c r="DBW735" s="546"/>
      <c r="DBX735" s="546"/>
      <c r="DBY735" s="546"/>
      <c r="DBZ735" s="546"/>
      <c r="DCA735" s="546"/>
      <c r="DCB735" s="546"/>
      <c r="DCC735" s="546"/>
      <c r="DCD735" s="546"/>
      <c r="DCE735" s="546"/>
      <c r="DCF735" s="546"/>
      <c r="DCG735" s="546"/>
      <c r="DCH735" s="546"/>
      <c r="DCI735" s="546"/>
      <c r="DCJ735" s="546"/>
      <c r="DCK735" s="89"/>
      <c r="DCL735" s="89"/>
      <c r="DCM735" s="89"/>
      <c r="DCN735" s="89"/>
      <c r="DCO735" s="89"/>
      <c r="DCP735" s="546"/>
      <c r="DCQ735" s="546"/>
      <c r="DCR735" s="89"/>
      <c r="DCS735" s="89"/>
      <c r="DCT735" s="546"/>
      <c r="DCU735" s="546"/>
      <c r="DCV735" s="89"/>
      <c r="DCW735" s="89"/>
      <c r="DCX735" s="546"/>
      <c r="DCY735" s="546"/>
      <c r="DCZ735" s="546"/>
      <c r="DDA735" s="546"/>
      <c r="DDB735" s="546"/>
      <c r="DDC735" s="546"/>
      <c r="DDD735" s="546"/>
      <c r="DDE735" s="89"/>
      <c r="DDF735" s="89"/>
      <c r="DDG735" s="546"/>
      <c r="DDH735" s="546"/>
      <c r="DDI735" s="89"/>
      <c r="DDJ735" s="89"/>
      <c r="DDK735" s="546"/>
      <c r="DDL735" s="546"/>
      <c r="DDM735" s="546"/>
      <c r="DDN735" s="546"/>
      <c r="DDO735" s="546"/>
      <c r="DDP735" s="204"/>
      <c r="DDQ735" s="108"/>
      <c r="DDR735" s="546"/>
      <c r="DDS735" s="546"/>
      <c r="DDT735" s="546"/>
      <c r="DDU735" s="546"/>
      <c r="DDV735" s="546"/>
      <c r="DDW735" s="546"/>
      <c r="DDX735" s="546"/>
      <c r="DDY735" s="169"/>
      <c r="DDZ735" s="169"/>
      <c r="DEA735" s="169"/>
      <c r="DEB735" s="169"/>
      <c r="DEC735" s="169"/>
      <c r="DED735" s="169"/>
      <c r="DEE735" s="169"/>
      <c r="DEF735" s="169"/>
      <c r="DEG735" s="169"/>
      <c r="DEH735" s="169"/>
      <c r="DEI735" s="169"/>
      <c r="DEJ735" s="169"/>
      <c r="DEK735" s="169"/>
      <c r="DEL735" s="169"/>
      <c r="DEM735" s="169"/>
      <c r="DEN735" s="169"/>
      <c r="DEO735" s="169"/>
      <c r="DEP735" s="169"/>
      <c r="DEQ735" s="169"/>
      <c r="DER735" s="169"/>
      <c r="DES735" s="169"/>
      <c r="DET735" s="169"/>
      <c r="DEU735" s="169"/>
      <c r="DEV735" s="169"/>
      <c r="DEW735" s="169"/>
      <c r="DEX735" s="169"/>
      <c r="DEY735" s="169"/>
      <c r="DEZ735" s="169"/>
      <c r="DFA735" s="169"/>
      <c r="DFB735" s="169"/>
      <c r="DFC735" s="169"/>
      <c r="DFD735" s="169"/>
      <c r="DFE735" s="169"/>
      <c r="DFF735" s="169"/>
      <c r="DFG735" s="169"/>
      <c r="DFH735" s="169"/>
      <c r="DFI735" s="169"/>
      <c r="DFJ735" s="169"/>
      <c r="DFK735" s="169"/>
      <c r="DFL735" s="169"/>
      <c r="DFM735" s="169"/>
      <c r="DFN735" s="169"/>
      <c r="DFO735" s="169"/>
      <c r="DFP735" s="169"/>
      <c r="DFQ735" s="546"/>
      <c r="DFR735" s="546"/>
      <c r="DFS735" s="546"/>
      <c r="DFT735" s="546"/>
      <c r="DFU735" s="546"/>
      <c r="DFV735" s="546"/>
      <c r="DFW735" s="546"/>
      <c r="DFX735" s="546"/>
      <c r="DFY735" s="546"/>
      <c r="DFZ735" s="546"/>
      <c r="DGA735" s="546"/>
      <c r="DGB735" s="546"/>
      <c r="DGC735" s="546"/>
      <c r="DGD735" s="546"/>
      <c r="DGE735" s="546"/>
      <c r="DGF735" s="546"/>
      <c r="DGG735" s="546"/>
      <c r="DGH735" s="546"/>
      <c r="DGI735" s="546"/>
      <c r="DGJ735" s="546"/>
      <c r="DGK735" s="546"/>
      <c r="DGL735" s="546"/>
      <c r="DGM735" s="546"/>
      <c r="DGN735" s="546"/>
      <c r="DGO735" s="89"/>
      <c r="DGP735" s="89"/>
      <c r="DGQ735" s="89"/>
      <c r="DGR735" s="89"/>
      <c r="DGS735" s="89"/>
      <c r="DGT735" s="546"/>
      <c r="DGU735" s="546"/>
      <c r="DGV735" s="89"/>
      <c r="DGW735" s="89"/>
      <c r="DGX735" s="546"/>
      <c r="DGY735" s="546"/>
      <c r="DGZ735" s="89"/>
      <c r="DHA735" s="89"/>
      <c r="DHB735" s="546"/>
      <c r="DHC735" s="546"/>
      <c r="DHD735" s="546"/>
      <c r="DHE735" s="546"/>
      <c r="DHF735" s="546"/>
      <c r="DHG735" s="546"/>
      <c r="DHH735" s="546"/>
      <c r="DHI735" s="89"/>
      <c r="DHJ735" s="89"/>
      <c r="DHK735" s="546"/>
      <c r="DHL735" s="546"/>
      <c r="DHM735" s="89"/>
      <c r="DHN735" s="89"/>
      <c r="DHO735" s="546"/>
      <c r="DHP735" s="546"/>
      <c r="DHQ735" s="546"/>
      <c r="DHR735" s="546"/>
      <c r="DHS735" s="546"/>
      <c r="DHT735" s="204"/>
      <c r="DHU735" s="108"/>
      <c r="DHV735" s="546"/>
      <c r="DHW735" s="546"/>
      <c r="DHX735" s="546"/>
      <c r="DHY735" s="546"/>
      <c r="DHZ735" s="546"/>
      <c r="DIA735" s="546"/>
      <c r="DIB735" s="546"/>
      <c r="DIC735" s="169"/>
      <c r="DID735" s="169"/>
      <c r="DIE735" s="169"/>
      <c r="DIF735" s="169"/>
      <c r="DIG735" s="169"/>
      <c r="DIH735" s="169"/>
      <c r="DII735" s="169"/>
      <c r="DIJ735" s="169"/>
      <c r="DIK735" s="169"/>
      <c r="DIL735" s="169"/>
      <c r="DIM735" s="169"/>
      <c r="DIN735" s="169"/>
      <c r="DIO735" s="169"/>
      <c r="DIP735" s="169"/>
      <c r="DIQ735" s="169"/>
      <c r="DIR735" s="169"/>
      <c r="DIS735" s="169"/>
      <c r="DIT735" s="169"/>
      <c r="DIU735" s="169"/>
      <c r="DIV735" s="169"/>
      <c r="DIW735" s="169"/>
      <c r="DIX735" s="169"/>
      <c r="DIY735" s="169"/>
      <c r="DIZ735" s="169"/>
      <c r="DJA735" s="169"/>
      <c r="DJB735" s="169"/>
      <c r="DJC735" s="169"/>
      <c r="DJD735" s="169"/>
      <c r="DJE735" s="169"/>
      <c r="DJF735" s="169"/>
      <c r="DJG735" s="169"/>
      <c r="DJH735" s="169"/>
      <c r="DJI735" s="169"/>
      <c r="DJJ735" s="169"/>
      <c r="DJK735" s="169"/>
      <c r="DJL735" s="169"/>
      <c r="DJM735" s="169"/>
      <c r="DJN735" s="169"/>
      <c r="DJO735" s="169"/>
      <c r="DJP735" s="169"/>
      <c r="DJQ735" s="169"/>
      <c r="DJR735" s="169"/>
      <c r="DJS735" s="169"/>
      <c r="DJT735" s="169"/>
      <c r="DJU735" s="546"/>
      <c r="DJV735" s="546"/>
      <c r="DJW735" s="546"/>
      <c r="DJX735" s="546"/>
      <c r="DJY735" s="546"/>
      <c r="DJZ735" s="546"/>
      <c r="DKA735" s="546"/>
      <c r="DKB735" s="546"/>
      <c r="DKC735" s="546"/>
      <c r="DKD735" s="546"/>
      <c r="DKE735" s="546"/>
      <c r="DKF735" s="546"/>
      <c r="DKG735" s="546"/>
      <c r="DKH735" s="546"/>
      <c r="DKI735" s="546"/>
      <c r="DKJ735" s="546"/>
      <c r="DKK735" s="546"/>
      <c r="DKL735" s="546"/>
      <c r="DKM735" s="546"/>
      <c r="DKN735" s="546"/>
      <c r="DKO735" s="546"/>
      <c r="DKP735" s="546"/>
      <c r="DKQ735" s="546"/>
      <c r="DKR735" s="546"/>
      <c r="DKS735" s="89"/>
      <c r="DKT735" s="89"/>
      <c r="DKU735" s="89"/>
      <c r="DKV735" s="89"/>
      <c r="DKW735" s="89"/>
      <c r="DKX735" s="546"/>
      <c r="DKY735" s="546"/>
      <c r="DKZ735" s="89"/>
      <c r="DLA735" s="89"/>
      <c r="DLB735" s="546"/>
      <c r="DLC735" s="546"/>
      <c r="DLD735" s="89"/>
      <c r="DLE735" s="89"/>
      <c r="DLF735" s="546"/>
      <c r="DLG735" s="546"/>
      <c r="DLH735" s="546"/>
      <c r="DLI735" s="546"/>
      <c r="DLJ735" s="546"/>
      <c r="DLK735" s="546"/>
      <c r="DLL735" s="546"/>
      <c r="DLM735" s="89"/>
      <c r="DLN735" s="89"/>
      <c r="DLO735" s="546"/>
      <c r="DLP735" s="546"/>
      <c r="DLQ735" s="89"/>
      <c r="DLR735" s="89"/>
      <c r="DLS735" s="546"/>
      <c r="DLT735" s="546"/>
      <c r="DLU735" s="546"/>
      <c r="DLV735" s="546"/>
      <c r="DLW735" s="546"/>
      <c r="DLX735" s="204"/>
      <c r="DLY735" s="108"/>
      <c r="DLZ735" s="546"/>
      <c r="DMA735" s="546"/>
      <c r="DMB735" s="546"/>
      <c r="DMC735" s="546"/>
      <c r="DMD735" s="546"/>
      <c r="DME735" s="546"/>
      <c r="DMF735" s="546"/>
      <c r="DMG735" s="169"/>
      <c r="DMH735" s="169"/>
      <c r="DMI735" s="169"/>
      <c r="DMJ735" s="169"/>
      <c r="DMK735" s="169"/>
      <c r="DML735" s="169"/>
      <c r="DMM735" s="169"/>
      <c r="DMN735" s="169"/>
      <c r="DMO735" s="169"/>
      <c r="DMP735" s="169"/>
      <c r="DMQ735" s="169"/>
      <c r="DMR735" s="169"/>
      <c r="DMS735" s="169"/>
      <c r="DMT735" s="169"/>
      <c r="DMU735" s="169"/>
      <c r="DMV735" s="169"/>
      <c r="DMW735" s="169"/>
      <c r="DMX735" s="169"/>
      <c r="DMY735" s="169"/>
      <c r="DMZ735" s="169"/>
      <c r="DNA735" s="169"/>
      <c r="DNB735" s="169"/>
      <c r="DNC735" s="169"/>
      <c r="DND735" s="169"/>
      <c r="DNE735" s="169"/>
      <c r="DNF735" s="169"/>
      <c r="DNG735" s="169"/>
      <c r="DNH735" s="169"/>
      <c r="DNI735" s="169"/>
      <c r="DNJ735" s="169"/>
      <c r="DNK735" s="169"/>
      <c r="DNL735" s="169"/>
      <c r="DNM735" s="169"/>
      <c r="DNN735" s="169"/>
      <c r="DNO735" s="169"/>
      <c r="DNP735" s="169"/>
      <c r="DNQ735" s="169"/>
      <c r="DNR735" s="169"/>
      <c r="DNS735" s="169"/>
      <c r="DNT735" s="169"/>
      <c r="DNU735" s="169"/>
      <c r="DNV735" s="169"/>
      <c r="DNW735" s="169"/>
      <c r="DNX735" s="169"/>
      <c r="DNY735" s="546"/>
      <c r="DNZ735" s="546"/>
      <c r="DOA735" s="546"/>
      <c r="DOB735" s="546"/>
      <c r="DOC735" s="546"/>
      <c r="DOD735" s="546"/>
      <c r="DOE735" s="546"/>
      <c r="DOF735" s="546"/>
      <c r="DOG735" s="546"/>
      <c r="DOH735" s="546"/>
      <c r="DOI735" s="546"/>
      <c r="DOJ735" s="546"/>
      <c r="DOK735" s="546"/>
      <c r="DOL735" s="546"/>
      <c r="DOM735" s="546"/>
      <c r="DON735" s="546"/>
      <c r="DOO735" s="546"/>
      <c r="DOP735" s="546"/>
      <c r="DOQ735" s="546"/>
      <c r="DOR735" s="546"/>
      <c r="DOS735" s="546"/>
      <c r="DOT735" s="546"/>
      <c r="DOU735" s="546"/>
      <c r="DOV735" s="546"/>
      <c r="DOW735" s="89"/>
      <c r="DOX735" s="89"/>
      <c r="DOY735" s="89"/>
      <c r="DOZ735" s="89"/>
      <c r="DPA735" s="89"/>
      <c r="DPB735" s="546"/>
      <c r="DPC735" s="546"/>
      <c r="DPD735" s="89"/>
      <c r="DPE735" s="89"/>
      <c r="DPF735" s="546"/>
      <c r="DPG735" s="546"/>
      <c r="DPH735" s="89"/>
      <c r="DPI735" s="89"/>
      <c r="DPJ735" s="546"/>
      <c r="DPK735" s="546"/>
      <c r="DPL735" s="546"/>
      <c r="DPM735" s="546"/>
      <c r="DPN735" s="546"/>
      <c r="DPO735" s="546"/>
      <c r="DPP735" s="546"/>
      <c r="DPQ735" s="89"/>
      <c r="DPR735" s="89"/>
      <c r="DPS735" s="546"/>
      <c r="DPT735" s="546"/>
      <c r="DPU735" s="89"/>
      <c r="DPV735" s="89"/>
      <c r="DPW735" s="546"/>
      <c r="DPX735" s="546"/>
      <c r="DPY735" s="546"/>
      <c r="DPZ735" s="546"/>
      <c r="DQA735" s="546"/>
      <c r="DQB735" s="204"/>
      <c r="DQC735" s="108"/>
      <c r="DQD735" s="546"/>
      <c r="DQE735" s="546"/>
      <c r="DQF735" s="546"/>
      <c r="DQG735" s="546"/>
      <c r="DQH735" s="546"/>
      <c r="DQI735" s="546"/>
      <c r="DQJ735" s="546"/>
      <c r="DQK735" s="169"/>
      <c r="DQL735" s="169"/>
      <c r="DQM735" s="169"/>
      <c r="DQN735" s="169"/>
      <c r="DQO735" s="169"/>
      <c r="DQP735" s="169"/>
      <c r="DQQ735" s="169"/>
      <c r="DQR735" s="169"/>
      <c r="DQS735" s="169"/>
      <c r="DQT735" s="169"/>
      <c r="DQU735" s="169"/>
      <c r="DQV735" s="169"/>
      <c r="DQW735" s="169"/>
      <c r="DQX735" s="169"/>
      <c r="DQY735" s="169"/>
      <c r="DQZ735" s="169"/>
      <c r="DRA735" s="169"/>
      <c r="DRB735" s="169"/>
      <c r="DRC735" s="169"/>
      <c r="DRD735" s="169"/>
      <c r="DRE735" s="169"/>
      <c r="DRF735" s="169"/>
      <c r="DRG735" s="169"/>
      <c r="DRH735" s="169"/>
      <c r="DRI735" s="169"/>
      <c r="DRJ735" s="169"/>
      <c r="DRK735" s="169"/>
      <c r="DRL735" s="169"/>
      <c r="DRM735" s="169"/>
      <c r="DRN735" s="169"/>
      <c r="DRO735" s="169"/>
      <c r="DRP735" s="169"/>
      <c r="DRQ735" s="169"/>
      <c r="DRR735" s="169"/>
      <c r="DRS735" s="169"/>
      <c r="DRT735" s="169"/>
      <c r="DRU735" s="169"/>
      <c r="DRV735" s="169"/>
      <c r="DRW735" s="169"/>
      <c r="DRX735" s="169"/>
      <c r="DRY735" s="169"/>
      <c r="DRZ735" s="169"/>
      <c r="DSA735" s="169"/>
      <c r="DSB735" s="169"/>
      <c r="DSC735" s="546"/>
      <c r="DSD735" s="546"/>
      <c r="DSE735" s="546"/>
      <c r="DSF735" s="546"/>
      <c r="DSG735" s="546"/>
      <c r="DSH735" s="546"/>
      <c r="DSI735" s="546"/>
      <c r="DSJ735" s="546"/>
      <c r="DSK735" s="546"/>
      <c r="DSL735" s="546"/>
      <c r="DSM735" s="546"/>
      <c r="DSN735" s="546"/>
      <c r="DSO735" s="546"/>
      <c r="DSP735" s="546"/>
      <c r="DSQ735" s="546"/>
      <c r="DSR735" s="546"/>
      <c r="DSS735" s="546"/>
      <c r="DST735" s="546"/>
      <c r="DSU735" s="546"/>
      <c r="DSV735" s="546"/>
      <c r="DSW735" s="546"/>
      <c r="DSX735" s="546"/>
      <c r="DSY735" s="546"/>
      <c r="DSZ735" s="546"/>
      <c r="DTA735" s="89"/>
      <c r="DTB735" s="89"/>
      <c r="DTC735" s="89"/>
      <c r="DTD735" s="89"/>
      <c r="DTE735" s="89"/>
      <c r="DTF735" s="546"/>
      <c r="DTG735" s="546"/>
      <c r="DTH735" s="89"/>
      <c r="DTI735" s="89"/>
      <c r="DTJ735" s="546"/>
      <c r="DTK735" s="546"/>
      <c r="DTL735" s="89"/>
      <c r="DTM735" s="89"/>
      <c r="DTN735" s="546"/>
      <c r="DTO735" s="546"/>
      <c r="DTP735" s="546"/>
      <c r="DTQ735" s="546"/>
      <c r="DTR735" s="546"/>
      <c r="DTS735" s="546"/>
      <c r="DTT735" s="546"/>
      <c r="DTU735" s="89"/>
      <c r="DTV735" s="89"/>
      <c r="DTW735" s="546"/>
      <c r="DTX735" s="546"/>
      <c r="DTY735" s="89"/>
      <c r="DTZ735" s="89"/>
      <c r="DUA735" s="546"/>
      <c r="DUB735" s="546"/>
      <c r="DUC735" s="546"/>
      <c r="DUD735" s="546"/>
      <c r="DUE735" s="546"/>
      <c r="DUF735" s="204"/>
      <c r="DUG735" s="108"/>
      <c r="DUH735" s="546"/>
      <c r="DUI735" s="546"/>
      <c r="DUJ735" s="546"/>
      <c r="DUK735" s="546"/>
      <c r="DUL735" s="546"/>
      <c r="DUM735" s="546"/>
      <c r="DUN735" s="546"/>
      <c r="DUO735" s="169"/>
      <c r="DUP735" s="169"/>
      <c r="DUQ735" s="169"/>
      <c r="DUR735" s="169"/>
      <c r="DUS735" s="169"/>
      <c r="DUT735" s="169"/>
      <c r="DUU735" s="169"/>
      <c r="DUV735" s="169"/>
      <c r="DUW735" s="169"/>
      <c r="DUX735" s="169"/>
      <c r="DUY735" s="169"/>
      <c r="DUZ735" s="169"/>
      <c r="DVA735" s="169"/>
      <c r="DVB735" s="169"/>
      <c r="DVC735" s="169"/>
      <c r="DVD735" s="169"/>
      <c r="DVE735" s="169"/>
      <c r="DVF735" s="169"/>
      <c r="DVG735" s="169"/>
      <c r="DVH735" s="169"/>
      <c r="DVI735" s="169"/>
      <c r="DVJ735" s="169"/>
      <c r="DVK735" s="169"/>
      <c r="DVL735" s="169"/>
      <c r="DVM735" s="169"/>
      <c r="DVN735" s="169"/>
      <c r="DVO735" s="169"/>
      <c r="DVP735" s="169"/>
      <c r="DVQ735" s="169"/>
      <c r="DVR735" s="169"/>
      <c r="DVS735" s="169"/>
      <c r="DVT735" s="169"/>
      <c r="DVU735" s="169"/>
      <c r="DVV735" s="169"/>
      <c r="DVW735" s="169"/>
      <c r="DVX735" s="169"/>
      <c r="DVY735" s="169"/>
      <c r="DVZ735" s="169"/>
      <c r="DWA735" s="169"/>
      <c r="DWB735" s="169"/>
      <c r="DWC735" s="169"/>
      <c r="DWD735" s="169"/>
      <c r="DWE735" s="169"/>
      <c r="DWF735" s="169"/>
      <c r="DWG735" s="546"/>
      <c r="DWH735" s="546"/>
      <c r="DWI735" s="546"/>
      <c r="DWJ735" s="546"/>
      <c r="DWK735" s="546"/>
      <c r="DWL735" s="546"/>
      <c r="DWM735" s="546"/>
      <c r="DWN735" s="546"/>
      <c r="DWO735" s="546"/>
      <c r="DWP735" s="546"/>
      <c r="DWQ735" s="546"/>
      <c r="DWR735" s="546"/>
      <c r="DWS735" s="546"/>
      <c r="DWT735" s="546"/>
      <c r="DWU735" s="546"/>
      <c r="DWV735" s="546"/>
      <c r="DWW735" s="546"/>
      <c r="DWX735" s="546"/>
      <c r="DWY735" s="546"/>
      <c r="DWZ735" s="546"/>
      <c r="DXA735" s="546"/>
      <c r="DXB735" s="546"/>
      <c r="DXC735" s="546"/>
      <c r="DXD735" s="546"/>
      <c r="DXE735" s="89"/>
      <c r="DXF735" s="89"/>
      <c r="DXG735" s="89"/>
      <c r="DXH735" s="89"/>
      <c r="DXI735" s="89"/>
      <c r="DXJ735" s="546"/>
      <c r="DXK735" s="546"/>
      <c r="DXL735" s="89"/>
      <c r="DXM735" s="89"/>
      <c r="DXN735" s="546"/>
      <c r="DXO735" s="546"/>
      <c r="DXP735" s="89"/>
      <c r="DXQ735" s="89"/>
      <c r="DXR735" s="546"/>
      <c r="DXS735" s="546"/>
      <c r="DXT735" s="546"/>
      <c r="DXU735" s="546"/>
      <c r="DXV735" s="546"/>
      <c r="DXW735" s="546"/>
      <c r="DXX735" s="546"/>
      <c r="DXY735" s="89"/>
      <c r="DXZ735" s="89"/>
      <c r="DYA735" s="546"/>
      <c r="DYB735" s="546"/>
      <c r="DYC735" s="89"/>
      <c r="DYD735" s="89"/>
      <c r="DYE735" s="546"/>
      <c r="DYF735" s="546"/>
      <c r="DYG735" s="546"/>
      <c r="DYH735" s="546"/>
      <c r="DYI735" s="546"/>
      <c r="DYJ735" s="204"/>
      <c r="DYK735" s="108"/>
      <c r="DYL735" s="546"/>
      <c r="DYM735" s="546"/>
      <c r="DYN735" s="546"/>
      <c r="DYO735" s="546"/>
      <c r="DYP735" s="546"/>
      <c r="DYQ735" s="546"/>
      <c r="DYR735" s="546"/>
      <c r="DYS735" s="169"/>
      <c r="DYT735" s="169"/>
      <c r="DYU735" s="169"/>
      <c r="DYV735" s="169"/>
      <c r="DYW735" s="169"/>
      <c r="DYX735" s="169"/>
      <c r="DYY735" s="169"/>
      <c r="DYZ735" s="169"/>
      <c r="DZA735" s="169"/>
      <c r="DZB735" s="169"/>
      <c r="DZC735" s="169"/>
      <c r="DZD735" s="169"/>
      <c r="DZE735" s="169"/>
      <c r="DZF735" s="169"/>
      <c r="DZG735" s="169"/>
      <c r="DZH735" s="169"/>
      <c r="DZI735" s="169"/>
      <c r="DZJ735" s="169"/>
      <c r="DZK735" s="169"/>
      <c r="DZL735" s="169"/>
      <c r="DZM735" s="169"/>
      <c r="DZN735" s="169"/>
      <c r="DZO735" s="169"/>
      <c r="DZP735" s="169"/>
      <c r="DZQ735" s="169"/>
      <c r="DZR735" s="169"/>
      <c r="DZS735" s="169"/>
      <c r="DZT735" s="169"/>
      <c r="DZU735" s="169"/>
      <c r="DZV735" s="169"/>
      <c r="DZW735" s="169"/>
      <c r="DZX735" s="169"/>
      <c r="DZY735" s="169"/>
      <c r="DZZ735" s="169"/>
      <c r="EAA735" s="169"/>
      <c r="EAB735" s="169"/>
      <c r="EAC735" s="169"/>
      <c r="EAD735" s="169"/>
      <c r="EAE735" s="169"/>
      <c r="EAF735" s="169"/>
      <c r="EAG735" s="169"/>
      <c r="EAH735" s="169"/>
      <c r="EAI735" s="169"/>
      <c r="EAJ735" s="169"/>
      <c r="EAK735" s="546"/>
      <c r="EAL735" s="546"/>
      <c r="EAM735" s="546"/>
      <c r="EAN735" s="546"/>
      <c r="EAO735" s="546"/>
      <c r="EAP735" s="546"/>
      <c r="EAQ735" s="546"/>
      <c r="EAR735" s="546"/>
      <c r="EAS735" s="546"/>
      <c r="EAT735" s="546"/>
      <c r="EAU735" s="546"/>
      <c r="EAV735" s="546"/>
      <c r="EAW735" s="546"/>
      <c r="EAX735" s="546"/>
      <c r="EAY735" s="546"/>
      <c r="EAZ735" s="546"/>
      <c r="EBA735" s="546"/>
      <c r="EBB735" s="546"/>
      <c r="EBC735" s="546"/>
      <c r="EBD735" s="546"/>
      <c r="EBE735" s="546"/>
      <c r="EBF735" s="546"/>
      <c r="EBG735" s="546"/>
      <c r="EBH735" s="546"/>
      <c r="EBI735" s="89"/>
      <c r="EBJ735" s="89"/>
      <c r="EBK735" s="89"/>
      <c r="EBL735" s="89"/>
      <c r="EBM735" s="89"/>
      <c r="EBN735" s="546"/>
      <c r="EBO735" s="546"/>
      <c r="EBP735" s="89"/>
      <c r="EBQ735" s="89"/>
      <c r="EBR735" s="546"/>
      <c r="EBS735" s="546"/>
      <c r="EBT735" s="89"/>
      <c r="EBU735" s="89"/>
      <c r="EBV735" s="546"/>
      <c r="EBW735" s="546"/>
      <c r="EBX735" s="546"/>
      <c r="EBY735" s="546"/>
      <c r="EBZ735" s="546"/>
      <c r="ECA735" s="546"/>
      <c r="ECB735" s="546"/>
      <c r="ECC735" s="89"/>
      <c r="ECD735" s="89"/>
      <c r="ECE735" s="546"/>
      <c r="ECF735" s="546"/>
      <c r="ECG735" s="89"/>
      <c r="ECH735" s="89"/>
      <c r="ECI735" s="546"/>
      <c r="ECJ735" s="546"/>
      <c r="ECK735" s="546"/>
      <c r="ECL735" s="546"/>
      <c r="ECM735" s="546"/>
      <c r="ECN735" s="204"/>
      <c r="ECO735" s="108"/>
      <c r="ECP735" s="546"/>
      <c r="ECQ735" s="546"/>
      <c r="ECR735" s="546"/>
      <c r="ECS735" s="546"/>
      <c r="ECT735" s="546"/>
      <c r="ECU735" s="546"/>
      <c r="ECV735" s="546"/>
      <c r="ECW735" s="169"/>
      <c r="ECX735" s="169"/>
      <c r="ECY735" s="169"/>
      <c r="ECZ735" s="169"/>
      <c r="EDA735" s="169"/>
      <c r="EDB735" s="169"/>
      <c r="EDC735" s="169"/>
      <c r="EDD735" s="169"/>
      <c r="EDE735" s="169"/>
      <c r="EDF735" s="169"/>
      <c r="EDG735" s="169"/>
      <c r="EDH735" s="169"/>
      <c r="EDI735" s="169"/>
      <c r="EDJ735" s="169"/>
      <c r="EDK735" s="169"/>
      <c r="EDL735" s="169"/>
      <c r="EDM735" s="169"/>
      <c r="EDN735" s="169"/>
      <c r="EDO735" s="169"/>
      <c r="EDP735" s="169"/>
      <c r="EDQ735" s="169"/>
      <c r="EDR735" s="169"/>
      <c r="EDS735" s="169"/>
      <c r="EDT735" s="169"/>
      <c r="EDU735" s="169"/>
      <c r="EDV735" s="169"/>
      <c r="EDW735" s="169"/>
      <c r="EDX735" s="169"/>
      <c r="EDY735" s="169"/>
      <c r="EDZ735" s="169"/>
      <c r="EEA735" s="169"/>
      <c r="EEB735" s="169"/>
      <c r="EEC735" s="169"/>
      <c r="EED735" s="169"/>
      <c r="EEE735" s="169"/>
      <c r="EEF735" s="169"/>
      <c r="EEG735" s="169"/>
      <c r="EEH735" s="169"/>
      <c r="EEI735" s="169"/>
      <c r="EEJ735" s="169"/>
      <c r="EEK735" s="169"/>
      <c r="EEL735" s="169"/>
      <c r="EEM735" s="169"/>
      <c r="EEN735" s="169"/>
      <c r="EEO735" s="546"/>
      <c r="EEP735" s="546"/>
      <c r="EEQ735" s="546"/>
      <c r="EER735" s="546"/>
      <c r="EES735" s="546"/>
      <c r="EET735" s="546"/>
      <c r="EEU735" s="546"/>
      <c r="EEV735" s="546"/>
      <c r="EEW735" s="546"/>
      <c r="EEX735" s="546"/>
      <c r="EEY735" s="546"/>
      <c r="EEZ735" s="546"/>
      <c r="EFA735" s="546"/>
      <c r="EFB735" s="546"/>
      <c r="EFC735" s="546"/>
      <c r="EFD735" s="546"/>
      <c r="EFE735" s="546"/>
      <c r="EFF735" s="546"/>
      <c r="EFG735" s="546"/>
      <c r="EFH735" s="546"/>
      <c r="EFI735" s="546"/>
      <c r="EFJ735" s="546"/>
      <c r="EFK735" s="546"/>
      <c r="EFL735" s="546"/>
      <c r="EFM735" s="89"/>
      <c r="EFN735" s="89"/>
      <c r="EFO735" s="89"/>
      <c r="EFP735" s="89"/>
      <c r="EFQ735" s="89"/>
      <c r="EFR735" s="546"/>
      <c r="EFS735" s="546"/>
      <c r="EFT735" s="89"/>
      <c r="EFU735" s="89"/>
      <c r="EFV735" s="546"/>
      <c r="EFW735" s="546"/>
      <c r="EFX735" s="89"/>
      <c r="EFY735" s="89"/>
      <c r="EFZ735" s="546"/>
      <c r="EGA735" s="546"/>
      <c r="EGB735" s="546"/>
      <c r="EGC735" s="546"/>
      <c r="EGD735" s="546"/>
      <c r="EGE735" s="546"/>
      <c r="EGF735" s="546"/>
      <c r="EGG735" s="89"/>
      <c r="EGH735" s="89"/>
      <c r="EGI735" s="546"/>
      <c r="EGJ735" s="546"/>
      <c r="EGK735" s="89"/>
      <c r="EGL735" s="89"/>
      <c r="EGM735" s="546"/>
      <c r="EGN735" s="546"/>
      <c r="EGO735" s="546"/>
      <c r="EGP735" s="546"/>
      <c r="EGQ735" s="546"/>
      <c r="EGR735" s="204"/>
      <c r="EGS735" s="108"/>
      <c r="EGT735" s="546"/>
      <c r="EGU735" s="546"/>
      <c r="EGV735" s="546"/>
      <c r="EGW735" s="546"/>
      <c r="EGX735" s="546"/>
      <c r="EGY735" s="546"/>
      <c r="EGZ735" s="546"/>
      <c r="EHA735" s="169"/>
      <c r="EHB735" s="169"/>
      <c r="EHC735" s="169"/>
      <c r="EHD735" s="169"/>
      <c r="EHE735" s="169"/>
      <c r="EHF735" s="169"/>
      <c r="EHG735" s="169"/>
      <c r="EHH735" s="169"/>
      <c r="EHI735" s="169"/>
      <c r="EHJ735" s="169"/>
      <c r="EHK735" s="169"/>
      <c r="EHL735" s="169"/>
      <c r="EHM735" s="169"/>
      <c r="EHN735" s="169"/>
      <c r="EHO735" s="169"/>
      <c r="EHP735" s="169"/>
      <c r="EHQ735" s="169"/>
      <c r="EHR735" s="169"/>
      <c r="EHS735" s="169"/>
      <c r="EHT735" s="169"/>
      <c r="EHU735" s="169"/>
      <c r="EHV735" s="169"/>
      <c r="EHW735" s="169"/>
      <c r="EHX735" s="169"/>
      <c r="EHY735" s="169"/>
      <c r="EHZ735" s="169"/>
      <c r="EIA735" s="169"/>
      <c r="EIB735" s="169"/>
      <c r="EIC735" s="169"/>
      <c r="EID735" s="169"/>
      <c r="EIE735" s="169"/>
      <c r="EIF735" s="169"/>
      <c r="EIG735" s="169"/>
      <c r="EIH735" s="169"/>
      <c r="EII735" s="169"/>
      <c r="EIJ735" s="169"/>
      <c r="EIK735" s="169"/>
      <c r="EIL735" s="169"/>
      <c r="EIM735" s="169"/>
      <c r="EIN735" s="169"/>
      <c r="EIO735" s="169"/>
      <c r="EIP735" s="169"/>
      <c r="EIQ735" s="169"/>
      <c r="EIR735" s="169"/>
      <c r="EIS735" s="546"/>
      <c r="EIT735" s="546"/>
      <c r="EIU735" s="546"/>
      <c r="EIV735" s="546"/>
      <c r="EIW735" s="546"/>
      <c r="EIX735" s="546"/>
      <c r="EIY735" s="546"/>
      <c r="EIZ735" s="546"/>
      <c r="EJA735" s="546"/>
      <c r="EJB735" s="546"/>
      <c r="EJC735" s="546"/>
      <c r="EJD735" s="546"/>
      <c r="EJE735" s="546"/>
      <c r="EJF735" s="546"/>
      <c r="EJG735" s="546"/>
      <c r="EJH735" s="546"/>
      <c r="EJI735" s="546"/>
      <c r="EJJ735" s="546"/>
      <c r="EJK735" s="546"/>
      <c r="EJL735" s="546"/>
      <c r="EJM735" s="546"/>
      <c r="EJN735" s="546"/>
      <c r="EJO735" s="546"/>
      <c r="EJP735" s="546"/>
      <c r="EJQ735" s="89"/>
      <c r="EJR735" s="89"/>
      <c r="EJS735" s="89"/>
      <c r="EJT735" s="89"/>
      <c r="EJU735" s="89"/>
      <c r="EJV735" s="546"/>
      <c r="EJW735" s="546"/>
      <c r="EJX735" s="89"/>
      <c r="EJY735" s="89"/>
      <c r="EJZ735" s="546"/>
      <c r="EKA735" s="546"/>
      <c r="EKB735" s="89"/>
      <c r="EKC735" s="89"/>
      <c r="EKD735" s="546"/>
      <c r="EKE735" s="546"/>
      <c r="EKF735" s="546"/>
      <c r="EKG735" s="546"/>
      <c r="EKH735" s="546"/>
      <c r="EKI735" s="546"/>
      <c r="EKJ735" s="546"/>
      <c r="EKK735" s="89"/>
      <c r="EKL735" s="89"/>
      <c r="EKM735" s="546"/>
      <c r="EKN735" s="546"/>
      <c r="EKO735" s="89"/>
      <c r="EKP735" s="89"/>
      <c r="EKQ735" s="546"/>
      <c r="EKR735" s="546"/>
      <c r="EKS735" s="546"/>
      <c r="EKT735" s="546"/>
      <c r="EKU735" s="546"/>
      <c r="EKV735" s="204"/>
      <c r="EKW735" s="108"/>
      <c r="EKX735" s="546"/>
      <c r="EKY735" s="546"/>
      <c r="EKZ735" s="546"/>
      <c r="ELA735" s="546"/>
      <c r="ELB735" s="546"/>
      <c r="ELC735" s="546"/>
      <c r="ELD735" s="546"/>
      <c r="ELE735" s="169"/>
      <c r="ELF735" s="169"/>
      <c r="ELG735" s="169"/>
      <c r="ELH735" s="169"/>
      <c r="ELI735" s="169"/>
      <c r="ELJ735" s="169"/>
      <c r="ELK735" s="169"/>
      <c r="ELL735" s="169"/>
      <c r="ELM735" s="169"/>
      <c r="ELN735" s="169"/>
      <c r="ELO735" s="169"/>
      <c r="ELP735" s="169"/>
      <c r="ELQ735" s="169"/>
      <c r="ELR735" s="169"/>
      <c r="ELS735" s="169"/>
      <c r="ELT735" s="169"/>
      <c r="ELU735" s="169"/>
      <c r="ELV735" s="169"/>
      <c r="ELW735" s="169"/>
      <c r="ELX735" s="169"/>
      <c r="ELY735" s="169"/>
      <c r="ELZ735" s="169"/>
      <c r="EMA735" s="169"/>
      <c r="EMB735" s="169"/>
      <c r="EMC735" s="169"/>
      <c r="EMD735" s="169"/>
      <c r="EME735" s="169"/>
      <c r="EMF735" s="169"/>
      <c r="EMG735" s="169"/>
      <c r="EMH735" s="169"/>
      <c r="EMI735" s="169"/>
      <c r="EMJ735" s="169"/>
      <c r="EMK735" s="169"/>
      <c r="EML735" s="169"/>
      <c r="EMM735" s="169"/>
      <c r="EMN735" s="169"/>
      <c r="EMO735" s="169"/>
      <c r="EMP735" s="169"/>
      <c r="EMQ735" s="169"/>
      <c r="EMR735" s="169"/>
      <c r="EMS735" s="169"/>
      <c r="EMT735" s="169"/>
      <c r="EMU735" s="169"/>
      <c r="EMV735" s="169"/>
      <c r="EMW735" s="546"/>
      <c r="EMX735" s="546"/>
      <c r="EMY735" s="546"/>
      <c r="EMZ735" s="546"/>
      <c r="ENA735" s="546"/>
      <c r="ENB735" s="546"/>
      <c r="ENC735" s="546"/>
      <c r="END735" s="546"/>
      <c r="ENE735" s="546"/>
      <c r="ENF735" s="546"/>
      <c r="ENG735" s="546"/>
      <c r="ENH735" s="546"/>
      <c r="ENI735" s="546"/>
      <c r="ENJ735" s="546"/>
      <c r="ENK735" s="546"/>
      <c r="ENL735" s="546"/>
      <c r="ENM735" s="546"/>
      <c r="ENN735" s="546"/>
      <c r="ENO735" s="546"/>
      <c r="ENP735" s="546"/>
      <c r="ENQ735" s="546"/>
      <c r="ENR735" s="546"/>
      <c r="ENS735" s="546"/>
      <c r="ENT735" s="546"/>
      <c r="ENU735" s="89"/>
      <c r="ENV735" s="89"/>
      <c r="ENW735" s="89"/>
      <c r="ENX735" s="89"/>
      <c r="ENY735" s="89"/>
      <c r="ENZ735" s="546"/>
      <c r="EOA735" s="546"/>
      <c r="EOB735" s="89"/>
      <c r="EOC735" s="89"/>
      <c r="EOD735" s="546"/>
      <c r="EOE735" s="546"/>
      <c r="EOF735" s="89"/>
      <c r="EOG735" s="89"/>
      <c r="EOH735" s="546"/>
      <c r="EOI735" s="546"/>
      <c r="EOJ735" s="546"/>
      <c r="EOK735" s="546"/>
      <c r="EOL735" s="546"/>
      <c r="EOM735" s="546"/>
      <c r="EON735" s="546"/>
      <c r="EOO735" s="89"/>
      <c r="EOP735" s="89"/>
      <c r="EOQ735" s="546"/>
      <c r="EOR735" s="546"/>
      <c r="EOS735" s="89"/>
      <c r="EOT735" s="89"/>
      <c r="EOU735" s="546"/>
      <c r="EOV735" s="546"/>
      <c r="EOW735" s="546"/>
      <c r="EOX735" s="546"/>
      <c r="EOY735" s="546"/>
      <c r="EOZ735" s="204"/>
      <c r="EPA735" s="108"/>
      <c r="EPB735" s="546"/>
      <c r="EPC735" s="546"/>
      <c r="EPD735" s="546"/>
      <c r="EPE735" s="546"/>
      <c r="EPF735" s="546"/>
      <c r="EPG735" s="546"/>
      <c r="EPH735" s="546"/>
      <c r="EPI735" s="169"/>
      <c r="EPJ735" s="169"/>
      <c r="EPK735" s="169"/>
      <c r="EPL735" s="169"/>
      <c r="EPM735" s="169"/>
      <c r="EPN735" s="169"/>
      <c r="EPO735" s="169"/>
      <c r="EPP735" s="169"/>
      <c r="EPQ735" s="169"/>
      <c r="EPR735" s="169"/>
      <c r="EPS735" s="169"/>
      <c r="EPT735" s="169"/>
      <c r="EPU735" s="169"/>
      <c r="EPV735" s="169"/>
      <c r="EPW735" s="169"/>
      <c r="EPX735" s="169"/>
      <c r="EPY735" s="169"/>
      <c r="EPZ735" s="169"/>
      <c r="EQA735" s="169"/>
      <c r="EQB735" s="169"/>
      <c r="EQC735" s="169"/>
      <c r="EQD735" s="169"/>
      <c r="EQE735" s="169"/>
      <c r="EQF735" s="169"/>
      <c r="EQG735" s="169"/>
      <c r="EQH735" s="169"/>
      <c r="EQI735" s="169"/>
      <c r="EQJ735" s="169"/>
      <c r="EQK735" s="169"/>
      <c r="EQL735" s="169"/>
      <c r="EQM735" s="169"/>
      <c r="EQN735" s="169"/>
      <c r="EQO735" s="169"/>
      <c r="EQP735" s="169"/>
      <c r="EQQ735" s="169"/>
      <c r="EQR735" s="169"/>
      <c r="EQS735" s="169"/>
      <c r="EQT735" s="169"/>
      <c r="EQU735" s="169"/>
      <c r="EQV735" s="169"/>
      <c r="EQW735" s="169"/>
      <c r="EQX735" s="169"/>
      <c r="EQY735" s="169"/>
      <c r="EQZ735" s="169"/>
      <c r="ERA735" s="546"/>
      <c r="ERB735" s="546"/>
      <c r="ERC735" s="546"/>
      <c r="ERD735" s="546"/>
      <c r="ERE735" s="546"/>
      <c r="ERF735" s="546"/>
      <c r="ERG735" s="546"/>
      <c r="ERH735" s="546"/>
      <c r="ERI735" s="546"/>
      <c r="ERJ735" s="546"/>
      <c r="ERK735" s="546"/>
      <c r="ERL735" s="546"/>
      <c r="ERM735" s="546"/>
      <c r="ERN735" s="546"/>
      <c r="ERO735" s="546"/>
      <c r="ERP735" s="546"/>
      <c r="ERQ735" s="546"/>
      <c r="ERR735" s="546"/>
      <c r="ERS735" s="546"/>
      <c r="ERT735" s="546"/>
      <c r="ERU735" s="546"/>
      <c r="ERV735" s="546"/>
      <c r="ERW735" s="546"/>
      <c r="ERX735" s="546"/>
      <c r="ERY735" s="89"/>
      <c r="ERZ735" s="89"/>
      <c r="ESA735" s="89"/>
      <c r="ESB735" s="89"/>
      <c r="ESC735" s="89"/>
      <c r="ESD735" s="546"/>
      <c r="ESE735" s="546"/>
      <c r="ESF735" s="89"/>
      <c r="ESG735" s="89"/>
      <c r="ESH735" s="546"/>
      <c r="ESI735" s="546"/>
      <c r="ESJ735" s="89"/>
      <c r="ESK735" s="89"/>
      <c r="ESL735" s="546"/>
      <c r="ESM735" s="546"/>
      <c r="ESN735" s="546"/>
      <c r="ESO735" s="546"/>
      <c r="ESP735" s="546"/>
      <c r="ESQ735" s="546"/>
      <c r="ESR735" s="546"/>
      <c r="ESS735" s="89"/>
      <c r="EST735" s="89"/>
      <c r="ESU735" s="546"/>
      <c r="ESV735" s="546"/>
      <c r="ESW735" s="89"/>
      <c r="ESX735" s="89"/>
      <c r="ESY735" s="546"/>
      <c r="ESZ735" s="546"/>
      <c r="ETA735" s="546"/>
      <c r="ETB735" s="546"/>
      <c r="ETC735" s="546"/>
      <c r="ETD735" s="204"/>
      <c r="ETE735" s="108"/>
      <c r="ETF735" s="546"/>
      <c r="ETG735" s="546"/>
      <c r="ETH735" s="546"/>
      <c r="ETI735" s="546"/>
      <c r="ETJ735" s="546"/>
      <c r="ETK735" s="546"/>
      <c r="ETL735" s="546"/>
      <c r="ETM735" s="169"/>
      <c r="ETN735" s="169"/>
      <c r="ETO735" s="169"/>
      <c r="ETP735" s="169"/>
      <c r="ETQ735" s="169"/>
      <c r="ETR735" s="169"/>
      <c r="ETS735" s="169"/>
      <c r="ETT735" s="169"/>
      <c r="ETU735" s="169"/>
      <c r="ETV735" s="169"/>
      <c r="ETW735" s="169"/>
      <c r="ETX735" s="169"/>
      <c r="ETY735" s="169"/>
      <c r="ETZ735" s="169"/>
      <c r="EUA735" s="169"/>
      <c r="EUB735" s="169"/>
      <c r="EUC735" s="169"/>
      <c r="EUD735" s="169"/>
      <c r="EUE735" s="169"/>
      <c r="EUF735" s="169"/>
      <c r="EUG735" s="169"/>
      <c r="EUH735" s="169"/>
      <c r="EUI735" s="169"/>
      <c r="EUJ735" s="169"/>
      <c r="EUK735" s="169"/>
      <c r="EUL735" s="169"/>
      <c r="EUM735" s="169"/>
      <c r="EUN735" s="169"/>
      <c r="EUO735" s="169"/>
      <c r="EUP735" s="169"/>
      <c r="EUQ735" s="169"/>
      <c r="EUR735" s="169"/>
      <c r="EUS735" s="169"/>
      <c r="EUT735" s="169"/>
      <c r="EUU735" s="169"/>
      <c r="EUV735" s="169"/>
      <c r="EUW735" s="169"/>
      <c r="EUX735" s="169"/>
      <c r="EUY735" s="169"/>
      <c r="EUZ735" s="169"/>
      <c r="EVA735" s="169"/>
      <c r="EVB735" s="169"/>
      <c r="EVC735" s="169"/>
      <c r="EVD735" s="169"/>
      <c r="EVE735" s="546"/>
      <c r="EVF735" s="546"/>
      <c r="EVG735" s="546"/>
      <c r="EVH735" s="546"/>
      <c r="EVI735" s="546"/>
      <c r="EVJ735" s="546"/>
      <c r="EVK735" s="546"/>
      <c r="EVL735" s="546"/>
      <c r="EVM735" s="546"/>
      <c r="EVN735" s="546"/>
      <c r="EVO735" s="546"/>
      <c r="EVP735" s="546"/>
      <c r="EVQ735" s="546"/>
      <c r="EVR735" s="546"/>
      <c r="EVS735" s="546"/>
      <c r="EVT735" s="546"/>
      <c r="EVU735" s="546"/>
      <c r="EVV735" s="546"/>
      <c r="EVW735" s="546"/>
      <c r="EVX735" s="546"/>
      <c r="EVY735" s="546"/>
      <c r="EVZ735" s="546"/>
      <c r="EWA735" s="546"/>
      <c r="EWB735" s="546"/>
      <c r="EWC735" s="89"/>
      <c r="EWD735" s="89"/>
      <c r="EWE735" s="89"/>
      <c r="EWF735" s="89"/>
      <c r="EWG735" s="89"/>
      <c r="EWH735" s="546"/>
      <c r="EWI735" s="546"/>
      <c r="EWJ735" s="89"/>
      <c r="EWK735" s="89"/>
      <c r="EWL735" s="546"/>
      <c r="EWM735" s="546"/>
      <c r="EWN735" s="89"/>
      <c r="EWO735" s="89"/>
      <c r="EWP735" s="546"/>
      <c r="EWQ735" s="546"/>
      <c r="EWR735" s="546"/>
      <c r="EWS735" s="546"/>
      <c r="EWT735" s="546"/>
      <c r="EWU735" s="546"/>
      <c r="EWV735" s="546"/>
      <c r="EWW735" s="89"/>
      <c r="EWX735" s="89"/>
      <c r="EWY735" s="546"/>
      <c r="EWZ735" s="546"/>
      <c r="EXA735" s="89"/>
      <c r="EXB735" s="89"/>
      <c r="EXC735" s="546"/>
      <c r="EXD735" s="546"/>
      <c r="EXE735" s="546"/>
      <c r="EXF735" s="546"/>
      <c r="EXG735" s="546"/>
      <c r="EXH735" s="204"/>
      <c r="EXI735" s="108"/>
      <c r="EXJ735" s="546"/>
      <c r="EXK735" s="546"/>
      <c r="EXL735" s="546"/>
      <c r="EXM735" s="546"/>
      <c r="EXN735" s="546"/>
      <c r="EXO735" s="546"/>
      <c r="EXP735" s="546"/>
      <c r="EXQ735" s="169"/>
      <c r="EXR735" s="169"/>
      <c r="EXS735" s="169"/>
      <c r="EXT735" s="169"/>
      <c r="EXU735" s="169"/>
      <c r="EXV735" s="169"/>
      <c r="EXW735" s="169"/>
      <c r="EXX735" s="169"/>
      <c r="EXY735" s="169"/>
      <c r="EXZ735" s="169"/>
      <c r="EYA735" s="169"/>
      <c r="EYB735" s="169"/>
      <c r="EYC735" s="169"/>
      <c r="EYD735" s="169"/>
      <c r="EYE735" s="169"/>
      <c r="EYF735" s="169"/>
      <c r="EYG735" s="169"/>
      <c r="EYH735" s="169"/>
      <c r="EYI735" s="169"/>
      <c r="EYJ735" s="169"/>
      <c r="EYK735" s="169"/>
      <c r="EYL735" s="169"/>
      <c r="EYM735" s="169"/>
      <c r="EYN735" s="169"/>
      <c r="EYO735" s="169"/>
      <c r="EYP735" s="169"/>
      <c r="EYQ735" s="169"/>
      <c r="EYR735" s="169"/>
      <c r="EYS735" s="169"/>
      <c r="EYT735" s="169"/>
      <c r="EYU735" s="169"/>
      <c r="EYV735" s="169"/>
      <c r="EYW735" s="169"/>
      <c r="EYX735" s="169"/>
      <c r="EYY735" s="169"/>
      <c r="EYZ735" s="169"/>
      <c r="EZA735" s="169"/>
      <c r="EZB735" s="169"/>
      <c r="EZC735" s="169"/>
      <c r="EZD735" s="169"/>
      <c r="EZE735" s="169"/>
      <c r="EZF735" s="169"/>
      <c r="EZG735" s="169"/>
      <c r="EZH735" s="169"/>
      <c r="EZI735" s="546"/>
      <c r="EZJ735" s="546"/>
      <c r="EZK735" s="546"/>
      <c r="EZL735" s="546"/>
      <c r="EZM735" s="546"/>
      <c r="EZN735" s="546"/>
      <c r="EZO735" s="546"/>
      <c r="EZP735" s="546"/>
      <c r="EZQ735" s="546"/>
      <c r="EZR735" s="546"/>
      <c r="EZS735" s="546"/>
      <c r="EZT735" s="546"/>
      <c r="EZU735" s="546"/>
      <c r="EZV735" s="546"/>
      <c r="EZW735" s="546"/>
      <c r="EZX735" s="546"/>
      <c r="EZY735" s="546"/>
      <c r="EZZ735" s="546"/>
      <c r="FAA735" s="546"/>
      <c r="FAB735" s="546"/>
      <c r="FAC735" s="546"/>
      <c r="FAD735" s="546"/>
      <c r="FAE735" s="546"/>
      <c r="FAF735" s="546"/>
      <c r="FAG735" s="89"/>
      <c r="FAH735" s="89"/>
      <c r="FAI735" s="89"/>
      <c r="FAJ735" s="89"/>
      <c r="FAK735" s="89"/>
      <c r="FAL735" s="546"/>
      <c r="FAM735" s="546"/>
      <c r="FAN735" s="89"/>
      <c r="FAO735" s="89"/>
      <c r="FAP735" s="546"/>
      <c r="FAQ735" s="546"/>
      <c r="FAR735" s="89"/>
      <c r="FAS735" s="89"/>
      <c r="FAT735" s="546"/>
      <c r="FAU735" s="546"/>
      <c r="FAV735" s="546"/>
      <c r="FAW735" s="546"/>
      <c r="FAX735" s="546"/>
      <c r="FAY735" s="546"/>
      <c r="FAZ735" s="546"/>
      <c r="FBA735" s="89"/>
      <c r="FBB735" s="89"/>
      <c r="FBC735" s="546"/>
      <c r="FBD735" s="546"/>
      <c r="FBE735" s="89"/>
      <c r="FBF735" s="89"/>
      <c r="FBG735" s="546"/>
      <c r="FBH735" s="546"/>
      <c r="FBI735" s="546"/>
      <c r="FBJ735" s="546"/>
      <c r="FBK735" s="546"/>
      <c r="FBL735" s="204"/>
      <c r="FBM735" s="108"/>
      <c r="FBN735" s="546"/>
      <c r="FBO735" s="546"/>
      <c r="FBP735" s="546"/>
      <c r="FBQ735" s="546"/>
      <c r="FBR735" s="546"/>
      <c r="FBS735" s="546"/>
      <c r="FBT735" s="546"/>
      <c r="FBU735" s="169"/>
      <c r="FBV735" s="169"/>
      <c r="FBW735" s="169"/>
      <c r="FBX735" s="169"/>
      <c r="FBY735" s="169"/>
      <c r="FBZ735" s="169"/>
      <c r="FCA735" s="169"/>
      <c r="FCB735" s="169"/>
      <c r="FCC735" s="169"/>
      <c r="FCD735" s="169"/>
      <c r="FCE735" s="169"/>
      <c r="FCF735" s="169"/>
      <c r="FCG735" s="169"/>
      <c r="FCH735" s="169"/>
      <c r="FCI735" s="169"/>
      <c r="FCJ735" s="169"/>
      <c r="FCK735" s="169"/>
      <c r="FCL735" s="169"/>
      <c r="FCM735" s="169"/>
      <c r="FCN735" s="169"/>
      <c r="FCO735" s="169"/>
      <c r="FCP735" s="169"/>
      <c r="FCQ735" s="169"/>
      <c r="FCR735" s="169"/>
      <c r="FCS735" s="169"/>
      <c r="FCT735" s="169"/>
      <c r="FCU735" s="169"/>
      <c r="FCV735" s="169"/>
      <c r="FCW735" s="169"/>
      <c r="FCX735" s="169"/>
      <c r="FCY735" s="169"/>
      <c r="FCZ735" s="169"/>
      <c r="FDA735" s="169"/>
      <c r="FDB735" s="169"/>
      <c r="FDC735" s="169"/>
      <c r="FDD735" s="169"/>
      <c r="FDE735" s="169"/>
      <c r="FDF735" s="169"/>
      <c r="FDG735" s="169"/>
      <c r="FDH735" s="169"/>
      <c r="FDI735" s="169"/>
      <c r="FDJ735" s="169"/>
      <c r="FDK735" s="169"/>
      <c r="FDL735" s="169"/>
      <c r="FDM735" s="546"/>
      <c r="FDN735" s="546"/>
      <c r="FDO735" s="546"/>
      <c r="FDP735" s="546"/>
      <c r="FDQ735" s="546"/>
      <c r="FDR735" s="546"/>
      <c r="FDS735" s="546"/>
      <c r="FDT735" s="546"/>
      <c r="FDU735" s="546"/>
      <c r="FDV735" s="546"/>
      <c r="FDW735" s="546"/>
      <c r="FDX735" s="546"/>
      <c r="FDY735" s="546"/>
      <c r="FDZ735" s="546"/>
      <c r="FEA735" s="546"/>
      <c r="FEB735" s="546"/>
      <c r="FEC735" s="546"/>
      <c r="FED735" s="546"/>
      <c r="FEE735" s="546"/>
      <c r="FEF735" s="546"/>
      <c r="FEG735" s="546"/>
      <c r="FEH735" s="546"/>
      <c r="FEI735" s="546"/>
      <c r="FEJ735" s="546"/>
      <c r="FEK735" s="89"/>
      <c r="FEL735" s="89"/>
      <c r="FEM735" s="89"/>
      <c r="FEN735" s="89"/>
      <c r="FEO735" s="89"/>
      <c r="FEP735" s="546"/>
      <c r="FEQ735" s="546"/>
      <c r="FER735" s="89"/>
      <c r="FES735" s="89"/>
      <c r="FET735" s="546"/>
      <c r="FEU735" s="546"/>
      <c r="FEV735" s="89"/>
      <c r="FEW735" s="89"/>
      <c r="FEX735" s="546"/>
      <c r="FEY735" s="546"/>
      <c r="FEZ735" s="546"/>
      <c r="FFA735" s="546"/>
      <c r="FFB735" s="546"/>
      <c r="FFC735" s="546"/>
      <c r="FFD735" s="546"/>
      <c r="FFE735" s="89"/>
      <c r="FFF735" s="89"/>
      <c r="FFG735" s="546"/>
      <c r="FFH735" s="546"/>
      <c r="FFI735" s="89"/>
      <c r="FFJ735" s="89"/>
      <c r="FFK735" s="546"/>
      <c r="FFL735" s="546"/>
      <c r="FFM735" s="546"/>
      <c r="FFN735" s="546"/>
      <c r="FFO735" s="546"/>
      <c r="FFP735" s="204"/>
      <c r="FFQ735" s="108"/>
      <c r="FFR735" s="546"/>
      <c r="FFS735" s="546"/>
      <c r="FFT735" s="546"/>
      <c r="FFU735" s="546"/>
      <c r="FFV735" s="546"/>
      <c r="FFW735" s="546"/>
      <c r="FFX735" s="546"/>
      <c r="FFY735" s="169"/>
      <c r="FFZ735" s="169"/>
      <c r="FGA735" s="169"/>
      <c r="FGB735" s="169"/>
      <c r="FGC735" s="169"/>
      <c r="FGD735" s="169"/>
      <c r="FGE735" s="169"/>
      <c r="FGF735" s="169"/>
      <c r="FGG735" s="169"/>
      <c r="FGH735" s="169"/>
      <c r="FGI735" s="169"/>
      <c r="FGJ735" s="169"/>
      <c r="FGK735" s="169"/>
      <c r="FGL735" s="169"/>
      <c r="FGM735" s="169"/>
      <c r="FGN735" s="169"/>
      <c r="FGO735" s="169"/>
      <c r="FGP735" s="169"/>
      <c r="FGQ735" s="169"/>
      <c r="FGR735" s="169"/>
      <c r="FGS735" s="169"/>
      <c r="FGT735" s="169"/>
      <c r="FGU735" s="169"/>
      <c r="FGV735" s="169"/>
      <c r="FGW735" s="169"/>
      <c r="FGX735" s="169"/>
      <c r="FGY735" s="169"/>
      <c r="FGZ735" s="169"/>
      <c r="FHA735" s="169"/>
      <c r="FHB735" s="169"/>
      <c r="FHC735" s="169"/>
      <c r="FHD735" s="169"/>
      <c r="FHE735" s="169"/>
      <c r="FHF735" s="169"/>
      <c r="FHG735" s="169"/>
      <c r="FHH735" s="169"/>
      <c r="FHI735" s="169"/>
      <c r="FHJ735" s="169"/>
      <c r="FHK735" s="169"/>
      <c r="FHL735" s="169"/>
      <c r="FHM735" s="169"/>
      <c r="FHN735" s="169"/>
      <c r="FHO735" s="169"/>
      <c r="FHP735" s="169"/>
      <c r="FHQ735" s="546"/>
      <c r="FHR735" s="546"/>
      <c r="FHS735" s="546"/>
      <c r="FHT735" s="546"/>
      <c r="FHU735" s="546"/>
      <c r="FHV735" s="546"/>
      <c r="FHW735" s="546"/>
      <c r="FHX735" s="546"/>
      <c r="FHY735" s="546"/>
      <c r="FHZ735" s="546"/>
      <c r="FIA735" s="546"/>
      <c r="FIB735" s="546"/>
      <c r="FIC735" s="546"/>
      <c r="FID735" s="546"/>
      <c r="FIE735" s="546"/>
      <c r="FIF735" s="546"/>
      <c r="FIG735" s="546"/>
      <c r="FIH735" s="546"/>
      <c r="FII735" s="546"/>
      <c r="FIJ735" s="546"/>
      <c r="FIK735" s="546"/>
      <c r="FIL735" s="546"/>
      <c r="FIM735" s="546"/>
      <c r="FIN735" s="546"/>
      <c r="FIO735" s="89"/>
      <c r="FIP735" s="89"/>
      <c r="FIQ735" s="89"/>
      <c r="FIR735" s="89"/>
      <c r="FIS735" s="89"/>
      <c r="FIT735" s="546"/>
      <c r="FIU735" s="546"/>
      <c r="FIV735" s="89"/>
      <c r="FIW735" s="89"/>
      <c r="FIX735" s="546"/>
      <c r="FIY735" s="546"/>
      <c r="FIZ735" s="89"/>
      <c r="FJA735" s="89"/>
      <c r="FJB735" s="546"/>
      <c r="FJC735" s="546"/>
      <c r="FJD735" s="546"/>
      <c r="FJE735" s="546"/>
      <c r="FJF735" s="546"/>
      <c r="FJG735" s="546"/>
      <c r="FJH735" s="546"/>
      <c r="FJI735" s="89"/>
      <c r="FJJ735" s="89"/>
      <c r="FJK735" s="546"/>
      <c r="FJL735" s="546"/>
      <c r="FJM735" s="89"/>
      <c r="FJN735" s="89"/>
      <c r="FJO735" s="546"/>
      <c r="FJP735" s="546"/>
      <c r="FJQ735" s="546"/>
      <c r="FJR735" s="546"/>
      <c r="FJS735" s="546"/>
      <c r="FJT735" s="204"/>
      <c r="FJU735" s="108"/>
      <c r="FJV735" s="546"/>
      <c r="FJW735" s="546"/>
      <c r="FJX735" s="546"/>
      <c r="FJY735" s="546"/>
      <c r="FJZ735" s="546"/>
      <c r="FKA735" s="546"/>
      <c r="FKB735" s="546"/>
      <c r="FKC735" s="169"/>
      <c r="FKD735" s="169"/>
      <c r="FKE735" s="169"/>
      <c r="FKF735" s="169"/>
      <c r="FKG735" s="169"/>
      <c r="FKH735" s="169"/>
      <c r="FKI735" s="169"/>
      <c r="FKJ735" s="169"/>
      <c r="FKK735" s="169"/>
      <c r="FKL735" s="169"/>
      <c r="FKM735" s="169"/>
      <c r="FKN735" s="169"/>
      <c r="FKO735" s="169"/>
      <c r="FKP735" s="169"/>
      <c r="FKQ735" s="169"/>
      <c r="FKR735" s="169"/>
      <c r="FKS735" s="169"/>
      <c r="FKT735" s="169"/>
      <c r="FKU735" s="169"/>
      <c r="FKV735" s="169"/>
      <c r="FKW735" s="169"/>
      <c r="FKX735" s="169"/>
      <c r="FKY735" s="169"/>
      <c r="FKZ735" s="169"/>
      <c r="FLA735" s="169"/>
      <c r="FLB735" s="169"/>
      <c r="FLC735" s="169"/>
      <c r="FLD735" s="169"/>
      <c r="FLE735" s="169"/>
      <c r="FLF735" s="169"/>
      <c r="FLG735" s="169"/>
      <c r="FLH735" s="169"/>
      <c r="FLI735" s="169"/>
      <c r="FLJ735" s="169"/>
      <c r="FLK735" s="169"/>
      <c r="FLL735" s="169"/>
      <c r="FLM735" s="169"/>
      <c r="FLN735" s="169"/>
      <c r="FLO735" s="169"/>
      <c r="FLP735" s="169"/>
      <c r="FLQ735" s="169"/>
      <c r="FLR735" s="169"/>
      <c r="FLS735" s="169"/>
      <c r="FLT735" s="169"/>
      <c r="FLU735" s="546"/>
      <c r="FLV735" s="546"/>
      <c r="FLW735" s="546"/>
      <c r="FLX735" s="546"/>
      <c r="FLY735" s="546"/>
      <c r="FLZ735" s="546"/>
      <c r="FMA735" s="546"/>
      <c r="FMB735" s="546"/>
      <c r="FMC735" s="546"/>
      <c r="FMD735" s="546"/>
      <c r="FME735" s="546"/>
      <c r="FMF735" s="546"/>
      <c r="FMG735" s="546"/>
      <c r="FMH735" s="546"/>
      <c r="FMI735" s="546"/>
      <c r="FMJ735" s="546"/>
      <c r="FMK735" s="546"/>
      <c r="FML735" s="546"/>
      <c r="FMM735" s="546"/>
      <c r="FMN735" s="546"/>
      <c r="FMO735" s="546"/>
      <c r="FMP735" s="546"/>
      <c r="FMQ735" s="546"/>
      <c r="FMR735" s="546"/>
      <c r="FMS735" s="89"/>
      <c r="FMT735" s="89"/>
      <c r="FMU735" s="89"/>
      <c r="FMV735" s="89"/>
      <c r="FMW735" s="89"/>
      <c r="FMX735" s="546"/>
      <c r="FMY735" s="546"/>
      <c r="FMZ735" s="89"/>
      <c r="FNA735" s="89"/>
      <c r="FNB735" s="546"/>
      <c r="FNC735" s="546"/>
      <c r="FND735" s="89"/>
      <c r="FNE735" s="89"/>
      <c r="FNF735" s="546"/>
      <c r="FNG735" s="546"/>
      <c r="FNH735" s="546"/>
      <c r="FNI735" s="546"/>
      <c r="FNJ735" s="546"/>
      <c r="FNK735" s="546"/>
      <c r="FNL735" s="546"/>
      <c r="FNM735" s="89"/>
      <c r="FNN735" s="89"/>
      <c r="FNO735" s="546"/>
      <c r="FNP735" s="546"/>
      <c r="FNQ735" s="89"/>
      <c r="FNR735" s="89"/>
      <c r="FNS735" s="546"/>
      <c r="FNT735" s="546"/>
      <c r="FNU735" s="546"/>
      <c r="FNV735" s="546"/>
      <c r="FNW735" s="546"/>
      <c r="FNX735" s="204"/>
      <c r="FNY735" s="108"/>
      <c r="FNZ735" s="546"/>
      <c r="FOA735" s="546"/>
      <c r="FOB735" s="546"/>
      <c r="FOC735" s="546"/>
      <c r="FOD735" s="546"/>
      <c r="FOE735" s="546"/>
      <c r="FOF735" s="546"/>
      <c r="FOG735" s="169"/>
      <c r="FOH735" s="169"/>
      <c r="FOI735" s="169"/>
      <c r="FOJ735" s="169"/>
      <c r="FOK735" s="169"/>
      <c r="FOL735" s="169"/>
      <c r="FOM735" s="169"/>
      <c r="FON735" s="169"/>
      <c r="FOO735" s="169"/>
      <c r="FOP735" s="169"/>
      <c r="FOQ735" s="169"/>
      <c r="FOR735" s="169"/>
      <c r="FOS735" s="169"/>
      <c r="FOT735" s="169"/>
      <c r="FOU735" s="169"/>
      <c r="FOV735" s="169"/>
      <c r="FOW735" s="169"/>
      <c r="FOX735" s="169"/>
      <c r="FOY735" s="169"/>
      <c r="FOZ735" s="169"/>
      <c r="FPA735" s="169"/>
      <c r="FPB735" s="169"/>
      <c r="FPC735" s="169"/>
      <c r="FPD735" s="169"/>
      <c r="FPE735" s="169"/>
      <c r="FPF735" s="169"/>
      <c r="FPG735" s="169"/>
      <c r="FPH735" s="169"/>
      <c r="FPI735" s="169"/>
      <c r="FPJ735" s="169"/>
      <c r="FPK735" s="169"/>
      <c r="FPL735" s="169"/>
      <c r="FPM735" s="169"/>
      <c r="FPN735" s="169"/>
      <c r="FPO735" s="169"/>
      <c r="FPP735" s="169"/>
      <c r="FPQ735" s="169"/>
      <c r="FPR735" s="169"/>
      <c r="FPS735" s="169"/>
      <c r="FPT735" s="169"/>
      <c r="FPU735" s="169"/>
      <c r="FPV735" s="169"/>
      <c r="FPW735" s="169"/>
      <c r="FPX735" s="169"/>
      <c r="FPY735" s="546"/>
      <c r="FPZ735" s="546"/>
      <c r="FQA735" s="546"/>
      <c r="FQB735" s="546"/>
      <c r="FQC735" s="546"/>
      <c r="FQD735" s="546"/>
      <c r="FQE735" s="546"/>
      <c r="FQF735" s="546"/>
      <c r="FQG735" s="546"/>
      <c r="FQH735" s="546"/>
      <c r="FQI735" s="546"/>
      <c r="FQJ735" s="546"/>
      <c r="FQK735" s="546"/>
      <c r="FQL735" s="546"/>
      <c r="FQM735" s="546"/>
      <c r="FQN735" s="546"/>
      <c r="FQO735" s="546"/>
      <c r="FQP735" s="546"/>
      <c r="FQQ735" s="546"/>
      <c r="FQR735" s="546"/>
      <c r="FQS735" s="546"/>
      <c r="FQT735" s="546"/>
      <c r="FQU735" s="546"/>
      <c r="FQV735" s="546"/>
      <c r="FQW735" s="89"/>
      <c r="FQX735" s="89"/>
      <c r="FQY735" s="89"/>
      <c r="FQZ735" s="89"/>
      <c r="FRA735" s="89"/>
      <c r="FRB735" s="546"/>
      <c r="FRC735" s="546"/>
      <c r="FRD735" s="89"/>
      <c r="FRE735" s="89"/>
      <c r="FRF735" s="546"/>
      <c r="FRG735" s="546"/>
      <c r="FRH735" s="89"/>
      <c r="FRI735" s="89"/>
      <c r="FRJ735" s="546"/>
      <c r="FRK735" s="546"/>
      <c r="FRL735" s="546"/>
      <c r="FRM735" s="546"/>
      <c r="FRN735" s="546"/>
      <c r="FRO735" s="546"/>
      <c r="FRP735" s="546"/>
      <c r="FRQ735" s="89"/>
      <c r="FRR735" s="89"/>
      <c r="FRS735" s="546"/>
      <c r="FRT735" s="546"/>
      <c r="FRU735" s="89"/>
      <c r="FRV735" s="89"/>
      <c r="FRW735" s="546"/>
      <c r="FRX735" s="546"/>
      <c r="FRY735" s="546"/>
      <c r="FRZ735" s="546"/>
      <c r="FSA735" s="546"/>
      <c r="FSB735" s="204"/>
      <c r="FSC735" s="108"/>
      <c r="FSD735" s="546"/>
      <c r="FSE735" s="546"/>
      <c r="FSF735" s="546"/>
      <c r="FSG735" s="546"/>
      <c r="FSH735" s="546"/>
      <c r="FSI735" s="546"/>
      <c r="FSJ735" s="546"/>
      <c r="FSK735" s="169"/>
      <c r="FSL735" s="169"/>
      <c r="FSM735" s="169"/>
      <c r="FSN735" s="169"/>
      <c r="FSO735" s="169"/>
      <c r="FSP735" s="169"/>
      <c r="FSQ735" s="169"/>
      <c r="FSR735" s="169"/>
      <c r="FSS735" s="169"/>
      <c r="FST735" s="169"/>
      <c r="FSU735" s="169"/>
      <c r="FSV735" s="169"/>
      <c r="FSW735" s="169"/>
      <c r="FSX735" s="169"/>
      <c r="FSY735" s="169"/>
      <c r="FSZ735" s="169"/>
      <c r="FTA735" s="169"/>
      <c r="FTB735" s="169"/>
      <c r="FTC735" s="169"/>
      <c r="FTD735" s="169"/>
      <c r="FTE735" s="169"/>
      <c r="FTF735" s="169"/>
      <c r="FTG735" s="169"/>
      <c r="FTH735" s="169"/>
      <c r="FTI735" s="169"/>
      <c r="FTJ735" s="169"/>
      <c r="FTK735" s="169"/>
      <c r="FTL735" s="169"/>
      <c r="FTM735" s="169"/>
      <c r="FTN735" s="169"/>
      <c r="FTO735" s="169"/>
      <c r="FTP735" s="169"/>
      <c r="FTQ735" s="169"/>
      <c r="FTR735" s="169"/>
      <c r="FTS735" s="169"/>
      <c r="FTT735" s="169"/>
      <c r="FTU735" s="169"/>
      <c r="FTV735" s="169"/>
      <c r="FTW735" s="169"/>
      <c r="FTX735" s="169"/>
      <c r="FTY735" s="169"/>
      <c r="FTZ735" s="169"/>
      <c r="FUA735" s="169"/>
      <c r="FUB735" s="169"/>
      <c r="FUC735" s="546"/>
      <c r="FUD735" s="546"/>
      <c r="FUE735" s="546"/>
      <c r="FUF735" s="546"/>
      <c r="FUG735" s="546"/>
      <c r="FUH735" s="546"/>
      <c r="FUI735" s="546"/>
      <c r="FUJ735" s="546"/>
      <c r="FUK735" s="546"/>
      <c r="FUL735" s="546"/>
      <c r="FUM735" s="546"/>
      <c r="FUN735" s="546"/>
      <c r="FUO735" s="546"/>
      <c r="FUP735" s="546"/>
      <c r="FUQ735" s="546"/>
      <c r="FUR735" s="546"/>
      <c r="FUS735" s="546"/>
      <c r="FUT735" s="546"/>
      <c r="FUU735" s="546"/>
      <c r="FUV735" s="546"/>
      <c r="FUW735" s="546"/>
      <c r="FUX735" s="546"/>
      <c r="FUY735" s="546"/>
      <c r="FUZ735" s="546"/>
      <c r="FVA735" s="89"/>
      <c r="FVB735" s="89"/>
      <c r="FVC735" s="89"/>
      <c r="FVD735" s="89"/>
      <c r="FVE735" s="89"/>
      <c r="FVF735" s="546"/>
      <c r="FVG735" s="546"/>
      <c r="FVH735" s="89"/>
      <c r="FVI735" s="89"/>
      <c r="FVJ735" s="546"/>
      <c r="FVK735" s="546"/>
      <c r="FVL735" s="89"/>
      <c r="FVM735" s="89"/>
      <c r="FVN735" s="546"/>
      <c r="FVO735" s="546"/>
      <c r="FVP735" s="546"/>
      <c r="FVQ735" s="546"/>
      <c r="FVR735" s="546"/>
      <c r="FVS735" s="546"/>
      <c r="FVT735" s="546"/>
      <c r="FVU735" s="89"/>
      <c r="FVV735" s="89"/>
      <c r="FVW735" s="546"/>
      <c r="FVX735" s="546"/>
      <c r="FVY735" s="89"/>
      <c r="FVZ735" s="89"/>
      <c r="FWA735" s="546"/>
      <c r="FWB735" s="546"/>
      <c r="FWC735" s="546"/>
      <c r="FWD735" s="546"/>
      <c r="FWE735" s="546"/>
      <c r="FWF735" s="204"/>
      <c r="FWG735" s="108"/>
      <c r="FWH735" s="546"/>
      <c r="FWI735" s="546"/>
      <c r="FWJ735" s="546"/>
      <c r="FWK735" s="546"/>
      <c r="FWL735" s="546"/>
      <c r="FWM735" s="546"/>
      <c r="FWN735" s="546"/>
      <c r="FWO735" s="169"/>
      <c r="FWP735" s="169"/>
      <c r="FWQ735" s="169"/>
      <c r="FWR735" s="169"/>
      <c r="FWS735" s="169"/>
      <c r="FWT735" s="169"/>
      <c r="FWU735" s="169"/>
      <c r="FWV735" s="169"/>
      <c r="FWW735" s="169"/>
      <c r="FWX735" s="169"/>
      <c r="FWY735" s="169"/>
      <c r="FWZ735" s="169"/>
      <c r="FXA735" s="169"/>
      <c r="FXB735" s="169"/>
      <c r="FXC735" s="169"/>
      <c r="FXD735" s="169"/>
      <c r="FXE735" s="169"/>
      <c r="FXF735" s="169"/>
      <c r="FXG735" s="169"/>
      <c r="FXH735" s="169"/>
      <c r="FXI735" s="169"/>
      <c r="FXJ735" s="169"/>
      <c r="FXK735" s="169"/>
      <c r="FXL735" s="169"/>
      <c r="FXM735" s="169"/>
      <c r="FXN735" s="169"/>
      <c r="FXO735" s="169"/>
      <c r="FXP735" s="169"/>
      <c r="FXQ735" s="169"/>
      <c r="FXR735" s="169"/>
      <c r="FXS735" s="169"/>
      <c r="FXT735" s="169"/>
      <c r="FXU735" s="169"/>
      <c r="FXV735" s="169"/>
      <c r="FXW735" s="169"/>
      <c r="FXX735" s="169"/>
      <c r="FXY735" s="169"/>
      <c r="FXZ735" s="169"/>
      <c r="FYA735" s="169"/>
      <c r="FYB735" s="169"/>
      <c r="FYC735" s="169"/>
      <c r="FYD735" s="169"/>
      <c r="FYE735" s="169"/>
      <c r="FYF735" s="169"/>
      <c r="FYG735" s="546"/>
      <c r="FYH735" s="546"/>
      <c r="FYI735" s="546"/>
      <c r="FYJ735" s="546"/>
      <c r="FYK735" s="546"/>
      <c r="FYL735" s="546"/>
      <c r="FYM735" s="546"/>
      <c r="FYN735" s="546"/>
      <c r="FYO735" s="546"/>
      <c r="FYP735" s="546"/>
      <c r="FYQ735" s="546"/>
      <c r="FYR735" s="546"/>
      <c r="FYS735" s="546"/>
      <c r="FYT735" s="546"/>
      <c r="FYU735" s="546"/>
      <c r="FYV735" s="546"/>
      <c r="FYW735" s="546"/>
      <c r="FYX735" s="546"/>
      <c r="FYY735" s="546"/>
      <c r="FYZ735" s="546"/>
      <c r="FZA735" s="546"/>
      <c r="FZB735" s="546"/>
      <c r="FZC735" s="546"/>
      <c r="FZD735" s="546"/>
      <c r="FZE735" s="89"/>
      <c r="FZF735" s="89"/>
      <c r="FZG735" s="89"/>
      <c r="FZH735" s="89"/>
      <c r="FZI735" s="89"/>
      <c r="FZJ735" s="546"/>
      <c r="FZK735" s="546"/>
      <c r="FZL735" s="89"/>
      <c r="FZM735" s="89"/>
      <c r="FZN735" s="546"/>
      <c r="FZO735" s="546"/>
      <c r="FZP735" s="89"/>
      <c r="FZQ735" s="89"/>
      <c r="FZR735" s="546"/>
      <c r="FZS735" s="546"/>
      <c r="FZT735" s="546"/>
      <c r="FZU735" s="546"/>
      <c r="FZV735" s="546"/>
      <c r="FZW735" s="546"/>
      <c r="FZX735" s="546"/>
      <c r="FZY735" s="89"/>
      <c r="FZZ735" s="89"/>
      <c r="GAA735" s="546"/>
      <c r="GAB735" s="546"/>
      <c r="GAC735" s="89"/>
      <c r="GAD735" s="89"/>
      <c r="GAE735" s="546"/>
      <c r="GAF735" s="546"/>
      <c r="GAG735" s="546"/>
      <c r="GAH735" s="546"/>
      <c r="GAI735" s="546"/>
      <c r="GAJ735" s="204"/>
      <c r="GAK735" s="108"/>
      <c r="GAL735" s="546"/>
      <c r="GAM735" s="546"/>
      <c r="GAN735" s="546"/>
      <c r="GAO735" s="546"/>
      <c r="GAP735" s="546"/>
      <c r="GAQ735" s="546"/>
      <c r="GAR735" s="546"/>
      <c r="GAS735" s="169"/>
      <c r="GAT735" s="169"/>
      <c r="GAU735" s="169"/>
      <c r="GAV735" s="169"/>
      <c r="GAW735" s="169"/>
      <c r="GAX735" s="169"/>
      <c r="GAY735" s="169"/>
      <c r="GAZ735" s="169"/>
      <c r="GBA735" s="169"/>
      <c r="GBB735" s="169"/>
      <c r="GBC735" s="169"/>
      <c r="GBD735" s="169"/>
      <c r="GBE735" s="169"/>
      <c r="GBF735" s="169"/>
      <c r="GBG735" s="169"/>
      <c r="GBH735" s="169"/>
      <c r="GBI735" s="169"/>
      <c r="GBJ735" s="169"/>
      <c r="GBK735" s="169"/>
      <c r="GBL735" s="169"/>
      <c r="GBM735" s="169"/>
      <c r="GBN735" s="169"/>
      <c r="GBO735" s="169"/>
      <c r="GBP735" s="169"/>
      <c r="GBQ735" s="169"/>
      <c r="GBR735" s="169"/>
      <c r="GBS735" s="169"/>
      <c r="GBT735" s="169"/>
      <c r="GBU735" s="169"/>
      <c r="GBV735" s="169"/>
      <c r="GBW735" s="169"/>
      <c r="GBX735" s="169"/>
      <c r="GBY735" s="169"/>
      <c r="GBZ735" s="169"/>
      <c r="GCA735" s="169"/>
      <c r="GCB735" s="169"/>
      <c r="GCC735" s="169"/>
      <c r="GCD735" s="169"/>
      <c r="GCE735" s="169"/>
      <c r="GCF735" s="169"/>
      <c r="GCG735" s="169"/>
      <c r="GCH735" s="169"/>
      <c r="GCI735" s="169"/>
      <c r="GCJ735" s="169"/>
      <c r="GCK735" s="546"/>
      <c r="GCL735" s="546"/>
      <c r="GCM735" s="546"/>
      <c r="GCN735" s="546"/>
      <c r="GCO735" s="546"/>
      <c r="GCP735" s="546"/>
      <c r="GCQ735" s="546"/>
      <c r="GCR735" s="546"/>
      <c r="GCS735" s="546"/>
      <c r="GCT735" s="546"/>
      <c r="GCU735" s="546"/>
      <c r="GCV735" s="546"/>
      <c r="GCW735" s="546"/>
      <c r="GCX735" s="546"/>
      <c r="GCY735" s="546"/>
      <c r="GCZ735" s="546"/>
      <c r="GDA735" s="546"/>
      <c r="GDB735" s="546"/>
      <c r="GDC735" s="546"/>
      <c r="GDD735" s="546"/>
      <c r="GDE735" s="546"/>
      <c r="GDF735" s="546"/>
      <c r="GDG735" s="546"/>
      <c r="GDH735" s="546"/>
      <c r="GDI735" s="89"/>
      <c r="GDJ735" s="89"/>
      <c r="GDK735" s="89"/>
      <c r="GDL735" s="89"/>
      <c r="GDM735" s="89"/>
      <c r="GDN735" s="546"/>
      <c r="GDO735" s="546"/>
      <c r="GDP735" s="89"/>
      <c r="GDQ735" s="89"/>
      <c r="GDR735" s="546"/>
      <c r="GDS735" s="546"/>
      <c r="GDT735" s="89"/>
      <c r="GDU735" s="89"/>
      <c r="GDV735" s="546"/>
      <c r="GDW735" s="546"/>
      <c r="GDX735" s="546"/>
      <c r="GDY735" s="546"/>
      <c r="GDZ735" s="546"/>
      <c r="GEA735" s="546"/>
      <c r="GEB735" s="546"/>
      <c r="GEC735" s="89"/>
      <c r="GED735" s="89"/>
      <c r="GEE735" s="546"/>
      <c r="GEF735" s="546"/>
      <c r="GEG735" s="89"/>
      <c r="GEH735" s="89"/>
      <c r="GEI735" s="546"/>
      <c r="GEJ735" s="546"/>
      <c r="GEK735" s="546"/>
      <c r="GEL735" s="546"/>
      <c r="GEM735" s="546"/>
      <c r="GEN735" s="204"/>
      <c r="GEO735" s="108"/>
      <c r="GEP735" s="546"/>
      <c r="GEQ735" s="546"/>
      <c r="GER735" s="546"/>
      <c r="GES735" s="546"/>
      <c r="GET735" s="546"/>
      <c r="GEU735" s="546"/>
      <c r="GEV735" s="546"/>
      <c r="GEW735" s="169"/>
      <c r="GEX735" s="169"/>
      <c r="GEY735" s="169"/>
      <c r="GEZ735" s="169"/>
      <c r="GFA735" s="169"/>
      <c r="GFB735" s="169"/>
      <c r="GFC735" s="169"/>
      <c r="GFD735" s="169"/>
      <c r="GFE735" s="169"/>
      <c r="GFF735" s="169"/>
      <c r="GFG735" s="169"/>
      <c r="GFH735" s="169"/>
      <c r="GFI735" s="169"/>
      <c r="GFJ735" s="169"/>
      <c r="GFK735" s="169"/>
      <c r="GFL735" s="169"/>
      <c r="GFM735" s="169"/>
      <c r="GFN735" s="169"/>
      <c r="GFO735" s="169"/>
      <c r="GFP735" s="169"/>
      <c r="GFQ735" s="169"/>
      <c r="GFR735" s="169"/>
      <c r="GFS735" s="169"/>
      <c r="GFT735" s="169"/>
      <c r="GFU735" s="169"/>
      <c r="GFV735" s="169"/>
      <c r="GFW735" s="169"/>
      <c r="GFX735" s="169"/>
      <c r="GFY735" s="169"/>
      <c r="GFZ735" s="169"/>
      <c r="GGA735" s="169"/>
      <c r="GGB735" s="169"/>
      <c r="GGC735" s="169"/>
      <c r="GGD735" s="169"/>
      <c r="GGE735" s="169"/>
      <c r="GGF735" s="169"/>
      <c r="GGG735" s="169"/>
      <c r="GGH735" s="169"/>
      <c r="GGI735" s="169"/>
      <c r="GGJ735" s="169"/>
      <c r="GGK735" s="169"/>
      <c r="GGL735" s="169"/>
      <c r="GGM735" s="169"/>
      <c r="GGN735" s="169"/>
      <c r="GGO735" s="546"/>
      <c r="GGP735" s="546"/>
      <c r="GGQ735" s="546"/>
      <c r="GGR735" s="546"/>
      <c r="GGS735" s="546"/>
      <c r="GGT735" s="546"/>
      <c r="GGU735" s="546"/>
      <c r="GGV735" s="546"/>
      <c r="GGW735" s="546"/>
      <c r="GGX735" s="546"/>
      <c r="GGY735" s="546"/>
      <c r="GGZ735" s="546"/>
      <c r="GHA735" s="546"/>
      <c r="GHB735" s="546"/>
      <c r="GHC735" s="546"/>
      <c r="GHD735" s="546"/>
      <c r="GHE735" s="546"/>
      <c r="GHF735" s="546"/>
      <c r="GHG735" s="546"/>
      <c r="GHH735" s="546"/>
      <c r="GHI735" s="546"/>
      <c r="GHJ735" s="546"/>
      <c r="GHK735" s="546"/>
      <c r="GHL735" s="546"/>
      <c r="GHM735" s="89"/>
      <c r="GHN735" s="89"/>
      <c r="GHO735" s="89"/>
      <c r="GHP735" s="89"/>
      <c r="GHQ735" s="89"/>
      <c r="GHR735" s="546"/>
      <c r="GHS735" s="546"/>
      <c r="GHT735" s="89"/>
      <c r="GHU735" s="89"/>
      <c r="GHV735" s="546"/>
      <c r="GHW735" s="546"/>
      <c r="GHX735" s="89"/>
      <c r="GHY735" s="89"/>
      <c r="GHZ735" s="546"/>
      <c r="GIA735" s="546"/>
      <c r="GIB735" s="546"/>
      <c r="GIC735" s="546"/>
      <c r="GID735" s="546"/>
      <c r="GIE735" s="546"/>
      <c r="GIF735" s="546"/>
      <c r="GIG735" s="89"/>
      <c r="GIH735" s="89"/>
      <c r="GII735" s="546"/>
      <c r="GIJ735" s="546"/>
      <c r="GIK735" s="89"/>
      <c r="GIL735" s="89"/>
      <c r="GIM735" s="546"/>
      <c r="GIN735" s="546"/>
      <c r="GIO735" s="546"/>
      <c r="GIP735" s="546"/>
      <c r="GIQ735" s="546"/>
      <c r="GIR735" s="204"/>
      <c r="GIS735" s="108"/>
      <c r="GIT735" s="546"/>
      <c r="GIU735" s="546"/>
      <c r="GIV735" s="546"/>
      <c r="GIW735" s="546"/>
      <c r="GIX735" s="546"/>
      <c r="GIY735" s="546"/>
      <c r="GIZ735" s="546"/>
      <c r="GJA735" s="169"/>
      <c r="GJB735" s="169"/>
      <c r="GJC735" s="169"/>
      <c r="GJD735" s="169"/>
      <c r="GJE735" s="169"/>
      <c r="GJF735" s="169"/>
      <c r="GJG735" s="169"/>
      <c r="GJH735" s="169"/>
      <c r="GJI735" s="169"/>
      <c r="GJJ735" s="169"/>
      <c r="GJK735" s="169"/>
      <c r="GJL735" s="169"/>
      <c r="GJM735" s="169"/>
      <c r="GJN735" s="169"/>
      <c r="GJO735" s="169"/>
      <c r="GJP735" s="169"/>
      <c r="GJQ735" s="169"/>
      <c r="GJR735" s="169"/>
      <c r="GJS735" s="169"/>
      <c r="GJT735" s="169"/>
      <c r="GJU735" s="169"/>
      <c r="GJV735" s="169"/>
      <c r="GJW735" s="169"/>
      <c r="GJX735" s="169"/>
      <c r="GJY735" s="169"/>
      <c r="GJZ735" s="169"/>
      <c r="GKA735" s="169"/>
      <c r="GKB735" s="169"/>
      <c r="GKC735" s="169"/>
      <c r="GKD735" s="169"/>
      <c r="GKE735" s="169"/>
      <c r="GKF735" s="169"/>
      <c r="GKG735" s="169"/>
      <c r="GKH735" s="169"/>
      <c r="GKI735" s="169"/>
      <c r="GKJ735" s="169"/>
      <c r="GKK735" s="169"/>
      <c r="GKL735" s="169"/>
      <c r="GKM735" s="169"/>
      <c r="GKN735" s="169"/>
      <c r="GKO735" s="169"/>
      <c r="GKP735" s="169"/>
      <c r="GKQ735" s="169"/>
      <c r="GKR735" s="169"/>
      <c r="GKS735" s="546"/>
      <c r="GKT735" s="546"/>
      <c r="GKU735" s="546"/>
      <c r="GKV735" s="546"/>
      <c r="GKW735" s="546"/>
      <c r="GKX735" s="546"/>
      <c r="GKY735" s="546"/>
      <c r="GKZ735" s="546"/>
      <c r="GLA735" s="546"/>
      <c r="GLB735" s="546"/>
      <c r="GLC735" s="546"/>
      <c r="GLD735" s="546"/>
      <c r="GLE735" s="546"/>
      <c r="GLF735" s="546"/>
      <c r="GLG735" s="546"/>
      <c r="GLH735" s="546"/>
      <c r="GLI735" s="546"/>
      <c r="GLJ735" s="546"/>
      <c r="GLK735" s="546"/>
      <c r="GLL735" s="546"/>
      <c r="GLM735" s="546"/>
      <c r="GLN735" s="546"/>
      <c r="GLO735" s="546"/>
      <c r="GLP735" s="546"/>
      <c r="GLQ735" s="89"/>
      <c r="GLR735" s="89"/>
      <c r="GLS735" s="89"/>
      <c r="GLT735" s="89"/>
      <c r="GLU735" s="89"/>
      <c r="GLV735" s="546"/>
      <c r="GLW735" s="546"/>
      <c r="GLX735" s="89"/>
      <c r="GLY735" s="89"/>
      <c r="GLZ735" s="546"/>
      <c r="GMA735" s="546"/>
      <c r="GMB735" s="89"/>
      <c r="GMC735" s="89"/>
      <c r="GMD735" s="546"/>
      <c r="GME735" s="546"/>
      <c r="GMF735" s="546"/>
      <c r="GMG735" s="546"/>
      <c r="GMH735" s="546"/>
      <c r="GMI735" s="546"/>
      <c r="GMJ735" s="546"/>
      <c r="GMK735" s="89"/>
      <c r="GML735" s="89"/>
      <c r="GMM735" s="546"/>
      <c r="GMN735" s="546"/>
      <c r="GMO735" s="89"/>
      <c r="GMP735" s="89"/>
      <c r="GMQ735" s="546"/>
      <c r="GMR735" s="546"/>
      <c r="GMS735" s="546"/>
      <c r="GMT735" s="546"/>
      <c r="GMU735" s="546"/>
      <c r="GMV735" s="204"/>
      <c r="GMW735" s="108"/>
      <c r="GMX735" s="546"/>
      <c r="GMY735" s="546"/>
      <c r="GMZ735" s="546"/>
      <c r="GNA735" s="546"/>
      <c r="GNB735" s="546"/>
      <c r="GNC735" s="546"/>
      <c r="GND735" s="546"/>
      <c r="GNE735" s="169"/>
      <c r="GNF735" s="169"/>
      <c r="GNG735" s="169"/>
      <c r="GNH735" s="169"/>
      <c r="GNI735" s="169"/>
      <c r="GNJ735" s="169"/>
      <c r="GNK735" s="169"/>
      <c r="GNL735" s="169"/>
      <c r="GNM735" s="169"/>
      <c r="GNN735" s="169"/>
      <c r="GNO735" s="169"/>
      <c r="GNP735" s="169"/>
      <c r="GNQ735" s="169"/>
      <c r="GNR735" s="169"/>
      <c r="GNS735" s="169"/>
      <c r="GNT735" s="169"/>
      <c r="GNU735" s="169"/>
      <c r="GNV735" s="169"/>
      <c r="GNW735" s="169"/>
      <c r="GNX735" s="169"/>
      <c r="GNY735" s="169"/>
      <c r="GNZ735" s="169"/>
      <c r="GOA735" s="169"/>
      <c r="GOB735" s="169"/>
      <c r="GOC735" s="169"/>
      <c r="GOD735" s="169"/>
      <c r="GOE735" s="169"/>
      <c r="GOF735" s="169"/>
      <c r="GOG735" s="169"/>
      <c r="GOH735" s="169"/>
      <c r="GOI735" s="169"/>
      <c r="GOJ735" s="169"/>
      <c r="GOK735" s="169"/>
      <c r="GOL735" s="169"/>
      <c r="GOM735" s="169"/>
      <c r="GON735" s="169"/>
      <c r="GOO735" s="169"/>
      <c r="GOP735" s="169"/>
      <c r="GOQ735" s="169"/>
      <c r="GOR735" s="169"/>
      <c r="GOS735" s="169"/>
      <c r="GOT735" s="169"/>
      <c r="GOU735" s="169"/>
      <c r="GOV735" s="169"/>
      <c r="GOW735" s="546"/>
      <c r="GOX735" s="546"/>
      <c r="GOY735" s="546"/>
      <c r="GOZ735" s="546"/>
      <c r="GPA735" s="546"/>
      <c r="GPB735" s="546"/>
      <c r="GPC735" s="546"/>
      <c r="GPD735" s="546"/>
      <c r="GPE735" s="546"/>
      <c r="GPF735" s="546"/>
      <c r="GPG735" s="546"/>
      <c r="GPH735" s="546"/>
      <c r="GPI735" s="546"/>
      <c r="GPJ735" s="546"/>
      <c r="GPK735" s="546"/>
      <c r="GPL735" s="546"/>
      <c r="GPM735" s="546"/>
      <c r="GPN735" s="546"/>
      <c r="GPO735" s="546"/>
      <c r="GPP735" s="546"/>
      <c r="GPQ735" s="546"/>
      <c r="GPR735" s="546"/>
      <c r="GPS735" s="546"/>
      <c r="GPT735" s="546"/>
      <c r="GPU735" s="89"/>
      <c r="GPV735" s="89"/>
      <c r="GPW735" s="89"/>
      <c r="GPX735" s="89"/>
      <c r="GPY735" s="89"/>
      <c r="GPZ735" s="546"/>
      <c r="GQA735" s="546"/>
      <c r="GQB735" s="89"/>
      <c r="GQC735" s="89"/>
      <c r="GQD735" s="546"/>
      <c r="GQE735" s="546"/>
      <c r="GQF735" s="89"/>
      <c r="GQG735" s="89"/>
      <c r="GQH735" s="546"/>
      <c r="GQI735" s="546"/>
      <c r="GQJ735" s="546"/>
      <c r="GQK735" s="546"/>
      <c r="GQL735" s="546"/>
      <c r="GQM735" s="546"/>
      <c r="GQN735" s="546"/>
      <c r="GQO735" s="89"/>
      <c r="GQP735" s="89"/>
      <c r="GQQ735" s="546"/>
      <c r="GQR735" s="546"/>
      <c r="GQS735" s="89"/>
      <c r="GQT735" s="89"/>
      <c r="GQU735" s="546"/>
      <c r="GQV735" s="546"/>
      <c r="GQW735" s="546"/>
      <c r="GQX735" s="546"/>
      <c r="GQY735" s="546"/>
      <c r="GQZ735" s="204"/>
      <c r="GRA735" s="108"/>
      <c r="GRB735" s="546"/>
      <c r="GRC735" s="546"/>
      <c r="GRD735" s="546"/>
      <c r="GRE735" s="546"/>
      <c r="GRF735" s="546"/>
      <c r="GRG735" s="546"/>
      <c r="GRH735" s="546"/>
      <c r="GRI735" s="169"/>
      <c r="GRJ735" s="169"/>
      <c r="GRK735" s="169"/>
      <c r="GRL735" s="169"/>
      <c r="GRM735" s="169"/>
      <c r="GRN735" s="169"/>
      <c r="GRO735" s="169"/>
      <c r="GRP735" s="169"/>
      <c r="GRQ735" s="169"/>
      <c r="GRR735" s="169"/>
      <c r="GRS735" s="169"/>
      <c r="GRT735" s="169"/>
      <c r="GRU735" s="169"/>
      <c r="GRV735" s="169"/>
      <c r="GRW735" s="169"/>
      <c r="GRX735" s="169"/>
      <c r="GRY735" s="169"/>
      <c r="GRZ735" s="169"/>
      <c r="GSA735" s="169"/>
      <c r="GSB735" s="169"/>
      <c r="GSC735" s="169"/>
      <c r="GSD735" s="169"/>
      <c r="GSE735" s="169"/>
      <c r="GSF735" s="169"/>
      <c r="GSG735" s="169"/>
      <c r="GSH735" s="169"/>
      <c r="GSI735" s="169"/>
      <c r="GSJ735" s="169"/>
      <c r="GSK735" s="169"/>
      <c r="GSL735" s="169"/>
      <c r="GSM735" s="169"/>
      <c r="GSN735" s="169"/>
      <c r="GSO735" s="169"/>
      <c r="GSP735" s="169"/>
      <c r="GSQ735" s="169"/>
      <c r="GSR735" s="169"/>
      <c r="GSS735" s="169"/>
      <c r="GST735" s="169"/>
      <c r="GSU735" s="169"/>
      <c r="GSV735" s="169"/>
      <c r="GSW735" s="169"/>
      <c r="GSX735" s="169"/>
      <c r="GSY735" s="169"/>
      <c r="GSZ735" s="169"/>
      <c r="GTA735" s="546"/>
      <c r="GTB735" s="546"/>
      <c r="GTC735" s="546"/>
      <c r="GTD735" s="546"/>
      <c r="GTE735" s="546"/>
      <c r="GTF735" s="546"/>
      <c r="GTG735" s="546"/>
      <c r="GTH735" s="546"/>
      <c r="GTI735" s="546"/>
      <c r="GTJ735" s="546"/>
      <c r="GTK735" s="546"/>
      <c r="GTL735" s="546"/>
      <c r="GTM735" s="546"/>
      <c r="GTN735" s="546"/>
      <c r="GTO735" s="546"/>
      <c r="GTP735" s="546"/>
      <c r="GTQ735" s="546"/>
      <c r="GTR735" s="546"/>
      <c r="GTS735" s="546"/>
      <c r="GTT735" s="546"/>
      <c r="GTU735" s="546"/>
      <c r="GTV735" s="546"/>
      <c r="GTW735" s="546"/>
      <c r="GTX735" s="546"/>
      <c r="GTY735" s="89"/>
      <c r="GTZ735" s="89"/>
      <c r="GUA735" s="89"/>
      <c r="GUB735" s="89"/>
      <c r="GUC735" s="89"/>
      <c r="GUD735" s="546"/>
      <c r="GUE735" s="546"/>
      <c r="GUF735" s="89"/>
      <c r="GUG735" s="89"/>
      <c r="GUH735" s="546"/>
      <c r="GUI735" s="546"/>
      <c r="GUJ735" s="89"/>
      <c r="GUK735" s="89"/>
      <c r="GUL735" s="546"/>
      <c r="GUM735" s="546"/>
      <c r="GUN735" s="546"/>
      <c r="GUO735" s="546"/>
      <c r="GUP735" s="546"/>
      <c r="GUQ735" s="546"/>
      <c r="GUR735" s="546"/>
      <c r="GUS735" s="89"/>
      <c r="GUT735" s="89"/>
      <c r="GUU735" s="546"/>
      <c r="GUV735" s="546"/>
      <c r="GUW735" s="89"/>
      <c r="GUX735" s="89"/>
      <c r="GUY735" s="546"/>
      <c r="GUZ735" s="546"/>
      <c r="GVA735" s="546"/>
      <c r="GVB735" s="546"/>
      <c r="GVC735" s="546"/>
      <c r="GVD735" s="204"/>
      <c r="GVE735" s="108"/>
      <c r="GVF735" s="546"/>
      <c r="GVG735" s="546"/>
      <c r="GVH735" s="546"/>
      <c r="GVI735" s="546"/>
      <c r="GVJ735" s="546"/>
      <c r="GVK735" s="546"/>
      <c r="GVL735" s="546"/>
      <c r="GVM735" s="169"/>
      <c r="GVN735" s="169"/>
      <c r="GVO735" s="169"/>
      <c r="GVP735" s="169"/>
      <c r="GVQ735" s="169"/>
      <c r="GVR735" s="169"/>
      <c r="GVS735" s="169"/>
      <c r="GVT735" s="169"/>
      <c r="GVU735" s="169"/>
      <c r="GVV735" s="169"/>
      <c r="GVW735" s="169"/>
      <c r="GVX735" s="169"/>
      <c r="GVY735" s="169"/>
      <c r="GVZ735" s="169"/>
      <c r="GWA735" s="169"/>
      <c r="GWB735" s="169"/>
      <c r="GWC735" s="169"/>
      <c r="GWD735" s="169"/>
      <c r="GWE735" s="169"/>
      <c r="GWF735" s="169"/>
      <c r="GWG735" s="169"/>
      <c r="GWH735" s="169"/>
      <c r="GWI735" s="169"/>
      <c r="GWJ735" s="169"/>
      <c r="GWK735" s="169"/>
      <c r="GWL735" s="169"/>
      <c r="GWM735" s="169"/>
      <c r="GWN735" s="169"/>
      <c r="GWO735" s="169"/>
      <c r="GWP735" s="169"/>
      <c r="GWQ735" s="169"/>
      <c r="GWR735" s="169"/>
      <c r="GWS735" s="169"/>
      <c r="GWT735" s="169"/>
      <c r="GWU735" s="169"/>
      <c r="GWV735" s="169"/>
      <c r="GWW735" s="169"/>
      <c r="GWX735" s="169"/>
      <c r="GWY735" s="169"/>
      <c r="GWZ735" s="169"/>
      <c r="GXA735" s="169"/>
      <c r="GXB735" s="169"/>
      <c r="GXC735" s="169"/>
      <c r="GXD735" s="169"/>
      <c r="GXE735" s="546"/>
      <c r="GXF735" s="546"/>
      <c r="GXG735" s="546"/>
      <c r="GXH735" s="546"/>
      <c r="GXI735" s="546"/>
      <c r="GXJ735" s="546"/>
      <c r="GXK735" s="546"/>
      <c r="GXL735" s="546"/>
      <c r="GXM735" s="546"/>
      <c r="GXN735" s="546"/>
      <c r="GXO735" s="546"/>
      <c r="GXP735" s="546"/>
      <c r="GXQ735" s="546"/>
      <c r="GXR735" s="546"/>
      <c r="GXS735" s="546"/>
      <c r="GXT735" s="546"/>
      <c r="GXU735" s="546"/>
      <c r="GXV735" s="546"/>
      <c r="GXW735" s="546"/>
      <c r="GXX735" s="546"/>
      <c r="GXY735" s="546"/>
      <c r="GXZ735" s="546"/>
      <c r="GYA735" s="546"/>
      <c r="GYB735" s="546"/>
      <c r="GYC735" s="89"/>
      <c r="GYD735" s="89"/>
      <c r="GYE735" s="89"/>
      <c r="GYF735" s="89"/>
      <c r="GYG735" s="89"/>
      <c r="GYH735" s="546"/>
      <c r="GYI735" s="546"/>
      <c r="GYJ735" s="89"/>
      <c r="GYK735" s="89"/>
      <c r="GYL735" s="546"/>
      <c r="GYM735" s="546"/>
      <c r="GYN735" s="89"/>
      <c r="GYO735" s="89"/>
      <c r="GYP735" s="546"/>
      <c r="GYQ735" s="546"/>
      <c r="GYR735" s="546"/>
      <c r="GYS735" s="546"/>
      <c r="GYT735" s="546"/>
      <c r="GYU735" s="546"/>
      <c r="GYV735" s="546"/>
      <c r="GYW735" s="89"/>
      <c r="GYX735" s="89"/>
      <c r="GYY735" s="546"/>
      <c r="GYZ735" s="546"/>
      <c r="GZA735" s="89"/>
      <c r="GZB735" s="89"/>
      <c r="GZC735" s="546"/>
      <c r="GZD735" s="546"/>
      <c r="GZE735" s="546"/>
      <c r="GZF735" s="546"/>
      <c r="GZG735" s="546"/>
      <c r="GZH735" s="204"/>
      <c r="GZI735" s="108"/>
      <c r="GZJ735" s="546"/>
      <c r="GZK735" s="546"/>
      <c r="GZL735" s="546"/>
      <c r="GZM735" s="546"/>
      <c r="GZN735" s="546"/>
      <c r="GZO735" s="546"/>
      <c r="GZP735" s="546"/>
      <c r="GZQ735" s="169"/>
      <c r="GZR735" s="169"/>
      <c r="GZS735" s="169"/>
      <c r="GZT735" s="169"/>
      <c r="GZU735" s="169"/>
      <c r="GZV735" s="169"/>
      <c r="GZW735" s="169"/>
      <c r="GZX735" s="169"/>
      <c r="GZY735" s="169"/>
      <c r="GZZ735" s="169"/>
      <c r="HAA735" s="169"/>
      <c r="HAB735" s="169"/>
      <c r="HAC735" s="169"/>
      <c r="HAD735" s="169"/>
      <c r="HAE735" s="169"/>
      <c r="HAF735" s="169"/>
      <c r="HAG735" s="169"/>
      <c r="HAH735" s="169"/>
      <c r="HAI735" s="169"/>
      <c r="HAJ735" s="169"/>
      <c r="HAK735" s="169"/>
      <c r="HAL735" s="169"/>
      <c r="HAM735" s="169"/>
      <c r="HAN735" s="169"/>
      <c r="HAO735" s="169"/>
      <c r="HAP735" s="169"/>
      <c r="HAQ735" s="169"/>
      <c r="HAR735" s="169"/>
      <c r="HAS735" s="169"/>
      <c r="HAT735" s="169"/>
      <c r="HAU735" s="169"/>
      <c r="HAV735" s="169"/>
      <c r="HAW735" s="169"/>
      <c r="HAX735" s="169"/>
      <c r="HAY735" s="169"/>
      <c r="HAZ735" s="169"/>
      <c r="HBA735" s="169"/>
      <c r="HBB735" s="169"/>
      <c r="HBC735" s="169"/>
      <c r="HBD735" s="169"/>
      <c r="HBE735" s="169"/>
      <c r="HBF735" s="169"/>
      <c r="HBG735" s="169"/>
      <c r="HBH735" s="169"/>
      <c r="HBI735" s="546"/>
      <c r="HBJ735" s="546"/>
      <c r="HBK735" s="546"/>
      <c r="HBL735" s="546"/>
      <c r="HBM735" s="546"/>
      <c r="HBN735" s="546"/>
      <c r="HBO735" s="546"/>
      <c r="HBP735" s="546"/>
      <c r="HBQ735" s="546"/>
      <c r="HBR735" s="546"/>
      <c r="HBS735" s="546"/>
      <c r="HBT735" s="546"/>
      <c r="HBU735" s="546"/>
      <c r="HBV735" s="546"/>
      <c r="HBW735" s="546"/>
      <c r="HBX735" s="546"/>
      <c r="HBY735" s="546"/>
      <c r="HBZ735" s="546"/>
      <c r="HCA735" s="546"/>
      <c r="HCB735" s="546"/>
      <c r="HCC735" s="546"/>
      <c r="HCD735" s="546"/>
      <c r="HCE735" s="546"/>
      <c r="HCF735" s="546"/>
      <c r="HCG735" s="89"/>
      <c r="HCH735" s="89"/>
      <c r="HCI735" s="89"/>
      <c r="HCJ735" s="89"/>
      <c r="HCK735" s="89"/>
      <c r="HCL735" s="546"/>
      <c r="HCM735" s="546"/>
      <c r="HCN735" s="89"/>
      <c r="HCO735" s="89"/>
      <c r="HCP735" s="546"/>
      <c r="HCQ735" s="546"/>
      <c r="HCR735" s="89"/>
      <c r="HCS735" s="89"/>
      <c r="HCT735" s="546"/>
      <c r="HCU735" s="546"/>
      <c r="HCV735" s="546"/>
      <c r="HCW735" s="546"/>
      <c r="HCX735" s="546"/>
      <c r="HCY735" s="546"/>
      <c r="HCZ735" s="546"/>
      <c r="HDA735" s="89"/>
      <c r="HDB735" s="89"/>
      <c r="HDC735" s="546"/>
      <c r="HDD735" s="546"/>
      <c r="HDE735" s="89"/>
      <c r="HDF735" s="89"/>
      <c r="HDG735" s="546"/>
      <c r="HDH735" s="546"/>
      <c r="HDI735" s="546"/>
      <c r="HDJ735" s="546"/>
      <c r="HDK735" s="546"/>
      <c r="HDL735" s="204"/>
      <c r="HDM735" s="108"/>
      <c r="HDN735" s="546"/>
      <c r="HDO735" s="546"/>
      <c r="HDP735" s="546"/>
      <c r="HDQ735" s="546"/>
      <c r="HDR735" s="546"/>
      <c r="HDS735" s="546"/>
      <c r="HDT735" s="546"/>
      <c r="HDU735" s="169"/>
      <c r="HDV735" s="169"/>
      <c r="HDW735" s="169"/>
      <c r="HDX735" s="169"/>
      <c r="HDY735" s="169"/>
      <c r="HDZ735" s="169"/>
      <c r="HEA735" s="169"/>
      <c r="HEB735" s="169"/>
      <c r="HEC735" s="169"/>
      <c r="HED735" s="169"/>
      <c r="HEE735" s="169"/>
      <c r="HEF735" s="169"/>
      <c r="HEG735" s="169"/>
      <c r="HEH735" s="169"/>
      <c r="HEI735" s="169"/>
      <c r="HEJ735" s="169"/>
      <c r="HEK735" s="169"/>
      <c r="HEL735" s="169"/>
      <c r="HEM735" s="169"/>
      <c r="HEN735" s="169"/>
      <c r="HEO735" s="169"/>
      <c r="HEP735" s="169"/>
      <c r="HEQ735" s="169"/>
      <c r="HER735" s="169"/>
      <c r="HES735" s="169"/>
      <c r="HET735" s="169"/>
      <c r="HEU735" s="169"/>
      <c r="HEV735" s="169"/>
      <c r="HEW735" s="169"/>
      <c r="HEX735" s="169"/>
      <c r="HEY735" s="169"/>
      <c r="HEZ735" s="169"/>
      <c r="HFA735" s="169"/>
      <c r="HFB735" s="169"/>
      <c r="HFC735" s="169"/>
      <c r="HFD735" s="169"/>
      <c r="HFE735" s="169"/>
      <c r="HFF735" s="169"/>
      <c r="HFG735" s="169"/>
      <c r="HFH735" s="169"/>
      <c r="HFI735" s="169"/>
      <c r="HFJ735" s="169"/>
      <c r="HFK735" s="169"/>
      <c r="HFL735" s="169"/>
      <c r="HFM735" s="546"/>
      <c r="HFN735" s="546"/>
      <c r="HFO735" s="546"/>
      <c r="HFP735" s="546"/>
      <c r="HFQ735" s="546"/>
      <c r="HFR735" s="546"/>
      <c r="HFS735" s="546"/>
      <c r="HFT735" s="546"/>
      <c r="HFU735" s="546"/>
      <c r="HFV735" s="546"/>
      <c r="HFW735" s="546"/>
      <c r="HFX735" s="546"/>
      <c r="HFY735" s="546"/>
      <c r="HFZ735" s="546"/>
      <c r="HGA735" s="546"/>
      <c r="HGB735" s="546"/>
      <c r="HGC735" s="546"/>
      <c r="HGD735" s="546"/>
      <c r="HGE735" s="546"/>
      <c r="HGF735" s="546"/>
      <c r="HGG735" s="546"/>
      <c r="HGH735" s="546"/>
      <c r="HGI735" s="546"/>
      <c r="HGJ735" s="546"/>
      <c r="HGK735" s="89"/>
      <c r="HGL735" s="89"/>
      <c r="HGM735" s="89"/>
      <c r="HGN735" s="89"/>
      <c r="HGO735" s="89"/>
      <c r="HGP735" s="546"/>
      <c r="HGQ735" s="546"/>
      <c r="HGR735" s="89"/>
      <c r="HGS735" s="89"/>
      <c r="HGT735" s="546"/>
      <c r="HGU735" s="546"/>
      <c r="HGV735" s="89"/>
      <c r="HGW735" s="89"/>
      <c r="HGX735" s="546"/>
      <c r="HGY735" s="546"/>
      <c r="HGZ735" s="546"/>
      <c r="HHA735" s="546"/>
      <c r="HHB735" s="546"/>
      <c r="HHC735" s="546"/>
      <c r="HHD735" s="546"/>
      <c r="HHE735" s="89"/>
      <c r="HHF735" s="89"/>
      <c r="HHG735" s="546"/>
      <c r="HHH735" s="546"/>
      <c r="HHI735" s="89"/>
      <c r="HHJ735" s="89"/>
      <c r="HHK735" s="546"/>
      <c r="HHL735" s="546"/>
      <c r="HHM735" s="546"/>
      <c r="HHN735" s="546"/>
      <c r="HHO735" s="546"/>
      <c r="HHP735" s="204"/>
      <c r="HHQ735" s="108"/>
      <c r="HHR735" s="546"/>
      <c r="HHS735" s="546"/>
      <c r="HHT735" s="546"/>
      <c r="HHU735" s="546"/>
      <c r="HHV735" s="546"/>
      <c r="HHW735" s="546"/>
      <c r="HHX735" s="546"/>
      <c r="HHY735" s="169"/>
      <c r="HHZ735" s="169"/>
      <c r="HIA735" s="169"/>
      <c r="HIB735" s="169"/>
      <c r="HIC735" s="169"/>
      <c r="HID735" s="169"/>
      <c r="HIE735" s="169"/>
      <c r="HIF735" s="169"/>
      <c r="HIG735" s="169"/>
      <c r="HIH735" s="169"/>
      <c r="HII735" s="169"/>
      <c r="HIJ735" s="169"/>
      <c r="HIK735" s="169"/>
      <c r="HIL735" s="169"/>
      <c r="HIM735" s="169"/>
      <c r="HIN735" s="169"/>
      <c r="HIO735" s="169"/>
      <c r="HIP735" s="169"/>
      <c r="HIQ735" s="169"/>
      <c r="HIR735" s="169"/>
      <c r="HIS735" s="169"/>
      <c r="HIT735" s="169"/>
      <c r="HIU735" s="169"/>
      <c r="HIV735" s="169"/>
      <c r="HIW735" s="169"/>
      <c r="HIX735" s="169"/>
      <c r="HIY735" s="169"/>
      <c r="HIZ735" s="169"/>
      <c r="HJA735" s="169"/>
      <c r="HJB735" s="169"/>
      <c r="HJC735" s="169"/>
      <c r="HJD735" s="169"/>
      <c r="HJE735" s="169"/>
      <c r="HJF735" s="169"/>
      <c r="HJG735" s="169"/>
      <c r="HJH735" s="169"/>
      <c r="HJI735" s="169"/>
      <c r="HJJ735" s="169"/>
      <c r="HJK735" s="169"/>
      <c r="HJL735" s="169"/>
      <c r="HJM735" s="169"/>
      <c r="HJN735" s="169"/>
      <c r="HJO735" s="169"/>
      <c r="HJP735" s="169"/>
      <c r="HJQ735" s="546"/>
      <c r="HJR735" s="546"/>
      <c r="HJS735" s="546"/>
      <c r="HJT735" s="546"/>
      <c r="HJU735" s="546"/>
      <c r="HJV735" s="546"/>
      <c r="HJW735" s="546"/>
      <c r="HJX735" s="546"/>
      <c r="HJY735" s="546"/>
      <c r="HJZ735" s="546"/>
      <c r="HKA735" s="546"/>
      <c r="HKB735" s="546"/>
      <c r="HKC735" s="546"/>
      <c r="HKD735" s="546"/>
      <c r="HKE735" s="546"/>
      <c r="HKF735" s="546"/>
      <c r="HKG735" s="546"/>
      <c r="HKH735" s="546"/>
      <c r="HKI735" s="546"/>
      <c r="HKJ735" s="546"/>
      <c r="HKK735" s="546"/>
      <c r="HKL735" s="546"/>
      <c r="HKM735" s="546"/>
      <c r="HKN735" s="546"/>
      <c r="HKO735" s="89"/>
      <c r="HKP735" s="89"/>
      <c r="HKQ735" s="89"/>
      <c r="HKR735" s="89"/>
      <c r="HKS735" s="89"/>
      <c r="HKT735" s="546"/>
      <c r="HKU735" s="546"/>
      <c r="HKV735" s="89"/>
      <c r="HKW735" s="89"/>
      <c r="HKX735" s="546"/>
      <c r="HKY735" s="546"/>
      <c r="HKZ735" s="89"/>
      <c r="HLA735" s="89"/>
      <c r="HLB735" s="546"/>
      <c r="HLC735" s="546"/>
      <c r="HLD735" s="546"/>
      <c r="HLE735" s="546"/>
      <c r="HLF735" s="546"/>
      <c r="HLG735" s="546"/>
      <c r="HLH735" s="546"/>
      <c r="HLI735" s="89"/>
      <c r="HLJ735" s="89"/>
      <c r="HLK735" s="546"/>
      <c r="HLL735" s="546"/>
      <c r="HLM735" s="89"/>
      <c r="HLN735" s="89"/>
      <c r="HLO735" s="546"/>
      <c r="HLP735" s="546"/>
      <c r="HLQ735" s="546"/>
      <c r="HLR735" s="546"/>
      <c r="HLS735" s="546"/>
      <c r="HLT735" s="204"/>
      <c r="HLU735" s="108"/>
      <c r="HLV735" s="546"/>
      <c r="HLW735" s="546"/>
      <c r="HLX735" s="546"/>
      <c r="HLY735" s="546"/>
      <c r="HLZ735" s="546"/>
      <c r="HMA735" s="546"/>
      <c r="HMB735" s="546"/>
      <c r="HMC735" s="169"/>
      <c r="HMD735" s="169"/>
      <c r="HME735" s="169"/>
      <c r="HMF735" s="169"/>
      <c r="HMG735" s="169"/>
      <c r="HMH735" s="169"/>
      <c r="HMI735" s="169"/>
      <c r="HMJ735" s="169"/>
      <c r="HMK735" s="169"/>
      <c r="HML735" s="169"/>
      <c r="HMM735" s="169"/>
      <c r="HMN735" s="169"/>
      <c r="HMO735" s="169"/>
      <c r="HMP735" s="169"/>
      <c r="HMQ735" s="169"/>
      <c r="HMR735" s="169"/>
      <c r="HMS735" s="169"/>
      <c r="HMT735" s="169"/>
      <c r="HMU735" s="169"/>
      <c r="HMV735" s="169"/>
      <c r="HMW735" s="169"/>
      <c r="HMX735" s="169"/>
      <c r="HMY735" s="169"/>
      <c r="HMZ735" s="169"/>
      <c r="HNA735" s="169"/>
      <c r="HNB735" s="169"/>
      <c r="HNC735" s="169"/>
      <c r="HND735" s="169"/>
      <c r="HNE735" s="169"/>
      <c r="HNF735" s="169"/>
      <c r="HNG735" s="169"/>
      <c r="HNH735" s="169"/>
      <c r="HNI735" s="169"/>
      <c r="HNJ735" s="169"/>
      <c r="HNK735" s="169"/>
      <c r="HNL735" s="169"/>
      <c r="HNM735" s="169"/>
      <c r="HNN735" s="169"/>
      <c r="HNO735" s="169"/>
      <c r="HNP735" s="169"/>
      <c r="HNQ735" s="169"/>
      <c r="HNR735" s="169"/>
      <c r="HNS735" s="169"/>
      <c r="HNT735" s="169"/>
      <c r="HNU735" s="546"/>
      <c r="HNV735" s="546"/>
      <c r="HNW735" s="546"/>
      <c r="HNX735" s="546"/>
      <c r="HNY735" s="546"/>
      <c r="HNZ735" s="546"/>
      <c r="HOA735" s="546"/>
      <c r="HOB735" s="546"/>
      <c r="HOC735" s="546"/>
      <c r="HOD735" s="546"/>
      <c r="HOE735" s="546"/>
      <c r="HOF735" s="546"/>
      <c r="HOG735" s="546"/>
      <c r="HOH735" s="546"/>
      <c r="HOI735" s="546"/>
      <c r="HOJ735" s="546"/>
      <c r="HOK735" s="546"/>
      <c r="HOL735" s="546"/>
      <c r="HOM735" s="546"/>
      <c r="HON735" s="546"/>
      <c r="HOO735" s="546"/>
      <c r="HOP735" s="546"/>
      <c r="HOQ735" s="546"/>
      <c r="HOR735" s="546"/>
      <c r="HOS735" s="89"/>
      <c r="HOT735" s="89"/>
      <c r="HOU735" s="89"/>
      <c r="HOV735" s="89"/>
      <c r="HOW735" s="89"/>
      <c r="HOX735" s="546"/>
      <c r="HOY735" s="546"/>
      <c r="HOZ735" s="89"/>
      <c r="HPA735" s="89"/>
      <c r="HPB735" s="546"/>
      <c r="HPC735" s="546"/>
      <c r="HPD735" s="89"/>
      <c r="HPE735" s="89"/>
      <c r="HPF735" s="546"/>
      <c r="HPG735" s="546"/>
      <c r="HPH735" s="546"/>
      <c r="HPI735" s="546"/>
      <c r="HPJ735" s="546"/>
      <c r="HPK735" s="546"/>
      <c r="HPL735" s="546"/>
      <c r="HPM735" s="89"/>
      <c r="HPN735" s="89"/>
      <c r="HPO735" s="546"/>
      <c r="HPP735" s="546"/>
      <c r="HPQ735" s="89"/>
      <c r="HPR735" s="89"/>
      <c r="HPS735" s="546"/>
      <c r="HPT735" s="546"/>
      <c r="HPU735" s="546"/>
      <c r="HPV735" s="546"/>
      <c r="HPW735" s="546"/>
      <c r="HPX735" s="204"/>
      <c r="HPY735" s="108"/>
      <c r="HPZ735" s="546"/>
      <c r="HQA735" s="546"/>
      <c r="HQB735" s="546"/>
      <c r="HQC735" s="546"/>
      <c r="HQD735" s="546"/>
      <c r="HQE735" s="546"/>
      <c r="HQF735" s="546"/>
      <c r="HQG735" s="169"/>
      <c r="HQH735" s="169"/>
      <c r="HQI735" s="169"/>
      <c r="HQJ735" s="169"/>
      <c r="HQK735" s="169"/>
      <c r="HQL735" s="169"/>
      <c r="HQM735" s="169"/>
      <c r="HQN735" s="169"/>
      <c r="HQO735" s="169"/>
      <c r="HQP735" s="169"/>
      <c r="HQQ735" s="169"/>
      <c r="HQR735" s="169"/>
      <c r="HQS735" s="169"/>
      <c r="HQT735" s="169"/>
      <c r="HQU735" s="169"/>
      <c r="HQV735" s="169"/>
      <c r="HQW735" s="169"/>
      <c r="HQX735" s="169"/>
      <c r="HQY735" s="169"/>
      <c r="HQZ735" s="169"/>
      <c r="HRA735" s="169"/>
      <c r="HRB735" s="169"/>
      <c r="HRC735" s="169"/>
      <c r="HRD735" s="169"/>
      <c r="HRE735" s="169"/>
      <c r="HRF735" s="169"/>
      <c r="HRG735" s="169"/>
      <c r="HRH735" s="169"/>
      <c r="HRI735" s="169"/>
      <c r="HRJ735" s="169"/>
      <c r="HRK735" s="169"/>
      <c r="HRL735" s="169"/>
      <c r="HRM735" s="169"/>
      <c r="HRN735" s="169"/>
      <c r="HRO735" s="169"/>
      <c r="HRP735" s="169"/>
      <c r="HRQ735" s="169"/>
      <c r="HRR735" s="169"/>
      <c r="HRS735" s="169"/>
      <c r="HRT735" s="169"/>
      <c r="HRU735" s="169"/>
      <c r="HRV735" s="169"/>
      <c r="HRW735" s="169"/>
      <c r="HRX735" s="169"/>
      <c r="HRY735" s="546"/>
      <c r="HRZ735" s="546"/>
      <c r="HSA735" s="546"/>
      <c r="HSB735" s="546"/>
      <c r="HSC735" s="546"/>
      <c r="HSD735" s="546"/>
      <c r="HSE735" s="546"/>
      <c r="HSF735" s="546"/>
      <c r="HSG735" s="546"/>
      <c r="HSH735" s="546"/>
      <c r="HSI735" s="546"/>
      <c r="HSJ735" s="546"/>
      <c r="HSK735" s="546"/>
      <c r="HSL735" s="546"/>
      <c r="HSM735" s="546"/>
      <c r="HSN735" s="546"/>
      <c r="HSO735" s="546"/>
      <c r="HSP735" s="546"/>
      <c r="HSQ735" s="546"/>
      <c r="HSR735" s="546"/>
      <c r="HSS735" s="546"/>
      <c r="HST735" s="546"/>
      <c r="HSU735" s="546"/>
      <c r="HSV735" s="546"/>
      <c r="HSW735" s="89"/>
      <c r="HSX735" s="89"/>
      <c r="HSY735" s="89"/>
      <c r="HSZ735" s="89"/>
      <c r="HTA735" s="89"/>
      <c r="HTB735" s="546"/>
      <c r="HTC735" s="546"/>
      <c r="HTD735" s="89"/>
      <c r="HTE735" s="89"/>
      <c r="HTF735" s="546"/>
      <c r="HTG735" s="546"/>
      <c r="HTH735" s="89"/>
      <c r="HTI735" s="89"/>
      <c r="HTJ735" s="546"/>
      <c r="HTK735" s="546"/>
      <c r="HTL735" s="546"/>
      <c r="HTM735" s="546"/>
      <c r="HTN735" s="546"/>
      <c r="HTO735" s="546"/>
      <c r="HTP735" s="546"/>
      <c r="HTQ735" s="89"/>
      <c r="HTR735" s="89"/>
      <c r="HTS735" s="546"/>
      <c r="HTT735" s="546"/>
      <c r="HTU735" s="89"/>
      <c r="HTV735" s="89"/>
      <c r="HTW735" s="546"/>
      <c r="HTX735" s="546"/>
      <c r="HTY735" s="546"/>
      <c r="HTZ735" s="546"/>
      <c r="HUA735" s="546"/>
      <c r="HUB735" s="204"/>
      <c r="HUC735" s="108"/>
      <c r="HUD735" s="546"/>
      <c r="HUE735" s="546"/>
      <c r="HUF735" s="546"/>
      <c r="HUG735" s="546"/>
      <c r="HUH735" s="546"/>
      <c r="HUI735" s="546"/>
      <c r="HUJ735" s="546"/>
      <c r="HUK735" s="169"/>
      <c r="HUL735" s="169"/>
      <c r="HUM735" s="169"/>
      <c r="HUN735" s="169"/>
      <c r="HUO735" s="169"/>
      <c r="HUP735" s="169"/>
      <c r="HUQ735" s="169"/>
      <c r="HUR735" s="169"/>
      <c r="HUS735" s="169"/>
      <c r="HUT735" s="169"/>
      <c r="HUU735" s="169"/>
      <c r="HUV735" s="169"/>
      <c r="HUW735" s="169"/>
      <c r="HUX735" s="169"/>
      <c r="HUY735" s="169"/>
      <c r="HUZ735" s="169"/>
      <c r="HVA735" s="169"/>
      <c r="HVB735" s="169"/>
      <c r="HVC735" s="169"/>
      <c r="HVD735" s="169"/>
      <c r="HVE735" s="169"/>
      <c r="HVF735" s="169"/>
      <c r="HVG735" s="169"/>
      <c r="HVH735" s="169"/>
      <c r="HVI735" s="169"/>
      <c r="HVJ735" s="169"/>
      <c r="HVK735" s="169"/>
      <c r="HVL735" s="169"/>
      <c r="HVM735" s="169"/>
      <c r="HVN735" s="169"/>
      <c r="HVO735" s="169"/>
      <c r="HVP735" s="169"/>
      <c r="HVQ735" s="169"/>
      <c r="HVR735" s="169"/>
      <c r="HVS735" s="169"/>
      <c r="HVT735" s="169"/>
      <c r="HVU735" s="169"/>
      <c r="HVV735" s="169"/>
      <c r="HVW735" s="169"/>
      <c r="HVX735" s="169"/>
      <c r="HVY735" s="169"/>
      <c r="HVZ735" s="169"/>
      <c r="HWA735" s="169"/>
      <c r="HWB735" s="169"/>
      <c r="HWC735" s="546"/>
      <c r="HWD735" s="546"/>
      <c r="HWE735" s="546"/>
      <c r="HWF735" s="546"/>
      <c r="HWG735" s="546"/>
      <c r="HWH735" s="546"/>
      <c r="HWI735" s="546"/>
      <c r="HWJ735" s="546"/>
      <c r="HWK735" s="546"/>
      <c r="HWL735" s="546"/>
      <c r="HWM735" s="546"/>
      <c r="HWN735" s="546"/>
      <c r="HWO735" s="546"/>
      <c r="HWP735" s="546"/>
      <c r="HWQ735" s="546"/>
      <c r="HWR735" s="546"/>
      <c r="HWS735" s="546"/>
      <c r="HWT735" s="546"/>
      <c r="HWU735" s="546"/>
      <c r="HWV735" s="546"/>
      <c r="HWW735" s="546"/>
      <c r="HWX735" s="546"/>
      <c r="HWY735" s="546"/>
      <c r="HWZ735" s="546"/>
      <c r="HXA735" s="89"/>
      <c r="HXB735" s="89"/>
      <c r="HXC735" s="89"/>
      <c r="HXD735" s="89"/>
      <c r="HXE735" s="89"/>
      <c r="HXF735" s="546"/>
      <c r="HXG735" s="546"/>
      <c r="HXH735" s="89"/>
      <c r="HXI735" s="89"/>
      <c r="HXJ735" s="546"/>
      <c r="HXK735" s="546"/>
      <c r="HXL735" s="89"/>
      <c r="HXM735" s="89"/>
      <c r="HXN735" s="546"/>
      <c r="HXO735" s="546"/>
      <c r="HXP735" s="546"/>
      <c r="HXQ735" s="546"/>
      <c r="HXR735" s="546"/>
      <c r="HXS735" s="546"/>
      <c r="HXT735" s="546"/>
      <c r="HXU735" s="89"/>
      <c r="HXV735" s="89"/>
      <c r="HXW735" s="546"/>
      <c r="HXX735" s="546"/>
      <c r="HXY735" s="89"/>
      <c r="HXZ735" s="89"/>
      <c r="HYA735" s="546"/>
      <c r="HYB735" s="546"/>
      <c r="HYC735" s="546"/>
      <c r="HYD735" s="546"/>
      <c r="HYE735" s="546"/>
      <c r="HYF735" s="204"/>
      <c r="HYG735" s="108"/>
      <c r="HYH735" s="546"/>
      <c r="HYI735" s="546"/>
      <c r="HYJ735" s="546"/>
      <c r="HYK735" s="546"/>
      <c r="HYL735" s="546"/>
      <c r="HYM735" s="546"/>
      <c r="HYN735" s="546"/>
      <c r="HYO735" s="169"/>
      <c r="HYP735" s="169"/>
      <c r="HYQ735" s="169"/>
      <c r="HYR735" s="169"/>
      <c r="HYS735" s="169"/>
      <c r="HYT735" s="169"/>
      <c r="HYU735" s="169"/>
      <c r="HYV735" s="169"/>
      <c r="HYW735" s="169"/>
      <c r="HYX735" s="169"/>
      <c r="HYY735" s="169"/>
      <c r="HYZ735" s="169"/>
      <c r="HZA735" s="169"/>
      <c r="HZB735" s="169"/>
      <c r="HZC735" s="169"/>
      <c r="HZD735" s="169"/>
      <c r="HZE735" s="169"/>
      <c r="HZF735" s="169"/>
      <c r="HZG735" s="169"/>
      <c r="HZH735" s="169"/>
      <c r="HZI735" s="169"/>
      <c r="HZJ735" s="169"/>
      <c r="HZK735" s="169"/>
      <c r="HZL735" s="169"/>
      <c r="HZM735" s="169"/>
      <c r="HZN735" s="169"/>
      <c r="HZO735" s="169"/>
      <c r="HZP735" s="169"/>
      <c r="HZQ735" s="169"/>
      <c r="HZR735" s="169"/>
      <c r="HZS735" s="169"/>
      <c r="HZT735" s="169"/>
      <c r="HZU735" s="169"/>
      <c r="HZV735" s="169"/>
      <c r="HZW735" s="169"/>
      <c r="HZX735" s="169"/>
      <c r="HZY735" s="169"/>
      <c r="HZZ735" s="169"/>
      <c r="IAA735" s="169"/>
      <c r="IAB735" s="169"/>
      <c r="IAC735" s="169"/>
      <c r="IAD735" s="169"/>
      <c r="IAE735" s="169"/>
      <c r="IAF735" s="169"/>
      <c r="IAG735" s="546"/>
      <c r="IAH735" s="546"/>
      <c r="IAI735" s="546"/>
      <c r="IAJ735" s="546"/>
      <c r="IAK735" s="546"/>
      <c r="IAL735" s="546"/>
      <c r="IAM735" s="546"/>
      <c r="IAN735" s="546"/>
      <c r="IAO735" s="546"/>
      <c r="IAP735" s="546"/>
      <c r="IAQ735" s="546"/>
      <c r="IAR735" s="546"/>
      <c r="IAS735" s="546"/>
      <c r="IAT735" s="546"/>
      <c r="IAU735" s="546"/>
      <c r="IAV735" s="546"/>
      <c r="IAW735" s="546"/>
      <c r="IAX735" s="546"/>
      <c r="IAY735" s="546"/>
      <c r="IAZ735" s="546"/>
      <c r="IBA735" s="546"/>
      <c r="IBB735" s="546"/>
      <c r="IBC735" s="546"/>
      <c r="IBD735" s="546"/>
      <c r="IBE735" s="89"/>
      <c r="IBF735" s="89"/>
      <c r="IBG735" s="89"/>
      <c r="IBH735" s="89"/>
      <c r="IBI735" s="89"/>
      <c r="IBJ735" s="546"/>
      <c r="IBK735" s="546"/>
      <c r="IBL735" s="89"/>
      <c r="IBM735" s="89"/>
      <c r="IBN735" s="546"/>
      <c r="IBO735" s="546"/>
      <c r="IBP735" s="89"/>
      <c r="IBQ735" s="89"/>
      <c r="IBR735" s="546"/>
      <c r="IBS735" s="546"/>
      <c r="IBT735" s="546"/>
      <c r="IBU735" s="546"/>
      <c r="IBV735" s="546"/>
      <c r="IBW735" s="546"/>
      <c r="IBX735" s="546"/>
      <c r="IBY735" s="89"/>
      <c r="IBZ735" s="89"/>
      <c r="ICA735" s="546"/>
      <c r="ICB735" s="546"/>
      <c r="ICC735" s="89"/>
      <c r="ICD735" s="89"/>
      <c r="ICE735" s="546"/>
      <c r="ICF735" s="546"/>
      <c r="ICG735" s="546"/>
      <c r="ICH735" s="546"/>
      <c r="ICI735" s="546"/>
      <c r="ICJ735" s="204"/>
      <c r="ICK735" s="108"/>
      <c r="ICL735" s="546"/>
      <c r="ICM735" s="546"/>
      <c r="ICN735" s="546"/>
      <c r="ICO735" s="546"/>
      <c r="ICP735" s="546"/>
      <c r="ICQ735" s="546"/>
      <c r="ICR735" s="546"/>
      <c r="ICS735" s="169"/>
      <c r="ICT735" s="169"/>
      <c r="ICU735" s="169"/>
      <c r="ICV735" s="169"/>
      <c r="ICW735" s="169"/>
      <c r="ICX735" s="169"/>
      <c r="ICY735" s="169"/>
      <c r="ICZ735" s="169"/>
      <c r="IDA735" s="169"/>
      <c r="IDB735" s="169"/>
      <c r="IDC735" s="169"/>
      <c r="IDD735" s="169"/>
      <c r="IDE735" s="169"/>
      <c r="IDF735" s="169"/>
      <c r="IDG735" s="169"/>
      <c r="IDH735" s="169"/>
      <c r="IDI735" s="169"/>
      <c r="IDJ735" s="169"/>
      <c r="IDK735" s="169"/>
      <c r="IDL735" s="169"/>
      <c r="IDM735" s="169"/>
      <c r="IDN735" s="169"/>
      <c r="IDO735" s="169"/>
      <c r="IDP735" s="169"/>
      <c r="IDQ735" s="169"/>
      <c r="IDR735" s="169"/>
      <c r="IDS735" s="169"/>
      <c r="IDT735" s="169"/>
      <c r="IDU735" s="169"/>
      <c r="IDV735" s="169"/>
      <c r="IDW735" s="169"/>
      <c r="IDX735" s="169"/>
      <c r="IDY735" s="169"/>
      <c r="IDZ735" s="169"/>
      <c r="IEA735" s="169"/>
      <c r="IEB735" s="169"/>
      <c r="IEC735" s="169"/>
      <c r="IED735" s="169"/>
      <c r="IEE735" s="169"/>
      <c r="IEF735" s="169"/>
      <c r="IEG735" s="169"/>
      <c r="IEH735" s="169"/>
      <c r="IEI735" s="169"/>
      <c r="IEJ735" s="169"/>
      <c r="IEK735" s="546"/>
      <c r="IEL735" s="546"/>
      <c r="IEM735" s="546"/>
      <c r="IEN735" s="546"/>
      <c r="IEO735" s="546"/>
      <c r="IEP735" s="546"/>
      <c r="IEQ735" s="546"/>
      <c r="IER735" s="546"/>
      <c r="IES735" s="546"/>
      <c r="IET735" s="546"/>
      <c r="IEU735" s="546"/>
      <c r="IEV735" s="546"/>
      <c r="IEW735" s="546"/>
      <c r="IEX735" s="546"/>
      <c r="IEY735" s="546"/>
      <c r="IEZ735" s="546"/>
      <c r="IFA735" s="546"/>
      <c r="IFB735" s="546"/>
      <c r="IFC735" s="546"/>
      <c r="IFD735" s="546"/>
      <c r="IFE735" s="546"/>
      <c r="IFF735" s="546"/>
      <c r="IFG735" s="546"/>
      <c r="IFH735" s="546"/>
      <c r="IFI735" s="89"/>
      <c r="IFJ735" s="89"/>
      <c r="IFK735" s="89"/>
      <c r="IFL735" s="89"/>
      <c r="IFM735" s="89"/>
      <c r="IFN735" s="546"/>
      <c r="IFO735" s="546"/>
      <c r="IFP735" s="89"/>
      <c r="IFQ735" s="89"/>
      <c r="IFR735" s="546"/>
      <c r="IFS735" s="546"/>
      <c r="IFT735" s="89"/>
      <c r="IFU735" s="89"/>
      <c r="IFV735" s="546"/>
      <c r="IFW735" s="546"/>
      <c r="IFX735" s="546"/>
      <c r="IFY735" s="546"/>
      <c r="IFZ735" s="546"/>
      <c r="IGA735" s="546"/>
      <c r="IGB735" s="546"/>
      <c r="IGC735" s="89"/>
      <c r="IGD735" s="89"/>
      <c r="IGE735" s="546"/>
      <c r="IGF735" s="546"/>
      <c r="IGG735" s="89"/>
      <c r="IGH735" s="89"/>
      <c r="IGI735" s="546"/>
      <c r="IGJ735" s="546"/>
      <c r="IGK735" s="546"/>
      <c r="IGL735" s="546"/>
      <c r="IGM735" s="546"/>
      <c r="IGN735" s="204"/>
      <c r="IGO735" s="108"/>
      <c r="IGP735" s="546"/>
      <c r="IGQ735" s="546"/>
      <c r="IGR735" s="546"/>
      <c r="IGS735" s="546"/>
      <c r="IGT735" s="546"/>
      <c r="IGU735" s="546"/>
      <c r="IGV735" s="546"/>
      <c r="IGW735" s="169"/>
      <c r="IGX735" s="169"/>
      <c r="IGY735" s="169"/>
      <c r="IGZ735" s="169"/>
      <c r="IHA735" s="169"/>
      <c r="IHB735" s="169"/>
      <c r="IHC735" s="169"/>
      <c r="IHD735" s="169"/>
      <c r="IHE735" s="169"/>
      <c r="IHF735" s="169"/>
      <c r="IHG735" s="169"/>
      <c r="IHH735" s="169"/>
      <c r="IHI735" s="169"/>
      <c r="IHJ735" s="169"/>
      <c r="IHK735" s="169"/>
      <c r="IHL735" s="169"/>
      <c r="IHM735" s="169"/>
      <c r="IHN735" s="169"/>
      <c r="IHO735" s="169"/>
      <c r="IHP735" s="169"/>
      <c r="IHQ735" s="169"/>
      <c r="IHR735" s="169"/>
      <c r="IHS735" s="169"/>
      <c r="IHT735" s="169"/>
      <c r="IHU735" s="169"/>
      <c r="IHV735" s="169"/>
      <c r="IHW735" s="169"/>
      <c r="IHX735" s="169"/>
      <c r="IHY735" s="169"/>
      <c r="IHZ735" s="169"/>
      <c r="IIA735" s="169"/>
      <c r="IIB735" s="169"/>
      <c r="IIC735" s="169"/>
      <c r="IID735" s="169"/>
      <c r="IIE735" s="169"/>
      <c r="IIF735" s="169"/>
      <c r="IIG735" s="169"/>
      <c r="IIH735" s="169"/>
      <c r="III735" s="169"/>
      <c r="IIJ735" s="169"/>
      <c r="IIK735" s="169"/>
      <c r="IIL735" s="169"/>
      <c r="IIM735" s="169"/>
      <c r="IIN735" s="169"/>
      <c r="IIO735" s="546"/>
      <c r="IIP735" s="546"/>
      <c r="IIQ735" s="546"/>
      <c r="IIR735" s="546"/>
      <c r="IIS735" s="546"/>
      <c r="IIT735" s="546"/>
      <c r="IIU735" s="546"/>
      <c r="IIV735" s="546"/>
      <c r="IIW735" s="546"/>
      <c r="IIX735" s="546"/>
      <c r="IIY735" s="546"/>
      <c r="IIZ735" s="546"/>
      <c r="IJA735" s="546"/>
      <c r="IJB735" s="546"/>
      <c r="IJC735" s="546"/>
      <c r="IJD735" s="546"/>
      <c r="IJE735" s="546"/>
      <c r="IJF735" s="546"/>
      <c r="IJG735" s="546"/>
      <c r="IJH735" s="546"/>
      <c r="IJI735" s="546"/>
      <c r="IJJ735" s="546"/>
      <c r="IJK735" s="546"/>
      <c r="IJL735" s="546"/>
      <c r="IJM735" s="89"/>
      <c r="IJN735" s="89"/>
      <c r="IJO735" s="89"/>
      <c r="IJP735" s="89"/>
      <c r="IJQ735" s="89"/>
      <c r="IJR735" s="546"/>
      <c r="IJS735" s="546"/>
      <c r="IJT735" s="89"/>
      <c r="IJU735" s="89"/>
      <c r="IJV735" s="546"/>
      <c r="IJW735" s="546"/>
      <c r="IJX735" s="89"/>
      <c r="IJY735" s="89"/>
      <c r="IJZ735" s="546"/>
      <c r="IKA735" s="546"/>
      <c r="IKB735" s="546"/>
      <c r="IKC735" s="546"/>
      <c r="IKD735" s="546"/>
      <c r="IKE735" s="546"/>
      <c r="IKF735" s="546"/>
      <c r="IKG735" s="89"/>
      <c r="IKH735" s="89"/>
      <c r="IKI735" s="546"/>
      <c r="IKJ735" s="546"/>
      <c r="IKK735" s="89"/>
      <c r="IKL735" s="89"/>
      <c r="IKM735" s="546"/>
      <c r="IKN735" s="546"/>
      <c r="IKO735" s="546"/>
      <c r="IKP735" s="546"/>
      <c r="IKQ735" s="546"/>
      <c r="IKR735" s="204"/>
      <c r="IKS735" s="108"/>
      <c r="IKT735" s="546"/>
      <c r="IKU735" s="546"/>
      <c r="IKV735" s="546"/>
      <c r="IKW735" s="546"/>
      <c r="IKX735" s="546"/>
      <c r="IKY735" s="546"/>
      <c r="IKZ735" s="546"/>
      <c r="ILA735" s="169"/>
      <c r="ILB735" s="169"/>
      <c r="ILC735" s="169"/>
      <c r="ILD735" s="169"/>
      <c r="ILE735" s="169"/>
      <c r="ILF735" s="169"/>
      <c r="ILG735" s="169"/>
      <c r="ILH735" s="169"/>
      <c r="ILI735" s="169"/>
      <c r="ILJ735" s="169"/>
      <c r="ILK735" s="169"/>
      <c r="ILL735" s="169"/>
      <c r="ILM735" s="169"/>
      <c r="ILN735" s="169"/>
      <c r="ILO735" s="169"/>
      <c r="ILP735" s="169"/>
      <c r="ILQ735" s="169"/>
      <c r="ILR735" s="169"/>
      <c r="ILS735" s="169"/>
      <c r="ILT735" s="169"/>
      <c r="ILU735" s="169"/>
      <c r="ILV735" s="169"/>
      <c r="ILW735" s="169"/>
      <c r="ILX735" s="169"/>
      <c r="ILY735" s="169"/>
      <c r="ILZ735" s="169"/>
      <c r="IMA735" s="169"/>
      <c r="IMB735" s="169"/>
      <c r="IMC735" s="169"/>
      <c r="IMD735" s="169"/>
      <c r="IME735" s="169"/>
      <c r="IMF735" s="169"/>
      <c r="IMG735" s="169"/>
      <c r="IMH735" s="169"/>
      <c r="IMI735" s="169"/>
      <c r="IMJ735" s="169"/>
      <c r="IMK735" s="169"/>
      <c r="IML735" s="169"/>
      <c r="IMM735" s="169"/>
      <c r="IMN735" s="169"/>
      <c r="IMO735" s="169"/>
      <c r="IMP735" s="169"/>
      <c r="IMQ735" s="169"/>
      <c r="IMR735" s="169"/>
      <c r="IMS735" s="546"/>
      <c r="IMT735" s="546"/>
      <c r="IMU735" s="546"/>
      <c r="IMV735" s="546"/>
      <c r="IMW735" s="546"/>
      <c r="IMX735" s="546"/>
      <c r="IMY735" s="546"/>
      <c r="IMZ735" s="546"/>
      <c r="INA735" s="546"/>
      <c r="INB735" s="546"/>
      <c r="INC735" s="546"/>
      <c r="IND735" s="546"/>
      <c r="INE735" s="546"/>
      <c r="INF735" s="546"/>
      <c r="ING735" s="546"/>
      <c r="INH735" s="546"/>
      <c r="INI735" s="546"/>
      <c r="INJ735" s="546"/>
      <c r="INK735" s="546"/>
      <c r="INL735" s="546"/>
      <c r="INM735" s="546"/>
      <c r="INN735" s="546"/>
      <c r="INO735" s="546"/>
      <c r="INP735" s="546"/>
      <c r="INQ735" s="89"/>
      <c r="INR735" s="89"/>
      <c r="INS735" s="89"/>
      <c r="INT735" s="89"/>
      <c r="INU735" s="89"/>
      <c r="INV735" s="546"/>
      <c r="INW735" s="546"/>
      <c r="INX735" s="89"/>
      <c r="INY735" s="89"/>
      <c r="INZ735" s="546"/>
      <c r="IOA735" s="546"/>
      <c r="IOB735" s="89"/>
      <c r="IOC735" s="89"/>
      <c r="IOD735" s="546"/>
      <c r="IOE735" s="546"/>
      <c r="IOF735" s="546"/>
      <c r="IOG735" s="546"/>
      <c r="IOH735" s="546"/>
      <c r="IOI735" s="546"/>
      <c r="IOJ735" s="546"/>
      <c r="IOK735" s="89"/>
      <c r="IOL735" s="89"/>
      <c r="IOM735" s="546"/>
      <c r="ION735" s="546"/>
      <c r="IOO735" s="89"/>
      <c r="IOP735" s="89"/>
      <c r="IOQ735" s="546"/>
      <c r="IOR735" s="546"/>
      <c r="IOS735" s="546"/>
      <c r="IOT735" s="546"/>
      <c r="IOU735" s="546"/>
      <c r="IOV735" s="204"/>
      <c r="IOW735" s="108"/>
      <c r="IOX735" s="546"/>
      <c r="IOY735" s="546"/>
      <c r="IOZ735" s="546"/>
      <c r="IPA735" s="546"/>
      <c r="IPB735" s="546"/>
      <c r="IPC735" s="546"/>
      <c r="IPD735" s="546"/>
      <c r="IPE735" s="169"/>
      <c r="IPF735" s="169"/>
      <c r="IPG735" s="169"/>
      <c r="IPH735" s="169"/>
      <c r="IPI735" s="169"/>
      <c r="IPJ735" s="169"/>
      <c r="IPK735" s="169"/>
      <c r="IPL735" s="169"/>
      <c r="IPM735" s="169"/>
      <c r="IPN735" s="169"/>
      <c r="IPO735" s="169"/>
      <c r="IPP735" s="169"/>
      <c r="IPQ735" s="169"/>
      <c r="IPR735" s="169"/>
      <c r="IPS735" s="169"/>
      <c r="IPT735" s="169"/>
      <c r="IPU735" s="169"/>
      <c r="IPV735" s="169"/>
      <c r="IPW735" s="169"/>
      <c r="IPX735" s="169"/>
      <c r="IPY735" s="169"/>
      <c r="IPZ735" s="169"/>
      <c r="IQA735" s="169"/>
      <c r="IQB735" s="169"/>
      <c r="IQC735" s="169"/>
      <c r="IQD735" s="169"/>
      <c r="IQE735" s="169"/>
      <c r="IQF735" s="169"/>
      <c r="IQG735" s="169"/>
      <c r="IQH735" s="169"/>
      <c r="IQI735" s="169"/>
      <c r="IQJ735" s="169"/>
      <c r="IQK735" s="169"/>
      <c r="IQL735" s="169"/>
      <c r="IQM735" s="169"/>
      <c r="IQN735" s="169"/>
      <c r="IQO735" s="169"/>
      <c r="IQP735" s="169"/>
      <c r="IQQ735" s="169"/>
      <c r="IQR735" s="169"/>
      <c r="IQS735" s="169"/>
      <c r="IQT735" s="169"/>
      <c r="IQU735" s="169"/>
      <c r="IQV735" s="169"/>
      <c r="IQW735" s="546"/>
      <c r="IQX735" s="546"/>
      <c r="IQY735" s="546"/>
      <c r="IQZ735" s="546"/>
      <c r="IRA735" s="546"/>
      <c r="IRB735" s="546"/>
      <c r="IRC735" s="546"/>
      <c r="IRD735" s="546"/>
      <c r="IRE735" s="546"/>
      <c r="IRF735" s="546"/>
      <c r="IRG735" s="546"/>
      <c r="IRH735" s="546"/>
      <c r="IRI735" s="546"/>
      <c r="IRJ735" s="546"/>
      <c r="IRK735" s="546"/>
      <c r="IRL735" s="546"/>
      <c r="IRM735" s="546"/>
      <c r="IRN735" s="546"/>
      <c r="IRO735" s="546"/>
      <c r="IRP735" s="546"/>
      <c r="IRQ735" s="546"/>
      <c r="IRR735" s="546"/>
      <c r="IRS735" s="546"/>
      <c r="IRT735" s="546"/>
      <c r="IRU735" s="89"/>
      <c r="IRV735" s="89"/>
      <c r="IRW735" s="89"/>
      <c r="IRX735" s="89"/>
      <c r="IRY735" s="89"/>
      <c r="IRZ735" s="546"/>
      <c r="ISA735" s="546"/>
      <c r="ISB735" s="89"/>
      <c r="ISC735" s="89"/>
      <c r="ISD735" s="546"/>
      <c r="ISE735" s="546"/>
      <c r="ISF735" s="89"/>
      <c r="ISG735" s="89"/>
      <c r="ISH735" s="546"/>
      <c r="ISI735" s="546"/>
      <c r="ISJ735" s="546"/>
      <c r="ISK735" s="546"/>
      <c r="ISL735" s="546"/>
      <c r="ISM735" s="546"/>
      <c r="ISN735" s="546"/>
      <c r="ISO735" s="89"/>
      <c r="ISP735" s="89"/>
      <c r="ISQ735" s="546"/>
      <c r="ISR735" s="546"/>
      <c r="ISS735" s="89"/>
      <c r="IST735" s="89"/>
      <c r="ISU735" s="546"/>
      <c r="ISV735" s="546"/>
      <c r="ISW735" s="546"/>
      <c r="ISX735" s="546"/>
      <c r="ISY735" s="546"/>
      <c r="ISZ735" s="204"/>
      <c r="ITA735" s="108"/>
      <c r="ITB735" s="546"/>
      <c r="ITC735" s="546"/>
      <c r="ITD735" s="546"/>
      <c r="ITE735" s="546"/>
      <c r="ITF735" s="546"/>
      <c r="ITG735" s="546"/>
      <c r="ITH735" s="546"/>
      <c r="ITI735" s="169"/>
      <c r="ITJ735" s="169"/>
      <c r="ITK735" s="169"/>
      <c r="ITL735" s="169"/>
      <c r="ITM735" s="169"/>
      <c r="ITN735" s="169"/>
      <c r="ITO735" s="169"/>
      <c r="ITP735" s="169"/>
      <c r="ITQ735" s="169"/>
      <c r="ITR735" s="169"/>
      <c r="ITS735" s="169"/>
      <c r="ITT735" s="169"/>
      <c r="ITU735" s="169"/>
      <c r="ITV735" s="169"/>
      <c r="ITW735" s="169"/>
      <c r="ITX735" s="169"/>
      <c r="ITY735" s="169"/>
      <c r="ITZ735" s="169"/>
      <c r="IUA735" s="169"/>
      <c r="IUB735" s="169"/>
      <c r="IUC735" s="169"/>
      <c r="IUD735" s="169"/>
      <c r="IUE735" s="169"/>
      <c r="IUF735" s="169"/>
      <c r="IUG735" s="169"/>
      <c r="IUH735" s="169"/>
      <c r="IUI735" s="169"/>
      <c r="IUJ735" s="169"/>
      <c r="IUK735" s="169"/>
      <c r="IUL735" s="169"/>
      <c r="IUM735" s="169"/>
      <c r="IUN735" s="169"/>
      <c r="IUO735" s="169"/>
      <c r="IUP735" s="169"/>
      <c r="IUQ735" s="169"/>
      <c r="IUR735" s="169"/>
      <c r="IUS735" s="169"/>
      <c r="IUT735" s="169"/>
      <c r="IUU735" s="169"/>
      <c r="IUV735" s="169"/>
      <c r="IUW735" s="169"/>
      <c r="IUX735" s="169"/>
      <c r="IUY735" s="169"/>
      <c r="IUZ735" s="169"/>
      <c r="IVA735" s="546"/>
      <c r="IVB735" s="546"/>
      <c r="IVC735" s="546"/>
      <c r="IVD735" s="546"/>
      <c r="IVE735" s="546"/>
      <c r="IVF735" s="546"/>
      <c r="IVG735" s="546"/>
      <c r="IVH735" s="546"/>
      <c r="IVI735" s="546"/>
      <c r="IVJ735" s="546"/>
      <c r="IVK735" s="546"/>
      <c r="IVL735" s="546"/>
      <c r="IVM735" s="546"/>
      <c r="IVN735" s="546"/>
      <c r="IVO735" s="546"/>
      <c r="IVP735" s="546"/>
      <c r="IVQ735" s="546"/>
      <c r="IVR735" s="546"/>
      <c r="IVS735" s="546"/>
      <c r="IVT735" s="546"/>
      <c r="IVU735" s="546"/>
      <c r="IVV735" s="546"/>
      <c r="IVW735" s="546"/>
      <c r="IVX735" s="546"/>
      <c r="IVY735" s="89"/>
      <c r="IVZ735" s="89"/>
      <c r="IWA735" s="89"/>
      <c r="IWB735" s="89"/>
      <c r="IWC735" s="89"/>
      <c r="IWD735" s="546"/>
      <c r="IWE735" s="546"/>
      <c r="IWF735" s="89"/>
      <c r="IWG735" s="89"/>
      <c r="IWH735" s="546"/>
      <c r="IWI735" s="546"/>
      <c r="IWJ735" s="89"/>
      <c r="IWK735" s="89"/>
      <c r="IWL735" s="546"/>
      <c r="IWM735" s="546"/>
      <c r="IWN735" s="546"/>
      <c r="IWO735" s="546"/>
      <c r="IWP735" s="546"/>
      <c r="IWQ735" s="546"/>
      <c r="IWR735" s="546"/>
      <c r="IWS735" s="89"/>
      <c r="IWT735" s="89"/>
      <c r="IWU735" s="546"/>
      <c r="IWV735" s="546"/>
      <c r="IWW735" s="89"/>
      <c r="IWX735" s="89"/>
      <c r="IWY735" s="546"/>
      <c r="IWZ735" s="546"/>
      <c r="IXA735" s="546"/>
      <c r="IXB735" s="546"/>
      <c r="IXC735" s="546"/>
      <c r="IXD735" s="204"/>
      <c r="IXE735" s="108"/>
      <c r="IXF735" s="546"/>
      <c r="IXG735" s="546"/>
      <c r="IXH735" s="546"/>
      <c r="IXI735" s="546"/>
      <c r="IXJ735" s="546"/>
      <c r="IXK735" s="546"/>
      <c r="IXL735" s="546"/>
      <c r="IXM735" s="169"/>
      <c r="IXN735" s="169"/>
      <c r="IXO735" s="169"/>
      <c r="IXP735" s="169"/>
      <c r="IXQ735" s="169"/>
      <c r="IXR735" s="169"/>
      <c r="IXS735" s="169"/>
      <c r="IXT735" s="169"/>
      <c r="IXU735" s="169"/>
      <c r="IXV735" s="169"/>
      <c r="IXW735" s="169"/>
      <c r="IXX735" s="169"/>
      <c r="IXY735" s="169"/>
      <c r="IXZ735" s="169"/>
      <c r="IYA735" s="169"/>
      <c r="IYB735" s="169"/>
      <c r="IYC735" s="169"/>
      <c r="IYD735" s="169"/>
      <c r="IYE735" s="169"/>
      <c r="IYF735" s="169"/>
      <c r="IYG735" s="169"/>
      <c r="IYH735" s="169"/>
      <c r="IYI735" s="169"/>
      <c r="IYJ735" s="169"/>
      <c r="IYK735" s="169"/>
      <c r="IYL735" s="169"/>
      <c r="IYM735" s="169"/>
      <c r="IYN735" s="169"/>
      <c r="IYO735" s="169"/>
      <c r="IYP735" s="169"/>
      <c r="IYQ735" s="169"/>
      <c r="IYR735" s="169"/>
      <c r="IYS735" s="169"/>
      <c r="IYT735" s="169"/>
      <c r="IYU735" s="169"/>
      <c r="IYV735" s="169"/>
      <c r="IYW735" s="169"/>
      <c r="IYX735" s="169"/>
      <c r="IYY735" s="169"/>
      <c r="IYZ735" s="169"/>
      <c r="IZA735" s="169"/>
      <c r="IZB735" s="169"/>
      <c r="IZC735" s="169"/>
      <c r="IZD735" s="169"/>
      <c r="IZE735" s="546"/>
      <c r="IZF735" s="546"/>
      <c r="IZG735" s="546"/>
      <c r="IZH735" s="546"/>
      <c r="IZI735" s="546"/>
      <c r="IZJ735" s="546"/>
      <c r="IZK735" s="546"/>
      <c r="IZL735" s="546"/>
      <c r="IZM735" s="546"/>
      <c r="IZN735" s="546"/>
      <c r="IZO735" s="546"/>
      <c r="IZP735" s="546"/>
      <c r="IZQ735" s="546"/>
      <c r="IZR735" s="546"/>
      <c r="IZS735" s="546"/>
      <c r="IZT735" s="546"/>
      <c r="IZU735" s="546"/>
      <c r="IZV735" s="546"/>
      <c r="IZW735" s="546"/>
      <c r="IZX735" s="546"/>
      <c r="IZY735" s="546"/>
      <c r="IZZ735" s="546"/>
      <c r="JAA735" s="546"/>
      <c r="JAB735" s="546"/>
      <c r="JAC735" s="89"/>
      <c r="JAD735" s="89"/>
      <c r="JAE735" s="89"/>
      <c r="JAF735" s="89"/>
      <c r="JAG735" s="89"/>
      <c r="JAH735" s="546"/>
      <c r="JAI735" s="546"/>
      <c r="JAJ735" s="89"/>
      <c r="JAK735" s="89"/>
      <c r="JAL735" s="546"/>
      <c r="JAM735" s="546"/>
      <c r="JAN735" s="89"/>
      <c r="JAO735" s="89"/>
      <c r="JAP735" s="546"/>
      <c r="JAQ735" s="546"/>
      <c r="JAR735" s="546"/>
      <c r="JAS735" s="546"/>
      <c r="JAT735" s="546"/>
      <c r="JAU735" s="546"/>
      <c r="JAV735" s="546"/>
      <c r="JAW735" s="89"/>
      <c r="JAX735" s="89"/>
      <c r="JAY735" s="546"/>
      <c r="JAZ735" s="546"/>
      <c r="JBA735" s="89"/>
      <c r="JBB735" s="89"/>
      <c r="JBC735" s="546"/>
      <c r="JBD735" s="546"/>
      <c r="JBE735" s="546"/>
      <c r="JBF735" s="546"/>
      <c r="JBG735" s="546"/>
      <c r="JBH735" s="204"/>
      <c r="JBI735" s="108"/>
      <c r="JBJ735" s="546"/>
      <c r="JBK735" s="546"/>
      <c r="JBL735" s="546"/>
      <c r="JBM735" s="546"/>
      <c r="JBN735" s="546"/>
      <c r="JBO735" s="546"/>
      <c r="JBP735" s="546"/>
      <c r="JBQ735" s="169"/>
      <c r="JBR735" s="169"/>
      <c r="JBS735" s="169"/>
      <c r="JBT735" s="169"/>
      <c r="JBU735" s="169"/>
      <c r="JBV735" s="169"/>
      <c r="JBW735" s="169"/>
      <c r="JBX735" s="169"/>
      <c r="JBY735" s="169"/>
      <c r="JBZ735" s="169"/>
      <c r="JCA735" s="169"/>
      <c r="JCB735" s="169"/>
      <c r="JCC735" s="169"/>
      <c r="JCD735" s="169"/>
      <c r="JCE735" s="169"/>
      <c r="JCF735" s="169"/>
      <c r="JCG735" s="169"/>
      <c r="JCH735" s="169"/>
      <c r="JCI735" s="169"/>
      <c r="JCJ735" s="169"/>
      <c r="JCK735" s="169"/>
      <c r="JCL735" s="169"/>
      <c r="JCM735" s="169"/>
      <c r="JCN735" s="169"/>
      <c r="JCO735" s="169"/>
      <c r="JCP735" s="169"/>
      <c r="JCQ735" s="169"/>
      <c r="JCR735" s="169"/>
      <c r="JCS735" s="169"/>
      <c r="JCT735" s="169"/>
      <c r="JCU735" s="169"/>
      <c r="JCV735" s="169"/>
      <c r="JCW735" s="169"/>
      <c r="JCX735" s="169"/>
      <c r="JCY735" s="169"/>
      <c r="JCZ735" s="169"/>
      <c r="JDA735" s="169"/>
      <c r="JDB735" s="169"/>
      <c r="JDC735" s="169"/>
      <c r="JDD735" s="169"/>
      <c r="JDE735" s="169"/>
      <c r="JDF735" s="169"/>
      <c r="JDG735" s="169"/>
      <c r="JDH735" s="169"/>
      <c r="JDI735" s="546"/>
      <c r="JDJ735" s="546"/>
      <c r="JDK735" s="546"/>
      <c r="JDL735" s="546"/>
      <c r="JDM735" s="546"/>
      <c r="JDN735" s="546"/>
      <c r="JDO735" s="546"/>
      <c r="JDP735" s="546"/>
      <c r="JDQ735" s="546"/>
      <c r="JDR735" s="546"/>
      <c r="JDS735" s="546"/>
      <c r="JDT735" s="546"/>
      <c r="JDU735" s="546"/>
      <c r="JDV735" s="546"/>
      <c r="JDW735" s="546"/>
      <c r="JDX735" s="546"/>
      <c r="JDY735" s="546"/>
      <c r="JDZ735" s="546"/>
      <c r="JEA735" s="546"/>
      <c r="JEB735" s="546"/>
      <c r="JEC735" s="546"/>
      <c r="JED735" s="546"/>
      <c r="JEE735" s="546"/>
      <c r="JEF735" s="546"/>
      <c r="JEG735" s="89"/>
      <c r="JEH735" s="89"/>
      <c r="JEI735" s="89"/>
      <c r="JEJ735" s="89"/>
      <c r="JEK735" s="89"/>
      <c r="JEL735" s="546"/>
      <c r="JEM735" s="546"/>
      <c r="JEN735" s="89"/>
      <c r="JEO735" s="89"/>
      <c r="JEP735" s="546"/>
      <c r="JEQ735" s="546"/>
      <c r="JER735" s="89"/>
      <c r="JES735" s="89"/>
      <c r="JET735" s="546"/>
      <c r="JEU735" s="546"/>
      <c r="JEV735" s="546"/>
      <c r="JEW735" s="546"/>
      <c r="JEX735" s="546"/>
      <c r="JEY735" s="546"/>
      <c r="JEZ735" s="546"/>
      <c r="JFA735" s="89"/>
      <c r="JFB735" s="89"/>
      <c r="JFC735" s="546"/>
      <c r="JFD735" s="546"/>
      <c r="JFE735" s="89"/>
      <c r="JFF735" s="89"/>
      <c r="JFG735" s="546"/>
      <c r="JFH735" s="546"/>
      <c r="JFI735" s="546"/>
      <c r="JFJ735" s="546"/>
      <c r="JFK735" s="546"/>
      <c r="JFL735" s="204"/>
      <c r="JFM735" s="108"/>
      <c r="JFN735" s="546"/>
      <c r="JFO735" s="546"/>
      <c r="JFP735" s="546"/>
      <c r="JFQ735" s="546"/>
      <c r="JFR735" s="546"/>
      <c r="JFS735" s="546"/>
      <c r="JFT735" s="546"/>
      <c r="JFU735" s="169"/>
      <c r="JFV735" s="169"/>
      <c r="JFW735" s="169"/>
      <c r="JFX735" s="169"/>
      <c r="JFY735" s="169"/>
      <c r="JFZ735" s="169"/>
      <c r="JGA735" s="169"/>
      <c r="JGB735" s="169"/>
      <c r="JGC735" s="169"/>
      <c r="JGD735" s="169"/>
      <c r="JGE735" s="169"/>
      <c r="JGF735" s="169"/>
      <c r="JGG735" s="169"/>
      <c r="JGH735" s="169"/>
      <c r="JGI735" s="169"/>
      <c r="JGJ735" s="169"/>
      <c r="JGK735" s="169"/>
      <c r="JGL735" s="169"/>
      <c r="JGM735" s="169"/>
      <c r="JGN735" s="169"/>
      <c r="JGO735" s="169"/>
      <c r="JGP735" s="169"/>
      <c r="JGQ735" s="169"/>
      <c r="JGR735" s="169"/>
      <c r="JGS735" s="169"/>
      <c r="JGT735" s="169"/>
      <c r="JGU735" s="169"/>
      <c r="JGV735" s="169"/>
      <c r="JGW735" s="169"/>
      <c r="JGX735" s="169"/>
      <c r="JGY735" s="169"/>
      <c r="JGZ735" s="169"/>
      <c r="JHA735" s="169"/>
      <c r="JHB735" s="169"/>
      <c r="JHC735" s="169"/>
      <c r="JHD735" s="169"/>
      <c r="JHE735" s="169"/>
      <c r="JHF735" s="169"/>
      <c r="JHG735" s="169"/>
      <c r="JHH735" s="169"/>
      <c r="JHI735" s="169"/>
      <c r="JHJ735" s="169"/>
      <c r="JHK735" s="169"/>
      <c r="JHL735" s="169"/>
      <c r="JHM735" s="546"/>
      <c r="JHN735" s="546"/>
      <c r="JHO735" s="546"/>
      <c r="JHP735" s="546"/>
      <c r="JHQ735" s="546"/>
      <c r="JHR735" s="546"/>
      <c r="JHS735" s="546"/>
      <c r="JHT735" s="546"/>
      <c r="JHU735" s="546"/>
      <c r="JHV735" s="546"/>
      <c r="JHW735" s="546"/>
      <c r="JHX735" s="546"/>
      <c r="JHY735" s="546"/>
      <c r="JHZ735" s="546"/>
      <c r="JIA735" s="546"/>
      <c r="JIB735" s="546"/>
      <c r="JIC735" s="546"/>
      <c r="JID735" s="546"/>
      <c r="JIE735" s="546"/>
      <c r="JIF735" s="546"/>
      <c r="JIG735" s="546"/>
      <c r="JIH735" s="546"/>
      <c r="JII735" s="546"/>
      <c r="JIJ735" s="546"/>
      <c r="JIK735" s="89"/>
      <c r="JIL735" s="89"/>
      <c r="JIM735" s="89"/>
      <c r="JIN735" s="89"/>
      <c r="JIO735" s="89"/>
      <c r="JIP735" s="546"/>
      <c r="JIQ735" s="546"/>
      <c r="JIR735" s="89"/>
      <c r="JIS735" s="89"/>
      <c r="JIT735" s="546"/>
      <c r="JIU735" s="546"/>
      <c r="JIV735" s="89"/>
      <c r="JIW735" s="89"/>
      <c r="JIX735" s="546"/>
      <c r="JIY735" s="546"/>
      <c r="JIZ735" s="546"/>
      <c r="JJA735" s="546"/>
      <c r="JJB735" s="546"/>
      <c r="JJC735" s="546"/>
      <c r="JJD735" s="546"/>
      <c r="JJE735" s="89"/>
      <c r="JJF735" s="89"/>
      <c r="JJG735" s="546"/>
      <c r="JJH735" s="546"/>
      <c r="JJI735" s="89"/>
      <c r="JJJ735" s="89"/>
      <c r="JJK735" s="546"/>
      <c r="JJL735" s="546"/>
      <c r="JJM735" s="546"/>
      <c r="JJN735" s="546"/>
      <c r="JJO735" s="546"/>
      <c r="JJP735" s="204"/>
      <c r="JJQ735" s="108"/>
      <c r="JJR735" s="546"/>
      <c r="JJS735" s="546"/>
      <c r="JJT735" s="546"/>
      <c r="JJU735" s="546"/>
      <c r="JJV735" s="546"/>
      <c r="JJW735" s="546"/>
      <c r="JJX735" s="546"/>
      <c r="JJY735" s="169"/>
      <c r="JJZ735" s="169"/>
      <c r="JKA735" s="169"/>
      <c r="JKB735" s="169"/>
      <c r="JKC735" s="169"/>
      <c r="JKD735" s="169"/>
      <c r="JKE735" s="169"/>
      <c r="JKF735" s="169"/>
      <c r="JKG735" s="169"/>
      <c r="JKH735" s="169"/>
      <c r="JKI735" s="169"/>
      <c r="JKJ735" s="169"/>
      <c r="JKK735" s="169"/>
      <c r="JKL735" s="169"/>
      <c r="JKM735" s="169"/>
      <c r="JKN735" s="169"/>
      <c r="JKO735" s="169"/>
      <c r="JKP735" s="169"/>
      <c r="JKQ735" s="169"/>
      <c r="JKR735" s="169"/>
      <c r="JKS735" s="169"/>
      <c r="JKT735" s="169"/>
      <c r="JKU735" s="169"/>
      <c r="JKV735" s="169"/>
      <c r="JKW735" s="169"/>
      <c r="JKX735" s="169"/>
      <c r="JKY735" s="169"/>
      <c r="JKZ735" s="169"/>
      <c r="JLA735" s="169"/>
      <c r="JLB735" s="169"/>
      <c r="JLC735" s="169"/>
      <c r="JLD735" s="169"/>
      <c r="JLE735" s="169"/>
      <c r="JLF735" s="169"/>
      <c r="JLG735" s="169"/>
      <c r="JLH735" s="169"/>
      <c r="JLI735" s="169"/>
      <c r="JLJ735" s="169"/>
      <c r="JLK735" s="169"/>
      <c r="JLL735" s="169"/>
      <c r="JLM735" s="169"/>
      <c r="JLN735" s="169"/>
      <c r="JLO735" s="169"/>
      <c r="JLP735" s="169"/>
      <c r="JLQ735" s="546"/>
      <c r="JLR735" s="546"/>
      <c r="JLS735" s="546"/>
      <c r="JLT735" s="546"/>
      <c r="JLU735" s="546"/>
      <c r="JLV735" s="546"/>
      <c r="JLW735" s="546"/>
      <c r="JLX735" s="546"/>
      <c r="JLY735" s="546"/>
      <c r="JLZ735" s="546"/>
      <c r="JMA735" s="546"/>
      <c r="JMB735" s="546"/>
      <c r="JMC735" s="546"/>
      <c r="JMD735" s="546"/>
      <c r="JME735" s="546"/>
      <c r="JMF735" s="546"/>
      <c r="JMG735" s="546"/>
      <c r="JMH735" s="546"/>
      <c r="JMI735" s="546"/>
      <c r="JMJ735" s="546"/>
      <c r="JMK735" s="546"/>
      <c r="JML735" s="546"/>
      <c r="JMM735" s="546"/>
      <c r="JMN735" s="546"/>
      <c r="JMO735" s="89"/>
      <c r="JMP735" s="89"/>
      <c r="JMQ735" s="89"/>
      <c r="JMR735" s="89"/>
      <c r="JMS735" s="89"/>
      <c r="JMT735" s="546"/>
      <c r="JMU735" s="546"/>
      <c r="JMV735" s="89"/>
      <c r="JMW735" s="89"/>
      <c r="JMX735" s="546"/>
      <c r="JMY735" s="546"/>
      <c r="JMZ735" s="89"/>
      <c r="JNA735" s="89"/>
      <c r="JNB735" s="546"/>
      <c r="JNC735" s="546"/>
      <c r="JND735" s="546"/>
      <c r="JNE735" s="546"/>
      <c r="JNF735" s="546"/>
      <c r="JNG735" s="546"/>
      <c r="JNH735" s="546"/>
      <c r="JNI735" s="89"/>
      <c r="JNJ735" s="89"/>
      <c r="JNK735" s="546"/>
      <c r="JNL735" s="546"/>
      <c r="JNM735" s="89"/>
      <c r="JNN735" s="89"/>
      <c r="JNO735" s="546"/>
      <c r="JNP735" s="546"/>
      <c r="JNQ735" s="546"/>
      <c r="JNR735" s="546"/>
      <c r="JNS735" s="546"/>
      <c r="JNT735" s="204"/>
      <c r="JNU735" s="108"/>
      <c r="JNV735" s="546"/>
      <c r="JNW735" s="546"/>
      <c r="JNX735" s="546"/>
      <c r="JNY735" s="546"/>
      <c r="JNZ735" s="546"/>
      <c r="JOA735" s="546"/>
      <c r="JOB735" s="546"/>
      <c r="JOC735" s="169"/>
      <c r="JOD735" s="169"/>
      <c r="JOE735" s="169"/>
      <c r="JOF735" s="169"/>
      <c r="JOG735" s="169"/>
      <c r="JOH735" s="169"/>
      <c r="JOI735" s="169"/>
      <c r="JOJ735" s="169"/>
      <c r="JOK735" s="169"/>
      <c r="JOL735" s="169"/>
      <c r="JOM735" s="169"/>
      <c r="JON735" s="169"/>
      <c r="JOO735" s="169"/>
      <c r="JOP735" s="169"/>
      <c r="JOQ735" s="169"/>
      <c r="JOR735" s="169"/>
      <c r="JOS735" s="169"/>
      <c r="JOT735" s="169"/>
      <c r="JOU735" s="169"/>
      <c r="JOV735" s="169"/>
      <c r="JOW735" s="169"/>
      <c r="JOX735" s="169"/>
      <c r="JOY735" s="169"/>
      <c r="JOZ735" s="169"/>
      <c r="JPA735" s="169"/>
      <c r="JPB735" s="169"/>
      <c r="JPC735" s="169"/>
      <c r="JPD735" s="169"/>
      <c r="JPE735" s="169"/>
      <c r="JPF735" s="169"/>
      <c r="JPG735" s="169"/>
      <c r="JPH735" s="169"/>
      <c r="JPI735" s="169"/>
      <c r="JPJ735" s="169"/>
      <c r="JPK735" s="169"/>
      <c r="JPL735" s="169"/>
      <c r="JPM735" s="169"/>
      <c r="JPN735" s="169"/>
      <c r="JPO735" s="169"/>
      <c r="JPP735" s="169"/>
      <c r="JPQ735" s="169"/>
      <c r="JPR735" s="169"/>
      <c r="JPS735" s="169"/>
      <c r="JPT735" s="169"/>
      <c r="JPU735" s="546"/>
      <c r="JPV735" s="546"/>
      <c r="JPW735" s="546"/>
      <c r="JPX735" s="546"/>
      <c r="JPY735" s="546"/>
      <c r="JPZ735" s="546"/>
      <c r="JQA735" s="546"/>
      <c r="JQB735" s="546"/>
      <c r="JQC735" s="546"/>
      <c r="JQD735" s="546"/>
      <c r="JQE735" s="546"/>
      <c r="JQF735" s="546"/>
      <c r="JQG735" s="546"/>
      <c r="JQH735" s="546"/>
      <c r="JQI735" s="546"/>
      <c r="JQJ735" s="546"/>
      <c r="JQK735" s="546"/>
      <c r="JQL735" s="546"/>
      <c r="JQM735" s="546"/>
      <c r="JQN735" s="546"/>
      <c r="JQO735" s="546"/>
      <c r="JQP735" s="546"/>
      <c r="JQQ735" s="546"/>
      <c r="JQR735" s="546"/>
      <c r="JQS735" s="89"/>
      <c r="JQT735" s="89"/>
      <c r="JQU735" s="89"/>
      <c r="JQV735" s="89"/>
      <c r="JQW735" s="89"/>
      <c r="JQX735" s="546"/>
      <c r="JQY735" s="546"/>
      <c r="JQZ735" s="89"/>
      <c r="JRA735" s="89"/>
      <c r="JRB735" s="546"/>
      <c r="JRC735" s="546"/>
      <c r="JRD735" s="89"/>
      <c r="JRE735" s="89"/>
      <c r="JRF735" s="546"/>
      <c r="JRG735" s="546"/>
      <c r="JRH735" s="546"/>
      <c r="JRI735" s="546"/>
      <c r="JRJ735" s="546"/>
      <c r="JRK735" s="546"/>
      <c r="JRL735" s="546"/>
      <c r="JRM735" s="89"/>
      <c r="JRN735" s="89"/>
      <c r="JRO735" s="546"/>
      <c r="JRP735" s="546"/>
      <c r="JRQ735" s="89"/>
      <c r="JRR735" s="89"/>
      <c r="JRS735" s="546"/>
      <c r="JRT735" s="546"/>
      <c r="JRU735" s="546"/>
      <c r="JRV735" s="546"/>
      <c r="JRW735" s="546"/>
      <c r="JRX735" s="204"/>
      <c r="JRY735" s="108"/>
      <c r="JRZ735" s="546"/>
      <c r="JSA735" s="546"/>
      <c r="JSB735" s="546"/>
      <c r="JSC735" s="546"/>
      <c r="JSD735" s="546"/>
      <c r="JSE735" s="546"/>
      <c r="JSF735" s="546"/>
      <c r="JSG735" s="169"/>
      <c r="JSH735" s="169"/>
      <c r="JSI735" s="169"/>
      <c r="JSJ735" s="169"/>
      <c r="JSK735" s="169"/>
      <c r="JSL735" s="169"/>
      <c r="JSM735" s="169"/>
      <c r="JSN735" s="169"/>
      <c r="JSO735" s="169"/>
      <c r="JSP735" s="169"/>
      <c r="JSQ735" s="169"/>
      <c r="JSR735" s="169"/>
      <c r="JSS735" s="169"/>
      <c r="JST735" s="169"/>
      <c r="JSU735" s="169"/>
      <c r="JSV735" s="169"/>
      <c r="JSW735" s="169"/>
      <c r="JSX735" s="169"/>
      <c r="JSY735" s="169"/>
      <c r="JSZ735" s="169"/>
      <c r="JTA735" s="169"/>
      <c r="JTB735" s="169"/>
      <c r="JTC735" s="169"/>
      <c r="JTD735" s="169"/>
      <c r="JTE735" s="169"/>
      <c r="JTF735" s="169"/>
      <c r="JTG735" s="169"/>
      <c r="JTH735" s="169"/>
      <c r="JTI735" s="169"/>
      <c r="JTJ735" s="169"/>
      <c r="JTK735" s="169"/>
      <c r="JTL735" s="169"/>
      <c r="JTM735" s="169"/>
      <c r="JTN735" s="169"/>
      <c r="JTO735" s="169"/>
      <c r="JTP735" s="169"/>
      <c r="JTQ735" s="169"/>
      <c r="JTR735" s="169"/>
      <c r="JTS735" s="169"/>
      <c r="JTT735" s="169"/>
      <c r="JTU735" s="169"/>
      <c r="JTV735" s="169"/>
      <c r="JTW735" s="169"/>
      <c r="JTX735" s="169"/>
      <c r="JTY735" s="546"/>
      <c r="JTZ735" s="546"/>
      <c r="JUA735" s="546"/>
      <c r="JUB735" s="546"/>
      <c r="JUC735" s="546"/>
      <c r="JUD735" s="546"/>
      <c r="JUE735" s="546"/>
      <c r="JUF735" s="546"/>
      <c r="JUG735" s="546"/>
      <c r="JUH735" s="546"/>
      <c r="JUI735" s="546"/>
      <c r="JUJ735" s="546"/>
      <c r="JUK735" s="546"/>
      <c r="JUL735" s="546"/>
      <c r="JUM735" s="546"/>
      <c r="JUN735" s="546"/>
      <c r="JUO735" s="546"/>
      <c r="JUP735" s="546"/>
      <c r="JUQ735" s="546"/>
      <c r="JUR735" s="546"/>
      <c r="JUS735" s="546"/>
      <c r="JUT735" s="546"/>
      <c r="JUU735" s="546"/>
      <c r="JUV735" s="546"/>
      <c r="JUW735" s="89"/>
      <c r="JUX735" s="89"/>
      <c r="JUY735" s="89"/>
      <c r="JUZ735" s="89"/>
      <c r="JVA735" s="89"/>
      <c r="JVB735" s="546"/>
      <c r="JVC735" s="546"/>
      <c r="JVD735" s="89"/>
      <c r="JVE735" s="89"/>
      <c r="JVF735" s="546"/>
      <c r="JVG735" s="546"/>
      <c r="JVH735" s="89"/>
      <c r="JVI735" s="89"/>
      <c r="JVJ735" s="546"/>
      <c r="JVK735" s="546"/>
      <c r="JVL735" s="546"/>
      <c r="JVM735" s="546"/>
      <c r="JVN735" s="546"/>
      <c r="JVO735" s="546"/>
      <c r="JVP735" s="546"/>
      <c r="JVQ735" s="89"/>
      <c r="JVR735" s="89"/>
      <c r="JVS735" s="546"/>
      <c r="JVT735" s="546"/>
      <c r="JVU735" s="89"/>
      <c r="JVV735" s="89"/>
      <c r="JVW735" s="546"/>
      <c r="JVX735" s="546"/>
      <c r="JVY735" s="546"/>
      <c r="JVZ735" s="546"/>
      <c r="JWA735" s="546"/>
      <c r="JWB735" s="204"/>
      <c r="JWC735" s="108"/>
      <c r="JWD735" s="546"/>
      <c r="JWE735" s="546"/>
      <c r="JWF735" s="546"/>
      <c r="JWG735" s="546"/>
      <c r="JWH735" s="546"/>
      <c r="JWI735" s="546"/>
      <c r="JWJ735" s="546"/>
      <c r="JWK735" s="169"/>
      <c r="JWL735" s="169"/>
      <c r="JWM735" s="169"/>
      <c r="JWN735" s="169"/>
      <c r="JWO735" s="169"/>
      <c r="JWP735" s="169"/>
      <c r="JWQ735" s="169"/>
      <c r="JWR735" s="169"/>
      <c r="JWS735" s="169"/>
      <c r="JWT735" s="169"/>
      <c r="JWU735" s="169"/>
      <c r="JWV735" s="169"/>
      <c r="JWW735" s="169"/>
      <c r="JWX735" s="169"/>
      <c r="JWY735" s="169"/>
      <c r="JWZ735" s="169"/>
      <c r="JXA735" s="169"/>
      <c r="JXB735" s="169"/>
      <c r="JXC735" s="169"/>
      <c r="JXD735" s="169"/>
      <c r="JXE735" s="169"/>
      <c r="JXF735" s="169"/>
      <c r="JXG735" s="169"/>
      <c r="JXH735" s="169"/>
      <c r="JXI735" s="169"/>
      <c r="JXJ735" s="169"/>
      <c r="JXK735" s="169"/>
      <c r="JXL735" s="169"/>
      <c r="JXM735" s="169"/>
      <c r="JXN735" s="169"/>
      <c r="JXO735" s="169"/>
      <c r="JXP735" s="169"/>
      <c r="JXQ735" s="169"/>
      <c r="JXR735" s="169"/>
      <c r="JXS735" s="169"/>
      <c r="JXT735" s="169"/>
      <c r="JXU735" s="169"/>
      <c r="JXV735" s="169"/>
      <c r="JXW735" s="169"/>
      <c r="JXX735" s="169"/>
      <c r="JXY735" s="169"/>
      <c r="JXZ735" s="169"/>
      <c r="JYA735" s="169"/>
      <c r="JYB735" s="169"/>
      <c r="JYC735" s="546"/>
      <c r="JYD735" s="546"/>
      <c r="JYE735" s="546"/>
      <c r="JYF735" s="546"/>
      <c r="JYG735" s="546"/>
      <c r="JYH735" s="546"/>
      <c r="JYI735" s="546"/>
      <c r="JYJ735" s="546"/>
      <c r="JYK735" s="546"/>
      <c r="JYL735" s="546"/>
      <c r="JYM735" s="546"/>
      <c r="JYN735" s="546"/>
      <c r="JYO735" s="546"/>
      <c r="JYP735" s="546"/>
      <c r="JYQ735" s="546"/>
      <c r="JYR735" s="546"/>
      <c r="JYS735" s="546"/>
      <c r="JYT735" s="546"/>
      <c r="JYU735" s="546"/>
      <c r="JYV735" s="546"/>
      <c r="JYW735" s="546"/>
      <c r="JYX735" s="546"/>
      <c r="JYY735" s="546"/>
      <c r="JYZ735" s="546"/>
      <c r="JZA735" s="89"/>
      <c r="JZB735" s="89"/>
      <c r="JZC735" s="89"/>
      <c r="JZD735" s="89"/>
      <c r="JZE735" s="89"/>
      <c r="JZF735" s="546"/>
      <c r="JZG735" s="546"/>
      <c r="JZH735" s="89"/>
      <c r="JZI735" s="89"/>
      <c r="JZJ735" s="546"/>
      <c r="JZK735" s="546"/>
      <c r="JZL735" s="89"/>
      <c r="JZM735" s="89"/>
      <c r="JZN735" s="546"/>
      <c r="JZO735" s="546"/>
      <c r="JZP735" s="546"/>
      <c r="JZQ735" s="546"/>
      <c r="JZR735" s="546"/>
      <c r="JZS735" s="546"/>
      <c r="JZT735" s="546"/>
      <c r="JZU735" s="89"/>
      <c r="JZV735" s="89"/>
      <c r="JZW735" s="546"/>
      <c r="JZX735" s="546"/>
      <c r="JZY735" s="89"/>
      <c r="JZZ735" s="89"/>
      <c r="KAA735" s="546"/>
      <c r="KAB735" s="546"/>
      <c r="KAC735" s="546"/>
      <c r="KAD735" s="546"/>
      <c r="KAE735" s="546"/>
      <c r="KAF735" s="204"/>
      <c r="KAG735" s="108"/>
      <c r="KAH735" s="546"/>
      <c r="KAI735" s="546"/>
      <c r="KAJ735" s="546"/>
      <c r="KAK735" s="546"/>
      <c r="KAL735" s="546"/>
      <c r="KAM735" s="546"/>
      <c r="KAN735" s="546"/>
      <c r="KAO735" s="169"/>
      <c r="KAP735" s="169"/>
      <c r="KAQ735" s="169"/>
      <c r="KAR735" s="169"/>
      <c r="KAS735" s="169"/>
      <c r="KAT735" s="169"/>
      <c r="KAU735" s="169"/>
      <c r="KAV735" s="169"/>
      <c r="KAW735" s="169"/>
      <c r="KAX735" s="169"/>
      <c r="KAY735" s="169"/>
      <c r="KAZ735" s="169"/>
      <c r="KBA735" s="169"/>
      <c r="KBB735" s="169"/>
      <c r="KBC735" s="169"/>
      <c r="KBD735" s="169"/>
      <c r="KBE735" s="169"/>
      <c r="KBF735" s="169"/>
      <c r="KBG735" s="169"/>
      <c r="KBH735" s="169"/>
      <c r="KBI735" s="169"/>
      <c r="KBJ735" s="169"/>
      <c r="KBK735" s="169"/>
      <c r="KBL735" s="169"/>
      <c r="KBM735" s="169"/>
      <c r="KBN735" s="169"/>
      <c r="KBO735" s="169"/>
      <c r="KBP735" s="169"/>
      <c r="KBQ735" s="169"/>
      <c r="KBR735" s="169"/>
      <c r="KBS735" s="169"/>
      <c r="KBT735" s="169"/>
      <c r="KBU735" s="169"/>
      <c r="KBV735" s="169"/>
      <c r="KBW735" s="169"/>
      <c r="KBX735" s="169"/>
      <c r="KBY735" s="169"/>
      <c r="KBZ735" s="169"/>
      <c r="KCA735" s="169"/>
      <c r="KCB735" s="169"/>
      <c r="KCC735" s="169"/>
      <c r="KCD735" s="169"/>
      <c r="KCE735" s="169"/>
      <c r="KCF735" s="169"/>
      <c r="KCG735" s="546"/>
      <c r="KCH735" s="546"/>
      <c r="KCI735" s="546"/>
      <c r="KCJ735" s="546"/>
      <c r="KCK735" s="546"/>
      <c r="KCL735" s="546"/>
      <c r="KCM735" s="546"/>
      <c r="KCN735" s="546"/>
      <c r="KCO735" s="546"/>
      <c r="KCP735" s="546"/>
      <c r="KCQ735" s="546"/>
      <c r="KCR735" s="546"/>
      <c r="KCS735" s="546"/>
      <c r="KCT735" s="546"/>
      <c r="KCU735" s="546"/>
      <c r="KCV735" s="546"/>
      <c r="KCW735" s="546"/>
      <c r="KCX735" s="546"/>
      <c r="KCY735" s="546"/>
      <c r="KCZ735" s="546"/>
      <c r="KDA735" s="546"/>
      <c r="KDB735" s="546"/>
      <c r="KDC735" s="546"/>
      <c r="KDD735" s="546"/>
      <c r="KDE735" s="89"/>
      <c r="KDF735" s="89"/>
      <c r="KDG735" s="89"/>
      <c r="KDH735" s="89"/>
      <c r="KDI735" s="89"/>
      <c r="KDJ735" s="546"/>
      <c r="KDK735" s="546"/>
      <c r="KDL735" s="89"/>
      <c r="KDM735" s="89"/>
      <c r="KDN735" s="546"/>
      <c r="KDO735" s="546"/>
      <c r="KDP735" s="89"/>
      <c r="KDQ735" s="89"/>
      <c r="KDR735" s="546"/>
      <c r="KDS735" s="546"/>
      <c r="KDT735" s="546"/>
      <c r="KDU735" s="546"/>
      <c r="KDV735" s="546"/>
      <c r="KDW735" s="546"/>
      <c r="KDX735" s="546"/>
      <c r="KDY735" s="89"/>
      <c r="KDZ735" s="89"/>
      <c r="KEA735" s="546"/>
      <c r="KEB735" s="546"/>
      <c r="KEC735" s="89"/>
      <c r="KED735" s="89"/>
      <c r="KEE735" s="546"/>
      <c r="KEF735" s="546"/>
      <c r="KEG735" s="546"/>
      <c r="KEH735" s="546"/>
      <c r="KEI735" s="546"/>
      <c r="KEJ735" s="204"/>
      <c r="KEK735" s="108"/>
      <c r="KEL735" s="546"/>
      <c r="KEM735" s="546"/>
      <c r="KEN735" s="546"/>
      <c r="KEO735" s="546"/>
      <c r="KEP735" s="546"/>
      <c r="KEQ735" s="546"/>
      <c r="KER735" s="546"/>
      <c r="KES735" s="169"/>
      <c r="KET735" s="169"/>
      <c r="KEU735" s="169"/>
      <c r="KEV735" s="169"/>
      <c r="KEW735" s="169"/>
      <c r="KEX735" s="169"/>
      <c r="KEY735" s="169"/>
      <c r="KEZ735" s="169"/>
      <c r="KFA735" s="169"/>
      <c r="KFB735" s="169"/>
      <c r="KFC735" s="169"/>
      <c r="KFD735" s="169"/>
      <c r="KFE735" s="169"/>
      <c r="KFF735" s="169"/>
      <c r="KFG735" s="169"/>
      <c r="KFH735" s="169"/>
      <c r="KFI735" s="169"/>
      <c r="KFJ735" s="169"/>
      <c r="KFK735" s="169"/>
      <c r="KFL735" s="169"/>
      <c r="KFM735" s="169"/>
      <c r="KFN735" s="169"/>
      <c r="KFO735" s="169"/>
      <c r="KFP735" s="169"/>
      <c r="KFQ735" s="169"/>
      <c r="KFR735" s="169"/>
      <c r="KFS735" s="169"/>
      <c r="KFT735" s="169"/>
      <c r="KFU735" s="169"/>
      <c r="KFV735" s="169"/>
      <c r="KFW735" s="169"/>
      <c r="KFX735" s="169"/>
      <c r="KFY735" s="169"/>
      <c r="KFZ735" s="169"/>
      <c r="KGA735" s="169"/>
      <c r="KGB735" s="169"/>
      <c r="KGC735" s="169"/>
      <c r="KGD735" s="169"/>
      <c r="KGE735" s="169"/>
      <c r="KGF735" s="169"/>
      <c r="KGG735" s="169"/>
      <c r="KGH735" s="169"/>
      <c r="KGI735" s="169"/>
      <c r="KGJ735" s="169"/>
      <c r="KGK735" s="546"/>
      <c r="KGL735" s="546"/>
      <c r="KGM735" s="546"/>
      <c r="KGN735" s="546"/>
      <c r="KGO735" s="546"/>
      <c r="KGP735" s="546"/>
      <c r="KGQ735" s="546"/>
      <c r="KGR735" s="546"/>
      <c r="KGS735" s="546"/>
      <c r="KGT735" s="546"/>
      <c r="KGU735" s="546"/>
      <c r="KGV735" s="546"/>
      <c r="KGW735" s="546"/>
      <c r="KGX735" s="546"/>
      <c r="KGY735" s="546"/>
      <c r="KGZ735" s="546"/>
      <c r="KHA735" s="546"/>
      <c r="KHB735" s="546"/>
      <c r="KHC735" s="546"/>
      <c r="KHD735" s="546"/>
      <c r="KHE735" s="546"/>
      <c r="KHF735" s="546"/>
      <c r="KHG735" s="546"/>
      <c r="KHH735" s="546"/>
      <c r="KHI735" s="89"/>
      <c r="KHJ735" s="89"/>
      <c r="KHK735" s="89"/>
      <c r="KHL735" s="89"/>
      <c r="KHM735" s="89"/>
      <c r="KHN735" s="546"/>
      <c r="KHO735" s="546"/>
      <c r="KHP735" s="89"/>
      <c r="KHQ735" s="89"/>
      <c r="KHR735" s="546"/>
      <c r="KHS735" s="546"/>
      <c r="KHT735" s="89"/>
      <c r="KHU735" s="89"/>
      <c r="KHV735" s="546"/>
      <c r="KHW735" s="546"/>
      <c r="KHX735" s="546"/>
      <c r="KHY735" s="546"/>
      <c r="KHZ735" s="546"/>
      <c r="KIA735" s="546"/>
      <c r="KIB735" s="546"/>
      <c r="KIC735" s="89"/>
      <c r="KID735" s="89"/>
      <c r="KIE735" s="546"/>
      <c r="KIF735" s="546"/>
      <c r="KIG735" s="89"/>
      <c r="KIH735" s="89"/>
      <c r="KII735" s="546"/>
      <c r="KIJ735" s="546"/>
      <c r="KIK735" s="546"/>
      <c r="KIL735" s="546"/>
      <c r="KIM735" s="546"/>
      <c r="KIN735" s="204"/>
      <c r="KIO735" s="108"/>
      <c r="KIP735" s="546"/>
      <c r="KIQ735" s="546"/>
      <c r="KIR735" s="546"/>
      <c r="KIS735" s="546"/>
      <c r="KIT735" s="546"/>
      <c r="KIU735" s="546"/>
      <c r="KIV735" s="546"/>
      <c r="KIW735" s="169"/>
      <c r="KIX735" s="169"/>
      <c r="KIY735" s="169"/>
      <c r="KIZ735" s="169"/>
      <c r="KJA735" s="169"/>
      <c r="KJB735" s="169"/>
      <c r="KJC735" s="169"/>
      <c r="KJD735" s="169"/>
      <c r="KJE735" s="169"/>
      <c r="KJF735" s="169"/>
      <c r="KJG735" s="169"/>
      <c r="KJH735" s="169"/>
      <c r="KJI735" s="169"/>
      <c r="KJJ735" s="169"/>
      <c r="KJK735" s="169"/>
      <c r="KJL735" s="169"/>
      <c r="KJM735" s="169"/>
      <c r="KJN735" s="169"/>
      <c r="KJO735" s="169"/>
      <c r="KJP735" s="169"/>
      <c r="KJQ735" s="169"/>
      <c r="KJR735" s="169"/>
      <c r="KJS735" s="169"/>
      <c r="KJT735" s="169"/>
      <c r="KJU735" s="169"/>
      <c r="KJV735" s="169"/>
      <c r="KJW735" s="169"/>
      <c r="KJX735" s="169"/>
      <c r="KJY735" s="169"/>
      <c r="KJZ735" s="169"/>
      <c r="KKA735" s="169"/>
      <c r="KKB735" s="169"/>
      <c r="KKC735" s="169"/>
      <c r="KKD735" s="169"/>
      <c r="KKE735" s="169"/>
      <c r="KKF735" s="169"/>
      <c r="KKG735" s="169"/>
      <c r="KKH735" s="169"/>
      <c r="KKI735" s="169"/>
      <c r="KKJ735" s="169"/>
      <c r="KKK735" s="169"/>
      <c r="KKL735" s="169"/>
      <c r="KKM735" s="169"/>
      <c r="KKN735" s="169"/>
      <c r="KKO735" s="546"/>
      <c r="KKP735" s="546"/>
      <c r="KKQ735" s="546"/>
      <c r="KKR735" s="546"/>
      <c r="KKS735" s="546"/>
      <c r="KKT735" s="546"/>
      <c r="KKU735" s="546"/>
      <c r="KKV735" s="546"/>
      <c r="KKW735" s="546"/>
      <c r="KKX735" s="546"/>
      <c r="KKY735" s="546"/>
      <c r="KKZ735" s="546"/>
      <c r="KLA735" s="546"/>
      <c r="KLB735" s="546"/>
      <c r="KLC735" s="546"/>
      <c r="KLD735" s="546"/>
      <c r="KLE735" s="546"/>
      <c r="KLF735" s="546"/>
      <c r="KLG735" s="546"/>
      <c r="KLH735" s="546"/>
      <c r="KLI735" s="546"/>
      <c r="KLJ735" s="546"/>
      <c r="KLK735" s="546"/>
      <c r="KLL735" s="546"/>
      <c r="KLM735" s="89"/>
      <c r="KLN735" s="89"/>
      <c r="KLO735" s="89"/>
      <c r="KLP735" s="89"/>
      <c r="KLQ735" s="89"/>
      <c r="KLR735" s="546"/>
      <c r="KLS735" s="546"/>
      <c r="KLT735" s="89"/>
      <c r="KLU735" s="89"/>
      <c r="KLV735" s="546"/>
      <c r="KLW735" s="546"/>
      <c r="KLX735" s="89"/>
      <c r="KLY735" s="89"/>
      <c r="KLZ735" s="546"/>
      <c r="KMA735" s="546"/>
      <c r="KMB735" s="546"/>
      <c r="KMC735" s="546"/>
      <c r="KMD735" s="546"/>
      <c r="KME735" s="546"/>
      <c r="KMF735" s="546"/>
      <c r="KMG735" s="89"/>
      <c r="KMH735" s="89"/>
      <c r="KMI735" s="546"/>
      <c r="KMJ735" s="546"/>
      <c r="KMK735" s="89"/>
      <c r="KML735" s="89"/>
      <c r="KMM735" s="546"/>
      <c r="KMN735" s="546"/>
      <c r="KMO735" s="546"/>
      <c r="KMP735" s="546"/>
      <c r="KMQ735" s="546"/>
      <c r="KMR735" s="204"/>
      <c r="KMS735" s="108"/>
      <c r="KMT735" s="546"/>
      <c r="KMU735" s="546"/>
      <c r="KMV735" s="546"/>
      <c r="KMW735" s="546"/>
      <c r="KMX735" s="546"/>
      <c r="KMY735" s="546"/>
      <c r="KMZ735" s="546"/>
      <c r="KNA735" s="169"/>
      <c r="KNB735" s="169"/>
      <c r="KNC735" s="169"/>
      <c r="KND735" s="169"/>
      <c r="KNE735" s="169"/>
      <c r="KNF735" s="169"/>
      <c r="KNG735" s="169"/>
      <c r="KNH735" s="169"/>
      <c r="KNI735" s="169"/>
      <c r="KNJ735" s="169"/>
      <c r="KNK735" s="169"/>
      <c r="KNL735" s="169"/>
      <c r="KNM735" s="169"/>
      <c r="KNN735" s="169"/>
      <c r="KNO735" s="169"/>
      <c r="KNP735" s="169"/>
      <c r="KNQ735" s="169"/>
      <c r="KNR735" s="169"/>
      <c r="KNS735" s="169"/>
      <c r="KNT735" s="169"/>
      <c r="KNU735" s="169"/>
      <c r="KNV735" s="169"/>
      <c r="KNW735" s="169"/>
      <c r="KNX735" s="169"/>
      <c r="KNY735" s="169"/>
      <c r="KNZ735" s="169"/>
      <c r="KOA735" s="169"/>
      <c r="KOB735" s="169"/>
      <c r="KOC735" s="169"/>
      <c r="KOD735" s="169"/>
      <c r="KOE735" s="169"/>
      <c r="KOF735" s="169"/>
      <c r="KOG735" s="169"/>
      <c r="KOH735" s="169"/>
      <c r="KOI735" s="169"/>
      <c r="KOJ735" s="169"/>
      <c r="KOK735" s="169"/>
      <c r="KOL735" s="169"/>
      <c r="KOM735" s="169"/>
      <c r="KON735" s="169"/>
      <c r="KOO735" s="169"/>
      <c r="KOP735" s="169"/>
      <c r="KOQ735" s="169"/>
      <c r="KOR735" s="169"/>
      <c r="KOS735" s="546"/>
      <c r="KOT735" s="546"/>
      <c r="KOU735" s="546"/>
      <c r="KOV735" s="546"/>
      <c r="KOW735" s="546"/>
      <c r="KOX735" s="546"/>
      <c r="KOY735" s="546"/>
      <c r="KOZ735" s="546"/>
      <c r="KPA735" s="546"/>
      <c r="KPB735" s="546"/>
      <c r="KPC735" s="546"/>
      <c r="KPD735" s="546"/>
      <c r="KPE735" s="546"/>
      <c r="KPF735" s="546"/>
      <c r="KPG735" s="546"/>
      <c r="KPH735" s="546"/>
      <c r="KPI735" s="546"/>
      <c r="KPJ735" s="546"/>
      <c r="KPK735" s="546"/>
      <c r="KPL735" s="546"/>
      <c r="KPM735" s="546"/>
      <c r="KPN735" s="546"/>
      <c r="KPO735" s="546"/>
      <c r="KPP735" s="546"/>
      <c r="KPQ735" s="89"/>
      <c r="KPR735" s="89"/>
      <c r="KPS735" s="89"/>
      <c r="KPT735" s="89"/>
      <c r="KPU735" s="89"/>
      <c r="KPV735" s="546"/>
      <c r="KPW735" s="546"/>
      <c r="KPX735" s="89"/>
      <c r="KPY735" s="89"/>
      <c r="KPZ735" s="546"/>
      <c r="KQA735" s="546"/>
      <c r="KQB735" s="89"/>
      <c r="KQC735" s="89"/>
      <c r="KQD735" s="546"/>
      <c r="KQE735" s="546"/>
      <c r="KQF735" s="546"/>
      <c r="KQG735" s="546"/>
      <c r="KQH735" s="546"/>
      <c r="KQI735" s="546"/>
      <c r="KQJ735" s="546"/>
      <c r="KQK735" s="89"/>
      <c r="KQL735" s="89"/>
      <c r="KQM735" s="546"/>
      <c r="KQN735" s="546"/>
      <c r="KQO735" s="89"/>
      <c r="KQP735" s="89"/>
      <c r="KQQ735" s="546"/>
      <c r="KQR735" s="546"/>
      <c r="KQS735" s="546"/>
      <c r="KQT735" s="546"/>
      <c r="KQU735" s="546"/>
      <c r="KQV735" s="204"/>
      <c r="KQW735" s="108"/>
      <c r="KQX735" s="546"/>
      <c r="KQY735" s="546"/>
      <c r="KQZ735" s="546"/>
      <c r="KRA735" s="546"/>
      <c r="KRB735" s="546"/>
      <c r="KRC735" s="546"/>
      <c r="KRD735" s="546"/>
      <c r="KRE735" s="169"/>
      <c r="KRF735" s="169"/>
      <c r="KRG735" s="169"/>
      <c r="KRH735" s="169"/>
      <c r="KRI735" s="169"/>
      <c r="KRJ735" s="169"/>
      <c r="KRK735" s="169"/>
      <c r="KRL735" s="169"/>
      <c r="KRM735" s="169"/>
      <c r="KRN735" s="169"/>
      <c r="KRO735" s="169"/>
      <c r="KRP735" s="169"/>
      <c r="KRQ735" s="169"/>
      <c r="KRR735" s="169"/>
      <c r="KRS735" s="169"/>
      <c r="KRT735" s="169"/>
      <c r="KRU735" s="169"/>
      <c r="KRV735" s="169"/>
      <c r="KRW735" s="169"/>
      <c r="KRX735" s="169"/>
      <c r="KRY735" s="169"/>
      <c r="KRZ735" s="169"/>
      <c r="KSA735" s="169"/>
      <c r="KSB735" s="169"/>
      <c r="KSC735" s="169"/>
      <c r="KSD735" s="169"/>
      <c r="KSE735" s="169"/>
      <c r="KSF735" s="169"/>
      <c r="KSG735" s="169"/>
      <c r="KSH735" s="169"/>
      <c r="KSI735" s="169"/>
      <c r="KSJ735" s="169"/>
      <c r="KSK735" s="169"/>
      <c r="KSL735" s="169"/>
      <c r="KSM735" s="169"/>
      <c r="KSN735" s="169"/>
      <c r="KSO735" s="169"/>
      <c r="KSP735" s="169"/>
      <c r="KSQ735" s="169"/>
      <c r="KSR735" s="169"/>
      <c r="KSS735" s="169"/>
      <c r="KST735" s="169"/>
      <c r="KSU735" s="169"/>
      <c r="KSV735" s="169"/>
      <c r="KSW735" s="546"/>
      <c r="KSX735" s="546"/>
      <c r="KSY735" s="546"/>
      <c r="KSZ735" s="546"/>
      <c r="KTA735" s="546"/>
      <c r="KTB735" s="546"/>
      <c r="KTC735" s="546"/>
      <c r="KTD735" s="546"/>
      <c r="KTE735" s="546"/>
      <c r="KTF735" s="546"/>
      <c r="KTG735" s="546"/>
      <c r="KTH735" s="546"/>
      <c r="KTI735" s="546"/>
      <c r="KTJ735" s="546"/>
      <c r="KTK735" s="546"/>
      <c r="KTL735" s="546"/>
      <c r="KTM735" s="546"/>
      <c r="KTN735" s="546"/>
      <c r="KTO735" s="546"/>
      <c r="KTP735" s="546"/>
      <c r="KTQ735" s="546"/>
      <c r="KTR735" s="546"/>
      <c r="KTS735" s="546"/>
      <c r="KTT735" s="546"/>
      <c r="KTU735" s="89"/>
      <c r="KTV735" s="89"/>
      <c r="KTW735" s="89"/>
      <c r="KTX735" s="89"/>
      <c r="KTY735" s="89"/>
      <c r="KTZ735" s="546"/>
      <c r="KUA735" s="546"/>
      <c r="KUB735" s="89"/>
      <c r="KUC735" s="89"/>
      <c r="KUD735" s="546"/>
      <c r="KUE735" s="546"/>
      <c r="KUF735" s="89"/>
      <c r="KUG735" s="89"/>
      <c r="KUH735" s="546"/>
      <c r="KUI735" s="546"/>
      <c r="KUJ735" s="546"/>
      <c r="KUK735" s="546"/>
      <c r="KUL735" s="546"/>
      <c r="KUM735" s="546"/>
      <c r="KUN735" s="546"/>
      <c r="KUO735" s="89"/>
      <c r="KUP735" s="89"/>
      <c r="KUQ735" s="546"/>
      <c r="KUR735" s="546"/>
      <c r="KUS735" s="89"/>
      <c r="KUT735" s="89"/>
      <c r="KUU735" s="546"/>
      <c r="KUV735" s="546"/>
      <c r="KUW735" s="546"/>
      <c r="KUX735" s="546"/>
      <c r="KUY735" s="546"/>
      <c r="KUZ735" s="204"/>
      <c r="KVA735" s="108"/>
      <c r="KVB735" s="546"/>
      <c r="KVC735" s="546"/>
      <c r="KVD735" s="546"/>
      <c r="KVE735" s="546"/>
      <c r="KVF735" s="546"/>
      <c r="KVG735" s="546"/>
      <c r="KVH735" s="546"/>
      <c r="KVI735" s="169"/>
      <c r="KVJ735" s="169"/>
      <c r="KVK735" s="169"/>
      <c r="KVL735" s="169"/>
      <c r="KVM735" s="169"/>
      <c r="KVN735" s="169"/>
      <c r="KVO735" s="169"/>
      <c r="KVP735" s="169"/>
      <c r="KVQ735" s="169"/>
      <c r="KVR735" s="169"/>
      <c r="KVS735" s="169"/>
      <c r="KVT735" s="169"/>
      <c r="KVU735" s="169"/>
      <c r="KVV735" s="169"/>
      <c r="KVW735" s="169"/>
      <c r="KVX735" s="169"/>
      <c r="KVY735" s="169"/>
      <c r="KVZ735" s="169"/>
      <c r="KWA735" s="169"/>
      <c r="KWB735" s="169"/>
      <c r="KWC735" s="169"/>
      <c r="KWD735" s="169"/>
      <c r="KWE735" s="169"/>
      <c r="KWF735" s="169"/>
      <c r="KWG735" s="169"/>
      <c r="KWH735" s="169"/>
      <c r="KWI735" s="169"/>
      <c r="KWJ735" s="169"/>
      <c r="KWK735" s="169"/>
      <c r="KWL735" s="169"/>
      <c r="KWM735" s="169"/>
      <c r="KWN735" s="169"/>
      <c r="KWO735" s="169"/>
      <c r="KWP735" s="169"/>
      <c r="KWQ735" s="169"/>
      <c r="KWR735" s="169"/>
      <c r="KWS735" s="169"/>
      <c r="KWT735" s="169"/>
      <c r="KWU735" s="169"/>
      <c r="KWV735" s="169"/>
      <c r="KWW735" s="169"/>
      <c r="KWX735" s="169"/>
      <c r="KWY735" s="169"/>
      <c r="KWZ735" s="169"/>
      <c r="KXA735" s="546"/>
      <c r="KXB735" s="546"/>
      <c r="KXC735" s="546"/>
      <c r="KXD735" s="546"/>
      <c r="KXE735" s="546"/>
      <c r="KXF735" s="546"/>
      <c r="KXG735" s="546"/>
      <c r="KXH735" s="546"/>
      <c r="KXI735" s="546"/>
      <c r="KXJ735" s="546"/>
      <c r="KXK735" s="546"/>
      <c r="KXL735" s="546"/>
      <c r="KXM735" s="546"/>
      <c r="KXN735" s="546"/>
      <c r="KXO735" s="546"/>
      <c r="KXP735" s="546"/>
      <c r="KXQ735" s="546"/>
      <c r="KXR735" s="546"/>
      <c r="KXS735" s="546"/>
      <c r="KXT735" s="546"/>
      <c r="KXU735" s="546"/>
      <c r="KXV735" s="546"/>
      <c r="KXW735" s="546"/>
      <c r="KXX735" s="546"/>
      <c r="KXY735" s="89"/>
      <c r="KXZ735" s="89"/>
      <c r="KYA735" s="89"/>
      <c r="KYB735" s="89"/>
      <c r="KYC735" s="89"/>
      <c r="KYD735" s="546"/>
      <c r="KYE735" s="546"/>
      <c r="KYF735" s="89"/>
      <c r="KYG735" s="89"/>
      <c r="KYH735" s="546"/>
      <c r="KYI735" s="546"/>
      <c r="KYJ735" s="89"/>
      <c r="KYK735" s="89"/>
      <c r="KYL735" s="546"/>
      <c r="KYM735" s="546"/>
      <c r="KYN735" s="546"/>
      <c r="KYO735" s="546"/>
      <c r="KYP735" s="546"/>
      <c r="KYQ735" s="546"/>
      <c r="KYR735" s="546"/>
      <c r="KYS735" s="89"/>
      <c r="KYT735" s="89"/>
      <c r="KYU735" s="546"/>
      <c r="KYV735" s="546"/>
      <c r="KYW735" s="89"/>
      <c r="KYX735" s="89"/>
      <c r="KYY735" s="546"/>
      <c r="KYZ735" s="546"/>
      <c r="KZA735" s="546"/>
      <c r="KZB735" s="546"/>
      <c r="KZC735" s="546"/>
      <c r="KZD735" s="204"/>
      <c r="KZE735" s="108"/>
      <c r="KZF735" s="546"/>
      <c r="KZG735" s="546"/>
      <c r="KZH735" s="546"/>
      <c r="KZI735" s="546"/>
      <c r="KZJ735" s="546"/>
      <c r="KZK735" s="546"/>
      <c r="KZL735" s="546"/>
      <c r="KZM735" s="169"/>
      <c r="KZN735" s="169"/>
      <c r="KZO735" s="169"/>
      <c r="KZP735" s="169"/>
      <c r="KZQ735" s="169"/>
      <c r="KZR735" s="169"/>
      <c r="KZS735" s="169"/>
      <c r="KZT735" s="169"/>
      <c r="KZU735" s="169"/>
      <c r="KZV735" s="169"/>
      <c r="KZW735" s="169"/>
      <c r="KZX735" s="169"/>
      <c r="KZY735" s="169"/>
      <c r="KZZ735" s="169"/>
      <c r="LAA735" s="169"/>
      <c r="LAB735" s="169"/>
      <c r="LAC735" s="169"/>
      <c r="LAD735" s="169"/>
      <c r="LAE735" s="169"/>
      <c r="LAF735" s="169"/>
      <c r="LAG735" s="169"/>
      <c r="LAH735" s="169"/>
      <c r="LAI735" s="169"/>
      <c r="LAJ735" s="169"/>
      <c r="LAK735" s="169"/>
      <c r="LAL735" s="169"/>
      <c r="LAM735" s="169"/>
      <c r="LAN735" s="169"/>
      <c r="LAO735" s="169"/>
      <c r="LAP735" s="169"/>
      <c r="LAQ735" s="169"/>
      <c r="LAR735" s="169"/>
      <c r="LAS735" s="169"/>
      <c r="LAT735" s="169"/>
      <c r="LAU735" s="169"/>
      <c r="LAV735" s="169"/>
      <c r="LAW735" s="169"/>
      <c r="LAX735" s="169"/>
      <c r="LAY735" s="169"/>
      <c r="LAZ735" s="169"/>
      <c r="LBA735" s="169"/>
      <c r="LBB735" s="169"/>
      <c r="LBC735" s="169"/>
      <c r="LBD735" s="169"/>
      <c r="LBE735" s="546"/>
      <c r="LBF735" s="546"/>
      <c r="LBG735" s="546"/>
      <c r="LBH735" s="546"/>
      <c r="LBI735" s="546"/>
      <c r="LBJ735" s="546"/>
      <c r="LBK735" s="546"/>
      <c r="LBL735" s="546"/>
      <c r="LBM735" s="546"/>
      <c r="LBN735" s="546"/>
      <c r="LBO735" s="546"/>
      <c r="LBP735" s="546"/>
      <c r="LBQ735" s="546"/>
      <c r="LBR735" s="546"/>
      <c r="LBS735" s="546"/>
      <c r="LBT735" s="546"/>
      <c r="LBU735" s="546"/>
      <c r="LBV735" s="546"/>
      <c r="LBW735" s="546"/>
      <c r="LBX735" s="546"/>
      <c r="LBY735" s="546"/>
      <c r="LBZ735" s="546"/>
      <c r="LCA735" s="546"/>
      <c r="LCB735" s="546"/>
      <c r="LCC735" s="89"/>
      <c r="LCD735" s="89"/>
      <c r="LCE735" s="89"/>
      <c r="LCF735" s="89"/>
      <c r="LCG735" s="89"/>
      <c r="LCH735" s="546"/>
      <c r="LCI735" s="546"/>
      <c r="LCJ735" s="89"/>
      <c r="LCK735" s="89"/>
      <c r="LCL735" s="546"/>
      <c r="LCM735" s="546"/>
      <c r="LCN735" s="89"/>
      <c r="LCO735" s="89"/>
      <c r="LCP735" s="546"/>
      <c r="LCQ735" s="546"/>
      <c r="LCR735" s="546"/>
      <c r="LCS735" s="546"/>
      <c r="LCT735" s="546"/>
      <c r="LCU735" s="546"/>
      <c r="LCV735" s="546"/>
      <c r="LCW735" s="89"/>
      <c r="LCX735" s="89"/>
      <c r="LCY735" s="546"/>
      <c r="LCZ735" s="546"/>
      <c r="LDA735" s="89"/>
      <c r="LDB735" s="89"/>
      <c r="LDC735" s="546"/>
      <c r="LDD735" s="546"/>
      <c r="LDE735" s="546"/>
      <c r="LDF735" s="546"/>
      <c r="LDG735" s="546"/>
      <c r="LDH735" s="204"/>
      <c r="LDI735" s="108"/>
      <c r="LDJ735" s="546"/>
      <c r="LDK735" s="546"/>
      <c r="LDL735" s="546"/>
      <c r="LDM735" s="546"/>
      <c r="LDN735" s="546"/>
      <c r="LDO735" s="546"/>
      <c r="LDP735" s="546"/>
      <c r="LDQ735" s="169"/>
      <c r="LDR735" s="169"/>
      <c r="LDS735" s="169"/>
      <c r="LDT735" s="169"/>
      <c r="LDU735" s="169"/>
      <c r="LDV735" s="169"/>
      <c r="LDW735" s="169"/>
      <c r="LDX735" s="169"/>
      <c r="LDY735" s="169"/>
      <c r="LDZ735" s="169"/>
      <c r="LEA735" s="169"/>
      <c r="LEB735" s="169"/>
      <c r="LEC735" s="169"/>
      <c r="LED735" s="169"/>
      <c r="LEE735" s="169"/>
      <c r="LEF735" s="169"/>
      <c r="LEG735" s="169"/>
      <c r="LEH735" s="169"/>
      <c r="LEI735" s="169"/>
      <c r="LEJ735" s="169"/>
      <c r="LEK735" s="169"/>
      <c r="LEL735" s="169"/>
      <c r="LEM735" s="169"/>
      <c r="LEN735" s="169"/>
      <c r="LEO735" s="169"/>
      <c r="LEP735" s="169"/>
      <c r="LEQ735" s="169"/>
      <c r="LER735" s="169"/>
      <c r="LES735" s="169"/>
      <c r="LET735" s="169"/>
      <c r="LEU735" s="169"/>
      <c r="LEV735" s="169"/>
      <c r="LEW735" s="169"/>
      <c r="LEX735" s="169"/>
      <c r="LEY735" s="169"/>
      <c r="LEZ735" s="169"/>
      <c r="LFA735" s="169"/>
      <c r="LFB735" s="169"/>
      <c r="LFC735" s="169"/>
      <c r="LFD735" s="169"/>
      <c r="LFE735" s="169"/>
      <c r="LFF735" s="169"/>
      <c r="LFG735" s="169"/>
      <c r="LFH735" s="169"/>
      <c r="LFI735" s="546"/>
      <c r="LFJ735" s="546"/>
      <c r="LFK735" s="546"/>
      <c r="LFL735" s="546"/>
      <c r="LFM735" s="546"/>
      <c r="LFN735" s="546"/>
      <c r="LFO735" s="546"/>
      <c r="LFP735" s="546"/>
      <c r="LFQ735" s="546"/>
      <c r="LFR735" s="546"/>
      <c r="LFS735" s="546"/>
      <c r="LFT735" s="546"/>
      <c r="LFU735" s="546"/>
      <c r="LFV735" s="546"/>
      <c r="LFW735" s="546"/>
      <c r="LFX735" s="546"/>
      <c r="LFY735" s="546"/>
      <c r="LFZ735" s="546"/>
      <c r="LGA735" s="546"/>
      <c r="LGB735" s="546"/>
      <c r="LGC735" s="546"/>
      <c r="LGD735" s="546"/>
      <c r="LGE735" s="546"/>
      <c r="LGF735" s="546"/>
      <c r="LGG735" s="89"/>
      <c r="LGH735" s="89"/>
      <c r="LGI735" s="89"/>
      <c r="LGJ735" s="89"/>
      <c r="LGK735" s="89"/>
      <c r="LGL735" s="546"/>
      <c r="LGM735" s="546"/>
      <c r="LGN735" s="89"/>
      <c r="LGO735" s="89"/>
      <c r="LGP735" s="546"/>
      <c r="LGQ735" s="546"/>
      <c r="LGR735" s="89"/>
      <c r="LGS735" s="89"/>
      <c r="LGT735" s="546"/>
      <c r="LGU735" s="546"/>
      <c r="LGV735" s="546"/>
      <c r="LGW735" s="546"/>
      <c r="LGX735" s="546"/>
      <c r="LGY735" s="546"/>
      <c r="LGZ735" s="546"/>
      <c r="LHA735" s="89"/>
      <c r="LHB735" s="89"/>
      <c r="LHC735" s="546"/>
      <c r="LHD735" s="546"/>
      <c r="LHE735" s="89"/>
      <c r="LHF735" s="89"/>
      <c r="LHG735" s="546"/>
      <c r="LHH735" s="546"/>
      <c r="LHI735" s="546"/>
      <c r="LHJ735" s="546"/>
      <c r="LHK735" s="546"/>
      <c r="LHL735" s="204"/>
      <c r="LHM735" s="108"/>
      <c r="LHN735" s="546"/>
      <c r="LHO735" s="546"/>
      <c r="LHP735" s="546"/>
      <c r="LHQ735" s="546"/>
      <c r="LHR735" s="546"/>
      <c r="LHS735" s="546"/>
      <c r="LHT735" s="546"/>
      <c r="LHU735" s="169"/>
      <c r="LHV735" s="169"/>
      <c r="LHW735" s="169"/>
      <c r="LHX735" s="169"/>
      <c r="LHY735" s="169"/>
      <c r="LHZ735" s="169"/>
      <c r="LIA735" s="169"/>
      <c r="LIB735" s="169"/>
      <c r="LIC735" s="169"/>
      <c r="LID735" s="169"/>
      <c r="LIE735" s="169"/>
      <c r="LIF735" s="169"/>
      <c r="LIG735" s="169"/>
      <c r="LIH735" s="169"/>
      <c r="LII735" s="169"/>
      <c r="LIJ735" s="169"/>
      <c r="LIK735" s="169"/>
      <c r="LIL735" s="169"/>
      <c r="LIM735" s="169"/>
      <c r="LIN735" s="169"/>
      <c r="LIO735" s="169"/>
      <c r="LIP735" s="169"/>
      <c r="LIQ735" s="169"/>
      <c r="LIR735" s="169"/>
      <c r="LIS735" s="169"/>
      <c r="LIT735" s="169"/>
      <c r="LIU735" s="169"/>
      <c r="LIV735" s="169"/>
      <c r="LIW735" s="169"/>
      <c r="LIX735" s="169"/>
      <c r="LIY735" s="169"/>
      <c r="LIZ735" s="169"/>
      <c r="LJA735" s="169"/>
      <c r="LJB735" s="169"/>
      <c r="LJC735" s="169"/>
      <c r="LJD735" s="169"/>
      <c r="LJE735" s="169"/>
      <c r="LJF735" s="169"/>
      <c r="LJG735" s="169"/>
      <c r="LJH735" s="169"/>
      <c r="LJI735" s="169"/>
      <c r="LJJ735" s="169"/>
      <c r="LJK735" s="169"/>
      <c r="LJL735" s="169"/>
      <c r="LJM735" s="546"/>
      <c r="LJN735" s="546"/>
      <c r="LJO735" s="546"/>
      <c r="LJP735" s="546"/>
      <c r="LJQ735" s="546"/>
      <c r="LJR735" s="546"/>
      <c r="LJS735" s="546"/>
      <c r="LJT735" s="546"/>
      <c r="LJU735" s="546"/>
      <c r="LJV735" s="546"/>
      <c r="LJW735" s="546"/>
      <c r="LJX735" s="546"/>
      <c r="LJY735" s="546"/>
      <c r="LJZ735" s="546"/>
      <c r="LKA735" s="546"/>
      <c r="LKB735" s="546"/>
      <c r="LKC735" s="546"/>
      <c r="LKD735" s="546"/>
      <c r="LKE735" s="546"/>
      <c r="LKF735" s="546"/>
      <c r="LKG735" s="546"/>
      <c r="LKH735" s="546"/>
      <c r="LKI735" s="546"/>
      <c r="LKJ735" s="546"/>
      <c r="LKK735" s="89"/>
      <c r="LKL735" s="89"/>
      <c r="LKM735" s="89"/>
      <c r="LKN735" s="89"/>
      <c r="LKO735" s="89"/>
      <c r="LKP735" s="546"/>
      <c r="LKQ735" s="546"/>
      <c r="LKR735" s="89"/>
      <c r="LKS735" s="89"/>
      <c r="LKT735" s="546"/>
      <c r="LKU735" s="546"/>
      <c r="LKV735" s="89"/>
      <c r="LKW735" s="89"/>
      <c r="LKX735" s="546"/>
      <c r="LKY735" s="546"/>
      <c r="LKZ735" s="546"/>
      <c r="LLA735" s="546"/>
      <c r="LLB735" s="546"/>
      <c r="LLC735" s="546"/>
      <c r="LLD735" s="546"/>
      <c r="LLE735" s="89"/>
      <c r="LLF735" s="89"/>
      <c r="LLG735" s="546"/>
      <c r="LLH735" s="546"/>
      <c r="LLI735" s="89"/>
      <c r="LLJ735" s="89"/>
      <c r="LLK735" s="546"/>
      <c r="LLL735" s="546"/>
      <c r="LLM735" s="546"/>
      <c r="LLN735" s="546"/>
      <c r="LLO735" s="546"/>
      <c r="LLP735" s="204"/>
      <c r="LLQ735" s="108"/>
      <c r="LLR735" s="546"/>
      <c r="LLS735" s="546"/>
      <c r="LLT735" s="546"/>
      <c r="LLU735" s="546"/>
      <c r="LLV735" s="546"/>
      <c r="LLW735" s="546"/>
      <c r="LLX735" s="546"/>
      <c r="LLY735" s="169"/>
      <c r="LLZ735" s="169"/>
      <c r="LMA735" s="169"/>
      <c r="LMB735" s="169"/>
      <c r="LMC735" s="169"/>
      <c r="LMD735" s="169"/>
      <c r="LME735" s="169"/>
      <c r="LMF735" s="169"/>
      <c r="LMG735" s="169"/>
      <c r="LMH735" s="169"/>
      <c r="LMI735" s="169"/>
      <c r="LMJ735" s="169"/>
      <c r="LMK735" s="169"/>
      <c r="LML735" s="169"/>
      <c r="LMM735" s="169"/>
      <c r="LMN735" s="169"/>
      <c r="LMO735" s="169"/>
      <c r="LMP735" s="169"/>
      <c r="LMQ735" s="169"/>
      <c r="LMR735" s="169"/>
      <c r="LMS735" s="169"/>
      <c r="LMT735" s="169"/>
      <c r="LMU735" s="169"/>
      <c r="LMV735" s="169"/>
      <c r="LMW735" s="169"/>
      <c r="LMX735" s="169"/>
      <c r="LMY735" s="169"/>
      <c r="LMZ735" s="169"/>
      <c r="LNA735" s="169"/>
      <c r="LNB735" s="169"/>
      <c r="LNC735" s="169"/>
      <c r="LND735" s="169"/>
      <c r="LNE735" s="169"/>
      <c r="LNF735" s="169"/>
      <c r="LNG735" s="169"/>
      <c r="LNH735" s="169"/>
      <c r="LNI735" s="169"/>
      <c r="LNJ735" s="169"/>
      <c r="LNK735" s="169"/>
      <c r="LNL735" s="169"/>
      <c r="LNM735" s="169"/>
      <c r="LNN735" s="169"/>
      <c r="LNO735" s="169"/>
      <c r="LNP735" s="169"/>
      <c r="LNQ735" s="546"/>
      <c r="LNR735" s="546"/>
      <c r="LNS735" s="546"/>
      <c r="LNT735" s="546"/>
      <c r="LNU735" s="546"/>
      <c r="LNV735" s="546"/>
      <c r="LNW735" s="546"/>
      <c r="LNX735" s="546"/>
      <c r="LNY735" s="546"/>
      <c r="LNZ735" s="546"/>
      <c r="LOA735" s="546"/>
      <c r="LOB735" s="546"/>
      <c r="LOC735" s="546"/>
      <c r="LOD735" s="546"/>
      <c r="LOE735" s="546"/>
      <c r="LOF735" s="546"/>
      <c r="LOG735" s="546"/>
      <c r="LOH735" s="546"/>
      <c r="LOI735" s="546"/>
      <c r="LOJ735" s="546"/>
      <c r="LOK735" s="546"/>
      <c r="LOL735" s="546"/>
      <c r="LOM735" s="546"/>
      <c r="LON735" s="546"/>
      <c r="LOO735" s="89"/>
      <c r="LOP735" s="89"/>
      <c r="LOQ735" s="89"/>
      <c r="LOR735" s="89"/>
      <c r="LOS735" s="89"/>
      <c r="LOT735" s="546"/>
      <c r="LOU735" s="546"/>
      <c r="LOV735" s="89"/>
      <c r="LOW735" s="89"/>
      <c r="LOX735" s="546"/>
      <c r="LOY735" s="546"/>
      <c r="LOZ735" s="89"/>
      <c r="LPA735" s="89"/>
      <c r="LPB735" s="546"/>
      <c r="LPC735" s="546"/>
      <c r="LPD735" s="546"/>
      <c r="LPE735" s="546"/>
      <c r="LPF735" s="546"/>
      <c r="LPG735" s="546"/>
      <c r="LPH735" s="546"/>
      <c r="LPI735" s="89"/>
      <c r="LPJ735" s="89"/>
      <c r="LPK735" s="546"/>
      <c r="LPL735" s="546"/>
      <c r="LPM735" s="89"/>
      <c r="LPN735" s="89"/>
      <c r="LPO735" s="546"/>
      <c r="LPP735" s="546"/>
      <c r="LPQ735" s="546"/>
      <c r="LPR735" s="546"/>
      <c r="LPS735" s="546"/>
      <c r="LPT735" s="204"/>
      <c r="LPU735" s="108"/>
      <c r="LPV735" s="546"/>
      <c r="LPW735" s="546"/>
      <c r="LPX735" s="546"/>
      <c r="LPY735" s="546"/>
      <c r="LPZ735" s="546"/>
      <c r="LQA735" s="546"/>
      <c r="LQB735" s="546"/>
      <c r="LQC735" s="169"/>
      <c r="LQD735" s="169"/>
      <c r="LQE735" s="169"/>
      <c r="LQF735" s="169"/>
      <c r="LQG735" s="169"/>
      <c r="LQH735" s="169"/>
      <c r="LQI735" s="169"/>
      <c r="LQJ735" s="169"/>
      <c r="LQK735" s="169"/>
      <c r="LQL735" s="169"/>
      <c r="LQM735" s="169"/>
      <c r="LQN735" s="169"/>
      <c r="LQO735" s="169"/>
      <c r="LQP735" s="169"/>
      <c r="LQQ735" s="169"/>
      <c r="LQR735" s="169"/>
      <c r="LQS735" s="169"/>
      <c r="LQT735" s="169"/>
      <c r="LQU735" s="169"/>
      <c r="LQV735" s="169"/>
      <c r="LQW735" s="169"/>
      <c r="LQX735" s="169"/>
      <c r="LQY735" s="169"/>
      <c r="LQZ735" s="169"/>
      <c r="LRA735" s="169"/>
      <c r="LRB735" s="169"/>
      <c r="LRC735" s="169"/>
      <c r="LRD735" s="169"/>
      <c r="LRE735" s="169"/>
      <c r="LRF735" s="169"/>
      <c r="LRG735" s="169"/>
      <c r="LRH735" s="169"/>
      <c r="LRI735" s="169"/>
      <c r="LRJ735" s="169"/>
      <c r="LRK735" s="169"/>
      <c r="LRL735" s="169"/>
      <c r="LRM735" s="169"/>
      <c r="LRN735" s="169"/>
      <c r="LRO735" s="169"/>
      <c r="LRP735" s="169"/>
      <c r="LRQ735" s="169"/>
      <c r="LRR735" s="169"/>
      <c r="LRS735" s="169"/>
      <c r="LRT735" s="169"/>
      <c r="LRU735" s="546"/>
      <c r="LRV735" s="546"/>
      <c r="LRW735" s="546"/>
      <c r="LRX735" s="546"/>
      <c r="LRY735" s="546"/>
      <c r="LRZ735" s="546"/>
      <c r="LSA735" s="546"/>
      <c r="LSB735" s="546"/>
      <c r="LSC735" s="546"/>
      <c r="LSD735" s="546"/>
      <c r="LSE735" s="546"/>
      <c r="LSF735" s="546"/>
      <c r="LSG735" s="546"/>
      <c r="LSH735" s="546"/>
      <c r="LSI735" s="546"/>
      <c r="LSJ735" s="546"/>
      <c r="LSK735" s="546"/>
      <c r="LSL735" s="546"/>
      <c r="LSM735" s="546"/>
      <c r="LSN735" s="546"/>
      <c r="LSO735" s="546"/>
      <c r="LSP735" s="546"/>
      <c r="LSQ735" s="546"/>
      <c r="LSR735" s="546"/>
      <c r="LSS735" s="89"/>
      <c r="LST735" s="89"/>
      <c r="LSU735" s="89"/>
      <c r="LSV735" s="89"/>
      <c r="LSW735" s="89"/>
      <c r="LSX735" s="546"/>
      <c r="LSY735" s="546"/>
      <c r="LSZ735" s="89"/>
      <c r="LTA735" s="89"/>
      <c r="LTB735" s="546"/>
      <c r="LTC735" s="546"/>
      <c r="LTD735" s="89"/>
      <c r="LTE735" s="89"/>
      <c r="LTF735" s="546"/>
      <c r="LTG735" s="546"/>
      <c r="LTH735" s="546"/>
      <c r="LTI735" s="546"/>
      <c r="LTJ735" s="546"/>
      <c r="LTK735" s="546"/>
      <c r="LTL735" s="546"/>
      <c r="LTM735" s="89"/>
      <c r="LTN735" s="89"/>
      <c r="LTO735" s="546"/>
      <c r="LTP735" s="546"/>
      <c r="LTQ735" s="89"/>
      <c r="LTR735" s="89"/>
      <c r="LTS735" s="546"/>
      <c r="LTT735" s="546"/>
      <c r="LTU735" s="546"/>
      <c r="LTV735" s="546"/>
      <c r="LTW735" s="546"/>
      <c r="LTX735" s="204"/>
      <c r="LTY735" s="108"/>
      <c r="LTZ735" s="546"/>
      <c r="LUA735" s="546"/>
      <c r="LUB735" s="546"/>
      <c r="LUC735" s="546"/>
      <c r="LUD735" s="546"/>
      <c r="LUE735" s="546"/>
      <c r="LUF735" s="546"/>
      <c r="LUG735" s="169"/>
      <c r="LUH735" s="169"/>
      <c r="LUI735" s="169"/>
      <c r="LUJ735" s="169"/>
      <c r="LUK735" s="169"/>
      <c r="LUL735" s="169"/>
      <c r="LUM735" s="169"/>
      <c r="LUN735" s="169"/>
      <c r="LUO735" s="169"/>
      <c r="LUP735" s="169"/>
      <c r="LUQ735" s="169"/>
      <c r="LUR735" s="169"/>
      <c r="LUS735" s="169"/>
      <c r="LUT735" s="169"/>
      <c r="LUU735" s="169"/>
      <c r="LUV735" s="169"/>
      <c r="LUW735" s="169"/>
      <c r="LUX735" s="169"/>
      <c r="LUY735" s="169"/>
      <c r="LUZ735" s="169"/>
      <c r="LVA735" s="169"/>
      <c r="LVB735" s="169"/>
      <c r="LVC735" s="169"/>
      <c r="LVD735" s="169"/>
      <c r="LVE735" s="169"/>
      <c r="LVF735" s="169"/>
      <c r="LVG735" s="169"/>
      <c r="LVH735" s="169"/>
      <c r="LVI735" s="169"/>
      <c r="LVJ735" s="169"/>
      <c r="LVK735" s="169"/>
      <c r="LVL735" s="169"/>
      <c r="LVM735" s="169"/>
      <c r="LVN735" s="169"/>
      <c r="LVO735" s="169"/>
      <c r="LVP735" s="169"/>
      <c r="LVQ735" s="169"/>
      <c r="LVR735" s="169"/>
      <c r="LVS735" s="169"/>
      <c r="LVT735" s="169"/>
      <c r="LVU735" s="169"/>
      <c r="LVV735" s="169"/>
      <c r="LVW735" s="169"/>
      <c r="LVX735" s="169"/>
      <c r="LVY735" s="546"/>
      <c r="LVZ735" s="546"/>
      <c r="LWA735" s="546"/>
      <c r="LWB735" s="546"/>
      <c r="LWC735" s="546"/>
      <c r="LWD735" s="546"/>
      <c r="LWE735" s="546"/>
      <c r="LWF735" s="546"/>
      <c r="LWG735" s="546"/>
      <c r="LWH735" s="546"/>
      <c r="LWI735" s="546"/>
      <c r="LWJ735" s="546"/>
      <c r="LWK735" s="546"/>
      <c r="LWL735" s="546"/>
      <c r="LWM735" s="546"/>
      <c r="LWN735" s="546"/>
      <c r="LWO735" s="546"/>
      <c r="LWP735" s="546"/>
      <c r="LWQ735" s="546"/>
      <c r="LWR735" s="546"/>
      <c r="LWS735" s="546"/>
      <c r="LWT735" s="546"/>
      <c r="LWU735" s="546"/>
      <c r="LWV735" s="546"/>
      <c r="LWW735" s="89"/>
      <c r="LWX735" s="89"/>
      <c r="LWY735" s="89"/>
      <c r="LWZ735" s="89"/>
      <c r="LXA735" s="89"/>
      <c r="LXB735" s="546"/>
      <c r="LXC735" s="546"/>
      <c r="LXD735" s="89"/>
      <c r="LXE735" s="89"/>
      <c r="LXF735" s="546"/>
      <c r="LXG735" s="546"/>
      <c r="LXH735" s="89"/>
      <c r="LXI735" s="89"/>
      <c r="LXJ735" s="546"/>
      <c r="LXK735" s="546"/>
      <c r="LXL735" s="546"/>
      <c r="LXM735" s="546"/>
      <c r="LXN735" s="546"/>
      <c r="LXO735" s="546"/>
      <c r="LXP735" s="546"/>
      <c r="LXQ735" s="89"/>
      <c r="LXR735" s="89"/>
      <c r="LXS735" s="546"/>
      <c r="LXT735" s="546"/>
      <c r="LXU735" s="89"/>
      <c r="LXV735" s="89"/>
      <c r="LXW735" s="546"/>
      <c r="LXX735" s="546"/>
      <c r="LXY735" s="546"/>
      <c r="LXZ735" s="546"/>
      <c r="LYA735" s="546"/>
      <c r="LYB735" s="204"/>
      <c r="LYC735" s="108"/>
      <c r="LYD735" s="546"/>
      <c r="LYE735" s="546"/>
      <c r="LYF735" s="546"/>
      <c r="LYG735" s="546"/>
      <c r="LYH735" s="546"/>
      <c r="LYI735" s="546"/>
      <c r="LYJ735" s="546"/>
      <c r="LYK735" s="169"/>
      <c r="LYL735" s="169"/>
      <c r="LYM735" s="169"/>
      <c r="LYN735" s="169"/>
      <c r="LYO735" s="169"/>
      <c r="LYP735" s="169"/>
      <c r="LYQ735" s="169"/>
      <c r="LYR735" s="169"/>
      <c r="LYS735" s="169"/>
      <c r="LYT735" s="169"/>
      <c r="LYU735" s="169"/>
      <c r="LYV735" s="169"/>
      <c r="LYW735" s="169"/>
      <c r="LYX735" s="169"/>
      <c r="LYY735" s="169"/>
      <c r="LYZ735" s="169"/>
      <c r="LZA735" s="169"/>
      <c r="LZB735" s="169"/>
      <c r="LZC735" s="169"/>
      <c r="LZD735" s="169"/>
      <c r="LZE735" s="169"/>
      <c r="LZF735" s="169"/>
      <c r="LZG735" s="169"/>
      <c r="LZH735" s="169"/>
      <c r="LZI735" s="169"/>
      <c r="LZJ735" s="169"/>
      <c r="LZK735" s="169"/>
      <c r="LZL735" s="169"/>
      <c r="LZM735" s="169"/>
      <c r="LZN735" s="169"/>
      <c r="LZO735" s="169"/>
      <c r="LZP735" s="169"/>
      <c r="LZQ735" s="169"/>
      <c r="LZR735" s="169"/>
      <c r="LZS735" s="169"/>
      <c r="LZT735" s="169"/>
      <c r="LZU735" s="169"/>
      <c r="LZV735" s="169"/>
      <c r="LZW735" s="169"/>
      <c r="LZX735" s="169"/>
      <c r="LZY735" s="169"/>
      <c r="LZZ735" s="169"/>
      <c r="MAA735" s="169"/>
      <c r="MAB735" s="169"/>
      <c r="MAC735" s="546"/>
      <c r="MAD735" s="546"/>
      <c r="MAE735" s="546"/>
      <c r="MAF735" s="546"/>
      <c r="MAG735" s="546"/>
      <c r="MAH735" s="546"/>
      <c r="MAI735" s="546"/>
      <c r="MAJ735" s="546"/>
      <c r="MAK735" s="546"/>
      <c r="MAL735" s="546"/>
      <c r="MAM735" s="546"/>
      <c r="MAN735" s="546"/>
      <c r="MAO735" s="546"/>
      <c r="MAP735" s="546"/>
      <c r="MAQ735" s="546"/>
      <c r="MAR735" s="546"/>
      <c r="MAS735" s="546"/>
      <c r="MAT735" s="546"/>
      <c r="MAU735" s="546"/>
      <c r="MAV735" s="546"/>
      <c r="MAW735" s="546"/>
      <c r="MAX735" s="546"/>
      <c r="MAY735" s="546"/>
      <c r="MAZ735" s="546"/>
      <c r="MBA735" s="89"/>
      <c r="MBB735" s="89"/>
      <c r="MBC735" s="89"/>
      <c r="MBD735" s="89"/>
      <c r="MBE735" s="89"/>
      <c r="MBF735" s="546"/>
      <c r="MBG735" s="546"/>
      <c r="MBH735" s="89"/>
      <c r="MBI735" s="89"/>
      <c r="MBJ735" s="546"/>
      <c r="MBK735" s="546"/>
      <c r="MBL735" s="89"/>
      <c r="MBM735" s="89"/>
      <c r="MBN735" s="546"/>
      <c r="MBO735" s="546"/>
      <c r="MBP735" s="546"/>
      <c r="MBQ735" s="546"/>
      <c r="MBR735" s="546"/>
      <c r="MBS735" s="546"/>
      <c r="MBT735" s="546"/>
      <c r="MBU735" s="89"/>
      <c r="MBV735" s="89"/>
      <c r="MBW735" s="546"/>
      <c r="MBX735" s="546"/>
      <c r="MBY735" s="89"/>
      <c r="MBZ735" s="89"/>
      <c r="MCA735" s="546"/>
      <c r="MCB735" s="546"/>
      <c r="MCC735" s="546"/>
      <c r="MCD735" s="546"/>
      <c r="MCE735" s="546"/>
      <c r="MCF735" s="204"/>
      <c r="MCG735" s="108"/>
      <c r="MCH735" s="546"/>
      <c r="MCI735" s="546"/>
      <c r="MCJ735" s="546"/>
      <c r="MCK735" s="546"/>
      <c r="MCL735" s="546"/>
      <c r="MCM735" s="546"/>
      <c r="MCN735" s="546"/>
      <c r="MCO735" s="169"/>
      <c r="MCP735" s="169"/>
      <c r="MCQ735" s="169"/>
      <c r="MCR735" s="169"/>
      <c r="MCS735" s="169"/>
      <c r="MCT735" s="169"/>
      <c r="MCU735" s="169"/>
      <c r="MCV735" s="169"/>
      <c r="MCW735" s="169"/>
      <c r="MCX735" s="169"/>
      <c r="MCY735" s="169"/>
      <c r="MCZ735" s="169"/>
      <c r="MDA735" s="169"/>
      <c r="MDB735" s="169"/>
      <c r="MDC735" s="169"/>
      <c r="MDD735" s="169"/>
      <c r="MDE735" s="169"/>
      <c r="MDF735" s="169"/>
      <c r="MDG735" s="169"/>
      <c r="MDH735" s="169"/>
      <c r="MDI735" s="169"/>
      <c r="MDJ735" s="169"/>
      <c r="MDK735" s="169"/>
      <c r="MDL735" s="169"/>
      <c r="MDM735" s="169"/>
      <c r="MDN735" s="169"/>
      <c r="MDO735" s="169"/>
      <c r="MDP735" s="169"/>
      <c r="MDQ735" s="169"/>
      <c r="MDR735" s="169"/>
      <c r="MDS735" s="169"/>
      <c r="MDT735" s="169"/>
      <c r="MDU735" s="169"/>
      <c r="MDV735" s="169"/>
      <c r="MDW735" s="169"/>
      <c r="MDX735" s="169"/>
      <c r="MDY735" s="169"/>
      <c r="MDZ735" s="169"/>
      <c r="MEA735" s="169"/>
      <c r="MEB735" s="169"/>
      <c r="MEC735" s="169"/>
      <c r="MED735" s="169"/>
      <c r="MEE735" s="169"/>
      <c r="MEF735" s="169"/>
      <c r="MEG735" s="546"/>
      <c r="MEH735" s="546"/>
      <c r="MEI735" s="546"/>
      <c r="MEJ735" s="546"/>
      <c r="MEK735" s="546"/>
      <c r="MEL735" s="546"/>
      <c r="MEM735" s="546"/>
      <c r="MEN735" s="546"/>
      <c r="MEO735" s="546"/>
      <c r="MEP735" s="546"/>
      <c r="MEQ735" s="546"/>
      <c r="MER735" s="546"/>
      <c r="MES735" s="546"/>
      <c r="MET735" s="546"/>
      <c r="MEU735" s="546"/>
      <c r="MEV735" s="546"/>
      <c r="MEW735" s="546"/>
      <c r="MEX735" s="546"/>
      <c r="MEY735" s="546"/>
      <c r="MEZ735" s="546"/>
      <c r="MFA735" s="546"/>
      <c r="MFB735" s="546"/>
      <c r="MFC735" s="546"/>
      <c r="MFD735" s="546"/>
      <c r="MFE735" s="89"/>
      <c r="MFF735" s="89"/>
      <c r="MFG735" s="89"/>
      <c r="MFH735" s="89"/>
      <c r="MFI735" s="89"/>
      <c r="MFJ735" s="546"/>
      <c r="MFK735" s="546"/>
      <c r="MFL735" s="89"/>
      <c r="MFM735" s="89"/>
      <c r="MFN735" s="546"/>
      <c r="MFO735" s="546"/>
      <c r="MFP735" s="89"/>
      <c r="MFQ735" s="89"/>
      <c r="MFR735" s="546"/>
      <c r="MFS735" s="546"/>
      <c r="MFT735" s="546"/>
      <c r="MFU735" s="546"/>
      <c r="MFV735" s="546"/>
      <c r="MFW735" s="546"/>
      <c r="MFX735" s="546"/>
      <c r="MFY735" s="89"/>
      <c r="MFZ735" s="89"/>
      <c r="MGA735" s="546"/>
      <c r="MGB735" s="546"/>
      <c r="MGC735" s="89"/>
      <c r="MGD735" s="89"/>
      <c r="MGE735" s="546"/>
      <c r="MGF735" s="546"/>
      <c r="MGG735" s="546"/>
      <c r="MGH735" s="546"/>
      <c r="MGI735" s="546"/>
      <c r="MGJ735" s="204"/>
      <c r="MGK735" s="108"/>
      <c r="MGL735" s="546"/>
      <c r="MGM735" s="546"/>
      <c r="MGN735" s="546"/>
      <c r="MGO735" s="546"/>
      <c r="MGP735" s="546"/>
      <c r="MGQ735" s="546"/>
      <c r="MGR735" s="546"/>
      <c r="MGS735" s="169"/>
      <c r="MGT735" s="169"/>
      <c r="MGU735" s="169"/>
      <c r="MGV735" s="169"/>
      <c r="MGW735" s="169"/>
      <c r="MGX735" s="169"/>
      <c r="MGY735" s="169"/>
      <c r="MGZ735" s="169"/>
      <c r="MHA735" s="169"/>
      <c r="MHB735" s="169"/>
      <c r="MHC735" s="169"/>
      <c r="MHD735" s="169"/>
      <c r="MHE735" s="169"/>
      <c r="MHF735" s="169"/>
      <c r="MHG735" s="169"/>
      <c r="MHH735" s="169"/>
      <c r="MHI735" s="169"/>
      <c r="MHJ735" s="169"/>
      <c r="MHK735" s="169"/>
      <c r="MHL735" s="169"/>
      <c r="MHM735" s="169"/>
      <c r="MHN735" s="169"/>
      <c r="MHO735" s="169"/>
      <c r="MHP735" s="169"/>
      <c r="MHQ735" s="169"/>
      <c r="MHR735" s="169"/>
      <c r="MHS735" s="169"/>
      <c r="MHT735" s="169"/>
      <c r="MHU735" s="169"/>
      <c r="MHV735" s="169"/>
      <c r="MHW735" s="169"/>
      <c r="MHX735" s="169"/>
      <c r="MHY735" s="169"/>
      <c r="MHZ735" s="169"/>
      <c r="MIA735" s="169"/>
      <c r="MIB735" s="169"/>
      <c r="MIC735" s="169"/>
      <c r="MID735" s="169"/>
      <c r="MIE735" s="169"/>
      <c r="MIF735" s="169"/>
      <c r="MIG735" s="169"/>
      <c r="MIH735" s="169"/>
      <c r="MII735" s="169"/>
      <c r="MIJ735" s="169"/>
      <c r="MIK735" s="546"/>
      <c r="MIL735" s="546"/>
      <c r="MIM735" s="546"/>
      <c r="MIN735" s="546"/>
      <c r="MIO735" s="546"/>
      <c r="MIP735" s="546"/>
      <c r="MIQ735" s="546"/>
      <c r="MIR735" s="546"/>
      <c r="MIS735" s="546"/>
      <c r="MIT735" s="546"/>
      <c r="MIU735" s="546"/>
      <c r="MIV735" s="546"/>
      <c r="MIW735" s="546"/>
      <c r="MIX735" s="546"/>
      <c r="MIY735" s="546"/>
      <c r="MIZ735" s="546"/>
      <c r="MJA735" s="546"/>
      <c r="MJB735" s="546"/>
      <c r="MJC735" s="546"/>
      <c r="MJD735" s="546"/>
      <c r="MJE735" s="546"/>
      <c r="MJF735" s="546"/>
      <c r="MJG735" s="546"/>
      <c r="MJH735" s="546"/>
      <c r="MJI735" s="89"/>
      <c r="MJJ735" s="89"/>
      <c r="MJK735" s="89"/>
      <c r="MJL735" s="89"/>
      <c r="MJM735" s="89"/>
      <c r="MJN735" s="546"/>
      <c r="MJO735" s="546"/>
      <c r="MJP735" s="89"/>
      <c r="MJQ735" s="89"/>
      <c r="MJR735" s="546"/>
      <c r="MJS735" s="546"/>
      <c r="MJT735" s="89"/>
      <c r="MJU735" s="89"/>
      <c r="MJV735" s="546"/>
      <c r="MJW735" s="546"/>
      <c r="MJX735" s="546"/>
      <c r="MJY735" s="546"/>
      <c r="MJZ735" s="546"/>
      <c r="MKA735" s="546"/>
      <c r="MKB735" s="546"/>
      <c r="MKC735" s="89"/>
      <c r="MKD735" s="89"/>
      <c r="MKE735" s="546"/>
      <c r="MKF735" s="546"/>
      <c r="MKG735" s="89"/>
      <c r="MKH735" s="89"/>
      <c r="MKI735" s="546"/>
      <c r="MKJ735" s="546"/>
      <c r="MKK735" s="546"/>
      <c r="MKL735" s="546"/>
      <c r="MKM735" s="546"/>
      <c r="MKN735" s="204"/>
      <c r="MKO735" s="108"/>
      <c r="MKP735" s="546"/>
      <c r="MKQ735" s="546"/>
      <c r="MKR735" s="546"/>
      <c r="MKS735" s="546"/>
      <c r="MKT735" s="546"/>
      <c r="MKU735" s="546"/>
      <c r="MKV735" s="546"/>
      <c r="MKW735" s="169"/>
      <c r="MKX735" s="169"/>
      <c r="MKY735" s="169"/>
      <c r="MKZ735" s="169"/>
      <c r="MLA735" s="169"/>
      <c r="MLB735" s="169"/>
      <c r="MLC735" s="169"/>
      <c r="MLD735" s="169"/>
      <c r="MLE735" s="169"/>
      <c r="MLF735" s="169"/>
      <c r="MLG735" s="169"/>
      <c r="MLH735" s="169"/>
      <c r="MLI735" s="169"/>
      <c r="MLJ735" s="169"/>
      <c r="MLK735" s="169"/>
      <c r="MLL735" s="169"/>
      <c r="MLM735" s="169"/>
      <c r="MLN735" s="169"/>
      <c r="MLO735" s="169"/>
      <c r="MLP735" s="169"/>
      <c r="MLQ735" s="169"/>
      <c r="MLR735" s="169"/>
      <c r="MLS735" s="169"/>
      <c r="MLT735" s="169"/>
      <c r="MLU735" s="169"/>
      <c r="MLV735" s="169"/>
      <c r="MLW735" s="169"/>
      <c r="MLX735" s="169"/>
      <c r="MLY735" s="169"/>
      <c r="MLZ735" s="169"/>
      <c r="MMA735" s="169"/>
      <c r="MMB735" s="169"/>
      <c r="MMC735" s="169"/>
      <c r="MMD735" s="169"/>
      <c r="MME735" s="169"/>
      <c r="MMF735" s="169"/>
      <c r="MMG735" s="169"/>
      <c r="MMH735" s="169"/>
      <c r="MMI735" s="169"/>
      <c r="MMJ735" s="169"/>
      <c r="MMK735" s="169"/>
      <c r="MML735" s="169"/>
      <c r="MMM735" s="169"/>
      <c r="MMN735" s="169"/>
      <c r="MMO735" s="546"/>
      <c r="MMP735" s="546"/>
      <c r="MMQ735" s="546"/>
      <c r="MMR735" s="546"/>
      <c r="MMS735" s="546"/>
      <c r="MMT735" s="546"/>
      <c r="MMU735" s="546"/>
      <c r="MMV735" s="546"/>
      <c r="MMW735" s="546"/>
      <c r="MMX735" s="546"/>
      <c r="MMY735" s="546"/>
      <c r="MMZ735" s="546"/>
      <c r="MNA735" s="546"/>
      <c r="MNB735" s="546"/>
      <c r="MNC735" s="546"/>
      <c r="MND735" s="546"/>
      <c r="MNE735" s="546"/>
      <c r="MNF735" s="546"/>
      <c r="MNG735" s="546"/>
      <c r="MNH735" s="546"/>
      <c r="MNI735" s="546"/>
      <c r="MNJ735" s="546"/>
      <c r="MNK735" s="546"/>
      <c r="MNL735" s="546"/>
      <c r="MNM735" s="89"/>
      <c r="MNN735" s="89"/>
      <c r="MNO735" s="89"/>
      <c r="MNP735" s="89"/>
      <c r="MNQ735" s="89"/>
      <c r="MNR735" s="546"/>
      <c r="MNS735" s="546"/>
      <c r="MNT735" s="89"/>
      <c r="MNU735" s="89"/>
      <c r="MNV735" s="546"/>
      <c r="MNW735" s="546"/>
      <c r="MNX735" s="89"/>
      <c r="MNY735" s="89"/>
      <c r="MNZ735" s="546"/>
      <c r="MOA735" s="546"/>
      <c r="MOB735" s="546"/>
      <c r="MOC735" s="546"/>
      <c r="MOD735" s="546"/>
      <c r="MOE735" s="546"/>
      <c r="MOF735" s="546"/>
      <c r="MOG735" s="89"/>
      <c r="MOH735" s="89"/>
      <c r="MOI735" s="546"/>
      <c r="MOJ735" s="546"/>
      <c r="MOK735" s="89"/>
      <c r="MOL735" s="89"/>
      <c r="MOM735" s="546"/>
      <c r="MON735" s="546"/>
      <c r="MOO735" s="546"/>
      <c r="MOP735" s="546"/>
      <c r="MOQ735" s="546"/>
      <c r="MOR735" s="204"/>
      <c r="MOS735" s="108"/>
      <c r="MOT735" s="546"/>
      <c r="MOU735" s="546"/>
      <c r="MOV735" s="546"/>
      <c r="MOW735" s="546"/>
      <c r="MOX735" s="546"/>
      <c r="MOY735" s="546"/>
      <c r="MOZ735" s="546"/>
      <c r="MPA735" s="169"/>
      <c r="MPB735" s="169"/>
      <c r="MPC735" s="169"/>
      <c r="MPD735" s="169"/>
      <c r="MPE735" s="169"/>
      <c r="MPF735" s="169"/>
      <c r="MPG735" s="169"/>
      <c r="MPH735" s="169"/>
      <c r="MPI735" s="169"/>
      <c r="MPJ735" s="169"/>
      <c r="MPK735" s="169"/>
      <c r="MPL735" s="169"/>
      <c r="MPM735" s="169"/>
      <c r="MPN735" s="169"/>
      <c r="MPO735" s="169"/>
      <c r="MPP735" s="169"/>
      <c r="MPQ735" s="169"/>
      <c r="MPR735" s="169"/>
      <c r="MPS735" s="169"/>
      <c r="MPT735" s="169"/>
      <c r="MPU735" s="169"/>
      <c r="MPV735" s="169"/>
      <c r="MPW735" s="169"/>
      <c r="MPX735" s="169"/>
      <c r="MPY735" s="169"/>
      <c r="MPZ735" s="169"/>
      <c r="MQA735" s="169"/>
      <c r="MQB735" s="169"/>
      <c r="MQC735" s="169"/>
      <c r="MQD735" s="169"/>
      <c r="MQE735" s="169"/>
      <c r="MQF735" s="169"/>
      <c r="MQG735" s="169"/>
      <c r="MQH735" s="169"/>
      <c r="MQI735" s="169"/>
      <c r="MQJ735" s="169"/>
      <c r="MQK735" s="169"/>
      <c r="MQL735" s="169"/>
      <c r="MQM735" s="169"/>
      <c r="MQN735" s="169"/>
      <c r="MQO735" s="169"/>
      <c r="MQP735" s="169"/>
      <c r="MQQ735" s="169"/>
      <c r="MQR735" s="169"/>
      <c r="MQS735" s="546"/>
      <c r="MQT735" s="546"/>
      <c r="MQU735" s="546"/>
      <c r="MQV735" s="546"/>
      <c r="MQW735" s="546"/>
      <c r="MQX735" s="546"/>
      <c r="MQY735" s="546"/>
      <c r="MQZ735" s="546"/>
      <c r="MRA735" s="546"/>
      <c r="MRB735" s="546"/>
      <c r="MRC735" s="546"/>
      <c r="MRD735" s="546"/>
      <c r="MRE735" s="546"/>
      <c r="MRF735" s="546"/>
      <c r="MRG735" s="546"/>
      <c r="MRH735" s="546"/>
      <c r="MRI735" s="546"/>
      <c r="MRJ735" s="546"/>
      <c r="MRK735" s="546"/>
      <c r="MRL735" s="546"/>
      <c r="MRM735" s="546"/>
      <c r="MRN735" s="546"/>
      <c r="MRO735" s="546"/>
      <c r="MRP735" s="546"/>
      <c r="MRQ735" s="89"/>
      <c r="MRR735" s="89"/>
      <c r="MRS735" s="89"/>
      <c r="MRT735" s="89"/>
      <c r="MRU735" s="89"/>
      <c r="MRV735" s="546"/>
      <c r="MRW735" s="546"/>
      <c r="MRX735" s="89"/>
      <c r="MRY735" s="89"/>
      <c r="MRZ735" s="546"/>
      <c r="MSA735" s="546"/>
      <c r="MSB735" s="89"/>
      <c r="MSC735" s="89"/>
      <c r="MSD735" s="546"/>
      <c r="MSE735" s="546"/>
      <c r="MSF735" s="546"/>
      <c r="MSG735" s="546"/>
      <c r="MSH735" s="546"/>
      <c r="MSI735" s="546"/>
      <c r="MSJ735" s="546"/>
      <c r="MSK735" s="89"/>
      <c r="MSL735" s="89"/>
      <c r="MSM735" s="546"/>
      <c r="MSN735" s="546"/>
      <c r="MSO735" s="89"/>
      <c r="MSP735" s="89"/>
      <c r="MSQ735" s="546"/>
      <c r="MSR735" s="546"/>
      <c r="MSS735" s="546"/>
      <c r="MST735" s="546"/>
      <c r="MSU735" s="546"/>
      <c r="MSV735" s="204"/>
      <c r="MSW735" s="108"/>
      <c r="MSX735" s="546"/>
      <c r="MSY735" s="546"/>
      <c r="MSZ735" s="546"/>
      <c r="MTA735" s="546"/>
      <c r="MTB735" s="546"/>
      <c r="MTC735" s="546"/>
      <c r="MTD735" s="546"/>
      <c r="MTE735" s="169"/>
      <c r="MTF735" s="169"/>
      <c r="MTG735" s="169"/>
      <c r="MTH735" s="169"/>
      <c r="MTI735" s="169"/>
      <c r="MTJ735" s="169"/>
      <c r="MTK735" s="169"/>
      <c r="MTL735" s="169"/>
      <c r="MTM735" s="169"/>
      <c r="MTN735" s="169"/>
      <c r="MTO735" s="169"/>
      <c r="MTP735" s="169"/>
      <c r="MTQ735" s="169"/>
      <c r="MTR735" s="169"/>
      <c r="MTS735" s="169"/>
      <c r="MTT735" s="169"/>
      <c r="MTU735" s="169"/>
      <c r="MTV735" s="169"/>
      <c r="MTW735" s="169"/>
      <c r="MTX735" s="169"/>
      <c r="MTY735" s="169"/>
      <c r="MTZ735" s="169"/>
      <c r="MUA735" s="169"/>
      <c r="MUB735" s="169"/>
      <c r="MUC735" s="169"/>
      <c r="MUD735" s="169"/>
      <c r="MUE735" s="169"/>
      <c r="MUF735" s="169"/>
      <c r="MUG735" s="169"/>
      <c r="MUH735" s="169"/>
      <c r="MUI735" s="169"/>
      <c r="MUJ735" s="169"/>
      <c r="MUK735" s="169"/>
      <c r="MUL735" s="169"/>
      <c r="MUM735" s="169"/>
      <c r="MUN735" s="169"/>
      <c r="MUO735" s="169"/>
      <c r="MUP735" s="169"/>
      <c r="MUQ735" s="169"/>
      <c r="MUR735" s="169"/>
      <c r="MUS735" s="169"/>
      <c r="MUT735" s="169"/>
      <c r="MUU735" s="169"/>
      <c r="MUV735" s="169"/>
      <c r="MUW735" s="546"/>
      <c r="MUX735" s="546"/>
      <c r="MUY735" s="546"/>
      <c r="MUZ735" s="546"/>
      <c r="MVA735" s="546"/>
      <c r="MVB735" s="546"/>
      <c r="MVC735" s="546"/>
      <c r="MVD735" s="546"/>
      <c r="MVE735" s="546"/>
      <c r="MVF735" s="546"/>
      <c r="MVG735" s="546"/>
      <c r="MVH735" s="546"/>
      <c r="MVI735" s="546"/>
      <c r="MVJ735" s="546"/>
      <c r="MVK735" s="546"/>
      <c r="MVL735" s="546"/>
      <c r="MVM735" s="546"/>
      <c r="MVN735" s="546"/>
      <c r="MVO735" s="546"/>
      <c r="MVP735" s="546"/>
      <c r="MVQ735" s="546"/>
      <c r="MVR735" s="546"/>
      <c r="MVS735" s="546"/>
      <c r="MVT735" s="546"/>
      <c r="MVU735" s="89"/>
      <c r="MVV735" s="89"/>
      <c r="MVW735" s="89"/>
      <c r="MVX735" s="89"/>
      <c r="MVY735" s="89"/>
      <c r="MVZ735" s="546"/>
      <c r="MWA735" s="546"/>
      <c r="MWB735" s="89"/>
      <c r="MWC735" s="89"/>
      <c r="MWD735" s="546"/>
      <c r="MWE735" s="546"/>
      <c r="MWF735" s="89"/>
      <c r="MWG735" s="89"/>
      <c r="MWH735" s="546"/>
      <c r="MWI735" s="546"/>
      <c r="MWJ735" s="546"/>
      <c r="MWK735" s="546"/>
      <c r="MWL735" s="546"/>
      <c r="MWM735" s="546"/>
      <c r="MWN735" s="546"/>
      <c r="MWO735" s="89"/>
      <c r="MWP735" s="89"/>
      <c r="MWQ735" s="546"/>
      <c r="MWR735" s="546"/>
      <c r="MWS735" s="89"/>
      <c r="MWT735" s="89"/>
      <c r="MWU735" s="546"/>
      <c r="MWV735" s="546"/>
      <c r="MWW735" s="546"/>
      <c r="MWX735" s="546"/>
      <c r="MWY735" s="546"/>
      <c r="MWZ735" s="204"/>
      <c r="MXA735" s="108"/>
      <c r="MXB735" s="546"/>
      <c r="MXC735" s="546"/>
      <c r="MXD735" s="546"/>
      <c r="MXE735" s="546"/>
      <c r="MXF735" s="546"/>
      <c r="MXG735" s="546"/>
      <c r="MXH735" s="546"/>
      <c r="MXI735" s="169"/>
      <c r="MXJ735" s="169"/>
      <c r="MXK735" s="169"/>
      <c r="MXL735" s="169"/>
      <c r="MXM735" s="169"/>
      <c r="MXN735" s="169"/>
      <c r="MXO735" s="169"/>
      <c r="MXP735" s="169"/>
      <c r="MXQ735" s="169"/>
      <c r="MXR735" s="169"/>
      <c r="MXS735" s="169"/>
      <c r="MXT735" s="169"/>
      <c r="MXU735" s="169"/>
      <c r="MXV735" s="169"/>
      <c r="MXW735" s="169"/>
      <c r="MXX735" s="169"/>
      <c r="MXY735" s="169"/>
      <c r="MXZ735" s="169"/>
      <c r="MYA735" s="169"/>
      <c r="MYB735" s="169"/>
      <c r="MYC735" s="169"/>
      <c r="MYD735" s="169"/>
      <c r="MYE735" s="169"/>
      <c r="MYF735" s="169"/>
      <c r="MYG735" s="169"/>
      <c r="MYH735" s="169"/>
      <c r="MYI735" s="169"/>
      <c r="MYJ735" s="169"/>
      <c r="MYK735" s="169"/>
      <c r="MYL735" s="169"/>
      <c r="MYM735" s="169"/>
      <c r="MYN735" s="169"/>
      <c r="MYO735" s="169"/>
      <c r="MYP735" s="169"/>
      <c r="MYQ735" s="169"/>
      <c r="MYR735" s="169"/>
      <c r="MYS735" s="169"/>
      <c r="MYT735" s="169"/>
      <c r="MYU735" s="169"/>
      <c r="MYV735" s="169"/>
      <c r="MYW735" s="169"/>
      <c r="MYX735" s="169"/>
      <c r="MYY735" s="169"/>
      <c r="MYZ735" s="169"/>
      <c r="MZA735" s="546"/>
      <c r="MZB735" s="546"/>
      <c r="MZC735" s="546"/>
      <c r="MZD735" s="546"/>
      <c r="MZE735" s="546"/>
      <c r="MZF735" s="546"/>
      <c r="MZG735" s="546"/>
      <c r="MZH735" s="546"/>
      <c r="MZI735" s="546"/>
      <c r="MZJ735" s="546"/>
      <c r="MZK735" s="546"/>
      <c r="MZL735" s="546"/>
      <c r="MZM735" s="546"/>
      <c r="MZN735" s="546"/>
      <c r="MZO735" s="546"/>
      <c r="MZP735" s="546"/>
      <c r="MZQ735" s="546"/>
      <c r="MZR735" s="546"/>
      <c r="MZS735" s="546"/>
      <c r="MZT735" s="546"/>
      <c r="MZU735" s="546"/>
      <c r="MZV735" s="546"/>
      <c r="MZW735" s="546"/>
      <c r="MZX735" s="546"/>
      <c r="MZY735" s="89"/>
      <c r="MZZ735" s="89"/>
      <c r="NAA735" s="89"/>
      <c r="NAB735" s="89"/>
      <c r="NAC735" s="89"/>
      <c r="NAD735" s="546"/>
      <c r="NAE735" s="546"/>
      <c r="NAF735" s="89"/>
      <c r="NAG735" s="89"/>
      <c r="NAH735" s="546"/>
      <c r="NAI735" s="546"/>
      <c r="NAJ735" s="89"/>
      <c r="NAK735" s="89"/>
      <c r="NAL735" s="546"/>
      <c r="NAM735" s="546"/>
      <c r="NAN735" s="546"/>
      <c r="NAO735" s="546"/>
      <c r="NAP735" s="546"/>
      <c r="NAQ735" s="546"/>
      <c r="NAR735" s="546"/>
      <c r="NAS735" s="89"/>
      <c r="NAT735" s="89"/>
      <c r="NAU735" s="546"/>
      <c r="NAV735" s="546"/>
      <c r="NAW735" s="89"/>
      <c r="NAX735" s="89"/>
      <c r="NAY735" s="546"/>
      <c r="NAZ735" s="546"/>
      <c r="NBA735" s="546"/>
      <c r="NBB735" s="546"/>
      <c r="NBC735" s="546"/>
      <c r="NBD735" s="204"/>
      <c r="NBE735" s="108"/>
      <c r="NBF735" s="546"/>
      <c r="NBG735" s="546"/>
      <c r="NBH735" s="546"/>
      <c r="NBI735" s="546"/>
      <c r="NBJ735" s="546"/>
      <c r="NBK735" s="546"/>
      <c r="NBL735" s="546"/>
      <c r="NBM735" s="169"/>
      <c r="NBN735" s="169"/>
      <c r="NBO735" s="169"/>
      <c r="NBP735" s="169"/>
      <c r="NBQ735" s="169"/>
      <c r="NBR735" s="169"/>
      <c r="NBS735" s="169"/>
      <c r="NBT735" s="169"/>
      <c r="NBU735" s="169"/>
      <c r="NBV735" s="169"/>
      <c r="NBW735" s="169"/>
      <c r="NBX735" s="169"/>
      <c r="NBY735" s="169"/>
      <c r="NBZ735" s="169"/>
      <c r="NCA735" s="169"/>
      <c r="NCB735" s="169"/>
      <c r="NCC735" s="169"/>
      <c r="NCD735" s="169"/>
      <c r="NCE735" s="169"/>
      <c r="NCF735" s="169"/>
      <c r="NCG735" s="169"/>
      <c r="NCH735" s="169"/>
      <c r="NCI735" s="169"/>
      <c r="NCJ735" s="169"/>
      <c r="NCK735" s="169"/>
      <c r="NCL735" s="169"/>
      <c r="NCM735" s="169"/>
      <c r="NCN735" s="169"/>
      <c r="NCO735" s="169"/>
      <c r="NCP735" s="169"/>
      <c r="NCQ735" s="169"/>
      <c r="NCR735" s="169"/>
      <c r="NCS735" s="169"/>
      <c r="NCT735" s="169"/>
      <c r="NCU735" s="169"/>
      <c r="NCV735" s="169"/>
      <c r="NCW735" s="169"/>
      <c r="NCX735" s="169"/>
      <c r="NCY735" s="169"/>
      <c r="NCZ735" s="169"/>
      <c r="NDA735" s="169"/>
      <c r="NDB735" s="169"/>
      <c r="NDC735" s="169"/>
      <c r="NDD735" s="169"/>
      <c r="NDE735" s="546"/>
      <c r="NDF735" s="546"/>
      <c r="NDG735" s="546"/>
      <c r="NDH735" s="546"/>
      <c r="NDI735" s="546"/>
      <c r="NDJ735" s="546"/>
      <c r="NDK735" s="546"/>
      <c r="NDL735" s="546"/>
      <c r="NDM735" s="546"/>
      <c r="NDN735" s="546"/>
      <c r="NDO735" s="546"/>
      <c r="NDP735" s="546"/>
      <c r="NDQ735" s="546"/>
      <c r="NDR735" s="546"/>
      <c r="NDS735" s="546"/>
      <c r="NDT735" s="546"/>
      <c r="NDU735" s="546"/>
      <c r="NDV735" s="546"/>
      <c r="NDW735" s="546"/>
      <c r="NDX735" s="546"/>
      <c r="NDY735" s="546"/>
      <c r="NDZ735" s="546"/>
      <c r="NEA735" s="546"/>
      <c r="NEB735" s="546"/>
      <c r="NEC735" s="89"/>
      <c r="NED735" s="89"/>
      <c r="NEE735" s="89"/>
      <c r="NEF735" s="89"/>
      <c r="NEG735" s="89"/>
      <c r="NEH735" s="546"/>
      <c r="NEI735" s="546"/>
      <c r="NEJ735" s="89"/>
      <c r="NEK735" s="89"/>
      <c r="NEL735" s="546"/>
      <c r="NEM735" s="546"/>
      <c r="NEN735" s="89"/>
      <c r="NEO735" s="89"/>
      <c r="NEP735" s="546"/>
      <c r="NEQ735" s="546"/>
      <c r="NER735" s="546"/>
      <c r="NES735" s="546"/>
      <c r="NET735" s="546"/>
      <c r="NEU735" s="546"/>
      <c r="NEV735" s="546"/>
      <c r="NEW735" s="89"/>
      <c r="NEX735" s="89"/>
      <c r="NEY735" s="546"/>
      <c r="NEZ735" s="546"/>
      <c r="NFA735" s="89"/>
      <c r="NFB735" s="89"/>
      <c r="NFC735" s="546"/>
      <c r="NFD735" s="546"/>
      <c r="NFE735" s="546"/>
      <c r="NFF735" s="546"/>
      <c r="NFG735" s="546"/>
      <c r="NFH735" s="204"/>
      <c r="NFI735" s="108"/>
      <c r="NFJ735" s="546"/>
      <c r="NFK735" s="546"/>
      <c r="NFL735" s="546"/>
      <c r="NFM735" s="546"/>
      <c r="NFN735" s="546"/>
      <c r="NFO735" s="546"/>
      <c r="NFP735" s="546"/>
      <c r="NFQ735" s="169"/>
      <c r="NFR735" s="169"/>
      <c r="NFS735" s="169"/>
      <c r="NFT735" s="169"/>
      <c r="NFU735" s="169"/>
      <c r="NFV735" s="169"/>
      <c r="NFW735" s="169"/>
      <c r="NFX735" s="169"/>
      <c r="NFY735" s="169"/>
      <c r="NFZ735" s="169"/>
      <c r="NGA735" s="169"/>
      <c r="NGB735" s="169"/>
      <c r="NGC735" s="169"/>
      <c r="NGD735" s="169"/>
      <c r="NGE735" s="169"/>
      <c r="NGF735" s="169"/>
      <c r="NGG735" s="169"/>
      <c r="NGH735" s="169"/>
      <c r="NGI735" s="169"/>
      <c r="NGJ735" s="169"/>
      <c r="NGK735" s="169"/>
      <c r="NGL735" s="169"/>
      <c r="NGM735" s="169"/>
      <c r="NGN735" s="169"/>
      <c r="NGO735" s="169"/>
      <c r="NGP735" s="169"/>
      <c r="NGQ735" s="169"/>
      <c r="NGR735" s="169"/>
      <c r="NGS735" s="169"/>
      <c r="NGT735" s="169"/>
      <c r="NGU735" s="169"/>
      <c r="NGV735" s="169"/>
      <c r="NGW735" s="169"/>
      <c r="NGX735" s="169"/>
      <c r="NGY735" s="169"/>
      <c r="NGZ735" s="169"/>
      <c r="NHA735" s="169"/>
      <c r="NHB735" s="169"/>
      <c r="NHC735" s="169"/>
      <c r="NHD735" s="169"/>
      <c r="NHE735" s="169"/>
      <c r="NHF735" s="169"/>
      <c r="NHG735" s="169"/>
      <c r="NHH735" s="169"/>
      <c r="NHI735" s="546"/>
      <c r="NHJ735" s="546"/>
      <c r="NHK735" s="546"/>
      <c r="NHL735" s="546"/>
      <c r="NHM735" s="546"/>
      <c r="NHN735" s="546"/>
      <c r="NHO735" s="546"/>
      <c r="NHP735" s="546"/>
      <c r="NHQ735" s="546"/>
      <c r="NHR735" s="546"/>
      <c r="NHS735" s="546"/>
      <c r="NHT735" s="546"/>
      <c r="NHU735" s="546"/>
      <c r="NHV735" s="546"/>
      <c r="NHW735" s="546"/>
      <c r="NHX735" s="546"/>
      <c r="NHY735" s="546"/>
      <c r="NHZ735" s="546"/>
      <c r="NIA735" s="546"/>
      <c r="NIB735" s="546"/>
      <c r="NIC735" s="546"/>
      <c r="NID735" s="546"/>
      <c r="NIE735" s="546"/>
      <c r="NIF735" s="546"/>
      <c r="NIG735" s="89"/>
      <c r="NIH735" s="89"/>
      <c r="NII735" s="89"/>
      <c r="NIJ735" s="89"/>
      <c r="NIK735" s="89"/>
      <c r="NIL735" s="546"/>
      <c r="NIM735" s="546"/>
      <c r="NIN735" s="89"/>
      <c r="NIO735" s="89"/>
      <c r="NIP735" s="546"/>
      <c r="NIQ735" s="546"/>
      <c r="NIR735" s="89"/>
      <c r="NIS735" s="89"/>
      <c r="NIT735" s="546"/>
      <c r="NIU735" s="546"/>
      <c r="NIV735" s="546"/>
      <c r="NIW735" s="546"/>
      <c r="NIX735" s="546"/>
      <c r="NIY735" s="546"/>
      <c r="NIZ735" s="546"/>
      <c r="NJA735" s="89"/>
      <c r="NJB735" s="89"/>
      <c r="NJC735" s="546"/>
      <c r="NJD735" s="546"/>
      <c r="NJE735" s="89"/>
      <c r="NJF735" s="89"/>
      <c r="NJG735" s="546"/>
      <c r="NJH735" s="546"/>
      <c r="NJI735" s="546"/>
      <c r="NJJ735" s="546"/>
      <c r="NJK735" s="546"/>
      <c r="NJL735" s="204"/>
      <c r="NJM735" s="108"/>
      <c r="NJN735" s="546"/>
      <c r="NJO735" s="546"/>
      <c r="NJP735" s="546"/>
      <c r="NJQ735" s="546"/>
      <c r="NJR735" s="546"/>
      <c r="NJS735" s="546"/>
      <c r="NJT735" s="546"/>
      <c r="NJU735" s="169"/>
      <c r="NJV735" s="169"/>
      <c r="NJW735" s="169"/>
      <c r="NJX735" s="169"/>
      <c r="NJY735" s="169"/>
      <c r="NJZ735" s="169"/>
      <c r="NKA735" s="169"/>
      <c r="NKB735" s="169"/>
      <c r="NKC735" s="169"/>
      <c r="NKD735" s="169"/>
      <c r="NKE735" s="169"/>
      <c r="NKF735" s="169"/>
      <c r="NKG735" s="169"/>
      <c r="NKH735" s="169"/>
      <c r="NKI735" s="169"/>
      <c r="NKJ735" s="169"/>
      <c r="NKK735" s="169"/>
      <c r="NKL735" s="169"/>
      <c r="NKM735" s="169"/>
      <c r="NKN735" s="169"/>
      <c r="NKO735" s="169"/>
      <c r="NKP735" s="169"/>
      <c r="NKQ735" s="169"/>
      <c r="NKR735" s="169"/>
      <c r="NKS735" s="169"/>
      <c r="NKT735" s="169"/>
      <c r="NKU735" s="169"/>
      <c r="NKV735" s="169"/>
      <c r="NKW735" s="169"/>
      <c r="NKX735" s="169"/>
      <c r="NKY735" s="169"/>
      <c r="NKZ735" s="169"/>
      <c r="NLA735" s="169"/>
      <c r="NLB735" s="169"/>
      <c r="NLC735" s="169"/>
      <c r="NLD735" s="169"/>
      <c r="NLE735" s="169"/>
      <c r="NLF735" s="169"/>
      <c r="NLG735" s="169"/>
      <c r="NLH735" s="169"/>
      <c r="NLI735" s="169"/>
      <c r="NLJ735" s="169"/>
      <c r="NLK735" s="169"/>
      <c r="NLL735" s="169"/>
      <c r="NLM735" s="546"/>
      <c r="NLN735" s="546"/>
      <c r="NLO735" s="546"/>
      <c r="NLP735" s="546"/>
      <c r="NLQ735" s="546"/>
      <c r="NLR735" s="546"/>
      <c r="NLS735" s="546"/>
      <c r="NLT735" s="546"/>
      <c r="NLU735" s="546"/>
      <c r="NLV735" s="546"/>
      <c r="NLW735" s="546"/>
      <c r="NLX735" s="546"/>
      <c r="NLY735" s="546"/>
      <c r="NLZ735" s="546"/>
      <c r="NMA735" s="546"/>
      <c r="NMB735" s="546"/>
      <c r="NMC735" s="546"/>
      <c r="NMD735" s="546"/>
      <c r="NME735" s="546"/>
      <c r="NMF735" s="546"/>
      <c r="NMG735" s="546"/>
      <c r="NMH735" s="546"/>
      <c r="NMI735" s="546"/>
      <c r="NMJ735" s="546"/>
      <c r="NMK735" s="89"/>
      <c r="NML735" s="89"/>
      <c r="NMM735" s="89"/>
      <c r="NMN735" s="89"/>
      <c r="NMO735" s="89"/>
      <c r="NMP735" s="546"/>
      <c r="NMQ735" s="546"/>
      <c r="NMR735" s="89"/>
      <c r="NMS735" s="89"/>
      <c r="NMT735" s="546"/>
      <c r="NMU735" s="546"/>
      <c r="NMV735" s="89"/>
      <c r="NMW735" s="89"/>
      <c r="NMX735" s="546"/>
      <c r="NMY735" s="546"/>
      <c r="NMZ735" s="546"/>
      <c r="NNA735" s="546"/>
      <c r="NNB735" s="546"/>
      <c r="NNC735" s="546"/>
      <c r="NND735" s="546"/>
      <c r="NNE735" s="89"/>
      <c r="NNF735" s="89"/>
      <c r="NNG735" s="546"/>
      <c r="NNH735" s="546"/>
      <c r="NNI735" s="89"/>
      <c r="NNJ735" s="89"/>
      <c r="NNK735" s="546"/>
      <c r="NNL735" s="546"/>
      <c r="NNM735" s="546"/>
      <c r="NNN735" s="546"/>
      <c r="NNO735" s="546"/>
      <c r="NNP735" s="204"/>
      <c r="NNQ735" s="108"/>
      <c r="NNR735" s="546"/>
      <c r="NNS735" s="546"/>
      <c r="NNT735" s="546"/>
      <c r="NNU735" s="546"/>
      <c r="NNV735" s="546"/>
      <c r="NNW735" s="546"/>
      <c r="NNX735" s="546"/>
      <c r="NNY735" s="169"/>
      <c r="NNZ735" s="169"/>
      <c r="NOA735" s="169"/>
      <c r="NOB735" s="169"/>
      <c r="NOC735" s="169"/>
      <c r="NOD735" s="169"/>
      <c r="NOE735" s="169"/>
      <c r="NOF735" s="169"/>
      <c r="NOG735" s="169"/>
      <c r="NOH735" s="169"/>
      <c r="NOI735" s="169"/>
      <c r="NOJ735" s="169"/>
      <c r="NOK735" s="169"/>
      <c r="NOL735" s="169"/>
      <c r="NOM735" s="169"/>
      <c r="NON735" s="169"/>
      <c r="NOO735" s="169"/>
      <c r="NOP735" s="169"/>
      <c r="NOQ735" s="169"/>
      <c r="NOR735" s="169"/>
      <c r="NOS735" s="169"/>
      <c r="NOT735" s="169"/>
      <c r="NOU735" s="169"/>
      <c r="NOV735" s="169"/>
      <c r="NOW735" s="169"/>
      <c r="NOX735" s="169"/>
      <c r="NOY735" s="169"/>
      <c r="NOZ735" s="169"/>
      <c r="NPA735" s="169"/>
      <c r="NPB735" s="169"/>
      <c r="NPC735" s="169"/>
      <c r="NPD735" s="169"/>
      <c r="NPE735" s="169"/>
      <c r="NPF735" s="169"/>
      <c r="NPG735" s="169"/>
      <c r="NPH735" s="169"/>
      <c r="NPI735" s="169"/>
      <c r="NPJ735" s="169"/>
      <c r="NPK735" s="169"/>
      <c r="NPL735" s="169"/>
      <c r="NPM735" s="169"/>
      <c r="NPN735" s="169"/>
      <c r="NPO735" s="169"/>
      <c r="NPP735" s="169"/>
      <c r="NPQ735" s="546"/>
      <c r="NPR735" s="546"/>
      <c r="NPS735" s="546"/>
      <c r="NPT735" s="546"/>
      <c r="NPU735" s="546"/>
      <c r="NPV735" s="546"/>
      <c r="NPW735" s="546"/>
      <c r="NPX735" s="546"/>
      <c r="NPY735" s="546"/>
      <c r="NPZ735" s="546"/>
      <c r="NQA735" s="546"/>
      <c r="NQB735" s="546"/>
      <c r="NQC735" s="546"/>
      <c r="NQD735" s="546"/>
      <c r="NQE735" s="546"/>
      <c r="NQF735" s="546"/>
      <c r="NQG735" s="546"/>
      <c r="NQH735" s="546"/>
      <c r="NQI735" s="546"/>
      <c r="NQJ735" s="546"/>
      <c r="NQK735" s="546"/>
      <c r="NQL735" s="546"/>
      <c r="NQM735" s="546"/>
      <c r="NQN735" s="546"/>
      <c r="NQO735" s="89"/>
      <c r="NQP735" s="89"/>
      <c r="NQQ735" s="89"/>
      <c r="NQR735" s="89"/>
      <c r="NQS735" s="89"/>
      <c r="NQT735" s="546"/>
      <c r="NQU735" s="546"/>
      <c r="NQV735" s="89"/>
      <c r="NQW735" s="89"/>
      <c r="NQX735" s="546"/>
      <c r="NQY735" s="546"/>
      <c r="NQZ735" s="89"/>
      <c r="NRA735" s="89"/>
      <c r="NRB735" s="546"/>
      <c r="NRC735" s="546"/>
      <c r="NRD735" s="546"/>
      <c r="NRE735" s="546"/>
      <c r="NRF735" s="546"/>
      <c r="NRG735" s="546"/>
      <c r="NRH735" s="546"/>
      <c r="NRI735" s="89"/>
      <c r="NRJ735" s="89"/>
      <c r="NRK735" s="546"/>
      <c r="NRL735" s="546"/>
      <c r="NRM735" s="89"/>
      <c r="NRN735" s="89"/>
      <c r="NRO735" s="546"/>
      <c r="NRP735" s="546"/>
      <c r="NRQ735" s="546"/>
      <c r="NRR735" s="546"/>
      <c r="NRS735" s="546"/>
      <c r="NRT735" s="204"/>
      <c r="NRU735" s="108"/>
      <c r="NRV735" s="546"/>
      <c r="NRW735" s="546"/>
      <c r="NRX735" s="546"/>
      <c r="NRY735" s="546"/>
      <c r="NRZ735" s="546"/>
      <c r="NSA735" s="546"/>
      <c r="NSB735" s="546"/>
      <c r="NSC735" s="169"/>
      <c r="NSD735" s="169"/>
      <c r="NSE735" s="169"/>
      <c r="NSF735" s="169"/>
      <c r="NSG735" s="169"/>
      <c r="NSH735" s="169"/>
      <c r="NSI735" s="169"/>
      <c r="NSJ735" s="169"/>
      <c r="NSK735" s="169"/>
      <c r="NSL735" s="169"/>
      <c r="NSM735" s="169"/>
      <c r="NSN735" s="169"/>
      <c r="NSO735" s="169"/>
      <c r="NSP735" s="169"/>
      <c r="NSQ735" s="169"/>
      <c r="NSR735" s="169"/>
      <c r="NSS735" s="169"/>
      <c r="NST735" s="169"/>
      <c r="NSU735" s="169"/>
      <c r="NSV735" s="169"/>
      <c r="NSW735" s="169"/>
      <c r="NSX735" s="169"/>
      <c r="NSY735" s="169"/>
      <c r="NSZ735" s="169"/>
      <c r="NTA735" s="169"/>
      <c r="NTB735" s="169"/>
      <c r="NTC735" s="169"/>
      <c r="NTD735" s="169"/>
      <c r="NTE735" s="169"/>
      <c r="NTF735" s="169"/>
      <c r="NTG735" s="169"/>
      <c r="NTH735" s="169"/>
      <c r="NTI735" s="169"/>
      <c r="NTJ735" s="169"/>
      <c r="NTK735" s="169"/>
      <c r="NTL735" s="169"/>
      <c r="NTM735" s="169"/>
      <c r="NTN735" s="169"/>
      <c r="NTO735" s="169"/>
      <c r="NTP735" s="169"/>
      <c r="NTQ735" s="169"/>
      <c r="NTR735" s="169"/>
      <c r="NTS735" s="169"/>
      <c r="NTT735" s="169"/>
      <c r="NTU735" s="546"/>
      <c r="NTV735" s="546"/>
      <c r="NTW735" s="546"/>
      <c r="NTX735" s="546"/>
      <c r="NTY735" s="546"/>
      <c r="NTZ735" s="546"/>
      <c r="NUA735" s="546"/>
      <c r="NUB735" s="546"/>
      <c r="NUC735" s="546"/>
      <c r="NUD735" s="546"/>
      <c r="NUE735" s="546"/>
      <c r="NUF735" s="546"/>
      <c r="NUG735" s="546"/>
      <c r="NUH735" s="546"/>
      <c r="NUI735" s="546"/>
      <c r="NUJ735" s="546"/>
      <c r="NUK735" s="546"/>
      <c r="NUL735" s="546"/>
      <c r="NUM735" s="546"/>
      <c r="NUN735" s="546"/>
      <c r="NUO735" s="546"/>
      <c r="NUP735" s="546"/>
      <c r="NUQ735" s="546"/>
      <c r="NUR735" s="546"/>
      <c r="NUS735" s="89"/>
      <c r="NUT735" s="89"/>
      <c r="NUU735" s="89"/>
      <c r="NUV735" s="89"/>
      <c r="NUW735" s="89"/>
      <c r="NUX735" s="546"/>
      <c r="NUY735" s="546"/>
      <c r="NUZ735" s="89"/>
      <c r="NVA735" s="89"/>
      <c r="NVB735" s="546"/>
      <c r="NVC735" s="546"/>
      <c r="NVD735" s="89"/>
      <c r="NVE735" s="89"/>
      <c r="NVF735" s="546"/>
      <c r="NVG735" s="546"/>
      <c r="NVH735" s="546"/>
      <c r="NVI735" s="546"/>
      <c r="NVJ735" s="546"/>
      <c r="NVK735" s="546"/>
      <c r="NVL735" s="546"/>
      <c r="NVM735" s="89"/>
      <c r="NVN735" s="89"/>
      <c r="NVO735" s="546"/>
      <c r="NVP735" s="546"/>
      <c r="NVQ735" s="89"/>
      <c r="NVR735" s="89"/>
      <c r="NVS735" s="546"/>
      <c r="NVT735" s="546"/>
      <c r="NVU735" s="546"/>
      <c r="NVV735" s="546"/>
      <c r="NVW735" s="546"/>
      <c r="NVX735" s="204"/>
      <c r="NVY735" s="108"/>
      <c r="NVZ735" s="546"/>
      <c r="NWA735" s="546"/>
      <c r="NWB735" s="546"/>
      <c r="NWC735" s="546"/>
      <c r="NWD735" s="546"/>
      <c r="NWE735" s="546"/>
      <c r="NWF735" s="546"/>
      <c r="NWG735" s="169"/>
      <c r="NWH735" s="169"/>
      <c r="NWI735" s="169"/>
      <c r="NWJ735" s="169"/>
      <c r="NWK735" s="169"/>
      <c r="NWL735" s="169"/>
      <c r="NWM735" s="169"/>
      <c r="NWN735" s="169"/>
      <c r="NWO735" s="169"/>
      <c r="NWP735" s="169"/>
      <c r="NWQ735" s="169"/>
      <c r="NWR735" s="169"/>
      <c r="NWS735" s="169"/>
      <c r="NWT735" s="169"/>
      <c r="NWU735" s="169"/>
      <c r="NWV735" s="169"/>
      <c r="NWW735" s="169"/>
      <c r="NWX735" s="169"/>
      <c r="NWY735" s="169"/>
      <c r="NWZ735" s="169"/>
      <c r="NXA735" s="169"/>
      <c r="NXB735" s="169"/>
      <c r="NXC735" s="169"/>
      <c r="NXD735" s="169"/>
      <c r="NXE735" s="169"/>
      <c r="NXF735" s="169"/>
      <c r="NXG735" s="169"/>
      <c r="NXH735" s="169"/>
      <c r="NXI735" s="169"/>
      <c r="NXJ735" s="169"/>
      <c r="NXK735" s="169"/>
      <c r="NXL735" s="169"/>
      <c r="NXM735" s="169"/>
      <c r="NXN735" s="169"/>
      <c r="NXO735" s="169"/>
      <c r="NXP735" s="169"/>
      <c r="NXQ735" s="169"/>
      <c r="NXR735" s="169"/>
      <c r="NXS735" s="169"/>
      <c r="NXT735" s="169"/>
      <c r="NXU735" s="169"/>
      <c r="NXV735" s="169"/>
      <c r="NXW735" s="169"/>
      <c r="NXX735" s="169"/>
      <c r="NXY735" s="546"/>
      <c r="NXZ735" s="546"/>
      <c r="NYA735" s="546"/>
      <c r="NYB735" s="546"/>
      <c r="NYC735" s="546"/>
      <c r="NYD735" s="546"/>
      <c r="NYE735" s="546"/>
      <c r="NYF735" s="546"/>
      <c r="NYG735" s="546"/>
      <c r="NYH735" s="546"/>
      <c r="NYI735" s="546"/>
      <c r="NYJ735" s="546"/>
      <c r="NYK735" s="546"/>
      <c r="NYL735" s="546"/>
      <c r="NYM735" s="546"/>
      <c r="NYN735" s="546"/>
      <c r="NYO735" s="546"/>
      <c r="NYP735" s="546"/>
      <c r="NYQ735" s="546"/>
      <c r="NYR735" s="546"/>
      <c r="NYS735" s="546"/>
      <c r="NYT735" s="546"/>
      <c r="NYU735" s="546"/>
      <c r="NYV735" s="546"/>
      <c r="NYW735" s="89"/>
      <c r="NYX735" s="89"/>
      <c r="NYY735" s="89"/>
      <c r="NYZ735" s="89"/>
      <c r="NZA735" s="89"/>
      <c r="NZB735" s="546"/>
      <c r="NZC735" s="546"/>
      <c r="NZD735" s="89"/>
      <c r="NZE735" s="89"/>
      <c r="NZF735" s="546"/>
      <c r="NZG735" s="546"/>
      <c r="NZH735" s="89"/>
      <c r="NZI735" s="89"/>
      <c r="NZJ735" s="546"/>
      <c r="NZK735" s="546"/>
      <c r="NZL735" s="546"/>
      <c r="NZM735" s="546"/>
      <c r="NZN735" s="546"/>
      <c r="NZO735" s="546"/>
      <c r="NZP735" s="546"/>
      <c r="NZQ735" s="89"/>
      <c r="NZR735" s="89"/>
      <c r="NZS735" s="546"/>
      <c r="NZT735" s="546"/>
      <c r="NZU735" s="89"/>
      <c r="NZV735" s="89"/>
      <c r="NZW735" s="546"/>
      <c r="NZX735" s="546"/>
      <c r="NZY735" s="546"/>
      <c r="NZZ735" s="546"/>
      <c r="OAA735" s="546"/>
      <c r="OAB735" s="204"/>
      <c r="OAC735" s="108"/>
      <c r="OAD735" s="546"/>
      <c r="OAE735" s="546"/>
      <c r="OAF735" s="546"/>
      <c r="OAG735" s="546"/>
      <c r="OAH735" s="546"/>
      <c r="OAI735" s="546"/>
      <c r="OAJ735" s="546"/>
      <c r="OAK735" s="169"/>
      <c r="OAL735" s="169"/>
      <c r="OAM735" s="169"/>
      <c r="OAN735" s="169"/>
      <c r="OAO735" s="169"/>
      <c r="OAP735" s="169"/>
      <c r="OAQ735" s="169"/>
      <c r="OAR735" s="169"/>
      <c r="OAS735" s="169"/>
      <c r="OAT735" s="169"/>
      <c r="OAU735" s="169"/>
      <c r="OAV735" s="169"/>
      <c r="OAW735" s="169"/>
      <c r="OAX735" s="169"/>
      <c r="OAY735" s="169"/>
      <c r="OAZ735" s="169"/>
      <c r="OBA735" s="169"/>
      <c r="OBB735" s="169"/>
      <c r="OBC735" s="169"/>
      <c r="OBD735" s="169"/>
      <c r="OBE735" s="169"/>
      <c r="OBF735" s="169"/>
      <c r="OBG735" s="169"/>
      <c r="OBH735" s="169"/>
      <c r="OBI735" s="169"/>
      <c r="OBJ735" s="169"/>
      <c r="OBK735" s="169"/>
      <c r="OBL735" s="169"/>
      <c r="OBM735" s="169"/>
      <c r="OBN735" s="169"/>
      <c r="OBO735" s="169"/>
      <c r="OBP735" s="169"/>
      <c r="OBQ735" s="169"/>
      <c r="OBR735" s="169"/>
      <c r="OBS735" s="169"/>
      <c r="OBT735" s="169"/>
      <c r="OBU735" s="169"/>
      <c r="OBV735" s="169"/>
      <c r="OBW735" s="169"/>
      <c r="OBX735" s="169"/>
      <c r="OBY735" s="169"/>
      <c r="OBZ735" s="169"/>
      <c r="OCA735" s="169"/>
      <c r="OCB735" s="169"/>
      <c r="OCC735" s="546"/>
      <c r="OCD735" s="546"/>
      <c r="OCE735" s="546"/>
      <c r="OCF735" s="546"/>
      <c r="OCG735" s="546"/>
      <c r="OCH735" s="546"/>
      <c r="OCI735" s="546"/>
      <c r="OCJ735" s="546"/>
      <c r="OCK735" s="546"/>
      <c r="OCL735" s="546"/>
      <c r="OCM735" s="546"/>
      <c r="OCN735" s="546"/>
      <c r="OCO735" s="546"/>
      <c r="OCP735" s="546"/>
      <c r="OCQ735" s="546"/>
      <c r="OCR735" s="546"/>
      <c r="OCS735" s="546"/>
      <c r="OCT735" s="546"/>
      <c r="OCU735" s="546"/>
      <c r="OCV735" s="546"/>
      <c r="OCW735" s="546"/>
      <c r="OCX735" s="546"/>
      <c r="OCY735" s="546"/>
      <c r="OCZ735" s="546"/>
      <c r="ODA735" s="89"/>
      <c r="ODB735" s="89"/>
      <c r="ODC735" s="89"/>
      <c r="ODD735" s="89"/>
      <c r="ODE735" s="89"/>
      <c r="ODF735" s="546"/>
      <c r="ODG735" s="546"/>
      <c r="ODH735" s="89"/>
      <c r="ODI735" s="89"/>
      <c r="ODJ735" s="546"/>
      <c r="ODK735" s="546"/>
      <c r="ODL735" s="89"/>
      <c r="ODM735" s="89"/>
      <c r="ODN735" s="546"/>
      <c r="ODO735" s="546"/>
      <c r="ODP735" s="546"/>
      <c r="ODQ735" s="546"/>
      <c r="ODR735" s="546"/>
      <c r="ODS735" s="546"/>
      <c r="ODT735" s="546"/>
      <c r="ODU735" s="89"/>
      <c r="ODV735" s="89"/>
      <c r="ODW735" s="546"/>
      <c r="ODX735" s="546"/>
      <c r="ODY735" s="89"/>
      <c r="ODZ735" s="89"/>
      <c r="OEA735" s="546"/>
      <c r="OEB735" s="546"/>
      <c r="OEC735" s="546"/>
      <c r="OED735" s="546"/>
      <c r="OEE735" s="546"/>
      <c r="OEF735" s="204"/>
      <c r="OEG735" s="108"/>
      <c r="OEH735" s="546"/>
      <c r="OEI735" s="546"/>
      <c r="OEJ735" s="546"/>
      <c r="OEK735" s="546"/>
      <c r="OEL735" s="546"/>
      <c r="OEM735" s="546"/>
      <c r="OEN735" s="546"/>
      <c r="OEO735" s="169"/>
      <c r="OEP735" s="169"/>
      <c r="OEQ735" s="169"/>
      <c r="OER735" s="169"/>
      <c r="OES735" s="169"/>
      <c r="OET735" s="169"/>
      <c r="OEU735" s="169"/>
      <c r="OEV735" s="169"/>
      <c r="OEW735" s="169"/>
      <c r="OEX735" s="169"/>
      <c r="OEY735" s="169"/>
      <c r="OEZ735" s="169"/>
      <c r="OFA735" s="169"/>
      <c r="OFB735" s="169"/>
      <c r="OFC735" s="169"/>
      <c r="OFD735" s="169"/>
      <c r="OFE735" s="169"/>
      <c r="OFF735" s="169"/>
      <c r="OFG735" s="169"/>
      <c r="OFH735" s="169"/>
      <c r="OFI735" s="169"/>
      <c r="OFJ735" s="169"/>
      <c r="OFK735" s="169"/>
      <c r="OFL735" s="169"/>
      <c r="OFM735" s="169"/>
      <c r="OFN735" s="169"/>
      <c r="OFO735" s="169"/>
      <c r="OFP735" s="169"/>
      <c r="OFQ735" s="169"/>
      <c r="OFR735" s="169"/>
      <c r="OFS735" s="169"/>
      <c r="OFT735" s="169"/>
      <c r="OFU735" s="169"/>
      <c r="OFV735" s="169"/>
      <c r="OFW735" s="169"/>
      <c r="OFX735" s="169"/>
      <c r="OFY735" s="169"/>
      <c r="OFZ735" s="169"/>
      <c r="OGA735" s="169"/>
      <c r="OGB735" s="169"/>
      <c r="OGC735" s="169"/>
      <c r="OGD735" s="169"/>
      <c r="OGE735" s="169"/>
      <c r="OGF735" s="169"/>
      <c r="OGG735" s="546"/>
      <c r="OGH735" s="546"/>
      <c r="OGI735" s="546"/>
      <c r="OGJ735" s="546"/>
      <c r="OGK735" s="546"/>
      <c r="OGL735" s="546"/>
      <c r="OGM735" s="546"/>
      <c r="OGN735" s="546"/>
      <c r="OGO735" s="546"/>
      <c r="OGP735" s="546"/>
      <c r="OGQ735" s="546"/>
      <c r="OGR735" s="546"/>
      <c r="OGS735" s="546"/>
      <c r="OGT735" s="546"/>
      <c r="OGU735" s="546"/>
      <c r="OGV735" s="546"/>
      <c r="OGW735" s="546"/>
      <c r="OGX735" s="546"/>
      <c r="OGY735" s="546"/>
      <c r="OGZ735" s="546"/>
      <c r="OHA735" s="546"/>
      <c r="OHB735" s="546"/>
      <c r="OHC735" s="546"/>
      <c r="OHD735" s="546"/>
      <c r="OHE735" s="89"/>
      <c r="OHF735" s="89"/>
      <c r="OHG735" s="89"/>
      <c r="OHH735" s="89"/>
      <c r="OHI735" s="89"/>
      <c r="OHJ735" s="546"/>
      <c r="OHK735" s="546"/>
      <c r="OHL735" s="89"/>
      <c r="OHM735" s="89"/>
      <c r="OHN735" s="546"/>
      <c r="OHO735" s="546"/>
      <c r="OHP735" s="89"/>
      <c r="OHQ735" s="89"/>
      <c r="OHR735" s="546"/>
      <c r="OHS735" s="546"/>
      <c r="OHT735" s="546"/>
      <c r="OHU735" s="546"/>
      <c r="OHV735" s="546"/>
      <c r="OHW735" s="546"/>
      <c r="OHX735" s="546"/>
      <c r="OHY735" s="89"/>
      <c r="OHZ735" s="89"/>
      <c r="OIA735" s="546"/>
      <c r="OIB735" s="546"/>
      <c r="OIC735" s="89"/>
      <c r="OID735" s="89"/>
      <c r="OIE735" s="546"/>
      <c r="OIF735" s="546"/>
      <c r="OIG735" s="546"/>
      <c r="OIH735" s="546"/>
      <c r="OII735" s="546"/>
      <c r="OIJ735" s="204"/>
      <c r="OIK735" s="108"/>
      <c r="OIL735" s="546"/>
      <c r="OIM735" s="546"/>
      <c r="OIN735" s="546"/>
      <c r="OIO735" s="546"/>
      <c r="OIP735" s="546"/>
      <c r="OIQ735" s="546"/>
      <c r="OIR735" s="546"/>
      <c r="OIS735" s="169"/>
      <c r="OIT735" s="169"/>
      <c r="OIU735" s="169"/>
      <c r="OIV735" s="169"/>
      <c r="OIW735" s="169"/>
      <c r="OIX735" s="169"/>
      <c r="OIY735" s="169"/>
      <c r="OIZ735" s="169"/>
      <c r="OJA735" s="169"/>
      <c r="OJB735" s="169"/>
      <c r="OJC735" s="169"/>
      <c r="OJD735" s="169"/>
      <c r="OJE735" s="169"/>
      <c r="OJF735" s="169"/>
      <c r="OJG735" s="169"/>
      <c r="OJH735" s="169"/>
      <c r="OJI735" s="169"/>
      <c r="OJJ735" s="169"/>
      <c r="OJK735" s="169"/>
      <c r="OJL735" s="169"/>
      <c r="OJM735" s="169"/>
      <c r="OJN735" s="169"/>
      <c r="OJO735" s="169"/>
      <c r="OJP735" s="169"/>
      <c r="OJQ735" s="169"/>
      <c r="OJR735" s="169"/>
      <c r="OJS735" s="169"/>
      <c r="OJT735" s="169"/>
      <c r="OJU735" s="169"/>
      <c r="OJV735" s="169"/>
      <c r="OJW735" s="169"/>
      <c r="OJX735" s="169"/>
      <c r="OJY735" s="169"/>
      <c r="OJZ735" s="169"/>
      <c r="OKA735" s="169"/>
      <c r="OKB735" s="169"/>
      <c r="OKC735" s="169"/>
      <c r="OKD735" s="169"/>
      <c r="OKE735" s="169"/>
      <c r="OKF735" s="169"/>
      <c r="OKG735" s="169"/>
      <c r="OKH735" s="169"/>
      <c r="OKI735" s="169"/>
      <c r="OKJ735" s="169"/>
      <c r="OKK735" s="546"/>
      <c r="OKL735" s="546"/>
      <c r="OKM735" s="546"/>
      <c r="OKN735" s="546"/>
      <c r="OKO735" s="546"/>
      <c r="OKP735" s="546"/>
      <c r="OKQ735" s="546"/>
      <c r="OKR735" s="546"/>
      <c r="OKS735" s="546"/>
      <c r="OKT735" s="546"/>
      <c r="OKU735" s="546"/>
      <c r="OKV735" s="546"/>
      <c r="OKW735" s="546"/>
      <c r="OKX735" s="546"/>
      <c r="OKY735" s="546"/>
      <c r="OKZ735" s="546"/>
      <c r="OLA735" s="546"/>
      <c r="OLB735" s="546"/>
      <c r="OLC735" s="546"/>
      <c r="OLD735" s="546"/>
      <c r="OLE735" s="546"/>
      <c r="OLF735" s="546"/>
      <c r="OLG735" s="546"/>
      <c r="OLH735" s="546"/>
      <c r="OLI735" s="89"/>
      <c r="OLJ735" s="89"/>
      <c r="OLK735" s="89"/>
      <c r="OLL735" s="89"/>
      <c r="OLM735" s="89"/>
      <c r="OLN735" s="546"/>
      <c r="OLO735" s="546"/>
      <c r="OLP735" s="89"/>
      <c r="OLQ735" s="89"/>
      <c r="OLR735" s="546"/>
      <c r="OLS735" s="546"/>
      <c r="OLT735" s="89"/>
      <c r="OLU735" s="89"/>
      <c r="OLV735" s="546"/>
      <c r="OLW735" s="546"/>
      <c r="OLX735" s="546"/>
      <c r="OLY735" s="546"/>
      <c r="OLZ735" s="546"/>
      <c r="OMA735" s="546"/>
      <c r="OMB735" s="546"/>
      <c r="OMC735" s="89"/>
      <c r="OMD735" s="89"/>
      <c r="OME735" s="546"/>
      <c r="OMF735" s="546"/>
      <c r="OMG735" s="89"/>
      <c r="OMH735" s="89"/>
      <c r="OMI735" s="546"/>
      <c r="OMJ735" s="546"/>
      <c r="OMK735" s="546"/>
      <c r="OML735" s="546"/>
      <c r="OMM735" s="546"/>
      <c r="OMN735" s="204"/>
      <c r="OMO735" s="108"/>
      <c r="OMP735" s="546"/>
      <c r="OMQ735" s="546"/>
      <c r="OMR735" s="546"/>
      <c r="OMS735" s="546"/>
      <c r="OMT735" s="546"/>
      <c r="OMU735" s="546"/>
      <c r="OMV735" s="546"/>
      <c r="OMW735" s="169"/>
      <c r="OMX735" s="169"/>
      <c r="OMY735" s="169"/>
      <c r="OMZ735" s="169"/>
      <c r="ONA735" s="169"/>
      <c r="ONB735" s="169"/>
      <c r="ONC735" s="169"/>
      <c r="OND735" s="169"/>
      <c r="ONE735" s="169"/>
      <c r="ONF735" s="169"/>
      <c r="ONG735" s="169"/>
      <c r="ONH735" s="169"/>
      <c r="ONI735" s="169"/>
      <c r="ONJ735" s="169"/>
      <c r="ONK735" s="169"/>
      <c r="ONL735" s="169"/>
      <c r="ONM735" s="169"/>
      <c r="ONN735" s="169"/>
      <c r="ONO735" s="169"/>
      <c r="ONP735" s="169"/>
      <c r="ONQ735" s="169"/>
      <c r="ONR735" s="169"/>
      <c r="ONS735" s="169"/>
      <c r="ONT735" s="169"/>
      <c r="ONU735" s="169"/>
      <c r="ONV735" s="169"/>
      <c r="ONW735" s="169"/>
      <c r="ONX735" s="169"/>
      <c r="ONY735" s="169"/>
      <c r="ONZ735" s="169"/>
      <c r="OOA735" s="169"/>
      <c r="OOB735" s="169"/>
      <c r="OOC735" s="169"/>
      <c r="OOD735" s="169"/>
      <c r="OOE735" s="169"/>
      <c r="OOF735" s="169"/>
      <c r="OOG735" s="169"/>
      <c r="OOH735" s="169"/>
      <c r="OOI735" s="169"/>
      <c r="OOJ735" s="169"/>
      <c r="OOK735" s="169"/>
      <c r="OOL735" s="169"/>
      <c r="OOM735" s="169"/>
      <c r="OON735" s="169"/>
      <c r="OOO735" s="546"/>
      <c r="OOP735" s="546"/>
      <c r="OOQ735" s="546"/>
      <c r="OOR735" s="546"/>
      <c r="OOS735" s="546"/>
      <c r="OOT735" s="546"/>
      <c r="OOU735" s="546"/>
      <c r="OOV735" s="546"/>
      <c r="OOW735" s="546"/>
      <c r="OOX735" s="546"/>
      <c r="OOY735" s="546"/>
      <c r="OOZ735" s="546"/>
      <c r="OPA735" s="546"/>
      <c r="OPB735" s="546"/>
      <c r="OPC735" s="546"/>
      <c r="OPD735" s="546"/>
      <c r="OPE735" s="546"/>
      <c r="OPF735" s="546"/>
      <c r="OPG735" s="546"/>
      <c r="OPH735" s="546"/>
      <c r="OPI735" s="546"/>
      <c r="OPJ735" s="546"/>
      <c r="OPK735" s="546"/>
      <c r="OPL735" s="546"/>
      <c r="OPM735" s="89"/>
      <c r="OPN735" s="89"/>
      <c r="OPO735" s="89"/>
      <c r="OPP735" s="89"/>
      <c r="OPQ735" s="89"/>
      <c r="OPR735" s="546"/>
      <c r="OPS735" s="546"/>
      <c r="OPT735" s="89"/>
      <c r="OPU735" s="89"/>
      <c r="OPV735" s="546"/>
      <c r="OPW735" s="546"/>
      <c r="OPX735" s="89"/>
      <c r="OPY735" s="89"/>
      <c r="OPZ735" s="546"/>
      <c r="OQA735" s="546"/>
      <c r="OQB735" s="546"/>
      <c r="OQC735" s="546"/>
      <c r="OQD735" s="546"/>
      <c r="OQE735" s="546"/>
      <c r="OQF735" s="546"/>
      <c r="OQG735" s="89"/>
      <c r="OQH735" s="89"/>
      <c r="OQI735" s="546"/>
      <c r="OQJ735" s="546"/>
      <c r="OQK735" s="89"/>
      <c r="OQL735" s="89"/>
      <c r="OQM735" s="546"/>
      <c r="OQN735" s="546"/>
      <c r="OQO735" s="546"/>
      <c r="OQP735" s="546"/>
      <c r="OQQ735" s="546"/>
      <c r="OQR735" s="204"/>
      <c r="OQS735" s="108"/>
      <c r="OQT735" s="546"/>
      <c r="OQU735" s="546"/>
      <c r="OQV735" s="546"/>
      <c r="OQW735" s="546"/>
      <c r="OQX735" s="546"/>
      <c r="OQY735" s="546"/>
      <c r="OQZ735" s="546"/>
      <c r="ORA735" s="169"/>
      <c r="ORB735" s="169"/>
      <c r="ORC735" s="169"/>
      <c r="ORD735" s="169"/>
      <c r="ORE735" s="169"/>
      <c r="ORF735" s="169"/>
      <c r="ORG735" s="169"/>
      <c r="ORH735" s="169"/>
      <c r="ORI735" s="169"/>
      <c r="ORJ735" s="169"/>
      <c r="ORK735" s="169"/>
      <c r="ORL735" s="169"/>
      <c r="ORM735" s="169"/>
      <c r="ORN735" s="169"/>
      <c r="ORO735" s="169"/>
      <c r="ORP735" s="169"/>
      <c r="ORQ735" s="169"/>
      <c r="ORR735" s="169"/>
      <c r="ORS735" s="169"/>
      <c r="ORT735" s="169"/>
      <c r="ORU735" s="169"/>
      <c r="ORV735" s="169"/>
      <c r="ORW735" s="169"/>
      <c r="ORX735" s="169"/>
      <c r="ORY735" s="169"/>
      <c r="ORZ735" s="169"/>
      <c r="OSA735" s="169"/>
      <c r="OSB735" s="169"/>
      <c r="OSC735" s="169"/>
      <c r="OSD735" s="169"/>
      <c r="OSE735" s="169"/>
      <c r="OSF735" s="169"/>
      <c r="OSG735" s="169"/>
      <c r="OSH735" s="169"/>
      <c r="OSI735" s="169"/>
      <c r="OSJ735" s="169"/>
      <c r="OSK735" s="169"/>
      <c r="OSL735" s="169"/>
      <c r="OSM735" s="169"/>
      <c r="OSN735" s="169"/>
      <c r="OSO735" s="169"/>
      <c r="OSP735" s="169"/>
      <c r="OSQ735" s="169"/>
      <c r="OSR735" s="169"/>
      <c r="OSS735" s="546"/>
      <c r="OST735" s="546"/>
      <c r="OSU735" s="546"/>
      <c r="OSV735" s="546"/>
      <c r="OSW735" s="546"/>
      <c r="OSX735" s="546"/>
      <c r="OSY735" s="546"/>
      <c r="OSZ735" s="546"/>
      <c r="OTA735" s="546"/>
      <c r="OTB735" s="546"/>
      <c r="OTC735" s="546"/>
      <c r="OTD735" s="546"/>
      <c r="OTE735" s="546"/>
      <c r="OTF735" s="546"/>
      <c r="OTG735" s="546"/>
      <c r="OTH735" s="546"/>
      <c r="OTI735" s="546"/>
      <c r="OTJ735" s="546"/>
      <c r="OTK735" s="546"/>
      <c r="OTL735" s="546"/>
      <c r="OTM735" s="546"/>
      <c r="OTN735" s="546"/>
      <c r="OTO735" s="546"/>
      <c r="OTP735" s="546"/>
      <c r="OTQ735" s="89"/>
      <c r="OTR735" s="89"/>
      <c r="OTS735" s="89"/>
      <c r="OTT735" s="89"/>
      <c r="OTU735" s="89"/>
      <c r="OTV735" s="546"/>
      <c r="OTW735" s="546"/>
      <c r="OTX735" s="89"/>
      <c r="OTY735" s="89"/>
      <c r="OTZ735" s="546"/>
      <c r="OUA735" s="546"/>
      <c r="OUB735" s="89"/>
      <c r="OUC735" s="89"/>
      <c r="OUD735" s="546"/>
      <c r="OUE735" s="546"/>
      <c r="OUF735" s="546"/>
      <c r="OUG735" s="546"/>
      <c r="OUH735" s="546"/>
      <c r="OUI735" s="546"/>
      <c r="OUJ735" s="546"/>
      <c r="OUK735" s="89"/>
      <c r="OUL735" s="89"/>
      <c r="OUM735" s="546"/>
      <c r="OUN735" s="546"/>
      <c r="OUO735" s="89"/>
      <c r="OUP735" s="89"/>
      <c r="OUQ735" s="546"/>
      <c r="OUR735" s="546"/>
      <c r="OUS735" s="546"/>
      <c r="OUT735" s="546"/>
      <c r="OUU735" s="546"/>
      <c r="OUV735" s="204"/>
      <c r="OUW735" s="108"/>
      <c r="OUX735" s="546"/>
      <c r="OUY735" s="546"/>
      <c r="OUZ735" s="546"/>
      <c r="OVA735" s="546"/>
      <c r="OVB735" s="546"/>
      <c r="OVC735" s="546"/>
      <c r="OVD735" s="546"/>
      <c r="OVE735" s="169"/>
      <c r="OVF735" s="169"/>
      <c r="OVG735" s="169"/>
      <c r="OVH735" s="169"/>
      <c r="OVI735" s="169"/>
      <c r="OVJ735" s="169"/>
      <c r="OVK735" s="169"/>
      <c r="OVL735" s="169"/>
      <c r="OVM735" s="169"/>
      <c r="OVN735" s="169"/>
      <c r="OVO735" s="169"/>
      <c r="OVP735" s="169"/>
      <c r="OVQ735" s="169"/>
      <c r="OVR735" s="169"/>
      <c r="OVS735" s="169"/>
      <c r="OVT735" s="169"/>
      <c r="OVU735" s="169"/>
      <c r="OVV735" s="169"/>
      <c r="OVW735" s="169"/>
      <c r="OVX735" s="169"/>
      <c r="OVY735" s="169"/>
      <c r="OVZ735" s="169"/>
      <c r="OWA735" s="169"/>
      <c r="OWB735" s="169"/>
      <c r="OWC735" s="169"/>
      <c r="OWD735" s="169"/>
      <c r="OWE735" s="169"/>
      <c r="OWF735" s="169"/>
      <c r="OWG735" s="169"/>
      <c r="OWH735" s="169"/>
      <c r="OWI735" s="169"/>
      <c r="OWJ735" s="169"/>
      <c r="OWK735" s="169"/>
      <c r="OWL735" s="169"/>
      <c r="OWM735" s="169"/>
      <c r="OWN735" s="169"/>
      <c r="OWO735" s="169"/>
      <c r="OWP735" s="169"/>
      <c r="OWQ735" s="169"/>
      <c r="OWR735" s="169"/>
      <c r="OWS735" s="169"/>
      <c r="OWT735" s="169"/>
      <c r="OWU735" s="169"/>
      <c r="OWV735" s="169"/>
      <c r="OWW735" s="546"/>
      <c r="OWX735" s="546"/>
      <c r="OWY735" s="546"/>
      <c r="OWZ735" s="546"/>
      <c r="OXA735" s="546"/>
      <c r="OXB735" s="546"/>
      <c r="OXC735" s="546"/>
      <c r="OXD735" s="546"/>
      <c r="OXE735" s="546"/>
      <c r="OXF735" s="546"/>
      <c r="OXG735" s="546"/>
      <c r="OXH735" s="546"/>
      <c r="OXI735" s="546"/>
      <c r="OXJ735" s="546"/>
      <c r="OXK735" s="546"/>
      <c r="OXL735" s="546"/>
      <c r="OXM735" s="546"/>
      <c r="OXN735" s="546"/>
      <c r="OXO735" s="546"/>
      <c r="OXP735" s="546"/>
      <c r="OXQ735" s="546"/>
      <c r="OXR735" s="546"/>
      <c r="OXS735" s="546"/>
      <c r="OXT735" s="546"/>
      <c r="OXU735" s="89"/>
      <c r="OXV735" s="89"/>
      <c r="OXW735" s="89"/>
      <c r="OXX735" s="89"/>
      <c r="OXY735" s="89"/>
      <c r="OXZ735" s="546"/>
      <c r="OYA735" s="546"/>
      <c r="OYB735" s="89"/>
      <c r="OYC735" s="89"/>
      <c r="OYD735" s="546"/>
      <c r="OYE735" s="546"/>
      <c r="OYF735" s="89"/>
      <c r="OYG735" s="89"/>
      <c r="OYH735" s="546"/>
      <c r="OYI735" s="546"/>
      <c r="OYJ735" s="546"/>
      <c r="OYK735" s="546"/>
      <c r="OYL735" s="546"/>
      <c r="OYM735" s="546"/>
      <c r="OYN735" s="546"/>
      <c r="OYO735" s="89"/>
      <c r="OYP735" s="89"/>
      <c r="OYQ735" s="546"/>
      <c r="OYR735" s="546"/>
      <c r="OYS735" s="89"/>
      <c r="OYT735" s="89"/>
      <c r="OYU735" s="546"/>
      <c r="OYV735" s="546"/>
      <c r="OYW735" s="546"/>
      <c r="OYX735" s="546"/>
      <c r="OYY735" s="546"/>
      <c r="OYZ735" s="204"/>
      <c r="OZA735" s="108"/>
      <c r="OZB735" s="546"/>
      <c r="OZC735" s="546"/>
      <c r="OZD735" s="546"/>
      <c r="OZE735" s="546"/>
      <c r="OZF735" s="546"/>
      <c r="OZG735" s="546"/>
      <c r="OZH735" s="546"/>
      <c r="OZI735" s="169"/>
      <c r="OZJ735" s="169"/>
      <c r="OZK735" s="169"/>
      <c r="OZL735" s="169"/>
      <c r="OZM735" s="169"/>
      <c r="OZN735" s="169"/>
      <c r="OZO735" s="169"/>
      <c r="OZP735" s="169"/>
      <c r="OZQ735" s="169"/>
      <c r="OZR735" s="169"/>
      <c r="OZS735" s="169"/>
      <c r="OZT735" s="169"/>
      <c r="OZU735" s="169"/>
      <c r="OZV735" s="169"/>
      <c r="OZW735" s="169"/>
      <c r="OZX735" s="169"/>
      <c r="OZY735" s="169"/>
      <c r="OZZ735" s="169"/>
      <c r="PAA735" s="169"/>
      <c r="PAB735" s="169"/>
      <c r="PAC735" s="169"/>
      <c r="PAD735" s="169"/>
      <c r="PAE735" s="169"/>
      <c r="PAF735" s="169"/>
      <c r="PAG735" s="169"/>
      <c r="PAH735" s="169"/>
      <c r="PAI735" s="169"/>
      <c r="PAJ735" s="169"/>
      <c r="PAK735" s="169"/>
      <c r="PAL735" s="169"/>
      <c r="PAM735" s="169"/>
      <c r="PAN735" s="169"/>
      <c r="PAO735" s="169"/>
      <c r="PAP735" s="169"/>
      <c r="PAQ735" s="169"/>
      <c r="PAR735" s="169"/>
      <c r="PAS735" s="169"/>
      <c r="PAT735" s="169"/>
      <c r="PAU735" s="169"/>
      <c r="PAV735" s="169"/>
      <c r="PAW735" s="169"/>
      <c r="PAX735" s="169"/>
      <c r="PAY735" s="169"/>
      <c r="PAZ735" s="169"/>
      <c r="PBA735" s="546"/>
      <c r="PBB735" s="546"/>
      <c r="PBC735" s="546"/>
      <c r="PBD735" s="546"/>
      <c r="PBE735" s="546"/>
      <c r="PBF735" s="546"/>
      <c r="PBG735" s="546"/>
      <c r="PBH735" s="546"/>
      <c r="PBI735" s="546"/>
      <c r="PBJ735" s="546"/>
      <c r="PBK735" s="546"/>
      <c r="PBL735" s="546"/>
      <c r="PBM735" s="546"/>
      <c r="PBN735" s="546"/>
      <c r="PBO735" s="546"/>
      <c r="PBP735" s="546"/>
      <c r="PBQ735" s="546"/>
      <c r="PBR735" s="546"/>
      <c r="PBS735" s="546"/>
      <c r="PBT735" s="546"/>
      <c r="PBU735" s="546"/>
      <c r="PBV735" s="546"/>
      <c r="PBW735" s="546"/>
      <c r="PBX735" s="546"/>
      <c r="PBY735" s="89"/>
      <c r="PBZ735" s="89"/>
      <c r="PCA735" s="89"/>
      <c r="PCB735" s="89"/>
      <c r="PCC735" s="89"/>
      <c r="PCD735" s="546"/>
      <c r="PCE735" s="546"/>
      <c r="PCF735" s="89"/>
      <c r="PCG735" s="89"/>
      <c r="PCH735" s="546"/>
      <c r="PCI735" s="546"/>
      <c r="PCJ735" s="89"/>
      <c r="PCK735" s="89"/>
      <c r="PCL735" s="546"/>
      <c r="PCM735" s="546"/>
      <c r="PCN735" s="546"/>
      <c r="PCO735" s="546"/>
      <c r="PCP735" s="546"/>
      <c r="PCQ735" s="546"/>
      <c r="PCR735" s="546"/>
      <c r="PCS735" s="89"/>
      <c r="PCT735" s="89"/>
      <c r="PCU735" s="546"/>
      <c r="PCV735" s="546"/>
      <c r="PCW735" s="89"/>
      <c r="PCX735" s="89"/>
      <c r="PCY735" s="546"/>
      <c r="PCZ735" s="546"/>
      <c r="PDA735" s="546"/>
      <c r="PDB735" s="546"/>
      <c r="PDC735" s="546"/>
      <c r="PDD735" s="204"/>
      <c r="PDE735" s="108"/>
      <c r="PDF735" s="546"/>
      <c r="PDG735" s="546"/>
      <c r="PDH735" s="546"/>
      <c r="PDI735" s="546"/>
      <c r="PDJ735" s="546"/>
      <c r="PDK735" s="546"/>
      <c r="PDL735" s="546"/>
      <c r="PDM735" s="169"/>
      <c r="PDN735" s="169"/>
      <c r="PDO735" s="169"/>
      <c r="PDP735" s="169"/>
      <c r="PDQ735" s="169"/>
      <c r="PDR735" s="169"/>
      <c r="PDS735" s="169"/>
      <c r="PDT735" s="169"/>
      <c r="PDU735" s="169"/>
      <c r="PDV735" s="169"/>
      <c r="PDW735" s="169"/>
      <c r="PDX735" s="169"/>
      <c r="PDY735" s="169"/>
      <c r="PDZ735" s="169"/>
      <c r="PEA735" s="169"/>
      <c r="PEB735" s="169"/>
      <c r="PEC735" s="169"/>
      <c r="PED735" s="169"/>
      <c r="PEE735" s="169"/>
      <c r="PEF735" s="169"/>
      <c r="PEG735" s="169"/>
      <c r="PEH735" s="169"/>
      <c r="PEI735" s="169"/>
      <c r="PEJ735" s="169"/>
      <c r="PEK735" s="169"/>
      <c r="PEL735" s="169"/>
      <c r="PEM735" s="169"/>
      <c r="PEN735" s="169"/>
      <c r="PEO735" s="169"/>
      <c r="PEP735" s="169"/>
      <c r="PEQ735" s="169"/>
      <c r="PER735" s="169"/>
      <c r="PES735" s="169"/>
      <c r="PET735" s="169"/>
      <c r="PEU735" s="169"/>
      <c r="PEV735" s="169"/>
      <c r="PEW735" s="169"/>
      <c r="PEX735" s="169"/>
      <c r="PEY735" s="169"/>
      <c r="PEZ735" s="169"/>
      <c r="PFA735" s="169"/>
      <c r="PFB735" s="169"/>
      <c r="PFC735" s="169"/>
      <c r="PFD735" s="169"/>
      <c r="PFE735" s="546"/>
      <c r="PFF735" s="546"/>
      <c r="PFG735" s="546"/>
      <c r="PFH735" s="546"/>
      <c r="PFI735" s="546"/>
      <c r="PFJ735" s="546"/>
      <c r="PFK735" s="546"/>
      <c r="PFL735" s="546"/>
      <c r="PFM735" s="546"/>
      <c r="PFN735" s="546"/>
      <c r="PFO735" s="546"/>
      <c r="PFP735" s="546"/>
      <c r="PFQ735" s="546"/>
      <c r="PFR735" s="546"/>
      <c r="PFS735" s="546"/>
      <c r="PFT735" s="546"/>
      <c r="PFU735" s="546"/>
      <c r="PFV735" s="546"/>
      <c r="PFW735" s="546"/>
      <c r="PFX735" s="546"/>
      <c r="PFY735" s="546"/>
      <c r="PFZ735" s="546"/>
      <c r="PGA735" s="546"/>
      <c r="PGB735" s="546"/>
      <c r="PGC735" s="89"/>
      <c r="PGD735" s="89"/>
      <c r="PGE735" s="89"/>
      <c r="PGF735" s="89"/>
      <c r="PGG735" s="89"/>
      <c r="PGH735" s="546"/>
      <c r="PGI735" s="546"/>
      <c r="PGJ735" s="89"/>
      <c r="PGK735" s="89"/>
      <c r="PGL735" s="546"/>
      <c r="PGM735" s="546"/>
      <c r="PGN735" s="89"/>
      <c r="PGO735" s="89"/>
      <c r="PGP735" s="546"/>
      <c r="PGQ735" s="546"/>
      <c r="PGR735" s="546"/>
      <c r="PGS735" s="546"/>
      <c r="PGT735" s="546"/>
      <c r="PGU735" s="546"/>
      <c r="PGV735" s="546"/>
      <c r="PGW735" s="89"/>
      <c r="PGX735" s="89"/>
      <c r="PGY735" s="546"/>
      <c r="PGZ735" s="546"/>
      <c r="PHA735" s="89"/>
      <c r="PHB735" s="89"/>
      <c r="PHC735" s="546"/>
      <c r="PHD735" s="546"/>
      <c r="PHE735" s="546"/>
      <c r="PHF735" s="546"/>
      <c r="PHG735" s="546"/>
      <c r="PHH735" s="204"/>
      <c r="PHI735" s="108"/>
      <c r="PHJ735" s="546"/>
      <c r="PHK735" s="546"/>
      <c r="PHL735" s="546"/>
      <c r="PHM735" s="546"/>
      <c r="PHN735" s="546"/>
      <c r="PHO735" s="546"/>
      <c r="PHP735" s="546"/>
      <c r="PHQ735" s="169"/>
      <c r="PHR735" s="169"/>
      <c r="PHS735" s="169"/>
      <c r="PHT735" s="169"/>
      <c r="PHU735" s="169"/>
      <c r="PHV735" s="169"/>
      <c r="PHW735" s="169"/>
      <c r="PHX735" s="169"/>
      <c r="PHY735" s="169"/>
      <c r="PHZ735" s="169"/>
      <c r="PIA735" s="169"/>
      <c r="PIB735" s="169"/>
      <c r="PIC735" s="169"/>
      <c r="PID735" s="169"/>
      <c r="PIE735" s="169"/>
      <c r="PIF735" s="169"/>
      <c r="PIG735" s="169"/>
      <c r="PIH735" s="169"/>
      <c r="PII735" s="169"/>
      <c r="PIJ735" s="169"/>
      <c r="PIK735" s="169"/>
      <c r="PIL735" s="169"/>
      <c r="PIM735" s="169"/>
      <c r="PIN735" s="169"/>
      <c r="PIO735" s="169"/>
      <c r="PIP735" s="169"/>
      <c r="PIQ735" s="169"/>
      <c r="PIR735" s="169"/>
      <c r="PIS735" s="169"/>
      <c r="PIT735" s="169"/>
      <c r="PIU735" s="169"/>
      <c r="PIV735" s="169"/>
      <c r="PIW735" s="169"/>
      <c r="PIX735" s="169"/>
      <c r="PIY735" s="169"/>
      <c r="PIZ735" s="169"/>
      <c r="PJA735" s="169"/>
      <c r="PJB735" s="169"/>
      <c r="PJC735" s="169"/>
      <c r="PJD735" s="169"/>
      <c r="PJE735" s="169"/>
      <c r="PJF735" s="169"/>
      <c r="PJG735" s="169"/>
      <c r="PJH735" s="169"/>
      <c r="PJI735" s="546"/>
      <c r="PJJ735" s="546"/>
      <c r="PJK735" s="546"/>
      <c r="PJL735" s="546"/>
      <c r="PJM735" s="546"/>
      <c r="PJN735" s="546"/>
      <c r="PJO735" s="546"/>
      <c r="PJP735" s="546"/>
      <c r="PJQ735" s="546"/>
      <c r="PJR735" s="546"/>
      <c r="PJS735" s="546"/>
      <c r="PJT735" s="546"/>
      <c r="PJU735" s="546"/>
      <c r="PJV735" s="546"/>
      <c r="PJW735" s="546"/>
      <c r="PJX735" s="546"/>
      <c r="PJY735" s="546"/>
      <c r="PJZ735" s="546"/>
      <c r="PKA735" s="546"/>
      <c r="PKB735" s="546"/>
      <c r="PKC735" s="546"/>
      <c r="PKD735" s="546"/>
      <c r="PKE735" s="546"/>
      <c r="PKF735" s="546"/>
      <c r="PKG735" s="89"/>
      <c r="PKH735" s="89"/>
      <c r="PKI735" s="89"/>
      <c r="PKJ735" s="89"/>
      <c r="PKK735" s="89"/>
      <c r="PKL735" s="546"/>
      <c r="PKM735" s="546"/>
      <c r="PKN735" s="89"/>
      <c r="PKO735" s="89"/>
      <c r="PKP735" s="546"/>
      <c r="PKQ735" s="546"/>
      <c r="PKR735" s="89"/>
      <c r="PKS735" s="89"/>
      <c r="PKT735" s="546"/>
      <c r="PKU735" s="546"/>
      <c r="PKV735" s="546"/>
      <c r="PKW735" s="546"/>
      <c r="PKX735" s="546"/>
      <c r="PKY735" s="546"/>
      <c r="PKZ735" s="546"/>
      <c r="PLA735" s="89"/>
      <c r="PLB735" s="89"/>
      <c r="PLC735" s="546"/>
      <c r="PLD735" s="546"/>
      <c r="PLE735" s="89"/>
      <c r="PLF735" s="89"/>
      <c r="PLG735" s="546"/>
      <c r="PLH735" s="546"/>
      <c r="PLI735" s="546"/>
      <c r="PLJ735" s="546"/>
      <c r="PLK735" s="546"/>
      <c r="PLL735" s="204"/>
      <c r="PLM735" s="108"/>
      <c r="PLN735" s="546"/>
      <c r="PLO735" s="546"/>
      <c r="PLP735" s="546"/>
      <c r="PLQ735" s="546"/>
      <c r="PLR735" s="546"/>
      <c r="PLS735" s="546"/>
      <c r="PLT735" s="546"/>
      <c r="PLU735" s="169"/>
      <c r="PLV735" s="169"/>
      <c r="PLW735" s="169"/>
      <c r="PLX735" s="169"/>
      <c r="PLY735" s="169"/>
      <c r="PLZ735" s="169"/>
      <c r="PMA735" s="169"/>
      <c r="PMB735" s="169"/>
      <c r="PMC735" s="169"/>
      <c r="PMD735" s="169"/>
      <c r="PME735" s="169"/>
      <c r="PMF735" s="169"/>
      <c r="PMG735" s="169"/>
      <c r="PMH735" s="169"/>
      <c r="PMI735" s="169"/>
      <c r="PMJ735" s="169"/>
      <c r="PMK735" s="169"/>
      <c r="PML735" s="169"/>
      <c r="PMM735" s="169"/>
      <c r="PMN735" s="169"/>
      <c r="PMO735" s="169"/>
      <c r="PMP735" s="169"/>
      <c r="PMQ735" s="169"/>
      <c r="PMR735" s="169"/>
      <c r="PMS735" s="169"/>
      <c r="PMT735" s="169"/>
      <c r="PMU735" s="169"/>
      <c r="PMV735" s="169"/>
      <c r="PMW735" s="169"/>
      <c r="PMX735" s="169"/>
      <c r="PMY735" s="169"/>
      <c r="PMZ735" s="169"/>
      <c r="PNA735" s="169"/>
      <c r="PNB735" s="169"/>
      <c r="PNC735" s="169"/>
      <c r="PND735" s="169"/>
      <c r="PNE735" s="169"/>
      <c r="PNF735" s="169"/>
      <c r="PNG735" s="169"/>
      <c r="PNH735" s="169"/>
      <c r="PNI735" s="169"/>
      <c r="PNJ735" s="169"/>
      <c r="PNK735" s="169"/>
      <c r="PNL735" s="169"/>
      <c r="PNM735" s="546"/>
      <c r="PNN735" s="546"/>
      <c r="PNO735" s="546"/>
      <c r="PNP735" s="546"/>
      <c r="PNQ735" s="546"/>
      <c r="PNR735" s="546"/>
      <c r="PNS735" s="546"/>
      <c r="PNT735" s="546"/>
      <c r="PNU735" s="546"/>
      <c r="PNV735" s="546"/>
      <c r="PNW735" s="546"/>
      <c r="PNX735" s="546"/>
      <c r="PNY735" s="546"/>
      <c r="PNZ735" s="546"/>
      <c r="POA735" s="546"/>
      <c r="POB735" s="546"/>
      <c r="POC735" s="546"/>
      <c r="POD735" s="546"/>
      <c r="POE735" s="546"/>
      <c r="POF735" s="546"/>
      <c r="POG735" s="546"/>
      <c r="POH735" s="546"/>
      <c r="POI735" s="546"/>
      <c r="POJ735" s="546"/>
      <c r="POK735" s="89"/>
      <c r="POL735" s="89"/>
      <c r="POM735" s="89"/>
      <c r="PON735" s="89"/>
      <c r="POO735" s="89"/>
      <c r="POP735" s="546"/>
      <c r="POQ735" s="546"/>
      <c r="POR735" s="89"/>
      <c r="POS735" s="89"/>
      <c r="POT735" s="546"/>
      <c r="POU735" s="546"/>
      <c r="POV735" s="89"/>
      <c r="POW735" s="89"/>
      <c r="POX735" s="546"/>
      <c r="POY735" s="546"/>
      <c r="POZ735" s="546"/>
      <c r="PPA735" s="546"/>
      <c r="PPB735" s="546"/>
      <c r="PPC735" s="546"/>
      <c r="PPD735" s="546"/>
      <c r="PPE735" s="89"/>
      <c r="PPF735" s="89"/>
      <c r="PPG735" s="546"/>
      <c r="PPH735" s="546"/>
      <c r="PPI735" s="89"/>
      <c r="PPJ735" s="89"/>
      <c r="PPK735" s="546"/>
      <c r="PPL735" s="546"/>
      <c r="PPM735" s="546"/>
      <c r="PPN735" s="546"/>
      <c r="PPO735" s="546"/>
      <c r="PPP735" s="204"/>
      <c r="PPQ735" s="108"/>
      <c r="PPR735" s="546"/>
      <c r="PPS735" s="546"/>
      <c r="PPT735" s="546"/>
      <c r="PPU735" s="546"/>
      <c r="PPV735" s="546"/>
      <c r="PPW735" s="546"/>
      <c r="PPX735" s="546"/>
      <c r="PPY735" s="169"/>
      <c r="PPZ735" s="169"/>
      <c r="PQA735" s="169"/>
      <c r="PQB735" s="169"/>
      <c r="PQC735" s="169"/>
      <c r="PQD735" s="169"/>
      <c r="PQE735" s="169"/>
      <c r="PQF735" s="169"/>
      <c r="PQG735" s="169"/>
      <c r="PQH735" s="169"/>
      <c r="PQI735" s="169"/>
      <c r="PQJ735" s="169"/>
      <c r="PQK735" s="169"/>
      <c r="PQL735" s="169"/>
      <c r="PQM735" s="169"/>
      <c r="PQN735" s="169"/>
      <c r="PQO735" s="169"/>
      <c r="PQP735" s="169"/>
      <c r="PQQ735" s="169"/>
      <c r="PQR735" s="169"/>
      <c r="PQS735" s="169"/>
      <c r="PQT735" s="169"/>
      <c r="PQU735" s="169"/>
      <c r="PQV735" s="169"/>
      <c r="PQW735" s="169"/>
      <c r="PQX735" s="169"/>
      <c r="PQY735" s="169"/>
      <c r="PQZ735" s="169"/>
      <c r="PRA735" s="169"/>
      <c r="PRB735" s="169"/>
      <c r="PRC735" s="169"/>
      <c r="PRD735" s="169"/>
      <c r="PRE735" s="169"/>
      <c r="PRF735" s="169"/>
      <c r="PRG735" s="169"/>
      <c r="PRH735" s="169"/>
      <c r="PRI735" s="169"/>
      <c r="PRJ735" s="169"/>
      <c r="PRK735" s="169"/>
      <c r="PRL735" s="169"/>
      <c r="PRM735" s="169"/>
      <c r="PRN735" s="169"/>
      <c r="PRO735" s="169"/>
      <c r="PRP735" s="169"/>
      <c r="PRQ735" s="546"/>
      <c r="PRR735" s="546"/>
      <c r="PRS735" s="546"/>
      <c r="PRT735" s="546"/>
      <c r="PRU735" s="546"/>
      <c r="PRV735" s="546"/>
      <c r="PRW735" s="546"/>
      <c r="PRX735" s="546"/>
      <c r="PRY735" s="546"/>
      <c r="PRZ735" s="546"/>
      <c r="PSA735" s="546"/>
      <c r="PSB735" s="546"/>
      <c r="PSC735" s="546"/>
      <c r="PSD735" s="546"/>
      <c r="PSE735" s="546"/>
      <c r="PSF735" s="546"/>
      <c r="PSG735" s="546"/>
      <c r="PSH735" s="546"/>
      <c r="PSI735" s="546"/>
      <c r="PSJ735" s="546"/>
      <c r="PSK735" s="546"/>
      <c r="PSL735" s="546"/>
      <c r="PSM735" s="546"/>
      <c r="PSN735" s="546"/>
      <c r="PSO735" s="89"/>
      <c r="PSP735" s="89"/>
      <c r="PSQ735" s="89"/>
      <c r="PSR735" s="89"/>
      <c r="PSS735" s="89"/>
      <c r="PST735" s="546"/>
      <c r="PSU735" s="546"/>
      <c r="PSV735" s="89"/>
      <c r="PSW735" s="89"/>
      <c r="PSX735" s="546"/>
      <c r="PSY735" s="546"/>
      <c r="PSZ735" s="89"/>
      <c r="PTA735" s="89"/>
      <c r="PTB735" s="546"/>
      <c r="PTC735" s="546"/>
      <c r="PTD735" s="546"/>
      <c r="PTE735" s="546"/>
      <c r="PTF735" s="546"/>
      <c r="PTG735" s="546"/>
      <c r="PTH735" s="546"/>
      <c r="PTI735" s="89"/>
      <c r="PTJ735" s="89"/>
      <c r="PTK735" s="546"/>
      <c r="PTL735" s="546"/>
      <c r="PTM735" s="89"/>
      <c r="PTN735" s="89"/>
      <c r="PTO735" s="546"/>
      <c r="PTP735" s="546"/>
      <c r="PTQ735" s="546"/>
      <c r="PTR735" s="546"/>
      <c r="PTS735" s="546"/>
      <c r="PTT735" s="204"/>
      <c r="PTU735" s="108"/>
      <c r="PTV735" s="546"/>
      <c r="PTW735" s="546"/>
      <c r="PTX735" s="546"/>
      <c r="PTY735" s="546"/>
      <c r="PTZ735" s="546"/>
      <c r="PUA735" s="546"/>
      <c r="PUB735" s="546"/>
      <c r="PUC735" s="169"/>
      <c r="PUD735" s="169"/>
      <c r="PUE735" s="169"/>
      <c r="PUF735" s="169"/>
      <c r="PUG735" s="169"/>
      <c r="PUH735" s="169"/>
      <c r="PUI735" s="169"/>
      <c r="PUJ735" s="169"/>
      <c r="PUK735" s="169"/>
      <c r="PUL735" s="169"/>
      <c r="PUM735" s="169"/>
      <c r="PUN735" s="169"/>
      <c r="PUO735" s="169"/>
      <c r="PUP735" s="169"/>
      <c r="PUQ735" s="169"/>
      <c r="PUR735" s="169"/>
      <c r="PUS735" s="169"/>
      <c r="PUT735" s="169"/>
      <c r="PUU735" s="169"/>
      <c r="PUV735" s="169"/>
      <c r="PUW735" s="169"/>
      <c r="PUX735" s="169"/>
      <c r="PUY735" s="169"/>
      <c r="PUZ735" s="169"/>
      <c r="PVA735" s="169"/>
      <c r="PVB735" s="169"/>
      <c r="PVC735" s="169"/>
      <c r="PVD735" s="169"/>
      <c r="PVE735" s="169"/>
      <c r="PVF735" s="169"/>
      <c r="PVG735" s="169"/>
      <c r="PVH735" s="169"/>
      <c r="PVI735" s="169"/>
      <c r="PVJ735" s="169"/>
      <c r="PVK735" s="169"/>
      <c r="PVL735" s="169"/>
      <c r="PVM735" s="169"/>
      <c r="PVN735" s="169"/>
      <c r="PVO735" s="169"/>
      <c r="PVP735" s="169"/>
      <c r="PVQ735" s="169"/>
      <c r="PVR735" s="169"/>
      <c r="PVS735" s="169"/>
      <c r="PVT735" s="169"/>
      <c r="PVU735" s="546"/>
      <c r="PVV735" s="546"/>
      <c r="PVW735" s="546"/>
      <c r="PVX735" s="546"/>
      <c r="PVY735" s="546"/>
      <c r="PVZ735" s="546"/>
      <c r="PWA735" s="546"/>
      <c r="PWB735" s="546"/>
      <c r="PWC735" s="546"/>
      <c r="PWD735" s="546"/>
      <c r="PWE735" s="546"/>
      <c r="PWF735" s="546"/>
      <c r="PWG735" s="546"/>
      <c r="PWH735" s="546"/>
      <c r="PWI735" s="546"/>
      <c r="PWJ735" s="546"/>
      <c r="PWK735" s="546"/>
      <c r="PWL735" s="546"/>
      <c r="PWM735" s="546"/>
      <c r="PWN735" s="546"/>
      <c r="PWO735" s="546"/>
      <c r="PWP735" s="546"/>
      <c r="PWQ735" s="546"/>
      <c r="PWR735" s="546"/>
      <c r="PWS735" s="89"/>
      <c r="PWT735" s="89"/>
      <c r="PWU735" s="89"/>
      <c r="PWV735" s="89"/>
      <c r="PWW735" s="89"/>
      <c r="PWX735" s="546"/>
      <c r="PWY735" s="546"/>
      <c r="PWZ735" s="89"/>
      <c r="PXA735" s="89"/>
      <c r="PXB735" s="546"/>
      <c r="PXC735" s="546"/>
      <c r="PXD735" s="89"/>
      <c r="PXE735" s="89"/>
      <c r="PXF735" s="546"/>
      <c r="PXG735" s="546"/>
      <c r="PXH735" s="546"/>
      <c r="PXI735" s="546"/>
      <c r="PXJ735" s="546"/>
      <c r="PXK735" s="546"/>
      <c r="PXL735" s="546"/>
      <c r="PXM735" s="89"/>
      <c r="PXN735" s="89"/>
      <c r="PXO735" s="546"/>
      <c r="PXP735" s="546"/>
      <c r="PXQ735" s="89"/>
      <c r="PXR735" s="89"/>
      <c r="PXS735" s="546"/>
      <c r="PXT735" s="546"/>
      <c r="PXU735" s="546"/>
      <c r="PXV735" s="546"/>
      <c r="PXW735" s="546"/>
      <c r="PXX735" s="204"/>
      <c r="PXY735" s="108"/>
      <c r="PXZ735" s="546"/>
      <c r="PYA735" s="546"/>
      <c r="PYB735" s="546"/>
      <c r="PYC735" s="546"/>
      <c r="PYD735" s="546"/>
      <c r="PYE735" s="546"/>
      <c r="PYF735" s="546"/>
      <c r="PYG735" s="169"/>
      <c r="PYH735" s="169"/>
      <c r="PYI735" s="169"/>
      <c r="PYJ735" s="169"/>
      <c r="PYK735" s="169"/>
      <c r="PYL735" s="169"/>
      <c r="PYM735" s="169"/>
      <c r="PYN735" s="169"/>
      <c r="PYO735" s="169"/>
      <c r="PYP735" s="169"/>
      <c r="PYQ735" s="169"/>
      <c r="PYR735" s="169"/>
      <c r="PYS735" s="169"/>
      <c r="PYT735" s="169"/>
      <c r="PYU735" s="169"/>
      <c r="PYV735" s="169"/>
      <c r="PYW735" s="169"/>
      <c r="PYX735" s="169"/>
      <c r="PYY735" s="169"/>
      <c r="PYZ735" s="169"/>
      <c r="PZA735" s="169"/>
      <c r="PZB735" s="169"/>
      <c r="PZC735" s="169"/>
      <c r="PZD735" s="169"/>
      <c r="PZE735" s="169"/>
      <c r="PZF735" s="169"/>
      <c r="PZG735" s="169"/>
      <c r="PZH735" s="169"/>
      <c r="PZI735" s="169"/>
      <c r="PZJ735" s="169"/>
      <c r="PZK735" s="169"/>
      <c r="PZL735" s="169"/>
      <c r="PZM735" s="169"/>
      <c r="PZN735" s="169"/>
      <c r="PZO735" s="169"/>
      <c r="PZP735" s="169"/>
      <c r="PZQ735" s="169"/>
      <c r="PZR735" s="169"/>
      <c r="PZS735" s="169"/>
      <c r="PZT735" s="169"/>
      <c r="PZU735" s="169"/>
      <c r="PZV735" s="169"/>
      <c r="PZW735" s="169"/>
      <c r="PZX735" s="169"/>
      <c r="PZY735" s="546"/>
      <c r="PZZ735" s="546"/>
      <c r="QAA735" s="546"/>
      <c r="QAB735" s="546"/>
      <c r="QAC735" s="546"/>
      <c r="QAD735" s="546"/>
      <c r="QAE735" s="546"/>
      <c r="QAF735" s="546"/>
      <c r="QAG735" s="546"/>
      <c r="QAH735" s="546"/>
      <c r="QAI735" s="546"/>
      <c r="QAJ735" s="546"/>
      <c r="QAK735" s="546"/>
      <c r="QAL735" s="546"/>
      <c r="QAM735" s="546"/>
      <c r="QAN735" s="546"/>
      <c r="QAO735" s="546"/>
      <c r="QAP735" s="546"/>
      <c r="QAQ735" s="546"/>
      <c r="QAR735" s="546"/>
      <c r="QAS735" s="546"/>
      <c r="QAT735" s="546"/>
      <c r="QAU735" s="546"/>
      <c r="QAV735" s="546"/>
      <c r="QAW735" s="89"/>
      <c r="QAX735" s="89"/>
      <c r="QAY735" s="89"/>
      <c r="QAZ735" s="89"/>
      <c r="QBA735" s="89"/>
      <c r="QBB735" s="546"/>
      <c r="QBC735" s="546"/>
      <c r="QBD735" s="89"/>
      <c r="QBE735" s="89"/>
      <c r="QBF735" s="546"/>
      <c r="QBG735" s="546"/>
      <c r="QBH735" s="89"/>
      <c r="QBI735" s="89"/>
      <c r="QBJ735" s="546"/>
      <c r="QBK735" s="546"/>
      <c r="QBL735" s="546"/>
      <c r="QBM735" s="546"/>
      <c r="QBN735" s="546"/>
      <c r="QBO735" s="546"/>
      <c r="QBP735" s="546"/>
      <c r="QBQ735" s="89"/>
      <c r="QBR735" s="89"/>
      <c r="QBS735" s="546"/>
      <c r="QBT735" s="546"/>
      <c r="QBU735" s="89"/>
      <c r="QBV735" s="89"/>
      <c r="QBW735" s="546"/>
      <c r="QBX735" s="546"/>
      <c r="QBY735" s="546"/>
      <c r="QBZ735" s="546"/>
      <c r="QCA735" s="546"/>
      <c r="QCB735" s="204"/>
      <c r="QCC735" s="108"/>
      <c r="QCD735" s="546"/>
      <c r="QCE735" s="546"/>
      <c r="QCF735" s="546"/>
      <c r="QCG735" s="546"/>
      <c r="QCH735" s="546"/>
      <c r="QCI735" s="546"/>
      <c r="QCJ735" s="546"/>
      <c r="QCK735" s="169"/>
      <c r="QCL735" s="169"/>
      <c r="QCM735" s="169"/>
      <c r="QCN735" s="169"/>
      <c r="QCO735" s="169"/>
      <c r="QCP735" s="169"/>
      <c r="QCQ735" s="169"/>
      <c r="QCR735" s="169"/>
      <c r="QCS735" s="169"/>
      <c r="QCT735" s="169"/>
      <c r="QCU735" s="169"/>
      <c r="QCV735" s="169"/>
      <c r="QCW735" s="169"/>
      <c r="QCX735" s="169"/>
      <c r="QCY735" s="169"/>
      <c r="QCZ735" s="169"/>
      <c r="QDA735" s="169"/>
      <c r="QDB735" s="169"/>
      <c r="QDC735" s="169"/>
      <c r="QDD735" s="169"/>
      <c r="QDE735" s="169"/>
      <c r="QDF735" s="169"/>
      <c r="QDG735" s="169"/>
      <c r="QDH735" s="169"/>
      <c r="QDI735" s="169"/>
      <c r="QDJ735" s="169"/>
      <c r="QDK735" s="169"/>
      <c r="QDL735" s="169"/>
      <c r="QDM735" s="169"/>
      <c r="QDN735" s="169"/>
      <c r="QDO735" s="169"/>
      <c r="QDP735" s="169"/>
      <c r="QDQ735" s="169"/>
      <c r="QDR735" s="169"/>
      <c r="QDS735" s="169"/>
      <c r="QDT735" s="169"/>
      <c r="QDU735" s="169"/>
      <c r="QDV735" s="169"/>
      <c r="QDW735" s="169"/>
      <c r="QDX735" s="169"/>
      <c r="QDY735" s="169"/>
      <c r="QDZ735" s="169"/>
      <c r="QEA735" s="169"/>
      <c r="QEB735" s="169"/>
      <c r="QEC735" s="546"/>
      <c r="QED735" s="546"/>
      <c r="QEE735" s="546"/>
      <c r="QEF735" s="546"/>
      <c r="QEG735" s="546"/>
      <c r="QEH735" s="546"/>
      <c r="QEI735" s="546"/>
      <c r="QEJ735" s="546"/>
      <c r="QEK735" s="546"/>
      <c r="QEL735" s="546"/>
      <c r="QEM735" s="546"/>
      <c r="QEN735" s="546"/>
      <c r="QEO735" s="546"/>
      <c r="QEP735" s="546"/>
      <c r="QEQ735" s="546"/>
      <c r="QER735" s="546"/>
      <c r="QES735" s="546"/>
      <c r="QET735" s="546"/>
      <c r="QEU735" s="546"/>
      <c r="QEV735" s="546"/>
      <c r="QEW735" s="546"/>
      <c r="QEX735" s="546"/>
      <c r="QEY735" s="546"/>
      <c r="QEZ735" s="546"/>
      <c r="QFA735" s="89"/>
      <c r="QFB735" s="89"/>
      <c r="QFC735" s="89"/>
      <c r="QFD735" s="89"/>
      <c r="QFE735" s="89"/>
      <c r="QFF735" s="546"/>
      <c r="QFG735" s="546"/>
      <c r="QFH735" s="89"/>
      <c r="QFI735" s="89"/>
      <c r="QFJ735" s="546"/>
      <c r="QFK735" s="546"/>
      <c r="QFL735" s="89"/>
      <c r="QFM735" s="89"/>
      <c r="QFN735" s="546"/>
      <c r="QFO735" s="546"/>
      <c r="QFP735" s="546"/>
      <c r="QFQ735" s="546"/>
      <c r="QFR735" s="546"/>
      <c r="QFS735" s="546"/>
      <c r="QFT735" s="546"/>
      <c r="QFU735" s="89"/>
      <c r="QFV735" s="89"/>
      <c r="QFW735" s="546"/>
      <c r="QFX735" s="546"/>
      <c r="QFY735" s="89"/>
      <c r="QFZ735" s="89"/>
      <c r="QGA735" s="546"/>
      <c r="QGB735" s="546"/>
      <c r="QGC735" s="546"/>
      <c r="QGD735" s="546"/>
      <c r="QGE735" s="546"/>
      <c r="QGF735" s="204"/>
      <c r="QGG735" s="108"/>
      <c r="QGH735" s="546"/>
      <c r="QGI735" s="546"/>
      <c r="QGJ735" s="546"/>
      <c r="QGK735" s="546"/>
      <c r="QGL735" s="546"/>
      <c r="QGM735" s="546"/>
      <c r="QGN735" s="546"/>
      <c r="QGO735" s="169"/>
      <c r="QGP735" s="169"/>
      <c r="QGQ735" s="169"/>
      <c r="QGR735" s="169"/>
      <c r="QGS735" s="169"/>
      <c r="QGT735" s="169"/>
      <c r="QGU735" s="169"/>
      <c r="QGV735" s="169"/>
      <c r="QGW735" s="169"/>
      <c r="QGX735" s="169"/>
      <c r="QGY735" s="169"/>
      <c r="QGZ735" s="169"/>
      <c r="QHA735" s="169"/>
      <c r="QHB735" s="169"/>
      <c r="QHC735" s="169"/>
      <c r="QHD735" s="169"/>
      <c r="QHE735" s="169"/>
      <c r="QHF735" s="169"/>
      <c r="QHG735" s="169"/>
      <c r="QHH735" s="169"/>
      <c r="QHI735" s="169"/>
      <c r="QHJ735" s="169"/>
      <c r="QHK735" s="169"/>
      <c r="QHL735" s="169"/>
      <c r="QHM735" s="169"/>
      <c r="QHN735" s="169"/>
      <c r="QHO735" s="169"/>
      <c r="QHP735" s="169"/>
      <c r="QHQ735" s="169"/>
      <c r="QHR735" s="169"/>
      <c r="QHS735" s="169"/>
      <c r="QHT735" s="169"/>
      <c r="QHU735" s="169"/>
      <c r="QHV735" s="169"/>
      <c r="QHW735" s="169"/>
      <c r="QHX735" s="169"/>
      <c r="QHY735" s="169"/>
      <c r="QHZ735" s="169"/>
      <c r="QIA735" s="169"/>
      <c r="QIB735" s="169"/>
      <c r="QIC735" s="169"/>
      <c r="QID735" s="169"/>
      <c r="QIE735" s="169"/>
      <c r="QIF735" s="169"/>
      <c r="QIG735" s="546"/>
      <c r="QIH735" s="546"/>
      <c r="QII735" s="546"/>
      <c r="QIJ735" s="546"/>
      <c r="QIK735" s="546"/>
      <c r="QIL735" s="546"/>
      <c r="QIM735" s="546"/>
      <c r="QIN735" s="546"/>
      <c r="QIO735" s="546"/>
      <c r="QIP735" s="546"/>
      <c r="QIQ735" s="546"/>
      <c r="QIR735" s="546"/>
      <c r="QIS735" s="546"/>
      <c r="QIT735" s="546"/>
      <c r="QIU735" s="546"/>
      <c r="QIV735" s="546"/>
      <c r="QIW735" s="546"/>
      <c r="QIX735" s="546"/>
      <c r="QIY735" s="546"/>
      <c r="QIZ735" s="546"/>
      <c r="QJA735" s="546"/>
      <c r="QJB735" s="546"/>
      <c r="QJC735" s="546"/>
      <c r="QJD735" s="546"/>
      <c r="QJE735" s="89"/>
      <c r="QJF735" s="89"/>
      <c r="QJG735" s="89"/>
      <c r="QJH735" s="89"/>
      <c r="QJI735" s="89"/>
      <c r="QJJ735" s="546"/>
      <c r="QJK735" s="546"/>
      <c r="QJL735" s="89"/>
      <c r="QJM735" s="89"/>
      <c r="QJN735" s="546"/>
      <c r="QJO735" s="546"/>
      <c r="QJP735" s="89"/>
      <c r="QJQ735" s="89"/>
      <c r="QJR735" s="546"/>
      <c r="QJS735" s="546"/>
      <c r="QJT735" s="546"/>
      <c r="QJU735" s="546"/>
      <c r="QJV735" s="546"/>
      <c r="QJW735" s="546"/>
      <c r="QJX735" s="546"/>
      <c r="QJY735" s="89"/>
      <c r="QJZ735" s="89"/>
      <c r="QKA735" s="546"/>
      <c r="QKB735" s="546"/>
      <c r="QKC735" s="89"/>
      <c r="QKD735" s="89"/>
      <c r="QKE735" s="546"/>
      <c r="QKF735" s="546"/>
      <c r="QKG735" s="546"/>
      <c r="QKH735" s="546"/>
      <c r="QKI735" s="546"/>
      <c r="QKJ735" s="204"/>
      <c r="QKK735" s="108"/>
      <c r="QKL735" s="546"/>
      <c r="QKM735" s="546"/>
      <c r="QKN735" s="546"/>
      <c r="QKO735" s="546"/>
      <c r="QKP735" s="546"/>
      <c r="QKQ735" s="546"/>
      <c r="QKR735" s="546"/>
      <c r="QKS735" s="169"/>
      <c r="QKT735" s="169"/>
      <c r="QKU735" s="169"/>
      <c r="QKV735" s="169"/>
      <c r="QKW735" s="169"/>
      <c r="QKX735" s="169"/>
      <c r="QKY735" s="169"/>
      <c r="QKZ735" s="169"/>
      <c r="QLA735" s="169"/>
      <c r="QLB735" s="169"/>
      <c r="QLC735" s="169"/>
      <c r="QLD735" s="169"/>
      <c r="QLE735" s="169"/>
      <c r="QLF735" s="169"/>
      <c r="QLG735" s="169"/>
      <c r="QLH735" s="169"/>
      <c r="QLI735" s="169"/>
      <c r="QLJ735" s="169"/>
      <c r="QLK735" s="169"/>
      <c r="QLL735" s="169"/>
      <c r="QLM735" s="169"/>
      <c r="QLN735" s="169"/>
      <c r="QLO735" s="169"/>
      <c r="QLP735" s="169"/>
      <c r="QLQ735" s="169"/>
      <c r="QLR735" s="169"/>
      <c r="QLS735" s="169"/>
      <c r="QLT735" s="169"/>
      <c r="QLU735" s="169"/>
      <c r="QLV735" s="169"/>
      <c r="QLW735" s="169"/>
      <c r="QLX735" s="169"/>
      <c r="QLY735" s="169"/>
      <c r="QLZ735" s="169"/>
      <c r="QMA735" s="169"/>
      <c r="QMB735" s="169"/>
      <c r="QMC735" s="169"/>
      <c r="QMD735" s="169"/>
      <c r="QME735" s="169"/>
      <c r="QMF735" s="169"/>
      <c r="QMG735" s="169"/>
      <c r="QMH735" s="169"/>
      <c r="QMI735" s="169"/>
      <c r="QMJ735" s="169"/>
      <c r="QMK735" s="546"/>
      <c r="QML735" s="546"/>
      <c r="QMM735" s="546"/>
      <c r="QMN735" s="546"/>
      <c r="QMO735" s="546"/>
      <c r="QMP735" s="546"/>
      <c r="QMQ735" s="546"/>
      <c r="QMR735" s="546"/>
      <c r="QMS735" s="546"/>
      <c r="QMT735" s="546"/>
      <c r="QMU735" s="546"/>
      <c r="QMV735" s="546"/>
      <c r="QMW735" s="546"/>
      <c r="QMX735" s="546"/>
      <c r="QMY735" s="546"/>
      <c r="QMZ735" s="546"/>
      <c r="QNA735" s="546"/>
      <c r="QNB735" s="546"/>
      <c r="QNC735" s="546"/>
      <c r="QND735" s="546"/>
      <c r="QNE735" s="546"/>
      <c r="QNF735" s="546"/>
      <c r="QNG735" s="546"/>
      <c r="QNH735" s="546"/>
      <c r="QNI735" s="89"/>
      <c r="QNJ735" s="89"/>
      <c r="QNK735" s="89"/>
      <c r="QNL735" s="89"/>
      <c r="QNM735" s="89"/>
      <c r="QNN735" s="546"/>
      <c r="QNO735" s="546"/>
      <c r="QNP735" s="89"/>
      <c r="QNQ735" s="89"/>
      <c r="QNR735" s="546"/>
      <c r="QNS735" s="546"/>
      <c r="QNT735" s="89"/>
      <c r="QNU735" s="89"/>
      <c r="QNV735" s="546"/>
      <c r="QNW735" s="546"/>
      <c r="QNX735" s="546"/>
      <c r="QNY735" s="546"/>
      <c r="QNZ735" s="546"/>
      <c r="QOA735" s="546"/>
      <c r="QOB735" s="546"/>
      <c r="QOC735" s="89"/>
      <c r="QOD735" s="89"/>
      <c r="QOE735" s="546"/>
      <c r="QOF735" s="546"/>
      <c r="QOG735" s="89"/>
      <c r="QOH735" s="89"/>
      <c r="QOI735" s="546"/>
      <c r="QOJ735" s="546"/>
      <c r="QOK735" s="546"/>
      <c r="QOL735" s="546"/>
      <c r="QOM735" s="546"/>
      <c r="QON735" s="204"/>
      <c r="QOO735" s="108"/>
      <c r="QOP735" s="546"/>
      <c r="QOQ735" s="546"/>
      <c r="QOR735" s="546"/>
      <c r="QOS735" s="546"/>
      <c r="QOT735" s="546"/>
      <c r="QOU735" s="546"/>
      <c r="QOV735" s="546"/>
      <c r="QOW735" s="169"/>
      <c r="QOX735" s="169"/>
      <c r="QOY735" s="169"/>
      <c r="QOZ735" s="169"/>
      <c r="QPA735" s="169"/>
      <c r="QPB735" s="169"/>
      <c r="QPC735" s="169"/>
      <c r="QPD735" s="169"/>
      <c r="QPE735" s="169"/>
      <c r="QPF735" s="169"/>
      <c r="QPG735" s="169"/>
      <c r="QPH735" s="169"/>
      <c r="QPI735" s="169"/>
      <c r="QPJ735" s="169"/>
      <c r="QPK735" s="169"/>
      <c r="QPL735" s="169"/>
      <c r="QPM735" s="169"/>
      <c r="QPN735" s="169"/>
      <c r="QPO735" s="169"/>
      <c r="QPP735" s="169"/>
      <c r="QPQ735" s="169"/>
      <c r="QPR735" s="169"/>
      <c r="QPS735" s="169"/>
      <c r="QPT735" s="169"/>
      <c r="QPU735" s="169"/>
      <c r="QPV735" s="169"/>
      <c r="QPW735" s="169"/>
      <c r="QPX735" s="169"/>
      <c r="QPY735" s="169"/>
      <c r="QPZ735" s="169"/>
      <c r="QQA735" s="169"/>
      <c r="QQB735" s="169"/>
      <c r="QQC735" s="169"/>
      <c r="QQD735" s="169"/>
      <c r="QQE735" s="169"/>
      <c r="QQF735" s="169"/>
      <c r="QQG735" s="169"/>
      <c r="QQH735" s="169"/>
      <c r="QQI735" s="169"/>
      <c r="QQJ735" s="169"/>
      <c r="QQK735" s="169"/>
      <c r="QQL735" s="169"/>
      <c r="QQM735" s="169"/>
      <c r="QQN735" s="169"/>
      <c r="QQO735" s="546"/>
      <c r="QQP735" s="546"/>
      <c r="QQQ735" s="546"/>
      <c r="QQR735" s="546"/>
      <c r="QQS735" s="546"/>
      <c r="QQT735" s="546"/>
      <c r="QQU735" s="546"/>
      <c r="QQV735" s="546"/>
      <c r="QQW735" s="546"/>
      <c r="QQX735" s="546"/>
      <c r="QQY735" s="546"/>
      <c r="QQZ735" s="546"/>
      <c r="QRA735" s="546"/>
      <c r="QRB735" s="546"/>
      <c r="QRC735" s="546"/>
      <c r="QRD735" s="546"/>
      <c r="QRE735" s="546"/>
      <c r="QRF735" s="546"/>
      <c r="QRG735" s="546"/>
      <c r="QRH735" s="546"/>
      <c r="QRI735" s="546"/>
      <c r="QRJ735" s="546"/>
      <c r="QRK735" s="546"/>
      <c r="QRL735" s="546"/>
      <c r="QRM735" s="89"/>
      <c r="QRN735" s="89"/>
      <c r="QRO735" s="89"/>
      <c r="QRP735" s="89"/>
      <c r="QRQ735" s="89"/>
      <c r="QRR735" s="546"/>
      <c r="QRS735" s="546"/>
      <c r="QRT735" s="89"/>
      <c r="QRU735" s="89"/>
      <c r="QRV735" s="546"/>
      <c r="QRW735" s="546"/>
      <c r="QRX735" s="89"/>
      <c r="QRY735" s="89"/>
      <c r="QRZ735" s="546"/>
      <c r="QSA735" s="546"/>
      <c r="QSB735" s="546"/>
      <c r="QSC735" s="546"/>
      <c r="QSD735" s="546"/>
      <c r="QSE735" s="546"/>
      <c r="QSF735" s="546"/>
      <c r="QSG735" s="89"/>
      <c r="QSH735" s="89"/>
      <c r="QSI735" s="546"/>
      <c r="QSJ735" s="546"/>
      <c r="QSK735" s="89"/>
      <c r="QSL735" s="89"/>
      <c r="QSM735" s="546"/>
      <c r="QSN735" s="546"/>
      <c r="QSO735" s="546"/>
      <c r="QSP735" s="546"/>
      <c r="QSQ735" s="546"/>
      <c r="QSR735" s="204"/>
      <c r="QSS735" s="108"/>
      <c r="QST735" s="546"/>
      <c r="QSU735" s="546"/>
      <c r="QSV735" s="546"/>
      <c r="QSW735" s="546"/>
      <c r="QSX735" s="546"/>
      <c r="QSY735" s="546"/>
      <c r="QSZ735" s="546"/>
      <c r="QTA735" s="169"/>
      <c r="QTB735" s="169"/>
      <c r="QTC735" s="169"/>
      <c r="QTD735" s="169"/>
      <c r="QTE735" s="169"/>
      <c r="QTF735" s="169"/>
      <c r="QTG735" s="169"/>
      <c r="QTH735" s="169"/>
      <c r="QTI735" s="169"/>
      <c r="QTJ735" s="169"/>
      <c r="QTK735" s="169"/>
      <c r="QTL735" s="169"/>
      <c r="QTM735" s="169"/>
      <c r="QTN735" s="169"/>
      <c r="QTO735" s="169"/>
      <c r="QTP735" s="169"/>
      <c r="QTQ735" s="169"/>
      <c r="QTR735" s="169"/>
      <c r="QTS735" s="169"/>
      <c r="QTT735" s="169"/>
      <c r="QTU735" s="169"/>
      <c r="QTV735" s="169"/>
      <c r="QTW735" s="169"/>
      <c r="QTX735" s="169"/>
      <c r="QTY735" s="169"/>
      <c r="QTZ735" s="169"/>
      <c r="QUA735" s="169"/>
      <c r="QUB735" s="169"/>
      <c r="QUC735" s="169"/>
      <c r="QUD735" s="169"/>
      <c r="QUE735" s="169"/>
      <c r="QUF735" s="169"/>
      <c r="QUG735" s="169"/>
      <c r="QUH735" s="169"/>
      <c r="QUI735" s="169"/>
      <c r="QUJ735" s="169"/>
      <c r="QUK735" s="169"/>
      <c r="QUL735" s="169"/>
      <c r="QUM735" s="169"/>
      <c r="QUN735" s="169"/>
      <c r="QUO735" s="169"/>
      <c r="QUP735" s="169"/>
      <c r="QUQ735" s="169"/>
      <c r="QUR735" s="169"/>
      <c r="QUS735" s="546"/>
      <c r="QUT735" s="546"/>
      <c r="QUU735" s="546"/>
      <c r="QUV735" s="546"/>
      <c r="QUW735" s="546"/>
      <c r="QUX735" s="546"/>
      <c r="QUY735" s="546"/>
      <c r="QUZ735" s="546"/>
      <c r="QVA735" s="546"/>
      <c r="QVB735" s="546"/>
      <c r="QVC735" s="546"/>
      <c r="QVD735" s="546"/>
      <c r="QVE735" s="546"/>
      <c r="QVF735" s="546"/>
      <c r="QVG735" s="546"/>
      <c r="QVH735" s="546"/>
      <c r="QVI735" s="546"/>
      <c r="QVJ735" s="546"/>
      <c r="QVK735" s="546"/>
      <c r="QVL735" s="546"/>
      <c r="QVM735" s="546"/>
      <c r="QVN735" s="546"/>
      <c r="QVO735" s="546"/>
      <c r="QVP735" s="546"/>
      <c r="QVQ735" s="89"/>
      <c r="QVR735" s="89"/>
      <c r="QVS735" s="89"/>
      <c r="QVT735" s="89"/>
      <c r="QVU735" s="89"/>
      <c r="QVV735" s="546"/>
      <c r="QVW735" s="546"/>
      <c r="QVX735" s="89"/>
      <c r="QVY735" s="89"/>
      <c r="QVZ735" s="546"/>
      <c r="QWA735" s="546"/>
      <c r="QWB735" s="89"/>
      <c r="QWC735" s="89"/>
      <c r="QWD735" s="546"/>
      <c r="QWE735" s="546"/>
      <c r="QWF735" s="546"/>
      <c r="QWG735" s="546"/>
      <c r="QWH735" s="546"/>
      <c r="QWI735" s="546"/>
      <c r="QWJ735" s="546"/>
      <c r="QWK735" s="89"/>
      <c r="QWL735" s="89"/>
      <c r="QWM735" s="546"/>
      <c r="QWN735" s="546"/>
      <c r="QWO735" s="89"/>
      <c r="QWP735" s="89"/>
      <c r="QWQ735" s="546"/>
      <c r="QWR735" s="546"/>
      <c r="QWS735" s="546"/>
      <c r="QWT735" s="546"/>
      <c r="QWU735" s="546"/>
      <c r="QWV735" s="204"/>
      <c r="QWW735" s="108"/>
      <c r="QWX735" s="546"/>
      <c r="QWY735" s="546"/>
      <c r="QWZ735" s="546"/>
      <c r="QXA735" s="546"/>
      <c r="QXB735" s="546"/>
      <c r="QXC735" s="546"/>
      <c r="QXD735" s="546"/>
      <c r="QXE735" s="169"/>
      <c r="QXF735" s="169"/>
      <c r="QXG735" s="169"/>
      <c r="QXH735" s="169"/>
      <c r="QXI735" s="169"/>
      <c r="QXJ735" s="169"/>
      <c r="QXK735" s="169"/>
      <c r="QXL735" s="169"/>
      <c r="QXM735" s="169"/>
      <c r="QXN735" s="169"/>
      <c r="QXO735" s="169"/>
      <c r="QXP735" s="169"/>
      <c r="QXQ735" s="169"/>
      <c r="QXR735" s="169"/>
      <c r="QXS735" s="169"/>
      <c r="QXT735" s="169"/>
      <c r="QXU735" s="169"/>
      <c r="QXV735" s="169"/>
      <c r="QXW735" s="169"/>
      <c r="QXX735" s="169"/>
      <c r="QXY735" s="169"/>
      <c r="QXZ735" s="169"/>
      <c r="QYA735" s="169"/>
      <c r="QYB735" s="169"/>
      <c r="QYC735" s="169"/>
      <c r="QYD735" s="169"/>
      <c r="QYE735" s="169"/>
      <c r="QYF735" s="169"/>
      <c r="QYG735" s="169"/>
      <c r="QYH735" s="169"/>
      <c r="QYI735" s="169"/>
      <c r="QYJ735" s="169"/>
      <c r="QYK735" s="169"/>
      <c r="QYL735" s="169"/>
      <c r="QYM735" s="169"/>
      <c r="QYN735" s="169"/>
      <c r="QYO735" s="169"/>
      <c r="QYP735" s="169"/>
      <c r="QYQ735" s="169"/>
      <c r="QYR735" s="169"/>
      <c r="QYS735" s="169"/>
      <c r="QYT735" s="169"/>
      <c r="QYU735" s="169"/>
      <c r="QYV735" s="169"/>
      <c r="QYW735" s="546"/>
      <c r="QYX735" s="546"/>
      <c r="QYY735" s="546"/>
      <c r="QYZ735" s="546"/>
      <c r="QZA735" s="546"/>
      <c r="QZB735" s="546"/>
      <c r="QZC735" s="546"/>
      <c r="QZD735" s="546"/>
      <c r="QZE735" s="546"/>
      <c r="QZF735" s="546"/>
      <c r="QZG735" s="546"/>
      <c r="QZH735" s="546"/>
      <c r="QZI735" s="546"/>
      <c r="QZJ735" s="546"/>
      <c r="QZK735" s="546"/>
      <c r="QZL735" s="546"/>
      <c r="QZM735" s="546"/>
      <c r="QZN735" s="546"/>
      <c r="QZO735" s="546"/>
      <c r="QZP735" s="546"/>
      <c r="QZQ735" s="546"/>
      <c r="QZR735" s="546"/>
      <c r="QZS735" s="546"/>
      <c r="QZT735" s="546"/>
      <c r="QZU735" s="89"/>
      <c r="QZV735" s="89"/>
      <c r="QZW735" s="89"/>
      <c r="QZX735" s="89"/>
      <c r="QZY735" s="89"/>
      <c r="QZZ735" s="546"/>
      <c r="RAA735" s="546"/>
      <c r="RAB735" s="89"/>
      <c r="RAC735" s="89"/>
      <c r="RAD735" s="546"/>
      <c r="RAE735" s="546"/>
      <c r="RAF735" s="89"/>
      <c r="RAG735" s="89"/>
      <c r="RAH735" s="546"/>
      <c r="RAI735" s="546"/>
      <c r="RAJ735" s="546"/>
      <c r="RAK735" s="546"/>
      <c r="RAL735" s="546"/>
      <c r="RAM735" s="546"/>
      <c r="RAN735" s="546"/>
      <c r="RAO735" s="89"/>
      <c r="RAP735" s="89"/>
      <c r="RAQ735" s="546"/>
      <c r="RAR735" s="546"/>
      <c r="RAS735" s="89"/>
      <c r="RAT735" s="89"/>
      <c r="RAU735" s="546"/>
      <c r="RAV735" s="546"/>
      <c r="RAW735" s="546"/>
      <c r="RAX735" s="546"/>
      <c r="RAY735" s="546"/>
      <c r="RAZ735" s="204"/>
      <c r="RBA735" s="108"/>
      <c r="RBB735" s="546"/>
      <c r="RBC735" s="546"/>
      <c r="RBD735" s="546"/>
      <c r="RBE735" s="546"/>
      <c r="RBF735" s="546"/>
      <c r="RBG735" s="546"/>
      <c r="RBH735" s="546"/>
      <c r="RBI735" s="169"/>
      <c r="RBJ735" s="169"/>
      <c r="RBK735" s="169"/>
      <c r="RBL735" s="169"/>
      <c r="RBM735" s="169"/>
      <c r="RBN735" s="169"/>
      <c r="RBO735" s="169"/>
      <c r="RBP735" s="169"/>
      <c r="RBQ735" s="169"/>
      <c r="RBR735" s="169"/>
      <c r="RBS735" s="169"/>
      <c r="RBT735" s="169"/>
      <c r="RBU735" s="169"/>
      <c r="RBV735" s="169"/>
      <c r="RBW735" s="169"/>
      <c r="RBX735" s="169"/>
      <c r="RBY735" s="169"/>
      <c r="RBZ735" s="169"/>
      <c r="RCA735" s="169"/>
      <c r="RCB735" s="169"/>
      <c r="RCC735" s="169"/>
      <c r="RCD735" s="169"/>
      <c r="RCE735" s="169"/>
      <c r="RCF735" s="169"/>
      <c r="RCG735" s="169"/>
      <c r="RCH735" s="169"/>
      <c r="RCI735" s="169"/>
      <c r="RCJ735" s="169"/>
      <c r="RCK735" s="169"/>
      <c r="RCL735" s="169"/>
      <c r="RCM735" s="169"/>
      <c r="RCN735" s="169"/>
      <c r="RCO735" s="169"/>
      <c r="RCP735" s="169"/>
      <c r="RCQ735" s="169"/>
      <c r="RCR735" s="169"/>
      <c r="RCS735" s="169"/>
      <c r="RCT735" s="169"/>
      <c r="RCU735" s="169"/>
      <c r="RCV735" s="169"/>
      <c r="RCW735" s="169"/>
      <c r="RCX735" s="169"/>
      <c r="RCY735" s="169"/>
      <c r="RCZ735" s="169"/>
      <c r="RDA735" s="546"/>
      <c r="RDB735" s="546"/>
      <c r="RDC735" s="546"/>
      <c r="RDD735" s="546"/>
      <c r="RDE735" s="546"/>
      <c r="RDF735" s="546"/>
      <c r="RDG735" s="546"/>
      <c r="RDH735" s="546"/>
      <c r="RDI735" s="546"/>
      <c r="RDJ735" s="546"/>
      <c r="RDK735" s="546"/>
      <c r="RDL735" s="546"/>
      <c r="RDM735" s="546"/>
      <c r="RDN735" s="546"/>
      <c r="RDO735" s="546"/>
      <c r="RDP735" s="546"/>
      <c r="RDQ735" s="546"/>
      <c r="RDR735" s="546"/>
      <c r="RDS735" s="546"/>
      <c r="RDT735" s="546"/>
      <c r="RDU735" s="546"/>
      <c r="RDV735" s="546"/>
      <c r="RDW735" s="546"/>
    </row>
    <row r="736" spans="1:12295" s="66" customFormat="1" ht="123.75" hidden="1" customHeight="1" x14ac:dyDescent="0.3">
      <c r="B736" s="564" t="s">
        <v>34</v>
      </c>
      <c r="C736" s="223" t="s">
        <v>120</v>
      </c>
      <c r="D736" s="671">
        <f t="shared" si="1338"/>
        <v>0</v>
      </c>
      <c r="E736" s="671"/>
      <c r="F736" s="671"/>
      <c r="G736" s="112"/>
      <c r="H736" s="112">
        <v>0</v>
      </c>
      <c r="I736" s="112">
        <v>0</v>
      </c>
      <c r="J736" s="112">
        <f>K736</f>
        <v>0</v>
      </c>
      <c r="K736" s="671">
        <f t="shared" si="1339"/>
        <v>0</v>
      </c>
      <c r="L736" s="749" t="e">
        <f t="shared" si="1255"/>
        <v>#DIV/0!</v>
      </c>
      <c r="M736" s="671"/>
      <c r="N736" s="734"/>
      <c r="O736" s="671"/>
      <c r="P736" s="734"/>
      <c r="Q736" s="671"/>
      <c r="R736" s="734"/>
      <c r="S736" s="671">
        <v>0</v>
      </c>
      <c r="T736" s="734"/>
      <c r="U736" s="671"/>
      <c r="V736" s="671">
        <f t="shared" si="1286"/>
        <v>0</v>
      </c>
      <c r="W736" s="671">
        <f>W737</f>
        <v>0</v>
      </c>
      <c r="X736" s="671"/>
      <c r="Y736" s="671"/>
      <c r="Z736" s="671">
        <f t="shared" si="1287"/>
        <v>399973</v>
      </c>
      <c r="AA736" s="671">
        <f>AA737</f>
        <v>399973</v>
      </c>
      <c r="AB736" s="671"/>
      <c r="AC736" s="671"/>
      <c r="AD736" s="734"/>
      <c r="AE736" s="671">
        <f t="shared" si="1340"/>
        <v>0</v>
      </c>
      <c r="AF736" s="749" t="e">
        <f t="shared" si="1256"/>
        <v>#DIV/0!</v>
      </c>
      <c r="AG736" s="112"/>
      <c r="AH736" s="749" t="e">
        <f t="shared" si="1257"/>
        <v>#DIV/0!</v>
      </c>
      <c r="AI736" s="112"/>
      <c r="AJ736" s="115"/>
      <c r="AK736" s="671"/>
      <c r="AL736" s="734"/>
      <c r="AM736" s="671">
        <v>0</v>
      </c>
      <c r="AN736" s="734"/>
      <c r="AO736" s="671">
        <v>0</v>
      </c>
      <c r="AP736" s="671">
        <f t="shared" si="1326"/>
        <v>109000</v>
      </c>
      <c r="AQ736" s="734"/>
      <c r="AR736" s="671">
        <f t="shared" si="1341"/>
        <v>109000</v>
      </c>
      <c r="AS736" s="749" t="e">
        <f t="shared" si="1258"/>
        <v>#DIV/0!</v>
      </c>
      <c r="AT736" s="112"/>
      <c r="AU736" s="749" t="e">
        <f t="shared" si="1260"/>
        <v>#DIV/0!</v>
      </c>
      <c r="AV736" s="112"/>
      <c r="AW736" s="749" t="e">
        <f t="shared" si="1261"/>
        <v>#DIV/0!</v>
      </c>
      <c r="AX736" s="671"/>
      <c r="AY736" s="749" t="e">
        <f t="shared" si="1262"/>
        <v>#DIV/0!</v>
      </c>
      <c r="AZ736" s="671">
        <v>0</v>
      </c>
      <c r="BA736" s="749" t="e">
        <f t="shared" si="1263"/>
        <v>#DIV/0!</v>
      </c>
      <c r="BB736" s="671">
        <f>[11]Лист1!$D$58</f>
        <v>109000</v>
      </c>
      <c r="BC736" s="671">
        <f t="shared" si="1293"/>
        <v>0</v>
      </c>
      <c r="BD736" s="671">
        <f t="shared" si="1294"/>
        <v>0</v>
      </c>
      <c r="BE736" s="671">
        <f>BF736+BG736+BH736+BI736</f>
        <v>500000</v>
      </c>
      <c r="BF736" s="671">
        <v>500000</v>
      </c>
      <c r="BG736" s="671"/>
      <c r="BH736" s="671">
        <v>0</v>
      </c>
      <c r="BI736" s="671">
        <v>0</v>
      </c>
      <c r="BJ736" s="671">
        <f t="shared" si="1296"/>
        <v>0</v>
      </c>
      <c r="BK736" s="671">
        <v>0</v>
      </c>
      <c r="BL736" s="671"/>
      <c r="BM736" s="671"/>
      <c r="BN736" s="671">
        <f t="shared" si="1342"/>
        <v>109000</v>
      </c>
      <c r="BO736" s="671">
        <f>BF736</f>
        <v>500000</v>
      </c>
      <c r="BP736" s="671"/>
      <c r="BQ736" s="671"/>
      <c r="BR736" s="671">
        <f t="shared" si="1299"/>
        <v>0</v>
      </c>
      <c r="BS736" s="671">
        <f>[11]Лист1!$D$58</f>
        <v>109000</v>
      </c>
      <c r="BT736" s="671"/>
      <c r="BU736" s="671">
        <f t="shared" si="1343"/>
        <v>109000</v>
      </c>
      <c r="BV736" s="241">
        <v>500000</v>
      </c>
      <c r="BW736" s="241"/>
      <c r="BX736" s="241"/>
      <c r="BY736" s="241">
        <v>0</v>
      </c>
      <c r="BZ736" s="576">
        <f>[11]Лист1!$D$58</f>
        <v>109000</v>
      </c>
      <c r="CE736" s="749" t="e">
        <f t="shared" si="1348"/>
        <v>#DIV/0!</v>
      </c>
    </row>
    <row r="737" spans="1:12295" s="67" customFormat="1" ht="38.25" hidden="1" customHeight="1" x14ac:dyDescent="0.3">
      <c r="B737" s="564"/>
      <c r="C737" s="224" t="s">
        <v>108</v>
      </c>
      <c r="D737" s="671">
        <f t="shared" si="1338"/>
        <v>0</v>
      </c>
      <c r="E737" s="671">
        <v>399973</v>
      </c>
      <c r="F737" s="671"/>
      <c r="G737" s="117"/>
      <c r="H737" s="35"/>
      <c r="I737" s="35"/>
      <c r="J737" s="117">
        <f>K737</f>
        <v>0</v>
      </c>
      <c r="K737" s="671">
        <f t="shared" si="1339"/>
        <v>0</v>
      </c>
      <c r="L737" s="749" t="e">
        <f t="shared" si="1255"/>
        <v>#DIV/0!</v>
      </c>
      <c r="M737" s="671">
        <v>399973</v>
      </c>
      <c r="N737" s="734"/>
      <c r="O737" s="671"/>
      <c r="P737" s="734"/>
      <c r="Q737" s="671"/>
      <c r="R737" s="734"/>
      <c r="S737" s="671"/>
      <c r="T737" s="734"/>
      <c r="U737" s="671"/>
      <c r="V737" s="671">
        <f t="shared" si="1286"/>
        <v>0</v>
      </c>
      <c r="W737" s="671">
        <f>AA737-E737</f>
        <v>0</v>
      </c>
      <c r="X737" s="671"/>
      <c r="Y737" s="671"/>
      <c r="Z737" s="671">
        <f t="shared" si="1287"/>
        <v>399973</v>
      </c>
      <c r="AA737" s="671">
        <f t="shared" ref="AA737:AA742" si="1349">E737</f>
        <v>399973</v>
      </c>
      <c r="AB737" s="671"/>
      <c r="AC737" s="671"/>
      <c r="AD737" s="734"/>
      <c r="AE737" s="671">
        <f t="shared" si="1340"/>
        <v>0</v>
      </c>
      <c r="AF737" s="749" t="e">
        <f t="shared" si="1256"/>
        <v>#DIV/0!</v>
      </c>
      <c r="AG737" s="117">
        <v>399973</v>
      </c>
      <c r="AH737" s="749">
        <f t="shared" si="1257"/>
        <v>1</v>
      </c>
      <c r="AI737" s="117"/>
      <c r="AJ737" s="117"/>
      <c r="AK737" s="671"/>
      <c r="AL737" s="734"/>
      <c r="AM737" s="671"/>
      <c r="AN737" s="734"/>
      <c r="AO737" s="671"/>
      <c r="AP737" s="671">
        <f t="shared" si="1326"/>
        <v>508973</v>
      </c>
      <c r="AQ737" s="734"/>
      <c r="AR737" s="671">
        <f t="shared" si="1341"/>
        <v>109000</v>
      </c>
      <c r="AS737" s="749" t="e">
        <f t="shared" si="1258"/>
        <v>#DIV/0!</v>
      </c>
      <c r="AT737" s="117">
        <v>399973</v>
      </c>
      <c r="AU737" s="749">
        <f t="shared" si="1260"/>
        <v>1</v>
      </c>
      <c r="AV737" s="117"/>
      <c r="AW737" s="749" t="e">
        <f t="shared" si="1261"/>
        <v>#DIV/0!</v>
      </c>
      <c r="AX737" s="671"/>
      <c r="AY737" s="749" t="e">
        <f t="shared" si="1262"/>
        <v>#DIV/0!</v>
      </c>
      <c r="AZ737" s="671"/>
      <c r="BA737" s="749" t="e">
        <f t="shared" si="1263"/>
        <v>#DIV/0!</v>
      </c>
      <c r="BB737" s="671">
        <f>[11]Лист1!$D$58</f>
        <v>109000</v>
      </c>
      <c r="BC737" s="671">
        <f t="shared" si="1293"/>
        <v>0</v>
      </c>
      <c r="BD737" s="671">
        <f t="shared" si="1294"/>
        <v>0</v>
      </c>
      <c r="BE737" s="671">
        <f t="shared" si="1331"/>
        <v>399973</v>
      </c>
      <c r="BF737" s="671">
        <v>399973</v>
      </c>
      <c r="BG737" s="671"/>
      <c r="BH737" s="671"/>
      <c r="BI737" s="671"/>
      <c r="BJ737" s="671">
        <f t="shared" si="1296"/>
        <v>274000</v>
      </c>
      <c r="BK737" s="671">
        <f>BO737-BF737</f>
        <v>274000</v>
      </c>
      <c r="BL737" s="671"/>
      <c r="BM737" s="671"/>
      <c r="BN737" s="671">
        <f t="shared" si="1342"/>
        <v>109000</v>
      </c>
      <c r="BO737" s="671">
        <f>BF737+274000</f>
        <v>673973</v>
      </c>
      <c r="BP737" s="671"/>
      <c r="BQ737" s="671"/>
      <c r="BR737" s="671">
        <f t="shared" si="1299"/>
        <v>0</v>
      </c>
      <c r="BS737" s="671">
        <f>[11]Лист1!$D$58</f>
        <v>109000</v>
      </c>
      <c r="BT737" s="671"/>
      <c r="BU737" s="671">
        <f t="shared" si="1343"/>
        <v>109000</v>
      </c>
      <c r="BV737" s="172">
        <v>399973</v>
      </c>
      <c r="BW737" s="172"/>
      <c r="BX737" s="172"/>
      <c r="BY737" s="173"/>
      <c r="BZ737" s="576">
        <f>[11]Лист1!$D$58</f>
        <v>109000</v>
      </c>
      <c r="CE737" s="749" t="e">
        <f t="shared" si="1348"/>
        <v>#DIV/0!</v>
      </c>
    </row>
    <row r="738" spans="1:12295" s="25" customFormat="1" ht="25.5" hidden="1" customHeight="1" x14ac:dyDescent="0.25">
      <c r="B738" s="564"/>
      <c r="C738" s="224" t="s">
        <v>258</v>
      </c>
      <c r="D738" s="671">
        <f t="shared" si="1338"/>
        <v>0</v>
      </c>
      <c r="E738" s="671"/>
      <c r="F738" s="671"/>
      <c r="G738" s="41"/>
      <c r="H738" s="41"/>
      <c r="I738" s="301"/>
      <c r="J738" s="115"/>
      <c r="K738" s="671">
        <f t="shared" si="1339"/>
        <v>0</v>
      </c>
      <c r="L738" s="749" t="e">
        <f t="shared" si="1255"/>
        <v>#DIV/0!</v>
      </c>
      <c r="M738" s="671"/>
      <c r="N738" s="734"/>
      <c r="O738" s="671"/>
      <c r="P738" s="734"/>
      <c r="Q738" s="671"/>
      <c r="R738" s="734"/>
      <c r="S738" s="671"/>
      <c r="T738" s="734"/>
      <c r="U738" s="671"/>
      <c r="V738" s="671">
        <f t="shared" si="1286"/>
        <v>0</v>
      </c>
      <c r="W738" s="671"/>
      <c r="X738" s="671"/>
      <c r="Y738" s="671"/>
      <c r="Z738" s="671">
        <f t="shared" si="1287"/>
        <v>0</v>
      </c>
      <c r="AA738" s="671">
        <f t="shared" si="1349"/>
        <v>0</v>
      </c>
      <c r="AB738" s="671"/>
      <c r="AC738" s="671"/>
      <c r="AD738" s="734"/>
      <c r="AE738" s="671">
        <f t="shared" si="1340"/>
        <v>0</v>
      </c>
      <c r="AF738" s="749" t="e">
        <f t="shared" si="1256"/>
        <v>#DIV/0!</v>
      </c>
      <c r="AG738" s="41"/>
      <c r="AH738" s="749" t="e">
        <f t="shared" si="1257"/>
        <v>#DIV/0!</v>
      </c>
      <c r="AI738" s="41"/>
      <c r="AJ738" s="41"/>
      <c r="AK738" s="671"/>
      <c r="AL738" s="734"/>
      <c r="AM738" s="671"/>
      <c r="AN738" s="734"/>
      <c r="AO738" s="671"/>
      <c r="AP738" s="671">
        <f t="shared" si="1326"/>
        <v>109000</v>
      </c>
      <c r="AQ738" s="734"/>
      <c r="AR738" s="671">
        <f t="shared" si="1341"/>
        <v>109000</v>
      </c>
      <c r="AS738" s="749" t="e">
        <f t="shared" si="1258"/>
        <v>#DIV/0!</v>
      </c>
      <c r="AT738" s="41"/>
      <c r="AU738" s="749" t="e">
        <f t="shared" si="1260"/>
        <v>#DIV/0!</v>
      </c>
      <c r="AV738" s="41"/>
      <c r="AW738" s="749" t="e">
        <f t="shared" si="1261"/>
        <v>#DIV/0!</v>
      </c>
      <c r="AX738" s="671"/>
      <c r="AY738" s="749" t="e">
        <f t="shared" si="1262"/>
        <v>#DIV/0!</v>
      </c>
      <c r="AZ738" s="671"/>
      <c r="BA738" s="749" t="e">
        <f t="shared" si="1263"/>
        <v>#DIV/0!</v>
      </c>
      <c r="BB738" s="671">
        <f>[11]Лист1!$D$58</f>
        <v>109000</v>
      </c>
      <c r="BC738" s="671">
        <f t="shared" si="1293"/>
        <v>0</v>
      </c>
      <c r="BD738" s="671">
        <f t="shared" si="1294"/>
        <v>0</v>
      </c>
      <c r="BE738" s="671"/>
      <c r="BF738" s="671"/>
      <c r="BG738" s="671"/>
      <c r="BH738" s="671"/>
      <c r="BI738" s="671"/>
      <c r="BJ738" s="671">
        <f t="shared" si="1296"/>
        <v>0</v>
      </c>
      <c r="BK738" s="671"/>
      <c r="BL738" s="671"/>
      <c r="BM738" s="671"/>
      <c r="BN738" s="671">
        <f t="shared" si="1342"/>
        <v>109000</v>
      </c>
      <c r="BO738" s="671">
        <f t="shared" ref="BO738:BO742" si="1350">BF738</f>
        <v>0</v>
      </c>
      <c r="BP738" s="671"/>
      <c r="BQ738" s="671"/>
      <c r="BR738" s="671">
        <f t="shared" si="1299"/>
        <v>0</v>
      </c>
      <c r="BS738" s="671">
        <f>[11]Лист1!$D$58</f>
        <v>109000</v>
      </c>
      <c r="BT738" s="671"/>
      <c r="BU738" s="671">
        <f t="shared" si="1343"/>
        <v>109000</v>
      </c>
      <c r="BV738" s="259"/>
      <c r="BW738" s="259"/>
      <c r="BX738" s="259"/>
      <c r="BY738" s="259"/>
      <c r="BZ738" s="576">
        <f>[11]Лист1!$D$58</f>
        <v>109000</v>
      </c>
      <c r="CE738" s="749" t="e">
        <f t="shared" si="1348"/>
        <v>#DIV/0!</v>
      </c>
    </row>
    <row r="739" spans="1:12295" s="25" customFormat="1" ht="74.25" hidden="1" customHeight="1" x14ac:dyDescent="0.25">
      <c r="B739" s="564" t="s">
        <v>63</v>
      </c>
      <c r="C739" s="134" t="s">
        <v>118</v>
      </c>
      <c r="D739" s="671">
        <f t="shared" si="1338"/>
        <v>0</v>
      </c>
      <c r="E739" s="671"/>
      <c r="F739" s="671"/>
      <c r="G739" s="41"/>
      <c r="H739" s="41"/>
      <c r="I739" s="301"/>
      <c r="J739" s="115"/>
      <c r="K739" s="671">
        <f t="shared" si="1339"/>
        <v>0</v>
      </c>
      <c r="L739" s="749" t="e">
        <f t="shared" si="1255"/>
        <v>#DIV/0!</v>
      </c>
      <c r="M739" s="671"/>
      <c r="N739" s="734"/>
      <c r="O739" s="671"/>
      <c r="P739" s="734"/>
      <c r="Q739" s="671"/>
      <c r="R739" s="734"/>
      <c r="S739" s="671"/>
      <c r="T739" s="734"/>
      <c r="U739" s="671"/>
      <c r="V739" s="671">
        <f t="shared" si="1286"/>
        <v>0</v>
      </c>
      <c r="W739" s="671"/>
      <c r="X739" s="671"/>
      <c r="Y739" s="671"/>
      <c r="Z739" s="671">
        <f t="shared" si="1287"/>
        <v>0</v>
      </c>
      <c r="AA739" s="671">
        <f t="shared" si="1349"/>
        <v>0</v>
      </c>
      <c r="AB739" s="671"/>
      <c r="AC739" s="671"/>
      <c r="AD739" s="734"/>
      <c r="AE739" s="671">
        <f t="shared" si="1340"/>
        <v>0</v>
      </c>
      <c r="AF739" s="749" t="e">
        <f t="shared" si="1256"/>
        <v>#DIV/0!</v>
      </c>
      <c r="AG739" s="35"/>
      <c r="AH739" s="749" t="e">
        <f t="shared" si="1257"/>
        <v>#DIV/0!</v>
      </c>
      <c r="AI739" s="35"/>
      <c r="AJ739" s="35"/>
      <c r="AK739" s="671"/>
      <c r="AL739" s="734"/>
      <c r="AM739" s="671"/>
      <c r="AN739" s="734"/>
      <c r="AO739" s="671"/>
      <c r="AP739" s="671">
        <f t="shared" si="1326"/>
        <v>109000</v>
      </c>
      <c r="AQ739" s="734"/>
      <c r="AR739" s="671">
        <f t="shared" si="1341"/>
        <v>109000</v>
      </c>
      <c r="AS739" s="749" t="e">
        <f t="shared" si="1258"/>
        <v>#DIV/0!</v>
      </c>
      <c r="AT739" s="35"/>
      <c r="AU739" s="749" t="e">
        <f t="shared" si="1260"/>
        <v>#DIV/0!</v>
      </c>
      <c r="AV739" s="35"/>
      <c r="AW739" s="749" t="e">
        <f t="shared" si="1261"/>
        <v>#DIV/0!</v>
      </c>
      <c r="AX739" s="671"/>
      <c r="AY739" s="749" t="e">
        <f t="shared" si="1262"/>
        <v>#DIV/0!</v>
      </c>
      <c r="AZ739" s="671"/>
      <c r="BA739" s="749" t="e">
        <f t="shared" si="1263"/>
        <v>#DIV/0!</v>
      </c>
      <c r="BB739" s="671">
        <f>[11]Лист1!$D$58</f>
        <v>109000</v>
      </c>
      <c r="BC739" s="671">
        <f t="shared" si="1293"/>
        <v>0</v>
      </c>
      <c r="BD739" s="671">
        <f t="shared" si="1294"/>
        <v>0</v>
      </c>
      <c r="BE739" s="671"/>
      <c r="BF739" s="671"/>
      <c r="BG739" s="671"/>
      <c r="BH739" s="671"/>
      <c r="BI739" s="671"/>
      <c r="BJ739" s="671">
        <f t="shared" si="1296"/>
        <v>0</v>
      </c>
      <c r="BK739" s="671"/>
      <c r="BL739" s="671"/>
      <c r="BM739" s="671"/>
      <c r="BN739" s="671">
        <f t="shared" si="1342"/>
        <v>109000</v>
      </c>
      <c r="BO739" s="671">
        <f t="shared" si="1350"/>
        <v>0</v>
      </c>
      <c r="BP739" s="671"/>
      <c r="BQ739" s="671"/>
      <c r="BR739" s="671">
        <f t="shared" si="1299"/>
        <v>0</v>
      </c>
      <c r="BS739" s="671">
        <f>[11]Лист1!$D$58</f>
        <v>109000</v>
      </c>
      <c r="BT739" s="671"/>
      <c r="BU739" s="671">
        <f t="shared" si="1343"/>
        <v>109000</v>
      </c>
      <c r="BV739" s="173"/>
      <c r="BW739" s="173"/>
      <c r="BX739" s="173"/>
      <c r="BY739" s="173"/>
      <c r="BZ739" s="576">
        <f>[11]Лист1!$D$58</f>
        <v>109000</v>
      </c>
      <c r="CE739" s="749" t="e">
        <f t="shared" si="1348"/>
        <v>#DIV/0!</v>
      </c>
    </row>
    <row r="740" spans="1:12295" s="25" customFormat="1" ht="103.5" hidden="1" customHeight="1" x14ac:dyDescent="0.25">
      <c r="B740" s="564" t="s">
        <v>7</v>
      </c>
      <c r="C740" s="134" t="s">
        <v>119</v>
      </c>
      <c r="D740" s="671">
        <f t="shared" si="1338"/>
        <v>0</v>
      </c>
      <c r="E740" s="671"/>
      <c r="F740" s="671"/>
      <c r="G740" s="41"/>
      <c r="H740" s="41"/>
      <c r="I740" s="301"/>
      <c r="J740" s="115"/>
      <c r="K740" s="671">
        <f t="shared" si="1339"/>
        <v>0</v>
      </c>
      <c r="L740" s="749" t="e">
        <f t="shared" si="1255"/>
        <v>#DIV/0!</v>
      </c>
      <c r="M740" s="671"/>
      <c r="N740" s="734"/>
      <c r="O740" s="671"/>
      <c r="P740" s="734"/>
      <c r="Q740" s="671"/>
      <c r="R740" s="734"/>
      <c r="S740" s="671"/>
      <c r="T740" s="734"/>
      <c r="U740" s="671"/>
      <c r="V740" s="671">
        <f t="shared" si="1286"/>
        <v>0</v>
      </c>
      <c r="W740" s="671"/>
      <c r="X740" s="671"/>
      <c r="Y740" s="671"/>
      <c r="Z740" s="671">
        <f t="shared" si="1287"/>
        <v>0</v>
      </c>
      <c r="AA740" s="671">
        <f t="shared" si="1349"/>
        <v>0</v>
      </c>
      <c r="AB740" s="671"/>
      <c r="AC740" s="671"/>
      <c r="AD740" s="734"/>
      <c r="AE740" s="671">
        <f t="shared" si="1340"/>
        <v>0</v>
      </c>
      <c r="AF740" s="749" t="e">
        <f t="shared" si="1256"/>
        <v>#DIV/0!</v>
      </c>
      <c r="AG740" s="35"/>
      <c r="AH740" s="749" t="e">
        <f t="shared" si="1257"/>
        <v>#DIV/0!</v>
      </c>
      <c r="AI740" s="35"/>
      <c r="AJ740" s="35"/>
      <c r="AK740" s="671"/>
      <c r="AL740" s="734"/>
      <c r="AM740" s="671"/>
      <c r="AN740" s="734"/>
      <c r="AO740" s="671"/>
      <c r="AP740" s="671">
        <f t="shared" si="1326"/>
        <v>109000</v>
      </c>
      <c r="AQ740" s="734"/>
      <c r="AR740" s="671">
        <f t="shared" si="1341"/>
        <v>109000</v>
      </c>
      <c r="AS740" s="749" t="e">
        <f t="shared" si="1258"/>
        <v>#DIV/0!</v>
      </c>
      <c r="AT740" s="35"/>
      <c r="AU740" s="749" t="e">
        <f t="shared" si="1260"/>
        <v>#DIV/0!</v>
      </c>
      <c r="AV740" s="35"/>
      <c r="AW740" s="749" t="e">
        <f t="shared" si="1261"/>
        <v>#DIV/0!</v>
      </c>
      <c r="AX740" s="671"/>
      <c r="AY740" s="749" t="e">
        <f t="shared" si="1262"/>
        <v>#DIV/0!</v>
      </c>
      <c r="AZ740" s="671"/>
      <c r="BA740" s="749" t="e">
        <f t="shared" si="1263"/>
        <v>#DIV/0!</v>
      </c>
      <c r="BB740" s="671">
        <f>[11]Лист1!$D$58</f>
        <v>109000</v>
      </c>
      <c r="BC740" s="671">
        <f t="shared" si="1293"/>
        <v>0</v>
      </c>
      <c r="BD740" s="671">
        <f t="shared" si="1294"/>
        <v>0</v>
      </c>
      <c r="BE740" s="671"/>
      <c r="BF740" s="671"/>
      <c r="BG740" s="671"/>
      <c r="BH740" s="671"/>
      <c r="BI740" s="671"/>
      <c r="BJ740" s="671">
        <f t="shared" si="1296"/>
        <v>0</v>
      </c>
      <c r="BK740" s="671"/>
      <c r="BL740" s="671"/>
      <c r="BM740" s="671"/>
      <c r="BN740" s="671">
        <f t="shared" si="1342"/>
        <v>109000</v>
      </c>
      <c r="BO740" s="671">
        <f t="shared" si="1350"/>
        <v>0</v>
      </c>
      <c r="BP740" s="671"/>
      <c r="BQ740" s="671"/>
      <c r="BR740" s="671">
        <f t="shared" si="1299"/>
        <v>0</v>
      </c>
      <c r="BS740" s="671">
        <f>[11]Лист1!$D$58</f>
        <v>109000</v>
      </c>
      <c r="BT740" s="671"/>
      <c r="BU740" s="671">
        <f t="shared" si="1343"/>
        <v>109000</v>
      </c>
      <c r="BV740" s="173"/>
      <c r="BW740" s="173"/>
      <c r="BX740" s="173"/>
      <c r="BY740" s="173"/>
      <c r="BZ740" s="576">
        <f>[11]Лист1!$D$58</f>
        <v>109000</v>
      </c>
      <c r="CE740" s="749" t="e">
        <f t="shared" si="1348"/>
        <v>#DIV/0!</v>
      </c>
    </row>
    <row r="741" spans="1:12295" s="25" customFormat="1" ht="25.5" hidden="1" customHeight="1" x14ac:dyDescent="0.25">
      <c r="B741" s="564"/>
      <c r="C741" s="224"/>
      <c r="D741" s="671">
        <f t="shared" si="1338"/>
        <v>0</v>
      </c>
      <c r="E741" s="671"/>
      <c r="F741" s="671"/>
      <c r="G741" s="41"/>
      <c r="H741" s="41"/>
      <c r="I741" s="301"/>
      <c r="J741" s="115"/>
      <c r="K741" s="671">
        <f t="shared" si="1339"/>
        <v>0</v>
      </c>
      <c r="L741" s="749" t="e">
        <f t="shared" si="1255"/>
        <v>#DIV/0!</v>
      </c>
      <c r="M741" s="671"/>
      <c r="N741" s="734"/>
      <c r="O741" s="671"/>
      <c r="P741" s="734"/>
      <c r="Q741" s="671"/>
      <c r="R741" s="734"/>
      <c r="S741" s="671"/>
      <c r="T741" s="734"/>
      <c r="U741" s="671"/>
      <c r="V741" s="671">
        <f t="shared" si="1286"/>
        <v>0</v>
      </c>
      <c r="W741" s="671"/>
      <c r="X741" s="671"/>
      <c r="Y741" s="671"/>
      <c r="Z741" s="671">
        <f t="shared" si="1287"/>
        <v>0</v>
      </c>
      <c r="AA741" s="671">
        <f t="shared" si="1349"/>
        <v>0</v>
      </c>
      <c r="AB741" s="671"/>
      <c r="AC741" s="671"/>
      <c r="AD741" s="734"/>
      <c r="AE741" s="671">
        <f t="shared" si="1340"/>
        <v>0</v>
      </c>
      <c r="AF741" s="749" t="e">
        <f t="shared" si="1256"/>
        <v>#DIV/0!</v>
      </c>
      <c r="AG741" s="41"/>
      <c r="AH741" s="749" t="e">
        <f t="shared" si="1257"/>
        <v>#DIV/0!</v>
      </c>
      <c r="AI741" s="41"/>
      <c r="AJ741" s="41"/>
      <c r="AK741" s="671"/>
      <c r="AL741" s="734"/>
      <c r="AM741" s="671"/>
      <c r="AN741" s="734"/>
      <c r="AO741" s="671"/>
      <c r="AP741" s="671">
        <f t="shared" si="1326"/>
        <v>109000</v>
      </c>
      <c r="AQ741" s="734"/>
      <c r="AR741" s="671">
        <f t="shared" si="1341"/>
        <v>109000</v>
      </c>
      <c r="AS741" s="749" t="e">
        <f t="shared" si="1258"/>
        <v>#DIV/0!</v>
      </c>
      <c r="AT741" s="41"/>
      <c r="AU741" s="749" t="e">
        <f t="shared" si="1260"/>
        <v>#DIV/0!</v>
      </c>
      <c r="AV741" s="41"/>
      <c r="AW741" s="749" t="e">
        <f t="shared" si="1261"/>
        <v>#DIV/0!</v>
      </c>
      <c r="AX741" s="671"/>
      <c r="AY741" s="749" t="e">
        <f t="shared" si="1262"/>
        <v>#DIV/0!</v>
      </c>
      <c r="AZ741" s="671"/>
      <c r="BA741" s="749" t="e">
        <f t="shared" si="1263"/>
        <v>#DIV/0!</v>
      </c>
      <c r="BB741" s="671">
        <f>[11]Лист1!$D$58</f>
        <v>109000</v>
      </c>
      <c r="BC741" s="671">
        <f t="shared" si="1293"/>
        <v>0</v>
      </c>
      <c r="BD741" s="671">
        <f t="shared" si="1294"/>
        <v>0</v>
      </c>
      <c r="BE741" s="671"/>
      <c r="BF741" s="671"/>
      <c r="BG741" s="671"/>
      <c r="BH741" s="671"/>
      <c r="BI741" s="671"/>
      <c r="BJ741" s="671">
        <f t="shared" si="1296"/>
        <v>0</v>
      </c>
      <c r="BK741" s="671"/>
      <c r="BL741" s="671"/>
      <c r="BM741" s="671"/>
      <c r="BN741" s="671">
        <f t="shared" si="1342"/>
        <v>109000</v>
      </c>
      <c r="BO741" s="671">
        <f t="shared" si="1350"/>
        <v>0</v>
      </c>
      <c r="BP741" s="671"/>
      <c r="BQ741" s="671"/>
      <c r="BR741" s="671">
        <f t="shared" si="1299"/>
        <v>0</v>
      </c>
      <c r="BS741" s="671">
        <f>[11]Лист1!$D$58</f>
        <v>109000</v>
      </c>
      <c r="BT741" s="671"/>
      <c r="BU741" s="671">
        <f t="shared" si="1343"/>
        <v>109000</v>
      </c>
      <c r="BV741" s="259"/>
      <c r="BW741" s="259"/>
      <c r="BX741" s="259"/>
      <c r="BY741" s="259"/>
      <c r="BZ741" s="576">
        <f>[11]Лист1!$D$58</f>
        <v>109000</v>
      </c>
      <c r="CE741" s="749" t="e">
        <f t="shared" si="1348"/>
        <v>#DIV/0!</v>
      </c>
    </row>
    <row r="742" spans="1:12295" s="25" customFormat="1" ht="25.5" hidden="1" customHeight="1" x14ac:dyDescent="0.25">
      <c r="B742" s="564"/>
      <c r="C742" s="133"/>
      <c r="D742" s="671">
        <f t="shared" si="1338"/>
        <v>0</v>
      </c>
      <c r="E742" s="671"/>
      <c r="F742" s="671"/>
      <c r="G742" s="41"/>
      <c r="H742" s="41"/>
      <c r="I742" s="301"/>
      <c r="J742" s="115"/>
      <c r="K742" s="671">
        <f t="shared" si="1339"/>
        <v>0</v>
      </c>
      <c r="L742" s="749" t="e">
        <f t="shared" si="1255"/>
        <v>#DIV/0!</v>
      </c>
      <c r="M742" s="671"/>
      <c r="N742" s="734"/>
      <c r="O742" s="671"/>
      <c r="P742" s="734"/>
      <c r="Q742" s="671"/>
      <c r="R742" s="734"/>
      <c r="S742" s="671"/>
      <c r="T742" s="734"/>
      <c r="U742" s="671"/>
      <c r="V742" s="671">
        <f t="shared" si="1286"/>
        <v>0</v>
      </c>
      <c r="W742" s="671"/>
      <c r="X742" s="671"/>
      <c r="Y742" s="671"/>
      <c r="Z742" s="671">
        <f t="shared" si="1287"/>
        <v>0</v>
      </c>
      <c r="AA742" s="671">
        <f t="shared" si="1349"/>
        <v>0</v>
      </c>
      <c r="AB742" s="671"/>
      <c r="AC742" s="671"/>
      <c r="AD742" s="734"/>
      <c r="AE742" s="671">
        <f t="shared" si="1340"/>
        <v>0</v>
      </c>
      <c r="AF742" s="749" t="e">
        <f t="shared" si="1256"/>
        <v>#DIV/0!</v>
      </c>
      <c r="AG742" s="41"/>
      <c r="AH742" s="749" t="e">
        <f t="shared" si="1257"/>
        <v>#DIV/0!</v>
      </c>
      <c r="AI742" s="41"/>
      <c r="AJ742" s="41"/>
      <c r="AK742" s="671"/>
      <c r="AL742" s="734"/>
      <c r="AM742" s="671"/>
      <c r="AN742" s="734"/>
      <c r="AO742" s="671"/>
      <c r="AP742" s="671">
        <f t="shared" si="1326"/>
        <v>109000</v>
      </c>
      <c r="AQ742" s="734"/>
      <c r="AR742" s="671">
        <f t="shared" si="1341"/>
        <v>109000</v>
      </c>
      <c r="AS742" s="749" t="e">
        <f t="shared" si="1258"/>
        <v>#DIV/0!</v>
      </c>
      <c r="AT742" s="41"/>
      <c r="AU742" s="749" t="e">
        <f t="shared" si="1260"/>
        <v>#DIV/0!</v>
      </c>
      <c r="AV742" s="41"/>
      <c r="AW742" s="749" t="e">
        <f t="shared" si="1261"/>
        <v>#DIV/0!</v>
      </c>
      <c r="AX742" s="671"/>
      <c r="AY742" s="749" t="e">
        <f t="shared" si="1262"/>
        <v>#DIV/0!</v>
      </c>
      <c r="AZ742" s="671"/>
      <c r="BA742" s="749" t="e">
        <f t="shared" si="1263"/>
        <v>#DIV/0!</v>
      </c>
      <c r="BB742" s="671">
        <f>[11]Лист1!$D$58</f>
        <v>109000</v>
      </c>
      <c r="BC742" s="671">
        <f t="shared" si="1293"/>
        <v>0</v>
      </c>
      <c r="BD742" s="671">
        <f t="shared" si="1294"/>
        <v>0</v>
      </c>
      <c r="BE742" s="671"/>
      <c r="BF742" s="671"/>
      <c r="BG742" s="671"/>
      <c r="BH742" s="671"/>
      <c r="BI742" s="671"/>
      <c r="BJ742" s="671">
        <f t="shared" si="1296"/>
        <v>0</v>
      </c>
      <c r="BK742" s="671"/>
      <c r="BL742" s="671"/>
      <c r="BM742" s="671"/>
      <c r="BN742" s="671">
        <f t="shared" si="1342"/>
        <v>109000</v>
      </c>
      <c r="BO742" s="671">
        <f t="shared" si="1350"/>
        <v>0</v>
      </c>
      <c r="BP742" s="671"/>
      <c r="BQ742" s="671"/>
      <c r="BR742" s="671">
        <f t="shared" si="1299"/>
        <v>0</v>
      </c>
      <c r="BS742" s="671">
        <f>[11]Лист1!$D$58</f>
        <v>109000</v>
      </c>
      <c r="BT742" s="671"/>
      <c r="BU742" s="671">
        <f t="shared" si="1343"/>
        <v>109000</v>
      </c>
      <c r="BV742" s="259"/>
      <c r="BW742" s="259"/>
      <c r="BX742" s="259"/>
      <c r="BY742" s="259"/>
      <c r="BZ742" s="576">
        <f>[11]Лист1!$D$58</f>
        <v>109000</v>
      </c>
      <c r="CE742" s="749" t="e">
        <f t="shared" si="1348"/>
        <v>#DIV/0!</v>
      </c>
    </row>
    <row r="743" spans="1:12295" s="568" customFormat="1" ht="147" hidden="1" customHeight="1" x14ac:dyDescent="0.35">
      <c r="B743" s="564" t="s">
        <v>15</v>
      </c>
      <c r="C743" s="261" t="s">
        <v>373</v>
      </c>
      <c r="D743" s="671">
        <f t="shared" si="1338"/>
        <v>0</v>
      </c>
      <c r="E743" s="671">
        <f>E744+E745</f>
        <v>353629.10000000003</v>
      </c>
      <c r="F743" s="671"/>
      <c r="G743" s="195"/>
      <c r="H743" s="195"/>
      <c r="I743" s="195"/>
      <c r="J743" s="195"/>
      <c r="K743" s="671">
        <f t="shared" si="1339"/>
        <v>0</v>
      </c>
      <c r="L743" s="749" t="e">
        <f t="shared" si="1255"/>
        <v>#DIV/0!</v>
      </c>
      <c r="M743" s="671">
        <f>M744+M745</f>
        <v>173197.27846</v>
      </c>
      <c r="N743" s="734"/>
      <c r="O743" s="671"/>
      <c r="P743" s="734"/>
      <c r="Q743" s="671"/>
      <c r="R743" s="734"/>
      <c r="S743" s="671"/>
      <c r="T743" s="734"/>
      <c r="U743" s="671"/>
      <c r="V743" s="671"/>
      <c r="W743" s="671"/>
      <c r="X743" s="671"/>
      <c r="Y743" s="671"/>
      <c r="Z743" s="671"/>
      <c r="AA743" s="671"/>
      <c r="AB743" s="671"/>
      <c r="AC743" s="671"/>
      <c r="AD743" s="734"/>
      <c r="AE743" s="671">
        <f t="shared" si="1340"/>
        <v>0</v>
      </c>
      <c r="AF743" s="749" t="e">
        <f t="shared" si="1256"/>
        <v>#DIV/0!</v>
      </c>
      <c r="AG743" s="195">
        <f>AG744+AG745</f>
        <v>164991.28474</v>
      </c>
      <c r="AH743" s="749">
        <f t="shared" si="1257"/>
        <v>0.46656591536160341</v>
      </c>
      <c r="AI743" s="195"/>
      <c r="AJ743" s="115"/>
      <c r="AK743" s="671"/>
      <c r="AL743" s="734"/>
      <c r="AM743" s="671"/>
      <c r="AN743" s="734"/>
      <c r="AO743" s="671"/>
      <c r="AP743" s="671"/>
      <c r="AQ743" s="734"/>
      <c r="AR743" s="671">
        <f t="shared" si="1341"/>
        <v>109000</v>
      </c>
      <c r="AS743" s="749" t="e">
        <f t="shared" si="1258"/>
        <v>#DIV/0!</v>
      </c>
      <c r="AT743" s="195">
        <f>AT744+AT745</f>
        <v>353629.10000000003</v>
      </c>
      <c r="AU743" s="749">
        <f t="shared" si="1260"/>
        <v>1</v>
      </c>
      <c r="AV743" s="195"/>
      <c r="AW743" s="749" t="e">
        <f t="shared" si="1261"/>
        <v>#DIV/0!</v>
      </c>
      <c r="AX743" s="671"/>
      <c r="AY743" s="749" t="e">
        <f t="shared" si="1262"/>
        <v>#DIV/0!</v>
      </c>
      <c r="AZ743" s="671"/>
      <c r="BA743" s="749" t="e">
        <f t="shared" si="1263"/>
        <v>#DIV/0!</v>
      </c>
      <c r="BB743" s="671">
        <f>[11]Лист1!$D$58</f>
        <v>109000</v>
      </c>
      <c r="BC743" s="671"/>
      <c r="BD743" s="671"/>
      <c r="BE743" s="671">
        <f t="shared" ref="BE743:BE749" si="1351">BF743+BG743+BH743+BI743</f>
        <v>0</v>
      </c>
      <c r="BF743" s="671">
        <f>BF744+BF745</f>
        <v>0</v>
      </c>
      <c r="BG743" s="671"/>
      <c r="BH743" s="671"/>
      <c r="BI743" s="671"/>
      <c r="BJ743" s="671"/>
      <c r="BK743" s="671"/>
      <c r="BL743" s="671"/>
      <c r="BM743" s="671"/>
      <c r="BN743" s="671">
        <f t="shared" si="1342"/>
        <v>109000</v>
      </c>
      <c r="BO743" s="671"/>
      <c r="BP743" s="671"/>
      <c r="BQ743" s="671"/>
      <c r="BR743" s="671"/>
      <c r="BS743" s="671">
        <f>[11]Лист1!$D$58</f>
        <v>109000</v>
      </c>
      <c r="BT743" s="671"/>
      <c r="BU743" s="671">
        <f t="shared" si="1343"/>
        <v>109000</v>
      </c>
      <c r="BV743" s="195">
        <f>BV744+BV745</f>
        <v>625000</v>
      </c>
      <c r="BW743" s="195"/>
      <c r="BX743" s="195"/>
      <c r="BY743" s="236"/>
      <c r="BZ743" s="576">
        <f>[11]Лист1!$D$58</f>
        <v>109000</v>
      </c>
      <c r="CE743" s="749" t="e">
        <f t="shared" si="1348"/>
        <v>#DIV/0!</v>
      </c>
    </row>
    <row r="744" spans="1:12295" s="45" customFormat="1" ht="54" hidden="1" customHeight="1" x14ac:dyDescent="0.25">
      <c r="B744" s="564"/>
      <c r="C744" s="98" t="s">
        <v>31</v>
      </c>
      <c r="D744" s="671">
        <f t="shared" si="1338"/>
        <v>0</v>
      </c>
      <c r="E744" s="671">
        <f>E748</f>
        <v>70725.820000000007</v>
      </c>
      <c r="F744" s="671"/>
      <c r="G744" s="665"/>
      <c r="H744" s="665"/>
      <c r="I744" s="665"/>
      <c r="J744" s="665">
        <f>K744+M744+Q744</f>
        <v>34639.455699999999</v>
      </c>
      <c r="K744" s="671">
        <f t="shared" si="1339"/>
        <v>0</v>
      </c>
      <c r="L744" s="749" t="e">
        <f t="shared" si="1255"/>
        <v>#DIV/0!</v>
      </c>
      <c r="M744" s="671">
        <f>M748</f>
        <v>34639.455699999999</v>
      </c>
      <c r="N744" s="734"/>
      <c r="O744" s="671"/>
      <c r="P744" s="734"/>
      <c r="Q744" s="671"/>
      <c r="R744" s="734"/>
      <c r="S744" s="671"/>
      <c r="T744" s="734"/>
      <c r="U744" s="671"/>
      <c r="V744" s="671" t="e">
        <f t="shared" ref="V744" si="1352">W744+X744+Y744</f>
        <v>#REF!</v>
      </c>
      <c r="W744" s="671" t="e">
        <f>W526+#REF!+W705</f>
        <v>#REF!</v>
      </c>
      <c r="X744" s="671"/>
      <c r="Y744" s="671"/>
      <c r="Z744" s="671" t="e">
        <f t="shared" ref="Z744" si="1353">AA744+AB744</f>
        <v>#REF!</v>
      </c>
      <c r="AA744" s="671" t="e">
        <f>AA526+#REF!+AA705</f>
        <v>#REF!</v>
      </c>
      <c r="AB744" s="671">
        <f>H744</f>
        <v>0</v>
      </c>
      <c r="AC744" s="671"/>
      <c r="AD744" s="734"/>
      <c r="AE744" s="671">
        <f t="shared" si="1340"/>
        <v>0</v>
      </c>
      <c r="AF744" s="749" t="e">
        <f t="shared" si="1256"/>
        <v>#DIV/0!</v>
      </c>
      <c r="AG744" s="665">
        <f>AG748</f>
        <v>32998.256950000003</v>
      </c>
      <c r="AH744" s="749">
        <f t="shared" si="1257"/>
        <v>0.46656591538988162</v>
      </c>
      <c r="AI744" s="665"/>
      <c r="AJ744" s="734"/>
      <c r="AK744" s="671"/>
      <c r="AL744" s="734"/>
      <c r="AM744" s="671"/>
      <c r="AN744" s="734"/>
      <c r="AO744" s="671"/>
      <c r="AP744" s="671">
        <f t="shared" ref="AP744" si="1354">AR744+AT744+AX744</f>
        <v>179725.82</v>
      </c>
      <c r="AQ744" s="734"/>
      <c r="AR744" s="671">
        <f t="shared" si="1341"/>
        <v>109000</v>
      </c>
      <c r="AS744" s="749" t="e">
        <f t="shared" si="1258"/>
        <v>#DIV/0!</v>
      </c>
      <c r="AT744" s="665">
        <f>AT748</f>
        <v>70725.820000000007</v>
      </c>
      <c r="AU744" s="749">
        <f t="shared" si="1260"/>
        <v>1</v>
      </c>
      <c r="AV744" s="665"/>
      <c r="AW744" s="749" t="e">
        <f t="shared" si="1261"/>
        <v>#DIV/0!</v>
      </c>
      <c r="AX744" s="671"/>
      <c r="AY744" s="749" t="e">
        <f t="shared" si="1262"/>
        <v>#DIV/0!</v>
      </c>
      <c r="AZ744" s="671"/>
      <c r="BA744" s="749" t="e">
        <f t="shared" si="1263"/>
        <v>#DIV/0!</v>
      </c>
      <c r="BB744" s="671">
        <f>[11]Лист1!$D$58</f>
        <v>109000</v>
      </c>
      <c r="BC744" s="671"/>
      <c r="BD744" s="671"/>
      <c r="BE744" s="671">
        <f t="shared" si="1351"/>
        <v>0</v>
      </c>
      <c r="BF744" s="671">
        <f>BF748</f>
        <v>0</v>
      </c>
      <c r="BG744" s="671"/>
      <c r="BH744" s="671"/>
      <c r="BI744" s="671"/>
      <c r="BJ744" s="671" t="e">
        <f t="shared" ref="BJ744" si="1355">BK744+BL744+BM744</f>
        <v>#REF!</v>
      </c>
      <c r="BK744" s="671" t="e">
        <f>BK526+#REF!+BK705</f>
        <v>#REF!</v>
      </c>
      <c r="BL744" s="671"/>
      <c r="BM744" s="671"/>
      <c r="BN744" s="671">
        <f t="shared" si="1342"/>
        <v>109000</v>
      </c>
      <c r="BO744" s="671" t="e">
        <f>BO526+#REF!+BO705</f>
        <v>#REF!</v>
      </c>
      <c r="BP744" s="671"/>
      <c r="BQ744" s="671"/>
      <c r="BR744" s="671"/>
      <c r="BS744" s="671">
        <f>[11]Лист1!$D$58</f>
        <v>109000</v>
      </c>
      <c r="BT744" s="671"/>
      <c r="BU744" s="671">
        <f t="shared" si="1343"/>
        <v>109000</v>
      </c>
      <c r="BV744" s="542">
        <f>BV748</f>
        <v>125000</v>
      </c>
      <c r="BW744" s="557"/>
      <c r="BX744" s="542"/>
      <c r="BY744" s="542"/>
      <c r="BZ744" s="576">
        <f>[11]Лист1!$D$58</f>
        <v>109000</v>
      </c>
      <c r="CE744" s="749" t="e">
        <f t="shared" si="1348"/>
        <v>#DIV/0!</v>
      </c>
    </row>
    <row r="745" spans="1:12295" s="40" customFormat="1" ht="54" hidden="1" customHeight="1" x14ac:dyDescent="0.25">
      <c r="B745" s="564"/>
      <c r="C745" s="483" t="s">
        <v>294</v>
      </c>
      <c r="D745" s="671">
        <f t="shared" si="1338"/>
        <v>0</v>
      </c>
      <c r="E745" s="671">
        <f>E749</f>
        <v>282903.28000000003</v>
      </c>
      <c r="F745" s="671"/>
      <c r="G745" s="343"/>
      <c r="H745" s="343"/>
      <c r="I745" s="343"/>
      <c r="J745" s="343"/>
      <c r="K745" s="671">
        <f t="shared" si="1339"/>
        <v>0</v>
      </c>
      <c r="L745" s="749" t="e">
        <f t="shared" si="1255"/>
        <v>#DIV/0!</v>
      </c>
      <c r="M745" s="671">
        <f>M749</f>
        <v>138557.82276000001</v>
      </c>
      <c r="N745" s="734"/>
      <c r="O745" s="671"/>
      <c r="P745" s="734"/>
      <c r="Q745" s="671"/>
      <c r="R745" s="734"/>
      <c r="S745" s="671"/>
      <c r="T745" s="734"/>
      <c r="U745" s="671"/>
      <c r="V745" s="671"/>
      <c r="W745" s="671"/>
      <c r="X745" s="671"/>
      <c r="Y745" s="671"/>
      <c r="Z745" s="671"/>
      <c r="AA745" s="671"/>
      <c r="AB745" s="671"/>
      <c r="AC745" s="671"/>
      <c r="AD745" s="734"/>
      <c r="AE745" s="671">
        <f t="shared" si="1340"/>
        <v>0</v>
      </c>
      <c r="AF745" s="749" t="e">
        <f t="shared" si="1256"/>
        <v>#DIV/0!</v>
      </c>
      <c r="AG745" s="343">
        <f>AG749</f>
        <v>131993.02778999999</v>
      </c>
      <c r="AH745" s="749">
        <f t="shared" si="1257"/>
        <v>0.46656591535453384</v>
      </c>
      <c r="AI745" s="343"/>
      <c r="AJ745" s="734"/>
      <c r="AK745" s="671"/>
      <c r="AL745" s="734"/>
      <c r="AM745" s="671"/>
      <c r="AN745" s="734"/>
      <c r="AO745" s="671"/>
      <c r="AP745" s="671"/>
      <c r="AQ745" s="734"/>
      <c r="AR745" s="671">
        <f t="shared" si="1341"/>
        <v>109000</v>
      </c>
      <c r="AS745" s="749" t="e">
        <f t="shared" si="1258"/>
        <v>#DIV/0!</v>
      </c>
      <c r="AT745" s="343">
        <f>AT749</f>
        <v>282903.28000000003</v>
      </c>
      <c r="AU745" s="749">
        <f t="shared" si="1260"/>
        <v>1</v>
      </c>
      <c r="AV745" s="343"/>
      <c r="AW745" s="749" t="e">
        <f t="shared" si="1261"/>
        <v>#DIV/0!</v>
      </c>
      <c r="AX745" s="671"/>
      <c r="AY745" s="749" t="e">
        <f t="shared" si="1262"/>
        <v>#DIV/0!</v>
      </c>
      <c r="AZ745" s="671"/>
      <c r="BA745" s="749" t="e">
        <f t="shared" si="1263"/>
        <v>#DIV/0!</v>
      </c>
      <c r="BB745" s="671">
        <f>[11]Лист1!$D$58</f>
        <v>109000</v>
      </c>
      <c r="BC745" s="671"/>
      <c r="BD745" s="671"/>
      <c r="BE745" s="671">
        <f t="shared" si="1351"/>
        <v>0</v>
      </c>
      <c r="BF745" s="671">
        <f>BF749</f>
        <v>0</v>
      </c>
      <c r="BG745" s="671"/>
      <c r="BH745" s="671"/>
      <c r="BI745" s="671"/>
      <c r="BJ745" s="671"/>
      <c r="BK745" s="671"/>
      <c r="BL745" s="671"/>
      <c r="BM745" s="671"/>
      <c r="BN745" s="671">
        <f t="shared" si="1342"/>
        <v>109000</v>
      </c>
      <c r="BO745" s="671"/>
      <c r="BP745" s="671"/>
      <c r="BQ745" s="671"/>
      <c r="BR745" s="671"/>
      <c r="BS745" s="671">
        <f>[11]Лист1!$D$58</f>
        <v>109000</v>
      </c>
      <c r="BT745" s="671"/>
      <c r="BU745" s="671">
        <f t="shared" si="1343"/>
        <v>109000</v>
      </c>
      <c r="BV745" s="343">
        <f>BV749</f>
        <v>500000</v>
      </c>
      <c r="BW745" s="343"/>
      <c r="BX745" s="343"/>
      <c r="BY745" s="343"/>
      <c r="BZ745" s="576">
        <f>[11]Лист1!$D$58</f>
        <v>109000</v>
      </c>
      <c r="CE745" s="749" t="e">
        <f t="shared" si="1348"/>
        <v>#DIV/0!</v>
      </c>
    </row>
    <row r="746" spans="1:12295" s="40" customFormat="1" ht="114" hidden="1" customHeight="1" x14ac:dyDescent="0.25">
      <c r="B746" s="564" t="s">
        <v>498</v>
      </c>
      <c r="C746" s="100" t="s">
        <v>463</v>
      </c>
      <c r="D746" s="671">
        <f t="shared" si="1338"/>
        <v>0</v>
      </c>
      <c r="E746" s="671"/>
      <c r="F746" s="671"/>
      <c r="G746" s="343"/>
      <c r="H746" s="343"/>
      <c r="I746" s="671">
        <v>0</v>
      </c>
      <c r="J746" s="710">
        <v>0</v>
      </c>
      <c r="K746" s="671">
        <f t="shared" si="1339"/>
        <v>0</v>
      </c>
      <c r="L746" s="749" t="e">
        <f t="shared" si="1255"/>
        <v>#DIV/0!</v>
      </c>
      <c r="M746" s="671"/>
      <c r="N746" s="734"/>
      <c r="O746" s="671"/>
      <c r="P746" s="734"/>
      <c r="Q746" s="671"/>
      <c r="R746" s="734"/>
      <c r="S746" s="671"/>
      <c r="T746" s="734"/>
      <c r="U746" s="671"/>
      <c r="V746" s="671"/>
      <c r="W746" s="671"/>
      <c r="X746" s="671"/>
      <c r="Y746" s="671"/>
      <c r="Z746" s="671"/>
      <c r="AA746" s="671"/>
      <c r="AB746" s="671"/>
      <c r="AC746" s="671"/>
      <c r="AD746" s="734"/>
      <c r="AE746" s="671">
        <f t="shared" si="1340"/>
        <v>0</v>
      </c>
      <c r="AF746" s="749" t="e">
        <f t="shared" si="1256"/>
        <v>#DIV/0!</v>
      </c>
      <c r="AG746" s="343"/>
      <c r="AH746" s="749" t="e">
        <f t="shared" si="1257"/>
        <v>#DIV/0!</v>
      </c>
      <c r="AI746" s="343"/>
      <c r="AJ746" s="734"/>
      <c r="AK746" s="671"/>
      <c r="AL746" s="734"/>
      <c r="AM746" s="671"/>
      <c r="AN746" s="734"/>
      <c r="AO746" s="671"/>
      <c r="AP746" s="671">
        <f>AR746-AE746</f>
        <v>0</v>
      </c>
      <c r="AQ746" s="734"/>
      <c r="AR746" s="671">
        <f t="shared" si="1341"/>
        <v>0</v>
      </c>
      <c r="AS746" s="749" t="e">
        <f t="shared" si="1258"/>
        <v>#DIV/0!</v>
      </c>
      <c r="AT746" s="343"/>
      <c r="AU746" s="749" t="e">
        <f t="shared" si="1260"/>
        <v>#DIV/0!</v>
      </c>
      <c r="AV746" s="343"/>
      <c r="AW746" s="749" t="e">
        <f t="shared" si="1261"/>
        <v>#DIV/0!</v>
      </c>
      <c r="AX746" s="671"/>
      <c r="AY746" s="749" t="e">
        <f t="shared" si="1262"/>
        <v>#DIV/0!</v>
      </c>
      <c r="AZ746" s="671"/>
      <c r="BA746" s="749" t="e">
        <f t="shared" si="1263"/>
        <v>#DIV/0!</v>
      </c>
      <c r="BB746" s="671">
        <v>0</v>
      </c>
      <c r="BC746" s="671"/>
      <c r="BD746" s="671"/>
      <c r="BE746" s="671"/>
      <c r="BF746" s="671"/>
      <c r="BG746" s="671"/>
      <c r="BH746" s="671"/>
      <c r="BI746" s="671"/>
      <c r="BJ746" s="671"/>
      <c r="BK746" s="671"/>
      <c r="BL746" s="671"/>
      <c r="BM746" s="671"/>
      <c r="BN746" s="671">
        <f t="shared" si="1342"/>
        <v>200000</v>
      </c>
      <c r="BO746" s="671"/>
      <c r="BP746" s="671"/>
      <c r="BQ746" s="671"/>
      <c r="BR746" s="671"/>
      <c r="BS746" s="671">
        <v>200000</v>
      </c>
      <c r="BT746" s="671">
        <f>BU746-BN746</f>
        <v>-200000</v>
      </c>
      <c r="BU746" s="671">
        <f t="shared" si="1343"/>
        <v>0</v>
      </c>
      <c r="BV746" s="343"/>
      <c r="BW746" s="343"/>
      <c r="BX746" s="343"/>
      <c r="BY746" s="343"/>
      <c r="BZ746" s="576">
        <v>0</v>
      </c>
      <c r="CE746" s="749" t="e">
        <f t="shared" si="1348"/>
        <v>#DIV/0!</v>
      </c>
    </row>
    <row r="747" spans="1:12295" s="70" customFormat="1" ht="162" customHeight="1" x14ac:dyDescent="0.3">
      <c r="A747" s="204"/>
      <c r="B747" s="564" t="s">
        <v>487</v>
      </c>
      <c r="C747" s="100" t="s">
        <v>354</v>
      </c>
      <c r="D747" s="671">
        <f t="shared" ref="D747:D749" si="1356">E747+G747+H747+I747</f>
        <v>625000</v>
      </c>
      <c r="E747" s="671">
        <f>E748+E749</f>
        <v>353629.10000000003</v>
      </c>
      <c r="F747" s="729">
        <f t="shared" ref="F747:I747" si="1357">F748+F749</f>
        <v>0</v>
      </c>
      <c r="G747" s="729">
        <f t="shared" si="1357"/>
        <v>0</v>
      </c>
      <c r="H747" s="729">
        <f t="shared" si="1357"/>
        <v>0</v>
      </c>
      <c r="I747" s="729">
        <f t="shared" si="1357"/>
        <v>271370.90000000002</v>
      </c>
      <c r="J747" s="671">
        <f>J748+J749</f>
        <v>-451802.72154</v>
      </c>
      <c r="K747" s="671">
        <f t="shared" ref="K747:K749" si="1358">M747+Q747+S747+U747</f>
        <v>173197.27846</v>
      </c>
      <c r="L747" s="749">
        <f t="shared" ref="L747:L763" si="1359">K747/D747</f>
        <v>0.27711564553599999</v>
      </c>
      <c r="M747" s="671">
        <f>M748+M749</f>
        <v>173197.27846</v>
      </c>
      <c r="N747" s="734"/>
      <c r="O747" s="671"/>
      <c r="P747" s="734"/>
      <c r="Q747" s="671"/>
      <c r="R747" s="734"/>
      <c r="S747" s="671"/>
      <c r="T747" s="734"/>
      <c r="U747" s="671">
        <f>U748+U749</f>
        <v>0</v>
      </c>
      <c r="V747" s="671">
        <f>W747+X747+Y747</f>
        <v>0</v>
      </c>
      <c r="W747" s="671">
        <f>W748+W749</f>
        <v>0</v>
      </c>
      <c r="X747" s="671"/>
      <c r="Y747" s="671"/>
      <c r="Z747" s="671">
        <f>AA747+AB747+AC747</f>
        <v>432647</v>
      </c>
      <c r="AA747" s="671">
        <f>AA748+AA749</f>
        <v>432647</v>
      </c>
      <c r="AB747" s="671"/>
      <c r="AC747" s="671"/>
      <c r="AD747" s="734"/>
      <c r="AE747" s="671">
        <f t="shared" ref="AE747:AE749" si="1360">AG747+AK747+AM747+AO747</f>
        <v>164991.28474</v>
      </c>
      <c r="AF747" s="749">
        <f t="shared" ref="AF747:AF763" si="1361">AE747/D747</f>
        <v>0.26398605558400001</v>
      </c>
      <c r="AG747" s="671">
        <f>AG748+AG749</f>
        <v>164991.28474</v>
      </c>
      <c r="AH747" s="749">
        <f t="shared" ref="AH747:AH807" si="1362">AG747/E747</f>
        <v>0.46656591536160341</v>
      </c>
      <c r="AI747" s="671"/>
      <c r="AJ747" s="734"/>
      <c r="AK747" s="671"/>
      <c r="AL747" s="734"/>
      <c r="AM747" s="671"/>
      <c r="AN747" s="734"/>
      <c r="AO747" s="671"/>
      <c r="AP747" s="671">
        <v>0</v>
      </c>
      <c r="AQ747" s="734"/>
      <c r="AR747" s="671">
        <f t="shared" ref="AR747:AR749" si="1363">AT747+AX747+AZ747+BB747</f>
        <v>620778.78505000006</v>
      </c>
      <c r="AS747" s="749">
        <f t="shared" ref="AS747:AS763" si="1364">AR747/D747</f>
        <v>0.99324605608000005</v>
      </c>
      <c r="AT747" s="671">
        <f>AT748+AT749</f>
        <v>353629.10000000003</v>
      </c>
      <c r="AU747" s="749">
        <f t="shared" ref="AU747:AU762" si="1365">AT747/E747</f>
        <v>1</v>
      </c>
      <c r="AV747" s="671"/>
      <c r="AW747" s="749"/>
      <c r="AX747" s="671"/>
      <c r="AY747" s="749"/>
      <c r="AZ747" s="671"/>
      <c r="BA747" s="749"/>
      <c r="BB747" s="820">
        <f>BB748+BB749</f>
        <v>267149.68505000003</v>
      </c>
      <c r="BC747" s="671"/>
      <c r="BD747" s="671"/>
      <c r="BE747" s="671">
        <f t="shared" si="1351"/>
        <v>0</v>
      </c>
      <c r="BF747" s="671">
        <f>BF748+BF749</f>
        <v>0</v>
      </c>
      <c r="BG747" s="671"/>
      <c r="BH747" s="671"/>
      <c r="BI747" s="671"/>
      <c r="BJ747" s="671">
        <f>BK747+BL747+BM747</f>
        <v>0</v>
      </c>
      <c r="BK747" s="671">
        <f>BK748+BK749</f>
        <v>0</v>
      </c>
      <c r="BL747" s="671"/>
      <c r="BM747" s="671"/>
      <c r="BN747" s="671">
        <f>BO747+BR747+BS747</f>
        <v>625000</v>
      </c>
      <c r="BO747" s="671">
        <f>BO748+BO749</f>
        <v>625000</v>
      </c>
      <c r="BP747" s="671"/>
      <c r="BQ747" s="671"/>
      <c r="BR747" s="671"/>
      <c r="BS747" s="671"/>
      <c r="BT747" s="671">
        <v>0</v>
      </c>
      <c r="BU747" s="671">
        <f t="shared" ref="BU747:BU749" si="1366">BV747+BX747+BY747+BZ747</f>
        <v>625000</v>
      </c>
      <c r="BV747" s="604">
        <f>BV748+BV749</f>
        <v>625000</v>
      </c>
      <c r="BW747" s="550"/>
      <c r="BX747" s="546"/>
      <c r="BY747" s="546"/>
      <c r="BZ747" s="204"/>
      <c r="CA747" s="546"/>
      <c r="CB747" s="546"/>
      <c r="CC747" s="546"/>
      <c r="CD747" s="546"/>
      <c r="CE747" s="749">
        <f t="shared" si="1348"/>
        <v>0.9844448503874218</v>
      </c>
      <c r="CF747" s="546"/>
      <c r="CG747" s="546"/>
      <c r="CH747" s="546"/>
      <c r="CI747" s="546"/>
      <c r="CJ747" s="546"/>
      <c r="CK747" s="546"/>
      <c r="CL747" s="546"/>
      <c r="CM747" s="546"/>
      <c r="CN747" s="546"/>
      <c r="CO747" s="89"/>
      <c r="CP747" s="89"/>
      <c r="CQ747" s="89"/>
      <c r="CR747" s="89"/>
      <c r="CS747" s="89"/>
      <c r="CT747" s="546"/>
      <c r="CU747" s="546"/>
      <c r="CV747" s="89"/>
      <c r="CW747" s="89"/>
      <c r="CX747" s="546"/>
      <c r="CY747" s="546"/>
      <c r="CZ747" s="89"/>
      <c r="DA747" s="89"/>
      <c r="DB747" s="546"/>
      <c r="DC747" s="546"/>
      <c r="DD747" s="546"/>
      <c r="DE747" s="546"/>
      <c r="DF747" s="546"/>
      <c r="DG747" s="546"/>
      <c r="DH747" s="546"/>
      <c r="DI747" s="89"/>
      <c r="DJ747" s="89"/>
      <c r="DK747" s="546"/>
      <c r="DL747" s="546"/>
      <c r="DM747" s="89"/>
      <c r="DN747" s="89"/>
      <c r="DO747" s="546"/>
      <c r="DP747" s="546"/>
      <c r="DQ747" s="546"/>
      <c r="DR747" s="546"/>
      <c r="DS747" s="546"/>
      <c r="DT747" s="204"/>
      <c r="DU747" s="108"/>
      <c r="DV747" s="546"/>
      <c r="DW747" s="546"/>
      <c r="DX747" s="546"/>
      <c r="DY747" s="546"/>
      <c r="DZ747" s="546"/>
      <c r="EA747" s="546"/>
      <c r="EB747" s="546"/>
      <c r="EC747" s="169"/>
      <c r="ED747" s="169"/>
      <c r="EE747" s="169"/>
      <c r="EF747" s="169"/>
      <c r="EG747" s="169"/>
      <c r="EH747" s="169"/>
      <c r="EI747" s="169"/>
      <c r="EJ747" s="169"/>
      <c r="EK747" s="169"/>
      <c r="EL747" s="169"/>
      <c r="EM747" s="169"/>
      <c r="EN747" s="169"/>
      <c r="EO747" s="169"/>
      <c r="EP747" s="169"/>
      <c r="EQ747" s="169"/>
      <c r="ER747" s="169"/>
      <c r="ES747" s="169"/>
      <c r="ET747" s="169"/>
      <c r="EU747" s="169"/>
      <c r="EV747" s="169"/>
      <c r="EW747" s="169"/>
      <c r="EX747" s="169"/>
      <c r="EY747" s="169"/>
      <c r="EZ747" s="169"/>
      <c r="FA747" s="169"/>
      <c r="FB747" s="169"/>
      <c r="FC747" s="169"/>
      <c r="FD747" s="169"/>
      <c r="FE747" s="169"/>
      <c r="FF747" s="169"/>
      <c r="FG747" s="169"/>
      <c r="FH747" s="169"/>
      <c r="FI747" s="169"/>
      <c r="FJ747" s="169"/>
      <c r="FK747" s="169"/>
      <c r="FL747" s="169"/>
      <c r="FM747" s="169"/>
      <c r="FN747" s="169"/>
      <c r="FO747" s="169"/>
      <c r="FP747" s="169"/>
      <c r="FQ747" s="169"/>
      <c r="FR747" s="169"/>
      <c r="FS747" s="169"/>
      <c r="FT747" s="169"/>
      <c r="FU747" s="546"/>
      <c r="FV747" s="546"/>
      <c r="FW747" s="546"/>
      <c r="FX747" s="546"/>
      <c r="FY747" s="546"/>
      <c r="FZ747" s="546"/>
      <c r="GA747" s="546"/>
      <c r="GB747" s="546"/>
      <c r="GC747" s="546"/>
      <c r="GD747" s="546"/>
      <c r="GE747" s="546"/>
      <c r="GF747" s="546"/>
      <c r="GG747" s="546"/>
      <c r="GH747" s="546"/>
      <c r="GI747" s="546"/>
      <c r="GJ747" s="546"/>
      <c r="GK747" s="546"/>
      <c r="GL747" s="546"/>
      <c r="GM747" s="546"/>
      <c r="GN747" s="546"/>
      <c r="GO747" s="546"/>
      <c r="GP747" s="546"/>
      <c r="GQ747" s="546"/>
      <c r="GR747" s="546"/>
      <c r="GS747" s="89"/>
      <c r="GT747" s="89"/>
      <c r="GU747" s="89"/>
      <c r="GV747" s="89"/>
      <c r="GW747" s="89"/>
      <c r="GX747" s="546"/>
      <c r="GY747" s="546"/>
      <c r="GZ747" s="89"/>
      <c r="HA747" s="89"/>
      <c r="HB747" s="546"/>
      <c r="HC747" s="546"/>
      <c r="HD747" s="89"/>
      <c r="HE747" s="89"/>
      <c r="HF747" s="546"/>
      <c r="HG747" s="546"/>
      <c r="HH747" s="546"/>
      <c r="HI747" s="546"/>
      <c r="HJ747" s="546"/>
      <c r="HK747" s="546"/>
      <c r="HL747" s="546"/>
      <c r="HM747" s="89"/>
      <c r="HN747" s="89"/>
      <c r="HO747" s="546"/>
      <c r="HP747" s="546"/>
      <c r="HQ747" s="89"/>
      <c r="HR747" s="89"/>
      <c r="HS747" s="546"/>
      <c r="HT747" s="546"/>
      <c r="HU747" s="546"/>
      <c r="HV747" s="546"/>
      <c r="HW747" s="546"/>
      <c r="HX747" s="204"/>
      <c r="HY747" s="108"/>
      <c r="HZ747" s="546"/>
      <c r="IA747" s="546"/>
      <c r="IB747" s="546"/>
      <c r="IC747" s="546"/>
      <c r="ID747" s="546"/>
      <c r="IE747" s="546"/>
      <c r="IF747" s="546"/>
      <c r="IG747" s="169"/>
      <c r="IH747" s="169"/>
      <c r="II747" s="169"/>
      <c r="IJ747" s="169"/>
      <c r="IK747" s="169"/>
      <c r="IL747" s="169"/>
      <c r="IM747" s="169"/>
      <c r="IN747" s="169"/>
      <c r="IO747" s="169"/>
      <c r="IP747" s="169"/>
      <c r="IQ747" s="169"/>
      <c r="IR747" s="169"/>
      <c r="IS747" s="169"/>
      <c r="IT747" s="169"/>
      <c r="IU747" s="169"/>
      <c r="IV747" s="169"/>
      <c r="IW747" s="169"/>
      <c r="IX747" s="169"/>
      <c r="IY747" s="169"/>
      <c r="IZ747" s="169"/>
      <c r="JA747" s="169"/>
      <c r="JB747" s="169"/>
      <c r="JC747" s="169"/>
      <c r="JD747" s="169"/>
      <c r="JE747" s="169"/>
      <c r="JF747" s="169"/>
      <c r="JG747" s="169"/>
      <c r="JH747" s="169"/>
      <c r="JI747" s="169"/>
      <c r="JJ747" s="169"/>
      <c r="JK747" s="169"/>
      <c r="JL747" s="169"/>
      <c r="JM747" s="169"/>
      <c r="JN747" s="169"/>
      <c r="JO747" s="169"/>
      <c r="JP747" s="169"/>
      <c r="JQ747" s="169"/>
      <c r="JR747" s="169"/>
      <c r="JS747" s="169"/>
      <c r="JT747" s="169"/>
      <c r="JU747" s="169"/>
      <c r="JV747" s="169"/>
      <c r="JW747" s="169"/>
      <c r="JX747" s="169"/>
      <c r="JY747" s="546"/>
      <c r="JZ747" s="546"/>
      <c r="KA747" s="546"/>
      <c r="KB747" s="546"/>
      <c r="KC747" s="546"/>
      <c r="KD747" s="546"/>
      <c r="KE747" s="546"/>
      <c r="KF747" s="546"/>
      <c r="KG747" s="546"/>
      <c r="KH747" s="546"/>
      <c r="KI747" s="546"/>
      <c r="KJ747" s="546"/>
      <c r="KK747" s="546"/>
      <c r="KL747" s="546"/>
      <c r="KM747" s="546"/>
      <c r="KN747" s="546"/>
      <c r="KO747" s="546"/>
      <c r="KP747" s="546"/>
      <c r="KQ747" s="546"/>
      <c r="KR747" s="546"/>
      <c r="KS747" s="546"/>
      <c r="KT747" s="546"/>
      <c r="KU747" s="546"/>
      <c r="KV747" s="546"/>
      <c r="KW747" s="89"/>
      <c r="KX747" s="89"/>
      <c r="KY747" s="89"/>
      <c r="KZ747" s="89"/>
      <c r="LA747" s="89"/>
      <c r="LB747" s="546"/>
      <c r="LC747" s="546"/>
      <c r="LD747" s="89"/>
      <c r="LE747" s="89"/>
      <c r="LF747" s="546"/>
      <c r="LG747" s="546"/>
      <c r="LH747" s="89"/>
      <c r="LI747" s="89"/>
      <c r="LJ747" s="546"/>
      <c r="LK747" s="546"/>
      <c r="LL747" s="546"/>
      <c r="LM747" s="546"/>
      <c r="LN747" s="546"/>
      <c r="LO747" s="546"/>
      <c r="LP747" s="546"/>
      <c r="LQ747" s="89"/>
      <c r="LR747" s="89"/>
      <c r="LS747" s="546"/>
      <c r="LT747" s="546"/>
      <c r="LU747" s="89"/>
      <c r="LV747" s="89"/>
      <c r="LW747" s="546"/>
      <c r="LX747" s="546"/>
      <c r="LY747" s="546"/>
      <c r="LZ747" s="546"/>
      <c r="MA747" s="546"/>
      <c r="MB747" s="204"/>
      <c r="MC747" s="108"/>
      <c r="MD747" s="546"/>
      <c r="ME747" s="546"/>
      <c r="MF747" s="546"/>
      <c r="MG747" s="546"/>
      <c r="MH747" s="546"/>
      <c r="MI747" s="546"/>
      <c r="MJ747" s="546"/>
      <c r="MK747" s="169"/>
      <c r="ML747" s="169"/>
      <c r="MM747" s="169"/>
      <c r="MN747" s="169"/>
      <c r="MO747" s="169"/>
      <c r="MP747" s="169"/>
      <c r="MQ747" s="169"/>
      <c r="MR747" s="169"/>
      <c r="MS747" s="169"/>
      <c r="MT747" s="169"/>
      <c r="MU747" s="169"/>
      <c r="MV747" s="169"/>
      <c r="MW747" s="169"/>
      <c r="MX747" s="169"/>
      <c r="MY747" s="169"/>
      <c r="MZ747" s="169"/>
      <c r="NA747" s="169"/>
      <c r="NB747" s="169"/>
      <c r="NC747" s="169"/>
      <c r="ND747" s="169"/>
      <c r="NE747" s="169"/>
      <c r="NF747" s="169"/>
      <c r="NG747" s="169"/>
      <c r="NH747" s="169"/>
      <c r="NI747" s="169"/>
      <c r="NJ747" s="169"/>
      <c r="NK747" s="169"/>
      <c r="NL747" s="169"/>
      <c r="NM747" s="169"/>
      <c r="NN747" s="169"/>
      <c r="NO747" s="169"/>
      <c r="NP747" s="169"/>
      <c r="NQ747" s="169"/>
      <c r="NR747" s="169"/>
      <c r="NS747" s="169"/>
      <c r="NT747" s="169"/>
      <c r="NU747" s="169"/>
      <c r="NV747" s="169"/>
      <c r="NW747" s="169"/>
      <c r="NX747" s="169"/>
      <c r="NY747" s="169"/>
      <c r="NZ747" s="169"/>
      <c r="OA747" s="169"/>
      <c r="OB747" s="169"/>
      <c r="OC747" s="546"/>
      <c r="OD747" s="546"/>
      <c r="OE747" s="546"/>
      <c r="OF747" s="546"/>
      <c r="OG747" s="546"/>
      <c r="OH747" s="546"/>
      <c r="OI747" s="546"/>
      <c r="OJ747" s="546"/>
      <c r="OK747" s="546"/>
      <c r="OL747" s="546"/>
      <c r="OM747" s="546"/>
      <c r="ON747" s="546"/>
      <c r="OO747" s="546"/>
      <c r="OP747" s="546"/>
      <c r="OQ747" s="546"/>
      <c r="OR747" s="546"/>
      <c r="OS747" s="546"/>
      <c r="OT747" s="546"/>
      <c r="OU747" s="546"/>
      <c r="OV747" s="546"/>
      <c r="OW747" s="546"/>
      <c r="OX747" s="546"/>
      <c r="OY747" s="546"/>
      <c r="OZ747" s="546"/>
      <c r="PA747" s="89"/>
      <c r="PB747" s="89"/>
      <c r="PC747" s="89"/>
      <c r="PD747" s="89"/>
      <c r="PE747" s="89"/>
      <c r="PF747" s="546"/>
      <c r="PG747" s="546"/>
      <c r="PH747" s="89"/>
      <c r="PI747" s="89"/>
      <c r="PJ747" s="546"/>
      <c r="PK747" s="546"/>
      <c r="PL747" s="89"/>
      <c r="PM747" s="89"/>
      <c r="PN747" s="546"/>
      <c r="PO747" s="546"/>
      <c r="PP747" s="546"/>
      <c r="PQ747" s="546"/>
      <c r="PR747" s="546"/>
      <c r="PS747" s="546"/>
      <c r="PT747" s="546"/>
      <c r="PU747" s="89"/>
      <c r="PV747" s="89"/>
      <c r="PW747" s="546"/>
      <c r="PX747" s="546"/>
      <c r="PY747" s="89"/>
      <c r="PZ747" s="89"/>
      <c r="QA747" s="546"/>
      <c r="QB747" s="546"/>
      <c r="QC747" s="546"/>
      <c r="QD747" s="546"/>
      <c r="QE747" s="546"/>
      <c r="QF747" s="204"/>
      <c r="QG747" s="108"/>
      <c r="QH747" s="546"/>
      <c r="QI747" s="546"/>
      <c r="QJ747" s="546"/>
      <c r="QK747" s="546"/>
      <c r="QL747" s="546"/>
      <c r="QM747" s="546"/>
      <c r="QN747" s="546"/>
      <c r="QO747" s="169"/>
      <c r="QP747" s="169"/>
      <c r="QQ747" s="169"/>
      <c r="QR747" s="169"/>
      <c r="QS747" s="169"/>
      <c r="QT747" s="169"/>
      <c r="QU747" s="169"/>
      <c r="QV747" s="169"/>
      <c r="QW747" s="169"/>
      <c r="QX747" s="169"/>
      <c r="QY747" s="169"/>
      <c r="QZ747" s="169"/>
      <c r="RA747" s="169"/>
      <c r="RB747" s="169"/>
      <c r="RC747" s="169"/>
      <c r="RD747" s="169"/>
      <c r="RE747" s="169"/>
      <c r="RF747" s="169"/>
      <c r="RG747" s="169"/>
      <c r="RH747" s="169"/>
      <c r="RI747" s="169"/>
      <c r="RJ747" s="169"/>
      <c r="RK747" s="169"/>
      <c r="RL747" s="169"/>
      <c r="RM747" s="169"/>
      <c r="RN747" s="169"/>
      <c r="RO747" s="169"/>
      <c r="RP747" s="169"/>
      <c r="RQ747" s="169"/>
      <c r="RR747" s="169"/>
      <c r="RS747" s="169"/>
      <c r="RT747" s="169"/>
      <c r="RU747" s="169"/>
      <c r="RV747" s="169"/>
      <c r="RW747" s="169"/>
      <c r="RX747" s="169"/>
      <c r="RY747" s="169"/>
      <c r="RZ747" s="169"/>
      <c r="SA747" s="169"/>
      <c r="SB747" s="169"/>
      <c r="SC747" s="169"/>
      <c r="SD747" s="169"/>
      <c r="SE747" s="169"/>
      <c r="SF747" s="169"/>
      <c r="SG747" s="546"/>
      <c r="SH747" s="546"/>
      <c r="SI747" s="546"/>
      <c r="SJ747" s="546"/>
      <c r="SK747" s="546"/>
      <c r="SL747" s="546"/>
      <c r="SM747" s="546"/>
      <c r="SN747" s="546"/>
      <c r="SO747" s="546"/>
      <c r="SP747" s="546"/>
      <c r="SQ747" s="546"/>
      <c r="SR747" s="546"/>
      <c r="SS747" s="546"/>
      <c r="ST747" s="546"/>
      <c r="SU747" s="546"/>
      <c r="SV747" s="546"/>
      <c r="SW747" s="546"/>
      <c r="SX747" s="546"/>
      <c r="SY747" s="546"/>
      <c r="SZ747" s="546"/>
      <c r="TA747" s="546"/>
      <c r="TB747" s="546"/>
      <c r="TC747" s="546"/>
      <c r="TD747" s="546"/>
      <c r="TE747" s="89"/>
      <c r="TF747" s="89"/>
      <c r="TG747" s="89"/>
      <c r="TH747" s="89"/>
      <c r="TI747" s="89"/>
      <c r="TJ747" s="546"/>
      <c r="TK747" s="546"/>
      <c r="TL747" s="89"/>
      <c r="TM747" s="89"/>
      <c r="TN747" s="546"/>
      <c r="TO747" s="546"/>
      <c r="TP747" s="89"/>
      <c r="TQ747" s="89"/>
      <c r="TR747" s="546"/>
      <c r="TS747" s="546"/>
      <c r="TT747" s="546"/>
      <c r="TU747" s="546"/>
      <c r="TV747" s="546"/>
      <c r="TW747" s="546"/>
      <c r="TX747" s="546"/>
      <c r="TY747" s="89"/>
      <c r="TZ747" s="89"/>
      <c r="UA747" s="546"/>
      <c r="UB747" s="546"/>
      <c r="UC747" s="89"/>
      <c r="UD747" s="89"/>
      <c r="UE747" s="546"/>
      <c r="UF747" s="546"/>
      <c r="UG747" s="546"/>
      <c r="UH747" s="546"/>
      <c r="UI747" s="546"/>
      <c r="UJ747" s="204"/>
      <c r="UK747" s="108"/>
      <c r="UL747" s="546"/>
      <c r="UM747" s="546"/>
      <c r="UN747" s="546"/>
      <c r="UO747" s="546"/>
      <c r="UP747" s="546"/>
      <c r="UQ747" s="546"/>
      <c r="UR747" s="546"/>
      <c r="US747" s="169"/>
      <c r="UT747" s="169"/>
      <c r="UU747" s="169"/>
      <c r="UV747" s="169"/>
      <c r="UW747" s="169"/>
      <c r="UX747" s="169"/>
      <c r="UY747" s="169"/>
      <c r="UZ747" s="169"/>
      <c r="VA747" s="169"/>
      <c r="VB747" s="169"/>
      <c r="VC747" s="169"/>
      <c r="VD747" s="169"/>
      <c r="VE747" s="169"/>
      <c r="VF747" s="169"/>
      <c r="VG747" s="169"/>
      <c r="VH747" s="169"/>
      <c r="VI747" s="169"/>
      <c r="VJ747" s="169"/>
      <c r="VK747" s="169"/>
      <c r="VL747" s="169"/>
      <c r="VM747" s="169"/>
      <c r="VN747" s="169"/>
      <c r="VO747" s="169"/>
      <c r="VP747" s="169"/>
      <c r="VQ747" s="169"/>
      <c r="VR747" s="169"/>
      <c r="VS747" s="169"/>
      <c r="VT747" s="169"/>
      <c r="VU747" s="169"/>
      <c r="VV747" s="169"/>
      <c r="VW747" s="169"/>
      <c r="VX747" s="169"/>
      <c r="VY747" s="169"/>
      <c r="VZ747" s="169"/>
      <c r="WA747" s="169"/>
      <c r="WB747" s="169"/>
      <c r="WC747" s="169"/>
      <c r="WD747" s="169"/>
      <c r="WE747" s="169"/>
      <c r="WF747" s="169"/>
      <c r="WG747" s="169"/>
      <c r="WH747" s="169"/>
      <c r="WI747" s="169"/>
      <c r="WJ747" s="169"/>
      <c r="WK747" s="546"/>
      <c r="WL747" s="546"/>
      <c r="WM747" s="546"/>
      <c r="WN747" s="546"/>
      <c r="WO747" s="546"/>
      <c r="WP747" s="546"/>
      <c r="WQ747" s="546"/>
      <c r="WR747" s="546"/>
      <c r="WS747" s="546"/>
      <c r="WT747" s="546"/>
      <c r="WU747" s="546"/>
      <c r="WV747" s="546"/>
      <c r="WW747" s="546"/>
      <c r="WX747" s="546"/>
      <c r="WY747" s="546"/>
      <c r="WZ747" s="546"/>
      <c r="XA747" s="546"/>
      <c r="XB747" s="546"/>
      <c r="XC747" s="546"/>
      <c r="XD747" s="546"/>
      <c r="XE747" s="546"/>
      <c r="XF747" s="546"/>
      <c r="XG747" s="546"/>
      <c r="XH747" s="546"/>
      <c r="XI747" s="89"/>
      <c r="XJ747" s="89"/>
      <c r="XK747" s="89"/>
      <c r="XL747" s="89"/>
      <c r="XM747" s="89"/>
      <c r="XN747" s="546"/>
      <c r="XO747" s="546"/>
      <c r="XP747" s="89"/>
      <c r="XQ747" s="89"/>
      <c r="XR747" s="546"/>
      <c r="XS747" s="546"/>
      <c r="XT747" s="89"/>
      <c r="XU747" s="89"/>
      <c r="XV747" s="546"/>
      <c r="XW747" s="546"/>
      <c r="XX747" s="546"/>
      <c r="XY747" s="546"/>
      <c r="XZ747" s="546"/>
      <c r="YA747" s="546"/>
      <c r="YB747" s="546"/>
      <c r="YC747" s="89"/>
      <c r="YD747" s="89"/>
      <c r="YE747" s="546"/>
      <c r="YF747" s="546"/>
      <c r="YG747" s="89"/>
      <c r="YH747" s="89"/>
      <c r="YI747" s="546"/>
      <c r="YJ747" s="546"/>
      <c r="YK747" s="546"/>
      <c r="YL747" s="546"/>
      <c r="YM747" s="546"/>
      <c r="YN747" s="204"/>
      <c r="YO747" s="108"/>
      <c r="YP747" s="546"/>
      <c r="YQ747" s="546"/>
      <c r="YR747" s="546"/>
      <c r="YS747" s="546"/>
      <c r="YT747" s="546"/>
      <c r="YU747" s="546"/>
      <c r="YV747" s="546"/>
      <c r="YW747" s="169"/>
      <c r="YX747" s="169"/>
      <c r="YY747" s="169"/>
      <c r="YZ747" s="169"/>
      <c r="ZA747" s="169"/>
      <c r="ZB747" s="169"/>
      <c r="ZC747" s="169"/>
      <c r="ZD747" s="169"/>
      <c r="ZE747" s="169"/>
      <c r="ZF747" s="169"/>
      <c r="ZG747" s="169"/>
      <c r="ZH747" s="169"/>
      <c r="ZI747" s="169"/>
      <c r="ZJ747" s="169"/>
      <c r="ZK747" s="169"/>
      <c r="ZL747" s="169"/>
      <c r="ZM747" s="169"/>
      <c r="ZN747" s="169"/>
      <c r="ZO747" s="169"/>
      <c r="ZP747" s="169"/>
      <c r="ZQ747" s="169"/>
      <c r="ZR747" s="169"/>
      <c r="ZS747" s="169"/>
      <c r="ZT747" s="169"/>
      <c r="ZU747" s="169"/>
      <c r="ZV747" s="169"/>
      <c r="ZW747" s="169"/>
      <c r="ZX747" s="169"/>
      <c r="ZY747" s="169"/>
      <c r="ZZ747" s="169"/>
      <c r="AAA747" s="169"/>
      <c r="AAB747" s="169"/>
      <c r="AAC747" s="169"/>
      <c r="AAD747" s="169"/>
      <c r="AAE747" s="169"/>
      <c r="AAF747" s="169"/>
      <c r="AAG747" s="169"/>
      <c r="AAH747" s="169"/>
      <c r="AAI747" s="169"/>
      <c r="AAJ747" s="169"/>
      <c r="AAK747" s="169"/>
      <c r="AAL747" s="169"/>
      <c r="AAM747" s="169"/>
      <c r="AAN747" s="169"/>
      <c r="AAO747" s="546"/>
      <c r="AAP747" s="546"/>
      <c r="AAQ747" s="546"/>
      <c r="AAR747" s="546"/>
      <c r="AAS747" s="546"/>
      <c r="AAT747" s="546"/>
      <c r="AAU747" s="546"/>
      <c r="AAV747" s="546"/>
      <c r="AAW747" s="546"/>
      <c r="AAX747" s="546"/>
      <c r="AAY747" s="546"/>
      <c r="AAZ747" s="546"/>
      <c r="ABA747" s="546"/>
      <c r="ABB747" s="546"/>
      <c r="ABC747" s="546"/>
      <c r="ABD747" s="546"/>
      <c r="ABE747" s="546"/>
      <c r="ABF747" s="546"/>
      <c r="ABG747" s="546"/>
      <c r="ABH747" s="546"/>
      <c r="ABI747" s="546"/>
      <c r="ABJ747" s="546"/>
      <c r="ABK747" s="546"/>
      <c r="ABL747" s="546"/>
      <c r="ABM747" s="89"/>
      <c r="ABN747" s="89"/>
      <c r="ABO747" s="89"/>
      <c r="ABP747" s="89"/>
      <c r="ABQ747" s="89"/>
      <c r="ABR747" s="546"/>
      <c r="ABS747" s="546"/>
      <c r="ABT747" s="89"/>
      <c r="ABU747" s="89"/>
      <c r="ABV747" s="546"/>
      <c r="ABW747" s="546"/>
      <c r="ABX747" s="89"/>
      <c r="ABY747" s="89"/>
      <c r="ABZ747" s="546"/>
      <c r="ACA747" s="546"/>
      <c r="ACB747" s="546"/>
      <c r="ACC747" s="546"/>
      <c r="ACD747" s="546"/>
      <c r="ACE747" s="546"/>
      <c r="ACF747" s="546"/>
      <c r="ACG747" s="89"/>
      <c r="ACH747" s="89"/>
      <c r="ACI747" s="546"/>
      <c r="ACJ747" s="546"/>
      <c r="ACK747" s="89"/>
      <c r="ACL747" s="89"/>
      <c r="ACM747" s="546"/>
      <c r="ACN747" s="546"/>
      <c r="ACO747" s="546"/>
      <c r="ACP747" s="546"/>
      <c r="ACQ747" s="546"/>
      <c r="ACR747" s="204"/>
      <c r="ACS747" s="108"/>
      <c r="ACT747" s="546"/>
      <c r="ACU747" s="546"/>
      <c r="ACV747" s="546"/>
      <c r="ACW747" s="546"/>
      <c r="ACX747" s="546"/>
      <c r="ACY747" s="546"/>
      <c r="ACZ747" s="546"/>
      <c r="ADA747" s="169"/>
      <c r="ADB747" s="169"/>
      <c r="ADC747" s="169"/>
      <c r="ADD747" s="169"/>
      <c r="ADE747" s="169"/>
      <c r="ADF747" s="169"/>
      <c r="ADG747" s="169"/>
      <c r="ADH747" s="169"/>
      <c r="ADI747" s="169"/>
      <c r="ADJ747" s="169"/>
      <c r="ADK747" s="169"/>
      <c r="ADL747" s="169"/>
      <c r="ADM747" s="169"/>
      <c r="ADN747" s="169"/>
      <c r="ADO747" s="169"/>
      <c r="ADP747" s="169"/>
      <c r="ADQ747" s="169"/>
      <c r="ADR747" s="169"/>
      <c r="ADS747" s="169"/>
      <c r="ADT747" s="169"/>
      <c r="ADU747" s="169"/>
      <c r="ADV747" s="169"/>
      <c r="ADW747" s="169"/>
      <c r="ADX747" s="169"/>
      <c r="ADY747" s="169"/>
      <c r="ADZ747" s="169"/>
      <c r="AEA747" s="169"/>
      <c r="AEB747" s="169"/>
      <c r="AEC747" s="169"/>
      <c r="AED747" s="169"/>
      <c r="AEE747" s="169"/>
      <c r="AEF747" s="169"/>
      <c r="AEG747" s="169"/>
      <c r="AEH747" s="169"/>
      <c r="AEI747" s="169"/>
      <c r="AEJ747" s="169"/>
      <c r="AEK747" s="169"/>
      <c r="AEL747" s="169"/>
      <c r="AEM747" s="169"/>
      <c r="AEN747" s="169"/>
      <c r="AEO747" s="169"/>
      <c r="AEP747" s="169"/>
      <c r="AEQ747" s="169"/>
      <c r="AER747" s="169"/>
      <c r="AES747" s="546"/>
      <c r="AET747" s="546"/>
      <c r="AEU747" s="546"/>
      <c r="AEV747" s="546"/>
      <c r="AEW747" s="546"/>
      <c r="AEX747" s="546"/>
      <c r="AEY747" s="546"/>
      <c r="AEZ747" s="546"/>
      <c r="AFA747" s="546"/>
      <c r="AFB747" s="546"/>
      <c r="AFC747" s="546"/>
      <c r="AFD747" s="546"/>
      <c r="AFE747" s="546"/>
      <c r="AFF747" s="546"/>
      <c r="AFG747" s="546"/>
      <c r="AFH747" s="546"/>
      <c r="AFI747" s="546"/>
      <c r="AFJ747" s="546"/>
      <c r="AFK747" s="546"/>
      <c r="AFL747" s="546"/>
      <c r="AFM747" s="546"/>
      <c r="AFN747" s="546"/>
      <c r="AFO747" s="546"/>
      <c r="AFP747" s="546"/>
      <c r="AFQ747" s="89"/>
      <c r="AFR747" s="89"/>
      <c r="AFS747" s="89"/>
      <c r="AFT747" s="89"/>
      <c r="AFU747" s="89"/>
      <c r="AFV747" s="546"/>
      <c r="AFW747" s="546"/>
      <c r="AFX747" s="89"/>
      <c r="AFY747" s="89"/>
      <c r="AFZ747" s="546"/>
      <c r="AGA747" s="546"/>
      <c r="AGB747" s="89"/>
      <c r="AGC747" s="89"/>
      <c r="AGD747" s="546"/>
      <c r="AGE747" s="546"/>
      <c r="AGF747" s="546"/>
      <c r="AGG747" s="546"/>
      <c r="AGH747" s="546"/>
      <c r="AGI747" s="546"/>
      <c r="AGJ747" s="546"/>
      <c r="AGK747" s="89"/>
      <c r="AGL747" s="89"/>
      <c r="AGM747" s="546"/>
      <c r="AGN747" s="546"/>
      <c r="AGO747" s="89"/>
      <c r="AGP747" s="89"/>
      <c r="AGQ747" s="546"/>
      <c r="AGR747" s="546"/>
      <c r="AGS747" s="546"/>
      <c r="AGT747" s="546"/>
      <c r="AGU747" s="546"/>
      <c r="AGV747" s="204"/>
      <c r="AGW747" s="108"/>
      <c r="AGX747" s="546"/>
      <c r="AGY747" s="546"/>
      <c r="AGZ747" s="546"/>
      <c r="AHA747" s="546"/>
      <c r="AHB747" s="546"/>
      <c r="AHC747" s="546"/>
      <c r="AHD747" s="546"/>
      <c r="AHE747" s="169"/>
      <c r="AHF747" s="169"/>
      <c r="AHG747" s="169"/>
      <c r="AHH747" s="169"/>
      <c r="AHI747" s="169"/>
      <c r="AHJ747" s="169"/>
      <c r="AHK747" s="169"/>
      <c r="AHL747" s="169"/>
      <c r="AHM747" s="169"/>
      <c r="AHN747" s="169"/>
      <c r="AHO747" s="169"/>
      <c r="AHP747" s="169"/>
      <c r="AHQ747" s="169"/>
      <c r="AHR747" s="169"/>
      <c r="AHS747" s="169"/>
      <c r="AHT747" s="169"/>
      <c r="AHU747" s="169"/>
      <c r="AHV747" s="169"/>
      <c r="AHW747" s="169"/>
      <c r="AHX747" s="169"/>
      <c r="AHY747" s="169"/>
      <c r="AHZ747" s="169"/>
      <c r="AIA747" s="169"/>
      <c r="AIB747" s="169"/>
      <c r="AIC747" s="169"/>
      <c r="AID747" s="169"/>
      <c r="AIE747" s="169"/>
      <c r="AIF747" s="169"/>
      <c r="AIG747" s="169"/>
      <c r="AIH747" s="169"/>
      <c r="AII747" s="169"/>
      <c r="AIJ747" s="169"/>
      <c r="AIK747" s="169"/>
      <c r="AIL747" s="169"/>
      <c r="AIM747" s="169"/>
      <c r="AIN747" s="169"/>
      <c r="AIO747" s="169"/>
      <c r="AIP747" s="169"/>
      <c r="AIQ747" s="169"/>
      <c r="AIR747" s="169"/>
      <c r="AIS747" s="169"/>
      <c r="AIT747" s="169"/>
      <c r="AIU747" s="169"/>
      <c r="AIV747" s="169"/>
      <c r="AIW747" s="546"/>
      <c r="AIX747" s="546"/>
      <c r="AIY747" s="546"/>
      <c r="AIZ747" s="546"/>
      <c r="AJA747" s="546"/>
      <c r="AJB747" s="546"/>
      <c r="AJC747" s="546"/>
      <c r="AJD747" s="546"/>
      <c r="AJE747" s="546"/>
      <c r="AJF747" s="546"/>
      <c r="AJG747" s="546"/>
      <c r="AJH747" s="546"/>
      <c r="AJI747" s="546"/>
      <c r="AJJ747" s="546"/>
      <c r="AJK747" s="546"/>
      <c r="AJL747" s="546"/>
      <c r="AJM747" s="546"/>
      <c r="AJN747" s="546"/>
      <c r="AJO747" s="546"/>
      <c r="AJP747" s="546"/>
      <c r="AJQ747" s="546"/>
      <c r="AJR747" s="546"/>
      <c r="AJS747" s="546"/>
      <c r="AJT747" s="546"/>
      <c r="AJU747" s="89"/>
      <c r="AJV747" s="89"/>
      <c r="AJW747" s="89"/>
      <c r="AJX747" s="89"/>
      <c r="AJY747" s="89"/>
      <c r="AJZ747" s="546"/>
      <c r="AKA747" s="546"/>
      <c r="AKB747" s="89"/>
      <c r="AKC747" s="89"/>
      <c r="AKD747" s="546"/>
      <c r="AKE747" s="546"/>
      <c r="AKF747" s="89"/>
      <c r="AKG747" s="89"/>
      <c r="AKH747" s="546"/>
      <c r="AKI747" s="546"/>
      <c r="AKJ747" s="546"/>
      <c r="AKK747" s="546"/>
      <c r="AKL747" s="546"/>
      <c r="AKM747" s="546"/>
      <c r="AKN747" s="546"/>
      <c r="AKO747" s="89"/>
      <c r="AKP747" s="89"/>
      <c r="AKQ747" s="546"/>
      <c r="AKR747" s="546"/>
      <c r="AKS747" s="89"/>
      <c r="AKT747" s="89"/>
      <c r="AKU747" s="546"/>
      <c r="AKV747" s="546"/>
      <c r="AKW747" s="546"/>
      <c r="AKX747" s="546"/>
      <c r="AKY747" s="546"/>
      <c r="AKZ747" s="204"/>
      <c r="ALA747" s="108"/>
      <c r="ALB747" s="546"/>
      <c r="ALC747" s="546"/>
      <c r="ALD747" s="546"/>
      <c r="ALE747" s="546"/>
      <c r="ALF747" s="546"/>
      <c r="ALG747" s="546"/>
      <c r="ALH747" s="546"/>
      <c r="ALI747" s="169"/>
      <c r="ALJ747" s="169"/>
      <c r="ALK747" s="169"/>
      <c r="ALL747" s="169"/>
      <c r="ALM747" s="169"/>
      <c r="ALN747" s="169"/>
      <c r="ALO747" s="169"/>
      <c r="ALP747" s="169"/>
      <c r="ALQ747" s="169"/>
      <c r="ALR747" s="169"/>
      <c r="ALS747" s="169"/>
      <c r="ALT747" s="169"/>
      <c r="ALU747" s="169"/>
      <c r="ALV747" s="169"/>
      <c r="ALW747" s="169"/>
      <c r="ALX747" s="169"/>
      <c r="ALY747" s="169"/>
      <c r="ALZ747" s="169"/>
      <c r="AMA747" s="169"/>
      <c r="AMB747" s="169"/>
      <c r="AMC747" s="169"/>
      <c r="AMD747" s="169"/>
      <c r="AME747" s="169"/>
      <c r="AMF747" s="169"/>
      <c r="AMG747" s="169"/>
      <c r="AMH747" s="169"/>
      <c r="AMI747" s="169"/>
      <c r="AMJ747" s="169"/>
      <c r="AMK747" s="169"/>
      <c r="AML747" s="169"/>
      <c r="AMM747" s="169"/>
      <c r="AMN747" s="169"/>
      <c r="AMO747" s="169"/>
      <c r="AMP747" s="169"/>
      <c r="AMQ747" s="169"/>
      <c r="AMR747" s="169"/>
      <c r="AMS747" s="169"/>
      <c r="AMT747" s="169"/>
      <c r="AMU747" s="169"/>
      <c r="AMV747" s="169"/>
      <c r="AMW747" s="169"/>
      <c r="AMX747" s="169"/>
      <c r="AMY747" s="169"/>
      <c r="AMZ747" s="169"/>
      <c r="ANA747" s="546"/>
      <c r="ANB747" s="546"/>
      <c r="ANC747" s="546"/>
      <c r="AND747" s="546"/>
      <c r="ANE747" s="546"/>
      <c r="ANF747" s="546"/>
      <c r="ANG747" s="546"/>
      <c r="ANH747" s="546"/>
      <c r="ANI747" s="546"/>
      <c r="ANJ747" s="546"/>
      <c r="ANK747" s="546"/>
      <c r="ANL747" s="546"/>
      <c r="ANM747" s="546"/>
      <c r="ANN747" s="546"/>
      <c r="ANO747" s="546"/>
      <c r="ANP747" s="546"/>
      <c r="ANQ747" s="546"/>
      <c r="ANR747" s="546"/>
      <c r="ANS747" s="546"/>
      <c r="ANT747" s="546"/>
      <c r="ANU747" s="546"/>
      <c r="ANV747" s="546"/>
      <c r="ANW747" s="546"/>
      <c r="ANX747" s="546"/>
      <c r="ANY747" s="89"/>
      <c r="ANZ747" s="89"/>
      <c r="AOA747" s="89"/>
      <c r="AOB747" s="89"/>
      <c r="AOC747" s="89"/>
      <c r="AOD747" s="546"/>
      <c r="AOE747" s="546"/>
      <c r="AOF747" s="89"/>
      <c r="AOG747" s="89"/>
      <c r="AOH747" s="546"/>
      <c r="AOI747" s="546"/>
      <c r="AOJ747" s="89"/>
      <c r="AOK747" s="89"/>
      <c r="AOL747" s="546"/>
      <c r="AOM747" s="546"/>
      <c r="AON747" s="546"/>
      <c r="AOO747" s="546"/>
      <c r="AOP747" s="546"/>
      <c r="AOQ747" s="546"/>
      <c r="AOR747" s="546"/>
      <c r="AOS747" s="89"/>
      <c r="AOT747" s="89"/>
      <c r="AOU747" s="546"/>
      <c r="AOV747" s="546"/>
      <c r="AOW747" s="89"/>
      <c r="AOX747" s="89"/>
      <c r="AOY747" s="546"/>
      <c r="AOZ747" s="546"/>
      <c r="APA747" s="546"/>
      <c r="APB747" s="546"/>
      <c r="APC747" s="546"/>
      <c r="APD747" s="204"/>
      <c r="APE747" s="108"/>
      <c r="APF747" s="546"/>
      <c r="APG747" s="546"/>
      <c r="APH747" s="546"/>
      <c r="API747" s="546"/>
      <c r="APJ747" s="546"/>
      <c r="APK747" s="546"/>
      <c r="APL747" s="546"/>
      <c r="APM747" s="169"/>
      <c r="APN747" s="169"/>
      <c r="APO747" s="169"/>
      <c r="APP747" s="169"/>
      <c r="APQ747" s="169"/>
      <c r="APR747" s="169"/>
      <c r="APS747" s="169"/>
      <c r="APT747" s="169"/>
      <c r="APU747" s="169"/>
      <c r="APV747" s="169"/>
      <c r="APW747" s="169"/>
      <c r="APX747" s="169"/>
      <c r="APY747" s="169"/>
      <c r="APZ747" s="169"/>
      <c r="AQA747" s="169"/>
      <c r="AQB747" s="169"/>
      <c r="AQC747" s="169"/>
      <c r="AQD747" s="169"/>
      <c r="AQE747" s="169"/>
      <c r="AQF747" s="169"/>
      <c r="AQG747" s="169"/>
      <c r="AQH747" s="169"/>
      <c r="AQI747" s="169"/>
      <c r="AQJ747" s="169"/>
      <c r="AQK747" s="169"/>
      <c r="AQL747" s="169"/>
      <c r="AQM747" s="169"/>
      <c r="AQN747" s="169"/>
      <c r="AQO747" s="169"/>
      <c r="AQP747" s="169"/>
      <c r="AQQ747" s="169"/>
      <c r="AQR747" s="169"/>
      <c r="AQS747" s="169"/>
      <c r="AQT747" s="169"/>
      <c r="AQU747" s="169"/>
      <c r="AQV747" s="169"/>
      <c r="AQW747" s="169"/>
      <c r="AQX747" s="169"/>
      <c r="AQY747" s="169"/>
      <c r="AQZ747" s="169"/>
      <c r="ARA747" s="169"/>
      <c r="ARB747" s="169"/>
      <c r="ARC747" s="169"/>
      <c r="ARD747" s="169"/>
      <c r="ARE747" s="546"/>
      <c r="ARF747" s="546"/>
      <c r="ARG747" s="546"/>
      <c r="ARH747" s="546"/>
      <c r="ARI747" s="546"/>
      <c r="ARJ747" s="546"/>
      <c r="ARK747" s="546"/>
      <c r="ARL747" s="546"/>
      <c r="ARM747" s="546"/>
      <c r="ARN747" s="546"/>
      <c r="ARO747" s="546"/>
      <c r="ARP747" s="546"/>
      <c r="ARQ747" s="546"/>
      <c r="ARR747" s="546"/>
      <c r="ARS747" s="546"/>
      <c r="ART747" s="546"/>
      <c r="ARU747" s="546"/>
      <c r="ARV747" s="546"/>
      <c r="ARW747" s="546"/>
      <c r="ARX747" s="546"/>
      <c r="ARY747" s="546"/>
      <c r="ARZ747" s="546"/>
      <c r="ASA747" s="546"/>
      <c r="ASB747" s="546"/>
      <c r="ASC747" s="89"/>
      <c r="ASD747" s="89"/>
      <c r="ASE747" s="89"/>
      <c r="ASF747" s="89"/>
      <c r="ASG747" s="89"/>
      <c r="ASH747" s="546"/>
      <c r="ASI747" s="546"/>
      <c r="ASJ747" s="89"/>
      <c r="ASK747" s="89"/>
      <c r="ASL747" s="546"/>
      <c r="ASM747" s="546"/>
      <c r="ASN747" s="89"/>
      <c r="ASO747" s="89"/>
      <c r="ASP747" s="546"/>
      <c r="ASQ747" s="546"/>
      <c r="ASR747" s="546"/>
      <c r="ASS747" s="546"/>
      <c r="AST747" s="546"/>
      <c r="ASU747" s="546"/>
      <c r="ASV747" s="546"/>
      <c r="ASW747" s="89"/>
      <c r="ASX747" s="89"/>
      <c r="ASY747" s="546"/>
      <c r="ASZ747" s="546"/>
      <c r="ATA747" s="89"/>
      <c r="ATB747" s="89"/>
      <c r="ATC747" s="546"/>
      <c r="ATD747" s="546"/>
      <c r="ATE747" s="546"/>
      <c r="ATF747" s="546"/>
      <c r="ATG747" s="546"/>
      <c r="ATH747" s="204"/>
      <c r="ATI747" s="108"/>
      <c r="ATJ747" s="546"/>
      <c r="ATK747" s="546"/>
      <c r="ATL747" s="546"/>
      <c r="ATM747" s="546"/>
      <c r="ATN747" s="546"/>
      <c r="ATO747" s="546"/>
      <c r="ATP747" s="546"/>
      <c r="ATQ747" s="169"/>
      <c r="ATR747" s="169"/>
      <c r="ATS747" s="169"/>
      <c r="ATT747" s="169"/>
      <c r="ATU747" s="169"/>
      <c r="ATV747" s="169"/>
      <c r="ATW747" s="169"/>
      <c r="ATX747" s="169"/>
      <c r="ATY747" s="169"/>
      <c r="ATZ747" s="169"/>
      <c r="AUA747" s="169"/>
      <c r="AUB747" s="169"/>
      <c r="AUC747" s="169"/>
      <c r="AUD747" s="169"/>
      <c r="AUE747" s="169"/>
      <c r="AUF747" s="169"/>
      <c r="AUG747" s="169"/>
      <c r="AUH747" s="169"/>
      <c r="AUI747" s="169"/>
      <c r="AUJ747" s="169"/>
      <c r="AUK747" s="169"/>
      <c r="AUL747" s="169"/>
      <c r="AUM747" s="169"/>
      <c r="AUN747" s="169"/>
      <c r="AUO747" s="169"/>
      <c r="AUP747" s="169"/>
      <c r="AUQ747" s="169"/>
      <c r="AUR747" s="169"/>
      <c r="AUS747" s="169"/>
      <c r="AUT747" s="169"/>
      <c r="AUU747" s="169"/>
      <c r="AUV747" s="169"/>
      <c r="AUW747" s="169"/>
      <c r="AUX747" s="169"/>
      <c r="AUY747" s="169"/>
      <c r="AUZ747" s="169"/>
      <c r="AVA747" s="169"/>
      <c r="AVB747" s="169"/>
      <c r="AVC747" s="169"/>
      <c r="AVD747" s="169"/>
      <c r="AVE747" s="169"/>
      <c r="AVF747" s="169"/>
      <c r="AVG747" s="169"/>
      <c r="AVH747" s="169"/>
      <c r="AVI747" s="546"/>
      <c r="AVJ747" s="546"/>
      <c r="AVK747" s="546"/>
      <c r="AVL747" s="546"/>
      <c r="AVM747" s="546"/>
      <c r="AVN747" s="546"/>
      <c r="AVO747" s="546"/>
      <c r="AVP747" s="546"/>
      <c r="AVQ747" s="546"/>
      <c r="AVR747" s="546"/>
      <c r="AVS747" s="546"/>
      <c r="AVT747" s="546"/>
      <c r="AVU747" s="546"/>
      <c r="AVV747" s="546"/>
      <c r="AVW747" s="546"/>
      <c r="AVX747" s="546"/>
      <c r="AVY747" s="546"/>
      <c r="AVZ747" s="546"/>
      <c r="AWA747" s="546"/>
      <c r="AWB747" s="546"/>
      <c r="AWC747" s="546"/>
      <c r="AWD747" s="546"/>
      <c r="AWE747" s="546"/>
      <c r="AWF747" s="546"/>
      <c r="AWG747" s="89"/>
      <c r="AWH747" s="89"/>
      <c r="AWI747" s="89"/>
      <c r="AWJ747" s="89"/>
      <c r="AWK747" s="89"/>
      <c r="AWL747" s="546"/>
      <c r="AWM747" s="546"/>
      <c r="AWN747" s="89"/>
      <c r="AWO747" s="89"/>
      <c r="AWP747" s="546"/>
      <c r="AWQ747" s="546"/>
      <c r="AWR747" s="89"/>
      <c r="AWS747" s="89"/>
      <c r="AWT747" s="546"/>
      <c r="AWU747" s="546"/>
      <c r="AWV747" s="546"/>
      <c r="AWW747" s="546"/>
      <c r="AWX747" s="546"/>
      <c r="AWY747" s="546"/>
      <c r="AWZ747" s="546"/>
      <c r="AXA747" s="89"/>
      <c r="AXB747" s="89"/>
      <c r="AXC747" s="546"/>
      <c r="AXD747" s="546"/>
      <c r="AXE747" s="89"/>
      <c r="AXF747" s="89"/>
      <c r="AXG747" s="546"/>
      <c r="AXH747" s="546"/>
      <c r="AXI747" s="546"/>
      <c r="AXJ747" s="546"/>
      <c r="AXK747" s="546"/>
      <c r="AXL747" s="204"/>
      <c r="AXM747" s="108"/>
      <c r="AXN747" s="546"/>
      <c r="AXO747" s="546"/>
      <c r="AXP747" s="546"/>
      <c r="AXQ747" s="546"/>
      <c r="AXR747" s="546"/>
      <c r="AXS747" s="546"/>
      <c r="AXT747" s="546"/>
      <c r="AXU747" s="169"/>
      <c r="AXV747" s="169"/>
      <c r="AXW747" s="169"/>
      <c r="AXX747" s="169"/>
      <c r="AXY747" s="169"/>
      <c r="AXZ747" s="169"/>
      <c r="AYA747" s="169"/>
      <c r="AYB747" s="169"/>
      <c r="AYC747" s="169"/>
      <c r="AYD747" s="169"/>
      <c r="AYE747" s="169"/>
      <c r="AYF747" s="169"/>
      <c r="AYG747" s="169"/>
      <c r="AYH747" s="169"/>
      <c r="AYI747" s="169"/>
      <c r="AYJ747" s="169"/>
      <c r="AYK747" s="169"/>
      <c r="AYL747" s="169"/>
      <c r="AYM747" s="169"/>
      <c r="AYN747" s="169"/>
      <c r="AYO747" s="169"/>
      <c r="AYP747" s="169"/>
      <c r="AYQ747" s="169"/>
      <c r="AYR747" s="169"/>
      <c r="AYS747" s="169"/>
      <c r="AYT747" s="169"/>
      <c r="AYU747" s="169"/>
      <c r="AYV747" s="169"/>
      <c r="AYW747" s="169"/>
      <c r="AYX747" s="169"/>
      <c r="AYY747" s="169"/>
      <c r="AYZ747" s="169"/>
      <c r="AZA747" s="169"/>
      <c r="AZB747" s="169"/>
      <c r="AZC747" s="169"/>
      <c r="AZD747" s="169"/>
      <c r="AZE747" s="169"/>
      <c r="AZF747" s="169"/>
      <c r="AZG747" s="169"/>
      <c r="AZH747" s="169"/>
      <c r="AZI747" s="169"/>
      <c r="AZJ747" s="169"/>
      <c r="AZK747" s="169"/>
      <c r="AZL747" s="169"/>
      <c r="AZM747" s="546"/>
      <c r="AZN747" s="546"/>
      <c r="AZO747" s="546"/>
      <c r="AZP747" s="546"/>
      <c r="AZQ747" s="546"/>
      <c r="AZR747" s="546"/>
      <c r="AZS747" s="546"/>
      <c r="AZT747" s="546"/>
      <c r="AZU747" s="546"/>
      <c r="AZV747" s="546"/>
      <c r="AZW747" s="546"/>
      <c r="AZX747" s="546"/>
      <c r="AZY747" s="546"/>
      <c r="AZZ747" s="546"/>
      <c r="BAA747" s="546"/>
      <c r="BAB747" s="546"/>
      <c r="BAC747" s="546"/>
      <c r="BAD747" s="546"/>
      <c r="BAE747" s="546"/>
      <c r="BAF747" s="546"/>
      <c r="BAG747" s="546"/>
      <c r="BAH747" s="546"/>
      <c r="BAI747" s="546"/>
      <c r="BAJ747" s="546"/>
      <c r="BAK747" s="89"/>
      <c r="BAL747" s="89"/>
      <c r="BAM747" s="89"/>
      <c r="BAN747" s="89"/>
      <c r="BAO747" s="89"/>
      <c r="BAP747" s="546"/>
      <c r="BAQ747" s="546"/>
      <c r="BAR747" s="89"/>
      <c r="BAS747" s="89"/>
      <c r="BAT747" s="546"/>
      <c r="BAU747" s="546"/>
      <c r="BAV747" s="89"/>
      <c r="BAW747" s="89"/>
      <c r="BAX747" s="546"/>
      <c r="BAY747" s="546"/>
      <c r="BAZ747" s="546"/>
      <c r="BBA747" s="546"/>
      <c r="BBB747" s="546"/>
      <c r="BBC747" s="546"/>
      <c r="BBD747" s="546"/>
      <c r="BBE747" s="89"/>
      <c r="BBF747" s="89"/>
      <c r="BBG747" s="546"/>
      <c r="BBH747" s="546"/>
      <c r="BBI747" s="89"/>
      <c r="BBJ747" s="89"/>
      <c r="BBK747" s="546"/>
      <c r="BBL747" s="546"/>
      <c r="BBM747" s="546"/>
      <c r="BBN747" s="546"/>
      <c r="BBO747" s="546"/>
      <c r="BBP747" s="204"/>
      <c r="BBQ747" s="108"/>
      <c r="BBR747" s="546"/>
      <c r="BBS747" s="546"/>
      <c r="BBT747" s="546"/>
      <c r="BBU747" s="546"/>
      <c r="BBV747" s="546"/>
      <c r="BBW747" s="546"/>
      <c r="BBX747" s="546"/>
      <c r="BBY747" s="169"/>
      <c r="BBZ747" s="169"/>
      <c r="BCA747" s="169"/>
      <c r="BCB747" s="169"/>
      <c r="BCC747" s="169"/>
      <c r="BCD747" s="169"/>
      <c r="BCE747" s="169"/>
      <c r="BCF747" s="169"/>
      <c r="BCG747" s="169"/>
      <c r="BCH747" s="169"/>
      <c r="BCI747" s="169"/>
      <c r="BCJ747" s="169"/>
      <c r="BCK747" s="169"/>
      <c r="BCL747" s="169"/>
      <c r="BCM747" s="169"/>
      <c r="BCN747" s="169"/>
      <c r="BCO747" s="169"/>
      <c r="BCP747" s="169"/>
      <c r="BCQ747" s="169"/>
      <c r="BCR747" s="169"/>
      <c r="BCS747" s="169"/>
      <c r="BCT747" s="169"/>
      <c r="BCU747" s="169"/>
      <c r="BCV747" s="169"/>
      <c r="BCW747" s="169"/>
      <c r="BCX747" s="169"/>
      <c r="BCY747" s="169"/>
      <c r="BCZ747" s="169"/>
      <c r="BDA747" s="169"/>
      <c r="BDB747" s="169"/>
      <c r="BDC747" s="169"/>
      <c r="BDD747" s="169"/>
      <c r="BDE747" s="169"/>
      <c r="BDF747" s="169"/>
      <c r="BDG747" s="169"/>
      <c r="BDH747" s="169"/>
      <c r="BDI747" s="169"/>
      <c r="BDJ747" s="169"/>
      <c r="BDK747" s="169"/>
      <c r="BDL747" s="169"/>
      <c r="BDM747" s="169"/>
      <c r="BDN747" s="169"/>
      <c r="BDO747" s="169"/>
      <c r="BDP747" s="169"/>
      <c r="BDQ747" s="546"/>
      <c r="BDR747" s="546"/>
      <c r="BDS747" s="546"/>
      <c r="BDT747" s="546"/>
      <c r="BDU747" s="546"/>
      <c r="BDV747" s="546"/>
      <c r="BDW747" s="546"/>
      <c r="BDX747" s="546"/>
      <c r="BDY747" s="546"/>
      <c r="BDZ747" s="546"/>
      <c r="BEA747" s="546"/>
      <c r="BEB747" s="546"/>
      <c r="BEC747" s="546"/>
      <c r="BED747" s="546"/>
      <c r="BEE747" s="546"/>
      <c r="BEF747" s="546"/>
      <c r="BEG747" s="546"/>
      <c r="BEH747" s="546"/>
      <c r="BEI747" s="546"/>
      <c r="BEJ747" s="546"/>
      <c r="BEK747" s="546"/>
      <c r="BEL747" s="546"/>
      <c r="BEM747" s="546"/>
      <c r="BEN747" s="546"/>
      <c r="BEO747" s="89"/>
      <c r="BEP747" s="89"/>
      <c r="BEQ747" s="89"/>
      <c r="BER747" s="89"/>
      <c r="BES747" s="89"/>
      <c r="BET747" s="546"/>
      <c r="BEU747" s="546"/>
      <c r="BEV747" s="89"/>
      <c r="BEW747" s="89"/>
      <c r="BEX747" s="546"/>
      <c r="BEY747" s="546"/>
      <c r="BEZ747" s="89"/>
      <c r="BFA747" s="89"/>
      <c r="BFB747" s="546"/>
      <c r="BFC747" s="546"/>
      <c r="BFD747" s="546"/>
      <c r="BFE747" s="546"/>
      <c r="BFF747" s="546"/>
      <c r="BFG747" s="546"/>
      <c r="BFH747" s="546"/>
      <c r="BFI747" s="89"/>
      <c r="BFJ747" s="89"/>
      <c r="BFK747" s="546"/>
      <c r="BFL747" s="546"/>
      <c r="BFM747" s="89"/>
      <c r="BFN747" s="89"/>
      <c r="BFO747" s="546"/>
      <c r="BFP747" s="546"/>
      <c r="BFQ747" s="546"/>
      <c r="BFR747" s="546"/>
      <c r="BFS747" s="546"/>
      <c r="BFT747" s="204"/>
      <c r="BFU747" s="108"/>
      <c r="BFV747" s="546"/>
      <c r="BFW747" s="546"/>
      <c r="BFX747" s="546"/>
      <c r="BFY747" s="546"/>
      <c r="BFZ747" s="546"/>
      <c r="BGA747" s="546"/>
      <c r="BGB747" s="546"/>
      <c r="BGC747" s="169"/>
      <c r="BGD747" s="169"/>
      <c r="BGE747" s="169"/>
      <c r="BGF747" s="169"/>
      <c r="BGG747" s="169"/>
      <c r="BGH747" s="169"/>
      <c r="BGI747" s="169"/>
      <c r="BGJ747" s="169"/>
      <c r="BGK747" s="169"/>
      <c r="BGL747" s="169"/>
      <c r="BGM747" s="169"/>
      <c r="BGN747" s="169"/>
      <c r="BGO747" s="169"/>
      <c r="BGP747" s="169"/>
      <c r="BGQ747" s="169"/>
      <c r="BGR747" s="169"/>
      <c r="BGS747" s="169"/>
      <c r="BGT747" s="169"/>
      <c r="BGU747" s="169"/>
      <c r="BGV747" s="169"/>
      <c r="BGW747" s="169"/>
      <c r="BGX747" s="169"/>
      <c r="BGY747" s="169"/>
      <c r="BGZ747" s="169"/>
      <c r="BHA747" s="169"/>
      <c r="BHB747" s="169"/>
      <c r="BHC747" s="169"/>
      <c r="BHD747" s="169"/>
      <c r="BHE747" s="169"/>
      <c r="BHF747" s="169"/>
      <c r="BHG747" s="169"/>
      <c r="BHH747" s="169"/>
      <c r="BHI747" s="169"/>
      <c r="BHJ747" s="169"/>
      <c r="BHK747" s="169"/>
      <c r="BHL747" s="169"/>
      <c r="BHM747" s="169"/>
      <c r="BHN747" s="169"/>
      <c r="BHO747" s="169"/>
      <c r="BHP747" s="169"/>
      <c r="BHQ747" s="169"/>
      <c r="BHR747" s="169"/>
      <c r="BHS747" s="169"/>
      <c r="BHT747" s="169"/>
      <c r="BHU747" s="546"/>
      <c r="BHV747" s="546"/>
      <c r="BHW747" s="546"/>
      <c r="BHX747" s="546"/>
      <c r="BHY747" s="546"/>
      <c r="BHZ747" s="546"/>
      <c r="BIA747" s="546"/>
      <c r="BIB747" s="546"/>
      <c r="BIC747" s="546"/>
      <c r="BID747" s="546"/>
      <c r="BIE747" s="546"/>
      <c r="BIF747" s="546"/>
      <c r="BIG747" s="546"/>
      <c r="BIH747" s="546"/>
      <c r="BII747" s="546"/>
      <c r="BIJ747" s="546"/>
      <c r="BIK747" s="546"/>
      <c r="BIL747" s="546"/>
      <c r="BIM747" s="546"/>
      <c r="BIN747" s="546"/>
      <c r="BIO747" s="546"/>
      <c r="BIP747" s="546"/>
      <c r="BIQ747" s="546"/>
      <c r="BIR747" s="546"/>
      <c r="BIS747" s="89"/>
      <c r="BIT747" s="89"/>
      <c r="BIU747" s="89"/>
      <c r="BIV747" s="89"/>
      <c r="BIW747" s="89"/>
      <c r="BIX747" s="546"/>
      <c r="BIY747" s="546"/>
      <c r="BIZ747" s="89"/>
      <c r="BJA747" s="89"/>
      <c r="BJB747" s="546"/>
      <c r="BJC747" s="546"/>
      <c r="BJD747" s="89"/>
      <c r="BJE747" s="89"/>
      <c r="BJF747" s="546"/>
      <c r="BJG747" s="546"/>
      <c r="BJH747" s="546"/>
      <c r="BJI747" s="546"/>
      <c r="BJJ747" s="546"/>
      <c r="BJK747" s="546"/>
      <c r="BJL747" s="546"/>
      <c r="BJM747" s="89"/>
      <c r="BJN747" s="89"/>
      <c r="BJO747" s="546"/>
      <c r="BJP747" s="546"/>
      <c r="BJQ747" s="89"/>
      <c r="BJR747" s="89"/>
      <c r="BJS747" s="546"/>
      <c r="BJT747" s="546"/>
      <c r="BJU747" s="546"/>
      <c r="BJV747" s="546"/>
      <c r="BJW747" s="546"/>
      <c r="BJX747" s="204"/>
      <c r="BJY747" s="108"/>
      <c r="BJZ747" s="546"/>
      <c r="BKA747" s="546"/>
      <c r="BKB747" s="546"/>
      <c r="BKC747" s="546"/>
      <c r="BKD747" s="546"/>
      <c r="BKE747" s="546"/>
      <c r="BKF747" s="546"/>
      <c r="BKG747" s="169"/>
      <c r="BKH747" s="169"/>
      <c r="BKI747" s="169"/>
      <c r="BKJ747" s="169"/>
      <c r="BKK747" s="169"/>
      <c r="BKL747" s="169"/>
      <c r="BKM747" s="169"/>
      <c r="BKN747" s="169"/>
      <c r="BKO747" s="169"/>
      <c r="BKP747" s="169"/>
      <c r="BKQ747" s="169"/>
      <c r="BKR747" s="169"/>
      <c r="BKS747" s="169"/>
      <c r="BKT747" s="169"/>
      <c r="BKU747" s="169"/>
      <c r="BKV747" s="169"/>
      <c r="BKW747" s="169"/>
      <c r="BKX747" s="169"/>
      <c r="BKY747" s="169"/>
      <c r="BKZ747" s="169"/>
      <c r="BLA747" s="169"/>
      <c r="BLB747" s="169"/>
      <c r="BLC747" s="169"/>
      <c r="BLD747" s="169"/>
      <c r="BLE747" s="169"/>
      <c r="BLF747" s="169"/>
      <c r="BLG747" s="169"/>
      <c r="BLH747" s="169"/>
      <c r="BLI747" s="169"/>
      <c r="BLJ747" s="169"/>
      <c r="BLK747" s="169"/>
      <c r="BLL747" s="169"/>
      <c r="BLM747" s="169"/>
      <c r="BLN747" s="169"/>
      <c r="BLO747" s="169"/>
      <c r="BLP747" s="169"/>
      <c r="BLQ747" s="169"/>
      <c r="BLR747" s="169"/>
      <c r="BLS747" s="169"/>
      <c r="BLT747" s="169"/>
      <c r="BLU747" s="169"/>
      <c r="BLV747" s="169"/>
      <c r="BLW747" s="169"/>
      <c r="BLX747" s="169"/>
      <c r="BLY747" s="546"/>
      <c r="BLZ747" s="546"/>
      <c r="BMA747" s="546"/>
      <c r="BMB747" s="546"/>
      <c r="BMC747" s="546"/>
      <c r="BMD747" s="546"/>
      <c r="BME747" s="546"/>
      <c r="BMF747" s="546"/>
      <c r="BMG747" s="546"/>
      <c r="BMH747" s="546"/>
      <c r="BMI747" s="546"/>
      <c r="BMJ747" s="546"/>
      <c r="BMK747" s="546"/>
      <c r="BML747" s="546"/>
      <c r="BMM747" s="546"/>
      <c r="BMN747" s="546"/>
      <c r="BMO747" s="546"/>
      <c r="BMP747" s="546"/>
      <c r="BMQ747" s="546"/>
      <c r="BMR747" s="546"/>
      <c r="BMS747" s="546"/>
      <c r="BMT747" s="546"/>
      <c r="BMU747" s="546"/>
      <c r="BMV747" s="546"/>
      <c r="BMW747" s="89"/>
      <c r="BMX747" s="89"/>
      <c r="BMY747" s="89"/>
      <c r="BMZ747" s="89"/>
      <c r="BNA747" s="89"/>
      <c r="BNB747" s="546"/>
      <c r="BNC747" s="546"/>
      <c r="BND747" s="89"/>
      <c r="BNE747" s="89"/>
      <c r="BNF747" s="546"/>
      <c r="BNG747" s="546"/>
      <c r="BNH747" s="89"/>
      <c r="BNI747" s="89"/>
      <c r="BNJ747" s="546"/>
      <c r="BNK747" s="546"/>
      <c r="BNL747" s="546"/>
      <c r="BNM747" s="546"/>
      <c r="BNN747" s="546"/>
      <c r="BNO747" s="546"/>
      <c r="BNP747" s="546"/>
      <c r="BNQ747" s="89"/>
      <c r="BNR747" s="89"/>
      <c r="BNS747" s="546"/>
      <c r="BNT747" s="546"/>
      <c r="BNU747" s="89"/>
      <c r="BNV747" s="89"/>
      <c r="BNW747" s="546"/>
      <c r="BNX747" s="546"/>
      <c r="BNY747" s="546"/>
      <c r="BNZ747" s="546"/>
      <c r="BOA747" s="546"/>
      <c r="BOB747" s="204"/>
      <c r="BOC747" s="108"/>
      <c r="BOD747" s="546"/>
      <c r="BOE747" s="546"/>
      <c r="BOF747" s="546"/>
      <c r="BOG747" s="546"/>
      <c r="BOH747" s="546"/>
      <c r="BOI747" s="546"/>
      <c r="BOJ747" s="546"/>
      <c r="BOK747" s="169"/>
      <c r="BOL747" s="169"/>
      <c r="BOM747" s="169"/>
      <c r="BON747" s="169"/>
      <c r="BOO747" s="169"/>
      <c r="BOP747" s="169"/>
      <c r="BOQ747" s="169"/>
      <c r="BOR747" s="169"/>
      <c r="BOS747" s="169"/>
      <c r="BOT747" s="169"/>
      <c r="BOU747" s="169"/>
      <c r="BOV747" s="169"/>
      <c r="BOW747" s="169"/>
      <c r="BOX747" s="169"/>
      <c r="BOY747" s="169"/>
      <c r="BOZ747" s="169"/>
      <c r="BPA747" s="169"/>
      <c r="BPB747" s="169"/>
      <c r="BPC747" s="169"/>
      <c r="BPD747" s="169"/>
      <c r="BPE747" s="169"/>
      <c r="BPF747" s="169"/>
      <c r="BPG747" s="169"/>
      <c r="BPH747" s="169"/>
      <c r="BPI747" s="169"/>
      <c r="BPJ747" s="169"/>
      <c r="BPK747" s="169"/>
      <c r="BPL747" s="169"/>
      <c r="BPM747" s="169"/>
      <c r="BPN747" s="169"/>
      <c r="BPO747" s="169"/>
      <c r="BPP747" s="169"/>
      <c r="BPQ747" s="169"/>
      <c r="BPR747" s="169"/>
      <c r="BPS747" s="169"/>
      <c r="BPT747" s="169"/>
      <c r="BPU747" s="169"/>
      <c r="BPV747" s="169"/>
      <c r="BPW747" s="169"/>
      <c r="BPX747" s="169"/>
      <c r="BPY747" s="169"/>
      <c r="BPZ747" s="169"/>
      <c r="BQA747" s="169"/>
      <c r="BQB747" s="169"/>
      <c r="BQC747" s="546"/>
      <c r="BQD747" s="546"/>
      <c r="BQE747" s="546"/>
      <c r="BQF747" s="546"/>
      <c r="BQG747" s="546"/>
      <c r="BQH747" s="546"/>
      <c r="BQI747" s="546"/>
      <c r="BQJ747" s="546"/>
      <c r="BQK747" s="546"/>
      <c r="BQL747" s="546"/>
      <c r="BQM747" s="546"/>
      <c r="BQN747" s="546"/>
      <c r="BQO747" s="546"/>
      <c r="BQP747" s="546"/>
      <c r="BQQ747" s="546"/>
      <c r="BQR747" s="546"/>
      <c r="BQS747" s="546"/>
      <c r="BQT747" s="546"/>
      <c r="BQU747" s="546"/>
      <c r="BQV747" s="546"/>
      <c r="BQW747" s="546"/>
      <c r="BQX747" s="546"/>
      <c r="BQY747" s="546"/>
      <c r="BQZ747" s="546"/>
      <c r="BRA747" s="89"/>
      <c r="BRB747" s="89"/>
      <c r="BRC747" s="89"/>
      <c r="BRD747" s="89"/>
      <c r="BRE747" s="89"/>
      <c r="BRF747" s="546"/>
      <c r="BRG747" s="546"/>
      <c r="BRH747" s="89"/>
      <c r="BRI747" s="89"/>
      <c r="BRJ747" s="546"/>
      <c r="BRK747" s="546"/>
      <c r="BRL747" s="89"/>
      <c r="BRM747" s="89"/>
      <c r="BRN747" s="546"/>
      <c r="BRO747" s="546"/>
      <c r="BRP747" s="546"/>
      <c r="BRQ747" s="546"/>
      <c r="BRR747" s="546"/>
      <c r="BRS747" s="546"/>
      <c r="BRT747" s="546"/>
      <c r="BRU747" s="89"/>
      <c r="BRV747" s="89"/>
      <c r="BRW747" s="546"/>
      <c r="BRX747" s="546"/>
      <c r="BRY747" s="89"/>
      <c r="BRZ747" s="89"/>
      <c r="BSA747" s="546"/>
      <c r="BSB747" s="546"/>
      <c r="BSC747" s="546"/>
      <c r="BSD747" s="546"/>
      <c r="BSE747" s="546"/>
      <c r="BSF747" s="204"/>
      <c r="BSG747" s="108"/>
      <c r="BSH747" s="546"/>
      <c r="BSI747" s="546"/>
      <c r="BSJ747" s="546"/>
      <c r="BSK747" s="546"/>
      <c r="BSL747" s="546"/>
      <c r="BSM747" s="546"/>
      <c r="BSN747" s="546"/>
      <c r="BSO747" s="169"/>
      <c r="BSP747" s="169"/>
      <c r="BSQ747" s="169"/>
      <c r="BSR747" s="169"/>
      <c r="BSS747" s="169"/>
      <c r="BST747" s="169"/>
      <c r="BSU747" s="169"/>
      <c r="BSV747" s="169"/>
      <c r="BSW747" s="169"/>
      <c r="BSX747" s="169"/>
      <c r="BSY747" s="169"/>
      <c r="BSZ747" s="169"/>
      <c r="BTA747" s="169"/>
      <c r="BTB747" s="169"/>
      <c r="BTC747" s="169"/>
      <c r="BTD747" s="169"/>
      <c r="BTE747" s="169"/>
      <c r="BTF747" s="169"/>
      <c r="BTG747" s="169"/>
      <c r="BTH747" s="169"/>
      <c r="BTI747" s="169"/>
      <c r="BTJ747" s="169"/>
      <c r="BTK747" s="169"/>
      <c r="BTL747" s="169"/>
      <c r="BTM747" s="169"/>
      <c r="BTN747" s="169"/>
      <c r="BTO747" s="169"/>
      <c r="BTP747" s="169"/>
      <c r="BTQ747" s="169"/>
      <c r="BTR747" s="169"/>
      <c r="BTS747" s="169"/>
      <c r="BTT747" s="169"/>
      <c r="BTU747" s="169"/>
      <c r="BTV747" s="169"/>
      <c r="BTW747" s="169"/>
      <c r="BTX747" s="169"/>
      <c r="BTY747" s="169"/>
      <c r="BTZ747" s="169"/>
      <c r="BUA747" s="169"/>
      <c r="BUB747" s="169"/>
      <c r="BUC747" s="169"/>
      <c r="BUD747" s="169"/>
      <c r="BUE747" s="169"/>
      <c r="BUF747" s="169"/>
      <c r="BUG747" s="546"/>
      <c r="BUH747" s="546"/>
      <c r="BUI747" s="546"/>
      <c r="BUJ747" s="546"/>
      <c r="BUK747" s="546"/>
      <c r="BUL747" s="546"/>
      <c r="BUM747" s="546"/>
      <c r="BUN747" s="546"/>
      <c r="BUO747" s="546"/>
      <c r="BUP747" s="546"/>
      <c r="BUQ747" s="546"/>
      <c r="BUR747" s="546"/>
      <c r="BUS747" s="546"/>
      <c r="BUT747" s="546"/>
      <c r="BUU747" s="546"/>
      <c r="BUV747" s="546"/>
      <c r="BUW747" s="546"/>
      <c r="BUX747" s="546"/>
      <c r="BUY747" s="546"/>
      <c r="BUZ747" s="546"/>
      <c r="BVA747" s="546"/>
      <c r="BVB747" s="546"/>
      <c r="BVC747" s="546"/>
      <c r="BVD747" s="546"/>
      <c r="BVE747" s="89"/>
      <c r="BVF747" s="89"/>
      <c r="BVG747" s="89"/>
      <c r="BVH747" s="89"/>
      <c r="BVI747" s="89"/>
      <c r="BVJ747" s="546"/>
      <c r="BVK747" s="546"/>
      <c r="BVL747" s="89"/>
      <c r="BVM747" s="89"/>
      <c r="BVN747" s="546"/>
      <c r="BVO747" s="546"/>
      <c r="BVP747" s="89"/>
      <c r="BVQ747" s="89"/>
      <c r="BVR747" s="546"/>
      <c r="BVS747" s="546"/>
      <c r="BVT747" s="546"/>
      <c r="BVU747" s="546"/>
      <c r="BVV747" s="546"/>
      <c r="BVW747" s="546"/>
      <c r="BVX747" s="546"/>
      <c r="BVY747" s="89"/>
      <c r="BVZ747" s="89"/>
      <c r="BWA747" s="546"/>
      <c r="BWB747" s="546"/>
      <c r="BWC747" s="89"/>
      <c r="BWD747" s="89"/>
      <c r="BWE747" s="546"/>
      <c r="BWF747" s="546"/>
      <c r="BWG747" s="546"/>
      <c r="BWH747" s="546"/>
      <c r="BWI747" s="546"/>
      <c r="BWJ747" s="204"/>
      <c r="BWK747" s="108"/>
      <c r="BWL747" s="546"/>
      <c r="BWM747" s="546"/>
      <c r="BWN747" s="546"/>
      <c r="BWO747" s="546"/>
      <c r="BWP747" s="546"/>
      <c r="BWQ747" s="546"/>
      <c r="BWR747" s="546"/>
      <c r="BWS747" s="169"/>
      <c r="BWT747" s="169"/>
      <c r="BWU747" s="169"/>
      <c r="BWV747" s="169"/>
      <c r="BWW747" s="169"/>
      <c r="BWX747" s="169"/>
      <c r="BWY747" s="169"/>
      <c r="BWZ747" s="169"/>
      <c r="BXA747" s="169"/>
      <c r="BXB747" s="169"/>
      <c r="BXC747" s="169"/>
      <c r="BXD747" s="169"/>
      <c r="BXE747" s="169"/>
      <c r="BXF747" s="169"/>
      <c r="BXG747" s="169"/>
      <c r="BXH747" s="169"/>
      <c r="BXI747" s="169"/>
      <c r="BXJ747" s="169"/>
      <c r="BXK747" s="169"/>
      <c r="BXL747" s="169"/>
      <c r="BXM747" s="169"/>
      <c r="BXN747" s="169"/>
      <c r="BXO747" s="169"/>
      <c r="BXP747" s="169"/>
      <c r="BXQ747" s="169"/>
      <c r="BXR747" s="169"/>
      <c r="BXS747" s="169"/>
      <c r="BXT747" s="169"/>
      <c r="BXU747" s="169"/>
      <c r="BXV747" s="169"/>
      <c r="BXW747" s="169"/>
      <c r="BXX747" s="169"/>
      <c r="BXY747" s="169"/>
      <c r="BXZ747" s="169"/>
      <c r="BYA747" s="169"/>
      <c r="BYB747" s="169"/>
      <c r="BYC747" s="169"/>
      <c r="BYD747" s="169"/>
      <c r="BYE747" s="169"/>
      <c r="BYF747" s="169"/>
      <c r="BYG747" s="169"/>
      <c r="BYH747" s="169"/>
      <c r="BYI747" s="169"/>
      <c r="BYJ747" s="169"/>
      <c r="BYK747" s="546"/>
      <c r="BYL747" s="546"/>
      <c r="BYM747" s="546"/>
      <c r="BYN747" s="546"/>
      <c r="BYO747" s="546"/>
      <c r="BYP747" s="546"/>
      <c r="BYQ747" s="546"/>
      <c r="BYR747" s="546"/>
      <c r="BYS747" s="546"/>
      <c r="BYT747" s="546"/>
      <c r="BYU747" s="546"/>
      <c r="BYV747" s="546"/>
      <c r="BYW747" s="546"/>
      <c r="BYX747" s="546"/>
      <c r="BYY747" s="546"/>
      <c r="BYZ747" s="546"/>
      <c r="BZA747" s="546"/>
      <c r="BZB747" s="546"/>
      <c r="BZC747" s="546"/>
      <c r="BZD747" s="546"/>
      <c r="BZE747" s="546"/>
      <c r="BZF747" s="546"/>
      <c r="BZG747" s="546"/>
      <c r="BZH747" s="546"/>
      <c r="BZI747" s="89"/>
      <c r="BZJ747" s="89"/>
      <c r="BZK747" s="89"/>
      <c r="BZL747" s="89"/>
      <c r="BZM747" s="89"/>
      <c r="BZN747" s="546"/>
      <c r="BZO747" s="546"/>
      <c r="BZP747" s="89"/>
      <c r="BZQ747" s="89"/>
      <c r="BZR747" s="546"/>
      <c r="BZS747" s="546"/>
      <c r="BZT747" s="89"/>
      <c r="BZU747" s="89"/>
      <c r="BZV747" s="546"/>
      <c r="BZW747" s="546"/>
      <c r="BZX747" s="546"/>
      <c r="BZY747" s="546"/>
      <c r="BZZ747" s="546"/>
      <c r="CAA747" s="546"/>
      <c r="CAB747" s="546"/>
      <c r="CAC747" s="89"/>
      <c r="CAD747" s="89"/>
      <c r="CAE747" s="546"/>
      <c r="CAF747" s="546"/>
      <c r="CAG747" s="89"/>
      <c r="CAH747" s="89"/>
      <c r="CAI747" s="546"/>
      <c r="CAJ747" s="546"/>
      <c r="CAK747" s="546"/>
      <c r="CAL747" s="546"/>
      <c r="CAM747" s="546"/>
      <c r="CAN747" s="204"/>
      <c r="CAO747" s="108"/>
      <c r="CAP747" s="546"/>
      <c r="CAQ747" s="546"/>
      <c r="CAR747" s="546"/>
      <c r="CAS747" s="546"/>
      <c r="CAT747" s="546"/>
      <c r="CAU747" s="546"/>
      <c r="CAV747" s="546"/>
      <c r="CAW747" s="169"/>
      <c r="CAX747" s="169"/>
      <c r="CAY747" s="169"/>
      <c r="CAZ747" s="169"/>
      <c r="CBA747" s="169"/>
      <c r="CBB747" s="169"/>
      <c r="CBC747" s="169"/>
      <c r="CBD747" s="169"/>
      <c r="CBE747" s="169"/>
      <c r="CBF747" s="169"/>
      <c r="CBG747" s="169"/>
      <c r="CBH747" s="169"/>
      <c r="CBI747" s="169"/>
      <c r="CBJ747" s="169"/>
      <c r="CBK747" s="169"/>
      <c r="CBL747" s="169"/>
      <c r="CBM747" s="169"/>
      <c r="CBN747" s="169"/>
      <c r="CBO747" s="169"/>
      <c r="CBP747" s="169"/>
      <c r="CBQ747" s="169"/>
      <c r="CBR747" s="169"/>
      <c r="CBS747" s="169"/>
      <c r="CBT747" s="169"/>
      <c r="CBU747" s="169"/>
      <c r="CBV747" s="169"/>
      <c r="CBW747" s="169"/>
      <c r="CBX747" s="169"/>
      <c r="CBY747" s="169"/>
      <c r="CBZ747" s="169"/>
      <c r="CCA747" s="169"/>
      <c r="CCB747" s="169"/>
      <c r="CCC747" s="169"/>
      <c r="CCD747" s="169"/>
      <c r="CCE747" s="169"/>
      <c r="CCF747" s="169"/>
      <c r="CCG747" s="169"/>
      <c r="CCH747" s="169"/>
      <c r="CCI747" s="169"/>
      <c r="CCJ747" s="169"/>
      <c r="CCK747" s="169"/>
      <c r="CCL747" s="169"/>
      <c r="CCM747" s="169"/>
      <c r="CCN747" s="169"/>
      <c r="CCO747" s="546"/>
      <c r="CCP747" s="546"/>
      <c r="CCQ747" s="546"/>
      <c r="CCR747" s="546"/>
      <c r="CCS747" s="546"/>
      <c r="CCT747" s="546"/>
      <c r="CCU747" s="546"/>
      <c r="CCV747" s="546"/>
      <c r="CCW747" s="546"/>
      <c r="CCX747" s="546"/>
      <c r="CCY747" s="546"/>
      <c r="CCZ747" s="546"/>
      <c r="CDA747" s="546"/>
      <c r="CDB747" s="546"/>
      <c r="CDC747" s="546"/>
      <c r="CDD747" s="546"/>
      <c r="CDE747" s="546"/>
      <c r="CDF747" s="546"/>
      <c r="CDG747" s="546"/>
      <c r="CDH747" s="546"/>
      <c r="CDI747" s="546"/>
      <c r="CDJ747" s="546"/>
      <c r="CDK747" s="546"/>
      <c r="CDL747" s="546"/>
      <c r="CDM747" s="89"/>
      <c r="CDN747" s="89"/>
      <c r="CDO747" s="89"/>
      <c r="CDP747" s="89"/>
      <c r="CDQ747" s="89"/>
      <c r="CDR747" s="546"/>
      <c r="CDS747" s="546"/>
      <c r="CDT747" s="89"/>
      <c r="CDU747" s="89"/>
      <c r="CDV747" s="546"/>
      <c r="CDW747" s="546"/>
      <c r="CDX747" s="89"/>
      <c r="CDY747" s="89"/>
      <c r="CDZ747" s="546"/>
      <c r="CEA747" s="546"/>
      <c r="CEB747" s="546"/>
      <c r="CEC747" s="546"/>
      <c r="CED747" s="546"/>
      <c r="CEE747" s="546"/>
      <c r="CEF747" s="546"/>
      <c r="CEG747" s="89"/>
      <c r="CEH747" s="89"/>
      <c r="CEI747" s="546"/>
      <c r="CEJ747" s="546"/>
      <c r="CEK747" s="89"/>
      <c r="CEL747" s="89"/>
      <c r="CEM747" s="546"/>
      <c r="CEN747" s="546"/>
      <c r="CEO747" s="546"/>
      <c r="CEP747" s="546"/>
      <c r="CEQ747" s="546"/>
      <c r="CER747" s="204"/>
      <c r="CES747" s="108"/>
      <c r="CET747" s="546"/>
      <c r="CEU747" s="546"/>
      <c r="CEV747" s="546"/>
      <c r="CEW747" s="546"/>
      <c r="CEX747" s="546"/>
      <c r="CEY747" s="546"/>
      <c r="CEZ747" s="546"/>
      <c r="CFA747" s="169"/>
      <c r="CFB747" s="169"/>
      <c r="CFC747" s="169"/>
      <c r="CFD747" s="169"/>
      <c r="CFE747" s="169"/>
      <c r="CFF747" s="169"/>
      <c r="CFG747" s="169"/>
      <c r="CFH747" s="169"/>
      <c r="CFI747" s="169"/>
      <c r="CFJ747" s="169"/>
      <c r="CFK747" s="169"/>
      <c r="CFL747" s="169"/>
      <c r="CFM747" s="169"/>
      <c r="CFN747" s="169"/>
      <c r="CFO747" s="169"/>
      <c r="CFP747" s="169"/>
      <c r="CFQ747" s="169"/>
      <c r="CFR747" s="169"/>
      <c r="CFS747" s="169"/>
      <c r="CFT747" s="169"/>
      <c r="CFU747" s="169"/>
      <c r="CFV747" s="169"/>
      <c r="CFW747" s="169"/>
      <c r="CFX747" s="169"/>
      <c r="CFY747" s="169"/>
      <c r="CFZ747" s="169"/>
      <c r="CGA747" s="169"/>
      <c r="CGB747" s="169"/>
      <c r="CGC747" s="169"/>
      <c r="CGD747" s="169"/>
      <c r="CGE747" s="169"/>
      <c r="CGF747" s="169"/>
      <c r="CGG747" s="169"/>
      <c r="CGH747" s="169"/>
      <c r="CGI747" s="169"/>
      <c r="CGJ747" s="169"/>
      <c r="CGK747" s="169"/>
      <c r="CGL747" s="169"/>
      <c r="CGM747" s="169"/>
      <c r="CGN747" s="169"/>
      <c r="CGO747" s="169"/>
      <c r="CGP747" s="169"/>
      <c r="CGQ747" s="169"/>
      <c r="CGR747" s="169"/>
      <c r="CGS747" s="546"/>
      <c r="CGT747" s="546"/>
      <c r="CGU747" s="546"/>
      <c r="CGV747" s="546"/>
      <c r="CGW747" s="546"/>
      <c r="CGX747" s="546"/>
      <c r="CGY747" s="546"/>
      <c r="CGZ747" s="546"/>
      <c r="CHA747" s="546"/>
      <c r="CHB747" s="546"/>
      <c r="CHC747" s="546"/>
      <c r="CHD747" s="546"/>
      <c r="CHE747" s="546"/>
      <c r="CHF747" s="546"/>
      <c r="CHG747" s="546"/>
      <c r="CHH747" s="546"/>
      <c r="CHI747" s="546"/>
      <c r="CHJ747" s="546"/>
      <c r="CHK747" s="546"/>
      <c r="CHL747" s="546"/>
      <c r="CHM747" s="546"/>
      <c r="CHN747" s="546"/>
      <c r="CHO747" s="546"/>
      <c r="CHP747" s="546"/>
      <c r="CHQ747" s="89"/>
      <c r="CHR747" s="89"/>
      <c r="CHS747" s="89"/>
      <c r="CHT747" s="89"/>
      <c r="CHU747" s="89"/>
      <c r="CHV747" s="546"/>
      <c r="CHW747" s="546"/>
      <c r="CHX747" s="89"/>
      <c r="CHY747" s="89"/>
      <c r="CHZ747" s="546"/>
      <c r="CIA747" s="546"/>
      <c r="CIB747" s="89"/>
      <c r="CIC747" s="89"/>
      <c r="CID747" s="546"/>
      <c r="CIE747" s="546"/>
      <c r="CIF747" s="546"/>
      <c r="CIG747" s="546"/>
      <c r="CIH747" s="546"/>
      <c r="CII747" s="546"/>
      <c r="CIJ747" s="546"/>
      <c r="CIK747" s="89"/>
      <c r="CIL747" s="89"/>
      <c r="CIM747" s="546"/>
      <c r="CIN747" s="546"/>
      <c r="CIO747" s="89"/>
      <c r="CIP747" s="89"/>
      <c r="CIQ747" s="546"/>
      <c r="CIR747" s="546"/>
      <c r="CIS747" s="546"/>
      <c r="CIT747" s="546"/>
      <c r="CIU747" s="546"/>
      <c r="CIV747" s="204"/>
      <c r="CIW747" s="108"/>
      <c r="CIX747" s="546"/>
      <c r="CIY747" s="546"/>
      <c r="CIZ747" s="546"/>
      <c r="CJA747" s="546"/>
      <c r="CJB747" s="546"/>
      <c r="CJC747" s="546"/>
      <c r="CJD747" s="546"/>
      <c r="CJE747" s="169"/>
      <c r="CJF747" s="169"/>
      <c r="CJG747" s="169"/>
      <c r="CJH747" s="169"/>
      <c r="CJI747" s="169"/>
      <c r="CJJ747" s="169"/>
      <c r="CJK747" s="169"/>
      <c r="CJL747" s="169"/>
      <c r="CJM747" s="169"/>
      <c r="CJN747" s="169"/>
      <c r="CJO747" s="169"/>
      <c r="CJP747" s="169"/>
      <c r="CJQ747" s="169"/>
      <c r="CJR747" s="169"/>
      <c r="CJS747" s="169"/>
      <c r="CJT747" s="169"/>
      <c r="CJU747" s="169"/>
      <c r="CJV747" s="169"/>
      <c r="CJW747" s="169"/>
      <c r="CJX747" s="169"/>
      <c r="CJY747" s="169"/>
      <c r="CJZ747" s="169"/>
      <c r="CKA747" s="169"/>
      <c r="CKB747" s="169"/>
      <c r="CKC747" s="169"/>
      <c r="CKD747" s="169"/>
      <c r="CKE747" s="169"/>
      <c r="CKF747" s="169"/>
      <c r="CKG747" s="169"/>
      <c r="CKH747" s="169"/>
      <c r="CKI747" s="169"/>
      <c r="CKJ747" s="169"/>
      <c r="CKK747" s="169"/>
      <c r="CKL747" s="169"/>
      <c r="CKM747" s="169"/>
      <c r="CKN747" s="169"/>
      <c r="CKO747" s="169"/>
      <c r="CKP747" s="169"/>
      <c r="CKQ747" s="169"/>
      <c r="CKR747" s="169"/>
      <c r="CKS747" s="169"/>
      <c r="CKT747" s="169"/>
      <c r="CKU747" s="169"/>
      <c r="CKV747" s="169"/>
      <c r="CKW747" s="546"/>
      <c r="CKX747" s="546"/>
      <c r="CKY747" s="546"/>
      <c r="CKZ747" s="546"/>
      <c r="CLA747" s="546"/>
      <c r="CLB747" s="546"/>
      <c r="CLC747" s="546"/>
      <c r="CLD747" s="546"/>
      <c r="CLE747" s="546"/>
      <c r="CLF747" s="546"/>
      <c r="CLG747" s="546"/>
      <c r="CLH747" s="546"/>
      <c r="CLI747" s="546"/>
      <c r="CLJ747" s="546"/>
      <c r="CLK747" s="546"/>
      <c r="CLL747" s="546"/>
      <c r="CLM747" s="546"/>
      <c r="CLN747" s="546"/>
      <c r="CLO747" s="546"/>
      <c r="CLP747" s="546"/>
      <c r="CLQ747" s="546"/>
      <c r="CLR747" s="546"/>
      <c r="CLS747" s="546"/>
      <c r="CLT747" s="546"/>
      <c r="CLU747" s="89"/>
      <c r="CLV747" s="89"/>
      <c r="CLW747" s="89"/>
      <c r="CLX747" s="89"/>
      <c r="CLY747" s="89"/>
      <c r="CLZ747" s="546"/>
      <c r="CMA747" s="546"/>
      <c r="CMB747" s="89"/>
      <c r="CMC747" s="89"/>
      <c r="CMD747" s="546"/>
      <c r="CME747" s="546"/>
      <c r="CMF747" s="89"/>
      <c r="CMG747" s="89"/>
      <c r="CMH747" s="546"/>
      <c r="CMI747" s="546"/>
      <c r="CMJ747" s="546"/>
      <c r="CMK747" s="546"/>
      <c r="CML747" s="546"/>
      <c r="CMM747" s="546"/>
      <c r="CMN747" s="546"/>
      <c r="CMO747" s="89"/>
      <c r="CMP747" s="89"/>
      <c r="CMQ747" s="546"/>
      <c r="CMR747" s="546"/>
      <c r="CMS747" s="89"/>
      <c r="CMT747" s="89"/>
      <c r="CMU747" s="546"/>
      <c r="CMV747" s="546"/>
      <c r="CMW747" s="546"/>
      <c r="CMX747" s="546"/>
      <c r="CMY747" s="546"/>
      <c r="CMZ747" s="204"/>
      <c r="CNA747" s="108"/>
      <c r="CNB747" s="546"/>
      <c r="CNC747" s="546"/>
      <c r="CND747" s="546"/>
      <c r="CNE747" s="546"/>
      <c r="CNF747" s="546"/>
      <c r="CNG747" s="546"/>
      <c r="CNH747" s="546"/>
      <c r="CNI747" s="169"/>
      <c r="CNJ747" s="169"/>
      <c r="CNK747" s="169"/>
      <c r="CNL747" s="169"/>
      <c r="CNM747" s="169"/>
      <c r="CNN747" s="169"/>
      <c r="CNO747" s="169"/>
      <c r="CNP747" s="169"/>
      <c r="CNQ747" s="169"/>
      <c r="CNR747" s="169"/>
      <c r="CNS747" s="169"/>
      <c r="CNT747" s="169"/>
      <c r="CNU747" s="169"/>
      <c r="CNV747" s="169"/>
      <c r="CNW747" s="169"/>
      <c r="CNX747" s="169"/>
      <c r="CNY747" s="169"/>
      <c r="CNZ747" s="169"/>
      <c r="COA747" s="169"/>
      <c r="COB747" s="169"/>
      <c r="COC747" s="169"/>
      <c r="COD747" s="169"/>
      <c r="COE747" s="169"/>
      <c r="COF747" s="169"/>
      <c r="COG747" s="169"/>
      <c r="COH747" s="169"/>
      <c r="COI747" s="169"/>
      <c r="COJ747" s="169"/>
      <c r="COK747" s="169"/>
      <c r="COL747" s="169"/>
      <c r="COM747" s="169"/>
      <c r="CON747" s="169"/>
      <c r="COO747" s="169"/>
      <c r="COP747" s="169"/>
      <c r="COQ747" s="169"/>
      <c r="COR747" s="169"/>
      <c r="COS747" s="169"/>
      <c r="COT747" s="169"/>
      <c r="COU747" s="169"/>
      <c r="COV747" s="169"/>
      <c r="COW747" s="169"/>
      <c r="COX747" s="169"/>
      <c r="COY747" s="169"/>
      <c r="COZ747" s="169"/>
      <c r="CPA747" s="546"/>
      <c r="CPB747" s="546"/>
      <c r="CPC747" s="546"/>
      <c r="CPD747" s="546"/>
      <c r="CPE747" s="546"/>
      <c r="CPF747" s="546"/>
      <c r="CPG747" s="546"/>
      <c r="CPH747" s="546"/>
      <c r="CPI747" s="546"/>
      <c r="CPJ747" s="546"/>
      <c r="CPK747" s="546"/>
      <c r="CPL747" s="546"/>
      <c r="CPM747" s="546"/>
      <c r="CPN747" s="546"/>
      <c r="CPO747" s="546"/>
      <c r="CPP747" s="546"/>
      <c r="CPQ747" s="546"/>
      <c r="CPR747" s="546"/>
      <c r="CPS747" s="546"/>
      <c r="CPT747" s="546"/>
      <c r="CPU747" s="546"/>
      <c r="CPV747" s="546"/>
      <c r="CPW747" s="546"/>
      <c r="CPX747" s="546"/>
      <c r="CPY747" s="89"/>
      <c r="CPZ747" s="89"/>
      <c r="CQA747" s="89"/>
      <c r="CQB747" s="89"/>
      <c r="CQC747" s="89"/>
      <c r="CQD747" s="546"/>
      <c r="CQE747" s="546"/>
      <c r="CQF747" s="89"/>
      <c r="CQG747" s="89"/>
      <c r="CQH747" s="546"/>
      <c r="CQI747" s="546"/>
      <c r="CQJ747" s="89"/>
      <c r="CQK747" s="89"/>
      <c r="CQL747" s="546"/>
      <c r="CQM747" s="546"/>
      <c r="CQN747" s="546"/>
      <c r="CQO747" s="546"/>
      <c r="CQP747" s="546"/>
      <c r="CQQ747" s="546"/>
      <c r="CQR747" s="546"/>
      <c r="CQS747" s="89"/>
      <c r="CQT747" s="89"/>
      <c r="CQU747" s="546"/>
      <c r="CQV747" s="546"/>
      <c r="CQW747" s="89"/>
      <c r="CQX747" s="89"/>
      <c r="CQY747" s="546"/>
      <c r="CQZ747" s="546"/>
      <c r="CRA747" s="546"/>
      <c r="CRB747" s="546"/>
      <c r="CRC747" s="546"/>
      <c r="CRD747" s="204"/>
      <c r="CRE747" s="108"/>
      <c r="CRF747" s="546"/>
      <c r="CRG747" s="546"/>
      <c r="CRH747" s="546"/>
      <c r="CRI747" s="546"/>
      <c r="CRJ747" s="546"/>
      <c r="CRK747" s="546"/>
      <c r="CRL747" s="546"/>
      <c r="CRM747" s="169"/>
      <c r="CRN747" s="169"/>
      <c r="CRO747" s="169"/>
      <c r="CRP747" s="169"/>
      <c r="CRQ747" s="169"/>
      <c r="CRR747" s="169"/>
      <c r="CRS747" s="169"/>
      <c r="CRT747" s="169"/>
      <c r="CRU747" s="169"/>
      <c r="CRV747" s="169"/>
      <c r="CRW747" s="169"/>
      <c r="CRX747" s="169"/>
      <c r="CRY747" s="169"/>
      <c r="CRZ747" s="169"/>
      <c r="CSA747" s="169"/>
      <c r="CSB747" s="169"/>
      <c r="CSC747" s="169"/>
      <c r="CSD747" s="169"/>
      <c r="CSE747" s="169"/>
      <c r="CSF747" s="169"/>
      <c r="CSG747" s="169"/>
      <c r="CSH747" s="169"/>
      <c r="CSI747" s="169"/>
      <c r="CSJ747" s="169"/>
      <c r="CSK747" s="169"/>
      <c r="CSL747" s="169"/>
      <c r="CSM747" s="169"/>
      <c r="CSN747" s="169"/>
      <c r="CSO747" s="169"/>
      <c r="CSP747" s="169"/>
      <c r="CSQ747" s="169"/>
      <c r="CSR747" s="169"/>
      <c r="CSS747" s="169"/>
      <c r="CST747" s="169"/>
      <c r="CSU747" s="169"/>
      <c r="CSV747" s="169"/>
      <c r="CSW747" s="169"/>
      <c r="CSX747" s="169"/>
      <c r="CSY747" s="169"/>
      <c r="CSZ747" s="169"/>
      <c r="CTA747" s="169"/>
      <c r="CTB747" s="169"/>
      <c r="CTC747" s="169"/>
      <c r="CTD747" s="169"/>
      <c r="CTE747" s="546"/>
      <c r="CTF747" s="546"/>
      <c r="CTG747" s="546"/>
      <c r="CTH747" s="546"/>
      <c r="CTI747" s="546"/>
      <c r="CTJ747" s="546"/>
      <c r="CTK747" s="546"/>
      <c r="CTL747" s="546"/>
      <c r="CTM747" s="546"/>
      <c r="CTN747" s="546"/>
      <c r="CTO747" s="546"/>
      <c r="CTP747" s="546"/>
      <c r="CTQ747" s="546"/>
      <c r="CTR747" s="546"/>
      <c r="CTS747" s="546"/>
      <c r="CTT747" s="546"/>
      <c r="CTU747" s="546"/>
      <c r="CTV747" s="546"/>
      <c r="CTW747" s="546"/>
      <c r="CTX747" s="546"/>
      <c r="CTY747" s="546"/>
      <c r="CTZ747" s="546"/>
      <c r="CUA747" s="546"/>
      <c r="CUB747" s="546"/>
      <c r="CUC747" s="89"/>
      <c r="CUD747" s="89"/>
      <c r="CUE747" s="89"/>
      <c r="CUF747" s="89"/>
      <c r="CUG747" s="89"/>
      <c r="CUH747" s="546"/>
      <c r="CUI747" s="546"/>
      <c r="CUJ747" s="89"/>
      <c r="CUK747" s="89"/>
      <c r="CUL747" s="546"/>
      <c r="CUM747" s="546"/>
      <c r="CUN747" s="89"/>
      <c r="CUO747" s="89"/>
      <c r="CUP747" s="546"/>
      <c r="CUQ747" s="546"/>
      <c r="CUR747" s="546"/>
      <c r="CUS747" s="546"/>
      <c r="CUT747" s="546"/>
      <c r="CUU747" s="546"/>
      <c r="CUV747" s="546"/>
      <c r="CUW747" s="89"/>
      <c r="CUX747" s="89"/>
      <c r="CUY747" s="546"/>
      <c r="CUZ747" s="546"/>
      <c r="CVA747" s="89"/>
      <c r="CVB747" s="89"/>
      <c r="CVC747" s="546"/>
      <c r="CVD747" s="546"/>
      <c r="CVE747" s="546"/>
      <c r="CVF747" s="546"/>
      <c r="CVG747" s="546"/>
      <c r="CVH747" s="204"/>
      <c r="CVI747" s="108"/>
      <c r="CVJ747" s="546"/>
      <c r="CVK747" s="546"/>
      <c r="CVL747" s="546"/>
      <c r="CVM747" s="546"/>
      <c r="CVN747" s="546"/>
      <c r="CVO747" s="546"/>
      <c r="CVP747" s="546"/>
      <c r="CVQ747" s="169"/>
      <c r="CVR747" s="169"/>
      <c r="CVS747" s="169"/>
      <c r="CVT747" s="169"/>
      <c r="CVU747" s="169"/>
      <c r="CVV747" s="169"/>
      <c r="CVW747" s="169"/>
      <c r="CVX747" s="169"/>
      <c r="CVY747" s="169"/>
      <c r="CVZ747" s="169"/>
      <c r="CWA747" s="169"/>
      <c r="CWB747" s="169"/>
      <c r="CWC747" s="169"/>
      <c r="CWD747" s="169"/>
      <c r="CWE747" s="169"/>
      <c r="CWF747" s="169"/>
      <c r="CWG747" s="169"/>
      <c r="CWH747" s="169"/>
      <c r="CWI747" s="169"/>
      <c r="CWJ747" s="169"/>
      <c r="CWK747" s="169"/>
      <c r="CWL747" s="169"/>
      <c r="CWM747" s="169"/>
      <c r="CWN747" s="169"/>
      <c r="CWO747" s="169"/>
      <c r="CWP747" s="169"/>
      <c r="CWQ747" s="169"/>
      <c r="CWR747" s="169"/>
      <c r="CWS747" s="169"/>
      <c r="CWT747" s="169"/>
      <c r="CWU747" s="169"/>
      <c r="CWV747" s="169"/>
      <c r="CWW747" s="169"/>
      <c r="CWX747" s="169"/>
      <c r="CWY747" s="169"/>
      <c r="CWZ747" s="169"/>
      <c r="CXA747" s="169"/>
      <c r="CXB747" s="169"/>
      <c r="CXC747" s="169"/>
      <c r="CXD747" s="169"/>
      <c r="CXE747" s="169"/>
      <c r="CXF747" s="169"/>
      <c r="CXG747" s="169"/>
      <c r="CXH747" s="169"/>
      <c r="CXI747" s="546"/>
      <c r="CXJ747" s="546"/>
      <c r="CXK747" s="546"/>
      <c r="CXL747" s="546"/>
      <c r="CXM747" s="546"/>
      <c r="CXN747" s="546"/>
      <c r="CXO747" s="546"/>
      <c r="CXP747" s="546"/>
      <c r="CXQ747" s="546"/>
      <c r="CXR747" s="546"/>
      <c r="CXS747" s="546"/>
      <c r="CXT747" s="546"/>
      <c r="CXU747" s="546"/>
      <c r="CXV747" s="546"/>
      <c r="CXW747" s="546"/>
      <c r="CXX747" s="546"/>
      <c r="CXY747" s="546"/>
      <c r="CXZ747" s="546"/>
      <c r="CYA747" s="546"/>
      <c r="CYB747" s="546"/>
      <c r="CYC747" s="546"/>
      <c r="CYD747" s="546"/>
      <c r="CYE747" s="546"/>
      <c r="CYF747" s="546"/>
      <c r="CYG747" s="89"/>
      <c r="CYH747" s="89"/>
      <c r="CYI747" s="89"/>
      <c r="CYJ747" s="89"/>
      <c r="CYK747" s="89"/>
      <c r="CYL747" s="546"/>
      <c r="CYM747" s="546"/>
      <c r="CYN747" s="89"/>
      <c r="CYO747" s="89"/>
      <c r="CYP747" s="546"/>
      <c r="CYQ747" s="546"/>
      <c r="CYR747" s="89"/>
      <c r="CYS747" s="89"/>
      <c r="CYT747" s="546"/>
      <c r="CYU747" s="546"/>
      <c r="CYV747" s="546"/>
      <c r="CYW747" s="546"/>
      <c r="CYX747" s="546"/>
      <c r="CYY747" s="546"/>
      <c r="CYZ747" s="546"/>
      <c r="CZA747" s="89"/>
      <c r="CZB747" s="89"/>
      <c r="CZC747" s="546"/>
      <c r="CZD747" s="546"/>
      <c r="CZE747" s="89"/>
      <c r="CZF747" s="89"/>
      <c r="CZG747" s="546"/>
      <c r="CZH747" s="546"/>
      <c r="CZI747" s="546"/>
      <c r="CZJ747" s="546"/>
      <c r="CZK747" s="546"/>
      <c r="CZL747" s="204"/>
      <c r="CZM747" s="108"/>
      <c r="CZN747" s="546"/>
      <c r="CZO747" s="546"/>
      <c r="CZP747" s="546"/>
      <c r="CZQ747" s="546"/>
      <c r="CZR747" s="546"/>
      <c r="CZS747" s="546"/>
      <c r="CZT747" s="546"/>
      <c r="CZU747" s="169"/>
      <c r="CZV747" s="169"/>
      <c r="CZW747" s="169"/>
      <c r="CZX747" s="169"/>
      <c r="CZY747" s="169"/>
      <c r="CZZ747" s="169"/>
      <c r="DAA747" s="169"/>
      <c r="DAB747" s="169"/>
      <c r="DAC747" s="169"/>
      <c r="DAD747" s="169"/>
      <c r="DAE747" s="169"/>
      <c r="DAF747" s="169"/>
      <c r="DAG747" s="169"/>
      <c r="DAH747" s="169"/>
      <c r="DAI747" s="169"/>
      <c r="DAJ747" s="169"/>
      <c r="DAK747" s="169"/>
      <c r="DAL747" s="169"/>
      <c r="DAM747" s="169"/>
      <c r="DAN747" s="169"/>
      <c r="DAO747" s="169"/>
      <c r="DAP747" s="169"/>
      <c r="DAQ747" s="169"/>
      <c r="DAR747" s="169"/>
      <c r="DAS747" s="169"/>
      <c r="DAT747" s="169"/>
      <c r="DAU747" s="169"/>
      <c r="DAV747" s="169"/>
      <c r="DAW747" s="169"/>
      <c r="DAX747" s="169"/>
      <c r="DAY747" s="169"/>
      <c r="DAZ747" s="169"/>
      <c r="DBA747" s="169"/>
      <c r="DBB747" s="169"/>
      <c r="DBC747" s="169"/>
      <c r="DBD747" s="169"/>
      <c r="DBE747" s="169"/>
      <c r="DBF747" s="169"/>
      <c r="DBG747" s="169"/>
      <c r="DBH747" s="169"/>
      <c r="DBI747" s="169"/>
      <c r="DBJ747" s="169"/>
      <c r="DBK747" s="169"/>
      <c r="DBL747" s="169"/>
      <c r="DBM747" s="546"/>
      <c r="DBN747" s="546"/>
      <c r="DBO747" s="546"/>
      <c r="DBP747" s="546"/>
      <c r="DBQ747" s="546"/>
      <c r="DBR747" s="546"/>
      <c r="DBS747" s="546"/>
      <c r="DBT747" s="546"/>
      <c r="DBU747" s="546"/>
      <c r="DBV747" s="546"/>
      <c r="DBW747" s="546"/>
      <c r="DBX747" s="546"/>
      <c r="DBY747" s="546"/>
      <c r="DBZ747" s="546"/>
      <c r="DCA747" s="546"/>
      <c r="DCB747" s="546"/>
      <c r="DCC747" s="546"/>
      <c r="DCD747" s="546"/>
      <c r="DCE747" s="546"/>
      <c r="DCF747" s="546"/>
      <c r="DCG747" s="546"/>
      <c r="DCH747" s="546"/>
      <c r="DCI747" s="546"/>
      <c r="DCJ747" s="546"/>
      <c r="DCK747" s="89"/>
      <c r="DCL747" s="89"/>
      <c r="DCM747" s="89"/>
      <c r="DCN747" s="89"/>
      <c r="DCO747" s="89"/>
      <c r="DCP747" s="546"/>
      <c r="DCQ747" s="546"/>
      <c r="DCR747" s="89"/>
      <c r="DCS747" s="89"/>
      <c r="DCT747" s="546"/>
      <c r="DCU747" s="546"/>
      <c r="DCV747" s="89"/>
      <c r="DCW747" s="89"/>
      <c r="DCX747" s="546"/>
      <c r="DCY747" s="546"/>
      <c r="DCZ747" s="546"/>
      <c r="DDA747" s="546"/>
      <c r="DDB747" s="546"/>
      <c r="DDC747" s="546"/>
      <c r="DDD747" s="546"/>
      <c r="DDE747" s="89"/>
      <c r="DDF747" s="89"/>
      <c r="DDG747" s="546"/>
      <c r="DDH747" s="546"/>
      <c r="DDI747" s="89"/>
      <c r="DDJ747" s="89"/>
      <c r="DDK747" s="546"/>
      <c r="DDL747" s="546"/>
      <c r="DDM747" s="546"/>
      <c r="DDN747" s="546"/>
      <c r="DDO747" s="546"/>
      <c r="DDP747" s="204"/>
      <c r="DDQ747" s="108"/>
      <c r="DDR747" s="546"/>
      <c r="DDS747" s="546"/>
      <c r="DDT747" s="546"/>
      <c r="DDU747" s="546"/>
      <c r="DDV747" s="546"/>
      <c r="DDW747" s="546"/>
      <c r="DDX747" s="546"/>
      <c r="DDY747" s="169"/>
      <c r="DDZ747" s="169"/>
      <c r="DEA747" s="169"/>
      <c r="DEB747" s="169"/>
      <c r="DEC747" s="169"/>
      <c r="DED747" s="169"/>
      <c r="DEE747" s="169"/>
      <c r="DEF747" s="169"/>
      <c r="DEG747" s="169"/>
      <c r="DEH747" s="169"/>
      <c r="DEI747" s="169"/>
      <c r="DEJ747" s="169"/>
      <c r="DEK747" s="169"/>
      <c r="DEL747" s="169"/>
      <c r="DEM747" s="169"/>
      <c r="DEN747" s="169"/>
      <c r="DEO747" s="169"/>
      <c r="DEP747" s="169"/>
      <c r="DEQ747" s="169"/>
      <c r="DER747" s="169"/>
      <c r="DES747" s="169"/>
      <c r="DET747" s="169"/>
      <c r="DEU747" s="169"/>
      <c r="DEV747" s="169"/>
      <c r="DEW747" s="169"/>
      <c r="DEX747" s="169"/>
      <c r="DEY747" s="169"/>
      <c r="DEZ747" s="169"/>
      <c r="DFA747" s="169"/>
      <c r="DFB747" s="169"/>
      <c r="DFC747" s="169"/>
      <c r="DFD747" s="169"/>
      <c r="DFE747" s="169"/>
      <c r="DFF747" s="169"/>
      <c r="DFG747" s="169"/>
      <c r="DFH747" s="169"/>
      <c r="DFI747" s="169"/>
      <c r="DFJ747" s="169"/>
      <c r="DFK747" s="169"/>
      <c r="DFL747" s="169"/>
      <c r="DFM747" s="169"/>
      <c r="DFN747" s="169"/>
      <c r="DFO747" s="169"/>
      <c r="DFP747" s="169"/>
      <c r="DFQ747" s="546"/>
      <c r="DFR747" s="546"/>
      <c r="DFS747" s="546"/>
      <c r="DFT747" s="546"/>
      <c r="DFU747" s="546"/>
      <c r="DFV747" s="546"/>
      <c r="DFW747" s="546"/>
      <c r="DFX747" s="546"/>
      <c r="DFY747" s="546"/>
      <c r="DFZ747" s="546"/>
      <c r="DGA747" s="546"/>
      <c r="DGB747" s="546"/>
      <c r="DGC747" s="546"/>
      <c r="DGD747" s="546"/>
      <c r="DGE747" s="546"/>
      <c r="DGF747" s="546"/>
      <c r="DGG747" s="546"/>
      <c r="DGH747" s="546"/>
      <c r="DGI747" s="546"/>
      <c r="DGJ747" s="546"/>
      <c r="DGK747" s="546"/>
      <c r="DGL747" s="546"/>
      <c r="DGM747" s="546"/>
      <c r="DGN747" s="546"/>
      <c r="DGO747" s="89"/>
      <c r="DGP747" s="89"/>
      <c r="DGQ747" s="89"/>
      <c r="DGR747" s="89"/>
      <c r="DGS747" s="89"/>
      <c r="DGT747" s="546"/>
      <c r="DGU747" s="546"/>
      <c r="DGV747" s="89"/>
      <c r="DGW747" s="89"/>
      <c r="DGX747" s="546"/>
      <c r="DGY747" s="546"/>
      <c r="DGZ747" s="89"/>
      <c r="DHA747" s="89"/>
      <c r="DHB747" s="546"/>
      <c r="DHC747" s="546"/>
      <c r="DHD747" s="546"/>
      <c r="DHE747" s="546"/>
      <c r="DHF747" s="546"/>
      <c r="DHG747" s="546"/>
      <c r="DHH747" s="546"/>
      <c r="DHI747" s="89"/>
      <c r="DHJ747" s="89"/>
      <c r="DHK747" s="546"/>
      <c r="DHL747" s="546"/>
      <c r="DHM747" s="89"/>
      <c r="DHN747" s="89"/>
      <c r="DHO747" s="546"/>
      <c r="DHP747" s="546"/>
      <c r="DHQ747" s="546"/>
      <c r="DHR747" s="546"/>
      <c r="DHS747" s="546"/>
      <c r="DHT747" s="204"/>
      <c r="DHU747" s="108"/>
      <c r="DHV747" s="546"/>
      <c r="DHW747" s="546"/>
      <c r="DHX747" s="546"/>
      <c r="DHY747" s="546"/>
      <c r="DHZ747" s="546"/>
      <c r="DIA747" s="546"/>
      <c r="DIB747" s="546"/>
      <c r="DIC747" s="169"/>
      <c r="DID747" s="169"/>
      <c r="DIE747" s="169"/>
      <c r="DIF747" s="169"/>
      <c r="DIG747" s="169"/>
      <c r="DIH747" s="169"/>
      <c r="DII747" s="169"/>
      <c r="DIJ747" s="169"/>
      <c r="DIK747" s="169"/>
      <c r="DIL747" s="169"/>
      <c r="DIM747" s="169"/>
      <c r="DIN747" s="169"/>
      <c r="DIO747" s="169"/>
      <c r="DIP747" s="169"/>
      <c r="DIQ747" s="169"/>
      <c r="DIR747" s="169"/>
      <c r="DIS747" s="169"/>
      <c r="DIT747" s="169"/>
      <c r="DIU747" s="169"/>
      <c r="DIV747" s="169"/>
      <c r="DIW747" s="169"/>
      <c r="DIX747" s="169"/>
      <c r="DIY747" s="169"/>
      <c r="DIZ747" s="169"/>
      <c r="DJA747" s="169"/>
      <c r="DJB747" s="169"/>
      <c r="DJC747" s="169"/>
      <c r="DJD747" s="169"/>
      <c r="DJE747" s="169"/>
      <c r="DJF747" s="169"/>
      <c r="DJG747" s="169"/>
      <c r="DJH747" s="169"/>
      <c r="DJI747" s="169"/>
      <c r="DJJ747" s="169"/>
      <c r="DJK747" s="169"/>
      <c r="DJL747" s="169"/>
      <c r="DJM747" s="169"/>
      <c r="DJN747" s="169"/>
      <c r="DJO747" s="169"/>
      <c r="DJP747" s="169"/>
      <c r="DJQ747" s="169"/>
      <c r="DJR747" s="169"/>
      <c r="DJS747" s="169"/>
      <c r="DJT747" s="169"/>
      <c r="DJU747" s="546"/>
      <c r="DJV747" s="546"/>
      <c r="DJW747" s="546"/>
      <c r="DJX747" s="546"/>
      <c r="DJY747" s="546"/>
      <c r="DJZ747" s="546"/>
      <c r="DKA747" s="546"/>
      <c r="DKB747" s="546"/>
      <c r="DKC747" s="546"/>
      <c r="DKD747" s="546"/>
      <c r="DKE747" s="546"/>
      <c r="DKF747" s="546"/>
      <c r="DKG747" s="546"/>
      <c r="DKH747" s="546"/>
      <c r="DKI747" s="546"/>
      <c r="DKJ747" s="546"/>
      <c r="DKK747" s="546"/>
      <c r="DKL747" s="546"/>
      <c r="DKM747" s="546"/>
      <c r="DKN747" s="546"/>
      <c r="DKO747" s="546"/>
      <c r="DKP747" s="546"/>
      <c r="DKQ747" s="546"/>
      <c r="DKR747" s="546"/>
      <c r="DKS747" s="89"/>
      <c r="DKT747" s="89"/>
      <c r="DKU747" s="89"/>
      <c r="DKV747" s="89"/>
      <c r="DKW747" s="89"/>
      <c r="DKX747" s="546"/>
      <c r="DKY747" s="546"/>
      <c r="DKZ747" s="89"/>
      <c r="DLA747" s="89"/>
      <c r="DLB747" s="546"/>
      <c r="DLC747" s="546"/>
      <c r="DLD747" s="89"/>
      <c r="DLE747" s="89"/>
      <c r="DLF747" s="546"/>
      <c r="DLG747" s="546"/>
      <c r="DLH747" s="546"/>
      <c r="DLI747" s="546"/>
      <c r="DLJ747" s="546"/>
      <c r="DLK747" s="546"/>
      <c r="DLL747" s="546"/>
      <c r="DLM747" s="89"/>
      <c r="DLN747" s="89"/>
      <c r="DLO747" s="546"/>
      <c r="DLP747" s="546"/>
      <c r="DLQ747" s="89"/>
      <c r="DLR747" s="89"/>
      <c r="DLS747" s="546"/>
      <c r="DLT747" s="546"/>
      <c r="DLU747" s="546"/>
      <c r="DLV747" s="546"/>
      <c r="DLW747" s="546"/>
      <c r="DLX747" s="204"/>
      <c r="DLY747" s="108"/>
      <c r="DLZ747" s="546"/>
      <c r="DMA747" s="546"/>
      <c r="DMB747" s="546"/>
      <c r="DMC747" s="546"/>
      <c r="DMD747" s="546"/>
      <c r="DME747" s="546"/>
      <c r="DMF747" s="546"/>
      <c r="DMG747" s="169"/>
      <c r="DMH747" s="169"/>
      <c r="DMI747" s="169"/>
      <c r="DMJ747" s="169"/>
      <c r="DMK747" s="169"/>
      <c r="DML747" s="169"/>
      <c r="DMM747" s="169"/>
      <c r="DMN747" s="169"/>
      <c r="DMO747" s="169"/>
      <c r="DMP747" s="169"/>
      <c r="DMQ747" s="169"/>
      <c r="DMR747" s="169"/>
      <c r="DMS747" s="169"/>
      <c r="DMT747" s="169"/>
      <c r="DMU747" s="169"/>
      <c r="DMV747" s="169"/>
      <c r="DMW747" s="169"/>
      <c r="DMX747" s="169"/>
      <c r="DMY747" s="169"/>
      <c r="DMZ747" s="169"/>
      <c r="DNA747" s="169"/>
      <c r="DNB747" s="169"/>
      <c r="DNC747" s="169"/>
      <c r="DND747" s="169"/>
      <c r="DNE747" s="169"/>
      <c r="DNF747" s="169"/>
      <c r="DNG747" s="169"/>
      <c r="DNH747" s="169"/>
      <c r="DNI747" s="169"/>
      <c r="DNJ747" s="169"/>
      <c r="DNK747" s="169"/>
      <c r="DNL747" s="169"/>
      <c r="DNM747" s="169"/>
      <c r="DNN747" s="169"/>
      <c r="DNO747" s="169"/>
      <c r="DNP747" s="169"/>
      <c r="DNQ747" s="169"/>
      <c r="DNR747" s="169"/>
      <c r="DNS747" s="169"/>
      <c r="DNT747" s="169"/>
      <c r="DNU747" s="169"/>
      <c r="DNV747" s="169"/>
      <c r="DNW747" s="169"/>
      <c r="DNX747" s="169"/>
      <c r="DNY747" s="546"/>
      <c r="DNZ747" s="546"/>
      <c r="DOA747" s="546"/>
      <c r="DOB747" s="546"/>
      <c r="DOC747" s="546"/>
      <c r="DOD747" s="546"/>
      <c r="DOE747" s="546"/>
      <c r="DOF747" s="546"/>
      <c r="DOG747" s="546"/>
      <c r="DOH747" s="546"/>
      <c r="DOI747" s="546"/>
      <c r="DOJ747" s="546"/>
      <c r="DOK747" s="546"/>
      <c r="DOL747" s="546"/>
      <c r="DOM747" s="546"/>
      <c r="DON747" s="546"/>
      <c r="DOO747" s="546"/>
      <c r="DOP747" s="546"/>
      <c r="DOQ747" s="546"/>
      <c r="DOR747" s="546"/>
      <c r="DOS747" s="546"/>
      <c r="DOT747" s="546"/>
      <c r="DOU747" s="546"/>
      <c r="DOV747" s="546"/>
      <c r="DOW747" s="89"/>
      <c r="DOX747" s="89"/>
      <c r="DOY747" s="89"/>
      <c r="DOZ747" s="89"/>
      <c r="DPA747" s="89"/>
      <c r="DPB747" s="546"/>
      <c r="DPC747" s="546"/>
      <c r="DPD747" s="89"/>
      <c r="DPE747" s="89"/>
      <c r="DPF747" s="546"/>
      <c r="DPG747" s="546"/>
      <c r="DPH747" s="89"/>
      <c r="DPI747" s="89"/>
      <c r="DPJ747" s="546"/>
      <c r="DPK747" s="546"/>
      <c r="DPL747" s="546"/>
      <c r="DPM747" s="546"/>
      <c r="DPN747" s="546"/>
      <c r="DPO747" s="546"/>
      <c r="DPP747" s="546"/>
      <c r="DPQ747" s="89"/>
      <c r="DPR747" s="89"/>
      <c r="DPS747" s="546"/>
      <c r="DPT747" s="546"/>
      <c r="DPU747" s="89"/>
      <c r="DPV747" s="89"/>
      <c r="DPW747" s="546"/>
      <c r="DPX747" s="546"/>
      <c r="DPY747" s="546"/>
      <c r="DPZ747" s="546"/>
      <c r="DQA747" s="546"/>
      <c r="DQB747" s="204"/>
      <c r="DQC747" s="108"/>
      <c r="DQD747" s="546"/>
      <c r="DQE747" s="546"/>
      <c r="DQF747" s="546"/>
      <c r="DQG747" s="546"/>
      <c r="DQH747" s="546"/>
      <c r="DQI747" s="546"/>
      <c r="DQJ747" s="546"/>
      <c r="DQK747" s="169"/>
      <c r="DQL747" s="169"/>
      <c r="DQM747" s="169"/>
      <c r="DQN747" s="169"/>
      <c r="DQO747" s="169"/>
      <c r="DQP747" s="169"/>
      <c r="DQQ747" s="169"/>
      <c r="DQR747" s="169"/>
      <c r="DQS747" s="169"/>
      <c r="DQT747" s="169"/>
      <c r="DQU747" s="169"/>
      <c r="DQV747" s="169"/>
      <c r="DQW747" s="169"/>
      <c r="DQX747" s="169"/>
      <c r="DQY747" s="169"/>
      <c r="DQZ747" s="169"/>
      <c r="DRA747" s="169"/>
      <c r="DRB747" s="169"/>
      <c r="DRC747" s="169"/>
      <c r="DRD747" s="169"/>
      <c r="DRE747" s="169"/>
      <c r="DRF747" s="169"/>
      <c r="DRG747" s="169"/>
      <c r="DRH747" s="169"/>
      <c r="DRI747" s="169"/>
      <c r="DRJ747" s="169"/>
      <c r="DRK747" s="169"/>
      <c r="DRL747" s="169"/>
      <c r="DRM747" s="169"/>
      <c r="DRN747" s="169"/>
      <c r="DRO747" s="169"/>
      <c r="DRP747" s="169"/>
      <c r="DRQ747" s="169"/>
      <c r="DRR747" s="169"/>
      <c r="DRS747" s="169"/>
      <c r="DRT747" s="169"/>
      <c r="DRU747" s="169"/>
      <c r="DRV747" s="169"/>
      <c r="DRW747" s="169"/>
      <c r="DRX747" s="169"/>
      <c r="DRY747" s="169"/>
      <c r="DRZ747" s="169"/>
      <c r="DSA747" s="169"/>
      <c r="DSB747" s="169"/>
      <c r="DSC747" s="546"/>
      <c r="DSD747" s="546"/>
      <c r="DSE747" s="546"/>
      <c r="DSF747" s="546"/>
      <c r="DSG747" s="546"/>
      <c r="DSH747" s="546"/>
      <c r="DSI747" s="546"/>
      <c r="DSJ747" s="546"/>
      <c r="DSK747" s="546"/>
      <c r="DSL747" s="546"/>
      <c r="DSM747" s="546"/>
      <c r="DSN747" s="546"/>
      <c r="DSO747" s="546"/>
      <c r="DSP747" s="546"/>
      <c r="DSQ747" s="546"/>
      <c r="DSR747" s="546"/>
      <c r="DSS747" s="546"/>
      <c r="DST747" s="546"/>
      <c r="DSU747" s="546"/>
      <c r="DSV747" s="546"/>
      <c r="DSW747" s="546"/>
      <c r="DSX747" s="546"/>
      <c r="DSY747" s="546"/>
      <c r="DSZ747" s="546"/>
      <c r="DTA747" s="89"/>
      <c r="DTB747" s="89"/>
      <c r="DTC747" s="89"/>
      <c r="DTD747" s="89"/>
      <c r="DTE747" s="89"/>
      <c r="DTF747" s="546"/>
      <c r="DTG747" s="546"/>
      <c r="DTH747" s="89"/>
      <c r="DTI747" s="89"/>
      <c r="DTJ747" s="546"/>
      <c r="DTK747" s="546"/>
      <c r="DTL747" s="89"/>
      <c r="DTM747" s="89"/>
      <c r="DTN747" s="546"/>
      <c r="DTO747" s="546"/>
      <c r="DTP747" s="546"/>
      <c r="DTQ747" s="546"/>
      <c r="DTR747" s="546"/>
      <c r="DTS747" s="546"/>
      <c r="DTT747" s="546"/>
      <c r="DTU747" s="89"/>
      <c r="DTV747" s="89"/>
      <c r="DTW747" s="546"/>
      <c r="DTX747" s="546"/>
      <c r="DTY747" s="89"/>
      <c r="DTZ747" s="89"/>
      <c r="DUA747" s="546"/>
      <c r="DUB747" s="546"/>
      <c r="DUC747" s="546"/>
      <c r="DUD747" s="546"/>
      <c r="DUE747" s="546"/>
      <c r="DUF747" s="204"/>
      <c r="DUG747" s="108"/>
      <c r="DUH747" s="546"/>
      <c r="DUI747" s="546"/>
      <c r="DUJ747" s="546"/>
      <c r="DUK747" s="546"/>
      <c r="DUL747" s="546"/>
      <c r="DUM747" s="546"/>
      <c r="DUN747" s="546"/>
      <c r="DUO747" s="169"/>
      <c r="DUP747" s="169"/>
      <c r="DUQ747" s="169"/>
      <c r="DUR747" s="169"/>
      <c r="DUS747" s="169"/>
      <c r="DUT747" s="169"/>
      <c r="DUU747" s="169"/>
      <c r="DUV747" s="169"/>
      <c r="DUW747" s="169"/>
      <c r="DUX747" s="169"/>
      <c r="DUY747" s="169"/>
      <c r="DUZ747" s="169"/>
      <c r="DVA747" s="169"/>
      <c r="DVB747" s="169"/>
      <c r="DVC747" s="169"/>
      <c r="DVD747" s="169"/>
      <c r="DVE747" s="169"/>
      <c r="DVF747" s="169"/>
      <c r="DVG747" s="169"/>
      <c r="DVH747" s="169"/>
      <c r="DVI747" s="169"/>
      <c r="DVJ747" s="169"/>
      <c r="DVK747" s="169"/>
      <c r="DVL747" s="169"/>
      <c r="DVM747" s="169"/>
      <c r="DVN747" s="169"/>
      <c r="DVO747" s="169"/>
      <c r="DVP747" s="169"/>
      <c r="DVQ747" s="169"/>
      <c r="DVR747" s="169"/>
      <c r="DVS747" s="169"/>
      <c r="DVT747" s="169"/>
      <c r="DVU747" s="169"/>
      <c r="DVV747" s="169"/>
      <c r="DVW747" s="169"/>
      <c r="DVX747" s="169"/>
      <c r="DVY747" s="169"/>
      <c r="DVZ747" s="169"/>
      <c r="DWA747" s="169"/>
      <c r="DWB747" s="169"/>
      <c r="DWC747" s="169"/>
      <c r="DWD747" s="169"/>
      <c r="DWE747" s="169"/>
      <c r="DWF747" s="169"/>
      <c r="DWG747" s="546"/>
      <c r="DWH747" s="546"/>
      <c r="DWI747" s="546"/>
      <c r="DWJ747" s="546"/>
      <c r="DWK747" s="546"/>
      <c r="DWL747" s="546"/>
      <c r="DWM747" s="546"/>
      <c r="DWN747" s="546"/>
      <c r="DWO747" s="546"/>
      <c r="DWP747" s="546"/>
      <c r="DWQ747" s="546"/>
      <c r="DWR747" s="546"/>
      <c r="DWS747" s="546"/>
      <c r="DWT747" s="546"/>
      <c r="DWU747" s="546"/>
      <c r="DWV747" s="546"/>
      <c r="DWW747" s="546"/>
      <c r="DWX747" s="546"/>
      <c r="DWY747" s="546"/>
      <c r="DWZ747" s="546"/>
      <c r="DXA747" s="546"/>
      <c r="DXB747" s="546"/>
      <c r="DXC747" s="546"/>
      <c r="DXD747" s="546"/>
      <c r="DXE747" s="89"/>
      <c r="DXF747" s="89"/>
      <c r="DXG747" s="89"/>
      <c r="DXH747" s="89"/>
      <c r="DXI747" s="89"/>
      <c r="DXJ747" s="546"/>
      <c r="DXK747" s="546"/>
      <c r="DXL747" s="89"/>
      <c r="DXM747" s="89"/>
      <c r="DXN747" s="546"/>
      <c r="DXO747" s="546"/>
      <c r="DXP747" s="89"/>
      <c r="DXQ747" s="89"/>
      <c r="DXR747" s="546"/>
      <c r="DXS747" s="546"/>
      <c r="DXT747" s="546"/>
      <c r="DXU747" s="546"/>
      <c r="DXV747" s="546"/>
      <c r="DXW747" s="546"/>
      <c r="DXX747" s="546"/>
      <c r="DXY747" s="89"/>
      <c r="DXZ747" s="89"/>
      <c r="DYA747" s="546"/>
      <c r="DYB747" s="546"/>
      <c r="DYC747" s="89"/>
      <c r="DYD747" s="89"/>
      <c r="DYE747" s="546"/>
      <c r="DYF747" s="546"/>
      <c r="DYG747" s="546"/>
      <c r="DYH747" s="546"/>
      <c r="DYI747" s="546"/>
      <c r="DYJ747" s="204"/>
      <c r="DYK747" s="108"/>
      <c r="DYL747" s="546"/>
      <c r="DYM747" s="546"/>
      <c r="DYN747" s="546"/>
      <c r="DYO747" s="546"/>
      <c r="DYP747" s="546"/>
      <c r="DYQ747" s="546"/>
      <c r="DYR747" s="546"/>
      <c r="DYS747" s="169"/>
      <c r="DYT747" s="169"/>
      <c r="DYU747" s="169"/>
      <c r="DYV747" s="169"/>
      <c r="DYW747" s="169"/>
      <c r="DYX747" s="169"/>
      <c r="DYY747" s="169"/>
      <c r="DYZ747" s="169"/>
      <c r="DZA747" s="169"/>
      <c r="DZB747" s="169"/>
      <c r="DZC747" s="169"/>
      <c r="DZD747" s="169"/>
      <c r="DZE747" s="169"/>
      <c r="DZF747" s="169"/>
      <c r="DZG747" s="169"/>
      <c r="DZH747" s="169"/>
      <c r="DZI747" s="169"/>
      <c r="DZJ747" s="169"/>
      <c r="DZK747" s="169"/>
      <c r="DZL747" s="169"/>
      <c r="DZM747" s="169"/>
      <c r="DZN747" s="169"/>
      <c r="DZO747" s="169"/>
      <c r="DZP747" s="169"/>
      <c r="DZQ747" s="169"/>
      <c r="DZR747" s="169"/>
      <c r="DZS747" s="169"/>
      <c r="DZT747" s="169"/>
      <c r="DZU747" s="169"/>
      <c r="DZV747" s="169"/>
      <c r="DZW747" s="169"/>
      <c r="DZX747" s="169"/>
      <c r="DZY747" s="169"/>
      <c r="DZZ747" s="169"/>
      <c r="EAA747" s="169"/>
      <c r="EAB747" s="169"/>
      <c r="EAC747" s="169"/>
      <c r="EAD747" s="169"/>
      <c r="EAE747" s="169"/>
      <c r="EAF747" s="169"/>
      <c r="EAG747" s="169"/>
      <c r="EAH747" s="169"/>
      <c r="EAI747" s="169"/>
      <c r="EAJ747" s="169"/>
      <c r="EAK747" s="546"/>
      <c r="EAL747" s="546"/>
      <c r="EAM747" s="546"/>
      <c r="EAN747" s="546"/>
      <c r="EAO747" s="546"/>
      <c r="EAP747" s="546"/>
      <c r="EAQ747" s="546"/>
      <c r="EAR747" s="546"/>
      <c r="EAS747" s="546"/>
      <c r="EAT747" s="546"/>
      <c r="EAU747" s="546"/>
      <c r="EAV747" s="546"/>
      <c r="EAW747" s="546"/>
      <c r="EAX747" s="546"/>
      <c r="EAY747" s="546"/>
      <c r="EAZ747" s="546"/>
      <c r="EBA747" s="546"/>
      <c r="EBB747" s="546"/>
      <c r="EBC747" s="546"/>
      <c r="EBD747" s="546"/>
      <c r="EBE747" s="546"/>
      <c r="EBF747" s="546"/>
      <c r="EBG747" s="546"/>
      <c r="EBH747" s="546"/>
      <c r="EBI747" s="89"/>
      <c r="EBJ747" s="89"/>
      <c r="EBK747" s="89"/>
      <c r="EBL747" s="89"/>
      <c r="EBM747" s="89"/>
      <c r="EBN747" s="546"/>
      <c r="EBO747" s="546"/>
      <c r="EBP747" s="89"/>
      <c r="EBQ747" s="89"/>
      <c r="EBR747" s="546"/>
      <c r="EBS747" s="546"/>
      <c r="EBT747" s="89"/>
      <c r="EBU747" s="89"/>
      <c r="EBV747" s="546"/>
      <c r="EBW747" s="546"/>
      <c r="EBX747" s="546"/>
      <c r="EBY747" s="546"/>
      <c r="EBZ747" s="546"/>
      <c r="ECA747" s="546"/>
      <c r="ECB747" s="546"/>
      <c r="ECC747" s="89"/>
      <c r="ECD747" s="89"/>
      <c r="ECE747" s="546"/>
      <c r="ECF747" s="546"/>
      <c r="ECG747" s="89"/>
      <c r="ECH747" s="89"/>
      <c r="ECI747" s="546"/>
      <c r="ECJ747" s="546"/>
      <c r="ECK747" s="546"/>
      <c r="ECL747" s="546"/>
      <c r="ECM747" s="546"/>
      <c r="ECN747" s="204"/>
      <c r="ECO747" s="108"/>
      <c r="ECP747" s="546"/>
      <c r="ECQ747" s="546"/>
      <c r="ECR747" s="546"/>
      <c r="ECS747" s="546"/>
      <c r="ECT747" s="546"/>
      <c r="ECU747" s="546"/>
      <c r="ECV747" s="546"/>
      <c r="ECW747" s="169"/>
      <c r="ECX747" s="169"/>
      <c r="ECY747" s="169"/>
      <c r="ECZ747" s="169"/>
      <c r="EDA747" s="169"/>
      <c r="EDB747" s="169"/>
      <c r="EDC747" s="169"/>
      <c r="EDD747" s="169"/>
      <c r="EDE747" s="169"/>
      <c r="EDF747" s="169"/>
      <c r="EDG747" s="169"/>
      <c r="EDH747" s="169"/>
      <c r="EDI747" s="169"/>
      <c r="EDJ747" s="169"/>
      <c r="EDK747" s="169"/>
      <c r="EDL747" s="169"/>
      <c r="EDM747" s="169"/>
      <c r="EDN747" s="169"/>
      <c r="EDO747" s="169"/>
      <c r="EDP747" s="169"/>
      <c r="EDQ747" s="169"/>
      <c r="EDR747" s="169"/>
      <c r="EDS747" s="169"/>
      <c r="EDT747" s="169"/>
      <c r="EDU747" s="169"/>
      <c r="EDV747" s="169"/>
      <c r="EDW747" s="169"/>
      <c r="EDX747" s="169"/>
      <c r="EDY747" s="169"/>
      <c r="EDZ747" s="169"/>
      <c r="EEA747" s="169"/>
      <c r="EEB747" s="169"/>
      <c r="EEC747" s="169"/>
      <c r="EED747" s="169"/>
      <c r="EEE747" s="169"/>
      <c r="EEF747" s="169"/>
      <c r="EEG747" s="169"/>
      <c r="EEH747" s="169"/>
      <c r="EEI747" s="169"/>
      <c r="EEJ747" s="169"/>
      <c r="EEK747" s="169"/>
      <c r="EEL747" s="169"/>
      <c r="EEM747" s="169"/>
      <c r="EEN747" s="169"/>
      <c r="EEO747" s="546"/>
      <c r="EEP747" s="546"/>
      <c r="EEQ747" s="546"/>
      <c r="EER747" s="546"/>
      <c r="EES747" s="546"/>
      <c r="EET747" s="546"/>
      <c r="EEU747" s="546"/>
      <c r="EEV747" s="546"/>
      <c r="EEW747" s="546"/>
      <c r="EEX747" s="546"/>
      <c r="EEY747" s="546"/>
      <c r="EEZ747" s="546"/>
      <c r="EFA747" s="546"/>
      <c r="EFB747" s="546"/>
      <c r="EFC747" s="546"/>
      <c r="EFD747" s="546"/>
      <c r="EFE747" s="546"/>
      <c r="EFF747" s="546"/>
      <c r="EFG747" s="546"/>
      <c r="EFH747" s="546"/>
      <c r="EFI747" s="546"/>
      <c r="EFJ747" s="546"/>
      <c r="EFK747" s="546"/>
      <c r="EFL747" s="546"/>
      <c r="EFM747" s="89"/>
      <c r="EFN747" s="89"/>
      <c r="EFO747" s="89"/>
      <c r="EFP747" s="89"/>
      <c r="EFQ747" s="89"/>
      <c r="EFR747" s="546"/>
      <c r="EFS747" s="546"/>
      <c r="EFT747" s="89"/>
      <c r="EFU747" s="89"/>
      <c r="EFV747" s="546"/>
      <c r="EFW747" s="546"/>
      <c r="EFX747" s="89"/>
      <c r="EFY747" s="89"/>
      <c r="EFZ747" s="546"/>
      <c r="EGA747" s="546"/>
      <c r="EGB747" s="546"/>
      <c r="EGC747" s="546"/>
      <c r="EGD747" s="546"/>
      <c r="EGE747" s="546"/>
      <c r="EGF747" s="546"/>
      <c r="EGG747" s="89"/>
      <c r="EGH747" s="89"/>
      <c r="EGI747" s="546"/>
      <c r="EGJ747" s="546"/>
      <c r="EGK747" s="89"/>
      <c r="EGL747" s="89"/>
      <c r="EGM747" s="546"/>
      <c r="EGN747" s="546"/>
      <c r="EGO747" s="546"/>
      <c r="EGP747" s="546"/>
      <c r="EGQ747" s="546"/>
      <c r="EGR747" s="204"/>
      <c r="EGS747" s="108"/>
      <c r="EGT747" s="546"/>
      <c r="EGU747" s="546"/>
      <c r="EGV747" s="546"/>
      <c r="EGW747" s="546"/>
      <c r="EGX747" s="546"/>
      <c r="EGY747" s="546"/>
      <c r="EGZ747" s="546"/>
      <c r="EHA747" s="169"/>
      <c r="EHB747" s="169"/>
      <c r="EHC747" s="169"/>
      <c r="EHD747" s="169"/>
      <c r="EHE747" s="169"/>
      <c r="EHF747" s="169"/>
      <c r="EHG747" s="169"/>
      <c r="EHH747" s="169"/>
      <c r="EHI747" s="169"/>
      <c r="EHJ747" s="169"/>
      <c r="EHK747" s="169"/>
      <c r="EHL747" s="169"/>
      <c r="EHM747" s="169"/>
      <c r="EHN747" s="169"/>
      <c r="EHO747" s="169"/>
      <c r="EHP747" s="169"/>
      <c r="EHQ747" s="169"/>
      <c r="EHR747" s="169"/>
      <c r="EHS747" s="169"/>
      <c r="EHT747" s="169"/>
      <c r="EHU747" s="169"/>
      <c r="EHV747" s="169"/>
      <c r="EHW747" s="169"/>
      <c r="EHX747" s="169"/>
      <c r="EHY747" s="169"/>
      <c r="EHZ747" s="169"/>
      <c r="EIA747" s="169"/>
      <c r="EIB747" s="169"/>
      <c r="EIC747" s="169"/>
      <c r="EID747" s="169"/>
      <c r="EIE747" s="169"/>
      <c r="EIF747" s="169"/>
      <c r="EIG747" s="169"/>
      <c r="EIH747" s="169"/>
      <c r="EII747" s="169"/>
      <c r="EIJ747" s="169"/>
      <c r="EIK747" s="169"/>
      <c r="EIL747" s="169"/>
      <c r="EIM747" s="169"/>
      <c r="EIN747" s="169"/>
      <c r="EIO747" s="169"/>
      <c r="EIP747" s="169"/>
      <c r="EIQ747" s="169"/>
      <c r="EIR747" s="169"/>
      <c r="EIS747" s="546"/>
      <c r="EIT747" s="546"/>
      <c r="EIU747" s="546"/>
      <c r="EIV747" s="546"/>
      <c r="EIW747" s="546"/>
      <c r="EIX747" s="546"/>
      <c r="EIY747" s="546"/>
      <c r="EIZ747" s="546"/>
      <c r="EJA747" s="546"/>
      <c r="EJB747" s="546"/>
      <c r="EJC747" s="546"/>
      <c r="EJD747" s="546"/>
      <c r="EJE747" s="546"/>
      <c r="EJF747" s="546"/>
      <c r="EJG747" s="546"/>
      <c r="EJH747" s="546"/>
      <c r="EJI747" s="546"/>
      <c r="EJJ747" s="546"/>
      <c r="EJK747" s="546"/>
      <c r="EJL747" s="546"/>
      <c r="EJM747" s="546"/>
      <c r="EJN747" s="546"/>
      <c r="EJO747" s="546"/>
      <c r="EJP747" s="546"/>
      <c r="EJQ747" s="89"/>
      <c r="EJR747" s="89"/>
      <c r="EJS747" s="89"/>
      <c r="EJT747" s="89"/>
      <c r="EJU747" s="89"/>
      <c r="EJV747" s="546"/>
      <c r="EJW747" s="546"/>
      <c r="EJX747" s="89"/>
      <c r="EJY747" s="89"/>
      <c r="EJZ747" s="546"/>
      <c r="EKA747" s="546"/>
      <c r="EKB747" s="89"/>
      <c r="EKC747" s="89"/>
      <c r="EKD747" s="546"/>
      <c r="EKE747" s="546"/>
      <c r="EKF747" s="546"/>
      <c r="EKG747" s="546"/>
      <c r="EKH747" s="546"/>
      <c r="EKI747" s="546"/>
      <c r="EKJ747" s="546"/>
      <c r="EKK747" s="89"/>
      <c r="EKL747" s="89"/>
      <c r="EKM747" s="546"/>
      <c r="EKN747" s="546"/>
      <c r="EKO747" s="89"/>
      <c r="EKP747" s="89"/>
      <c r="EKQ747" s="546"/>
      <c r="EKR747" s="546"/>
      <c r="EKS747" s="546"/>
      <c r="EKT747" s="546"/>
      <c r="EKU747" s="546"/>
      <c r="EKV747" s="204"/>
      <c r="EKW747" s="108"/>
      <c r="EKX747" s="546"/>
      <c r="EKY747" s="546"/>
      <c r="EKZ747" s="546"/>
      <c r="ELA747" s="546"/>
      <c r="ELB747" s="546"/>
      <c r="ELC747" s="546"/>
      <c r="ELD747" s="546"/>
      <c r="ELE747" s="169"/>
      <c r="ELF747" s="169"/>
      <c r="ELG747" s="169"/>
      <c r="ELH747" s="169"/>
      <c r="ELI747" s="169"/>
      <c r="ELJ747" s="169"/>
      <c r="ELK747" s="169"/>
      <c r="ELL747" s="169"/>
      <c r="ELM747" s="169"/>
      <c r="ELN747" s="169"/>
      <c r="ELO747" s="169"/>
      <c r="ELP747" s="169"/>
      <c r="ELQ747" s="169"/>
      <c r="ELR747" s="169"/>
      <c r="ELS747" s="169"/>
      <c r="ELT747" s="169"/>
      <c r="ELU747" s="169"/>
      <c r="ELV747" s="169"/>
      <c r="ELW747" s="169"/>
      <c r="ELX747" s="169"/>
      <c r="ELY747" s="169"/>
      <c r="ELZ747" s="169"/>
      <c r="EMA747" s="169"/>
      <c r="EMB747" s="169"/>
      <c r="EMC747" s="169"/>
      <c r="EMD747" s="169"/>
      <c r="EME747" s="169"/>
      <c r="EMF747" s="169"/>
      <c r="EMG747" s="169"/>
      <c r="EMH747" s="169"/>
      <c r="EMI747" s="169"/>
      <c r="EMJ747" s="169"/>
      <c r="EMK747" s="169"/>
      <c r="EML747" s="169"/>
      <c r="EMM747" s="169"/>
      <c r="EMN747" s="169"/>
      <c r="EMO747" s="169"/>
      <c r="EMP747" s="169"/>
      <c r="EMQ747" s="169"/>
      <c r="EMR747" s="169"/>
      <c r="EMS747" s="169"/>
      <c r="EMT747" s="169"/>
      <c r="EMU747" s="169"/>
      <c r="EMV747" s="169"/>
      <c r="EMW747" s="546"/>
      <c r="EMX747" s="546"/>
      <c r="EMY747" s="546"/>
      <c r="EMZ747" s="546"/>
      <c r="ENA747" s="546"/>
      <c r="ENB747" s="546"/>
      <c r="ENC747" s="546"/>
      <c r="END747" s="546"/>
      <c r="ENE747" s="546"/>
      <c r="ENF747" s="546"/>
      <c r="ENG747" s="546"/>
      <c r="ENH747" s="546"/>
      <c r="ENI747" s="546"/>
      <c r="ENJ747" s="546"/>
      <c r="ENK747" s="546"/>
      <c r="ENL747" s="546"/>
      <c r="ENM747" s="546"/>
      <c r="ENN747" s="546"/>
      <c r="ENO747" s="546"/>
      <c r="ENP747" s="546"/>
      <c r="ENQ747" s="546"/>
      <c r="ENR747" s="546"/>
      <c r="ENS747" s="546"/>
      <c r="ENT747" s="546"/>
      <c r="ENU747" s="89"/>
      <c r="ENV747" s="89"/>
      <c r="ENW747" s="89"/>
      <c r="ENX747" s="89"/>
      <c r="ENY747" s="89"/>
      <c r="ENZ747" s="546"/>
      <c r="EOA747" s="546"/>
      <c r="EOB747" s="89"/>
      <c r="EOC747" s="89"/>
      <c r="EOD747" s="546"/>
      <c r="EOE747" s="546"/>
      <c r="EOF747" s="89"/>
      <c r="EOG747" s="89"/>
      <c r="EOH747" s="546"/>
      <c r="EOI747" s="546"/>
      <c r="EOJ747" s="546"/>
      <c r="EOK747" s="546"/>
      <c r="EOL747" s="546"/>
      <c r="EOM747" s="546"/>
      <c r="EON747" s="546"/>
      <c r="EOO747" s="89"/>
      <c r="EOP747" s="89"/>
      <c r="EOQ747" s="546"/>
      <c r="EOR747" s="546"/>
      <c r="EOS747" s="89"/>
      <c r="EOT747" s="89"/>
      <c r="EOU747" s="546"/>
      <c r="EOV747" s="546"/>
      <c r="EOW747" s="546"/>
      <c r="EOX747" s="546"/>
      <c r="EOY747" s="546"/>
      <c r="EOZ747" s="204"/>
      <c r="EPA747" s="108"/>
      <c r="EPB747" s="546"/>
      <c r="EPC747" s="546"/>
      <c r="EPD747" s="546"/>
      <c r="EPE747" s="546"/>
      <c r="EPF747" s="546"/>
      <c r="EPG747" s="546"/>
      <c r="EPH747" s="546"/>
      <c r="EPI747" s="169"/>
      <c r="EPJ747" s="169"/>
      <c r="EPK747" s="169"/>
      <c r="EPL747" s="169"/>
      <c r="EPM747" s="169"/>
      <c r="EPN747" s="169"/>
      <c r="EPO747" s="169"/>
      <c r="EPP747" s="169"/>
      <c r="EPQ747" s="169"/>
      <c r="EPR747" s="169"/>
      <c r="EPS747" s="169"/>
      <c r="EPT747" s="169"/>
      <c r="EPU747" s="169"/>
      <c r="EPV747" s="169"/>
      <c r="EPW747" s="169"/>
      <c r="EPX747" s="169"/>
      <c r="EPY747" s="169"/>
      <c r="EPZ747" s="169"/>
      <c r="EQA747" s="169"/>
      <c r="EQB747" s="169"/>
      <c r="EQC747" s="169"/>
      <c r="EQD747" s="169"/>
      <c r="EQE747" s="169"/>
      <c r="EQF747" s="169"/>
      <c r="EQG747" s="169"/>
      <c r="EQH747" s="169"/>
      <c r="EQI747" s="169"/>
      <c r="EQJ747" s="169"/>
      <c r="EQK747" s="169"/>
      <c r="EQL747" s="169"/>
      <c r="EQM747" s="169"/>
      <c r="EQN747" s="169"/>
      <c r="EQO747" s="169"/>
      <c r="EQP747" s="169"/>
      <c r="EQQ747" s="169"/>
      <c r="EQR747" s="169"/>
      <c r="EQS747" s="169"/>
      <c r="EQT747" s="169"/>
      <c r="EQU747" s="169"/>
      <c r="EQV747" s="169"/>
      <c r="EQW747" s="169"/>
      <c r="EQX747" s="169"/>
      <c r="EQY747" s="169"/>
      <c r="EQZ747" s="169"/>
      <c r="ERA747" s="546"/>
      <c r="ERB747" s="546"/>
      <c r="ERC747" s="546"/>
      <c r="ERD747" s="546"/>
      <c r="ERE747" s="546"/>
      <c r="ERF747" s="546"/>
      <c r="ERG747" s="546"/>
      <c r="ERH747" s="546"/>
      <c r="ERI747" s="546"/>
      <c r="ERJ747" s="546"/>
      <c r="ERK747" s="546"/>
      <c r="ERL747" s="546"/>
      <c r="ERM747" s="546"/>
      <c r="ERN747" s="546"/>
      <c r="ERO747" s="546"/>
      <c r="ERP747" s="546"/>
      <c r="ERQ747" s="546"/>
      <c r="ERR747" s="546"/>
      <c r="ERS747" s="546"/>
      <c r="ERT747" s="546"/>
      <c r="ERU747" s="546"/>
      <c r="ERV747" s="546"/>
      <c r="ERW747" s="546"/>
      <c r="ERX747" s="546"/>
      <c r="ERY747" s="89"/>
      <c r="ERZ747" s="89"/>
      <c r="ESA747" s="89"/>
      <c r="ESB747" s="89"/>
      <c r="ESC747" s="89"/>
      <c r="ESD747" s="546"/>
      <c r="ESE747" s="546"/>
      <c r="ESF747" s="89"/>
      <c r="ESG747" s="89"/>
      <c r="ESH747" s="546"/>
      <c r="ESI747" s="546"/>
      <c r="ESJ747" s="89"/>
      <c r="ESK747" s="89"/>
      <c r="ESL747" s="546"/>
      <c r="ESM747" s="546"/>
      <c r="ESN747" s="546"/>
      <c r="ESO747" s="546"/>
      <c r="ESP747" s="546"/>
      <c r="ESQ747" s="546"/>
      <c r="ESR747" s="546"/>
      <c r="ESS747" s="89"/>
      <c r="EST747" s="89"/>
      <c r="ESU747" s="546"/>
      <c r="ESV747" s="546"/>
      <c r="ESW747" s="89"/>
      <c r="ESX747" s="89"/>
      <c r="ESY747" s="546"/>
      <c r="ESZ747" s="546"/>
      <c r="ETA747" s="546"/>
      <c r="ETB747" s="546"/>
      <c r="ETC747" s="546"/>
      <c r="ETD747" s="204"/>
      <c r="ETE747" s="108"/>
      <c r="ETF747" s="546"/>
      <c r="ETG747" s="546"/>
      <c r="ETH747" s="546"/>
      <c r="ETI747" s="546"/>
      <c r="ETJ747" s="546"/>
      <c r="ETK747" s="546"/>
      <c r="ETL747" s="546"/>
      <c r="ETM747" s="169"/>
      <c r="ETN747" s="169"/>
      <c r="ETO747" s="169"/>
      <c r="ETP747" s="169"/>
      <c r="ETQ747" s="169"/>
      <c r="ETR747" s="169"/>
      <c r="ETS747" s="169"/>
      <c r="ETT747" s="169"/>
      <c r="ETU747" s="169"/>
      <c r="ETV747" s="169"/>
      <c r="ETW747" s="169"/>
      <c r="ETX747" s="169"/>
      <c r="ETY747" s="169"/>
      <c r="ETZ747" s="169"/>
      <c r="EUA747" s="169"/>
      <c r="EUB747" s="169"/>
      <c r="EUC747" s="169"/>
      <c r="EUD747" s="169"/>
      <c r="EUE747" s="169"/>
      <c r="EUF747" s="169"/>
      <c r="EUG747" s="169"/>
      <c r="EUH747" s="169"/>
      <c r="EUI747" s="169"/>
      <c r="EUJ747" s="169"/>
      <c r="EUK747" s="169"/>
      <c r="EUL747" s="169"/>
      <c r="EUM747" s="169"/>
      <c r="EUN747" s="169"/>
      <c r="EUO747" s="169"/>
      <c r="EUP747" s="169"/>
      <c r="EUQ747" s="169"/>
      <c r="EUR747" s="169"/>
      <c r="EUS747" s="169"/>
      <c r="EUT747" s="169"/>
      <c r="EUU747" s="169"/>
      <c r="EUV747" s="169"/>
      <c r="EUW747" s="169"/>
      <c r="EUX747" s="169"/>
      <c r="EUY747" s="169"/>
      <c r="EUZ747" s="169"/>
      <c r="EVA747" s="169"/>
      <c r="EVB747" s="169"/>
      <c r="EVC747" s="169"/>
      <c r="EVD747" s="169"/>
      <c r="EVE747" s="546"/>
      <c r="EVF747" s="546"/>
      <c r="EVG747" s="546"/>
      <c r="EVH747" s="546"/>
      <c r="EVI747" s="546"/>
      <c r="EVJ747" s="546"/>
      <c r="EVK747" s="546"/>
      <c r="EVL747" s="546"/>
      <c r="EVM747" s="546"/>
      <c r="EVN747" s="546"/>
      <c r="EVO747" s="546"/>
      <c r="EVP747" s="546"/>
      <c r="EVQ747" s="546"/>
      <c r="EVR747" s="546"/>
      <c r="EVS747" s="546"/>
      <c r="EVT747" s="546"/>
      <c r="EVU747" s="546"/>
      <c r="EVV747" s="546"/>
      <c r="EVW747" s="546"/>
      <c r="EVX747" s="546"/>
      <c r="EVY747" s="546"/>
      <c r="EVZ747" s="546"/>
      <c r="EWA747" s="546"/>
      <c r="EWB747" s="546"/>
      <c r="EWC747" s="89"/>
      <c r="EWD747" s="89"/>
      <c r="EWE747" s="89"/>
      <c r="EWF747" s="89"/>
      <c r="EWG747" s="89"/>
      <c r="EWH747" s="546"/>
      <c r="EWI747" s="546"/>
      <c r="EWJ747" s="89"/>
      <c r="EWK747" s="89"/>
      <c r="EWL747" s="546"/>
      <c r="EWM747" s="546"/>
      <c r="EWN747" s="89"/>
      <c r="EWO747" s="89"/>
      <c r="EWP747" s="546"/>
      <c r="EWQ747" s="546"/>
      <c r="EWR747" s="546"/>
      <c r="EWS747" s="546"/>
      <c r="EWT747" s="546"/>
      <c r="EWU747" s="546"/>
      <c r="EWV747" s="546"/>
      <c r="EWW747" s="89"/>
      <c r="EWX747" s="89"/>
      <c r="EWY747" s="546"/>
      <c r="EWZ747" s="546"/>
      <c r="EXA747" s="89"/>
      <c r="EXB747" s="89"/>
      <c r="EXC747" s="546"/>
      <c r="EXD747" s="546"/>
      <c r="EXE747" s="546"/>
      <c r="EXF747" s="546"/>
      <c r="EXG747" s="546"/>
      <c r="EXH747" s="204"/>
      <c r="EXI747" s="108"/>
      <c r="EXJ747" s="546"/>
      <c r="EXK747" s="546"/>
      <c r="EXL747" s="546"/>
      <c r="EXM747" s="546"/>
      <c r="EXN747" s="546"/>
      <c r="EXO747" s="546"/>
      <c r="EXP747" s="546"/>
      <c r="EXQ747" s="169"/>
      <c r="EXR747" s="169"/>
      <c r="EXS747" s="169"/>
      <c r="EXT747" s="169"/>
      <c r="EXU747" s="169"/>
      <c r="EXV747" s="169"/>
      <c r="EXW747" s="169"/>
      <c r="EXX747" s="169"/>
      <c r="EXY747" s="169"/>
      <c r="EXZ747" s="169"/>
      <c r="EYA747" s="169"/>
      <c r="EYB747" s="169"/>
      <c r="EYC747" s="169"/>
      <c r="EYD747" s="169"/>
      <c r="EYE747" s="169"/>
      <c r="EYF747" s="169"/>
      <c r="EYG747" s="169"/>
      <c r="EYH747" s="169"/>
      <c r="EYI747" s="169"/>
      <c r="EYJ747" s="169"/>
      <c r="EYK747" s="169"/>
      <c r="EYL747" s="169"/>
      <c r="EYM747" s="169"/>
      <c r="EYN747" s="169"/>
      <c r="EYO747" s="169"/>
      <c r="EYP747" s="169"/>
      <c r="EYQ747" s="169"/>
      <c r="EYR747" s="169"/>
      <c r="EYS747" s="169"/>
      <c r="EYT747" s="169"/>
      <c r="EYU747" s="169"/>
      <c r="EYV747" s="169"/>
      <c r="EYW747" s="169"/>
      <c r="EYX747" s="169"/>
      <c r="EYY747" s="169"/>
      <c r="EYZ747" s="169"/>
      <c r="EZA747" s="169"/>
      <c r="EZB747" s="169"/>
      <c r="EZC747" s="169"/>
      <c r="EZD747" s="169"/>
      <c r="EZE747" s="169"/>
      <c r="EZF747" s="169"/>
      <c r="EZG747" s="169"/>
      <c r="EZH747" s="169"/>
      <c r="EZI747" s="546"/>
      <c r="EZJ747" s="546"/>
      <c r="EZK747" s="546"/>
      <c r="EZL747" s="546"/>
      <c r="EZM747" s="546"/>
      <c r="EZN747" s="546"/>
      <c r="EZO747" s="546"/>
      <c r="EZP747" s="546"/>
      <c r="EZQ747" s="546"/>
      <c r="EZR747" s="546"/>
      <c r="EZS747" s="546"/>
      <c r="EZT747" s="546"/>
      <c r="EZU747" s="546"/>
      <c r="EZV747" s="546"/>
      <c r="EZW747" s="546"/>
      <c r="EZX747" s="546"/>
      <c r="EZY747" s="546"/>
      <c r="EZZ747" s="546"/>
      <c r="FAA747" s="546"/>
      <c r="FAB747" s="546"/>
      <c r="FAC747" s="546"/>
      <c r="FAD747" s="546"/>
      <c r="FAE747" s="546"/>
      <c r="FAF747" s="546"/>
      <c r="FAG747" s="89"/>
      <c r="FAH747" s="89"/>
      <c r="FAI747" s="89"/>
      <c r="FAJ747" s="89"/>
      <c r="FAK747" s="89"/>
      <c r="FAL747" s="546"/>
      <c r="FAM747" s="546"/>
      <c r="FAN747" s="89"/>
      <c r="FAO747" s="89"/>
      <c r="FAP747" s="546"/>
      <c r="FAQ747" s="546"/>
      <c r="FAR747" s="89"/>
      <c r="FAS747" s="89"/>
      <c r="FAT747" s="546"/>
      <c r="FAU747" s="546"/>
      <c r="FAV747" s="546"/>
      <c r="FAW747" s="546"/>
      <c r="FAX747" s="546"/>
      <c r="FAY747" s="546"/>
      <c r="FAZ747" s="546"/>
      <c r="FBA747" s="89"/>
      <c r="FBB747" s="89"/>
      <c r="FBC747" s="546"/>
      <c r="FBD747" s="546"/>
      <c r="FBE747" s="89"/>
      <c r="FBF747" s="89"/>
      <c r="FBG747" s="546"/>
      <c r="FBH747" s="546"/>
      <c r="FBI747" s="546"/>
      <c r="FBJ747" s="546"/>
      <c r="FBK747" s="546"/>
      <c r="FBL747" s="204"/>
      <c r="FBM747" s="108"/>
      <c r="FBN747" s="546"/>
      <c r="FBO747" s="546"/>
      <c r="FBP747" s="546"/>
      <c r="FBQ747" s="546"/>
      <c r="FBR747" s="546"/>
      <c r="FBS747" s="546"/>
      <c r="FBT747" s="546"/>
      <c r="FBU747" s="169"/>
      <c r="FBV747" s="169"/>
      <c r="FBW747" s="169"/>
      <c r="FBX747" s="169"/>
      <c r="FBY747" s="169"/>
      <c r="FBZ747" s="169"/>
      <c r="FCA747" s="169"/>
      <c r="FCB747" s="169"/>
      <c r="FCC747" s="169"/>
      <c r="FCD747" s="169"/>
      <c r="FCE747" s="169"/>
      <c r="FCF747" s="169"/>
      <c r="FCG747" s="169"/>
      <c r="FCH747" s="169"/>
      <c r="FCI747" s="169"/>
      <c r="FCJ747" s="169"/>
      <c r="FCK747" s="169"/>
      <c r="FCL747" s="169"/>
      <c r="FCM747" s="169"/>
      <c r="FCN747" s="169"/>
      <c r="FCO747" s="169"/>
      <c r="FCP747" s="169"/>
      <c r="FCQ747" s="169"/>
      <c r="FCR747" s="169"/>
      <c r="FCS747" s="169"/>
      <c r="FCT747" s="169"/>
      <c r="FCU747" s="169"/>
      <c r="FCV747" s="169"/>
      <c r="FCW747" s="169"/>
      <c r="FCX747" s="169"/>
      <c r="FCY747" s="169"/>
      <c r="FCZ747" s="169"/>
      <c r="FDA747" s="169"/>
      <c r="FDB747" s="169"/>
      <c r="FDC747" s="169"/>
      <c r="FDD747" s="169"/>
      <c r="FDE747" s="169"/>
      <c r="FDF747" s="169"/>
      <c r="FDG747" s="169"/>
      <c r="FDH747" s="169"/>
      <c r="FDI747" s="169"/>
      <c r="FDJ747" s="169"/>
      <c r="FDK747" s="169"/>
      <c r="FDL747" s="169"/>
      <c r="FDM747" s="546"/>
      <c r="FDN747" s="546"/>
      <c r="FDO747" s="546"/>
      <c r="FDP747" s="546"/>
      <c r="FDQ747" s="546"/>
      <c r="FDR747" s="546"/>
      <c r="FDS747" s="546"/>
      <c r="FDT747" s="546"/>
      <c r="FDU747" s="546"/>
      <c r="FDV747" s="546"/>
      <c r="FDW747" s="546"/>
      <c r="FDX747" s="546"/>
      <c r="FDY747" s="546"/>
      <c r="FDZ747" s="546"/>
      <c r="FEA747" s="546"/>
      <c r="FEB747" s="546"/>
      <c r="FEC747" s="546"/>
      <c r="FED747" s="546"/>
      <c r="FEE747" s="546"/>
      <c r="FEF747" s="546"/>
      <c r="FEG747" s="546"/>
      <c r="FEH747" s="546"/>
      <c r="FEI747" s="546"/>
      <c r="FEJ747" s="546"/>
      <c r="FEK747" s="89"/>
      <c r="FEL747" s="89"/>
      <c r="FEM747" s="89"/>
      <c r="FEN747" s="89"/>
      <c r="FEO747" s="89"/>
      <c r="FEP747" s="546"/>
      <c r="FEQ747" s="546"/>
      <c r="FER747" s="89"/>
      <c r="FES747" s="89"/>
      <c r="FET747" s="546"/>
      <c r="FEU747" s="546"/>
      <c r="FEV747" s="89"/>
      <c r="FEW747" s="89"/>
      <c r="FEX747" s="546"/>
      <c r="FEY747" s="546"/>
      <c r="FEZ747" s="546"/>
      <c r="FFA747" s="546"/>
      <c r="FFB747" s="546"/>
      <c r="FFC747" s="546"/>
      <c r="FFD747" s="546"/>
      <c r="FFE747" s="89"/>
      <c r="FFF747" s="89"/>
      <c r="FFG747" s="546"/>
      <c r="FFH747" s="546"/>
      <c r="FFI747" s="89"/>
      <c r="FFJ747" s="89"/>
      <c r="FFK747" s="546"/>
      <c r="FFL747" s="546"/>
      <c r="FFM747" s="546"/>
      <c r="FFN747" s="546"/>
      <c r="FFO747" s="546"/>
      <c r="FFP747" s="204"/>
      <c r="FFQ747" s="108"/>
      <c r="FFR747" s="546"/>
      <c r="FFS747" s="546"/>
      <c r="FFT747" s="546"/>
      <c r="FFU747" s="546"/>
      <c r="FFV747" s="546"/>
      <c r="FFW747" s="546"/>
      <c r="FFX747" s="546"/>
      <c r="FFY747" s="169"/>
      <c r="FFZ747" s="169"/>
      <c r="FGA747" s="169"/>
      <c r="FGB747" s="169"/>
      <c r="FGC747" s="169"/>
      <c r="FGD747" s="169"/>
      <c r="FGE747" s="169"/>
      <c r="FGF747" s="169"/>
      <c r="FGG747" s="169"/>
      <c r="FGH747" s="169"/>
      <c r="FGI747" s="169"/>
      <c r="FGJ747" s="169"/>
      <c r="FGK747" s="169"/>
      <c r="FGL747" s="169"/>
      <c r="FGM747" s="169"/>
      <c r="FGN747" s="169"/>
      <c r="FGO747" s="169"/>
      <c r="FGP747" s="169"/>
      <c r="FGQ747" s="169"/>
      <c r="FGR747" s="169"/>
      <c r="FGS747" s="169"/>
      <c r="FGT747" s="169"/>
      <c r="FGU747" s="169"/>
      <c r="FGV747" s="169"/>
      <c r="FGW747" s="169"/>
      <c r="FGX747" s="169"/>
      <c r="FGY747" s="169"/>
      <c r="FGZ747" s="169"/>
      <c r="FHA747" s="169"/>
      <c r="FHB747" s="169"/>
      <c r="FHC747" s="169"/>
      <c r="FHD747" s="169"/>
      <c r="FHE747" s="169"/>
      <c r="FHF747" s="169"/>
      <c r="FHG747" s="169"/>
      <c r="FHH747" s="169"/>
      <c r="FHI747" s="169"/>
      <c r="FHJ747" s="169"/>
      <c r="FHK747" s="169"/>
      <c r="FHL747" s="169"/>
      <c r="FHM747" s="169"/>
      <c r="FHN747" s="169"/>
      <c r="FHO747" s="169"/>
      <c r="FHP747" s="169"/>
      <c r="FHQ747" s="546"/>
      <c r="FHR747" s="546"/>
      <c r="FHS747" s="546"/>
      <c r="FHT747" s="546"/>
      <c r="FHU747" s="546"/>
      <c r="FHV747" s="546"/>
      <c r="FHW747" s="546"/>
      <c r="FHX747" s="546"/>
      <c r="FHY747" s="546"/>
      <c r="FHZ747" s="546"/>
      <c r="FIA747" s="546"/>
      <c r="FIB747" s="546"/>
      <c r="FIC747" s="546"/>
      <c r="FID747" s="546"/>
      <c r="FIE747" s="546"/>
      <c r="FIF747" s="546"/>
      <c r="FIG747" s="546"/>
      <c r="FIH747" s="546"/>
      <c r="FII747" s="546"/>
      <c r="FIJ747" s="546"/>
      <c r="FIK747" s="546"/>
      <c r="FIL747" s="546"/>
      <c r="FIM747" s="546"/>
      <c r="FIN747" s="546"/>
      <c r="FIO747" s="89"/>
      <c r="FIP747" s="89"/>
      <c r="FIQ747" s="89"/>
      <c r="FIR747" s="89"/>
      <c r="FIS747" s="89"/>
      <c r="FIT747" s="546"/>
      <c r="FIU747" s="546"/>
      <c r="FIV747" s="89"/>
      <c r="FIW747" s="89"/>
      <c r="FIX747" s="546"/>
      <c r="FIY747" s="546"/>
      <c r="FIZ747" s="89"/>
      <c r="FJA747" s="89"/>
      <c r="FJB747" s="546"/>
      <c r="FJC747" s="546"/>
      <c r="FJD747" s="546"/>
      <c r="FJE747" s="546"/>
      <c r="FJF747" s="546"/>
      <c r="FJG747" s="546"/>
      <c r="FJH747" s="546"/>
      <c r="FJI747" s="89"/>
      <c r="FJJ747" s="89"/>
      <c r="FJK747" s="546"/>
      <c r="FJL747" s="546"/>
      <c r="FJM747" s="89"/>
      <c r="FJN747" s="89"/>
      <c r="FJO747" s="546"/>
      <c r="FJP747" s="546"/>
      <c r="FJQ747" s="546"/>
      <c r="FJR747" s="546"/>
      <c r="FJS747" s="546"/>
      <c r="FJT747" s="204"/>
      <c r="FJU747" s="108"/>
      <c r="FJV747" s="546"/>
      <c r="FJW747" s="546"/>
      <c r="FJX747" s="546"/>
      <c r="FJY747" s="546"/>
      <c r="FJZ747" s="546"/>
      <c r="FKA747" s="546"/>
      <c r="FKB747" s="546"/>
      <c r="FKC747" s="169"/>
      <c r="FKD747" s="169"/>
      <c r="FKE747" s="169"/>
      <c r="FKF747" s="169"/>
      <c r="FKG747" s="169"/>
      <c r="FKH747" s="169"/>
      <c r="FKI747" s="169"/>
      <c r="FKJ747" s="169"/>
      <c r="FKK747" s="169"/>
      <c r="FKL747" s="169"/>
      <c r="FKM747" s="169"/>
      <c r="FKN747" s="169"/>
      <c r="FKO747" s="169"/>
      <c r="FKP747" s="169"/>
      <c r="FKQ747" s="169"/>
      <c r="FKR747" s="169"/>
      <c r="FKS747" s="169"/>
      <c r="FKT747" s="169"/>
      <c r="FKU747" s="169"/>
      <c r="FKV747" s="169"/>
      <c r="FKW747" s="169"/>
      <c r="FKX747" s="169"/>
      <c r="FKY747" s="169"/>
      <c r="FKZ747" s="169"/>
      <c r="FLA747" s="169"/>
      <c r="FLB747" s="169"/>
      <c r="FLC747" s="169"/>
      <c r="FLD747" s="169"/>
      <c r="FLE747" s="169"/>
      <c r="FLF747" s="169"/>
      <c r="FLG747" s="169"/>
      <c r="FLH747" s="169"/>
      <c r="FLI747" s="169"/>
      <c r="FLJ747" s="169"/>
      <c r="FLK747" s="169"/>
      <c r="FLL747" s="169"/>
      <c r="FLM747" s="169"/>
      <c r="FLN747" s="169"/>
      <c r="FLO747" s="169"/>
      <c r="FLP747" s="169"/>
      <c r="FLQ747" s="169"/>
      <c r="FLR747" s="169"/>
      <c r="FLS747" s="169"/>
      <c r="FLT747" s="169"/>
      <c r="FLU747" s="546"/>
      <c r="FLV747" s="546"/>
      <c r="FLW747" s="546"/>
      <c r="FLX747" s="546"/>
      <c r="FLY747" s="546"/>
      <c r="FLZ747" s="546"/>
      <c r="FMA747" s="546"/>
      <c r="FMB747" s="546"/>
      <c r="FMC747" s="546"/>
      <c r="FMD747" s="546"/>
      <c r="FME747" s="546"/>
      <c r="FMF747" s="546"/>
      <c r="FMG747" s="546"/>
      <c r="FMH747" s="546"/>
      <c r="FMI747" s="546"/>
      <c r="FMJ747" s="546"/>
      <c r="FMK747" s="546"/>
      <c r="FML747" s="546"/>
      <c r="FMM747" s="546"/>
      <c r="FMN747" s="546"/>
      <c r="FMO747" s="546"/>
      <c r="FMP747" s="546"/>
      <c r="FMQ747" s="546"/>
      <c r="FMR747" s="546"/>
      <c r="FMS747" s="89"/>
      <c r="FMT747" s="89"/>
      <c r="FMU747" s="89"/>
      <c r="FMV747" s="89"/>
      <c r="FMW747" s="89"/>
      <c r="FMX747" s="546"/>
      <c r="FMY747" s="546"/>
      <c r="FMZ747" s="89"/>
      <c r="FNA747" s="89"/>
      <c r="FNB747" s="546"/>
      <c r="FNC747" s="546"/>
      <c r="FND747" s="89"/>
      <c r="FNE747" s="89"/>
      <c r="FNF747" s="546"/>
      <c r="FNG747" s="546"/>
      <c r="FNH747" s="546"/>
      <c r="FNI747" s="546"/>
      <c r="FNJ747" s="546"/>
      <c r="FNK747" s="546"/>
      <c r="FNL747" s="546"/>
      <c r="FNM747" s="89"/>
      <c r="FNN747" s="89"/>
      <c r="FNO747" s="546"/>
      <c r="FNP747" s="546"/>
      <c r="FNQ747" s="89"/>
      <c r="FNR747" s="89"/>
      <c r="FNS747" s="546"/>
      <c r="FNT747" s="546"/>
      <c r="FNU747" s="546"/>
      <c r="FNV747" s="546"/>
      <c r="FNW747" s="546"/>
      <c r="FNX747" s="204"/>
      <c r="FNY747" s="108"/>
      <c r="FNZ747" s="546"/>
      <c r="FOA747" s="546"/>
      <c r="FOB747" s="546"/>
      <c r="FOC747" s="546"/>
      <c r="FOD747" s="546"/>
      <c r="FOE747" s="546"/>
      <c r="FOF747" s="546"/>
      <c r="FOG747" s="169"/>
      <c r="FOH747" s="169"/>
      <c r="FOI747" s="169"/>
      <c r="FOJ747" s="169"/>
      <c r="FOK747" s="169"/>
      <c r="FOL747" s="169"/>
      <c r="FOM747" s="169"/>
      <c r="FON747" s="169"/>
      <c r="FOO747" s="169"/>
      <c r="FOP747" s="169"/>
      <c r="FOQ747" s="169"/>
      <c r="FOR747" s="169"/>
      <c r="FOS747" s="169"/>
      <c r="FOT747" s="169"/>
      <c r="FOU747" s="169"/>
      <c r="FOV747" s="169"/>
      <c r="FOW747" s="169"/>
      <c r="FOX747" s="169"/>
      <c r="FOY747" s="169"/>
      <c r="FOZ747" s="169"/>
      <c r="FPA747" s="169"/>
      <c r="FPB747" s="169"/>
      <c r="FPC747" s="169"/>
      <c r="FPD747" s="169"/>
      <c r="FPE747" s="169"/>
      <c r="FPF747" s="169"/>
      <c r="FPG747" s="169"/>
      <c r="FPH747" s="169"/>
      <c r="FPI747" s="169"/>
      <c r="FPJ747" s="169"/>
      <c r="FPK747" s="169"/>
      <c r="FPL747" s="169"/>
      <c r="FPM747" s="169"/>
      <c r="FPN747" s="169"/>
      <c r="FPO747" s="169"/>
      <c r="FPP747" s="169"/>
      <c r="FPQ747" s="169"/>
      <c r="FPR747" s="169"/>
      <c r="FPS747" s="169"/>
      <c r="FPT747" s="169"/>
      <c r="FPU747" s="169"/>
      <c r="FPV747" s="169"/>
      <c r="FPW747" s="169"/>
      <c r="FPX747" s="169"/>
      <c r="FPY747" s="546"/>
      <c r="FPZ747" s="546"/>
      <c r="FQA747" s="546"/>
      <c r="FQB747" s="546"/>
      <c r="FQC747" s="546"/>
      <c r="FQD747" s="546"/>
      <c r="FQE747" s="546"/>
      <c r="FQF747" s="546"/>
      <c r="FQG747" s="546"/>
      <c r="FQH747" s="546"/>
      <c r="FQI747" s="546"/>
      <c r="FQJ747" s="546"/>
      <c r="FQK747" s="546"/>
      <c r="FQL747" s="546"/>
      <c r="FQM747" s="546"/>
      <c r="FQN747" s="546"/>
      <c r="FQO747" s="546"/>
      <c r="FQP747" s="546"/>
      <c r="FQQ747" s="546"/>
      <c r="FQR747" s="546"/>
      <c r="FQS747" s="546"/>
      <c r="FQT747" s="546"/>
      <c r="FQU747" s="546"/>
      <c r="FQV747" s="546"/>
      <c r="FQW747" s="89"/>
      <c r="FQX747" s="89"/>
      <c r="FQY747" s="89"/>
      <c r="FQZ747" s="89"/>
      <c r="FRA747" s="89"/>
      <c r="FRB747" s="546"/>
      <c r="FRC747" s="546"/>
      <c r="FRD747" s="89"/>
      <c r="FRE747" s="89"/>
      <c r="FRF747" s="546"/>
      <c r="FRG747" s="546"/>
      <c r="FRH747" s="89"/>
      <c r="FRI747" s="89"/>
      <c r="FRJ747" s="546"/>
      <c r="FRK747" s="546"/>
      <c r="FRL747" s="546"/>
      <c r="FRM747" s="546"/>
      <c r="FRN747" s="546"/>
      <c r="FRO747" s="546"/>
      <c r="FRP747" s="546"/>
      <c r="FRQ747" s="89"/>
      <c r="FRR747" s="89"/>
      <c r="FRS747" s="546"/>
      <c r="FRT747" s="546"/>
      <c r="FRU747" s="89"/>
      <c r="FRV747" s="89"/>
      <c r="FRW747" s="546"/>
      <c r="FRX747" s="546"/>
      <c r="FRY747" s="546"/>
      <c r="FRZ747" s="546"/>
      <c r="FSA747" s="546"/>
      <c r="FSB747" s="204"/>
      <c r="FSC747" s="108"/>
      <c r="FSD747" s="546"/>
      <c r="FSE747" s="546"/>
      <c r="FSF747" s="546"/>
      <c r="FSG747" s="546"/>
      <c r="FSH747" s="546"/>
      <c r="FSI747" s="546"/>
      <c r="FSJ747" s="546"/>
      <c r="FSK747" s="169"/>
      <c r="FSL747" s="169"/>
      <c r="FSM747" s="169"/>
      <c r="FSN747" s="169"/>
      <c r="FSO747" s="169"/>
      <c r="FSP747" s="169"/>
      <c r="FSQ747" s="169"/>
      <c r="FSR747" s="169"/>
      <c r="FSS747" s="169"/>
      <c r="FST747" s="169"/>
      <c r="FSU747" s="169"/>
      <c r="FSV747" s="169"/>
      <c r="FSW747" s="169"/>
      <c r="FSX747" s="169"/>
      <c r="FSY747" s="169"/>
      <c r="FSZ747" s="169"/>
      <c r="FTA747" s="169"/>
      <c r="FTB747" s="169"/>
      <c r="FTC747" s="169"/>
      <c r="FTD747" s="169"/>
      <c r="FTE747" s="169"/>
      <c r="FTF747" s="169"/>
      <c r="FTG747" s="169"/>
      <c r="FTH747" s="169"/>
      <c r="FTI747" s="169"/>
      <c r="FTJ747" s="169"/>
      <c r="FTK747" s="169"/>
      <c r="FTL747" s="169"/>
      <c r="FTM747" s="169"/>
      <c r="FTN747" s="169"/>
      <c r="FTO747" s="169"/>
      <c r="FTP747" s="169"/>
      <c r="FTQ747" s="169"/>
      <c r="FTR747" s="169"/>
      <c r="FTS747" s="169"/>
      <c r="FTT747" s="169"/>
      <c r="FTU747" s="169"/>
      <c r="FTV747" s="169"/>
      <c r="FTW747" s="169"/>
      <c r="FTX747" s="169"/>
      <c r="FTY747" s="169"/>
      <c r="FTZ747" s="169"/>
      <c r="FUA747" s="169"/>
      <c r="FUB747" s="169"/>
      <c r="FUC747" s="546"/>
      <c r="FUD747" s="546"/>
      <c r="FUE747" s="546"/>
      <c r="FUF747" s="546"/>
      <c r="FUG747" s="546"/>
      <c r="FUH747" s="546"/>
      <c r="FUI747" s="546"/>
      <c r="FUJ747" s="546"/>
      <c r="FUK747" s="546"/>
      <c r="FUL747" s="546"/>
      <c r="FUM747" s="546"/>
      <c r="FUN747" s="546"/>
      <c r="FUO747" s="546"/>
      <c r="FUP747" s="546"/>
      <c r="FUQ747" s="546"/>
      <c r="FUR747" s="546"/>
      <c r="FUS747" s="546"/>
      <c r="FUT747" s="546"/>
      <c r="FUU747" s="546"/>
      <c r="FUV747" s="546"/>
      <c r="FUW747" s="546"/>
      <c r="FUX747" s="546"/>
      <c r="FUY747" s="546"/>
      <c r="FUZ747" s="546"/>
      <c r="FVA747" s="89"/>
      <c r="FVB747" s="89"/>
      <c r="FVC747" s="89"/>
      <c r="FVD747" s="89"/>
      <c r="FVE747" s="89"/>
      <c r="FVF747" s="546"/>
      <c r="FVG747" s="546"/>
      <c r="FVH747" s="89"/>
      <c r="FVI747" s="89"/>
      <c r="FVJ747" s="546"/>
      <c r="FVK747" s="546"/>
      <c r="FVL747" s="89"/>
      <c r="FVM747" s="89"/>
      <c r="FVN747" s="546"/>
      <c r="FVO747" s="546"/>
      <c r="FVP747" s="546"/>
      <c r="FVQ747" s="546"/>
      <c r="FVR747" s="546"/>
      <c r="FVS747" s="546"/>
      <c r="FVT747" s="546"/>
      <c r="FVU747" s="89"/>
      <c r="FVV747" s="89"/>
      <c r="FVW747" s="546"/>
      <c r="FVX747" s="546"/>
      <c r="FVY747" s="89"/>
      <c r="FVZ747" s="89"/>
      <c r="FWA747" s="546"/>
      <c r="FWB747" s="546"/>
      <c r="FWC747" s="546"/>
      <c r="FWD747" s="546"/>
      <c r="FWE747" s="546"/>
      <c r="FWF747" s="204"/>
      <c r="FWG747" s="108"/>
      <c r="FWH747" s="546"/>
      <c r="FWI747" s="546"/>
      <c r="FWJ747" s="546"/>
      <c r="FWK747" s="546"/>
      <c r="FWL747" s="546"/>
      <c r="FWM747" s="546"/>
      <c r="FWN747" s="546"/>
      <c r="FWO747" s="169"/>
      <c r="FWP747" s="169"/>
      <c r="FWQ747" s="169"/>
      <c r="FWR747" s="169"/>
      <c r="FWS747" s="169"/>
      <c r="FWT747" s="169"/>
      <c r="FWU747" s="169"/>
      <c r="FWV747" s="169"/>
      <c r="FWW747" s="169"/>
      <c r="FWX747" s="169"/>
      <c r="FWY747" s="169"/>
      <c r="FWZ747" s="169"/>
      <c r="FXA747" s="169"/>
      <c r="FXB747" s="169"/>
      <c r="FXC747" s="169"/>
      <c r="FXD747" s="169"/>
      <c r="FXE747" s="169"/>
      <c r="FXF747" s="169"/>
      <c r="FXG747" s="169"/>
      <c r="FXH747" s="169"/>
      <c r="FXI747" s="169"/>
      <c r="FXJ747" s="169"/>
      <c r="FXK747" s="169"/>
      <c r="FXL747" s="169"/>
      <c r="FXM747" s="169"/>
      <c r="FXN747" s="169"/>
      <c r="FXO747" s="169"/>
      <c r="FXP747" s="169"/>
      <c r="FXQ747" s="169"/>
      <c r="FXR747" s="169"/>
      <c r="FXS747" s="169"/>
      <c r="FXT747" s="169"/>
      <c r="FXU747" s="169"/>
      <c r="FXV747" s="169"/>
      <c r="FXW747" s="169"/>
      <c r="FXX747" s="169"/>
      <c r="FXY747" s="169"/>
      <c r="FXZ747" s="169"/>
      <c r="FYA747" s="169"/>
      <c r="FYB747" s="169"/>
      <c r="FYC747" s="169"/>
      <c r="FYD747" s="169"/>
      <c r="FYE747" s="169"/>
      <c r="FYF747" s="169"/>
      <c r="FYG747" s="546"/>
      <c r="FYH747" s="546"/>
      <c r="FYI747" s="546"/>
      <c r="FYJ747" s="546"/>
      <c r="FYK747" s="546"/>
      <c r="FYL747" s="546"/>
      <c r="FYM747" s="546"/>
      <c r="FYN747" s="546"/>
      <c r="FYO747" s="546"/>
      <c r="FYP747" s="546"/>
      <c r="FYQ747" s="546"/>
      <c r="FYR747" s="546"/>
      <c r="FYS747" s="546"/>
      <c r="FYT747" s="546"/>
      <c r="FYU747" s="546"/>
      <c r="FYV747" s="546"/>
      <c r="FYW747" s="546"/>
      <c r="FYX747" s="546"/>
      <c r="FYY747" s="546"/>
      <c r="FYZ747" s="546"/>
      <c r="FZA747" s="546"/>
      <c r="FZB747" s="546"/>
      <c r="FZC747" s="546"/>
      <c r="FZD747" s="546"/>
      <c r="FZE747" s="89"/>
      <c r="FZF747" s="89"/>
      <c r="FZG747" s="89"/>
      <c r="FZH747" s="89"/>
      <c r="FZI747" s="89"/>
      <c r="FZJ747" s="546"/>
      <c r="FZK747" s="546"/>
      <c r="FZL747" s="89"/>
      <c r="FZM747" s="89"/>
      <c r="FZN747" s="546"/>
      <c r="FZO747" s="546"/>
      <c r="FZP747" s="89"/>
      <c r="FZQ747" s="89"/>
      <c r="FZR747" s="546"/>
      <c r="FZS747" s="546"/>
      <c r="FZT747" s="546"/>
      <c r="FZU747" s="546"/>
      <c r="FZV747" s="546"/>
      <c r="FZW747" s="546"/>
      <c r="FZX747" s="546"/>
      <c r="FZY747" s="89"/>
      <c r="FZZ747" s="89"/>
      <c r="GAA747" s="546"/>
      <c r="GAB747" s="546"/>
      <c r="GAC747" s="89"/>
      <c r="GAD747" s="89"/>
      <c r="GAE747" s="546"/>
      <c r="GAF747" s="546"/>
      <c r="GAG747" s="546"/>
      <c r="GAH747" s="546"/>
      <c r="GAI747" s="546"/>
      <c r="GAJ747" s="204"/>
      <c r="GAK747" s="108"/>
      <c r="GAL747" s="546"/>
      <c r="GAM747" s="546"/>
      <c r="GAN747" s="546"/>
      <c r="GAO747" s="546"/>
      <c r="GAP747" s="546"/>
      <c r="GAQ747" s="546"/>
      <c r="GAR747" s="546"/>
      <c r="GAS747" s="169"/>
      <c r="GAT747" s="169"/>
      <c r="GAU747" s="169"/>
      <c r="GAV747" s="169"/>
      <c r="GAW747" s="169"/>
      <c r="GAX747" s="169"/>
      <c r="GAY747" s="169"/>
      <c r="GAZ747" s="169"/>
      <c r="GBA747" s="169"/>
      <c r="GBB747" s="169"/>
      <c r="GBC747" s="169"/>
      <c r="GBD747" s="169"/>
      <c r="GBE747" s="169"/>
      <c r="GBF747" s="169"/>
      <c r="GBG747" s="169"/>
      <c r="GBH747" s="169"/>
      <c r="GBI747" s="169"/>
      <c r="GBJ747" s="169"/>
      <c r="GBK747" s="169"/>
      <c r="GBL747" s="169"/>
      <c r="GBM747" s="169"/>
      <c r="GBN747" s="169"/>
      <c r="GBO747" s="169"/>
      <c r="GBP747" s="169"/>
      <c r="GBQ747" s="169"/>
      <c r="GBR747" s="169"/>
      <c r="GBS747" s="169"/>
      <c r="GBT747" s="169"/>
      <c r="GBU747" s="169"/>
      <c r="GBV747" s="169"/>
      <c r="GBW747" s="169"/>
      <c r="GBX747" s="169"/>
      <c r="GBY747" s="169"/>
      <c r="GBZ747" s="169"/>
      <c r="GCA747" s="169"/>
      <c r="GCB747" s="169"/>
      <c r="GCC747" s="169"/>
      <c r="GCD747" s="169"/>
      <c r="GCE747" s="169"/>
      <c r="GCF747" s="169"/>
      <c r="GCG747" s="169"/>
      <c r="GCH747" s="169"/>
      <c r="GCI747" s="169"/>
      <c r="GCJ747" s="169"/>
      <c r="GCK747" s="546"/>
      <c r="GCL747" s="546"/>
      <c r="GCM747" s="546"/>
      <c r="GCN747" s="546"/>
      <c r="GCO747" s="546"/>
      <c r="GCP747" s="546"/>
      <c r="GCQ747" s="546"/>
      <c r="GCR747" s="546"/>
      <c r="GCS747" s="546"/>
      <c r="GCT747" s="546"/>
      <c r="GCU747" s="546"/>
      <c r="GCV747" s="546"/>
      <c r="GCW747" s="546"/>
      <c r="GCX747" s="546"/>
      <c r="GCY747" s="546"/>
      <c r="GCZ747" s="546"/>
      <c r="GDA747" s="546"/>
      <c r="GDB747" s="546"/>
      <c r="GDC747" s="546"/>
      <c r="GDD747" s="546"/>
      <c r="GDE747" s="546"/>
      <c r="GDF747" s="546"/>
      <c r="GDG747" s="546"/>
      <c r="GDH747" s="546"/>
      <c r="GDI747" s="89"/>
      <c r="GDJ747" s="89"/>
      <c r="GDK747" s="89"/>
      <c r="GDL747" s="89"/>
      <c r="GDM747" s="89"/>
      <c r="GDN747" s="546"/>
      <c r="GDO747" s="546"/>
      <c r="GDP747" s="89"/>
      <c r="GDQ747" s="89"/>
      <c r="GDR747" s="546"/>
      <c r="GDS747" s="546"/>
      <c r="GDT747" s="89"/>
      <c r="GDU747" s="89"/>
      <c r="GDV747" s="546"/>
      <c r="GDW747" s="546"/>
      <c r="GDX747" s="546"/>
      <c r="GDY747" s="546"/>
      <c r="GDZ747" s="546"/>
      <c r="GEA747" s="546"/>
      <c r="GEB747" s="546"/>
      <c r="GEC747" s="89"/>
      <c r="GED747" s="89"/>
      <c r="GEE747" s="546"/>
      <c r="GEF747" s="546"/>
      <c r="GEG747" s="89"/>
      <c r="GEH747" s="89"/>
      <c r="GEI747" s="546"/>
      <c r="GEJ747" s="546"/>
      <c r="GEK747" s="546"/>
      <c r="GEL747" s="546"/>
      <c r="GEM747" s="546"/>
      <c r="GEN747" s="204"/>
      <c r="GEO747" s="108"/>
      <c r="GEP747" s="546"/>
      <c r="GEQ747" s="546"/>
      <c r="GER747" s="546"/>
      <c r="GES747" s="546"/>
      <c r="GET747" s="546"/>
      <c r="GEU747" s="546"/>
      <c r="GEV747" s="546"/>
      <c r="GEW747" s="169"/>
      <c r="GEX747" s="169"/>
      <c r="GEY747" s="169"/>
      <c r="GEZ747" s="169"/>
      <c r="GFA747" s="169"/>
      <c r="GFB747" s="169"/>
      <c r="GFC747" s="169"/>
      <c r="GFD747" s="169"/>
      <c r="GFE747" s="169"/>
      <c r="GFF747" s="169"/>
      <c r="GFG747" s="169"/>
      <c r="GFH747" s="169"/>
      <c r="GFI747" s="169"/>
      <c r="GFJ747" s="169"/>
      <c r="GFK747" s="169"/>
      <c r="GFL747" s="169"/>
      <c r="GFM747" s="169"/>
      <c r="GFN747" s="169"/>
      <c r="GFO747" s="169"/>
      <c r="GFP747" s="169"/>
      <c r="GFQ747" s="169"/>
      <c r="GFR747" s="169"/>
      <c r="GFS747" s="169"/>
      <c r="GFT747" s="169"/>
      <c r="GFU747" s="169"/>
      <c r="GFV747" s="169"/>
      <c r="GFW747" s="169"/>
      <c r="GFX747" s="169"/>
      <c r="GFY747" s="169"/>
      <c r="GFZ747" s="169"/>
      <c r="GGA747" s="169"/>
      <c r="GGB747" s="169"/>
      <c r="GGC747" s="169"/>
      <c r="GGD747" s="169"/>
      <c r="GGE747" s="169"/>
      <c r="GGF747" s="169"/>
      <c r="GGG747" s="169"/>
      <c r="GGH747" s="169"/>
      <c r="GGI747" s="169"/>
      <c r="GGJ747" s="169"/>
      <c r="GGK747" s="169"/>
      <c r="GGL747" s="169"/>
      <c r="GGM747" s="169"/>
      <c r="GGN747" s="169"/>
      <c r="GGO747" s="546"/>
      <c r="GGP747" s="546"/>
      <c r="GGQ747" s="546"/>
      <c r="GGR747" s="546"/>
      <c r="GGS747" s="546"/>
      <c r="GGT747" s="546"/>
      <c r="GGU747" s="546"/>
      <c r="GGV747" s="546"/>
      <c r="GGW747" s="546"/>
      <c r="GGX747" s="546"/>
      <c r="GGY747" s="546"/>
      <c r="GGZ747" s="546"/>
      <c r="GHA747" s="546"/>
      <c r="GHB747" s="546"/>
      <c r="GHC747" s="546"/>
      <c r="GHD747" s="546"/>
      <c r="GHE747" s="546"/>
      <c r="GHF747" s="546"/>
      <c r="GHG747" s="546"/>
      <c r="GHH747" s="546"/>
      <c r="GHI747" s="546"/>
      <c r="GHJ747" s="546"/>
      <c r="GHK747" s="546"/>
      <c r="GHL747" s="546"/>
      <c r="GHM747" s="89"/>
      <c r="GHN747" s="89"/>
      <c r="GHO747" s="89"/>
      <c r="GHP747" s="89"/>
      <c r="GHQ747" s="89"/>
      <c r="GHR747" s="546"/>
      <c r="GHS747" s="546"/>
      <c r="GHT747" s="89"/>
      <c r="GHU747" s="89"/>
      <c r="GHV747" s="546"/>
      <c r="GHW747" s="546"/>
      <c r="GHX747" s="89"/>
      <c r="GHY747" s="89"/>
      <c r="GHZ747" s="546"/>
      <c r="GIA747" s="546"/>
      <c r="GIB747" s="546"/>
      <c r="GIC747" s="546"/>
      <c r="GID747" s="546"/>
      <c r="GIE747" s="546"/>
      <c r="GIF747" s="546"/>
      <c r="GIG747" s="89"/>
      <c r="GIH747" s="89"/>
      <c r="GII747" s="546"/>
      <c r="GIJ747" s="546"/>
      <c r="GIK747" s="89"/>
      <c r="GIL747" s="89"/>
      <c r="GIM747" s="546"/>
      <c r="GIN747" s="546"/>
      <c r="GIO747" s="546"/>
      <c r="GIP747" s="546"/>
      <c r="GIQ747" s="546"/>
      <c r="GIR747" s="204"/>
      <c r="GIS747" s="108"/>
      <c r="GIT747" s="546"/>
      <c r="GIU747" s="546"/>
      <c r="GIV747" s="546"/>
      <c r="GIW747" s="546"/>
      <c r="GIX747" s="546"/>
      <c r="GIY747" s="546"/>
      <c r="GIZ747" s="546"/>
      <c r="GJA747" s="169"/>
      <c r="GJB747" s="169"/>
      <c r="GJC747" s="169"/>
      <c r="GJD747" s="169"/>
      <c r="GJE747" s="169"/>
      <c r="GJF747" s="169"/>
      <c r="GJG747" s="169"/>
      <c r="GJH747" s="169"/>
      <c r="GJI747" s="169"/>
      <c r="GJJ747" s="169"/>
      <c r="GJK747" s="169"/>
      <c r="GJL747" s="169"/>
      <c r="GJM747" s="169"/>
      <c r="GJN747" s="169"/>
      <c r="GJO747" s="169"/>
      <c r="GJP747" s="169"/>
      <c r="GJQ747" s="169"/>
      <c r="GJR747" s="169"/>
      <c r="GJS747" s="169"/>
      <c r="GJT747" s="169"/>
      <c r="GJU747" s="169"/>
      <c r="GJV747" s="169"/>
      <c r="GJW747" s="169"/>
      <c r="GJX747" s="169"/>
      <c r="GJY747" s="169"/>
      <c r="GJZ747" s="169"/>
      <c r="GKA747" s="169"/>
      <c r="GKB747" s="169"/>
      <c r="GKC747" s="169"/>
      <c r="GKD747" s="169"/>
      <c r="GKE747" s="169"/>
      <c r="GKF747" s="169"/>
      <c r="GKG747" s="169"/>
      <c r="GKH747" s="169"/>
      <c r="GKI747" s="169"/>
      <c r="GKJ747" s="169"/>
      <c r="GKK747" s="169"/>
      <c r="GKL747" s="169"/>
      <c r="GKM747" s="169"/>
      <c r="GKN747" s="169"/>
      <c r="GKO747" s="169"/>
      <c r="GKP747" s="169"/>
      <c r="GKQ747" s="169"/>
      <c r="GKR747" s="169"/>
      <c r="GKS747" s="546"/>
      <c r="GKT747" s="546"/>
      <c r="GKU747" s="546"/>
      <c r="GKV747" s="546"/>
      <c r="GKW747" s="546"/>
      <c r="GKX747" s="546"/>
      <c r="GKY747" s="546"/>
      <c r="GKZ747" s="546"/>
      <c r="GLA747" s="546"/>
      <c r="GLB747" s="546"/>
      <c r="GLC747" s="546"/>
      <c r="GLD747" s="546"/>
      <c r="GLE747" s="546"/>
      <c r="GLF747" s="546"/>
      <c r="GLG747" s="546"/>
      <c r="GLH747" s="546"/>
      <c r="GLI747" s="546"/>
      <c r="GLJ747" s="546"/>
      <c r="GLK747" s="546"/>
      <c r="GLL747" s="546"/>
      <c r="GLM747" s="546"/>
      <c r="GLN747" s="546"/>
      <c r="GLO747" s="546"/>
      <c r="GLP747" s="546"/>
      <c r="GLQ747" s="89"/>
      <c r="GLR747" s="89"/>
      <c r="GLS747" s="89"/>
      <c r="GLT747" s="89"/>
      <c r="GLU747" s="89"/>
      <c r="GLV747" s="546"/>
      <c r="GLW747" s="546"/>
      <c r="GLX747" s="89"/>
      <c r="GLY747" s="89"/>
      <c r="GLZ747" s="546"/>
      <c r="GMA747" s="546"/>
      <c r="GMB747" s="89"/>
      <c r="GMC747" s="89"/>
      <c r="GMD747" s="546"/>
      <c r="GME747" s="546"/>
      <c r="GMF747" s="546"/>
      <c r="GMG747" s="546"/>
      <c r="GMH747" s="546"/>
      <c r="GMI747" s="546"/>
      <c r="GMJ747" s="546"/>
      <c r="GMK747" s="89"/>
      <c r="GML747" s="89"/>
      <c r="GMM747" s="546"/>
      <c r="GMN747" s="546"/>
      <c r="GMO747" s="89"/>
      <c r="GMP747" s="89"/>
      <c r="GMQ747" s="546"/>
      <c r="GMR747" s="546"/>
      <c r="GMS747" s="546"/>
      <c r="GMT747" s="546"/>
      <c r="GMU747" s="546"/>
      <c r="GMV747" s="204"/>
      <c r="GMW747" s="108"/>
      <c r="GMX747" s="546"/>
      <c r="GMY747" s="546"/>
      <c r="GMZ747" s="546"/>
      <c r="GNA747" s="546"/>
      <c r="GNB747" s="546"/>
      <c r="GNC747" s="546"/>
      <c r="GND747" s="546"/>
      <c r="GNE747" s="169"/>
      <c r="GNF747" s="169"/>
      <c r="GNG747" s="169"/>
      <c r="GNH747" s="169"/>
      <c r="GNI747" s="169"/>
      <c r="GNJ747" s="169"/>
      <c r="GNK747" s="169"/>
      <c r="GNL747" s="169"/>
      <c r="GNM747" s="169"/>
      <c r="GNN747" s="169"/>
      <c r="GNO747" s="169"/>
      <c r="GNP747" s="169"/>
      <c r="GNQ747" s="169"/>
      <c r="GNR747" s="169"/>
      <c r="GNS747" s="169"/>
      <c r="GNT747" s="169"/>
      <c r="GNU747" s="169"/>
      <c r="GNV747" s="169"/>
      <c r="GNW747" s="169"/>
      <c r="GNX747" s="169"/>
      <c r="GNY747" s="169"/>
      <c r="GNZ747" s="169"/>
      <c r="GOA747" s="169"/>
      <c r="GOB747" s="169"/>
      <c r="GOC747" s="169"/>
      <c r="GOD747" s="169"/>
      <c r="GOE747" s="169"/>
      <c r="GOF747" s="169"/>
      <c r="GOG747" s="169"/>
      <c r="GOH747" s="169"/>
      <c r="GOI747" s="169"/>
      <c r="GOJ747" s="169"/>
      <c r="GOK747" s="169"/>
      <c r="GOL747" s="169"/>
      <c r="GOM747" s="169"/>
      <c r="GON747" s="169"/>
      <c r="GOO747" s="169"/>
      <c r="GOP747" s="169"/>
      <c r="GOQ747" s="169"/>
      <c r="GOR747" s="169"/>
      <c r="GOS747" s="169"/>
      <c r="GOT747" s="169"/>
      <c r="GOU747" s="169"/>
      <c r="GOV747" s="169"/>
      <c r="GOW747" s="546"/>
      <c r="GOX747" s="546"/>
      <c r="GOY747" s="546"/>
      <c r="GOZ747" s="546"/>
      <c r="GPA747" s="546"/>
      <c r="GPB747" s="546"/>
      <c r="GPC747" s="546"/>
      <c r="GPD747" s="546"/>
      <c r="GPE747" s="546"/>
      <c r="GPF747" s="546"/>
      <c r="GPG747" s="546"/>
      <c r="GPH747" s="546"/>
      <c r="GPI747" s="546"/>
      <c r="GPJ747" s="546"/>
      <c r="GPK747" s="546"/>
      <c r="GPL747" s="546"/>
      <c r="GPM747" s="546"/>
      <c r="GPN747" s="546"/>
      <c r="GPO747" s="546"/>
      <c r="GPP747" s="546"/>
      <c r="GPQ747" s="546"/>
      <c r="GPR747" s="546"/>
      <c r="GPS747" s="546"/>
      <c r="GPT747" s="546"/>
      <c r="GPU747" s="89"/>
      <c r="GPV747" s="89"/>
      <c r="GPW747" s="89"/>
      <c r="GPX747" s="89"/>
      <c r="GPY747" s="89"/>
      <c r="GPZ747" s="546"/>
      <c r="GQA747" s="546"/>
      <c r="GQB747" s="89"/>
      <c r="GQC747" s="89"/>
      <c r="GQD747" s="546"/>
      <c r="GQE747" s="546"/>
      <c r="GQF747" s="89"/>
      <c r="GQG747" s="89"/>
      <c r="GQH747" s="546"/>
      <c r="GQI747" s="546"/>
      <c r="GQJ747" s="546"/>
      <c r="GQK747" s="546"/>
      <c r="GQL747" s="546"/>
      <c r="GQM747" s="546"/>
      <c r="GQN747" s="546"/>
      <c r="GQO747" s="89"/>
      <c r="GQP747" s="89"/>
      <c r="GQQ747" s="546"/>
      <c r="GQR747" s="546"/>
      <c r="GQS747" s="89"/>
      <c r="GQT747" s="89"/>
      <c r="GQU747" s="546"/>
      <c r="GQV747" s="546"/>
      <c r="GQW747" s="546"/>
      <c r="GQX747" s="546"/>
      <c r="GQY747" s="546"/>
      <c r="GQZ747" s="204"/>
      <c r="GRA747" s="108"/>
      <c r="GRB747" s="546"/>
      <c r="GRC747" s="546"/>
      <c r="GRD747" s="546"/>
      <c r="GRE747" s="546"/>
      <c r="GRF747" s="546"/>
      <c r="GRG747" s="546"/>
      <c r="GRH747" s="546"/>
      <c r="GRI747" s="169"/>
      <c r="GRJ747" s="169"/>
      <c r="GRK747" s="169"/>
      <c r="GRL747" s="169"/>
      <c r="GRM747" s="169"/>
      <c r="GRN747" s="169"/>
      <c r="GRO747" s="169"/>
      <c r="GRP747" s="169"/>
      <c r="GRQ747" s="169"/>
      <c r="GRR747" s="169"/>
      <c r="GRS747" s="169"/>
      <c r="GRT747" s="169"/>
      <c r="GRU747" s="169"/>
      <c r="GRV747" s="169"/>
      <c r="GRW747" s="169"/>
      <c r="GRX747" s="169"/>
      <c r="GRY747" s="169"/>
      <c r="GRZ747" s="169"/>
      <c r="GSA747" s="169"/>
      <c r="GSB747" s="169"/>
      <c r="GSC747" s="169"/>
      <c r="GSD747" s="169"/>
      <c r="GSE747" s="169"/>
      <c r="GSF747" s="169"/>
      <c r="GSG747" s="169"/>
      <c r="GSH747" s="169"/>
      <c r="GSI747" s="169"/>
      <c r="GSJ747" s="169"/>
      <c r="GSK747" s="169"/>
      <c r="GSL747" s="169"/>
      <c r="GSM747" s="169"/>
      <c r="GSN747" s="169"/>
      <c r="GSO747" s="169"/>
      <c r="GSP747" s="169"/>
      <c r="GSQ747" s="169"/>
      <c r="GSR747" s="169"/>
      <c r="GSS747" s="169"/>
      <c r="GST747" s="169"/>
      <c r="GSU747" s="169"/>
      <c r="GSV747" s="169"/>
      <c r="GSW747" s="169"/>
      <c r="GSX747" s="169"/>
      <c r="GSY747" s="169"/>
      <c r="GSZ747" s="169"/>
      <c r="GTA747" s="546"/>
      <c r="GTB747" s="546"/>
      <c r="GTC747" s="546"/>
      <c r="GTD747" s="546"/>
      <c r="GTE747" s="546"/>
      <c r="GTF747" s="546"/>
      <c r="GTG747" s="546"/>
      <c r="GTH747" s="546"/>
      <c r="GTI747" s="546"/>
      <c r="GTJ747" s="546"/>
      <c r="GTK747" s="546"/>
      <c r="GTL747" s="546"/>
      <c r="GTM747" s="546"/>
      <c r="GTN747" s="546"/>
      <c r="GTO747" s="546"/>
      <c r="GTP747" s="546"/>
      <c r="GTQ747" s="546"/>
      <c r="GTR747" s="546"/>
      <c r="GTS747" s="546"/>
      <c r="GTT747" s="546"/>
      <c r="GTU747" s="546"/>
      <c r="GTV747" s="546"/>
      <c r="GTW747" s="546"/>
      <c r="GTX747" s="546"/>
      <c r="GTY747" s="89"/>
      <c r="GTZ747" s="89"/>
      <c r="GUA747" s="89"/>
      <c r="GUB747" s="89"/>
      <c r="GUC747" s="89"/>
      <c r="GUD747" s="546"/>
      <c r="GUE747" s="546"/>
      <c r="GUF747" s="89"/>
      <c r="GUG747" s="89"/>
      <c r="GUH747" s="546"/>
      <c r="GUI747" s="546"/>
      <c r="GUJ747" s="89"/>
      <c r="GUK747" s="89"/>
      <c r="GUL747" s="546"/>
      <c r="GUM747" s="546"/>
      <c r="GUN747" s="546"/>
      <c r="GUO747" s="546"/>
      <c r="GUP747" s="546"/>
      <c r="GUQ747" s="546"/>
      <c r="GUR747" s="546"/>
      <c r="GUS747" s="89"/>
      <c r="GUT747" s="89"/>
      <c r="GUU747" s="546"/>
      <c r="GUV747" s="546"/>
      <c r="GUW747" s="89"/>
      <c r="GUX747" s="89"/>
      <c r="GUY747" s="546"/>
      <c r="GUZ747" s="546"/>
      <c r="GVA747" s="546"/>
      <c r="GVB747" s="546"/>
      <c r="GVC747" s="546"/>
      <c r="GVD747" s="204"/>
      <c r="GVE747" s="108"/>
      <c r="GVF747" s="546"/>
      <c r="GVG747" s="546"/>
      <c r="GVH747" s="546"/>
      <c r="GVI747" s="546"/>
      <c r="GVJ747" s="546"/>
      <c r="GVK747" s="546"/>
      <c r="GVL747" s="546"/>
      <c r="GVM747" s="169"/>
      <c r="GVN747" s="169"/>
      <c r="GVO747" s="169"/>
      <c r="GVP747" s="169"/>
      <c r="GVQ747" s="169"/>
      <c r="GVR747" s="169"/>
      <c r="GVS747" s="169"/>
      <c r="GVT747" s="169"/>
      <c r="GVU747" s="169"/>
      <c r="GVV747" s="169"/>
      <c r="GVW747" s="169"/>
      <c r="GVX747" s="169"/>
      <c r="GVY747" s="169"/>
      <c r="GVZ747" s="169"/>
      <c r="GWA747" s="169"/>
      <c r="GWB747" s="169"/>
      <c r="GWC747" s="169"/>
      <c r="GWD747" s="169"/>
      <c r="GWE747" s="169"/>
      <c r="GWF747" s="169"/>
      <c r="GWG747" s="169"/>
      <c r="GWH747" s="169"/>
      <c r="GWI747" s="169"/>
      <c r="GWJ747" s="169"/>
      <c r="GWK747" s="169"/>
      <c r="GWL747" s="169"/>
      <c r="GWM747" s="169"/>
      <c r="GWN747" s="169"/>
      <c r="GWO747" s="169"/>
      <c r="GWP747" s="169"/>
      <c r="GWQ747" s="169"/>
      <c r="GWR747" s="169"/>
      <c r="GWS747" s="169"/>
      <c r="GWT747" s="169"/>
      <c r="GWU747" s="169"/>
      <c r="GWV747" s="169"/>
      <c r="GWW747" s="169"/>
      <c r="GWX747" s="169"/>
      <c r="GWY747" s="169"/>
      <c r="GWZ747" s="169"/>
      <c r="GXA747" s="169"/>
      <c r="GXB747" s="169"/>
      <c r="GXC747" s="169"/>
      <c r="GXD747" s="169"/>
      <c r="GXE747" s="546"/>
      <c r="GXF747" s="546"/>
      <c r="GXG747" s="546"/>
      <c r="GXH747" s="546"/>
      <c r="GXI747" s="546"/>
      <c r="GXJ747" s="546"/>
      <c r="GXK747" s="546"/>
      <c r="GXL747" s="546"/>
      <c r="GXM747" s="546"/>
      <c r="GXN747" s="546"/>
      <c r="GXO747" s="546"/>
      <c r="GXP747" s="546"/>
      <c r="GXQ747" s="546"/>
      <c r="GXR747" s="546"/>
      <c r="GXS747" s="546"/>
      <c r="GXT747" s="546"/>
      <c r="GXU747" s="546"/>
      <c r="GXV747" s="546"/>
      <c r="GXW747" s="546"/>
      <c r="GXX747" s="546"/>
      <c r="GXY747" s="546"/>
      <c r="GXZ747" s="546"/>
      <c r="GYA747" s="546"/>
      <c r="GYB747" s="546"/>
      <c r="GYC747" s="89"/>
      <c r="GYD747" s="89"/>
      <c r="GYE747" s="89"/>
      <c r="GYF747" s="89"/>
      <c r="GYG747" s="89"/>
      <c r="GYH747" s="546"/>
      <c r="GYI747" s="546"/>
      <c r="GYJ747" s="89"/>
      <c r="GYK747" s="89"/>
      <c r="GYL747" s="546"/>
      <c r="GYM747" s="546"/>
      <c r="GYN747" s="89"/>
      <c r="GYO747" s="89"/>
      <c r="GYP747" s="546"/>
      <c r="GYQ747" s="546"/>
      <c r="GYR747" s="546"/>
      <c r="GYS747" s="546"/>
      <c r="GYT747" s="546"/>
      <c r="GYU747" s="546"/>
      <c r="GYV747" s="546"/>
      <c r="GYW747" s="89"/>
      <c r="GYX747" s="89"/>
      <c r="GYY747" s="546"/>
      <c r="GYZ747" s="546"/>
      <c r="GZA747" s="89"/>
      <c r="GZB747" s="89"/>
      <c r="GZC747" s="546"/>
      <c r="GZD747" s="546"/>
      <c r="GZE747" s="546"/>
      <c r="GZF747" s="546"/>
      <c r="GZG747" s="546"/>
      <c r="GZH747" s="204"/>
      <c r="GZI747" s="108"/>
      <c r="GZJ747" s="546"/>
      <c r="GZK747" s="546"/>
      <c r="GZL747" s="546"/>
      <c r="GZM747" s="546"/>
      <c r="GZN747" s="546"/>
      <c r="GZO747" s="546"/>
      <c r="GZP747" s="546"/>
      <c r="GZQ747" s="169"/>
      <c r="GZR747" s="169"/>
      <c r="GZS747" s="169"/>
      <c r="GZT747" s="169"/>
      <c r="GZU747" s="169"/>
      <c r="GZV747" s="169"/>
      <c r="GZW747" s="169"/>
      <c r="GZX747" s="169"/>
      <c r="GZY747" s="169"/>
      <c r="GZZ747" s="169"/>
      <c r="HAA747" s="169"/>
      <c r="HAB747" s="169"/>
      <c r="HAC747" s="169"/>
      <c r="HAD747" s="169"/>
      <c r="HAE747" s="169"/>
      <c r="HAF747" s="169"/>
      <c r="HAG747" s="169"/>
      <c r="HAH747" s="169"/>
      <c r="HAI747" s="169"/>
      <c r="HAJ747" s="169"/>
      <c r="HAK747" s="169"/>
      <c r="HAL747" s="169"/>
      <c r="HAM747" s="169"/>
      <c r="HAN747" s="169"/>
      <c r="HAO747" s="169"/>
      <c r="HAP747" s="169"/>
      <c r="HAQ747" s="169"/>
      <c r="HAR747" s="169"/>
      <c r="HAS747" s="169"/>
      <c r="HAT747" s="169"/>
      <c r="HAU747" s="169"/>
      <c r="HAV747" s="169"/>
      <c r="HAW747" s="169"/>
      <c r="HAX747" s="169"/>
      <c r="HAY747" s="169"/>
      <c r="HAZ747" s="169"/>
      <c r="HBA747" s="169"/>
      <c r="HBB747" s="169"/>
      <c r="HBC747" s="169"/>
      <c r="HBD747" s="169"/>
      <c r="HBE747" s="169"/>
      <c r="HBF747" s="169"/>
      <c r="HBG747" s="169"/>
      <c r="HBH747" s="169"/>
      <c r="HBI747" s="546"/>
      <c r="HBJ747" s="546"/>
      <c r="HBK747" s="546"/>
      <c r="HBL747" s="546"/>
      <c r="HBM747" s="546"/>
      <c r="HBN747" s="546"/>
      <c r="HBO747" s="546"/>
      <c r="HBP747" s="546"/>
      <c r="HBQ747" s="546"/>
      <c r="HBR747" s="546"/>
      <c r="HBS747" s="546"/>
      <c r="HBT747" s="546"/>
      <c r="HBU747" s="546"/>
      <c r="HBV747" s="546"/>
      <c r="HBW747" s="546"/>
      <c r="HBX747" s="546"/>
      <c r="HBY747" s="546"/>
      <c r="HBZ747" s="546"/>
      <c r="HCA747" s="546"/>
      <c r="HCB747" s="546"/>
      <c r="HCC747" s="546"/>
      <c r="HCD747" s="546"/>
      <c r="HCE747" s="546"/>
      <c r="HCF747" s="546"/>
      <c r="HCG747" s="89"/>
      <c r="HCH747" s="89"/>
      <c r="HCI747" s="89"/>
      <c r="HCJ747" s="89"/>
      <c r="HCK747" s="89"/>
      <c r="HCL747" s="546"/>
      <c r="HCM747" s="546"/>
      <c r="HCN747" s="89"/>
      <c r="HCO747" s="89"/>
      <c r="HCP747" s="546"/>
      <c r="HCQ747" s="546"/>
      <c r="HCR747" s="89"/>
      <c r="HCS747" s="89"/>
      <c r="HCT747" s="546"/>
      <c r="HCU747" s="546"/>
      <c r="HCV747" s="546"/>
      <c r="HCW747" s="546"/>
      <c r="HCX747" s="546"/>
      <c r="HCY747" s="546"/>
      <c r="HCZ747" s="546"/>
      <c r="HDA747" s="89"/>
      <c r="HDB747" s="89"/>
      <c r="HDC747" s="546"/>
      <c r="HDD747" s="546"/>
      <c r="HDE747" s="89"/>
      <c r="HDF747" s="89"/>
      <c r="HDG747" s="546"/>
      <c r="HDH747" s="546"/>
      <c r="HDI747" s="546"/>
      <c r="HDJ747" s="546"/>
      <c r="HDK747" s="546"/>
      <c r="HDL747" s="204"/>
      <c r="HDM747" s="108"/>
      <c r="HDN747" s="546"/>
      <c r="HDO747" s="546"/>
      <c r="HDP747" s="546"/>
      <c r="HDQ747" s="546"/>
      <c r="HDR747" s="546"/>
      <c r="HDS747" s="546"/>
      <c r="HDT747" s="546"/>
      <c r="HDU747" s="169"/>
      <c r="HDV747" s="169"/>
      <c r="HDW747" s="169"/>
      <c r="HDX747" s="169"/>
      <c r="HDY747" s="169"/>
      <c r="HDZ747" s="169"/>
      <c r="HEA747" s="169"/>
      <c r="HEB747" s="169"/>
      <c r="HEC747" s="169"/>
      <c r="HED747" s="169"/>
      <c r="HEE747" s="169"/>
      <c r="HEF747" s="169"/>
      <c r="HEG747" s="169"/>
      <c r="HEH747" s="169"/>
      <c r="HEI747" s="169"/>
      <c r="HEJ747" s="169"/>
      <c r="HEK747" s="169"/>
      <c r="HEL747" s="169"/>
      <c r="HEM747" s="169"/>
      <c r="HEN747" s="169"/>
      <c r="HEO747" s="169"/>
      <c r="HEP747" s="169"/>
      <c r="HEQ747" s="169"/>
      <c r="HER747" s="169"/>
      <c r="HES747" s="169"/>
      <c r="HET747" s="169"/>
      <c r="HEU747" s="169"/>
      <c r="HEV747" s="169"/>
      <c r="HEW747" s="169"/>
      <c r="HEX747" s="169"/>
      <c r="HEY747" s="169"/>
      <c r="HEZ747" s="169"/>
      <c r="HFA747" s="169"/>
      <c r="HFB747" s="169"/>
      <c r="HFC747" s="169"/>
      <c r="HFD747" s="169"/>
      <c r="HFE747" s="169"/>
      <c r="HFF747" s="169"/>
      <c r="HFG747" s="169"/>
      <c r="HFH747" s="169"/>
      <c r="HFI747" s="169"/>
      <c r="HFJ747" s="169"/>
      <c r="HFK747" s="169"/>
      <c r="HFL747" s="169"/>
      <c r="HFM747" s="546"/>
      <c r="HFN747" s="546"/>
      <c r="HFO747" s="546"/>
      <c r="HFP747" s="546"/>
      <c r="HFQ747" s="546"/>
      <c r="HFR747" s="546"/>
      <c r="HFS747" s="546"/>
      <c r="HFT747" s="546"/>
      <c r="HFU747" s="546"/>
      <c r="HFV747" s="546"/>
      <c r="HFW747" s="546"/>
      <c r="HFX747" s="546"/>
      <c r="HFY747" s="546"/>
      <c r="HFZ747" s="546"/>
      <c r="HGA747" s="546"/>
      <c r="HGB747" s="546"/>
      <c r="HGC747" s="546"/>
      <c r="HGD747" s="546"/>
      <c r="HGE747" s="546"/>
      <c r="HGF747" s="546"/>
      <c r="HGG747" s="546"/>
      <c r="HGH747" s="546"/>
      <c r="HGI747" s="546"/>
      <c r="HGJ747" s="546"/>
      <c r="HGK747" s="89"/>
      <c r="HGL747" s="89"/>
      <c r="HGM747" s="89"/>
      <c r="HGN747" s="89"/>
      <c r="HGO747" s="89"/>
      <c r="HGP747" s="546"/>
      <c r="HGQ747" s="546"/>
      <c r="HGR747" s="89"/>
      <c r="HGS747" s="89"/>
      <c r="HGT747" s="546"/>
      <c r="HGU747" s="546"/>
      <c r="HGV747" s="89"/>
      <c r="HGW747" s="89"/>
      <c r="HGX747" s="546"/>
      <c r="HGY747" s="546"/>
      <c r="HGZ747" s="546"/>
      <c r="HHA747" s="546"/>
      <c r="HHB747" s="546"/>
      <c r="HHC747" s="546"/>
      <c r="HHD747" s="546"/>
      <c r="HHE747" s="89"/>
      <c r="HHF747" s="89"/>
      <c r="HHG747" s="546"/>
      <c r="HHH747" s="546"/>
      <c r="HHI747" s="89"/>
      <c r="HHJ747" s="89"/>
      <c r="HHK747" s="546"/>
      <c r="HHL747" s="546"/>
      <c r="HHM747" s="546"/>
      <c r="HHN747" s="546"/>
      <c r="HHO747" s="546"/>
      <c r="HHP747" s="204"/>
      <c r="HHQ747" s="108"/>
      <c r="HHR747" s="546"/>
      <c r="HHS747" s="546"/>
      <c r="HHT747" s="546"/>
      <c r="HHU747" s="546"/>
      <c r="HHV747" s="546"/>
      <c r="HHW747" s="546"/>
      <c r="HHX747" s="546"/>
      <c r="HHY747" s="169"/>
      <c r="HHZ747" s="169"/>
      <c r="HIA747" s="169"/>
      <c r="HIB747" s="169"/>
      <c r="HIC747" s="169"/>
      <c r="HID747" s="169"/>
      <c r="HIE747" s="169"/>
      <c r="HIF747" s="169"/>
      <c r="HIG747" s="169"/>
      <c r="HIH747" s="169"/>
      <c r="HII747" s="169"/>
      <c r="HIJ747" s="169"/>
      <c r="HIK747" s="169"/>
      <c r="HIL747" s="169"/>
      <c r="HIM747" s="169"/>
      <c r="HIN747" s="169"/>
      <c r="HIO747" s="169"/>
      <c r="HIP747" s="169"/>
      <c r="HIQ747" s="169"/>
      <c r="HIR747" s="169"/>
      <c r="HIS747" s="169"/>
      <c r="HIT747" s="169"/>
      <c r="HIU747" s="169"/>
      <c r="HIV747" s="169"/>
      <c r="HIW747" s="169"/>
      <c r="HIX747" s="169"/>
      <c r="HIY747" s="169"/>
      <c r="HIZ747" s="169"/>
      <c r="HJA747" s="169"/>
      <c r="HJB747" s="169"/>
      <c r="HJC747" s="169"/>
      <c r="HJD747" s="169"/>
      <c r="HJE747" s="169"/>
      <c r="HJF747" s="169"/>
      <c r="HJG747" s="169"/>
      <c r="HJH747" s="169"/>
      <c r="HJI747" s="169"/>
      <c r="HJJ747" s="169"/>
      <c r="HJK747" s="169"/>
      <c r="HJL747" s="169"/>
      <c r="HJM747" s="169"/>
      <c r="HJN747" s="169"/>
      <c r="HJO747" s="169"/>
      <c r="HJP747" s="169"/>
      <c r="HJQ747" s="546"/>
      <c r="HJR747" s="546"/>
      <c r="HJS747" s="546"/>
      <c r="HJT747" s="546"/>
      <c r="HJU747" s="546"/>
      <c r="HJV747" s="546"/>
      <c r="HJW747" s="546"/>
      <c r="HJX747" s="546"/>
      <c r="HJY747" s="546"/>
      <c r="HJZ747" s="546"/>
      <c r="HKA747" s="546"/>
      <c r="HKB747" s="546"/>
      <c r="HKC747" s="546"/>
      <c r="HKD747" s="546"/>
      <c r="HKE747" s="546"/>
      <c r="HKF747" s="546"/>
      <c r="HKG747" s="546"/>
      <c r="HKH747" s="546"/>
      <c r="HKI747" s="546"/>
      <c r="HKJ747" s="546"/>
      <c r="HKK747" s="546"/>
      <c r="HKL747" s="546"/>
      <c r="HKM747" s="546"/>
      <c r="HKN747" s="546"/>
      <c r="HKO747" s="89"/>
      <c r="HKP747" s="89"/>
      <c r="HKQ747" s="89"/>
      <c r="HKR747" s="89"/>
      <c r="HKS747" s="89"/>
      <c r="HKT747" s="546"/>
      <c r="HKU747" s="546"/>
      <c r="HKV747" s="89"/>
      <c r="HKW747" s="89"/>
      <c r="HKX747" s="546"/>
      <c r="HKY747" s="546"/>
      <c r="HKZ747" s="89"/>
      <c r="HLA747" s="89"/>
      <c r="HLB747" s="546"/>
      <c r="HLC747" s="546"/>
      <c r="HLD747" s="546"/>
      <c r="HLE747" s="546"/>
      <c r="HLF747" s="546"/>
      <c r="HLG747" s="546"/>
      <c r="HLH747" s="546"/>
      <c r="HLI747" s="89"/>
      <c r="HLJ747" s="89"/>
      <c r="HLK747" s="546"/>
      <c r="HLL747" s="546"/>
      <c r="HLM747" s="89"/>
      <c r="HLN747" s="89"/>
      <c r="HLO747" s="546"/>
      <c r="HLP747" s="546"/>
      <c r="HLQ747" s="546"/>
      <c r="HLR747" s="546"/>
      <c r="HLS747" s="546"/>
      <c r="HLT747" s="204"/>
      <c r="HLU747" s="108"/>
      <c r="HLV747" s="546"/>
      <c r="HLW747" s="546"/>
      <c r="HLX747" s="546"/>
      <c r="HLY747" s="546"/>
      <c r="HLZ747" s="546"/>
      <c r="HMA747" s="546"/>
      <c r="HMB747" s="546"/>
      <c r="HMC747" s="169"/>
      <c r="HMD747" s="169"/>
      <c r="HME747" s="169"/>
      <c r="HMF747" s="169"/>
      <c r="HMG747" s="169"/>
      <c r="HMH747" s="169"/>
      <c r="HMI747" s="169"/>
      <c r="HMJ747" s="169"/>
      <c r="HMK747" s="169"/>
      <c r="HML747" s="169"/>
      <c r="HMM747" s="169"/>
      <c r="HMN747" s="169"/>
      <c r="HMO747" s="169"/>
      <c r="HMP747" s="169"/>
      <c r="HMQ747" s="169"/>
      <c r="HMR747" s="169"/>
      <c r="HMS747" s="169"/>
      <c r="HMT747" s="169"/>
      <c r="HMU747" s="169"/>
      <c r="HMV747" s="169"/>
      <c r="HMW747" s="169"/>
      <c r="HMX747" s="169"/>
      <c r="HMY747" s="169"/>
      <c r="HMZ747" s="169"/>
      <c r="HNA747" s="169"/>
      <c r="HNB747" s="169"/>
      <c r="HNC747" s="169"/>
      <c r="HND747" s="169"/>
      <c r="HNE747" s="169"/>
      <c r="HNF747" s="169"/>
      <c r="HNG747" s="169"/>
      <c r="HNH747" s="169"/>
      <c r="HNI747" s="169"/>
      <c r="HNJ747" s="169"/>
      <c r="HNK747" s="169"/>
      <c r="HNL747" s="169"/>
      <c r="HNM747" s="169"/>
      <c r="HNN747" s="169"/>
      <c r="HNO747" s="169"/>
      <c r="HNP747" s="169"/>
      <c r="HNQ747" s="169"/>
      <c r="HNR747" s="169"/>
      <c r="HNS747" s="169"/>
      <c r="HNT747" s="169"/>
      <c r="HNU747" s="546"/>
      <c r="HNV747" s="546"/>
      <c r="HNW747" s="546"/>
      <c r="HNX747" s="546"/>
      <c r="HNY747" s="546"/>
      <c r="HNZ747" s="546"/>
      <c r="HOA747" s="546"/>
      <c r="HOB747" s="546"/>
      <c r="HOC747" s="546"/>
      <c r="HOD747" s="546"/>
      <c r="HOE747" s="546"/>
      <c r="HOF747" s="546"/>
      <c r="HOG747" s="546"/>
      <c r="HOH747" s="546"/>
      <c r="HOI747" s="546"/>
      <c r="HOJ747" s="546"/>
      <c r="HOK747" s="546"/>
      <c r="HOL747" s="546"/>
      <c r="HOM747" s="546"/>
      <c r="HON747" s="546"/>
      <c r="HOO747" s="546"/>
      <c r="HOP747" s="546"/>
      <c r="HOQ747" s="546"/>
      <c r="HOR747" s="546"/>
      <c r="HOS747" s="89"/>
      <c r="HOT747" s="89"/>
      <c r="HOU747" s="89"/>
      <c r="HOV747" s="89"/>
      <c r="HOW747" s="89"/>
      <c r="HOX747" s="546"/>
      <c r="HOY747" s="546"/>
      <c r="HOZ747" s="89"/>
      <c r="HPA747" s="89"/>
      <c r="HPB747" s="546"/>
      <c r="HPC747" s="546"/>
      <c r="HPD747" s="89"/>
      <c r="HPE747" s="89"/>
      <c r="HPF747" s="546"/>
      <c r="HPG747" s="546"/>
      <c r="HPH747" s="546"/>
      <c r="HPI747" s="546"/>
      <c r="HPJ747" s="546"/>
      <c r="HPK747" s="546"/>
      <c r="HPL747" s="546"/>
      <c r="HPM747" s="89"/>
      <c r="HPN747" s="89"/>
      <c r="HPO747" s="546"/>
      <c r="HPP747" s="546"/>
      <c r="HPQ747" s="89"/>
      <c r="HPR747" s="89"/>
      <c r="HPS747" s="546"/>
      <c r="HPT747" s="546"/>
      <c r="HPU747" s="546"/>
      <c r="HPV747" s="546"/>
      <c r="HPW747" s="546"/>
      <c r="HPX747" s="204"/>
      <c r="HPY747" s="108"/>
      <c r="HPZ747" s="546"/>
      <c r="HQA747" s="546"/>
      <c r="HQB747" s="546"/>
      <c r="HQC747" s="546"/>
      <c r="HQD747" s="546"/>
      <c r="HQE747" s="546"/>
      <c r="HQF747" s="546"/>
      <c r="HQG747" s="169"/>
      <c r="HQH747" s="169"/>
      <c r="HQI747" s="169"/>
      <c r="HQJ747" s="169"/>
      <c r="HQK747" s="169"/>
      <c r="HQL747" s="169"/>
      <c r="HQM747" s="169"/>
      <c r="HQN747" s="169"/>
      <c r="HQO747" s="169"/>
      <c r="HQP747" s="169"/>
      <c r="HQQ747" s="169"/>
      <c r="HQR747" s="169"/>
      <c r="HQS747" s="169"/>
      <c r="HQT747" s="169"/>
      <c r="HQU747" s="169"/>
      <c r="HQV747" s="169"/>
      <c r="HQW747" s="169"/>
      <c r="HQX747" s="169"/>
      <c r="HQY747" s="169"/>
      <c r="HQZ747" s="169"/>
      <c r="HRA747" s="169"/>
      <c r="HRB747" s="169"/>
      <c r="HRC747" s="169"/>
      <c r="HRD747" s="169"/>
      <c r="HRE747" s="169"/>
      <c r="HRF747" s="169"/>
      <c r="HRG747" s="169"/>
      <c r="HRH747" s="169"/>
      <c r="HRI747" s="169"/>
      <c r="HRJ747" s="169"/>
      <c r="HRK747" s="169"/>
      <c r="HRL747" s="169"/>
      <c r="HRM747" s="169"/>
      <c r="HRN747" s="169"/>
      <c r="HRO747" s="169"/>
      <c r="HRP747" s="169"/>
      <c r="HRQ747" s="169"/>
      <c r="HRR747" s="169"/>
      <c r="HRS747" s="169"/>
      <c r="HRT747" s="169"/>
      <c r="HRU747" s="169"/>
      <c r="HRV747" s="169"/>
      <c r="HRW747" s="169"/>
      <c r="HRX747" s="169"/>
      <c r="HRY747" s="546"/>
      <c r="HRZ747" s="546"/>
      <c r="HSA747" s="546"/>
      <c r="HSB747" s="546"/>
      <c r="HSC747" s="546"/>
      <c r="HSD747" s="546"/>
      <c r="HSE747" s="546"/>
      <c r="HSF747" s="546"/>
      <c r="HSG747" s="546"/>
      <c r="HSH747" s="546"/>
      <c r="HSI747" s="546"/>
      <c r="HSJ747" s="546"/>
      <c r="HSK747" s="546"/>
      <c r="HSL747" s="546"/>
      <c r="HSM747" s="546"/>
      <c r="HSN747" s="546"/>
      <c r="HSO747" s="546"/>
      <c r="HSP747" s="546"/>
      <c r="HSQ747" s="546"/>
      <c r="HSR747" s="546"/>
      <c r="HSS747" s="546"/>
      <c r="HST747" s="546"/>
      <c r="HSU747" s="546"/>
      <c r="HSV747" s="546"/>
      <c r="HSW747" s="89"/>
      <c r="HSX747" s="89"/>
      <c r="HSY747" s="89"/>
      <c r="HSZ747" s="89"/>
      <c r="HTA747" s="89"/>
      <c r="HTB747" s="546"/>
      <c r="HTC747" s="546"/>
      <c r="HTD747" s="89"/>
      <c r="HTE747" s="89"/>
      <c r="HTF747" s="546"/>
      <c r="HTG747" s="546"/>
      <c r="HTH747" s="89"/>
      <c r="HTI747" s="89"/>
      <c r="HTJ747" s="546"/>
      <c r="HTK747" s="546"/>
      <c r="HTL747" s="546"/>
      <c r="HTM747" s="546"/>
      <c r="HTN747" s="546"/>
      <c r="HTO747" s="546"/>
      <c r="HTP747" s="546"/>
      <c r="HTQ747" s="89"/>
      <c r="HTR747" s="89"/>
      <c r="HTS747" s="546"/>
      <c r="HTT747" s="546"/>
      <c r="HTU747" s="89"/>
      <c r="HTV747" s="89"/>
      <c r="HTW747" s="546"/>
      <c r="HTX747" s="546"/>
      <c r="HTY747" s="546"/>
      <c r="HTZ747" s="546"/>
      <c r="HUA747" s="546"/>
      <c r="HUB747" s="204"/>
      <c r="HUC747" s="108"/>
      <c r="HUD747" s="546"/>
      <c r="HUE747" s="546"/>
      <c r="HUF747" s="546"/>
      <c r="HUG747" s="546"/>
      <c r="HUH747" s="546"/>
      <c r="HUI747" s="546"/>
      <c r="HUJ747" s="546"/>
      <c r="HUK747" s="169"/>
      <c r="HUL747" s="169"/>
      <c r="HUM747" s="169"/>
      <c r="HUN747" s="169"/>
      <c r="HUO747" s="169"/>
      <c r="HUP747" s="169"/>
      <c r="HUQ747" s="169"/>
      <c r="HUR747" s="169"/>
      <c r="HUS747" s="169"/>
      <c r="HUT747" s="169"/>
      <c r="HUU747" s="169"/>
      <c r="HUV747" s="169"/>
      <c r="HUW747" s="169"/>
      <c r="HUX747" s="169"/>
      <c r="HUY747" s="169"/>
      <c r="HUZ747" s="169"/>
      <c r="HVA747" s="169"/>
      <c r="HVB747" s="169"/>
      <c r="HVC747" s="169"/>
      <c r="HVD747" s="169"/>
      <c r="HVE747" s="169"/>
      <c r="HVF747" s="169"/>
      <c r="HVG747" s="169"/>
      <c r="HVH747" s="169"/>
      <c r="HVI747" s="169"/>
      <c r="HVJ747" s="169"/>
      <c r="HVK747" s="169"/>
      <c r="HVL747" s="169"/>
      <c r="HVM747" s="169"/>
      <c r="HVN747" s="169"/>
      <c r="HVO747" s="169"/>
      <c r="HVP747" s="169"/>
      <c r="HVQ747" s="169"/>
      <c r="HVR747" s="169"/>
      <c r="HVS747" s="169"/>
      <c r="HVT747" s="169"/>
      <c r="HVU747" s="169"/>
      <c r="HVV747" s="169"/>
      <c r="HVW747" s="169"/>
      <c r="HVX747" s="169"/>
      <c r="HVY747" s="169"/>
      <c r="HVZ747" s="169"/>
      <c r="HWA747" s="169"/>
      <c r="HWB747" s="169"/>
      <c r="HWC747" s="546"/>
      <c r="HWD747" s="546"/>
      <c r="HWE747" s="546"/>
      <c r="HWF747" s="546"/>
      <c r="HWG747" s="546"/>
      <c r="HWH747" s="546"/>
      <c r="HWI747" s="546"/>
      <c r="HWJ747" s="546"/>
      <c r="HWK747" s="546"/>
      <c r="HWL747" s="546"/>
      <c r="HWM747" s="546"/>
      <c r="HWN747" s="546"/>
      <c r="HWO747" s="546"/>
      <c r="HWP747" s="546"/>
      <c r="HWQ747" s="546"/>
      <c r="HWR747" s="546"/>
      <c r="HWS747" s="546"/>
      <c r="HWT747" s="546"/>
      <c r="HWU747" s="546"/>
      <c r="HWV747" s="546"/>
      <c r="HWW747" s="546"/>
      <c r="HWX747" s="546"/>
      <c r="HWY747" s="546"/>
      <c r="HWZ747" s="546"/>
      <c r="HXA747" s="89"/>
      <c r="HXB747" s="89"/>
      <c r="HXC747" s="89"/>
      <c r="HXD747" s="89"/>
      <c r="HXE747" s="89"/>
      <c r="HXF747" s="546"/>
      <c r="HXG747" s="546"/>
      <c r="HXH747" s="89"/>
      <c r="HXI747" s="89"/>
      <c r="HXJ747" s="546"/>
      <c r="HXK747" s="546"/>
      <c r="HXL747" s="89"/>
      <c r="HXM747" s="89"/>
      <c r="HXN747" s="546"/>
      <c r="HXO747" s="546"/>
      <c r="HXP747" s="546"/>
      <c r="HXQ747" s="546"/>
      <c r="HXR747" s="546"/>
      <c r="HXS747" s="546"/>
      <c r="HXT747" s="546"/>
      <c r="HXU747" s="89"/>
      <c r="HXV747" s="89"/>
      <c r="HXW747" s="546"/>
      <c r="HXX747" s="546"/>
      <c r="HXY747" s="89"/>
      <c r="HXZ747" s="89"/>
      <c r="HYA747" s="546"/>
      <c r="HYB747" s="546"/>
      <c r="HYC747" s="546"/>
      <c r="HYD747" s="546"/>
      <c r="HYE747" s="546"/>
      <c r="HYF747" s="204"/>
      <c r="HYG747" s="108"/>
      <c r="HYH747" s="546"/>
      <c r="HYI747" s="546"/>
      <c r="HYJ747" s="546"/>
      <c r="HYK747" s="546"/>
      <c r="HYL747" s="546"/>
      <c r="HYM747" s="546"/>
      <c r="HYN747" s="546"/>
      <c r="HYO747" s="169"/>
      <c r="HYP747" s="169"/>
      <c r="HYQ747" s="169"/>
      <c r="HYR747" s="169"/>
      <c r="HYS747" s="169"/>
      <c r="HYT747" s="169"/>
      <c r="HYU747" s="169"/>
      <c r="HYV747" s="169"/>
      <c r="HYW747" s="169"/>
      <c r="HYX747" s="169"/>
      <c r="HYY747" s="169"/>
      <c r="HYZ747" s="169"/>
      <c r="HZA747" s="169"/>
      <c r="HZB747" s="169"/>
      <c r="HZC747" s="169"/>
      <c r="HZD747" s="169"/>
      <c r="HZE747" s="169"/>
      <c r="HZF747" s="169"/>
      <c r="HZG747" s="169"/>
      <c r="HZH747" s="169"/>
      <c r="HZI747" s="169"/>
      <c r="HZJ747" s="169"/>
      <c r="HZK747" s="169"/>
      <c r="HZL747" s="169"/>
      <c r="HZM747" s="169"/>
      <c r="HZN747" s="169"/>
      <c r="HZO747" s="169"/>
      <c r="HZP747" s="169"/>
      <c r="HZQ747" s="169"/>
      <c r="HZR747" s="169"/>
      <c r="HZS747" s="169"/>
      <c r="HZT747" s="169"/>
      <c r="HZU747" s="169"/>
      <c r="HZV747" s="169"/>
      <c r="HZW747" s="169"/>
      <c r="HZX747" s="169"/>
      <c r="HZY747" s="169"/>
      <c r="HZZ747" s="169"/>
      <c r="IAA747" s="169"/>
      <c r="IAB747" s="169"/>
      <c r="IAC747" s="169"/>
      <c r="IAD747" s="169"/>
      <c r="IAE747" s="169"/>
      <c r="IAF747" s="169"/>
      <c r="IAG747" s="546"/>
      <c r="IAH747" s="546"/>
      <c r="IAI747" s="546"/>
      <c r="IAJ747" s="546"/>
      <c r="IAK747" s="546"/>
      <c r="IAL747" s="546"/>
      <c r="IAM747" s="546"/>
      <c r="IAN747" s="546"/>
      <c r="IAO747" s="546"/>
      <c r="IAP747" s="546"/>
      <c r="IAQ747" s="546"/>
      <c r="IAR747" s="546"/>
      <c r="IAS747" s="546"/>
      <c r="IAT747" s="546"/>
      <c r="IAU747" s="546"/>
      <c r="IAV747" s="546"/>
      <c r="IAW747" s="546"/>
      <c r="IAX747" s="546"/>
      <c r="IAY747" s="546"/>
      <c r="IAZ747" s="546"/>
      <c r="IBA747" s="546"/>
      <c r="IBB747" s="546"/>
      <c r="IBC747" s="546"/>
      <c r="IBD747" s="546"/>
      <c r="IBE747" s="89"/>
      <c r="IBF747" s="89"/>
      <c r="IBG747" s="89"/>
      <c r="IBH747" s="89"/>
      <c r="IBI747" s="89"/>
      <c r="IBJ747" s="546"/>
      <c r="IBK747" s="546"/>
      <c r="IBL747" s="89"/>
      <c r="IBM747" s="89"/>
      <c r="IBN747" s="546"/>
      <c r="IBO747" s="546"/>
      <c r="IBP747" s="89"/>
      <c r="IBQ747" s="89"/>
      <c r="IBR747" s="546"/>
      <c r="IBS747" s="546"/>
      <c r="IBT747" s="546"/>
      <c r="IBU747" s="546"/>
      <c r="IBV747" s="546"/>
      <c r="IBW747" s="546"/>
      <c r="IBX747" s="546"/>
      <c r="IBY747" s="89"/>
      <c r="IBZ747" s="89"/>
      <c r="ICA747" s="546"/>
      <c r="ICB747" s="546"/>
      <c r="ICC747" s="89"/>
      <c r="ICD747" s="89"/>
      <c r="ICE747" s="546"/>
      <c r="ICF747" s="546"/>
      <c r="ICG747" s="546"/>
      <c r="ICH747" s="546"/>
      <c r="ICI747" s="546"/>
      <c r="ICJ747" s="204"/>
      <c r="ICK747" s="108"/>
      <c r="ICL747" s="546"/>
      <c r="ICM747" s="546"/>
      <c r="ICN747" s="546"/>
      <c r="ICO747" s="546"/>
      <c r="ICP747" s="546"/>
      <c r="ICQ747" s="546"/>
      <c r="ICR747" s="546"/>
      <c r="ICS747" s="169"/>
      <c r="ICT747" s="169"/>
      <c r="ICU747" s="169"/>
      <c r="ICV747" s="169"/>
      <c r="ICW747" s="169"/>
      <c r="ICX747" s="169"/>
      <c r="ICY747" s="169"/>
      <c r="ICZ747" s="169"/>
      <c r="IDA747" s="169"/>
      <c r="IDB747" s="169"/>
      <c r="IDC747" s="169"/>
      <c r="IDD747" s="169"/>
      <c r="IDE747" s="169"/>
      <c r="IDF747" s="169"/>
      <c r="IDG747" s="169"/>
      <c r="IDH747" s="169"/>
      <c r="IDI747" s="169"/>
      <c r="IDJ747" s="169"/>
      <c r="IDK747" s="169"/>
      <c r="IDL747" s="169"/>
      <c r="IDM747" s="169"/>
      <c r="IDN747" s="169"/>
      <c r="IDO747" s="169"/>
      <c r="IDP747" s="169"/>
      <c r="IDQ747" s="169"/>
      <c r="IDR747" s="169"/>
      <c r="IDS747" s="169"/>
      <c r="IDT747" s="169"/>
      <c r="IDU747" s="169"/>
      <c r="IDV747" s="169"/>
      <c r="IDW747" s="169"/>
      <c r="IDX747" s="169"/>
      <c r="IDY747" s="169"/>
      <c r="IDZ747" s="169"/>
      <c r="IEA747" s="169"/>
      <c r="IEB747" s="169"/>
      <c r="IEC747" s="169"/>
      <c r="IED747" s="169"/>
      <c r="IEE747" s="169"/>
      <c r="IEF747" s="169"/>
      <c r="IEG747" s="169"/>
      <c r="IEH747" s="169"/>
      <c r="IEI747" s="169"/>
      <c r="IEJ747" s="169"/>
      <c r="IEK747" s="546"/>
      <c r="IEL747" s="546"/>
      <c r="IEM747" s="546"/>
      <c r="IEN747" s="546"/>
      <c r="IEO747" s="546"/>
      <c r="IEP747" s="546"/>
      <c r="IEQ747" s="546"/>
      <c r="IER747" s="546"/>
      <c r="IES747" s="546"/>
      <c r="IET747" s="546"/>
      <c r="IEU747" s="546"/>
      <c r="IEV747" s="546"/>
      <c r="IEW747" s="546"/>
      <c r="IEX747" s="546"/>
      <c r="IEY747" s="546"/>
      <c r="IEZ747" s="546"/>
      <c r="IFA747" s="546"/>
      <c r="IFB747" s="546"/>
      <c r="IFC747" s="546"/>
      <c r="IFD747" s="546"/>
      <c r="IFE747" s="546"/>
      <c r="IFF747" s="546"/>
      <c r="IFG747" s="546"/>
      <c r="IFH747" s="546"/>
      <c r="IFI747" s="89"/>
      <c r="IFJ747" s="89"/>
      <c r="IFK747" s="89"/>
      <c r="IFL747" s="89"/>
      <c r="IFM747" s="89"/>
      <c r="IFN747" s="546"/>
      <c r="IFO747" s="546"/>
      <c r="IFP747" s="89"/>
      <c r="IFQ747" s="89"/>
      <c r="IFR747" s="546"/>
      <c r="IFS747" s="546"/>
      <c r="IFT747" s="89"/>
      <c r="IFU747" s="89"/>
      <c r="IFV747" s="546"/>
      <c r="IFW747" s="546"/>
      <c r="IFX747" s="546"/>
      <c r="IFY747" s="546"/>
      <c r="IFZ747" s="546"/>
      <c r="IGA747" s="546"/>
      <c r="IGB747" s="546"/>
      <c r="IGC747" s="89"/>
      <c r="IGD747" s="89"/>
      <c r="IGE747" s="546"/>
      <c r="IGF747" s="546"/>
      <c r="IGG747" s="89"/>
      <c r="IGH747" s="89"/>
      <c r="IGI747" s="546"/>
      <c r="IGJ747" s="546"/>
      <c r="IGK747" s="546"/>
      <c r="IGL747" s="546"/>
      <c r="IGM747" s="546"/>
      <c r="IGN747" s="204"/>
      <c r="IGO747" s="108"/>
      <c r="IGP747" s="546"/>
      <c r="IGQ747" s="546"/>
      <c r="IGR747" s="546"/>
      <c r="IGS747" s="546"/>
      <c r="IGT747" s="546"/>
      <c r="IGU747" s="546"/>
      <c r="IGV747" s="546"/>
      <c r="IGW747" s="169"/>
      <c r="IGX747" s="169"/>
      <c r="IGY747" s="169"/>
      <c r="IGZ747" s="169"/>
      <c r="IHA747" s="169"/>
      <c r="IHB747" s="169"/>
      <c r="IHC747" s="169"/>
      <c r="IHD747" s="169"/>
      <c r="IHE747" s="169"/>
      <c r="IHF747" s="169"/>
      <c r="IHG747" s="169"/>
      <c r="IHH747" s="169"/>
      <c r="IHI747" s="169"/>
      <c r="IHJ747" s="169"/>
      <c r="IHK747" s="169"/>
      <c r="IHL747" s="169"/>
      <c r="IHM747" s="169"/>
      <c r="IHN747" s="169"/>
      <c r="IHO747" s="169"/>
      <c r="IHP747" s="169"/>
      <c r="IHQ747" s="169"/>
      <c r="IHR747" s="169"/>
      <c r="IHS747" s="169"/>
      <c r="IHT747" s="169"/>
      <c r="IHU747" s="169"/>
      <c r="IHV747" s="169"/>
      <c r="IHW747" s="169"/>
      <c r="IHX747" s="169"/>
      <c r="IHY747" s="169"/>
      <c r="IHZ747" s="169"/>
      <c r="IIA747" s="169"/>
      <c r="IIB747" s="169"/>
      <c r="IIC747" s="169"/>
      <c r="IID747" s="169"/>
      <c r="IIE747" s="169"/>
      <c r="IIF747" s="169"/>
      <c r="IIG747" s="169"/>
      <c r="IIH747" s="169"/>
      <c r="III747" s="169"/>
      <c r="IIJ747" s="169"/>
      <c r="IIK747" s="169"/>
      <c r="IIL747" s="169"/>
      <c r="IIM747" s="169"/>
      <c r="IIN747" s="169"/>
      <c r="IIO747" s="546"/>
      <c r="IIP747" s="546"/>
      <c r="IIQ747" s="546"/>
      <c r="IIR747" s="546"/>
      <c r="IIS747" s="546"/>
      <c r="IIT747" s="546"/>
      <c r="IIU747" s="546"/>
      <c r="IIV747" s="546"/>
      <c r="IIW747" s="546"/>
      <c r="IIX747" s="546"/>
      <c r="IIY747" s="546"/>
      <c r="IIZ747" s="546"/>
      <c r="IJA747" s="546"/>
      <c r="IJB747" s="546"/>
      <c r="IJC747" s="546"/>
      <c r="IJD747" s="546"/>
      <c r="IJE747" s="546"/>
      <c r="IJF747" s="546"/>
      <c r="IJG747" s="546"/>
      <c r="IJH747" s="546"/>
      <c r="IJI747" s="546"/>
      <c r="IJJ747" s="546"/>
      <c r="IJK747" s="546"/>
      <c r="IJL747" s="546"/>
      <c r="IJM747" s="89"/>
      <c r="IJN747" s="89"/>
      <c r="IJO747" s="89"/>
      <c r="IJP747" s="89"/>
      <c r="IJQ747" s="89"/>
      <c r="IJR747" s="546"/>
      <c r="IJS747" s="546"/>
      <c r="IJT747" s="89"/>
      <c r="IJU747" s="89"/>
      <c r="IJV747" s="546"/>
      <c r="IJW747" s="546"/>
      <c r="IJX747" s="89"/>
      <c r="IJY747" s="89"/>
      <c r="IJZ747" s="546"/>
      <c r="IKA747" s="546"/>
      <c r="IKB747" s="546"/>
      <c r="IKC747" s="546"/>
      <c r="IKD747" s="546"/>
      <c r="IKE747" s="546"/>
      <c r="IKF747" s="546"/>
      <c r="IKG747" s="89"/>
      <c r="IKH747" s="89"/>
      <c r="IKI747" s="546"/>
      <c r="IKJ747" s="546"/>
      <c r="IKK747" s="89"/>
      <c r="IKL747" s="89"/>
      <c r="IKM747" s="546"/>
      <c r="IKN747" s="546"/>
      <c r="IKO747" s="546"/>
      <c r="IKP747" s="546"/>
      <c r="IKQ747" s="546"/>
      <c r="IKR747" s="204"/>
      <c r="IKS747" s="108"/>
      <c r="IKT747" s="546"/>
      <c r="IKU747" s="546"/>
      <c r="IKV747" s="546"/>
      <c r="IKW747" s="546"/>
      <c r="IKX747" s="546"/>
      <c r="IKY747" s="546"/>
      <c r="IKZ747" s="546"/>
      <c r="ILA747" s="169"/>
      <c r="ILB747" s="169"/>
      <c r="ILC747" s="169"/>
      <c r="ILD747" s="169"/>
      <c r="ILE747" s="169"/>
      <c r="ILF747" s="169"/>
      <c r="ILG747" s="169"/>
      <c r="ILH747" s="169"/>
      <c r="ILI747" s="169"/>
      <c r="ILJ747" s="169"/>
      <c r="ILK747" s="169"/>
      <c r="ILL747" s="169"/>
      <c r="ILM747" s="169"/>
      <c r="ILN747" s="169"/>
      <c r="ILO747" s="169"/>
      <c r="ILP747" s="169"/>
      <c r="ILQ747" s="169"/>
      <c r="ILR747" s="169"/>
      <c r="ILS747" s="169"/>
      <c r="ILT747" s="169"/>
      <c r="ILU747" s="169"/>
      <c r="ILV747" s="169"/>
      <c r="ILW747" s="169"/>
      <c r="ILX747" s="169"/>
      <c r="ILY747" s="169"/>
      <c r="ILZ747" s="169"/>
      <c r="IMA747" s="169"/>
      <c r="IMB747" s="169"/>
      <c r="IMC747" s="169"/>
      <c r="IMD747" s="169"/>
      <c r="IME747" s="169"/>
      <c r="IMF747" s="169"/>
      <c r="IMG747" s="169"/>
      <c r="IMH747" s="169"/>
      <c r="IMI747" s="169"/>
      <c r="IMJ747" s="169"/>
      <c r="IMK747" s="169"/>
      <c r="IML747" s="169"/>
      <c r="IMM747" s="169"/>
      <c r="IMN747" s="169"/>
      <c r="IMO747" s="169"/>
      <c r="IMP747" s="169"/>
      <c r="IMQ747" s="169"/>
      <c r="IMR747" s="169"/>
      <c r="IMS747" s="546"/>
      <c r="IMT747" s="546"/>
      <c r="IMU747" s="546"/>
      <c r="IMV747" s="546"/>
      <c r="IMW747" s="546"/>
      <c r="IMX747" s="546"/>
      <c r="IMY747" s="546"/>
      <c r="IMZ747" s="546"/>
      <c r="INA747" s="546"/>
      <c r="INB747" s="546"/>
      <c r="INC747" s="546"/>
      <c r="IND747" s="546"/>
      <c r="INE747" s="546"/>
      <c r="INF747" s="546"/>
      <c r="ING747" s="546"/>
      <c r="INH747" s="546"/>
      <c r="INI747" s="546"/>
      <c r="INJ747" s="546"/>
      <c r="INK747" s="546"/>
      <c r="INL747" s="546"/>
      <c r="INM747" s="546"/>
      <c r="INN747" s="546"/>
      <c r="INO747" s="546"/>
      <c r="INP747" s="546"/>
      <c r="INQ747" s="89"/>
      <c r="INR747" s="89"/>
      <c r="INS747" s="89"/>
      <c r="INT747" s="89"/>
      <c r="INU747" s="89"/>
      <c r="INV747" s="546"/>
      <c r="INW747" s="546"/>
      <c r="INX747" s="89"/>
      <c r="INY747" s="89"/>
      <c r="INZ747" s="546"/>
      <c r="IOA747" s="546"/>
      <c r="IOB747" s="89"/>
      <c r="IOC747" s="89"/>
      <c r="IOD747" s="546"/>
      <c r="IOE747" s="546"/>
      <c r="IOF747" s="546"/>
      <c r="IOG747" s="546"/>
      <c r="IOH747" s="546"/>
      <c r="IOI747" s="546"/>
      <c r="IOJ747" s="546"/>
      <c r="IOK747" s="89"/>
      <c r="IOL747" s="89"/>
      <c r="IOM747" s="546"/>
      <c r="ION747" s="546"/>
      <c r="IOO747" s="89"/>
      <c r="IOP747" s="89"/>
      <c r="IOQ747" s="546"/>
      <c r="IOR747" s="546"/>
      <c r="IOS747" s="546"/>
      <c r="IOT747" s="546"/>
      <c r="IOU747" s="546"/>
      <c r="IOV747" s="204"/>
      <c r="IOW747" s="108"/>
      <c r="IOX747" s="546"/>
      <c r="IOY747" s="546"/>
      <c r="IOZ747" s="546"/>
      <c r="IPA747" s="546"/>
      <c r="IPB747" s="546"/>
      <c r="IPC747" s="546"/>
      <c r="IPD747" s="546"/>
      <c r="IPE747" s="169"/>
      <c r="IPF747" s="169"/>
      <c r="IPG747" s="169"/>
      <c r="IPH747" s="169"/>
      <c r="IPI747" s="169"/>
      <c r="IPJ747" s="169"/>
      <c r="IPK747" s="169"/>
      <c r="IPL747" s="169"/>
      <c r="IPM747" s="169"/>
      <c r="IPN747" s="169"/>
      <c r="IPO747" s="169"/>
      <c r="IPP747" s="169"/>
      <c r="IPQ747" s="169"/>
      <c r="IPR747" s="169"/>
      <c r="IPS747" s="169"/>
      <c r="IPT747" s="169"/>
      <c r="IPU747" s="169"/>
      <c r="IPV747" s="169"/>
      <c r="IPW747" s="169"/>
      <c r="IPX747" s="169"/>
      <c r="IPY747" s="169"/>
      <c r="IPZ747" s="169"/>
      <c r="IQA747" s="169"/>
      <c r="IQB747" s="169"/>
      <c r="IQC747" s="169"/>
      <c r="IQD747" s="169"/>
      <c r="IQE747" s="169"/>
      <c r="IQF747" s="169"/>
      <c r="IQG747" s="169"/>
      <c r="IQH747" s="169"/>
      <c r="IQI747" s="169"/>
      <c r="IQJ747" s="169"/>
      <c r="IQK747" s="169"/>
      <c r="IQL747" s="169"/>
      <c r="IQM747" s="169"/>
      <c r="IQN747" s="169"/>
      <c r="IQO747" s="169"/>
      <c r="IQP747" s="169"/>
      <c r="IQQ747" s="169"/>
      <c r="IQR747" s="169"/>
      <c r="IQS747" s="169"/>
      <c r="IQT747" s="169"/>
      <c r="IQU747" s="169"/>
      <c r="IQV747" s="169"/>
      <c r="IQW747" s="546"/>
      <c r="IQX747" s="546"/>
      <c r="IQY747" s="546"/>
      <c r="IQZ747" s="546"/>
      <c r="IRA747" s="546"/>
      <c r="IRB747" s="546"/>
      <c r="IRC747" s="546"/>
      <c r="IRD747" s="546"/>
      <c r="IRE747" s="546"/>
      <c r="IRF747" s="546"/>
      <c r="IRG747" s="546"/>
      <c r="IRH747" s="546"/>
      <c r="IRI747" s="546"/>
      <c r="IRJ747" s="546"/>
      <c r="IRK747" s="546"/>
      <c r="IRL747" s="546"/>
      <c r="IRM747" s="546"/>
      <c r="IRN747" s="546"/>
      <c r="IRO747" s="546"/>
      <c r="IRP747" s="546"/>
      <c r="IRQ747" s="546"/>
      <c r="IRR747" s="546"/>
      <c r="IRS747" s="546"/>
      <c r="IRT747" s="546"/>
      <c r="IRU747" s="89"/>
      <c r="IRV747" s="89"/>
      <c r="IRW747" s="89"/>
      <c r="IRX747" s="89"/>
      <c r="IRY747" s="89"/>
      <c r="IRZ747" s="546"/>
      <c r="ISA747" s="546"/>
      <c r="ISB747" s="89"/>
      <c r="ISC747" s="89"/>
      <c r="ISD747" s="546"/>
      <c r="ISE747" s="546"/>
      <c r="ISF747" s="89"/>
      <c r="ISG747" s="89"/>
      <c r="ISH747" s="546"/>
      <c r="ISI747" s="546"/>
      <c r="ISJ747" s="546"/>
      <c r="ISK747" s="546"/>
      <c r="ISL747" s="546"/>
      <c r="ISM747" s="546"/>
      <c r="ISN747" s="546"/>
      <c r="ISO747" s="89"/>
      <c r="ISP747" s="89"/>
      <c r="ISQ747" s="546"/>
      <c r="ISR747" s="546"/>
      <c r="ISS747" s="89"/>
      <c r="IST747" s="89"/>
      <c r="ISU747" s="546"/>
      <c r="ISV747" s="546"/>
      <c r="ISW747" s="546"/>
      <c r="ISX747" s="546"/>
      <c r="ISY747" s="546"/>
      <c r="ISZ747" s="204"/>
      <c r="ITA747" s="108"/>
      <c r="ITB747" s="546"/>
      <c r="ITC747" s="546"/>
      <c r="ITD747" s="546"/>
      <c r="ITE747" s="546"/>
      <c r="ITF747" s="546"/>
      <c r="ITG747" s="546"/>
      <c r="ITH747" s="546"/>
      <c r="ITI747" s="169"/>
      <c r="ITJ747" s="169"/>
      <c r="ITK747" s="169"/>
      <c r="ITL747" s="169"/>
      <c r="ITM747" s="169"/>
      <c r="ITN747" s="169"/>
      <c r="ITO747" s="169"/>
      <c r="ITP747" s="169"/>
      <c r="ITQ747" s="169"/>
      <c r="ITR747" s="169"/>
      <c r="ITS747" s="169"/>
      <c r="ITT747" s="169"/>
      <c r="ITU747" s="169"/>
      <c r="ITV747" s="169"/>
      <c r="ITW747" s="169"/>
      <c r="ITX747" s="169"/>
      <c r="ITY747" s="169"/>
      <c r="ITZ747" s="169"/>
      <c r="IUA747" s="169"/>
      <c r="IUB747" s="169"/>
      <c r="IUC747" s="169"/>
      <c r="IUD747" s="169"/>
      <c r="IUE747" s="169"/>
      <c r="IUF747" s="169"/>
      <c r="IUG747" s="169"/>
      <c r="IUH747" s="169"/>
      <c r="IUI747" s="169"/>
      <c r="IUJ747" s="169"/>
      <c r="IUK747" s="169"/>
      <c r="IUL747" s="169"/>
      <c r="IUM747" s="169"/>
      <c r="IUN747" s="169"/>
      <c r="IUO747" s="169"/>
      <c r="IUP747" s="169"/>
      <c r="IUQ747" s="169"/>
      <c r="IUR747" s="169"/>
      <c r="IUS747" s="169"/>
      <c r="IUT747" s="169"/>
      <c r="IUU747" s="169"/>
      <c r="IUV747" s="169"/>
      <c r="IUW747" s="169"/>
      <c r="IUX747" s="169"/>
      <c r="IUY747" s="169"/>
      <c r="IUZ747" s="169"/>
      <c r="IVA747" s="546"/>
      <c r="IVB747" s="546"/>
      <c r="IVC747" s="546"/>
      <c r="IVD747" s="546"/>
      <c r="IVE747" s="546"/>
      <c r="IVF747" s="546"/>
      <c r="IVG747" s="546"/>
      <c r="IVH747" s="546"/>
      <c r="IVI747" s="546"/>
      <c r="IVJ747" s="546"/>
      <c r="IVK747" s="546"/>
      <c r="IVL747" s="546"/>
      <c r="IVM747" s="546"/>
      <c r="IVN747" s="546"/>
      <c r="IVO747" s="546"/>
      <c r="IVP747" s="546"/>
      <c r="IVQ747" s="546"/>
      <c r="IVR747" s="546"/>
      <c r="IVS747" s="546"/>
      <c r="IVT747" s="546"/>
      <c r="IVU747" s="546"/>
      <c r="IVV747" s="546"/>
      <c r="IVW747" s="546"/>
      <c r="IVX747" s="546"/>
      <c r="IVY747" s="89"/>
      <c r="IVZ747" s="89"/>
      <c r="IWA747" s="89"/>
      <c r="IWB747" s="89"/>
      <c r="IWC747" s="89"/>
      <c r="IWD747" s="546"/>
      <c r="IWE747" s="546"/>
      <c r="IWF747" s="89"/>
      <c r="IWG747" s="89"/>
      <c r="IWH747" s="546"/>
      <c r="IWI747" s="546"/>
      <c r="IWJ747" s="89"/>
      <c r="IWK747" s="89"/>
      <c r="IWL747" s="546"/>
      <c r="IWM747" s="546"/>
      <c r="IWN747" s="546"/>
      <c r="IWO747" s="546"/>
      <c r="IWP747" s="546"/>
      <c r="IWQ747" s="546"/>
      <c r="IWR747" s="546"/>
      <c r="IWS747" s="89"/>
      <c r="IWT747" s="89"/>
      <c r="IWU747" s="546"/>
      <c r="IWV747" s="546"/>
      <c r="IWW747" s="89"/>
      <c r="IWX747" s="89"/>
      <c r="IWY747" s="546"/>
      <c r="IWZ747" s="546"/>
      <c r="IXA747" s="546"/>
      <c r="IXB747" s="546"/>
      <c r="IXC747" s="546"/>
      <c r="IXD747" s="204"/>
      <c r="IXE747" s="108"/>
      <c r="IXF747" s="546"/>
      <c r="IXG747" s="546"/>
      <c r="IXH747" s="546"/>
      <c r="IXI747" s="546"/>
      <c r="IXJ747" s="546"/>
      <c r="IXK747" s="546"/>
      <c r="IXL747" s="546"/>
      <c r="IXM747" s="169"/>
      <c r="IXN747" s="169"/>
      <c r="IXO747" s="169"/>
      <c r="IXP747" s="169"/>
      <c r="IXQ747" s="169"/>
      <c r="IXR747" s="169"/>
      <c r="IXS747" s="169"/>
      <c r="IXT747" s="169"/>
      <c r="IXU747" s="169"/>
      <c r="IXV747" s="169"/>
      <c r="IXW747" s="169"/>
      <c r="IXX747" s="169"/>
      <c r="IXY747" s="169"/>
      <c r="IXZ747" s="169"/>
      <c r="IYA747" s="169"/>
      <c r="IYB747" s="169"/>
      <c r="IYC747" s="169"/>
      <c r="IYD747" s="169"/>
      <c r="IYE747" s="169"/>
      <c r="IYF747" s="169"/>
      <c r="IYG747" s="169"/>
      <c r="IYH747" s="169"/>
      <c r="IYI747" s="169"/>
      <c r="IYJ747" s="169"/>
      <c r="IYK747" s="169"/>
      <c r="IYL747" s="169"/>
      <c r="IYM747" s="169"/>
      <c r="IYN747" s="169"/>
      <c r="IYO747" s="169"/>
      <c r="IYP747" s="169"/>
      <c r="IYQ747" s="169"/>
      <c r="IYR747" s="169"/>
      <c r="IYS747" s="169"/>
      <c r="IYT747" s="169"/>
      <c r="IYU747" s="169"/>
      <c r="IYV747" s="169"/>
      <c r="IYW747" s="169"/>
      <c r="IYX747" s="169"/>
      <c r="IYY747" s="169"/>
      <c r="IYZ747" s="169"/>
      <c r="IZA747" s="169"/>
      <c r="IZB747" s="169"/>
      <c r="IZC747" s="169"/>
      <c r="IZD747" s="169"/>
      <c r="IZE747" s="546"/>
      <c r="IZF747" s="546"/>
      <c r="IZG747" s="546"/>
      <c r="IZH747" s="546"/>
      <c r="IZI747" s="546"/>
      <c r="IZJ747" s="546"/>
      <c r="IZK747" s="546"/>
      <c r="IZL747" s="546"/>
      <c r="IZM747" s="546"/>
      <c r="IZN747" s="546"/>
      <c r="IZO747" s="546"/>
      <c r="IZP747" s="546"/>
      <c r="IZQ747" s="546"/>
      <c r="IZR747" s="546"/>
      <c r="IZS747" s="546"/>
      <c r="IZT747" s="546"/>
      <c r="IZU747" s="546"/>
      <c r="IZV747" s="546"/>
      <c r="IZW747" s="546"/>
      <c r="IZX747" s="546"/>
      <c r="IZY747" s="546"/>
      <c r="IZZ747" s="546"/>
      <c r="JAA747" s="546"/>
      <c r="JAB747" s="546"/>
      <c r="JAC747" s="89"/>
      <c r="JAD747" s="89"/>
      <c r="JAE747" s="89"/>
      <c r="JAF747" s="89"/>
      <c r="JAG747" s="89"/>
      <c r="JAH747" s="546"/>
      <c r="JAI747" s="546"/>
      <c r="JAJ747" s="89"/>
      <c r="JAK747" s="89"/>
      <c r="JAL747" s="546"/>
      <c r="JAM747" s="546"/>
      <c r="JAN747" s="89"/>
      <c r="JAO747" s="89"/>
      <c r="JAP747" s="546"/>
      <c r="JAQ747" s="546"/>
      <c r="JAR747" s="546"/>
      <c r="JAS747" s="546"/>
      <c r="JAT747" s="546"/>
      <c r="JAU747" s="546"/>
      <c r="JAV747" s="546"/>
      <c r="JAW747" s="89"/>
      <c r="JAX747" s="89"/>
      <c r="JAY747" s="546"/>
      <c r="JAZ747" s="546"/>
      <c r="JBA747" s="89"/>
      <c r="JBB747" s="89"/>
      <c r="JBC747" s="546"/>
      <c r="JBD747" s="546"/>
      <c r="JBE747" s="546"/>
      <c r="JBF747" s="546"/>
      <c r="JBG747" s="546"/>
      <c r="JBH747" s="204"/>
      <c r="JBI747" s="108"/>
      <c r="JBJ747" s="546"/>
      <c r="JBK747" s="546"/>
      <c r="JBL747" s="546"/>
      <c r="JBM747" s="546"/>
      <c r="JBN747" s="546"/>
      <c r="JBO747" s="546"/>
      <c r="JBP747" s="546"/>
      <c r="JBQ747" s="169"/>
      <c r="JBR747" s="169"/>
      <c r="JBS747" s="169"/>
      <c r="JBT747" s="169"/>
      <c r="JBU747" s="169"/>
      <c r="JBV747" s="169"/>
      <c r="JBW747" s="169"/>
      <c r="JBX747" s="169"/>
      <c r="JBY747" s="169"/>
      <c r="JBZ747" s="169"/>
      <c r="JCA747" s="169"/>
      <c r="JCB747" s="169"/>
      <c r="JCC747" s="169"/>
      <c r="JCD747" s="169"/>
      <c r="JCE747" s="169"/>
      <c r="JCF747" s="169"/>
      <c r="JCG747" s="169"/>
      <c r="JCH747" s="169"/>
      <c r="JCI747" s="169"/>
      <c r="JCJ747" s="169"/>
      <c r="JCK747" s="169"/>
      <c r="JCL747" s="169"/>
      <c r="JCM747" s="169"/>
      <c r="JCN747" s="169"/>
      <c r="JCO747" s="169"/>
      <c r="JCP747" s="169"/>
      <c r="JCQ747" s="169"/>
      <c r="JCR747" s="169"/>
      <c r="JCS747" s="169"/>
      <c r="JCT747" s="169"/>
      <c r="JCU747" s="169"/>
      <c r="JCV747" s="169"/>
      <c r="JCW747" s="169"/>
      <c r="JCX747" s="169"/>
      <c r="JCY747" s="169"/>
      <c r="JCZ747" s="169"/>
      <c r="JDA747" s="169"/>
      <c r="JDB747" s="169"/>
      <c r="JDC747" s="169"/>
      <c r="JDD747" s="169"/>
      <c r="JDE747" s="169"/>
      <c r="JDF747" s="169"/>
      <c r="JDG747" s="169"/>
      <c r="JDH747" s="169"/>
      <c r="JDI747" s="546"/>
      <c r="JDJ747" s="546"/>
      <c r="JDK747" s="546"/>
      <c r="JDL747" s="546"/>
      <c r="JDM747" s="546"/>
      <c r="JDN747" s="546"/>
      <c r="JDO747" s="546"/>
      <c r="JDP747" s="546"/>
      <c r="JDQ747" s="546"/>
      <c r="JDR747" s="546"/>
      <c r="JDS747" s="546"/>
      <c r="JDT747" s="546"/>
      <c r="JDU747" s="546"/>
      <c r="JDV747" s="546"/>
      <c r="JDW747" s="546"/>
      <c r="JDX747" s="546"/>
      <c r="JDY747" s="546"/>
      <c r="JDZ747" s="546"/>
      <c r="JEA747" s="546"/>
      <c r="JEB747" s="546"/>
      <c r="JEC747" s="546"/>
      <c r="JED747" s="546"/>
      <c r="JEE747" s="546"/>
      <c r="JEF747" s="546"/>
      <c r="JEG747" s="89"/>
      <c r="JEH747" s="89"/>
      <c r="JEI747" s="89"/>
      <c r="JEJ747" s="89"/>
      <c r="JEK747" s="89"/>
      <c r="JEL747" s="546"/>
      <c r="JEM747" s="546"/>
      <c r="JEN747" s="89"/>
      <c r="JEO747" s="89"/>
      <c r="JEP747" s="546"/>
      <c r="JEQ747" s="546"/>
      <c r="JER747" s="89"/>
      <c r="JES747" s="89"/>
      <c r="JET747" s="546"/>
      <c r="JEU747" s="546"/>
      <c r="JEV747" s="546"/>
      <c r="JEW747" s="546"/>
      <c r="JEX747" s="546"/>
      <c r="JEY747" s="546"/>
      <c r="JEZ747" s="546"/>
      <c r="JFA747" s="89"/>
      <c r="JFB747" s="89"/>
      <c r="JFC747" s="546"/>
      <c r="JFD747" s="546"/>
      <c r="JFE747" s="89"/>
      <c r="JFF747" s="89"/>
      <c r="JFG747" s="546"/>
      <c r="JFH747" s="546"/>
      <c r="JFI747" s="546"/>
      <c r="JFJ747" s="546"/>
      <c r="JFK747" s="546"/>
      <c r="JFL747" s="204"/>
      <c r="JFM747" s="108"/>
      <c r="JFN747" s="546"/>
      <c r="JFO747" s="546"/>
      <c r="JFP747" s="546"/>
      <c r="JFQ747" s="546"/>
      <c r="JFR747" s="546"/>
      <c r="JFS747" s="546"/>
      <c r="JFT747" s="546"/>
      <c r="JFU747" s="169"/>
      <c r="JFV747" s="169"/>
      <c r="JFW747" s="169"/>
      <c r="JFX747" s="169"/>
      <c r="JFY747" s="169"/>
      <c r="JFZ747" s="169"/>
      <c r="JGA747" s="169"/>
      <c r="JGB747" s="169"/>
      <c r="JGC747" s="169"/>
      <c r="JGD747" s="169"/>
      <c r="JGE747" s="169"/>
      <c r="JGF747" s="169"/>
      <c r="JGG747" s="169"/>
      <c r="JGH747" s="169"/>
      <c r="JGI747" s="169"/>
      <c r="JGJ747" s="169"/>
      <c r="JGK747" s="169"/>
      <c r="JGL747" s="169"/>
      <c r="JGM747" s="169"/>
      <c r="JGN747" s="169"/>
      <c r="JGO747" s="169"/>
      <c r="JGP747" s="169"/>
      <c r="JGQ747" s="169"/>
      <c r="JGR747" s="169"/>
      <c r="JGS747" s="169"/>
      <c r="JGT747" s="169"/>
      <c r="JGU747" s="169"/>
      <c r="JGV747" s="169"/>
      <c r="JGW747" s="169"/>
      <c r="JGX747" s="169"/>
      <c r="JGY747" s="169"/>
      <c r="JGZ747" s="169"/>
      <c r="JHA747" s="169"/>
      <c r="JHB747" s="169"/>
      <c r="JHC747" s="169"/>
      <c r="JHD747" s="169"/>
      <c r="JHE747" s="169"/>
      <c r="JHF747" s="169"/>
      <c r="JHG747" s="169"/>
      <c r="JHH747" s="169"/>
      <c r="JHI747" s="169"/>
      <c r="JHJ747" s="169"/>
      <c r="JHK747" s="169"/>
      <c r="JHL747" s="169"/>
      <c r="JHM747" s="546"/>
      <c r="JHN747" s="546"/>
      <c r="JHO747" s="546"/>
      <c r="JHP747" s="546"/>
      <c r="JHQ747" s="546"/>
      <c r="JHR747" s="546"/>
      <c r="JHS747" s="546"/>
      <c r="JHT747" s="546"/>
      <c r="JHU747" s="546"/>
      <c r="JHV747" s="546"/>
      <c r="JHW747" s="546"/>
      <c r="JHX747" s="546"/>
      <c r="JHY747" s="546"/>
      <c r="JHZ747" s="546"/>
      <c r="JIA747" s="546"/>
      <c r="JIB747" s="546"/>
      <c r="JIC747" s="546"/>
      <c r="JID747" s="546"/>
      <c r="JIE747" s="546"/>
      <c r="JIF747" s="546"/>
      <c r="JIG747" s="546"/>
      <c r="JIH747" s="546"/>
      <c r="JII747" s="546"/>
      <c r="JIJ747" s="546"/>
      <c r="JIK747" s="89"/>
      <c r="JIL747" s="89"/>
      <c r="JIM747" s="89"/>
      <c r="JIN747" s="89"/>
      <c r="JIO747" s="89"/>
      <c r="JIP747" s="546"/>
      <c r="JIQ747" s="546"/>
      <c r="JIR747" s="89"/>
      <c r="JIS747" s="89"/>
      <c r="JIT747" s="546"/>
      <c r="JIU747" s="546"/>
      <c r="JIV747" s="89"/>
      <c r="JIW747" s="89"/>
      <c r="JIX747" s="546"/>
      <c r="JIY747" s="546"/>
      <c r="JIZ747" s="546"/>
      <c r="JJA747" s="546"/>
      <c r="JJB747" s="546"/>
      <c r="JJC747" s="546"/>
      <c r="JJD747" s="546"/>
      <c r="JJE747" s="89"/>
      <c r="JJF747" s="89"/>
      <c r="JJG747" s="546"/>
      <c r="JJH747" s="546"/>
      <c r="JJI747" s="89"/>
      <c r="JJJ747" s="89"/>
      <c r="JJK747" s="546"/>
      <c r="JJL747" s="546"/>
      <c r="JJM747" s="546"/>
      <c r="JJN747" s="546"/>
      <c r="JJO747" s="546"/>
      <c r="JJP747" s="204"/>
      <c r="JJQ747" s="108"/>
      <c r="JJR747" s="546"/>
      <c r="JJS747" s="546"/>
      <c r="JJT747" s="546"/>
      <c r="JJU747" s="546"/>
      <c r="JJV747" s="546"/>
      <c r="JJW747" s="546"/>
      <c r="JJX747" s="546"/>
      <c r="JJY747" s="169"/>
      <c r="JJZ747" s="169"/>
      <c r="JKA747" s="169"/>
      <c r="JKB747" s="169"/>
      <c r="JKC747" s="169"/>
      <c r="JKD747" s="169"/>
      <c r="JKE747" s="169"/>
      <c r="JKF747" s="169"/>
      <c r="JKG747" s="169"/>
      <c r="JKH747" s="169"/>
      <c r="JKI747" s="169"/>
      <c r="JKJ747" s="169"/>
      <c r="JKK747" s="169"/>
      <c r="JKL747" s="169"/>
      <c r="JKM747" s="169"/>
      <c r="JKN747" s="169"/>
      <c r="JKO747" s="169"/>
      <c r="JKP747" s="169"/>
      <c r="JKQ747" s="169"/>
      <c r="JKR747" s="169"/>
      <c r="JKS747" s="169"/>
      <c r="JKT747" s="169"/>
      <c r="JKU747" s="169"/>
      <c r="JKV747" s="169"/>
      <c r="JKW747" s="169"/>
      <c r="JKX747" s="169"/>
      <c r="JKY747" s="169"/>
      <c r="JKZ747" s="169"/>
      <c r="JLA747" s="169"/>
      <c r="JLB747" s="169"/>
      <c r="JLC747" s="169"/>
      <c r="JLD747" s="169"/>
      <c r="JLE747" s="169"/>
      <c r="JLF747" s="169"/>
      <c r="JLG747" s="169"/>
      <c r="JLH747" s="169"/>
      <c r="JLI747" s="169"/>
      <c r="JLJ747" s="169"/>
      <c r="JLK747" s="169"/>
      <c r="JLL747" s="169"/>
      <c r="JLM747" s="169"/>
      <c r="JLN747" s="169"/>
      <c r="JLO747" s="169"/>
      <c r="JLP747" s="169"/>
      <c r="JLQ747" s="546"/>
      <c r="JLR747" s="546"/>
      <c r="JLS747" s="546"/>
      <c r="JLT747" s="546"/>
      <c r="JLU747" s="546"/>
      <c r="JLV747" s="546"/>
      <c r="JLW747" s="546"/>
      <c r="JLX747" s="546"/>
      <c r="JLY747" s="546"/>
      <c r="JLZ747" s="546"/>
      <c r="JMA747" s="546"/>
      <c r="JMB747" s="546"/>
      <c r="JMC747" s="546"/>
      <c r="JMD747" s="546"/>
      <c r="JME747" s="546"/>
      <c r="JMF747" s="546"/>
      <c r="JMG747" s="546"/>
      <c r="JMH747" s="546"/>
      <c r="JMI747" s="546"/>
      <c r="JMJ747" s="546"/>
      <c r="JMK747" s="546"/>
      <c r="JML747" s="546"/>
      <c r="JMM747" s="546"/>
      <c r="JMN747" s="546"/>
      <c r="JMO747" s="89"/>
      <c r="JMP747" s="89"/>
      <c r="JMQ747" s="89"/>
      <c r="JMR747" s="89"/>
      <c r="JMS747" s="89"/>
      <c r="JMT747" s="546"/>
      <c r="JMU747" s="546"/>
      <c r="JMV747" s="89"/>
      <c r="JMW747" s="89"/>
      <c r="JMX747" s="546"/>
      <c r="JMY747" s="546"/>
      <c r="JMZ747" s="89"/>
      <c r="JNA747" s="89"/>
      <c r="JNB747" s="546"/>
      <c r="JNC747" s="546"/>
      <c r="JND747" s="546"/>
      <c r="JNE747" s="546"/>
      <c r="JNF747" s="546"/>
      <c r="JNG747" s="546"/>
      <c r="JNH747" s="546"/>
      <c r="JNI747" s="89"/>
      <c r="JNJ747" s="89"/>
      <c r="JNK747" s="546"/>
      <c r="JNL747" s="546"/>
      <c r="JNM747" s="89"/>
      <c r="JNN747" s="89"/>
      <c r="JNO747" s="546"/>
      <c r="JNP747" s="546"/>
      <c r="JNQ747" s="546"/>
      <c r="JNR747" s="546"/>
      <c r="JNS747" s="546"/>
      <c r="JNT747" s="204"/>
      <c r="JNU747" s="108"/>
      <c r="JNV747" s="546"/>
      <c r="JNW747" s="546"/>
      <c r="JNX747" s="546"/>
      <c r="JNY747" s="546"/>
      <c r="JNZ747" s="546"/>
      <c r="JOA747" s="546"/>
      <c r="JOB747" s="546"/>
      <c r="JOC747" s="169"/>
      <c r="JOD747" s="169"/>
      <c r="JOE747" s="169"/>
      <c r="JOF747" s="169"/>
      <c r="JOG747" s="169"/>
      <c r="JOH747" s="169"/>
      <c r="JOI747" s="169"/>
      <c r="JOJ747" s="169"/>
      <c r="JOK747" s="169"/>
      <c r="JOL747" s="169"/>
      <c r="JOM747" s="169"/>
      <c r="JON747" s="169"/>
      <c r="JOO747" s="169"/>
      <c r="JOP747" s="169"/>
      <c r="JOQ747" s="169"/>
      <c r="JOR747" s="169"/>
      <c r="JOS747" s="169"/>
      <c r="JOT747" s="169"/>
      <c r="JOU747" s="169"/>
      <c r="JOV747" s="169"/>
      <c r="JOW747" s="169"/>
      <c r="JOX747" s="169"/>
      <c r="JOY747" s="169"/>
      <c r="JOZ747" s="169"/>
      <c r="JPA747" s="169"/>
      <c r="JPB747" s="169"/>
      <c r="JPC747" s="169"/>
      <c r="JPD747" s="169"/>
      <c r="JPE747" s="169"/>
      <c r="JPF747" s="169"/>
      <c r="JPG747" s="169"/>
      <c r="JPH747" s="169"/>
      <c r="JPI747" s="169"/>
      <c r="JPJ747" s="169"/>
      <c r="JPK747" s="169"/>
      <c r="JPL747" s="169"/>
      <c r="JPM747" s="169"/>
      <c r="JPN747" s="169"/>
      <c r="JPO747" s="169"/>
      <c r="JPP747" s="169"/>
      <c r="JPQ747" s="169"/>
      <c r="JPR747" s="169"/>
      <c r="JPS747" s="169"/>
      <c r="JPT747" s="169"/>
      <c r="JPU747" s="546"/>
      <c r="JPV747" s="546"/>
      <c r="JPW747" s="546"/>
      <c r="JPX747" s="546"/>
      <c r="JPY747" s="546"/>
      <c r="JPZ747" s="546"/>
      <c r="JQA747" s="546"/>
      <c r="JQB747" s="546"/>
      <c r="JQC747" s="546"/>
      <c r="JQD747" s="546"/>
      <c r="JQE747" s="546"/>
      <c r="JQF747" s="546"/>
      <c r="JQG747" s="546"/>
      <c r="JQH747" s="546"/>
      <c r="JQI747" s="546"/>
      <c r="JQJ747" s="546"/>
      <c r="JQK747" s="546"/>
      <c r="JQL747" s="546"/>
      <c r="JQM747" s="546"/>
      <c r="JQN747" s="546"/>
      <c r="JQO747" s="546"/>
      <c r="JQP747" s="546"/>
      <c r="JQQ747" s="546"/>
      <c r="JQR747" s="546"/>
      <c r="JQS747" s="89"/>
      <c r="JQT747" s="89"/>
      <c r="JQU747" s="89"/>
      <c r="JQV747" s="89"/>
      <c r="JQW747" s="89"/>
      <c r="JQX747" s="546"/>
      <c r="JQY747" s="546"/>
      <c r="JQZ747" s="89"/>
      <c r="JRA747" s="89"/>
      <c r="JRB747" s="546"/>
      <c r="JRC747" s="546"/>
      <c r="JRD747" s="89"/>
      <c r="JRE747" s="89"/>
      <c r="JRF747" s="546"/>
      <c r="JRG747" s="546"/>
      <c r="JRH747" s="546"/>
      <c r="JRI747" s="546"/>
      <c r="JRJ747" s="546"/>
      <c r="JRK747" s="546"/>
      <c r="JRL747" s="546"/>
      <c r="JRM747" s="89"/>
      <c r="JRN747" s="89"/>
      <c r="JRO747" s="546"/>
      <c r="JRP747" s="546"/>
      <c r="JRQ747" s="89"/>
      <c r="JRR747" s="89"/>
      <c r="JRS747" s="546"/>
      <c r="JRT747" s="546"/>
      <c r="JRU747" s="546"/>
      <c r="JRV747" s="546"/>
      <c r="JRW747" s="546"/>
      <c r="JRX747" s="204"/>
      <c r="JRY747" s="108"/>
      <c r="JRZ747" s="546"/>
      <c r="JSA747" s="546"/>
      <c r="JSB747" s="546"/>
      <c r="JSC747" s="546"/>
      <c r="JSD747" s="546"/>
      <c r="JSE747" s="546"/>
      <c r="JSF747" s="546"/>
      <c r="JSG747" s="169"/>
      <c r="JSH747" s="169"/>
      <c r="JSI747" s="169"/>
      <c r="JSJ747" s="169"/>
      <c r="JSK747" s="169"/>
      <c r="JSL747" s="169"/>
      <c r="JSM747" s="169"/>
      <c r="JSN747" s="169"/>
      <c r="JSO747" s="169"/>
      <c r="JSP747" s="169"/>
      <c r="JSQ747" s="169"/>
      <c r="JSR747" s="169"/>
      <c r="JSS747" s="169"/>
      <c r="JST747" s="169"/>
      <c r="JSU747" s="169"/>
      <c r="JSV747" s="169"/>
      <c r="JSW747" s="169"/>
      <c r="JSX747" s="169"/>
      <c r="JSY747" s="169"/>
      <c r="JSZ747" s="169"/>
      <c r="JTA747" s="169"/>
      <c r="JTB747" s="169"/>
      <c r="JTC747" s="169"/>
      <c r="JTD747" s="169"/>
      <c r="JTE747" s="169"/>
      <c r="JTF747" s="169"/>
      <c r="JTG747" s="169"/>
      <c r="JTH747" s="169"/>
      <c r="JTI747" s="169"/>
      <c r="JTJ747" s="169"/>
      <c r="JTK747" s="169"/>
      <c r="JTL747" s="169"/>
      <c r="JTM747" s="169"/>
      <c r="JTN747" s="169"/>
      <c r="JTO747" s="169"/>
      <c r="JTP747" s="169"/>
      <c r="JTQ747" s="169"/>
      <c r="JTR747" s="169"/>
      <c r="JTS747" s="169"/>
      <c r="JTT747" s="169"/>
      <c r="JTU747" s="169"/>
      <c r="JTV747" s="169"/>
      <c r="JTW747" s="169"/>
      <c r="JTX747" s="169"/>
      <c r="JTY747" s="546"/>
      <c r="JTZ747" s="546"/>
      <c r="JUA747" s="546"/>
      <c r="JUB747" s="546"/>
      <c r="JUC747" s="546"/>
      <c r="JUD747" s="546"/>
      <c r="JUE747" s="546"/>
      <c r="JUF747" s="546"/>
      <c r="JUG747" s="546"/>
      <c r="JUH747" s="546"/>
      <c r="JUI747" s="546"/>
      <c r="JUJ747" s="546"/>
      <c r="JUK747" s="546"/>
      <c r="JUL747" s="546"/>
      <c r="JUM747" s="546"/>
      <c r="JUN747" s="546"/>
      <c r="JUO747" s="546"/>
      <c r="JUP747" s="546"/>
      <c r="JUQ747" s="546"/>
      <c r="JUR747" s="546"/>
      <c r="JUS747" s="546"/>
      <c r="JUT747" s="546"/>
      <c r="JUU747" s="546"/>
      <c r="JUV747" s="546"/>
      <c r="JUW747" s="89"/>
      <c r="JUX747" s="89"/>
      <c r="JUY747" s="89"/>
      <c r="JUZ747" s="89"/>
      <c r="JVA747" s="89"/>
      <c r="JVB747" s="546"/>
      <c r="JVC747" s="546"/>
      <c r="JVD747" s="89"/>
      <c r="JVE747" s="89"/>
      <c r="JVF747" s="546"/>
      <c r="JVG747" s="546"/>
      <c r="JVH747" s="89"/>
      <c r="JVI747" s="89"/>
      <c r="JVJ747" s="546"/>
      <c r="JVK747" s="546"/>
      <c r="JVL747" s="546"/>
      <c r="JVM747" s="546"/>
      <c r="JVN747" s="546"/>
      <c r="JVO747" s="546"/>
      <c r="JVP747" s="546"/>
      <c r="JVQ747" s="89"/>
      <c r="JVR747" s="89"/>
      <c r="JVS747" s="546"/>
      <c r="JVT747" s="546"/>
      <c r="JVU747" s="89"/>
      <c r="JVV747" s="89"/>
      <c r="JVW747" s="546"/>
      <c r="JVX747" s="546"/>
      <c r="JVY747" s="546"/>
      <c r="JVZ747" s="546"/>
      <c r="JWA747" s="546"/>
      <c r="JWB747" s="204"/>
      <c r="JWC747" s="108"/>
      <c r="JWD747" s="546"/>
      <c r="JWE747" s="546"/>
      <c r="JWF747" s="546"/>
      <c r="JWG747" s="546"/>
      <c r="JWH747" s="546"/>
      <c r="JWI747" s="546"/>
      <c r="JWJ747" s="546"/>
      <c r="JWK747" s="169"/>
      <c r="JWL747" s="169"/>
      <c r="JWM747" s="169"/>
      <c r="JWN747" s="169"/>
      <c r="JWO747" s="169"/>
      <c r="JWP747" s="169"/>
      <c r="JWQ747" s="169"/>
      <c r="JWR747" s="169"/>
      <c r="JWS747" s="169"/>
      <c r="JWT747" s="169"/>
      <c r="JWU747" s="169"/>
      <c r="JWV747" s="169"/>
      <c r="JWW747" s="169"/>
      <c r="JWX747" s="169"/>
      <c r="JWY747" s="169"/>
      <c r="JWZ747" s="169"/>
      <c r="JXA747" s="169"/>
      <c r="JXB747" s="169"/>
      <c r="JXC747" s="169"/>
      <c r="JXD747" s="169"/>
      <c r="JXE747" s="169"/>
      <c r="JXF747" s="169"/>
      <c r="JXG747" s="169"/>
      <c r="JXH747" s="169"/>
      <c r="JXI747" s="169"/>
      <c r="JXJ747" s="169"/>
      <c r="JXK747" s="169"/>
      <c r="JXL747" s="169"/>
      <c r="JXM747" s="169"/>
      <c r="JXN747" s="169"/>
      <c r="JXO747" s="169"/>
      <c r="JXP747" s="169"/>
      <c r="JXQ747" s="169"/>
      <c r="JXR747" s="169"/>
      <c r="JXS747" s="169"/>
      <c r="JXT747" s="169"/>
      <c r="JXU747" s="169"/>
      <c r="JXV747" s="169"/>
      <c r="JXW747" s="169"/>
      <c r="JXX747" s="169"/>
      <c r="JXY747" s="169"/>
      <c r="JXZ747" s="169"/>
      <c r="JYA747" s="169"/>
      <c r="JYB747" s="169"/>
      <c r="JYC747" s="546"/>
      <c r="JYD747" s="546"/>
      <c r="JYE747" s="546"/>
      <c r="JYF747" s="546"/>
      <c r="JYG747" s="546"/>
      <c r="JYH747" s="546"/>
      <c r="JYI747" s="546"/>
      <c r="JYJ747" s="546"/>
      <c r="JYK747" s="546"/>
      <c r="JYL747" s="546"/>
      <c r="JYM747" s="546"/>
      <c r="JYN747" s="546"/>
      <c r="JYO747" s="546"/>
      <c r="JYP747" s="546"/>
      <c r="JYQ747" s="546"/>
      <c r="JYR747" s="546"/>
      <c r="JYS747" s="546"/>
      <c r="JYT747" s="546"/>
      <c r="JYU747" s="546"/>
      <c r="JYV747" s="546"/>
      <c r="JYW747" s="546"/>
      <c r="JYX747" s="546"/>
      <c r="JYY747" s="546"/>
      <c r="JYZ747" s="546"/>
      <c r="JZA747" s="89"/>
      <c r="JZB747" s="89"/>
      <c r="JZC747" s="89"/>
      <c r="JZD747" s="89"/>
      <c r="JZE747" s="89"/>
      <c r="JZF747" s="546"/>
      <c r="JZG747" s="546"/>
      <c r="JZH747" s="89"/>
      <c r="JZI747" s="89"/>
      <c r="JZJ747" s="546"/>
      <c r="JZK747" s="546"/>
      <c r="JZL747" s="89"/>
      <c r="JZM747" s="89"/>
      <c r="JZN747" s="546"/>
      <c r="JZO747" s="546"/>
      <c r="JZP747" s="546"/>
      <c r="JZQ747" s="546"/>
      <c r="JZR747" s="546"/>
      <c r="JZS747" s="546"/>
      <c r="JZT747" s="546"/>
      <c r="JZU747" s="89"/>
      <c r="JZV747" s="89"/>
      <c r="JZW747" s="546"/>
      <c r="JZX747" s="546"/>
      <c r="JZY747" s="89"/>
      <c r="JZZ747" s="89"/>
      <c r="KAA747" s="546"/>
      <c r="KAB747" s="546"/>
      <c r="KAC747" s="546"/>
      <c r="KAD747" s="546"/>
      <c r="KAE747" s="546"/>
      <c r="KAF747" s="204"/>
      <c r="KAG747" s="108"/>
      <c r="KAH747" s="546"/>
      <c r="KAI747" s="546"/>
      <c r="KAJ747" s="546"/>
      <c r="KAK747" s="546"/>
      <c r="KAL747" s="546"/>
      <c r="KAM747" s="546"/>
      <c r="KAN747" s="546"/>
      <c r="KAO747" s="169"/>
      <c r="KAP747" s="169"/>
      <c r="KAQ747" s="169"/>
      <c r="KAR747" s="169"/>
      <c r="KAS747" s="169"/>
      <c r="KAT747" s="169"/>
      <c r="KAU747" s="169"/>
      <c r="KAV747" s="169"/>
      <c r="KAW747" s="169"/>
      <c r="KAX747" s="169"/>
      <c r="KAY747" s="169"/>
      <c r="KAZ747" s="169"/>
      <c r="KBA747" s="169"/>
      <c r="KBB747" s="169"/>
      <c r="KBC747" s="169"/>
      <c r="KBD747" s="169"/>
      <c r="KBE747" s="169"/>
      <c r="KBF747" s="169"/>
      <c r="KBG747" s="169"/>
      <c r="KBH747" s="169"/>
      <c r="KBI747" s="169"/>
      <c r="KBJ747" s="169"/>
      <c r="KBK747" s="169"/>
      <c r="KBL747" s="169"/>
      <c r="KBM747" s="169"/>
      <c r="KBN747" s="169"/>
      <c r="KBO747" s="169"/>
      <c r="KBP747" s="169"/>
      <c r="KBQ747" s="169"/>
      <c r="KBR747" s="169"/>
      <c r="KBS747" s="169"/>
      <c r="KBT747" s="169"/>
      <c r="KBU747" s="169"/>
      <c r="KBV747" s="169"/>
      <c r="KBW747" s="169"/>
      <c r="KBX747" s="169"/>
      <c r="KBY747" s="169"/>
      <c r="KBZ747" s="169"/>
      <c r="KCA747" s="169"/>
      <c r="KCB747" s="169"/>
      <c r="KCC747" s="169"/>
      <c r="KCD747" s="169"/>
      <c r="KCE747" s="169"/>
      <c r="KCF747" s="169"/>
      <c r="KCG747" s="546"/>
      <c r="KCH747" s="546"/>
      <c r="KCI747" s="546"/>
      <c r="KCJ747" s="546"/>
      <c r="KCK747" s="546"/>
      <c r="KCL747" s="546"/>
      <c r="KCM747" s="546"/>
      <c r="KCN747" s="546"/>
      <c r="KCO747" s="546"/>
      <c r="KCP747" s="546"/>
      <c r="KCQ747" s="546"/>
      <c r="KCR747" s="546"/>
      <c r="KCS747" s="546"/>
      <c r="KCT747" s="546"/>
      <c r="KCU747" s="546"/>
      <c r="KCV747" s="546"/>
      <c r="KCW747" s="546"/>
      <c r="KCX747" s="546"/>
      <c r="KCY747" s="546"/>
      <c r="KCZ747" s="546"/>
      <c r="KDA747" s="546"/>
      <c r="KDB747" s="546"/>
      <c r="KDC747" s="546"/>
      <c r="KDD747" s="546"/>
      <c r="KDE747" s="89"/>
      <c r="KDF747" s="89"/>
      <c r="KDG747" s="89"/>
      <c r="KDH747" s="89"/>
      <c r="KDI747" s="89"/>
      <c r="KDJ747" s="546"/>
      <c r="KDK747" s="546"/>
      <c r="KDL747" s="89"/>
      <c r="KDM747" s="89"/>
      <c r="KDN747" s="546"/>
      <c r="KDO747" s="546"/>
      <c r="KDP747" s="89"/>
      <c r="KDQ747" s="89"/>
      <c r="KDR747" s="546"/>
      <c r="KDS747" s="546"/>
      <c r="KDT747" s="546"/>
      <c r="KDU747" s="546"/>
      <c r="KDV747" s="546"/>
      <c r="KDW747" s="546"/>
      <c r="KDX747" s="546"/>
      <c r="KDY747" s="89"/>
      <c r="KDZ747" s="89"/>
      <c r="KEA747" s="546"/>
      <c r="KEB747" s="546"/>
      <c r="KEC747" s="89"/>
      <c r="KED747" s="89"/>
      <c r="KEE747" s="546"/>
      <c r="KEF747" s="546"/>
      <c r="KEG747" s="546"/>
      <c r="KEH747" s="546"/>
      <c r="KEI747" s="546"/>
      <c r="KEJ747" s="204"/>
      <c r="KEK747" s="108"/>
      <c r="KEL747" s="546"/>
      <c r="KEM747" s="546"/>
      <c r="KEN747" s="546"/>
      <c r="KEO747" s="546"/>
      <c r="KEP747" s="546"/>
      <c r="KEQ747" s="546"/>
      <c r="KER747" s="546"/>
      <c r="KES747" s="169"/>
      <c r="KET747" s="169"/>
      <c r="KEU747" s="169"/>
      <c r="KEV747" s="169"/>
      <c r="KEW747" s="169"/>
      <c r="KEX747" s="169"/>
      <c r="KEY747" s="169"/>
      <c r="KEZ747" s="169"/>
      <c r="KFA747" s="169"/>
      <c r="KFB747" s="169"/>
      <c r="KFC747" s="169"/>
      <c r="KFD747" s="169"/>
      <c r="KFE747" s="169"/>
      <c r="KFF747" s="169"/>
      <c r="KFG747" s="169"/>
      <c r="KFH747" s="169"/>
      <c r="KFI747" s="169"/>
      <c r="KFJ747" s="169"/>
      <c r="KFK747" s="169"/>
      <c r="KFL747" s="169"/>
      <c r="KFM747" s="169"/>
      <c r="KFN747" s="169"/>
      <c r="KFO747" s="169"/>
      <c r="KFP747" s="169"/>
      <c r="KFQ747" s="169"/>
      <c r="KFR747" s="169"/>
      <c r="KFS747" s="169"/>
      <c r="KFT747" s="169"/>
      <c r="KFU747" s="169"/>
      <c r="KFV747" s="169"/>
      <c r="KFW747" s="169"/>
      <c r="KFX747" s="169"/>
      <c r="KFY747" s="169"/>
      <c r="KFZ747" s="169"/>
      <c r="KGA747" s="169"/>
      <c r="KGB747" s="169"/>
      <c r="KGC747" s="169"/>
      <c r="KGD747" s="169"/>
      <c r="KGE747" s="169"/>
      <c r="KGF747" s="169"/>
      <c r="KGG747" s="169"/>
      <c r="KGH747" s="169"/>
      <c r="KGI747" s="169"/>
      <c r="KGJ747" s="169"/>
      <c r="KGK747" s="546"/>
      <c r="KGL747" s="546"/>
      <c r="KGM747" s="546"/>
      <c r="KGN747" s="546"/>
      <c r="KGO747" s="546"/>
      <c r="KGP747" s="546"/>
      <c r="KGQ747" s="546"/>
      <c r="KGR747" s="546"/>
      <c r="KGS747" s="546"/>
      <c r="KGT747" s="546"/>
      <c r="KGU747" s="546"/>
      <c r="KGV747" s="546"/>
      <c r="KGW747" s="546"/>
      <c r="KGX747" s="546"/>
      <c r="KGY747" s="546"/>
      <c r="KGZ747" s="546"/>
      <c r="KHA747" s="546"/>
      <c r="KHB747" s="546"/>
      <c r="KHC747" s="546"/>
      <c r="KHD747" s="546"/>
      <c r="KHE747" s="546"/>
      <c r="KHF747" s="546"/>
      <c r="KHG747" s="546"/>
      <c r="KHH747" s="546"/>
      <c r="KHI747" s="89"/>
      <c r="KHJ747" s="89"/>
      <c r="KHK747" s="89"/>
      <c r="KHL747" s="89"/>
      <c r="KHM747" s="89"/>
      <c r="KHN747" s="546"/>
      <c r="KHO747" s="546"/>
      <c r="KHP747" s="89"/>
      <c r="KHQ747" s="89"/>
      <c r="KHR747" s="546"/>
      <c r="KHS747" s="546"/>
      <c r="KHT747" s="89"/>
      <c r="KHU747" s="89"/>
      <c r="KHV747" s="546"/>
      <c r="KHW747" s="546"/>
      <c r="KHX747" s="546"/>
      <c r="KHY747" s="546"/>
      <c r="KHZ747" s="546"/>
      <c r="KIA747" s="546"/>
      <c r="KIB747" s="546"/>
      <c r="KIC747" s="89"/>
      <c r="KID747" s="89"/>
      <c r="KIE747" s="546"/>
      <c r="KIF747" s="546"/>
      <c r="KIG747" s="89"/>
      <c r="KIH747" s="89"/>
      <c r="KII747" s="546"/>
      <c r="KIJ747" s="546"/>
      <c r="KIK747" s="546"/>
      <c r="KIL747" s="546"/>
      <c r="KIM747" s="546"/>
      <c r="KIN747" s="204"/>
      <c r="KIO747" s="108"/>
      <c r="KIP747" s="546"/>
      <c r="KIQ747" s="546"/>
      <c r="KIR747" s="546"/>
      <c r="KIS747" s="546"/>
      <c r="KIT747" s="546"/>
      <c r="KIU747" s="546"/>
      <c r="KIV747" s="546"/>
      <c r="KIW747" s="169"/>
      <c r="KIX747" s="169"/>
      <c r="KIY747" s="169"/>
      <c r="KIZ747" s="169"/>
      <c r="KJA747" s="169"/>
      <c r="KJB747" s="169"/>
      <c r="KJC747" s="169"/>
      <c r="KJD747" s="169"/>
      <c r="KJE747" s="169"/>
      <c r="KJF747" s="169"/>
      <c r="KJG747" s="169"/>
      <c r="KJH747" s="169"/>
      <c r="KJI747" s="169"/>
      <c r="KJJ747" s="169"/>
      <c r="KJK747" s="169"/>
      <c r="KJL747" s="169"/>
      <c r="KJM747" s="169"/>
      <c r="KJN747" s="169"/>
      <c r="KJO747" s="169"/>
      <c r="KJP747" s="169"/>
      <c r="KJQ747" s="169"/>
      <c r="KJR747" s="169"/>
      <c r="KJS747" s="169"/>
      <c r="KJT747" s="169"/>
      <c r="KJU747" s="169"/>
      <c r="KJV747" s="169"/>
      <c r="KJW747" s="169"/>
      <c r="KJX747" s="169"/>
      <c r="KJY747" s="169"/>
      <c r="KJZ747" s="169"/>
      <c r="KKA747" s="169"/>
      <c r="KKB747" s="169"/>
      <c r="KKC747" s="169"/>
      <c r="KKD747" s="169"/>
      <c r="KKE747" s="169"/>
      <c r="KKF747" s="169"/>
      <c r="KKG747" s="169"/>
      <c r="KKH747" s="169"/>
      <c r="KKI747" s="169"/>
      <c r="KKJ747" s="169"/>
      <c r="KKK747" s="169"/>
      <c r="KKL747" s="169"/>
      <c r="KKM747" s="169"/>
      <c r="KKN747" s="169"/>
      <c r="KKO747" s="546"/>
      <c r="KKP747" s="546"/>
      <c r="KKQ747" s="546"/>
      <c r="KKR747" s="546"/>
      <c r="KKS747" s="546"/>
      <c r="KKT747" s="546"/>
      <c r="KKU747" s="546"/>
      <c r="KKV747" s="546"/>
      <c r="KKW747" s="546"/>
      <c r="KKX747" s="546"/>
      <c r="KKY747" s="546"/>
      <c r="KKZ747" s="546"/>
      <c r="KLA747" s="546"/>
      <c r="KLB747" s="546"/>
      <c r="KLC747" s="546"/>
      <c r="KLD747" s="546"/>
      <c r="KLE747" s="546"/>
      <c r="KLF747" s="546"/>
      <c r="KLG747" s="546"/>
      <c r="KLH747" s="546"/>
      <c r="KLI747" s="546"/>
      <c r="KLJ747" s="546"/>
      <c r="KLK747" s="546"/>
      <c r="KLL747" s="546"/>
      <c r="KLM747" s="89"/>
      <c r="KLN747" s="89"/>
      <c r="KLO747" s="89"/>
      <c r="KLP747" s="89"/>
      <c r="KLQ747" s="89"/>
      <c r="KLR747" s="546"/>
      <c r="KLS747" s="546"/>
      <c r="KLT747" s="89"/>
      <c r="KLU747" s="89"/>
      <c r="KLV747" s="546"/>
      <c r="KLW747" s="546"/>
      <c r="KLX747" s="89"/>
      <c r="KLY747" s="89"/>
      <c r="KLZ747" s="546"/>
      <c r="KMA747" s="546"/>
      <c r="KMB747" s="546"/>
      <c r="KMC747" s="546"/>
      <c r="KMD747" s="546"/>
      <c r="KME747" s="546"/>
      <c r="KMF747" s="546"/>
      <c r="KMG747" s="89"/>
      <c r="KMH747" s="89"/>
      <c r="KMI747" s="546"/>
      <c r="KMJ747" s="546"/>
      <c r="KMK747" s="89"/>
      <c r="KML747" s="89"/>
      <c r="KMM747" s="546"/>
      <c r="KMN747" s="546"/>
      <c r="KMO747" s="546"/>
      <c r="KMP747" s="546"/>
      <c r="KMQ747" s="546"/>
      <c r="KMR747" s="204"/>
      <c r="KMS747" s="108"/>
      <c r="KMT747" s="546"/>
      <c r="KMU747" s="546"/>
      <c r="KMV747" s="546"/>
      <c r="KMW747" s="546"/>
      <c r="KMX747" s="546"/>
      <c r="KMY747" s="546"/>
      <c r="KMZ747" s="546"/>
      <c r="KNA747" s="169"/>
      <c r="KNB747" s="169"/>
      <c r="KNC747" s="169"/>
      <c r="KND747" s="169"/>
      <c r="KNE747" s="169"/>
      <c r="KNF747" s="169"/>
      <c r="KNG747" s="169"/>
      <c r="KNH747" s="169"/>
      <c r="KNI747" s="169"/>
      <c r="KNJ747" s="169"/>
      <c r="KNK747" s="169"/>
      <c r="KNL747" s="169"/>
      <c r="KNM747" s="169"/>
      <c r="KNN747" s="169"/>
      <c r="KNO747" s="169"/>
      <c r="KNP747" s="169"/>
      <c r="KNQ747" s="169"/>
      <c r="KNR747" s="169"/>
      <c r="KNS747" s="169"/>
      <c r="KNT747" s="169"/>
      <c r="KNU747" s="169"/>
      <c r="KNV747" s="169"/>
      <c r="KNW747" s="169"/>
      <c r="KNX747" s="169"/>
      <c r="KNY747" s="169"/>
      <c r="KNZ747" s="169"/>
      <c r="KOA747" s="169"/>
      <c r="KOB747" s="169"/>
      <c r="KOC747" s="169"/>
      <c r="KOD747" s="169"/>
      <c r="KOE747" s="169"/>
      <c r="KOF747" s="169"/>
      <c r="KOG747" s="169"/>
      <c r="KOH747" s="169"/>
      <c r="KOI747" s="169"/>
      <c r="KOJ747" s="169"/>
      <c r="KOK747" s="169"/>
      <c r="KOL747" s="169"/>
      <c r="KOM747" s="169"/>
      <c r="KON747" s="169"/>
      <c r="KOO747" s="169"/>
      <c r="KOP747" s="169"/>
      <c r="KOQ747" s="169"/>
      <c r="KOR747" s="169"/>
      <c r="KOS747" s="546"/>
      <c r="KOT747" s="546"/>
      <c r="KOU747" s="546"/>
      <c r="KOV747" s="546"/>
      <c r="KOW747" s="546"/>
      <c r="KOX747" s="546"/>
      <c r="KOY747" s="546"/>
      <c r="KOZ747" s="546"/>
      <c r="KPA747" s="546"/>
      <c r="KPB747" s="546"/>
      <c r="KPC747" s="546"/>
      <c r="KPD747" s="546"/>
      <c r="KPE747" s="546"/>
      <c r="KPF747" s="546"/>
      <c r="KPG747" s="546"/>
      <c r="KPH747" s="546"/>
      <c r="KPI747" s="546"/>
      <c r="KPJ747" s="546"/>
      <c r="KPK747" s="546"/>
      <c r="KPL747" s="546"/>
      <c r="KPM747" s="546"/>
      <c r="KPN747" s="546"/>
      <c r="KPO747" s="546"/>
      <c r="KPP747" s="546"/>
      <c r="KPQ747" s="89"/>
      <c r="KPR747" s="89"/>
      <c r="KPS747" s="89"/>
      <c r="KPT747" s="89"/>
      <c r="KPU747" s="89"/>
      <c r="KPV747" s="546"/>
      <c r="KPW747" s="546"/>
      <c r="KPX747" s="89"/>
      <c r="KPY747" s="89"/>
      <c r="KPZ747" s="546"/>
      <c r="KQA747" s="546"/>
      <c r="KQB747" s="89"/>
      <c r="KQC747" s="89"/>
      <c r="KQD747" s="546"/>
      <c r="KQE747" s="546"/>
      <c r="KQF747" s="546"/>
      <c r="KQG747" s="546"/>
      <c r="KQH747" s="546"/>
      <c r="KQI747" s="546"/>
      <c r="KQJ747" s="546"/>
      <c r="KQK747" s="89"/>
      <c r="KQL747" s="89"/>
      <c r="KQM747" s="546"/>
      <c r="KQN747" s="546"/>
      <c r="KQO747" s="89"/>
      <c r="KQP747" s="89"/>
      <c r="KQQ747" s="546"/>
      <c r="KQR747" s="546"/>
      <c r="KQS747" s="546"/>
      <c r="KQT747" s="546"/>
      <c r="KQU747" s="546"/>
      <c r="KQV747" s="204"/>
      <c r="KQW747" s="108"/>
      <c r="KQX747" s="546"/>
      <c r="KQY747" s="546"/>
      <c r="KQZ747" s="546"/>
      <c r="KRA747" s="546"/>
      <c r="KRB747" s="546"/>
      <c r="KRC747" s="546"/>
      <c r="KRD747" s="546"/>
      <c r="KRE747" s="169"/>
      <c r="KRF747" s="169"/>
      <c r="KRG747" s="169"/>
      <c r="KRH747" s="169"/>
      <c r="KRI747" s="169"/>
      <c r="KRJ747" s="169"/>
      <c r="KRK747" s="169"/>
      <c r="KRL747" s="169"/>
      <c r="KRM747" s="169"/>
      <c r="KRN747" s="169"/>
      <c r="KRO747" s="169"/>
      <c r="KRP747" s="169"/>
      <c r="KRQ747" s="169"/>
      <c r="KRR747" s="169"/>
      <c r="KRS747" s="169"/>
      <c r="KRT747" s="169"/>
      <c r="KRU747" s="169"/>
      <c r="KRV747" s="169"/>
      <c r="KRW747" s="169"/>
      <c r="KRX747" s="169"/>
      <c r="KRY747" s="169"/>
      <c r="KRZ747" s="169"/>
      <c r="KSA747" s="169"/>
      <c r="KSB747" s="169"/>
      <c r="KSC747" s="169"/>
      <c r="KSD747" s="169"/>
      <c r="KSE747" s="169"/>
      <c r="KSF747" s="169"/>
      <c r="KSG747" s="169"/>
      <c r="KSH747" s="169"/>
      <c r="KSI747" s="169"/>
      <c r="KSJ747" s="169"/>
      <c r="KSK747" s="169"/>
      <c r="KSL747" s="169"/>
      <c r="KSM747" s="169"/>
      <c r="KSN747" s="169"/>
      <c r="KSO747" s="169"/>
      <c r="KSP747" s="169"/>
      <c r="KSQ747" s="169"/>
      <c r="KSR747" s="169"/>
      <c r="KSS747" s="169"/>
      <c r="KST747" s="169"/>
      <c r="KSU747" s="169"/>
      <c r="KSV747" s="169"/>
      <c r="KSW747" s="546"/>
      <c r="KSX747" s="546"/>
      <c r="KSY747" s="546"/>
      <c r="KSZ747" s="546"/>
      <c r="KTA747" s="546"/>
      <c r="KTB747" s="546"/>
      <c r="KTC747" s="546"/>
      <c r="KTD747" s="546"/>
      <c r="KTE747" s="546"/>
      <c r="KTF747" s="546"/>
      <c r="KTG747" s="546"/>
      <c r="KTH747" s="546"/>
      <c r="KTI747" s="546"/>
      <c r="KTJ747" s="546"/>
      <c r="KTK747" s="546"/>
      <c r="KTL747" s="546"/>
      <c r="KTM747" s="546"/>
      <c r="KTN747" s="546"/>
      <c r="KTO747" s="546"/>
      <c r="KTP747" s="546"/>
      <c r="KTQ747" s="546"/>
      <c r="KTR747" s="546"/>
      <c r="KTS747" s="546"/>
      <c r="KTT747" s="546"/>
      <c r="KTU747" s="89"/>
      <c r="KTV747" s="89"/>
      <c r="KTW747" s="89"/>
      <c r="KTX747" s="89"/>
      <c r="KTY747" s="89"/>
      <c r="KTZ747" s="546"/>
      <c r="KUA747" s="546"/>
      <c r="KUB747" s="89"/>
      <c r="KUC747" s="89"/>
      <c r="KUD747" s="546"/>
      <c r="KUE747" s="546"/>
      <c r="KUF747" s="89"/>
      <c r="KUG747" s="89"/>
      <c r="KUH747" s="546"/>
      <c r="KUI747" s="546"/>
      <c r="KUJ747" s="546"/>
      <c r="KUK747" s="546"/>
      <c r="KUL747" s="546"/>
      <c r="KUM747" s="546"/>
      <c r="KUN747" s="546"/>
      <c r="KUO747" s="89"/>
      <c r="KUP747" s="89"/>
      <c r="KUQ747" s="546"/>
      <c r="KUR747" s="546"/>
      <c r="KUS747" s="89"/>
      <c r="KUT747" s="89"/>
      <c r="KUU747" s="546"/>
      <c r="KUV747" s="546"/>
      <c r="KUW747" s="546"/>
      <c r="KUX747" s="546"/>
      <c r="KUY747" s="546"/>
      <c r="KUZ747" s="204"/>
      <c r="KVA747" s="108"/>
      <c r="KVB747" s="546"/>
      <c r="KVC747" s="546"/>
      <c r="KVD747" s="546"/>
      <c r="KVE747" s="546"/>
      <c r="KVF747" s="546"/>
      <c r="KVG747" s="546"/>
      <c r="KVH747" s="546"/>
      <c r="KVI747" s="169"/>
      <c r="KVJ747" s="169"/>
      <c r="KVK747" s="169"/>
      <c r="KVL747" s="169"/>
      <c r="KVM747" s="169"/>
      <c r="KVN747" s="169"/>
      <c r="KVO747" s="169"/>
      <c r="KVP747" s="169"/>
      <c r="KVQ747" s="169"/>
      <c r="KVR747" s="169"/>
      <c r="KVS747" s="169"/>
      <c r="KVT747" s="169"/>
      <c r="KVU747" s="169"/>
      <c r="KVV747" s="169"/>
      <c r="KVW747" s="169"/>
      <c r="KVX747" s="169"/>
      <c r="KVY747" s="169"/>
      <c r="KVZ747" s="169"/>
      <c r="KWA747" s="169"/>
      <c r="KWB747" s="169"/>
      <c r="KWC747" s="169"/>
      <c r="KWD747" s="169"/>
      <c r="KWE747" s="169"/>
      <c r="KWF747" s="169"/>
      <c r="KWG747" s="169"/>
      <c r="KWH747" s="169"/>
      <c r="KWI747" s="169"/>
      <c r="KWJ747" s="169"/>
      <c r="KWK747" s="169"/>
      <c r="KWL747" s="169"/>
      <c r="KWM747" s="169"/>
      <c r="KWN747" s="169"/>
      <c r="KWO747" s="169"/>
      <c r="KWP747" s="169"/>
      <c r="KWQ747" s="169"/>
      <c r="KWR747" s="169"/>
      <c r="KWS747" s="169"/>
      <c r="KWT747" s="169"/>
      <c r="KWU747" s="169"/>
      <c r="KWV747" s="169"/>
      <c r="KWW747" s="169"/>
      <c r="KWX747" s="169"/>
      <c r="KWY747" s="169"/>
      <c r="KWZ747" s="169"/>
      <c r="KXA747" s="546"/>
      <c r="KXB747" s="546"/>
      <c r="KXC747" s="546"/>
      <c r="KXD747" s="546"/>
      <c r="KXE747" s="546"/>
      <c r="KXF747" s="546"/>
      <c r="KXG747" s="546"/>
      <c r="KXH747" s="546"/>
      <c r="KXI747" s="546"/>
      <c r="KXJ747" s="546"/>
      <c r="KXK747" s="546"/>
      <c r="KXL747" s="546"/>
      <c r="KXM747" s="546"/>
      <c r="KXN747" s="546"/>
      <c r="KXO747" s="546"/>
      <c r="KXP747" s="546"/>
      <c r="KXQ747" s="546"/>
      <c r="KXR747" s="546"/>
      <c r="KXS747" s="546"/>
      <c r="KXT747" s="546"/>
      <c r="KXU747" s="546"/>
      <c r="KXV747" s="546"/>
      <c r="KXW747" s="546"/>
      <c r="KXX747" s="546"/>
      <c r="KXY747" s="89"/>
      <c r="KXZ747" s="89"/>
      <c r="KYA747" s="89"/>
      <c r="KYB747" s="89"/>
      <c r="KYC747" s="89"/>
      <c r="KYD747" s="546"/>
      <c r="KYE747" s="546"/>
      <c r="KYF747" s="89"/>
      <c r="KYG747" s="89"/>
      <c r="KYH747" s="546"/>
      <c r="KYI747" s="546"/>
      <c r="KYJ747" s="89"/>
      <c r="KYK747" s="89"/>
      <c r="KYL747" s="546"/>
      <c r="KYM747" s="546"/>
      <c r="KYN747" s="546"/>
      <c r="KYO747" s="546"/>
      <c r="KYP747" s="546"/>
      <c r="KYQ747" s="546"/>
      <c r="KYR747" s="546"/>
      <c r="KYS747" s="89"/>
      <c r="KYT747" s="89"/>
      <c r="KYU747" s="546"/>
      <c r="KYV747" s="546"/>
      <c r="KYW747" s="89"/>
      <c r="KYX747" s="89"/>
      <c r="KYY747" s="546"/>
      <c r="KYZ747" s="546"/>
      <c r="KZA747" s="546"/>
      <c r="KZB747" s="546"/>
      <c r="KZC747" s="546"/>
      <c r="KZD747" s="204"/>
      <c r="KZE747" s="108"/>
      <c r="KZF747" s="546"/>
      <c r="KZG747" s="546"/>
      <c r="KZH747" s="546"/>
      <c r="KZI747" s="546"/>
      <c r="KZJ747" s="546"/>
      <c r="KZK747" s="546"/>
      <c r="KZL747" s="546"/>
      <c r="KZM747" s="169"/>
      <c r="KZN747" s="169"/>
      <c r="KZO747" s="169"/>
      <c r="KZP747" s="169"/>
      <c r="KZQ747" s="169"/>
      <c r="KZR747" s="169"/>
      <c r="KZS747" s="169"/>
      <c r="KZT747" s="169"/>
      <c r="KZU747" s="169"/>
      <c r="KZV747" s="169"/>
      <c r="KZW747" s="169"/>
      <c r="KZX747" s="169"/>
      <c r="KZY747" s="169"/>
      <c r="KZZ747" s="169"/>
      <c r="LAA747" s="169"/>
      <c r="LAB747" s="169"/>
      <c r="LAC747" s="169"/>
      <c r="LAD747" s="169"/>
      <c r="LAE747" s="169"/>
      <c r="LAF747" s="169"/>
      <c r="LAG747" s="169"/>
      <c r="LAH747" s="169"/>
      <c r="LAI747" s="169"/>
      <c r="LAJ747" s="169"/>
      <c r="LAK747" s="169"/>
      <c r="LAL747" s="169"/>
      <c r="LAM747" s="169"/>
      <c r="LAN747" s="169"/>
      <c r="LAO747" s="169"/>
      <c r="LAP747" s="169"/>
      <c r="LAQ747" s="169"/>
      <c r="LAR747" s="169"/>
      <c r="LAS747" s="169"/>
      <c r="LAT747" s="169"/>
      <c r="LAU747" s="169"/>
      <c r="LAV747" s="169"/>
      <c r="LAW747" s="169"/>
      <c r="LAX747" s="169"/>
      <c r="LAY747" s="169"/>
      <c r="LAZ747" s="169"/>
      <c r="LBA747" s="169"/>
      <c r="LBB747" s="169"/>
      <c r="LBC747" s="169"/>
      <c r="LBD747" s="169"/>
      <c r="LBE747" s="546"/>
      <c r="LBF747" s="546"/>
      <c r="LBG747" s="546"/>
      <c r="LBH747" s="546"/>
      <c r="LBI747" s="546"/>
      <c r="LBJ747" s="546"/>
      <c r="LBK747" s="546"/>
      <c r="LBL747" s="546"/>
      <c r="LBM747" s="546"/>
      <c r="LBN747" s="546"/>
      <c r="LBO747" s="546"/>
      <c r="LBP747" s="546"/>
      <c r="LBQ747" s="546"/>
      <c r="LBR747" s="546"/>
      <c r="LBS747" s="546"/>
      <c r="LBT747" s="546"/>
      <c r="LBU747" s="546"/>
      <c r="LBV747" s="546"/>
      <c r="LBW747" s="546"/>
      <c r="LBX747" s="546"/>
      <c r="LBY747" s="546"/>
      <c r="LBZ747" s="546"/>
      <c r="LCA747" s="546"/>
      <c r="LCB747" s="546"/>
      <c r="LCC747" s="89"/>
      <c r="LCD747" s="89"/>
      <c r="LCE747" s="89"/>
      <c r="LCF747" s="89"/>
      <c r="LCG747" s="89"/>
      <c r="LCH747" s="546"/>
      <c r="LCI747" s="546"/>
      <c r="LCJ747" s="89"/>
      <c r="LCK747" s="89"/>
      <c r="LCL747" s="546"/>
      <c r="LCM747" s="546"/>
      <c r="LCN747" s="89"/>
      <c r="LCO747" s="89"/>
      <c r="LCP747" s="546"/>
      <c r="LCQ747" s="546"/>
      <c r="LCR747" s="546"/>
      <c r="LCS747" s="546"/>
      <c r="LCT747" s="546"/>
      <c r="LCU747" s="546"/>
      <c r="LCV747" s="546"/>
      <c r="LCW747" s="89"/>
      <c r="LCX747" s="89"/>
      <c r="LCY747" s="546"/>
      <c r="LCZ747" s="546"/>
      <c r="LDA747" s="89"/>
      <c r="LDB747" s="89"/>
      <c r="LDC747" s="546"/>
      <c r="LDD747" s="546"/>
      <c r="LDE747" s="546"/>
      <c r="LDF747" s="546"/>
      <c r="LDG747" s="546"/>
      <c r="LDH747" s="204"/>
      <c r="LDI747" s="108"/>
      <c r="LDJ747" s="546"/>
      <c r="LDK747" s="546"/>
      <c r="LDL747" s="546"/>
      <c r="LDM747" s="546"/>
      <c r="LDN747" s="546"/>
      <c r="LDO747" s="546"/>
      <c r="LDP747" s="546"/>
      <c r="LDQ747" s="169"/>
      <c r="LDR747" s="169"/>
      <c r="LDS747" s="169"/>
      <c r="LDT747" s="169"/>
      <c r="LDU747" s="169"/>
      <c r="LDV747" s="169"/>
      <c r="LDW747" s="169"/>
      <c r="LDX747" s="169"/>
      <c r="LDY747" s="169"/>
      <c r="LDZ747" s="169"/>
      <c r="LEA747" s="169"/>
      <c r="LEB747" s="169"/>
      <c r="LEC747" s="169"/>
      <c r="LED747" s="169"/>
      <c r="LEE747" s="169"/>
      <c r="LEF747" s="169"/>
      <c r="LEG747" s="169"/>
      <c r="LEH747" s="169"/>
      <c r="LEI747" s="169"/>
      <c r="LEJ747" s="169"/>
      <c r="LEK747" s="169"/>
      <c r="LEL747" s="169"/>
      <c r="LEM747" s="169"/>
      <c r="LEN747" s="169"/>
      <c r="LEO747" s="169"/>
      <c r="LEP747" s="169"/>
      <c r="LEQ747" s="169"/>
      <c r="LER747" s="169"/>
      <c r="LES747" s="169"/>
      <c r="LET747" s="169"/>
      <c r="LEU747" s="169"/>
      <c r="LEV747" s="169"/>
      <c r="LEW747" s="169"/>
      <c r="LEX747" s="169"/>
      <c r="LEY747" s="169"/>
      <c r="LEZ747" s="169"/>
      <c r="LFA747" s="169"/>
      <c r="LFB747" s="169"/>
      <c r="LFC747" s="169"/>
      <c r="LFD747" s="169"/>
      <c r="LFE747" s="169"/>
      <c r="LFF747" s="169"/>
      <c r="LFG747" s="169"/>
      <c r="LFH747" s="169"/>
      <c r="LFI747" s="546"/>
      <c r="LFJ747" s="546"/>
      <c r="LFK747" s="546"/>
      <c r="LFL747" s="546"/>
      <c r="LFM747" s="546"/>
      <c r="LFN747" s="546"/>
      <c r="LFO747" s="546"/>
      <c r="LFP747" s="546"/>
      <c r="LFQ747" s="546"/>
      <c r="LFR747" s="546"/>
      <c r="LFS747" s="546"/>
      <c r="LFT747" s="546"/>
      <c r="LFU747" s="546"/>
      <c r="LFV747" s="546"/>
      <c r="LFW747" s="546"/>
      <c r="LFX747" s="546"/>
      <c r="LFY747" s="546"/>
      <c r="LFZ747" s="546"/>
      <c r="LGA747" s="546"/>
      <c r="LGB747" s="546"/>
      <c r="LGC747" s="546"/>
      <c r="LGD747" s="546"/>
      <c r="LGE747" s="546"/>
      <c r="LGF747" s="546"/>
      <c r="LGG747" s="89"/>
      <c r="LGH747" s="89"/>
      <c r="LGI747" s="89"/>
      <c r="LGJ747" s="89"/>
      <c r="LGK747" s="89"/>
      <c r="LGL747" s="546"/>
      <c r="LGM747" s="546"/>
      <c r="LGN747" s="89"/>
      <c r="LGO747" s="89"/>
      <c r="LGP747" s="546"/>
      <c r="LGQ747" s="546"/>
      <c r="LGR747" s="89"/>
      <c r="LGS747" s="89"/>
      <c r="LGT747" s="546"/>
      <c r="LGU747" s="546"/>
      <c r="LGV747" s="546"/>
      <c r="LGW747" s="546"/>
      <c r="LGX747" s="546"/>
      <c r="LGY747" s="546"/>
      <c r="LGZ747" s="546"/>
      <c r="LHA747" s="89"/>
      <c r="LHB747" s="89"/>
      <c r="LHC747" s="546"/>
      <c r="LHD747" s="546"/>
      <c r="LHE747" s="89"/>
      <c r="LHF747" s="89"/>
      <c r="LHG747" s="546"/>
      <c r="LHH747" s="546"/>
      <c r="LHI747" s="546"/>
      <c r="LHJ747" s="546"/>
      <c r="LHK747" s="546"/>
      <c r="LHL747" s="204"/>
      <c r="LHM747" s="108"/>
      <c r="LHN747" s="546"/>
      <c r="LHO747" s="546"/>
      <c r="LHP747" s="546"/>
      <c r="LHQ747" s="546"/>
      <c r="LHR747" s="546"/>
      <c r="LHS747" s="546"/>
      <c r="LHT747" s="546"/>
      <c r="LHU747" s="169"/>
      <c r="LHV747" s="169"/>
      <c r="LHW747" s="169"/>
      <c r="LHX747" s="169"/>
      <c r="LHY747" s="169"/>
      <c r="LHZ747" s="169"/>
      <c r="LIA747" s="169"/>
      <c r="LIB747" s="169"/>
      <c r="LIC747" s="169"/>
      <c r="LID747" s="169"/>
      <c r="LIE747" s="169"/>
      <c r="LIF747" s="169"/>
      <c r="LIG747" s="169"/>
      <c r="LIH747" s="169"/>
      <c r="LII747" s="169"/>
      <c r="LIJ747" s="169"/>
      <c r="LIK747" s="169"/>
      <c r="LIL747" s="169"/>
      <c r="LIM747" s="169"/>
      <c r="LIN747" s="169"/>
      <c r="LIO747" s="169"/>
      <c r="LIP747" s="169"/>
      <c r="LIQ747" s="169"/>
      <c r="LIR747" s="169"/>
      <c r="LIS747" s="169"/>
      <c r="LIT747" s="169"/>
      <c r="LIU747" s="169"/>
      <c r="LIV747" s="169"/>
      <c r="LIW747" s="169"/>
      <c r="LIX747" s="169"/>
      <c r="LIY747" s="169"/>
      <c r="LIZ747" s="169"/>
      <c r="LJA747" s="169"/>
      <c r="LJB747" s="169"/>
      <c r="LJC747" s="169"/>
      <c r="LJD747" s="169"/>
      <c r="LJE747" s="169"/>
      <c r="LJF747" s="169"/>
      <c r="LJG747" s="169"/>
      <c r="LJH747" s="169"/>
      <c r="LJI747" s="169"/>
      <c r="LJJ747" s="169"/>
      <c r="LJK747" s="169"/>
      <c r="LJL747" s="169"/>
      <c r="LJM747" s="546"/>
      <c r="LJN747" s="546"/>
      <c r="LJO747" s="546"/>
      <c r="LJP747" s="546"/>
      <c r="LJQ747" s="546"/>
      <c r="LJR747" s="546"/>
      <c r="LJS747" s="546"/>
      <c r="LJT747" s="546"/>
      <c r="LJU747" s="546"/>
      <c r="LJV747" s="546"/>
      <c r="LJW747" s="546"/>
      <c r="LJX747" s="546"/>
      <c r="LJY747" s="546"/>
      <c r="LJZ747" s="546"/>
      <c r="LKA747" s="546"/>
      <c r="LKB747" s="546"/>
      <c r="LKC747" s="546"/>
      <c r="LKD747" s="546"/>
      <c r="LKE747" s="546"/>
      <c r="LKF747" s="546"/>
      <c r="LKG747" s="546"/>
      <c r="LKH747" s="546"/>
      <c r="LKI747" s="546"/>
      <c r="LKJ747" s="546"/>
      <c r="LKK747" s="89"/>
      <c r="LKL747" s="89"/>
      <c r="LKM747" s="89"/>
      <c r="LKN747" s="89"/>
      <c r="LKO747" s="89"/>
      <c r="LKP747" s="546"/>
      <c r="LKQ747" s="546"/>
      <c r="LKR747" s="89"/>
      <c r="LKS747" s="89"/>
      <c r="LKT747" s="546"/>
      <c r="LKU747" s="546"/>
      <c r="LKV747" s="89"/>
      <c r="LKW747" s="89"/>
      <c r="LKX747" s="546"/>
      <c r="LKY747" s="546"/>
      <c r="LKZ747" s="546"/>
      <c r="LLA747" s="546"/>
      <c r="LLB747" s="546"/>
      <c r="LLC747" s="546"/>
      <c r="LLD747" s="546"/>
      <c r="LLE747" s="89"/>
      <c r="LLF747" s="89"/>
      <c r="LLG747" s="546"/>
      <c r="LLH747" s="546"/>
      <c r="LLI747" s="89"/>
      <c r="LLJ747" s="89"/>
      <c r="LLK747" s="546"/>
      <c r="LLL747" s="546"/>
      <c r="LLM747" s="546"/>
      <c r="LLN747" s="546"/>
      <c r="LLO747" s="546"/>
      <c r="LLP747" s="204"/>
      <c r="LLQ747" s="108"/>
      <c r="LLR747" s="546"/>
      <c r="LLS747" s="546"/>
      <c r="LLT747" s="546"/>
      <c r="LLU747" s="546"/>
      <c r="LLV747" s="546"/>
      <c r="LLW747" s="546"/>
      <c r="LLX747" s="546"/>
      <c r="LLY747" s="169"/>
      <c r="LLZ747" s="169"/>
      <c r="LMA747" s="169"/>
      <c r="LMB747" s="169"/>
      <c r="LMC747" s="169"/>
      <c r="LMD747" s="169"/>
      <c r="LME747" s="169"/>
      <c r="LMF747" s="169"/>
      <c r="LMG747" s="169"/>
      <c r="LMH747" s="169"/>
      <c r="LMI747" s="169"/>
      <c r="LMJ747" s="169"/>
      <c r="LMK747" s="169"/>
      <c r="LML747" s="169"/>
      <c r="LMM747" s="169"/>
      <c r="LMN747" s="169"/>
      <c r="LMO747" s="169"/>
      <c r="LMP747" s="169"/>
      <c r="LMQ747" s="169"/>
      <c r="LMR747" s="169"/>
      <c r="LMS747" s="169"/>
      <c r="LMT747" s="169"/>
      <c r="LMU747" s="169"/>
      <c r="LMV747" s="169"/>
      <c r="LMW747" s="169"/>
      <c r="LMX747" s="169"/>
      <c r="LMY747" s="169"/>
      <c r="LMZ747" s="169"/>
      <c r="LNA747" s="169"/>
      <c r="LNB747" s="169"/>
      <c r="LNC747" s="169"/>
      <c r="LND747" s="169"/>
      <c r="LNE747" s="169"/>
      <c r="LNF747" s="169"/>
      <c r="LNG747" s="169"/>
      <c r="LNH747" s="169"/>
      <c r="LNI747" s="169"/>
      <c r="LNJ747" s="169"/>
      <c r="LNK747" s="169"/>
      <c r="LNL747" s="169"/>
      <c r="LNM747" s="169"/>
      <c r="LNN747" s="169"/>
      <c r="LNO747" s="169"/>
      <c r="LNP747" s="169"/>
      <c r="LNQ747" s="546"/>
      <c r="LNR747" s="546"/>
      <c r="LNS747" s="546"/>
      <c r="LNT747" s="546"/>
      <c r="LNU747" s="546"/>
      <c r="LNV747" s="546"/>
      <c r="LNW747" s="546"/>
      <c r="LNX747" s="546"/>
      <c r="LNY747" s="546"/>
      <c r="LNZ747" s="546"/>
      <c r="LOA747" s="546"/>
      <c r="LOB747" s="546"/>
      <c r="LOC747" s="546"/>
      <c r="LOD747" s="546"/>
      <c r="LOE747" s="546"/>
      <c r="LOF747" s="546"/>
      <c r="LOG747" s="546"/>
      <c r="LOH747" s="546"/>
      <c r="LOI747" s="546"/>
      <c r="LOJ747" s="546"/>
      <c r="LOK747" s="546"/>
      <c r="LOL747" s="546"/>
      <c r="LOM747" s="546"/>
      <c r="LON747" s="546"/>
      <c r="LOO747" s="89"/>
      <c r="LOP747" s="89"/>
      <c r="LOQ747" s="89"/>
      <c r="LOR747" s="89"/>
      <c r="LOS747" s="89"/>
      <c r="LOT747" s="546"/>
      <c r="LOU747" s="546"/>
      <c r="LOV747" s="89"/>
      <c r="LOW747" s="89"/>
      <c r="LOX747" s="546"/>
      <c r="LOY747" s="546"/>
      <c r="LOZ747" s="89"/>
      <c r="LPA747" s="89"/>
      <c r="LPB747" s="546"/>
      <c r="LPC747" s="546"/>
      <c r="LPD747" s="546"/>
      <c r="LPE747" s="546"/>
      <c r="LPF747" s="546"/>
      <c r="LPG747" s="546"/>
      <c r="LPH747" s="546"/>
      <c r="LPI747" s="89"/>
      <c r="LPJ747" s="89"/>
      <c r="LPK747" s="546"/>
      <c r="LPL747" s="546"/>
      <c r="LPM747" s="89"/>
      <c r="LPN747" s="89"/>
      <c r="LPO747" s="546"/>
      <c r="LPP747" s="546"/>
      <c r="LPQ747" s="546"/>
      <c r="LPR747" s="546"/>
      <c r="LPS747" s="546"/>
      <c r="LPT747" s="204"/>
      <c r="LPU747" s="108"/>
      <c r="LPV747" s="546"/>
      <c r="LPW747" s="546"/>
      <c r="LPX747" s="546"/>
      <c r="LPY747" s="546"/>
      <c r="LPZ747" s="546"/>
      <c r="LQA747" s="546"/>
      <c r="LQB747" s="546"/>
      <c r="LQC747" s="169"/>
      <c r="LQD747" s="169"/>
      <c r="LQE747" s="169"/>
      <c r="LQF747" s="169"/>
      <c r="LQG747" s="169"/>
      <c r="LQH747" s="169"/>
      <c r="LQI747" s="169"/>
      <c r="LQJ747" s="169"/>
      <c r="LQK747" s="169"/>
      <c r="LQL747" s="169"/>
      <c r="LQM747" s="169"/>
      <c r="LQN747" s="169"/>
      <c r="LQO747" s="169"/>
      <c r="LQP747" s="169"/>
      <c r="LQQ747" s="169"/>
      <c r="LQR747" s="169"/>
      <c r="LQS747" s="169"/>
      <c r="LQT747" s="169"/>
      <c r="LQU747" s="169"/>
      <c r="LQV747" s="169"/>
      <c r="LQW747" s="169"/>
      <c r="LQX747" s="169"/>
      <c r="LQY747" s="169"/>
      <c r="LQZ747" s="169"/>
      <c r="LRA747" s="169"/>
      <c r="LRB747" s="169"/>
      <c r="LRC747" s="169"/>
      <c r="LRD747" s="169"/>
      <c r="LRE747" s="169"/>
      <c r="LRF747" s="169"/>
      <c r="LRG747" s="169"/>
      <c r="LRH747" s="169"/>
      <c r="LRI747" s="169"/>
      <c r="LRJ747" s="169"/>
      <c r="LRK747" s="169"/>
      <c r="LRL747" s="169"/>
      <c r="LRM747" s="169"/>
      <c r="LRN747" s="169"/>
      <c r="LRO747" s="169"/>
      <c r="LRP747" s="169"/>
      <c r="LRQ747" s="169"/>
      <c r="LRR747" s="169"/>
      <c r="LRS747" s="169"/>
      <c r="LRT747" s="169"/>
      <c r="LRU747" s="546"/>
      <c r="LRV747" s="546"/>
      <c r="LRW747" s="546"/>
      <c r="LRX747" s="546"/>
      <c r="LRY747" s="546"/>
      <c r="LRZ747" s="546"/>
      <c r="LSA747" s="546"/>
      <c r="LSB747" s="546"/>
      <c r="LSC747" s="546"/>
      <c r="LSD747" s="546"/>
      <c r="LSE747" s="546"/>
      <c r="LSF747" s="546"/>
      <c r="LSG747" s="546"/>
      <c r="LSH747" s="546"/>
      <c r="LSI747" s="546"/>
      <c r="LSJ747" s="546"/>
      <c r="LSK747" s="546"/>
      <c r="LSL747" s="546"/>
      <c r="LSM747" s="546"/>
      <c r="LSN747" s="546"/>
      <c r="LSO747" s="546"/>
      <c r="LSP747" s="546"/>
      <c r="LSQ747" s="546"/>
      <c r="LSR747" s="546"/>
      <c r="LSS747" s="89"/>
      <c r="LST747" s="89"/>
      <c r="LSU747" s="89"/>
      <c r="LSV747" s="89"/>
      <c r="LSW747" s="89"/>
      <c r="LSX747" s="546"/>
      <c r="LSY747" s="546"/>
      <c r="LSZ747" s="89"/>
      <c r="LTA747" s="89"/>
      <c r="LTB747" s="546"/>
      <c r="LTC747" s="546"/>
      <c r="LTD747" s="89"/>
      <c r="LTE747" s="89"/>
      <c r="LTF747" s="546"/>
      <c r="LTG747" s="546"/>
      <c r="LTH747" s="546"/>
      <c r="LTI747" s="546"/>
      <c r="LTJ747" s="546"/>
      <c r="LTK747" s="546"/>
      <c r="LTL747" s="546"/>
      <c r="LTM747" s="89"/>
      <c r="LTN747" s="89"/>
      <c r="LTO747" s="546"/>
      <c r="LTP747" s="546"/>
      <c r="LTQ747" s="89"/>
      <c r="LTR747" s="89"/>
      <c r="LTS747" s="546"/>
      <c r="LTT747" s="546"/>
      <c r="LTU747" s="546"/>
      <c r="LTV747" s="546"/>
      <c r="LTW747" s="546"/>
      <c r="LTX747" s="204"/>
      <c r="LTY747" s="108"/>
      <c r="LTZ747" s="546"/>
      <c r="LUA747" s="546"/>
      <c r="LUB747" s="546"/>
      <c r="LUC747" s="546"/>
      <c r="LUD747" s="546"/>
      <c r="LUE747" s="546"/>
      <c r="LUF747" s="546"/>
      <c r="LUG747" s="169"/>
      <c r="LUH747" s="169"/>
      <c r="LUI747" s="169"/>
      <c r="LUJ747" s="169"/>
      <c r="LUK747" s="169"/>
      <c r="LUL747" s="169"/>
      <c r="LUM747" s="169"/>
      <c r="LUN747" s="169"/>
      <c r="LUO747" s="169"/>
      <c r="LUP747" s="169"/>
      <c r="LUQ747" s="169"/>
      <c r="LUR747" s="169"/>
      <c r="LUS747" s="169"/>
      <c r="LUT747" s="169"/>
      <c r="LUU747" s="169"/>
      <c r="LUV747" s="169"/>
      <c r="LUW747" s="169"/>
      <c r="LUX747" s="169"/>
      <c r="LUY747" s="169"/>
      <c r="LUZ747" s="169"/>
      <c r="LVA747" s="169"/>
      <c r="LVB747" s="169"/>
      <c r="LVC747" s="169"/>
      <c r="LVD747" s="169"/>
      <c r="LVE747" s="169"/>
      <c r="LVF747" s="169"/>
      <c r="LVG747" s="169"/>
      <c r="LVH747" s="169"/>
      <c r="LVI747" s="169"/>
      <c r="LVJ747" s="169"/>
      <c r="LVK747" s="169"/>
      <c r="LVL747" s="169"/>
      <c r="LVM747" s="169"/>
      <c r="LVN747" s="169"/>
      <c r="LVO747" s="169"/>
      <c r="LVP747" s="169"/>
      <c r="LVQ747" s="169"/>
      <c r="LVR747" s="169"/>
      <c r="LVS747" s="169"/>
      <c r="LVT747" s="169"/>
      <c r="LVU747" s="169"/>
      <c r="LVV747" s="169"/>
      <c r="LVW747" s="169"/>
      <c r="LVX747" s="169"/>
      <c r="LVY747" s="546"/>
      <c r="LVZ747" s="546"/>
      <c r="LWA747" s="546"/>
      <c r="LWB747" s="546"/>
      <c r="LWC747" s="546"/>
      <c r="LWD747" s="546"/>
      <c r="LWE747" s="546"/>
      <c r="LWF747" s="546"/>
      <c r="LWG747" s="546"/>
      <c r="LWH747" s="546"/>
      <c r="LWI747" s="546"/>
      <c r="LWJ747" s="546"/>
      <c r="LWK747" s="546"/>
      <c r="LWL747" s="546"/>
      <c r="LWM747" s="546"/>
      <c r="LWN747" s="546"/>
      <c r="LWO747" s="546"/>
      <c r="LWP747" s="546"/>
      <c r="LWQ747" s="546"/>
      <c r="LWR747" s="546"/>
      <c r="LWS747" s="546"/>
      <c r="LWT747" s="546"/>
      <c r="LWU747" s="546"/>
      <c r="LWV747" s="546"/>
      <c r="LWW747" s="89"/>
      <c r="LWX747" s="89"/>
      <c r="LWY747" s="89"/>
      <c r="LWZ747" s="89"/>
      <c r="LXA747" s="89"/>
      <c r="LXB747" s="546"/>
      <c r="LXC747" s="546"/>
      <c r="LXD747" s="89"/>
      <c r="LXE747" s="89"/>
      <c r="LXF747" s="546"/>
      <c r="LXG747" s="546"/>
      <c r="LXH747" s="89"/>
      <c r="LXI747" s="89"/>
      <c r="LXJ747" s="546"/>
      <c r="LXK747" s="546"/>
      <c r="LXL747" s="546"/>
      <c r="LXM747" s="546"/>
      <c r="LXN747" s="546"/>
      <c r="LXO747" s="546"/>
      <c r="LXP747" s="546"/>
      <c r="LXQ747" s="89"/>
      <c r="LXR747" s="89"/>
      <c r="LXS747" s="546"/>
      <c r="LXT747" s="546"/>
      <c r="LXU747" s="89"/>
      <c r="LXV747" s="89"/>
      <c r="LXW747" s="546"/>
      <c r="LXX747" s="546"/>
      <c r="LXY747" s="546"/>
      <c r="LXZ747" s="546"/>
      <c r="LYA747" s="546"/>
      <c r="LYB747" s="204"/>
      <c r="LYC747" s="108"/>
      <c r="LYD747" s="546"/>
      <c r="LYE747" s="546"/>
      <c r="LYF747" s="546"/>
      <c r="LYG747" s="546"/>
      <c r="LYH747" s="546"/>
      <c r="LYI747" s="546"/>
      <c r="LYJ747" s="546"/>
      <c r="LYK747" s="169"/>
      <c r="LYL747" s="169"/>
      <c r="LYM747" s="169"/>
      <c r="LYN747" s="169"/>
      <c r="LYO747" s="169"/>
      <c r="LYP747" s="169"/>
      <c r="LYQ747" s="169"/>
      <c r="LYR747" s="169"/>
      <c r="LYS747" s="169"/>
      <c r="LYT747" s="169"/>
      <c r="LYU747" s="169"/>
      <c r="LYV747" s="169"/>
      <c r="LYW747" s="169"/>
      <c r="LYX747" s="169"/>
      <c r="LYY747" s="169"/>
      <c r="LYZ747" s="169"/>
      <c r="LZA747" s="169"/>
      <c r="LZB747" s="169"/>
      <c r="LZC747" s="169"/>
      <c r="LZD747" s="169"/>
      <c r="LZE747" s="169"/>
      <c r="LZF747" s="169"/>
      <c r="LZG747" s="169"/>
      <c r="LZH747" s="169"/>
      <c r="LZI747" s="169"/>
      <c r="LZJ747" s="169"/>
      <c r="LZK747" s="169"/>
      <c r="LZL747" s="169"/>
      <c r="LZM747" s="169"/>
      <c r="LZN747" s="169"/>
      <c r="LZO747" s="169"/>
      <c r="LZP747" s="169"/>
      <c r="LZQ747" s="169"/>
      <c r="LZR747" s="169"/>
      <c r="LZS747" s="169"/>
      <c r="LZT747" s="169"/>
      <c r="LZU747" s="169"/>
      <c r="LZV747" s="169"/>
      <c r="LZW747" s="169"/>
      <c r="LZX747" s="169"/>
      <c r="LZY747" s="169"/>
      <c r="LZZ747" s="169"/>
      <c r="MAA747" s="169"/>
      <c r="MAB747" s="169"/>
      <c r="MAC747" s="546"/>
      <c r="MAD747" s="546"/>
      <c r="MAE747" s="546"/>
      <c r="MAF747" s="546"/>
      <c r="MAG747" s="546"/>
      <c r="MAH747" s="546"/>
      <c r="MAI747" s="546"/>
      <c r="MAJ747" s="546"/>
      <c r="MAK747" s="546"/>
      <c r="MAL747" s="546"/>
      <c r="MAM747" s="546"/>
      <c r="MAN747" s="546"/>
      <c r="MAO747" s="546"/>
      <c r="MAP747" s="546"/>
      <c r="MAQ747" s="546"/>
      <c r="MAR747" s="546"/>
      <c r="MAS747" s="546"/>
      <c r="MAT747" s="546"/>
      <c r="MAU747" s="546"/>
      <c r="MAV747" s="546"/>
      <c r="MAW747" s="546"/>
      <c r="MAX747" s="546"/>
      <c r="MAY747" s="546"/>
      <c r="MAZ747" s="546"/>
      <c r="MBA747" s="89"/>
      <c r="MBB747" s="89"/>
      <c r="MBC747" s="89"/>
      <c r="MBD747" s="89"/>
      <c r="MBE747" s="89"/>
      <c r="MBF747" s="546"/>
      <c r="MBG747" s="546"/>
      <c r="MBH747" s="89"/>
      <c r="MBI747" s="89"/>
      <c r="MBJ747" s="546"/>
      <c r="MBK747" s="546"/>
      <c r="MBL747" s="89"/>
      <c r="MBM747" s="89"/>
      <c r="MBN747" s="546"/>
      <c r="MBO747" s="546"/>
      <c r="MBP747" s="546"/>
      <c r="MBQ747" s="546"/>
      <c r="MBR747" s="546"/>
      <c r="MBS747" s="546"/>
      <c r="MBT747" s="546"/>
      <c r="MBU747" s="89"/>
      <c r="MBV747" s="89"/>
      <c r="MBW747" s="546"/>
      <c r="MBX747" s="546"/>
      <c r="MBY747" s="89"/>
      <c r="MBZ747" s="89"/>
      <c r="MCA747" s="546"/>
      <c r="MCB747" s="546"/>
      <c r="MCC747" s="546"/>
      <c r="MCD747" s="546"/>
      <c r="MCE747" s="546"/>
      <c r="MCF747" s="204"/>
      <c r="MCG747" s="108"/>
      <c r="MCH747" s="546"/>
      <c r="MCI747" s="546"/>
      <c r="MCJ747" s="546"/>
      <c r="MCK747" s="546"/>
      <c r="MCL747" s="546"/>
      <c r="MCM747" s="546"/>
      <c r="MCN747" s="546"/>
      <c r="MCO747" s="169"/>
      <c r="MCP747" s="169"/>
      <c r="MCQ747" s="169"/>
      <c r="MCR747" s="169"/>
      <c r="MCS747" s="169"/>
      <c r="MCT747" s="169"/>
      <c r="MCU747" s="169"/>
      <c r="MCV747" s="169"/>
      <c r="MCW747" s="169"/>
      <c r="MCX747" s="169"/>
      <c r="MCY747" s="169"/>
      <c r="MCZ747" s="169"/>
      <c r="MDA747" s="169"/>
      <c r="MDB747" s="169"/>
      <c r="MDC747" s="169"/>
      <c r="MDD747" s="169"/>
      <c r="MDE747" s="169"/>
      <c r="MDF747" s="169"/>
      <c r="MDG747" s="169"/>
      <c r="MDH747" s="169"/>
      <c r="MDI747" s="169"/>
      <c r="MDJ747" s="169"/>
      <c r="MDK747" s="169"/>
      <c r="MDL747" s="169"/>
      <c r="MDM747" s="169"/>
      <c r="MDN747" s="169"/>
      <c r="MDO747" s="169"/>
      <c r="MDP747" s="169"/>
      <c r="MDQ747" s="169"/>
      <c r="MDR747" s="169"/>
      <c r="MDS747" s="169"/>
      <c r="MDT747" s="169"/>
      <c r="MDU747" s="169"/>
      <c r="MDV747" s="169"/>
      <c r="MDW747" s="169"/>
      <c r="MDX747" s="169"/>
      <c r="MDY747" s="169"/>
      <c r="MDZ747" s="169"/>
      <c r="MEA747" s="169"/>
      <c r="MEB747" s="169"/>
      <c r="MEC747" s="169"/>
      <c r="MED747" s="169"/>
      <c r="MEE747" s="169"/>
      <c r="MEF747" s="169"/>
      <c r="MEG747" s="546"/>
      <c r="MEH747" s="546"/>
      <c r="MEI747" s="546"/>
      <c r="MEJ747" s="546"/>
      <c r="MEK747" s="546"/>
      <c r="MEL747" s="546"/>
      <c r="MEM747" s="546"/>
      <c r="MEN747" s="546"/>
      <c r="MEO747" s="546"/>
      <c r="MEP747" s="546"/>
      <c r="MEQ747" s="546"/>
      <c r="MER747" s="546"/>
      <c r="MES747" s="546"/>
      <c r="MET747" s="546"/>
      <c r="MEU747" s="546"/>
      <c r="MEV747" s="546"/>
      <c r="MEW747" s="546"/>
      <c r="MEX747" s="546"/>
      <c r="MEY747" s="546"/>
      <c r="MEZ747" s="546"/>
      <c r="MFA747" s="546"/>
      <c r="MFB747" s="546"/>
      <c r="MFC747" s="546"/>
      <c r="MFD747" s="546"/>
      <c r="MFE747" s="89"/>
      <c r="MFF747" s="89"/>
      <c r="MFG747" s="89"/>
      <c r="MFH747" s="89"/>
      <c r="MFI747" s="89"/>
      <c r="MFJ747" s="546"/>
      <c r="MFK747" s="546"/>
      <c r="MFL747" s="89"/>
      <c r="MFM747" s="89"/>
      <c r="MFN747" s="546"/>
      <c r="MFO747" s="546"/>
      <c r="MFP747" s="89"/>
      <c r="MFQ747" s="89"/>
      <c r="MFR747" s="546"/>
      <c r="MFS747" s="546"/>
      <c r="MFT747" s="546"/>
      <c r="MFU747" s="546"/>
      <c r="MFV747" s="546"/>
      <c r="MFW747" s="546"/>
      <c r="MFX747" s="546"/>
      <c r="MFY747" s="89"/>
      <c r="MFZ747" s="89"/>
      <c r="MGA747" s="546"/>
      <c r="MGB747" s="546"/>
      <c r="MGC747" s="89"/>
      <c r="MGD747" s="89"/>
      <c r="MGE747" s="546"/>
      <c r="MGF747" s="546"/>
      <c r="MGG747" s="546"/>
      <c r="MGH747" s="546"/>
      <c r="MGI747" s="546"/>
      <c r="MGJ747" s="204"/>
      <c r="MGK747" s="108"/>
      <c r="MGL747" s="546"/>
      <c r="MGM747" s="546"/>
      <c r="MGN747" s="546"/>
      <c r="MGO747" s="546"/>
      <c r="MGP747" s="546"/>
      <c r="MGQ747" s="546"/>
      <c r="MGR747" s="546"/>
      <c r="MGS747" s="169"/>
      <c r="MGT747" s="169"/>
      <c r="MGU747" s="169"/>
      <c r="MGV747" s="169"/>
      <c r="MGW747" s="169"/>
      <c r="MGX747" s="169"/>
      <c r="MGY747" s="169"/>
      <c r="MGZ747" s="169"/>
      <c r="MHA747" s="169"/>
      <c r="MHB747" s="169"/>
      <c r="MHC747" s="169"/>
      <c r="MHD747" s="169"/>
      <c r="MHE747" s="169"/>
      <c r="MHF747" s="169"/>
      <c r="MHG747" s="169"/>
      <c r="MHH747" s="169"/>
      <c r="MHI747" s="169"/>
      <c r="MHJ747" s="169"/>
      <c r="MHK747" s="169"/>
      <c r="MHL747" s="169"/>
      <c r="MHM747" s="169"/>
      <c r="MHN747" s="169"/>
      <c r="MHO747" s="169"/>
      <c r="MHP747" s="169"/>
      <c r="MHQ747" s="169"/>
      <c r="MHR747" s="169"/>
      <c r="MHS747" s="169"/>
      <c r="MHT747" s="169"/>
      <c r="MHU747" s="169"/>
      <c r="MHV747" s="169"/>
      <c r="MHW747" s="169"/>
      <c r="MHX747" s="169"/>
      <c r="MHY747" s="169"/>
      <c r="MHZ747" s="169"/>
      <c r="MIA747" s="169"/>
      <c r="MIB747" s="169"/>
      <c r="MIC747" s="169"/>
      <c r="MID747" s="169"/>
      <c r="MIE747" s="169"/>
      <c r="MIF747" s="169"/>
      <c r="MIG747" s="169"/>
      <c r="MIH747" s="169"/>
      <c r="MII747" s="169"/>
      <c r="MIJ747" s="169"/>
      <c r="MIK747" s="546"/>
      <c r="MIL747" s="546"/>
      <c r="MIM747" s="546"/>
      <c r="MIN747" s="546"/>
      <c r="MIO747" s="546"/>
      <c r="MIP747" s="546"/>
      <c r="MIQ747" s="546"/>
      <c r="MIR747" s="546"/>
      <c r="MIS747" s="546"/>
      <c r="MIT747" s="546"/>
      <c r="MIU747" s="546"/>
      <c r="MIV747" s="546"/>
      <c r="MIW747" s="546"/>
      <c r="MIX747" s="546"/>
      <c r="MIY747" s="546"/>
      <c r="MIZ747" s="546"/>
      <c r="MJA747" s="546"/>
      <c r="MJB747" s="546"/>
      <c r="MJC747" s="546"/>
      <c r="MJD747" s="546"/>
      <c r="MJE747" s="546"/>
      <c r="MJF747" s="546"/>
      <c r="MJG747" s="546"/>
      <c r="MJH747" s="546"/>
      <c r="MJI747" s="89"/>
      <c r="MJJ747" s="89"/>
      <c r="MJK747" s="89"/>
      <c r="MJL747" s="89"/>
      <c r="MJM747" s="89"/>
      <c r="MJN747" s="546"/>
      <c r="MJO747" s="546"/>
      <c r="MJP747" s="89"/>
      <c r="MJQ747" s="89"/>
      <c r="MJR747" s="546"/>
      <c r="MJS747" s="546"/>
      <c r="MJT747" s="89"/>
      <c r="MJU747" s="89"/>
      <c r="MJV747" s="546"/>
      <c r="MJW747" s="546"/>
      <c r="MJX747" s="546"/>
      <c r="MJY747" s="546"/>
      <c r="MJZ747" s="546"/>
      <c r="MKA747" s="546"/>
      <c r="MKB747" s="546"/>
      <c r="MKC747" s="89"/>
      <c r="MKD747" s="89"/>
      <c r="MKE747" s="546"/>
      <c r="MKF747" s="546"/>
      <c r="MKG747" s="89"/>
      <c r="MKH747" s="89"/>
      <c r="MKI747" s="546"/>
      <c r="MKJ747" s="546"/>
      <c r="MKK747" s="546"/>
      <c r="MKL747" s="546"/>
      <c r="MKM747" s="546"/>
      <c r="MKN747" s="204"/>
      <c r="MKO747" s="108"/>
      <c r="MKP747" s="546"/>
      <c r="MKQ747" s="546"/>
      <c r="MKR747" s="546"/>
      <c r="MKS747" s="546"/>
      <c r="MKT747" s="546"/>
      <c r="MKU747" s="546"/>
      <c r="MKV747" s="546"/>
      <c r="MKW747" s="169"/>
      <c r="MKX747" s="169"/>
      <c r="MKY747" s="169"/>
      <c r="MKZ747" s="169"/>
      <c r="MLA747" s="169"/>
      <c r="MLB747" s="169"/>
      <c r="MLC747" s="169"/>
      <c r="MLD747" s="169"/>
      <c r="MLE747" s="169"/>
      <c r="MLF747" s="169"/>
      <c r="MLG747" s="169"/>
      <c r="MLH747" s="169"/>
      <c r="MLI747" s="169"/>
      <c r="MLJ747" s="169"/>
      <c r="MLK747" s="169"/>
      <c r="MLL747" s="169"/>
      <c r="MLM747" s="169"/>
      <c r="MLN747" s="169"/>
      <c r="MLO747" s="169"/>
      <c r="MLP747" s="169"/>
      <c r="MLQ747" s="169"/>
      <c r="MLR747" s="169"/>
      <c r="MLS747" s="169"/>
      <c r="MLT747" s="169"/>
      <c r="MLU747" s="169"/>
      <c r="MLV747" s="169"/>
      <c r="MLW747" s="169"/>
      <c r="MLX747" s="169"/>
      <c r="MLY747" s="169"/>
      <c r="MLZ747" s="169"/>
      <c r="MMA747" s="169"/>
      <c r="MMB747" s="169"/>
      <c r="MMC747" s="169"/>
      <c r="MMD747" s="169"/>
      <c r="MME747" s="169"/>
      <c r="MMF747" s="169"/>
      <c r="MMG747" s="169"/>
      <c r="MMH747" s="169"/>
      <c r="MMI747" s="169"/>
      <c r="MMJ747" s="169"/>
      <c r="MMK747" s="169"/>
      <c r="MML747" s="169"/>
      <c r="MMM747" s="169"/>
      <c r="MMN747" s="169"/>
      <c r="MMO747" s="546"/>
      <c r="MMP747" s="546"/>
      <c r="MMQ747" s="546"/>
      <c r="MMR747" s="546"/>
      <c r="MMS747" s="546"/>
      <c r="MMT747" s="546"/>
      <c r="MMU747" s="546"/>
      <c r="MMV747" s="546"/>
      <c r="MMW747" s="546"/>
      <c r="MMX747" s="546"/>
      <c r="MMY747" s="546"/>
      <c r="MMZ747" s="546"/>
      <c r="MNA747" s="546"/>
      <c r="MNB747" s="546"/>
      <c r="MNC747" s="546"/>
      <c r="MND747" s="546"/>
      <c r="MNE747" s="546"/>
      <c r="MNF747" s="546"/>
      <c r="MNG747" s="546"/>
      <c r="MNH747" s="546"/>
      <c r="MNI747" s="546"/>
      <c r="MNJ747" s="546"/>
      <c r="MNK747" s="546"/>
      <c r="MNL747" s="546"/>
      <c r="MNM747" s="89"/>
      <c r="MNN747" s="89"/>
      <c r="MNO747" s="89"/>
      <c r="MNP747" s="89"/>
      <c r="MNQ747" s="89"/>
      <c r="MNR747" s="546"/>
      <c r="MNS747" s="546"/>
      <c r="MNT747" s="89"/>
      <c r="MNU747" s="89"/>
      <c r="MNV747" s="546"/>
      <c r="MNW747" s="546"/>
      <c r="MNX747" s="89"/>
      <c r="MNY747" s="89"/>
      <c r="MNZ747" s="546"/>
      <c r="MOA747" s="546"/>
      <c r="MOB747" s="546"/>
      <c r="MOC747" s="546"/>
      <c r="MOD747" s="546"/>
      <c r="MOE747" s="546"/>
      <c r="MOF747" s="546"/>
      <c r="MOG747" s="89"/>
      <c r="MOH747" s="89"/>
      <c r="MOI747" s="546"/>
      <c r="MOJ747" s="546"/>
      <c r="MOK747" s="89"/>
      <c r="MOL747" s="89"/>
      <c r="MOM747" s="546"/>
      <c r="MON747" s="546"/>
      <c r="MOO747" s="546"/>
      <c r="MOP747" s="546"/>
      <c r="MOQ747" s="546"/>
      <c r="MOR747" s="204"/>
      <c r="MOS747" s="108"/>
      <c r="MOT747" s="546"/>
      <c r="MOU747" s="546"/>
      <c r="MOV747" s="546"/>
      <c r="MOW747" s="546"/>
      <c r="MOX747" s="546"/>
      <c r="MOY747" s="546"/>
      <c r="MOZ747" s="546"/>
      <c r="MPA747" s="169"/>
      <c r="MPB747" s="169"/>
      <c r="MPC747" s="169"/>
      <c r="MPD747" s="169"/>
      <c r="MPE747" s="169"/>
      <c r="MPF747" s="169"/>
      <c r="MPG747" s="169"/>
      <c r="MPH747" s="169"/>
      <c r="MPI747" s="169"/>
      <c r="MPJ747" s="169"/>
      <c r="MPK747" s="169"/>
      <c r="MPL747" s="169"/>
      <c r="MPM747" s="169"/>
      <c r="MPN747" s="169"/>
      <c r="MPO747" s="169"/>
      <c r="MPP747" s="169"/>
      <c r="MPQ747" s="169"/>
      <c r="MPR747" s="169"/>
      <c r="MPS747" s="169"/>
      <c r="MPT747" s="169"/>
      <c r="MPU747" s="169"/>
      <c r="MPV747" s="169"/>
      <c r="MPW747" s="169"/>
      <c r="MPX747" s="169"/>
      <c r="MPY747" s="169"/>
      <c r="MPZ747" s="169"/>
      <c r="MQA747" s="169"/>
      <c r="MQB747" s="169"/>
      <c r="MQC747" s="169"/>
      <c r="MQD747" s="169"/>
      <c r="MQE747" s="169"/>
      <c r="MQF747" s="169"/>
      <c r="MQG747" s="169"/>
      <c r="MQH747" s="169"/>
      <c r="MQI747" s="169"/>
      <c r="MQJ747" s="169"/>
      <c r="MQK747" s="169"/>
      <c r="MQL747" s="169"/>
      <c r="MQM747" s="169"/>
      <c r="MQN747" s="169"/>
      <c r="MQO747" s="169"/>
      <c r="MQP747" s="169"/>
      <c r="MQQ747" s="169"/>
      <c r="MQR747" s="169"/>
      <c r="MQS747" s="546"/>
      <c r="MQT747" s="546"/>
      <c r="MQU747" s="546"/>
      <c r="MQV747" s="546"/>
      <c r="MQW747" s="546"/>
      <c r="MQX747" s="546"/>
      <c r="MQY747" s="546"/>
      <c r="MQZ747" s="546"/>
      <c r="MRA747" s="546"/>
      <c r="MRB747" s="546"/>
      <c r="MRC747" s="546"/>
      <c r="MRD747" s="546"/>
      <c r="MRE747" s="546"/>
      <c r="MRF747" s="546"/>
      <c r="MRG747" s="546"/>
      <c r="MRH747" s="546"/>
      <c r="MRI747" s="546"/>
      <c r="MRJ747" s="546"/>
      <c r="MRK747" s="546"/>
      <c r="MRL747" s="546"/>
      <c r="MRM747" s="546"/>
      <c r="MRN747" s="546"/>
      <c r="MRO747" s="546"/>
      <c r="MRP747" s="546"/>
      <c r="MRQ747" s="89"/>
      <c r="MRR747" s="89"/>
      <c r="MRS747" s="89"/>
      <c r="MRT747" s="89"/>
      <c r="MRU747" s="89"/>
      <c r="MRV747" s="546"/>
      <c r="MRW747" s="546"/>
      <c r="MRX747" s="89"/>
      <c r="MRY747" s="89"/>
      <c r="MRZ747" s="546"/>
      <c r="MSA747" s="546"/>
      <c r="MSB747" s="89"/>
      <c r="MSC747" s="89"/>
      <c r="MSD747" s="546"/>
      <c r="MSE747" s="546"/>
      <c r="MSF747" s="546"/>
      <c r="MSG747" s="546"/>
      <c r="MSH747" s="546"/>
      <c r="MSI747" s="546"/>
      <c r="MSJ747" s="546"/>
      <c r="MSK747" s="89"/>
      <c r="MSL747" s="89"/>
      <c r="MSM747" s="546"/>
      <c r="MSN747" s="546"/>
      <c r="MSO747" s="89"/>
      <c r="MSP747" s="89"/>
      <c r="MSQ747" s="546"/>
      <c r="MSR747" s="546"/>
      <c r="MSS747" s="546"/>
      <c r="MST747" s="546"/>
      <c r="MSU747" s="546"/>
      <c r="MSV747" s="204"/>
      <c r="MSW747" s="108"/>
      <c r="MSX747" s="546"/>
      <c r="MSY747" s="546"/>
      <c r="MSZ747" s="546"/>
      <c r="MTA747" s="546"/>
      <c r="MTB747" s="546"/>
      <c r="MTC747" s="546"/>
      <c r="MTD747" s="546"/>
      <c r="MTE747" s="169"/>
      <c r="MTF747" s="169"/>
      <c r="MTG747" s="169"/>
      <c r="MTH747" s="169"/>
      <c r="MTI747" s="169"/>
      <c r="MTJ747" s="169"/>
      <c r="MTK747" s="169"/>
      <c r="MTL747" s="169"/>
      <c r="MTM747" s="169"/>
      <c r="MTN747" s="169"/>
      <c r="MTO747" s="169"/>
      <c r="MTP747" s="169"/>
      <c r="MTQ747" s="169"/>
      <c r="MTR747" s="169"/>
      <c r="MTS747" s="169"/>
      <c r="MTT747" s="169"/>
      <c r="MTU747" s="169"/>
      <c r="MTV747" s="169"/>
      <c r="MTW747" s="169"/>
      <c r="MTX747" s="169"/>
      <c r="MTY747" s="169"/>
      <c r="MTZ747" s="169"/>
      <c r="MUA747" s="169"/>
      <c r="MUB747" s="169"/>
      <c r="MUC747" s="169"/>
      <c r="MUD747" s="169"/>
      <c r="MUE747" s="169"/>
      <c r="MUF747" s="169"/>
      <c r="MUG747" s="169"/>
      <c r="MUH747" s="169"/>
      <c r="MUI747" s="169"/>
      <c r="MUJ747" s="169"/>
      <c r="MUK747" s="169"/>
      <c r="MUL747" s="169"/>
      <c r="MUM747" s="169"/>
      <c r="MUN747" s="169"/>
      <c r="MUO747" s="169"/>
      <c r="MUP747" s="169"/>
      <c r="MUQ747" s="169"/>
      <c r="MUR747" s="169"/>
      <c r="MUS747" s="169"/>
      <c r="MUT747" s="169"/>
      <c r="MUU747" s="169"/>
      <c r="MUV747" s="169"/>
      <c r="MUW747" s="546"/>
      <c r="MUX747" s="546"/>
      <c r="MUY747" s="546"/>
      <c r="MUZ747" s="546"/>
      <c r="MVA747" s="546"/>
      <c r="MVB747" s="546"/>
      <c r="MVC747" s="546"/>
      <c r="MVD747" s="546"/>
      <c r="MVE747" s="546"/>
      <c r="MVF747" s="546"/>
      <c r="MVG747" s="546"/>
      <c r="MVH747" s="546"/>
      <c r="MVI747" s="546"/>
      <c r="MVJ747" s="546"/>
      <c r="MVK747" s="546"/>
      <c r="MVL747" s="546"/>
      <c r="MVM747" s="546"/>
      <c r="MVN747" s="546"/>
      <c r="MVO747" s="546"/>
      <c r="MVP747" s="546"/>
      <c r="MVQ747" s="546"/>
      <c r="MVR747" s="546"/>
      <c r="MVS747" s="546"/>
      <c r="MVT747" s="546"/>
      <c r="MVU747" s="89"/>
      <c r="MVV747" s="89"/>
      <c r="MVW747" s="89"/>
      <c r="MVX747" s="89"/>
      <c r="MVY747" s="89"/>
      <c r="MVZ747" s="546"/>
      <c r="MWA747" s="546"/>
      <c r="MWB747" s="89"/>
      <c r="MWC747" s="89"/>
      <c r="MWD747" s="546"/>
      <c r="MWE747" s="546"/>
      <c r="MWF747" s="89"/>
      <c r="MWG747" s="89"/>
      <c r="MWH747" s="546"/>
      <c r="MWI747" s="546"/>
      <c r="MWJ747" s="546"/>
      <c r="MWK747" s="546"/>
      <c r="MWL747" s="546"/>
      <c r="MWM747" s="546"/>
      <c r="MWN747" s="546"/>
      <c r="MWO747" s="89"/>
      <c r="MWP747" s="89"/>
      <c r="MWQ747" s="546"/>
      <c r="MWR747" s="546"/>
      <c r="MWS747" s="89"/>
      <c r="MWT747" s="89"/>
      <c r="MWU747" s="546"/>
      <c r="MWV747" s="546"/>
      <c r="MWW747" s="546"/>
      <c r="MWX747" s="546"/>
      <c r="MWY747" s="546"/>
      <c r="MWZ747" s="204"/>
      <c r="MXA747" s="108"/>
      <c r="MXB747" s="546"/>
      <c r="MXC747" s="546"/>
      <c r="MXD747" s="546"/>
      <c r="MXE747" s="546"/>
      <c r="MXF747" s="546"/>
      <c r="MXG747" s="546"/>
      <c r="MXH747" s="546"/>
      <c r="MXI747" s="169"/>
      <c r="MXJ747" s="169"/>
      <c r="MXK747" s="169"/>
      <c r="MXL747" s="169"/>
      <c r="MXM747" s="169"/>
      <c r="MXN747" s="169"/>
      <c r="MXO747" s="169"/>
      <c r="MXP747" s="169"/>
      <c r="MXQ747" s="169"/>
      <c r="MXR747" s="169"/>
      <c r="MXS747" s="169"/>
      <c r="MXT747" s="169"/>
      <c r="MXU747" s="169"/>
      <c r="MXV747" s="169"/>
      <c r="MXW747" s="169"/>
      <c r="MXX747" s="169"/>
      <c r="MXY747" s="169"/>
      <c r="MXZ747" s="169"/>
      <c r="MYA747" s="169"/>
      <c r="MYB747" s="169"/>
      <c r="MYC747" s="169"/>
      <c r="MYD747" s="169"/>
      <c r="MYE747" s="169"/>
      <c r="MYF747" s="169"/>
      <c r="MYG747" s="169"/>
      <c r="MYH747" s="169"/>
      <c r="MYI747" s="169"/>
      <c r="MYJ747" s="169"/>
      <c r="MYK747" s="169"/>
      <c r="MYL747" s="169"/>
      <c r="MYM747" s="169"/>
      <c r="MYN747" s="169"/>
      <c r="MYO747" s="169"/>
      <c r="MYP747" s="169"/>
      <c r="MYQ747" s="169"/>
      <c r="MYR747" s="169"/>
      <c r="MYS747" s="169"/>
      <c r="MYT747" s="169"/>
      <c r="MYU747" s="169"/>
      <c r="MYV747" s="169"/>
      <c r="MYW747" s="169"/>
      <c r="MYX747" s="169"/>
      <c r="MYY747" s="169"/>
      <c r="MYZ747" s="169"/>
      <c r="MZA747" s="546"/>
      <c r="MZB747" s="546"/>
      <c r="MZC747" s="546"/>
      <c r="MZD747" s="546"/>
      <c r="MZE747" s="546"/>
      <c r="MZF747" s="546"/>
      <c r="MZG747" s="546"/>
      <c r="MZH747" s="546"/>
      <c r="MZI747" s="546"/>
      <c r="MZJ747" s="546"/>
      <c r="MZK747" s="546"/>
      <c r="MZL747" s="546"/>
      <c r="MZM747" s="546"/>
      <c r="MZN747" s="546"/>
      <c r="MZO747" s="546"/>
      <c r="MZP747" s="546"/>
      <c r="MZQ747" s="546"/>
      <c r="MZR747" s="546"/>
      <c r="MZS747" s="546"/>
      <c r="MZT747" s="546"/>
      <c r="MZU747" s="546"/>
      <c r="MZV747" s="546"/>
      <c r="MZW747" s="546"/>
      <c r="MZX747" s="546"/>
      <c r="MZY747" s="89"/>
      <c r="MZZ747" s="89"/>
      <c r="NAA747" s="89"/>
      <c r="NAB747" s="89"/>
      <c r="NAC747" s="89"/>
      <c r="NAD747" s="546"/>
      <c r="NAE747" s="546"/>
      <c r="NAF747" s="89"/>
      <c r="NAG747" s="89"/>
      <c r="NAH747" s="546"/>
      <c r="NAI747" s="546"/>
      <c r="NAJ747" s="89"/>
      <c r="NAK747" s="89"/>
      <c r="NAL747" s="546"/>
      <c r="NAM747" s="546"/>
      <c r="NAN747" s="546"/>
      <c r="NAO747" s="546"/>
      <c r="NAP747" s="546"/>
      <c r="NAQ747" s="546"/>
      <c r="NAR747" s="546"/>
      <c r="NAS747" s="89"/>
      <c r="NAT747" s="89"/>
      <c r="NAU747" s="546"/>
      <c r="NAV747" s="546"/>
      <c r="NAW747" s="89"/>
      <c r="NAX747" s="89"/>
      <c r="NAY747" s="546"/>
      <c r="NAZ747" s="546"/>
      <c r="NBA747" s="546"/>
      <c r="NBB747" s="546"/>
      <c r="NBC747" s="546"/>
      <c r="NBD747" s="204"/>
      <c r="NBE747" s="108"/>
      <c r="NBF747" s="546"/>
      <c r="NBG747" s="546"/>
      <c r="NBH747" s="546"/>
      <c r="NBI747" s="546"/>
      <c r="NBJ747" s="546"/>
      <c r="NBK747" s="546"/>
      <c r="NBL747" s="546"/>
      <c r="NBM747" s="169"/>
      <c r="NBN747" s="169"/>
      <c r="NBO747" s="169"/>
      <c r="NBP747" s="169"/>
      <c r="NBQ747" s="169"/>
      <c r="NBR747" s="169"/>
      <c r="NBS747" s="169"/>
      <c r="NBT747" s="169"/>
      <c r="NBU747" s="169"/>
      <c r="NBV747" s="169"/>
      <c r="NBW747" s="169"/>
      <c r="NBX747" s="169"/>
      <c r="NBY747" s="169"/>
      <c r="NBZ747" s="169"/>
      <c r="NCA747" s="169"/>
      <c r="NCB747" s="169"/>
      <c r="NCC747" s="169"/>
      <c r="NCD747" s="169"/>
      <c r="NCE747" s="169"/>
      <c r="NCF747" s="169"/>
      <c r="NCG747" s="169"/>
      <c r="NCH747" s="169"/>
      <c r="NCI747" s="169"/>
      <c r="NCJ747" s="169"/>
      <c r="NCK747" s="169"/>
      <c r="NCL747" s="169"/>
      <c r="NCM747" s="169"/>
      <c r="NCN747" s="169"/>
      <c r="NCO747" s="169"/>
      <c r="NCP747" s="169"/>
      <c r="NCQ747" s="169"/>
      <c r="NCR747" s="169"/>
      <c r="NCS747" s="169"/>
      <c r="NCT747" s="169"/>
      <c r="NCU747" s="169"/>
      <c r="NCV747" s="169"/>
      <c r="NCW747" s="169"/>
      <c r="NCX747" s="169"/>
      <c r="NCY747" s="169"/>
      <c r="NCZ747" s="169"/>
      <c r="NDA747" s="169"/>
      <c r="NDB747" s="169"/>
      <c r="NDC747" s="169"/>
      <c r="NDD747" s="169"/>
      <c r="NDE747" s="546"/>
      <c r="NDF747" s="546"/>
      <c r="NDG747" s="546"/>
      <c r="NDH747" s="546"/>
      <c r="NDI747" s="546"/>
      <c r="NDJ747" s="546"/>
      <c r="NDK747" s="546"/>
      <c r="NDL747" s="546"/>
      <c r="NDM747" s="546"/>
      <c r="NDN747" s="546"/>
      <c r="NDO747" s="546"/>
      <c r="NDP747" s="546"/>
      <c r="NDQ747" s="546"/>
      <c r="NDR747" s="546"/>
      <c r="NDS747" s="546"/>
      <c r="NDT747" s="546"/>
      <c r="NDU747" s="546"/>
      <c r="NDV747" s="546"/>
      <c r="NDW747" s="546"/>
      <c r="NDX747" s="546"/>
      <c r="NDY747" s="546"/>
      <c r="NDZ747" s="546"/>
      <c r="NEA747" s="546"/>
      <c r="NEB747" s="546"/>
      <c r="NEC747" s="89"/>
      <c r="NED747" s="89"/>
      <c r="NEE747" s="89"/>
      <c r="NEF747" s="89"/>
      <c r="NEG747" s="89"/>
      <c r="NEH747" s="546"/>
      <c r="NEI747" s="546"/>
      <c r="NEJ747" s="89"/>
      <c r="NEK747" s="89"/>
      <c r="NEL747" s="546"/>
      <c r="NEM747" s="546"/>
      <c r="NEN747" s="89"/>
      <c r="NEO747" s="89"/>
      <c r="NEP747" s="546"/>
      <c r="NEQ747" s="546"/>
      <c r="NER747" s="546"/>
      <c r="NES747" s="546"/>
      <c r="NET747" s="546"/>
      <c r="NEU747" s="546"/>
      <c r="NEV747" s="546"/>
      <c r="NEW747" s="89"/>
      <c r="NEX747" s="89"/>
      <c r="NEY747" s="546"/>
      <c r="NEZ747" s="546"/>
      <c r="NFA747" s="89"/>
      <c r="NFB747" s="89"/>
      <c r="NFC747" s="546"/>
      <c r="NFD747" s="546"/>
      <c r="NFE747" s="546"/>
      <c r="NFF747" s="546"/>
      <c r="NFG747" s="546"/>
      <c r="NFH747" s="204"/>
      <c r="NFI747" s="108"/>
      <c r="NFJ747" s="546"/>
      <c r="NFK747" s="546"/>
      <c r="NFL747" s="546"/>
      <c r="NFM747" s="546"/>
      <c r="NFN747" s="546"/>
      <c r="NFO747" s="546"/>
      <c r="NFP747" s="546"/>
      <c r="NFQ747" s="169"/>
      <c r="NFR747" s="169"/>
      <c r="NFS747" s="169"/>
      <c r="NFT747" s="169"/>
      <c r="NFU747" s="169"/>
      <c r="NFV747" s="169"/>
      <c r="NFW747" s="169"/>
      <c r="NFX747" s="169"/>
      <c r="NFY747" s="169"/>
      <c r="NFZ747" s="169"/>
      <c r="NGA747" s="169"/>
      <c r="NGB747" s="169"/>
      <c r="NGC747" s="169"/>
      <c r="NGD747" s="169"/>
      <c r="NGE747" s="169"/>
      <c r="NGF747" s="169"/>
      <c r="NGG747" s="169"/>
      <c r="NGH747" s="169"/>
      <c r="NGI747" s="169"/>
      <c r="NGJ747" s="169"/>
      <c r="NGK747" s="169"/>
      <c r="NGL747" s="169"/>
      <c r="NGM747" s="169"/>
      <c r="NGN747" s="169"/>
      <c r="NGO747" s="169"/>
      <c r="NGP747" s="169"/>
      <c r="NGQ747" s="169"/>
      <c r="NGR747" s="169"/>
      <c r="NGS747" s="169"/>
      <c r="NGT747" s="169"/>
      <c r="NGU747" s="169"/>
      <c r="NGV747" s="169"/>
      <c r="NGW747" s="169"/>
      <c r="NGX747" s="169"/>
      <c r="NGY747" s="169"/>
      <c r="NGZ747" s="169"/>
      <c r="NHA747" s="169"/>
      <c r="NHB747" s="169"/>
      <c r="NHC747" s="169"/>
      <c r="NHD747" s="169"/>
      <c r="NHE747" s="169"/>
      <c r="NHF747" s="169"/>
      <c r="NHG747" s="169"/>
      <c r="NHH747" s="169"/>
      <c r="NHI747" s="546"/>
      <c r="NHJ747" s="546"/>
      <c r="NHK747" s="546"/>
      <c r="NHL747" s="546"/>
      <c r="NHM747" s="546"/>
      <c r="NHN747" s="546"/>
      <c r="NHO747" s="546"/>
      <c r="NHP747" s="546"/>
      <c r="NHQ747" s="546"/>
      <c r="NHR747" s="546"/>
      <c r="NHS747" s="546"/>
      <c r="NHT747" s="546"/>
      <c r="NHU747" s="546"/>
      <c r="NHV747" s="546"/>
      <c r="NHW747" s="546"/>
      <c r="NHX747" s="546"/>
      <c r="NHY747" s="546"/>
      <c r="NHZ747" s="546"/>
      <c r="NIA747" s="546"/>
      <c r="NIB747" s="546"/>
      <c r="NIC747" s="546"/>
      <c r="NID747" s="546"/>
      <c r="NIE747" s="546"/>
      <c r="NIF747" s="546"/>
      <c r="NIG747" s="89"/>
      <c r="NIH747" s="89"/>
      <c r="NII747" s="89"/>
      <c r="NIJ747" s="89"/>
      <c r="NIK747" s="89"/>
      <c r="NIL747" s="546"/>
      <c r="NIM747" s="546"/>
      <c r="NIN747" s="89"/>
      <c r="NIO747" s="89"/>
      <c r="NIP747" s="546"/>
      <c r="NIQ747" s="546"/>
      <c r="NIR747" s="89"/>
      <c r="NIS747" s="89"/>
      <c r="NIT747" s="546"/>
      <c r="NIU747" s="546"/>
      <c r="NIV747" s="546"/>
      <c r="NIW747" s="546"/>
      <c r="NIX747" s="546"/>
      <c r="NIY747" s="546"/>
      <c r="NIZ747" s="546"/>
      <c r="NJA747" s="89"/>
      <c r="NJB747" s="89"/>
      <c r="NJC747" s="546"/>
      <c r="NJD747" s="546"/>
      <c r="NJE747" s="89"/>
      <c r="NJF747" s="89"/>
      <c r="NJG747" s="546"/>
      <c r="NJH747" s="546"/>
      <c r="NJI747" s="546"/>
      <c r="NJJ747" s="546"/>
      <c r="NJK747" s="546"/>
      <c r="NJL747" s="204"/>
      <c r="NJM747" s="108"/>
      <c r="NJN747" s="546"/>
      <c r="NJO747" s="546"/>
      <c r="NJP747" s="546"/>
      <c r="NJQ747" s="546"/>
      <c r="NJR747" s="546"/>
      <c r="NJS747" s="546"/>
      <c r="NJT747" s="546"/>
      <c r="NJU747" s="169"/>
      <c r="NJV747" s="169"/>
      <c r="NJW747" s="169"/>
      <c r="NJX747" s="169"/>
      <c r="NJY747" s="169"/>
      <c r="NJZ747" s="169"/>
      <c r="NKA747" s="169"/>
      <c r="NKB747" s="169"/>
      <c r="NKC747" s="169"/>
      <c r="NKD747" s="169"/>
      <c r="NKE747" s="169"/>
      <c r="NKF747" s="169"/>
      <c r="NKG747" s="169"/>
      <c r="NKH747" s="169"/>
      <c r="NKI747" s="169"/>
      <c r="NKJ747" s="169"/>
      <c r="NKK747" s="169"/>
      <c r="NKL747" s="169"/>
      <c r="NKM747" s="169"/>
      <c r="NKN747" s="169"/>
      <c r="NKO747" s="169"/>
      <c r="NKP747" s="169"/>
      <c r="NKQ747" s="169"/>
      <c r="NKR747" s="169"/>
      <c r="NKS747" s="169"/>
      <c r="NKT747" s="169"/>
      <c r="NKU747" s="169"/>
      <c r="NKV747" s="169"/>
      <c r="NKW747" s="169"/>
      <c r="NKX747" s="169"/>
      <c r="NKY747" s="169"/>
      <c r="NKZ747" s="169"/>
      <c r="NLA747" s="169"/>
      <c r="NLB747" s="169"/>
      <c r="NLC747" s="169"/>
      <c r="NLD747" s="169"/>
      <c r="NLE747" s="169"/>
      <c r="NLF747" s="169"/>
      <c r="NLG747" s="169"/>
      <c r="NLH747" s="169"/>
      <c r="NLI747" s="169"/>
      <c r="NLJ747" s="169"/>
      <c r="NLK747" s="169"/>
      <c r="NLL747" s="169"/>
      <c r="NLM747" s="546"/>
      <c r="NLN747" s="546"/>
      <c r="NLO747" s="546"/>
      <c r="NLP747" s="546"/>
      <c r="NLQ747" s="546"/>
      <c r="NLR747" s="546"/>
      <c r="NLS747" s="546"/>
      <c r="NLT747" s="546"/>
      <c r="NLU747" s="546"/>
      <c r="NLV747" s="546"/>
      <c r="NLW747" s="546"/>
      <c r="NLX747" s="546"/>
      <c r="NLY747" s="546"/>
      <c r="NLZ747" s="546"/>
      <c r="NMA747" s="546"/>
      <c r="NMB747" s="546"/>
      <c r="NMC747" s="546"/>
      <c r="NMD747" s="546"/>
      <c r="NME747" s="546"/>
      <c r="NMF747" s="546"/>
      <c r="NMG747" s="546"/>
      <c r="NMH747" s="546"/>
      <c r="NMI747" s="546"/>
      <c r="NMJ747" s="546"/>
      <c r="NMK747" s="89"/>
      <c r="NML747" s="89"/>
      <c r="NMM747" s="89"/>
      <c r="NMN747" s="89"/>
      <c r="NMO747" s="89"/>
      <c r="NMP747" s="546"/>
      <c r="NMQ747" s="546"/>
      <c r="NMR747" s="89"/>
      <c r="NMS747" s="89"/>
      <c r="NMT747" s="546"/>
      <c r="NMU747" s="546"/>
      <c r="NMV747" s="89"/>
      <c r="NMW747" s="89"/>
      <c r="NMX747" s="546"/>
      <c r="NMY747" s="546"/>
      <c r="NMZ747" s="546"/>
      <c r="NNA747" s="546"/>
      <c r="NNB747" s="546"/>
      <c r="NNC747" s="546"/>
      <c r="NND747" s="546"/>
      <c r="NNE747" s="89"/>
      <c r="NNF747" s="89"/>
      <c r="NNG747" s="546"/>
      <c r="NNH747" s="546"/>
      <c r="NNI747" s="89"/>
      <c r="NNJ747" s="89"/>
      <c r="NNK747" s="546"/>
      <c r="NNL747" s="546"/>
      <c r="NNM747" s="546"/>
      <c r="NNN747" s="546"/>
      <c r="NNO747" s="546"/>
      <c r="NNP747" s="204"/>
      <c r="NNQ747" s="108"/>
      <c r="NNR747" s="546"/>
      <c r="NNS747" s="546"/>
      <c r="NNT747" s="546"/>
      <c r="NNU747" s="546"/>
      <c r="NNV747" s="546"/>
      <c r="NNW747" s="546"/>
      <c r="NNX747" s="546"/>
      <c r="NNY747" s="169"/>
      <c r="NNZ747" s="169"/>
      <c r="NOA747" s="169"/>
      <c r="NOB747" s="169"/>
      <c r="NOC747" s="169"/>
      <c r="NOD747" s="169"/>
      <c r="NOE747" s="169"/>
      <c r="NOF747" s="169"/>
      <c r="NOG747" s="169"/>
      <c r="NOH747" s="169"/>
      <c r="NOI747" s="169"/>
      <c r="NOJ747" s="169"/>
      <c r="NOK747" s="169"/>
      <c r="NOL747" s="169"/>
      <c r="NOM747" s="169"/>
      <c r="NON747" s="169"/>
      <c r="NOO747" s="169"/>
      <c r="NOP747" s="169"/>
      <c r="NOQ747" s="169"/>
      <c r="NOR747" s="169"/>
      <c r="NOS747" s="169"/>
      <c r="NOT747" s="169"/>
      <c r="NOU747" s="169"/>
      <c r="NOV747" s="169"/>
      <c r="NOW747" s="169"/>
      <c r="NOX747" s="169"/>
      <c r="NOY747" s="169"/>
      <c r="NOZ747" s="169"/>
      <c r="NPA747" s="169"/>
      <c r="NPB747" s="169"/>
      <c r="NPC747" s="169"/>
      <c r="NPD747" s="169"/>
      <c r="NPE747" s="169"/>
      <c r="NPF747" s="169"/>
      <c r="NPG747" s="169"/>
      <c r="NPH747" s="169"/>
      <c r="NPI747" s="169"/>
      <c r="NPJ747" s="169"/>
      <c r="NPK747" s="169"/>
      <c r="NPL747" s="169"/>
      <c r="NPM747" s="169"/>
      <c r="NPN747" s="169"/>
      <c r="NPO747" s="169"/>
      <c r="NPP747" s="169"/>
      <c r="NPQ747" s="546"/>
      <c r="NPR747" s="546"/>
      <c r="NPS747" s="546"/>
      <c r="NPT747" s="546"/>
      <c r="NPU747" s="546"/>
      <c r="NPV747" s="546"/>
      <c r="NPW747" s="546"/>
      <c r="NPX747" s="546"/>
      <c r="NPY747" s="546"/>
      <c r="NPZ747" s="546"/>
      <c r="NQA747" s="546"/>
      <c r="NQB747" s="546"/>
      <c r="NQC747" s="546"/>
      <c r="NQD747" s="546"/>
      <c r="NQE747" s="546"/>
      <c r="NQF747" s="546"/>
      <c r="NQG747" s="546"/>
      <c r="NQH747" s="546"/>
      <c r="NQI747" s="546"/>
      <c r="NQJ747" s="546"/>
      <c r="NQK747" s="546"/>
      <c r="NQL747" s="546"/>
      <c r="NQM747" s="546"/>
      <c r="NQN747" s="546"/>
      <c r="NQO747" s="89"/>
      <c r="NQP747" s="89"/>
      <c r="NQQ747" s="89"/>
      <c r="NQR747" s="89"/>
      <c r="NQS747" s="89"/>
      <c r="NQT747" s="546"/>
      <c r="NQU747" s="546"/>
      <c r="NQV747" s="89"/>
      <c r="NQW747" s="89"/>
      <c r="NQX747" s="546"/>
      <c r="NQY747" s="546"/>
      <c r="NQZ747" s="89"/>
      <c r="NRA747" s="89"/>
      <c r="NRB747" s="546"/>
      <c r="NRC747" s="546"/>
      <c r="NRD747" s="546"/>
      <c r="NRE747" s="546"/>
      <c r="NRF747" s="546"/>
      <c r="NRG747" s="546"/>
      <c r="NRH747" s="546"/>
      <c r="NRI747" s="89"/>
      <c r="NRJ747" s="89"/>
      <c r="NRK747" s="546"/>
      <c r="NRL747" s="546"/>
      <c r="NRM747" s="89"/>
      <c r="NRN747" s="89"/>
      <c r="NRO747" s="546"/>
      <c r="NRP747" s="546"/>
      <c r="NRQ747" s="546"/>
      <c r="NRR747" s="546"/>
      <c r="NRS747" s="546"/>
      <c r="NRT747" s="204"/>
      <c r="NRU747" s="108"/>
      <c r="NRV747" s="546"/>
      <c r="NRW747" s="546"/>
      <c r="NRX747" s="546"/>
      <c r="NRY747" s="546"/>
      <c r="NRZ747" s="546"/>
      <c r="NSA747" s="546"/>
      <c r="NSB747" s="546"/>
      <c r="NSC747" s="169"/>
      <c r="NSD747" s="169"/>
      <c r="NSE747" s="169"/>
      <c r="NSF747" s="169"/>
      <c r="NSG747" s="169"/>
      <c r="NSH747" s="169"/>
      <c r="NSI747" s="169"/>
      <c r="NSJ747" s="169"/>
      <c r="NSK747" s="169"/>
      <c r="NSL747" s="169"/>
      <c r="NSM747" s="169"/>
      <c r="NSN747" s="169"/>
      <c r="NSO747" s="169"/>
      <c r="NSP747" s="169"/>
      <c r="NSQ747" s="169"/>
      <c r="NSR747" s="169"/>
      <c r="NSS747" s="169"/>
      <c r="NST747" s="169"/>
      <c r="NSU747" s="169"/>
      <c r="NSV747" s="169"/>
      <c r="NSW747" s="169"/>
      <c r="NSX747" s="169"/>
      <c r="NSY747" s="169"/>
      <c r="NSZ747" s="169"/>
      <c r="NTA747" s="169"/>
      <c r="NTB747" s="169"/>
      <c r="NTC747" s="169"/>
      <c r="NTD747" s="169"/>
      <c r="NTE747" s="169"/>
      <c r="NTF747" s="169"/>
      <c r="NTG747" s="169"/>
      <c r="NTH747" s="169"/>
      <c r="NTI747" s="169"/>
      <c r="NTJ747" s="169"/>
      <c r="NTK747" s="169"/>
      <c r="NTL747" s="169"/>
      <c r="NTM747" s="169"/>
      <c r="NTN747" s="169"/>
      <c r="NTO747" s="169"/>
      <c r="NTP747" s="169"/>
      <c r="NTQ747" s="169"/>
      <c r="NTR747" s="169"/>
      <c r="NTS747" s="169"/>
      <c r="NTT747" s="169"/>
      <c r="NTU747" s="546"/>
      <c r="NTV747" s="546"/>
      <c r="NTW747" s="546"/>
      <c r="NTX747" s="546"/>
      <c r="NTY747" s="546"/>
      <c r="NTZ747" s="546"/>
      <c r="NUA747" s="546"/>
      <c r="NUB747" s="546"/>
      <c r="NUC747" s="546"/>
      <c r="NUD747" s="546"/>
      <c r="NUE747" s="546"/>
      <c r="NUF747" s="546"/>
      <c r="NUG747" s="546"/>
      <c r="NUH747" s="546"/>
      <c r="NUI747" s="546"/>
      <c r="NUJ747" s="546"/>
      <c r="NUK747" s="546"/>
      <c r="NUL747" s="546"/>
      <c r="NUM747" s="546"/>
      <c r="NUN747" s="546"/>
      <c r="NUO747" s="546"/>
      <c r="NUP747" s="546"/>
      <c r="NUQ747" s="546"/>
      <c r="NUR747" s="546"/>
      <c r="NUS747" s="89"/>
      <c r="NUT747" s="89"/>
      <c r="NUU747" s="89"/>
      <c r="NUV747" s="89"/>
      <c r="NUW747" s="89"/>
      <c r="NUX747" s="546"/>
      <c r="NUY747" s="546"/>
      <c r="NUZ747" s="89"/>
      <c r="NVA747" s="89"/>
      <c r="NVB747" s="546"/>
      <c r="NVC747" s="546"/>
      <c r="NVD747" s="89"/>
      <c r="NVE747" s="89"/>
      <c r="NVF747" s="546"/>
      <c r="NVG747" s="546"/>
      <c r="NVH747" s="546"/>
      <c r="NVI747" s="546"/>
      <c r="NVJ747" s="546"/>
      <c r="NVK747" s="546"/>
      <c r="NVL747" s="546"/>
      <c r="NVM747" s="89"/>
      <c r="NVN747" s="89"/>
      <c r="NVO747" s="546"/>
      <c r="NVP747" s="546"/>
      <c r="NVQ747" s="89"/>
      <c r="NVR747" s="89"/>
      <c r="NVS747" s="546"/>
      <c r="NVT747" s="546"/>
      <c r="NVU747" s="546"/>
      <c r="NVV747" s="546"/>
      <c r="NVW747" s="546"/>
      <c r="NVX747" s="204"/>
      <c r="NVY747" s="108"/>
      <c r="NVZ747" s="546"/>
      <c r="NWA747" s="546"/>
      <c r="NWB747" s="546"/>
      <c r="NWC747" s="546"/>
      <c r="NWD747" s="546"/>
      <c r="NWE747" s="546"/>
      <c r="NWF747" s="546"/>
      <c r="NWG747" s="169"/>
      <c r="NWH747" s="169"/>
      <c r="NWI747" s="169"/>
      <c r="NWJ747" s="169"/>
      <c r="NWK747" s="169"/>
      <c r="NWL747" s="169"/>
      <c r="NWM747" s="169"/>
      <c r="NWN747" s="169"/>
      <c r="NWO747" s="169"/>
      <c r="NWP747" s="169"/>
      <c r="NWQ747" s="169"/>
      <c r="NWR747" s="169"/>
      <c r="NWS747" s="169"/>
      <c r="NWT747" s="169"/>
      <c r="NWU747" s="169"/>
      <c r="NWV747" s="169"/>
      <c r="NWW747" s="169"/>
      <c r="NWX747" s="169"/>
      <c r="NWY747" s="169"/>
      <c r="NWZ747" s="169"/>
      <c r="NXA747" s="169"/>
      <c r="NXB747" s="169"/>
      <c r="NXC747" s="169"/>
      <c r="NXD747" s="169"/>
      <c r="NXE747" s="169"/>
      <c r="NXF747" s="169"/>
      <c r="NXG747" s="169"/>
      <c r="NXH747" s="169"/>
      <c r="NXI747" s="169"/>
      <c r="NXJ747" s="169"/>
      <c r="NXK747" s="169"/>
      <c r="NXL747" s="169"/>
      <c r="NXM747" s="169"/>
      <c r="NXN747" s="169"/>
      <c r="NXO747" s="169"/>
      <c r="NXP747" s="169"/>
      <c r="NXQ747" s="169"/>
      <c r="NXR747" s="169"/>
      <c r="NXS747" s="169"/>
      <c r="NXT747" s="169"/>
      <c r="NXU747" s="169"/>
      <c r="NXV747" s="169"/>
      <c r="NXW747" s="169"/>
      <c r="NXX747" s="169"/>
      <c r="NXY747" s="546"/>
      <c r="NXZ747" s="546"/>
      <c r="NYA747" s="546"/>
      <c r="NYB747" s="546"/>
      <c r="NYC747" s="546"/>
      <c r="NYD747" s="546"/>
      <c r="NYE747" s="546"/>
      <c r="NYF747" s="546"/>
      <c r="NYG747" s="546"/>
      <c r="NYH747" s="546"/>
      <c r="NYI747" s="546"/>
      <c r="NYJ747" s="546"/>
      <c r="NYK747" s="546"/>
      <c r="NYL747" s="546"/>
      <c r="NYM747" s="546"/>
      <c r="NYN747" s="546"/>
      <c r="NYO747" s="546"/>
      <c r="NYP747" s="546"/>
      <c r="NYQ747" s="546"/>
      <c r="NYR747" s="546"/>
      <c r="NYS747" s="546"/>
      <c r="NYT747" s="546"/>
      <c r="NYU747" s="546"/>
      <c r="NYV747" s="546"/>
      <c r="NYW747" s="89"/>
      <c r="NYX747" s="89"/>
      <c r="NYY747" s="89"/>
      <c r="NYZ747" s="89"/>
      <c r="NZA747" s="89"/>
      <c r="NZB747" s="546"/>
      <c r="NZC747" s="546"/>
      <c r="NZD747" s="89"/>
      <c r="NZE747" s="89"/>
      <c r="NZF747" s="546"/>
      <c r="NZG747" s="546"/>
      <c r="NZH747" s="89"/>
      <c r="NZI747" s="89"/>
      <c r="NZJ747" s="546"/>
      <c r="NZK747" s="546"/>
      <c r="NZL747" s="546"/>
      <c r="NZM747" s="546"/>
      <c r="NZN747" s="546"/>
      <c r="NZO747" s="546"/>
      <c r="NZP747" s="546"/>
      <c r="NZQ747" s="89"/>
      <c r="NZR747" s="89"/>
      <c r="NZS747" s="546"/>
      <c r="NZT747" s="546"/>
      <c r="NZU747" s="89"/>
      <c r="NZV747" s="89"/>
      <c r="NZW747" s="546"/>
      <c r="NZX747" s="546"/>
      <c r="NZY747" s="546"/>
      <c r="NZZ747" s="546"/>
      <c r="OAA747" s="546"/>
      <c r="OAB747" s="204"/>
      <c r="OAC747" s="108"/>
      <c r="OAD747" s="546"/>
      <c r="OAE747" s="546"/>
      <c r="OAF747" s="546"/>
      <c r="OAG747" s="546"/>
      <c r="OAH747" s="546"/>
      <c r="OAI747" s="546"/>
      <c r="OAJ747" s="546"/>
      <c r="OAK747" s="169"/>
      <c r="OAL747" s="169"/>
      <c r="OAM747" s="169"/>
      <c r="OAN747" s="169"/>
      <c r="OAO747" s="169"/>
      <c r="OAP747" s="169"/>
      <c r="OAQ747" s="169"/>
      <c r="OAR747" s="169"/>
      <c r="OAS747" s="169"/>
      <c r="OAT747" s="169"/>
      <c r="OAU747" s="169"/>
      <c r="OAV747" s="169"/>
      <c r="OAW747" s="169"/>
      <c r="OAX747" s="169"/>
      <c r="OAY747" s="169"/>
      <c r="OAZ747" s="169"/>
      <c r="OBA747" s="169"/>
      <c r="OBB747" s="169"/>
      <c r="OBC747" s="169"/>
      <c r="OBD747" s="169"/>
      <c r="OBE747" s="169"/>
      <c r="OBF747" s="169"/>
      <c r="OBG747" s="169"/>
      <c r="OBH747" s="169"/>
      <c r="OBI747" s="169"/>
      <c r="OBJ747" s="169"/>
      <c r="OBK747" s="169"/>
      <c r="OBL747" s="169"/>
      <c r="OBM747" s="169"/>
      <c r="OBN747" s="169"/>
      <c r="OBO747" s="169"/>
      <c r="OBP747" s="169"/>
      <c r="OBQ747" s="169"/>
      <c r="OBR747" s="169"/>
      <c r="OBS747" s="169"/>
      <c r="OBT747" s="169"/>
      <c r="OBU747" s="169"/>
      <c r="OBV747" s="169"/>
      <c r="OBW747" s="169"/>
      <c r="OBX747" s="169"/>
      <c r="OBY747" s="169"/>
      <c r="OBZ747" s="169"/>
      <c r="OCA747" s="169"/>
      <c r="OCB747" s="169"/>
      <c r="OCC747" s="546"/>
      <c r="OCD747" s="546"/>
      <c r="OCE747" s="546"/>
      <c r="OCF747" s="546"/>
      <c r="OCG747" s="546"/>
      <c r="OCH747" s="546"/>
      <c r="OCI747" s="546"/>
      <c r="OCJ747" s="546"/>
      <c r="OCK747" s="546"/>
      <c r="OCL747" s="546"/>
      <c r="OCM747" s="546"/>
      <c r="OCN747" s="546"/>
      <c r="OCO747" s="546"/>
      <c r="OCP747" s="546"/>
      <c r="OCQ747" s="546"/>
      <c r="OCR747" s="546"/>
      <c r="OCS747" s="546"/>
      <c r="OCT747" s="546"/>
      <c r="OCU747" s="546"/>
      <c r="OCV747" s="546"/>
      <c r="OCW747" s="546"/>
      <c r="OCX747" s="546"/>
      <c r="OCY747" s="546"/>
      <c r="OCZ747" s="546"/>
      <c r="ODA747" s="89"/>
      <c r="ODB747" s="89"/>
      <c r="ODC747" s="89"/>
      <c r="ODD747" s="89"/>
      <c r="ODE747" s="89"/>
      <c r="ODF747" s="546"/>
      <c r="ODG747" s="546"/>
      <c r="ODH747" s="89"/>
      <c r="ODI747" s="89"/>
      <c r="ODJ747" s="546"/>
      <c r="ODK747" s="546"/>
      <c r="ODL747" s="89"/>
      <c r="ODM747" s="89"/>
      <c r="ODN747" s="546"/>
      <c r="ODO747" s="546"/>
      <c r="ODP747" s="546"/>
      <c r="ODQ747" s="546"/>
      <c r="ODR747" s="546"/>
      <c r="ODS747" s="546"/>
      <c r="ODT747" s="546"/>
      <c r="ODU747" s="89"/>
      <c r="ODV747" s="89"/>
      <c r="ODW747" s="546"/>
      <c r="ODX747" s="546"/>
      <c r="ODY747" s="89"/>
      <c r="ODZ747" s="89"/>
      <c r="OEA747" s="546"/>
      <c r="OEB747" s="546"/>
      <c r="OEC747" s="546"/>
      <c r="OED747" s="546"/>
      <c r="OEE747" s="546"/>
      <c r="OEF747" s="204"/>
      <c r="OEG747" s="108"/>
      <c r="OEH747" s="546"/>
      <c r="OEI747" s="546"/>
      <c r="OEJ747" s="546"/>
      <c r="OEK747" s="546"/>
      <c r="OEL747" s="546"/>
      <c r="OEM747" s="546"/>
      <c r="OEN747" s="546"/>
      <c r="OEO747" s="169"/>
      <c r="OEP747" s="169"/>
      <c r="OEQ747" s="169"/>
      <c r="OER747" s="169"/>
      <c r="OES747" s="169"/>
      <c r="OET747" s="169"/>
      <c r="OEU747" s="169"/>
      <c r="OEV747" s="169"/>
      <c r="OEW747" s="169"/>
      <c r="OEX747" s="169"/>
      <c r="OEY747" s="169"/>
      <c r="OEZ747" s="169"/>
      <c r="OFA747" s="169"/>
      <c r="OFB747" s="169"/>
      <c r="OFC747" s="169"/>
      <c r="OFD747" s="169"/>
      <c r="OFE747" s="169"/>
      <c r="OFF747" s="169"/>
      <c r="OFG747" s="169"/>
      <c r="OFH747" s="169"/>
      <c r="OFI747" s="169"/>
      <c r="OFJ747" s="169"/>
      <c r="OFK747" s="169"/>
      <c r="OFL747" s="169"/>
      <c r="OFM747" s="169"/>
      <c r="OFN747" s="169"/>
      <c r="OFO747" s="169"/>
      <c r="OFP747" s="169"/>
      <c r="OFQ747" s="169"/>
      <c r="OFR747" s="169"/>
      <c r="OFS747" s="169"/>
      <c r="OFT747" s="169"/>
      <c r="OFU747" s="169"/>
      <c r="OFV747" s="169"/>
      <c r="OFW747" s="169"/>
      <c r="OFX747" s="169"/>
      <c r="OFY747" s="169"/>
      <c r="OFZ747" s="169"/>
      <c r="OGA747" s="169"/>
      <c r="OGB747" s="169"/>
      <c r="OGC747" s="169"/>
      <c r="OGD747" s="169"/>
      <c r="OGE747" s="169"/>
      <c r="OGF747" s="169"/>
      <c r="OGG747" s="546"/>
      <c r="OGH747" s="546"/>
      <c r="OGI747" s="546"/>
      <c r="OGJ747" s="546"/>
      <c r="OGK747" s="546"/>
      <c r="OGL747" s="546"/>
      <c r="OGM747" s="546"/>
      <c r="OGN747" s="546"/>
      <c r="OGO747" s="546"/>
      <c r="OGP747" s="546"/>
      <c r="OGQ747" s="546"/>
      <c r="OGR747" s="546"/>
      <c r="OGS747" s="546"/>
      <c r="OGT747" s="546"/>
      <c r="OGU747" s="546"/>
      <c r="OGV747" s="546"/>
      <c r="OGW747" s="546"/>
      <c r="OGX747" s="546"/>
      <c r="OGY747" s="546"/>
      <c r="OGZ747" s="546"/>
      <c r="OHA747" s="546"/>
      <c r="OHB747" s="546"/>
      <c r="OHC747" s="546"/>
      <c r="OHD747" s="546"/>
      <c r="OHE747" s="89"/>
      <c r="OHF747" s="89"/>
      <c r="OHG747" s="89"/>
      <c r="OHH747" s="89"/>
      <c r="OHI747" s="89"/>
      <c r="OHJ747" s="546"/>
      <c r="OHK747" s="546"/>
      <c r="OHL747" s="89"/>
      <c r="OHM747" s="89"/>
      <c r="OHN747" s="546"/>
      <c r="OHO747" s="546"/>
      <c r="OHP747" s="89"/>
      <c r="OHQ747" s="89"/>
      <c r="OHR747" s="546"/>
      <c r="OHS747" s="546"/>
      <c r="OHT747" s="546"/>
      <c r="OHU747" s="546"/>
      <c r="OHV747" s="546"/>
      <c r="OHW747" s="546"/>
      <c r="OHX747" s="546"/>
      <c r="OHY747" s="89"/>
      <c r="OHZ747" s="89"/>
      <c r="OIA747" s="546"/>
      <c r="OIB747" s="546"/>
      <c r="OIC747" s="89"/>
      <c r="OID747" s="89"/>
      <c r="OIE747" s="546"/>
      <c r="OIF747" s="546"/>
      <c r="OIG747" s="546"/>
      <c r="OIH747" s="546"/>
      <c r="OII747" s="546"/>
      <c r="OIJ747" s="204"/>
      <c r="OIK747" s="108"/>
      <c r="OIL747" s="546"/>
      <c r="OIM747" s="546"/>
      <c r="OIN747" s="546"/>
      <c r="OIO747" s="546"/>
      <c r="OIP747" s="546"/>
      <c r="OIQ747" s="546"/>
      <c r="OIR747" s="546"/>
      <c r="OIS747" s="169"/>
      <c r="OIT747" s="169"/>
      <c r="OIU747" s="169"/>
      <c r="OIV747" s="169"/>
      <c r="OIW747" s="169"/>
      <c r="OIX747" s="169"/>
      <c r="OIY747" s="169"/>
      <c r="OIZ747" s="169"/>
      <c r="OJA747" s="169"/>
      <c r="OJB747" s="169"/>
      <c r="OJC747" s="169"/>
      <c r="OJD747" s="169"/>
      <c r="OJE747" s="169"/>
      <c r="OJF747" s="169"/>
      <c r="OJG747" s="169"/>
      <c r="OJH747" s="169"/>
      <c r="OJI747" s="169"/>
      <c r="OJJ747" s="169"/>
      <c r="OJK747" s="169"/>
      <c r="OJL747" s="169"/>
      <c r="OJM747" s="169"/>
      <c r="OJN747" s="169"/>
      <c r="OJO747" s="169"/>
      <c r="OJP747" s="169"/>
      <c r="OJQ747" s="169"/>
      <c r="OJR747" s="169"/>
      <c r="OJS747" s="169"/>
      <c r="OJT747" s="169"/>
      <c r="OJU747" s="169"/>
      <c r="OJV747" s="169"/>
      <c r="OJW747" s="169"/>
      <c r="OJX747" s="169"/>
      <c r="OJY747" s="169"/>
      <c r="OJZ747" s="169"/>
      <c r="OKA747" s="169"/>
      <c r="OKB747" s="169"/>
      <c r="OKC747" s="169"/>
      <c r="OKD747" s="169"/>
      <c r="OKE747" s="169"/>
      <c r="OKF747" s="169"/>
      <c r="OKG747" s="169"/>
      <c r="OKH747" s="169"/>
      <c r="OKI747" s="169"/>
      <c r="OKJ747" s="169"/>
      <c r="OKK747" s="546"/>
      <c r="OKL747" s="546"/>
      <c r="OKM747" s="546"/>
      <c r="OKN747" s="546"/>
      <c r="OKO747" s="546"/>
      <c r="OKP747" s="546"/>
      <c r="OKQ747" s="546"/>
      <c r="OKR747" s="546"/>
      <c r="OKS747" s="546"/>
      <c r="OKT747" s="546"/>
      <c r="OKU747" s="546"/>
      <c r="OKV747" s="546"/>
      <c r="OKW747" s="546"/>
      <c r="OKX747" s="546"/>
      <c r="OKY747" s="546"/>
      <c r="OKZ747" s="546"/>
      <c r="OLA747" s="546"/>
      <c r="OLB747" s="546"/>
      <c r="OLC747" s="546"/>
      <c r="OLD747" s="546"/>
      <c r="OLE747" s="546"/>
      <c r="OLF747" s="546"/>
      <c r="OLG747" s="546"/>
      <c r="OLH747" s="546"/>
      <c r="OLI747" s="89"/>
      <c r="OLJ747" s="89"/>
      <c r="OLK747" s="89"/>
      <c r="OLL747" s="89"/>
      <c r="OLM747" s="89"/>
      <c r="OLN747" s="546"/>
      <c r="OLO747" s="546"/>
      <c r="OLP747" s="89"/>
      <c r="OLQ747" s="89"/>
      <c r="OLR747" s="546"/>
      <c r="OLS747" s="546"/>
      <c r="OLT747" s="89"/>
      <c r="OLU747" s="89"/>
      <c r="OLV747" s="546"/>
      <c r="OLW747" s="546"/>
      <c r="OLX747" s="546"/>
      <c r="OLY747" s="546"/>
      <c r="OLZ747" s="546"/>
      <c r="OMA747" s="546"/>
      <c r="OMB747" s="546"/>
      <c r="OMC747" s="89"/>
      <c r="OMD747" s="89"/>
      <c r="OME747" s="546"/>
      <c r="OMF747" s="546"/>
      <c r="OMG747" s="89"/>
      <c r="OMH747" s="89"/>
      <c r="OMI747" s="546"/>
      <c r="OMJ747" s="546"/>
      <c r="OMK747" s="546"/>
      <c r="OML747" s="546"/>
      <c r="OMM747" s="546"/>
      <c r="OMN747" s="204"/>
      <c r="OMO747" s="108"/>
      <c r="OMP747" s="546"/>
      <c r="OMQ747" s="546"/>
      <c r="OMR747" s="546"/>
      <c r="OMS747" s="546"/>
      <c r="OMT747" s="546"/>
      <c r="OMU747" s="546"/>
      <c r="OMV747" s="546"/>
      <c r="OMW747" s="169"/>
      <c r="OMX747" s="169"/>
      <c r="OMY747" s="169"/>
      <c r="OMZ747" s="169"/>
      <c r="ONA747" s="169"/>
      <c r="ONB747" s="169"/>
      <c r="ONC747" s="169"/>
      <c r="OND747" s="169"/>
      <c r="ONE747" s="169"/>
      <c r="ONF747" s="169"/>
      <c r="ONG747" s="169"/>
      <c r="ONH747" s="169"/>
      <c r="ONI747" s="169"/>
      <c r="ONJ747" s="169"/>
      <c r="ONK747" s="169"/>
      <c r="ONL747" s="169"/>
      <c r="ONM747" s="169"/>
      <c r="ONN747" s="169"/>
      <c r="ONO747" s="169"/>
      <c r="ONP747" s="169"/>
      <c r="ONQ747" s="169"/>
      <c r="ONR747" s="169"/>
      <c r="ONS747" s="169"/>
      <c r="ONT747" s="169"/>
      <c r="ONU747" s="169"/>
      <c r="ONV747" s="169"/>
      <c r="ONW747" s="169"/>
      <c r="ONX747" s="169"/>
      <c r="ONY747" s="169"/>
      <c r="ONZ747" s="169"/>
      <c r="OOA747" s="169"/>
      <c r="OOB747" s="169"/>
      <c r="OOC747" s="169"/>
      <c r="OOD747" s="169"/>
      <c r="OOE747" s="169"/>
      <c r="OOF747" s="169"/>
      <c r="OOG747" s="169"/>
      <c r="OOH747" s="169"/>
      <c r="OOI747" s="169"/>
      <c r="OOJ747" s="169"/>
      <c r="OOK747" s="169"/>
      <c r="OOL747" s="169"/>
      <c r="OOM747" s="169"/>
      <c r="OON747" s="169"/>
      <c r="OOO747" s="546"/>
      <c r="OOP747" s="546"/>
      <c r="OOQ747" s="546"/>
      <c r="OOR747" s="546"/>
      <c r="OOS747" s="546"/>
      <c r="OOT747" s="546"/>
      <c r="OOU747" s="546"/>
      <c r="OOV747" s="546"/>
      <c r="OOW747" s="546"/>
      <c r="OOX747" s="546"/>
      <c r="OOY747" s="546"/>
      <c r="OOZ747" s="546"/>
      <c r="OPA747" s="546"/>
      <c r="OPB747" s="546"/>
      <c r="OPC747" s="546"/>
      <c r="OPD747" s="546"/>
      <c r="OPE747" s="546"/>
      <c r="OPF747" s="546"/>
      <c r="OPG747" s="546"/>
      <c r="OPH747" s="546"/>
      <c r="OPI747" s="546"/>
      <c r="OPJ747" s="546"/>
      <c r="OPK747" s="546"/>
      <c r="OPL747" s="546"/>
      <c r="OPM747" s="89"/>
      <c r="OPN747" s="89"/>
      <c r="OPO747" s="89"/>
      <c r="OPP747" s="89"/>
      <c r="OPQ747" s="89"/>
      <c r="OPR747" s="546"/>
      <c r="OPS747" s="546"/>
      <c r="OPT747" s="89"/>
      <c r="OPU747" s="89"/>
      <c r="OPV747" s="546"/>
      <c r="OPW747" s="546"/>
      <c r="OPX747" s="89"/>
      <c r="OPY747" s="89"/>
      <c r="OPZ747" s="546"/>
      <c r="OQA747" s="546"/>
      <c r="OQB747" s="546"/>
      <c r="OQC747" s="546"/>
      <c r="OQD747" s="546"/>
      <c r="OQE747" s="546"/>
      <c r="OQF747" s="546"/>
      <c r="OQG747" s="89"/>
      <c r="OQH747" s="89"/>
      <c r="OQI747" s="546"/>
      <c r="OQJ747" s="546"/>
      <c r="OQK747" s="89"/>
      <c r="OQL747" s="89"/>
      <c r="OQM747" s="546"/>
      <c r="OQN747" s="546"/>
      <c r="OQO747" s="546"/>
      <c r="OQP747" s="546"/>
      <c r="OQQ747" s="546"/>
      <c r="OQR747" s="204"/>
      <c r="OQS747" s="108"/>
      <c r="OQT747" s="546"/>
      <c r="OQU747" s="546"/>
      <c r="OQV747" s="546"/>
      <c r="OQW747" s="546"/>
      <c r="OQX747" s="546"/>
      <c r="OQY747" s="546"/>
      <c r="OQZ747" s="546"/>
      <c r="ORA747" s="169"/>
      <c r="ORB747" s="169"/>
      <c r="ORC747" s="169"/>
      <c r="ORD747" s="169"/>
      <c r="ORE747" s="169"/>
      <c r="ORF747" s="169"/>
      <c r="ORG747" s="169"/>
      <c r="ORH747" s="169"/>
      <c r="ORI747" s="169"/>
      <c r="ORJ747" s="169"/>
      <c r="ORK747" s="169"/>
      <c r="ORL747" s="169"/>
      <c r="ORM747" s="169"/>
      <c r="ORN747" s="169"/>
      <c r="ORO747" s="169"/>
      <c r="ORP747" s="169"/>
      <c r="ORQ747" s="169"/>
      <c r="ORR747" s="169"/>
      <c r="ORS747" s="169"/>
      <c r="ORT747" s="169"/>
      <c r="ORU747" s="169"/>
      <c r="ORV747" s="169"/>
      <c r="ORW747" s="169"/>
      <c r="ORX747" s="169"/>
      <c r="ORY747" s="169"/>
      <c r="ORZ747" s="169"/>
      <c r="OSA747" s="169"/>
      <c r="OSB747" s="169"/>
      <c r="OSC747" s="169"/>
      <c r="OSD747" s="169"/>
      <c r="OSE747" s="169"/>
      <c r="OSF747" s="169"/>
      <c r="OSG747" s="169"/>
      <c r="OSH747" s="169"/>
      <c r="OSI747" s="169"/>
      <c r="OSJ747" s="169"/>
      <c r="OSK747" s="169"/>
      <c r="OSL747" s="169"/>
      <c r="OSM747" s="169"/>
      <c r="OSN747" s="169"/>
      <c r="OSO747" s="169"/>
      <c r="OSP747" s="169"/>
      <c r="OSQ747" s="169"/>
      <c r="OSR747" s="169"/>
      <c r="OSS747" s="546"/>
      <c r="OST747" s="546"/>
      <c r="OSU747" s="546"/>
      <c r="OSV747" s="546"/>
      <c r="OSW747" s="546"/>
      <c r="OSX747" s="546"/>
      <c r="OSY747" s="546"/>
      <c r="OSZ747" s="546"/>
      <c r="OTA747" s="546"/>
      <c r="OTB747" s="546"/>
      <c r="OTC747" s="546"/>
      <c r="OTD747" s="546"/>
      <c r="OTE747" s="546"/>
      <c r="OTF747" s="546"/>
      <c r="OTG747" s="546"/>
      <c r="OTH747" s="546"/>
      <c r="OTI747" s="546"/>
      <c r="OTJ747" s="546"/>
      <c r="OTK747" s="546"/>
      <c r="OTL747" s="546"/>
      <c r="OTM747" s="546"/>
      <c r="OTN747" s="546"/>
      <c r="OTO747" s="546"/>
      <c r="OTP747" s="546"/>
      <c r="OTQ747" s="89"/>
      <c r="OTR747" s="89"/>
      <c r="OTS747" s="89"/>
      <c r="OTT747" s="89"/>
      <c r="OTU747" s="89"/>
      <c r="OTV747" s="546"/>
      <c r="OTW747" s="546"/>
      <c r="OTX747" s="89"/>
      <c r="OTY747" s="89"/>
      <c r="OTZ747" s="546"/>
      <c r="OUA747" s="546"/>
      <c r="OUB747" s="89"/>
      <c r="OUC747" s="89"/>
      <c r="OUD747" s="546"/>
      <c r="OUE747" s="546"/>
      <c r="OUF747" s="546"/>
      <c r="OUG747" s="546"/>
      <c r="OUH747" s="546"/>
      <c r="OUI747" s="546"/>
      <c r="OUJ747" s="546"/>
      <c r="OUK747" s="89"/>
      <c r="OUL747" s="89"/>
      <c r="OUM747" s="546"/>
      <c r="OUN747" s="546"/>
      <c r="OUO747" s="89"/>
      <c r="OUP747" s="89"/>
      <c r="OUQ747" s="546"/>
      <c r="OUR747" s="546"/>
      <c r="OUS747" s="546"/>
      <c r="OUT747" s="546"/>
      <c r="OUU747" s="546"/>
      <c r="OUV747" s="204"/>
      <c r="OUW747" s="108"/>
      <c r="OUX747" s="546"/>
      <c r="OUY747" s="546"/>
      <c r="OUZ747" s="546"/>
      <c r="OVA747" s="546"/>
      <c r="OVB747" s="546"/>
      <c r="OVC747" s="546"/>
      <c r="OVD747" s="546"/>
      <c r="OVE747" s="169"/>
      <c r="OVF747" s="169"/>
      <c r="OVG747" s="169"/>
      <c r="OVH747" s="169"/>
      <c r="OVI747" s="169"/>
      <c r="OVJ747" s="169"/>
      <c r="OVK747" s="169"/>
      <c r="OVL747" s="169"/>
      <c r="OVM747" s="169"/>
      <c r="OVN747" s="169"/>
      <c r="OVO747" s="169"/>
      <c r="OVP747" s="169"/>
      <c r="OVQ747" s="169"/>
      <c r="OVR747" s="169"/>
      <c r="OVS747" s="169"/>
      <c r="OVT747" s="169"/>
      <c r="OVU747" s="169"/>
      <c r="OVV747" s="169"/>
      <c r="OVW747" s="169"/>
      <c r="OVX747" s="169"/>
      <c r="OVY747" s="169"/>
      <c r="OVZ747" s="169"/>
      <c r="OWA747" s="169"/>
      <c r="OWB747" s="169"/>
      <c r="OWC747" s="169"/>
      <c r="OWD747" s="169"/>
      <c r="OWE747" s="169"/>
      <c r="OWF747" s="169"/>
      <c r="OWG747" s="169"/>
      <c r="OWH747" s="169"/>
      <c r="OWI747" s="169"/>
      <c r="OWJ747" s="169"/>
      <c r="OWK747" s="169"/>
      <c r="OWL747" s="169"/>
      <c r="OWM747" s="169"/>
      <c r="OWN747" s="169"/>
      <c r="OWO747" s="169"/>
      <c r="OWP747" s="169"/>
      <c r="OWQ747" s="169"/>
      <c r="OWR747" s="169"/>
      <c r="OWS747" s="169"/>
      <c r="OWT747" s="169"/>
      <c r="OWU747" s="169"/>
      <c r="OWV747" s="169"/>
      <c r="OWW747" s="546"/>
      <c r="OWX747" s="546"/>
      <c r="OWY747" s="546"/>
      <c r="OWZ747" s="546"/>
      <c r="OXA747" s="546"/>
      <c r="OXB747" s="546"/>
      <c r="OXC747" s="546"/>
      <c r="OXD747" s="546"/>
      <c r="OXE747" s="546"/>
      <c r="OXF747" s="546"/>
      <c r="OXG747" s="546"/>
      <c r="OXH747" s="546"/>
      <c r="OXI747" s="546"/>
      <c r="OXJ747" s="546"/>
      <c r="OXK747" s="546"/>
      <c r="OXL747" s="546"/>
      <c r="OXM747" s="546"/>
      <c r="OXN747" s="546"/>
      <c r="OXO747" s="546"/>
      <c r="OXP747" s="546"/>
      <c r="OXQ747" s="546"/>
      <c r="OXR747" s="546"/>
      <c r="OXS747" s="546"/>
      <c r="OXT747" s="546"/>
      <c r="OXU747" s="89"/>
      <c r="OXV747" s="89"/>
      <c r="OXW747" s="89"/>
      <c r="OXX747" s="89"/>
      <c r="OXY747" s="89"/>
      <c r="OXZ747" s="546"/>
      <c r="OYA747" s="546"/>
      <c r="OYB747" s="89"/>
      <c r="OYC747" s="89"/>
      <c r="OYD747" s="546"/>
      <c r="OYE747" s="546"/>
      <c r="OYF747" s="89"/>
      <c r="OYG747" s="89"/>
      <c r="OYH747" s="546"/>
      <c r="OYI747" s="546"/>
      <c r="OYJ747" s="546"/>
      <c r="OYK747" s="546"/>
      <c r="OYL747" s="546"/>
      <c r="OYM747" s="546"/>
      <c r="OYN747" s="546"/>
      <c r="OYO747" s="89"/>
      <c r="OYP747" s="89"/>
      <c r="OYQ747" s="546"/>
      <c r="OYR747" s="546"/>
      <c r="OYS747" s="89"/>
      <c r="OYT747" s="89"/>
      <c r="OYU747" s="546"/>
      <c r="OYV747" s="546"/>
      <c r="OYW747" s="546"/>
      <c r="OYX747" s="546"/>
      <c r="OYY747" s="546"/>
      <c r="OYZ747" s="204"/>
      <c r="OZA747" s="108"/>
      <c r="OZB747" s="546"/>
      <c r="OZC747" s="546"/>
      <c r="OZD747" s="546"/>
      <c r="OZE747" s="546"/>
      <c r="OZF747" s="546"/>
      <c r="OZG747" s="546"/>
      <c r="OZH747" s="546"/>
      <c r="OZI747" s="169"/>
      <c r="OZJ747" s="169"/>
      <c r="OZK747" s="169"/>
      <c r="OZL747" s="169"/>
      <c r="OZM747" s="169"/>
      <c r="OZN747" s="169"/>
      <c r="OZO747" s="169"/>
      <c r="OZP747" s="169"/>
      <c r="OZQ747" s="169"/>
      <c r="OZR747" s="169"/>
      <c r="OZS747" s="169"/>
      <c r="OZT747" s="169"/>
      <c r="OZU747" s="169"/>
      <c r="OZV747" s="169"/>
      <c r="OZW747" s="169"/>
      <c r="OZX747" s="169"/>
      <c r="OZY747" s="169"/>
      <c r="OZZ747" s="169"/>
      <c r="PAA747" s="169"/>
      <c r="PAB747" s="169"/>
      <c r="PAC747" s="169"/>
      <c r="PAD747" s="169"/>
      <c r="PAE747" s="169"/>
      <c r="PAF747" s="169"/>
      <c r="PAG747" s="169"/>
      <c r="PAH747" s="169"/>
      <c r="PAI747" s="169"/>
      <c r="PAJ747" s="169"/>
      <c r="PAK747" s="169"/>
      <c r="PAL747" s="169"/>
      <c r="PAM747" s="169"/>
      <c r="PAN747" s="169"/>
      <c r="PAO747" s="169"/>
      <c r="PAP747" s="169"/>
      <c r="PAQ747" s="169"/>
      <c r="PAR747" s="169"/>
      <c r="PAS747" s="169"/>
      <c r="PAT747" s="169"/>
      <c r="PAU747" s="169"/>
      <c r="PAV747" s="169"/>
      <c r="PAW747" s="169"/>
      <c r="PAX747" s="169"/>
      <c r="PAY747" s="169"/>
      <c r="PAZ747" s="169"/>
      <c r="PBA747" s="546"/>
      <c r="PBB747" s="546"/>
      <c r="PBC747" s="546"/>
      <c r="PBD747" s="546"/>
      <c r="PBE747" s="546"/>
      <c r="PBF747" s="546"/>
      <c r="PBG747" s="546"/>
      <c r="PBH747" s="546"/>
      <c r="PBI747" s="546"/>
      <c r="PBJ747" s="546"/>
      <c r="PBK747" s="546"/>
      <c r="PBL747" s="546"/>
      <c r="PBM747" s="546"/>
      <c r="PBN747" s="546"/>
      <c r="PBO747" s="546"/>
      <c r="PBP747" s="546"/>
      <c r="PBQ747" s="546"/>
      <c r="PBR747" s="546"/>
      <c r="PBS747" s="546"/>
      <c r="PBT747" s="546"/>
      <c r="PBU747" s="546"/>
      <c r="PBV747" s="546"/>
      <c r="PBW747" s="546"/>
      <c r="PBX747" s="546"/>
      <c r="PBY747" s="89"/>
      <c r="PBZ747" s="89"/>
      <c r="PCA747" s="89"/>
      <c r="PCB747" s="89"/>
      <c r="PCC747" s="89"/>
      <c r="PCD747" s="546"/>
      <c r="PCE747" s="546"/>
      <c r="PCF747" s="89"/>
      <c r="PCG747" s="89"/>
      <c r="PCH747" s="546"/>
      <c r="PCI747" s="546"/>
      <c r="PCJ747" s="89"/>
      <c r="PCK747" s="89"/>
      <c r="PCL747" s="546"/>
      <c r="PCM747" s="546"/>
      <c r="PCN747" s="546"/>
      <c r="PCO747" s="546"/>
      <c r="PCP747" s="546"/>
      <c r="PCQ747" s="546"/>
      <c r="PCR747" s="546"/>
      <c r="PCS747" s="89"/>
      <c r="PCT747" s="89"/>
      <c r="PCU747" s="546"/>
      <c r="PCV747" s="546"/>
      <c r="PCW747" s="89"/>
      <c r="PCX747" s="89"/>
      <c r="PCY747" s="546"/>
      <c r="PCZ747" s="546"/>
      <c r="PDA747" s="546"/>
      <c r="PDB747" s="546"/>
      <c r="PDC747" s="546"/>
      <c r="PDD747" s="204"/>
      <c r="PDE747" s="108"/>
      <c r="PDF747" s="546"/>
      <c r="PDG747" s="546"/>
      <c r="PDH747" s="546"/>
      <c r="PDI747" s="546"/>
      <c r="PDJ747" s="546"/>
      <c r="PDK747" s="546"/>
      <c r="PDL747" s="546"/>
      <c r="PDM747" s="169"/>
      <c r="PDN747" s="169"/>
      <c r="PDO747" s="169"/>
      <c r="PDP747" s="169"/>
      <c r="PDQ747" s="169"/>
      <c r="PDR747" s="169"/>
      <c r="PDS747" s="169"/>
      <c r="PDT747" s="169"/>
      <c r="PDU747" s="169"/>
      <c r="PDV747" s="169"/>
      <c r="PDW747" s="169"/>
      <c r="PDX747" s="169"/>
      <c r="PDY747" s="169"/>
      <c r="PDZ747" s="169"/>
      <c r="PEA747" s="169"/>
      <c r="PEB747" s="169"/>
      <c r="PEC747" s="169"/>
      <c r="PED747" s="169"/>
      <c r="PEE747" s="169"/>
      <c r="PEF747" s="169"/>
      <c r="PEG747" s="169"/>
      <c r="PEH747" s="169"/>
      <c r="PEI747" s="169"/>
      <c r="PEJ747" s="169"/>
      <c r="PEK747" s="169"/>
      <c r="PEL747" s="169"/>
      <c r="PEM747" s="169"/>
      <c r="PEN747" s="169"/>
      <c r="PEO747" s="169"/>
      <c r="PEP747" s="169"/>
      <c r="PEQ747" s="169"/>
      <c r="PER747" s="169"/>
      <c r="PES747" s="169"/>
      <c r="PET747" s="169"/>
      <c r="PEU747" s="169"/>
      <c r="PEV747" s="169"/>
      <c r="PEW747" s="169"/>
      <c r="PEX747" s="169"/>
      <c r="PEY747" s="169"/>
      <c r="PEZ747" s="169"/>
      <c r="PFA747" s="169"/>
      <c r="PFB747" s="169"/>
      <c r="PFC747" s="169"/>
      <c r="PFD747" s="169"/>
      <c r="PFE747" s="546"/>
      <c r="PFF747" s="546"/>
      <c r="PFG747" s="546"/>
      <c r="PFH747" s="546"/>
      <c r="PFI747" s="546"/>
      <c r="PFJ747" s="546"/>
      <c r="PFK747" s="546"/>
      <c r="PFL747" s="546"/>
      <c r="PFM747" s="546"/>
      <c r="PFN747" s="546"/>
      <c r="PFO747" s="546"/>
      <c r="PFP747" s="546"/>
      <c r="PFQ747" s="546"/>
      <c r="PFR747" s="546"/>
      <c r="PFS747" s="546"/>
      <c r="PFT747" s="546"/>
      <c r="PFU747" s="546"/>
      <c r="PFV747" s="546"/>
      <c r="PFW747" s="546"/>
      <c r="PFX747" s="546"/>
      <c r="PFY747" s="546"/>
      <c r="PFZ747" s="546"/>
      <c r="PGA747" s="546"/>
      <c r="PGB747" s="546"/>
      <c r="PGC747" s="89"/>
      <c r="PGD747" s="89"/>
      <c r="PGE747" s="89"/>
      <c r="PGF747" s="89"/>
      <c r="PGG747" s="89"/>
      <c r="PGH747" s="546"/>
      <c r="PGI747" s="546"/>
      <c r="PGJ747" s="89"/>
      <c r="PGK747" s="89"/>
      <c r="PGL747" s="546"/>
      <c r="PGM747" s="546"/>
      <c r="PGN747" s="89"/>
      <c r="PGO747" s="89"/>
      <c r="PGP747" s="546"/>
      <c r="PGQ747" s="546"/>
      <c r="PGR747" s="546"/>
      <c r="PGS747" s="546"/>
      <c r="PGT747" s="546"/>
      <c r="PGU747" s="546"/>
      <c r="PGV747" s="546"/>
      <c r="PGW747" s="89"/>
      <c r="PGX747" s="89"/>
      <c r="PGY747" s="546"/>
      <c r="PGZ747" s="546"/>
      <c r="PHA747" s="89"/>
      <c r="PHB747" s="89"/>
      <c r="PHC747" s="546"/>
      <c r="PHD747" s="546"/>
      <c r="PHE747" s="546"/>
      <c r="PHF747" s="546"/>
      <c r="PHG747" s="546"/>
      <c r="PHH747" s="204"/>
      <c r="PHI747" s="108"/>
      <c r="PHJ747" s="546"/>
      <c r="PHK747" s="546"/>
      <c r="PHL747" s="546"/>
      <c r="PHM747" s="546"/>
      <c r="PHN747" s="546"/>
      <c r="PHO747" s="546"/>
      <c r="PHP747" s="546"/>
      <c r="PHQ747" s="169"/>
      <c r="PHR747" s="169"/>
      <c r="PHS747" s="169"/>
      <c r="PHT747" s="169"/>
      <c r="PHU747" s="169"/>
      <c r="PHV747" s="169"/>
      <c r="PHW747" s="169"/>
      <c r="PHX747" s="169"/>
      <c r="PHY747" s="169"/>
      <c r="PHZ747" s="169"/>
      <c r="PIA747" s="169"/>
      <c r="PIB747" s="169"/>
      <c r="PIC747" s="169"/>
      <c r="PID747" s="169"/>
      <c r="PIE747" s="169"/>
      <c r="PIF747" s="169"/>
      <c r="PIG747" s="169"/>
      <c r="PIH747" s="169"/>
      <c r="PII747" s="169"/>
      <c r="PIJ747" s="169"/>
      <c r="PIK747" s="169"/>
      <c r="PIL747" s="169"/>
      <c r="PIM747" s="169"/>
      <c r="PIN747" s="169"/>
      <c r="PIO747" s="169"/>
      <c r="PIP747" s="169"/>
      <c r="PIQ747" s="169"/>
      <c r="PIR747" s="169"/>
      <c r="PIS747" s="169"/>
      <c r="PIT747" s="169"/>
      <c r="PIU747" s="169"/>
      <c r="PIV747" s="169"/>
      <c r="PIW747" s="169"/>
      <c r="PIX747" s="169"/>
      <c r="PIY747" s="169"/>
      <c r="PIZ747" s="169"/>
      <c r="PJA747" s="169"/>
      <c r="PJB747" s="169"/>
      <c r="PJC747" s="169"/>
      <c r="PJD747" s="169"/>
      <c r="PJE747" s="169"/>
      <c r="PJF747" s="169"/>
      <c r="PJG747" s="169"/>
      <c r="PJH747" s="169"/>
      <c r="PJI747" s="546"/>
      <c r="PJJ747" s="546"/>
      <c r="PJK747" s="546"/>
      <c r="PJL747" s="546"/>
      <c r="PJM747" s="546"/>
      <c r="PJN747" s="546"/>
      <c r="PJO747" s="546"/>
      <c r="PJP747" s="546"/>
      <c r="PJQ747" s="546"/>
      <c r="PJR747" s="546"/>
      <c r="PJS747" s="546"/>
      <c r="PJT747" s="546"/>
      <c r="PJU747" s="546"/>
      <c r="PJV747" s="546"/>
      <c r="PJW747" s="546"/>
      <c r="PJX747" s="546"/>
      <c r="PJY747" s="546"/>
      <c r="PJZ747" s="546"/>
      <c r="PKA747" s="546"/>
      <c r="PKB747" s="546"/>
      <c r="PKC747" s="546"/>
      <c r="PKD747" s="546"/>
      <c r="PKE747" s="546"/>
      <c r="PKF747" s="546"/>
      <c r="PKG747" s="89"/>
      <c r="PKH747" s="89"/>
      <c r="PKI747" s="89"/>
      <c r="PKJ747" s="89"/>
      <c r="PKK747" s="89"/>
      <c r="PKL747" s="546"/>
      <c r="PKM747" s="546"/>
      <c r="PKN747" s="89"/>
      <c r="PKO747" s="89"/>
      <c r="PKP747" s="546"/>
      <c r="PKQ747" s="546"/>
      <c r="PKR747" s="89"/>
      <c r="PKS747" s="89"/>
      <c r="PKT747" s="546"/>
      <c r="PKU747" s="546"/>
      <c r="PKV747" s="546"/>
      <c r="PKW747" s="546"/>
      <c r="PKX747" s="546"/>
      <c r="PKY747" s="546"/>
      <c r="PKZ747" s="546"/>
      <c r="PLA747" s="89"/>
      <c r="PLB747" s="89"/>
      <c r="PLC747" s="546"/>
      <c r="PLD747" s="546"/>
      <c r="PLE747" s="89"/>
      <c r="PLF747" s="89"/>
      <c r="PLG747" s="546"/>
      <c r="PLH747" s="546"/>
      <c r="PLI747" s="546"/>
      <c r="PLJ747" s="546"/>
      <c r="PLK747" s="546"/>
      <c r="PLL747" s="204"/>
      <c r="PLM747" s="108"/>
      <c r="PLN747" s="546"/>
      <c r="PLO747" s="546"/>
      <c r="PLP747" s="546"/>
      <c r="PLQ747" s="546"/>
      <c r="PLR747" s="546"/>
      <c r="PLS747" s="546"/>
      <c r="PLT747" s="546"/>
      <c r="PLU747" s="169"/>
      <c r="PLV747" s="169"/>
      <c r="PLW747" s="169"/>
      <c r="PLX747" s="169"/>
      <c r="PLY747" s="169"/>
      <c r="PLZ747" s="169"/>
      <c r="PMA747" s="169"/>
      <c r="PMB747" s="169"/>
      <c r="PMC747" s="169"/>
      <c r="PMD747" s="169"/>
      <c r="PME747" s="169"/>
      <c r="PMF747" s="169"/>
      <c r="PMG747" s="169"/>
      <c r="PMH747" s="169"/>
      <c r="PMI747" s="169"/>
      <c r="PMJ747" s="169"/>
      <c r="PMK747" s="169"/>
      <c r="PML747" s="169"/>
      <c r="PMM747" s="169"/>
      <c r="PMN747" s="169"/>
      <c r="PMO747" s="169"/>
      <c r="PMP747" s="169"/>
      <c r="PMQ747" s="169"/>
      <c r="PMR747" s="169"/>
      <c r="PMS747" s="169"/>
      <c r="PMT747" s="169"/>
      <c r="PMU747" s="169"/>
      <c r="PMV747" s="169"/>
      <c r="PMW747" s="169"/>
      <c r="PMX747" s="169"/>
      <c r="PMY747" s="169"/>
      <c r="PMZ747" s="169"/>
      <c r="PNA747" s="169"/>
      <c r="PNB747" s="169"/>
      <c r="PNC747" s="169"/>
      <c r="PND747" s="169"/>
      <c r="PNE747" s="169"/>
      <c r="PNF747" s="169"/>
      <c r="PNG747" s="169"/>
      <c r="PNH747" s="169"/>
      <c r="PNI747" s="169"/>
      <c r="PNJ747" s="169"/>
      <c r="PNK747" s="169"/>
      <c r="PNL747" s="169"/>
      <c r="PNM747" s="546"/>
      <c r="PNN747" s="546"/>
      <c r="PNO747" s="546"/>
      <c r="PNP747" s="546"/>
      <c r="PNQ747" s="546"/>
      <c r="PNR747" s="546"/>
      <c r="PNS747" s="546"/>
      <c r="PNT747" s="546"/>
      <c r="PNU747" s="546"/>
      <c r="PNV747" s="546"/>
      <c r="PNW747" s="546"/>
      <c r="PNX747" s="546"/>
      <c r="PNY747" s="546"/>
      <c r="PNZ747" s="546"/>
      <c r="POA747" s="546"/>
      <c r="POB747" s="546"/>
      <c r="POC747" s="546"/>
      <c r="POD747" s="546"/>
      <c r="POE747" s="546"/>
      <c r="POF747" s="546"/>
      <c r="POG747" s="546"/>
      <c r="POH747" s="546"/>
      <c r="POI747" s="546"/>
      <c r="POJ747" s="546"/>
      <c r="POK747" s="89"/>
      <c r="POL747" s="89"/>
      <c r="POM747" s="89"/>
      <c r="PON747" s="89"/>
      <c r="POO747" s="89"/>
      <c r="POP747" s="546"/>
      <c r="POQ747" s="546"/>
      <c r="POR747" s="89"/>
      <c r="POS747" s="89"/>
      <c r="POT747" s="546"/>
      <c r="POU747" s="546"/>
      <c r="POV747" s="89"/>
      <c r="POW747" s="89"/>
      <c r="POX747" s="546"/>
      <c r="POY747" s="546"/>
      <c r="POZ747" s="546"/>
      <c r="PPA747" s="546"/>
      <c r="PPB747" s="546"/>
      <c r="PPC747" s="546"/>
      <c r="PPD747" s="546"/>
      <c r="PPE747" s="89"/>
      <c r="PPF747" s="89"/>
      <c r="PPG747" s="546"/>
      <c r="PPH747" s="546"/>
      <c r="PPI747" s="89"/>
      <c r="PPJ747" s="89"/>
      <c r="PPK747" s="546"/>
      <c r="PPL747" s="546"/>
      <c r="PPM747" s="546"/>
      <c r="PPN747" s="546"/>
      <c r="PPO747" s="546"/>
      <c r="PPP747" s="204"/>
      <c r="PPQ747" s="108"/>
      <c r="PPR747" s="546"/>
      <c r="PPS747" s="546"/>
      <c r="PPT747" s="546"/>
      <c r="PPU747" s="546"/>
      <c r="PPV747" s="546"/>
      <c r="PPW747" s="546"/>
      <c r="PPX747" s="546"/>
      <c r="PPY747" s="169"/>
      <c r="PPZ747" s="169"/>
      <c r="PQA747" s="169"/>
      <c r="PQB747" s="169"/>
      <c r="PQC747" s="169"/>
      <c r="PQD747" s="169"/>
      <c r="PQE747" s="169"/>
      <c r="PQF747" s="169"/>
      <c r="PQG747" s="169"/>
      <c r="PQH747" s="169"/>
      <c r="PQI747" s="169"/>
      <c r="PQJ747" s="169"/>
      <c r="PQK747" s="169"/>
      <c r="PQL747" s="169"/>
      <c r="PQM747" s="169"/>
      <c r="PQN747" s="169"/>
      <c r="PQO747" s="169"/>
      <c r="PQP747" s="169"/>
      <c r="PQQ747" s="169"/>
      <c r="PQR747" s="169"/>
      <c r="PQS747" s="169"/>
      <c r="PQT747" s="169"/>
      <c r="PQU747" s="169"/>
      <c r="PQV747" s="169"/>
      <c r="PQW747" s="169"/>
      <c r="PQX747" s="169"/>
      <c r="PQY747" s="169"/>
      <c r="PQZ747" s="169"/>
      <c r="PRA747" s="169"/>
      <c r="PRB747" s="169"/>
      <c r="PRC747" s="169"/>
      <c r="PRD747" s="169"/>
      <c r="PRE747" s="169"/>
      <c r="PRF747" s="169"/>
      <c r="PRG747" s="169"/>
      <c r="PRH747" s="169"/>
      <c r="PRI747" s="169"/>
      <c r="PRJ747" s="169"/>
      <c r="PRK747" s="169"/>
      <c r="PRL747" s="169"/>
      <c r="PRM747" s="169"/>
      <c r="PRN747" s="169"/>
      <c r="PRO747" s="169"/>
      <c r="PRP747" s="169"/>
      <c r="PRQ747" s="546"/>
      <c r="PRR747" s="546"/>
      <c r="PRS747" s="546"/>
      <c r="PRT747" s="546"/>
      <c r="PRU747" s="546"/>
      <c r="PRV747" s="546"/>
      <c r="PRW747" s="546"/>
      <c r="PRX747" s="546"/>
      <c r="PRY747" s="546"/>
      <c r="PRZ747" s="546"/>
      <c r="PSA747" s="546"/>
      <c r="PSB747" s="546"/>
      <c r="PSC747" s="546"/>
      <c r="PSD747" s="546"/>
      <c r="PSE747" s="546"/>
      <c r="PSF747" s="546"/>
      <c r="PSG747" s="546"/>
      <c r="PSH747" s="546"/>
      <c r="PSI747" s="546"/>
      <c r="PSJ747" s="546"/>
      <c r="PSK747" s="546"/>
      <c r="PSL747" s="546"/>
      <c r="PSM747" s="546"/>
      <c r="PSN747" s="546"/>
      <c r="PSO747" s="89"/>
      <c r="PSP747" s="89"/>
      <c r="PSQ747" s="89"/>
      <c r="PSR747" s="89"/>
      <c r="PSS747" s="89"/>
      <c r="PST747" s="546"/>
      <c r="PSU747" s="546"/>
      <c r="PSV747" s="89"/>
      <c r="PSW747" s="89"/>
      <c r="PSX747" s="546"/>
      <c r="PSY747" s="546"/>
      <c r="PSZ747" s="89"/>
      <c r="PTA747" s="89"/>
      <c r="PTB747" s="546"/>
      <c r="PTC747" s="546"/>
      <c r="PTD747" s="546"/>
      <c r="PTE747" s="546"/>
      <c r="PTF747" s="546"/>
      <c r="PTG747" s="546"/>
      <c r="PTH747" s="546"/>
      <c r="PTI747" s="89"/>
      <c r="PTJ747" s="89"/>
      <c r="PTK747" s="546"/>
      <c r="PTL747" s="546"/>
      <c r="PTM747" s="89"/>
      <c r="PTN747" s="89"/>
      <c r="PTO747" s="546"/>
      <c r="PTP747" s="546"/>
      <c r="PTQ747" s="546"/>
      <c r="PTR747" s="546"/>
      <c r="PTS747" s="546"/>
      <c r="PTT747" s="204"/>
      <c r="PTU747" s="108"/>
      <c r="PTV747" s="546"/>
      <c r="PTW747" s="546"/>
      <c r="PTX747" s="546"/>
      <c r="PTY747" s="546"/>
      <c r="PTZ747" s="546"/>
      <c r="PUA747" s="546"/>
      <c r="PUB747" s="546"/>
      <c r="PUC747" s="169"/>
      <c r="PUD747" s="169"/>
      <c r="PUE747" s="169"/>
      <c r="PUF747" s="169"/>
      <c r="PUG747" s="169"/>
      <c r="PUH747" s="169"/>
      <c r="PUI747" s="169"/>
      <c r="PUJ747" s="169"/>
      <c r="PUK747" s="169"/>
      <c r="PUL747" s="169"/>
      <c r="PUM747" s="169"/>
      <c r="PUN747" s="169"/>
      <c r="PUO747" s="169"/>
      <c r="PUP747" s="169"/>
      <c r="PUQ747" s="169"/>
      <c r="PUR747" s="169"/>
      <c r="PUS747" s="169"/>
      <c r="PUT747" s="169"/>
      <c r="PUU747" s="169"/>
      <c r="PUV747" s="169"/>
      <c r="PUW747" s="169"/>
      <c r="PUX747" s="169"/>
      <c r="PUY747" s="169"/>
      <c r="PUZ747" s="169"/>
      <c r="PVA747" s="169"/>
      <c r="PVB747" s="169"/>
      <c r="PVC747" s="169"/>
      <c r="PVD747" s="169"/>
      <c r="PVE747" s="169"/>
      <c r="PVF747" s="169"/>
      <c r="PVG747" s="169"/>
      <c r="PVH747" s="169"/>
      <c r="PVI747" s="169"/>
      <c r="PVJ747" s="169"/>
      <c r="PVK747" s="169"/>
      <c r="PVL747" s="169"/>
      <c r="PVM747" s="169"/>
      <c r="PVN747" s="169"/>
      <c r="PVO747" s="169"/>
      <c r="PVP747" s="169"/>
      <c r="PVQ747" s="169"/>
      <c r="PVR747" s="169"/>
      <c r="PVS747" s="169"/>
      <c r="PVT747" s="169"/>
      <c r="PVU747" s="546"/>
      <c r="PVV747" s="546"/>
      <c r="PVW747" s="546"/>
      <c r="PVX747" s="546"/>
      <c r="PVY747" s="546"/>
      <c r="PVZ747" s="546"/>
      <c r="PWA747" s="546"/>
      <c r="PWB747" s="546"/>
      <c r="PWC747" s="546"/>
      <c r="PWD747" s="546"/>
      <c r="PWE747" s="546"/>
      <c r="PWF747" s="546"/>
      <c r="PWG747" s="546"/>
      <c r="PWH747" s="546"/>
      <c r="PWI747" s="546"/>
      <c r="PWJ747" s="546"/>
      <c r="PWK747" s="546"/>
      <c r="PWL747" s="546"/>
      <c r="PWM747" s="546"/>
      <c r="PWN747" s="546"/>
      <c r="PWO747" s="546"/>
      <c r="PWP747" s="546"/>
      <c r="PWQ747" s="546"/>
      <c r="PWR747" s="546"/>
      <c r="PWS747" s="89"/>
      <c r="PWT747" s="89"/>
      <c r="PWU747" s="89"/>
      <c r="PWV747" s="89"/>
      <c r="PWW747" s="89"/>
      <c r="PWX747" s="546"/>
      <c r="PWY747" s="546"/>
      <c r="PWZ747" s="89"/>
      <c r="PXA747" s="89"/>
      <c r="PXB747" s="546"/>
      <c r="PXC747" s="546"/>
      <c r="PXD747" s="89"/>
      <c r="PXE747" s="89"/>
      <c r="PXF747" s="546"/>
      <c r="PXG747" s="546"/>
      <c r="PXH747" s="546"/>
      <c r="PXI747" s="546"/>
      <c r="PXJ747" s="546"/>
      <c r="PXK747" s="546"/>
      <c r="PXL747" s="546"/>
      <c r="PXM747" s="89"/>
      <c r="PXN747" s="89"/>
      <c r="PXO747" s="546"/>
      <c r="PXP747" s="546"/>
      <c r="PXQ747" s="89"/>
      <c r="PXR747" s="89"/>
      <c r="PXS747" s="546"/>
      <c r="PXT747" s="546"/>
      <c r="PXU747" s="546"/>
      <c r="PXV747" s="546"/>
      <c r="PXW747" s="546"/>
      <c r="PXX747" s="204"/>
      <c r="PXY747" s="108"/>
      <c r="PXZ747" s="546"/>
      <c r="PYA747" s="546"/>
      <c r="PYB747" s="546"/>
      <c r="PYC747" s="546"/>
      <c r="PYD747" s="546"/>
      <c r="PYE747" s="546"/>
      <c r="PYF747" s="546"/>
      <c r="PYG747" s="169"/>
      <c r="PYH747" s="169"/>
      <c r="PYI747" s="169"/>
      <c r="PYJ747" s="169"/>
      <c r="PYK747" s="169"/>
      <c r="PYL747" s="169"/>
      <c r="PYM747" s="169"/>
      <c r="PYN747" s="169"/>
      <c r="PYO747" s="169"/>
      <c r="PYP747" s="169"/>
      <c r="PYQ747" s="169"/>
      <c r="PYR747" s="169"/>
      <c r="PYS747" s="169"/>
      <c r="PYT747" s="169"/>
      <c r="PYU747" s="169"/>
      <c r="PYV747" s="169"/>
      <c r="PYW747" s="169"/>
      <c r="PYX747" s="169"/>
      <c r="PYY747" s="169"/>
      <c r="PYZ747" s="169"/>
      <c r="PZA747" s="169"/>
      <c r="PZB747" s="169"/>
      <c r="PZC747" s="169"/>
      <c r="PZD747" s="169"/>
      <c r="PZE747" s="169"/>
      <c r="PZF747" s="169"/>
      <c r="PZG747" s="169"/>
      <c r="PZH747" s="169"/>
      <c r="PZI747" s="169"/>
      <c r="PZJ747" s="169"/>
      <c r="PZK747" s="169"/>
      <c r="PZL747" s="169"/>
      <c r="PZM747" s="169"/>
      <c r="PZN747" s="169"/>
      <c r="PZO747" s="169"/>
      <c r="PZP747" s="169"/>
      <c r="PZQ747" s="169"/>
      <c r="PZR747" s="169"/>
      <c r="PZS747" s="169"/>
      <c r="PZT747" s="169"/>
      <c r="PZU747" s="169"/>
      <c r="PZV747" s="169"/>
      <c r="PZW747" s="169"/>
      <c r="PZX747" s="169"/>
      <c r="PZY747" s="546"/>
      <c r="PZZ747" s="546"/>
      <c r="QAA747" s="546"/>
      <c r="QAB747" s="546"/>
      <c r="QAC747" s="546"/>
      <c r="QAD747" s="546"/>
      <c r="QAE747" s="546"/>
      <c r="QAF747" s="546"/>
      <c r="QAG747" s="546"/>
      <c r="QAH747" s="546"/>
      <c r="QAI747" s="546"/>
      <c r="QAJ747" s="546"/>
      <c r="QAK747" s="546"/>
      <c r="QAL747" s="546"/>
      <c r="QAM747" s="546"/>
      <c r="QAN747" s="546"/>
      <c r="QAO747" s="546"/>
      <c r="QAP747" s="546"/>
      <c r="QAQ747" s="546"/>
      <c r="QAR747" s="546"/>
      <c r="QAS747" s="546"/>
      <c r="QAT747" s="546"/>
      <c r="QAU747" s="546"/>
      <c r="QAV747" s="546"/>
      <c r="QAW747" s="89"/>
      <c r="QAX747" s="89"/>
      <c r="QAY747" s="89"/>
      <c r="QAZ747" s="89"/>
      <c r="QBA747" s="89"/>
      <c r="QBB747" s="546"/>
      <c r="QBC747" s="546"/>
      <c r="QBD747" s="89"/>
      <c r="QBE747" s="89"/>
      <c r="QBF747" s="546"/>
      <c r="QBG747" s="546"/>
      <c r="QBH747" s="89"/>
      <c r="QBI747" s="89"/>
      <c r="QBJ747" s="546"/>
      <c r="QBK747" s="546"/>
      <c r="QBL747" s="546"/>
      <c r="QBM747" s="546"/>
      <c r="QBN747" s="546"/>
      <c r="QBO747" s="546"/>
      <c r="QBP747" s="546"/>
      <c r="QBQ747" s="89"/>
      <c r="QBR747" s="89"/>
      <c r="QBS747" s="546"/>
      <c r="QBT747" s="546"/>
      <c r="QBU747" s="89"/>
      <c r="QBV747" s="89"/>
      <c r="QBW747" s="546"/>
      <c r="QBX747" s="546"/>
      <c r="QBY747" s="546"/>
      <c r="QBZ747" s="546"/>
      <c r="QCA747" s="546"/>
      <c r="QCB747" s="204"/>
      <c r="QCC747" s="108"/>
      <c r="QCD747" s="546"/>
      <c r="QCE747" s="546"/>
      <c r="QCF747" s="546"/>
      <c r="QCG747" s="546"/>
      <c r="QCH747" s="546"/>
      <c r="QCI747" s="546"/>
      <c r="QCJ747" s="546"/>
      <c r="QCK747" s="169"/>
      <c r="QCL747" s="169"/>
      <c r="QCM747" s="169"/>
      <c r="QCN747" s="169"/>
      <c r="QCO747" s="169"/>
      <c r="QCP747" s="169"/>
      <c r="QCQ747" s="169"/>
      <c r="QCR747" s="169"/>
      <c r="QCS747" s="169"/>
      <c r="QCT747" s="169"/>
      <c r="QCU747" s="169"/>
      <c r="QCV747" s="169"/>
      <c r="QCW747" s="169"/>
      <c r="QCX747" s="169"/>
      <c r="QCY747" s="169"/>
      <c r="QCZ747" s="169"/>
      <c r="QDA747" s="169"/>
      <c r="QDB747" s="169"/>
      <c r="QDC747" s="169"/>
      <c r="QDD747" s="169"/>
      <c r="QDE747" s="169"/>
      <c r="QDF747" s="169"/>
      <c r="QDG747" s="169"/>
      <c r="QDH747" s="169"/>
      <c r="QDI747" s="169"/>
      <c r="QDJ747" s="169"/>
      <c r="QDK747" s="169"/>
      <c r="QDL747" s="169"/>
      <c r="QDM747" s="169"/>
      <c r="QDN747" s="169"/>
      <c r="QDO747" s="169"/>
      <c r="QDP747" s="169"/>
      <c r="QDQ747" s="169"/>
      <c r="QDR747" s="169"/>
      <c r="QDS747" s="169"/>
      <c r="QDT747" s="169"/>
      <c r="QDU747" s="169"/>
      <c r="QDV747" s="169"/>
      <c r="QDW747" s="169"/>
      <c r="QDX747" s="169"/>
      <c r="QDY747" s="169"/>
      <c r="QDZ747" s="169"/>
      <c r="QEA747" s="169"/>
      <c r="QEB747" s="169"/>
      <c r="QEC747" s="546"/>
      <c r="QED747" s="546"/>
      <c r="QEE747" s="546"/>
      <c r="QEF747" s="546"/>
      <c r="QEG747" s="546"/>
      <c r="QEH747" s="546"/>
      <c r="QEI747" s="546"/>
      <c r="QEJ747" s="546"/>
      <c r="QEK747" s="546"/>
      <c r="QEL747" s="546"/>
      <c r="QEM747" s="546"/>
      <c r="QEN747" s="546"/>
      <c r="QEO747" s="546"/>
      <c r="QEP747" s="546"/>
      <c r="QEQ747" s="546"/>
      <c r="QER747" s="546"/>
      <c r="QES747" s="546"/>
      <c r="QET747" s="546"/>
      <c r="QEU747" s="546"/>
      <c r="QEV747" s="546"/>
      <c r="QEW747" s="546"/>
      <c r="QEX747" s="546"/>
      <c r="QEY747" s="546"/>
      <c r="QEZ747" s="546"/>
      <c r="QFA747" s="89"/>
      <c r="QFB747" s="89"/>
      <c r="QFC747" s="89"/>
      <c r="QFD747" s="89"/>
      <c r="QFE747" s="89"/>
      <c r="QFF747" s="546"/>
      <c r="QFG747" s="546"/>
      <c r="QFH747" s="89"/>
      <c r="QFI747" s="89"/>
      <c r="QFJ747" s="546"/>
      <c r="QFK747" s="546"/>
      <c r="QFL747" s="89"/>
      <c r="QFM747" s="89"/>
      <c r="QFN747" s="546"/>
      <c r="QFO747" s="546"/>
      <c r="QFP747" s="546"/>
      <c r="QFQ747" s="546"/>
      <c r="QFR747" s="546"/>
      <c r="QFS747" s="546"/>
      <c r="QFT747" s="546"/>
      <c r="QFU747" s="89"/>
      <c r="QFV747" s="89"/>
      <c r="QFW747" s="546"/>
      <c r="QFX747" s="546"/>
      <c r="QFY747" s="89"/>
      <c r="QFZ747" s="89"/>
      <c r="QGA747" s="546"/>
      <c r="QGB747" s="546"/>
      <c r="QGC747" s="546"/>
      <c r="QGD747" s="546"/>
      <c r="QGE747" s="546"/>
      <c r="QGF747" s="204"/>
      <c r="QGG747" s="108"/>
      <c r="QGH747" s="546"/>
      <c r="QGI747" s="546"/>
      <c r="QGJ747" s="546"/>
      <c r="QGK747" s="546"/>
      <c r="QGL747" s="546"/>
      <c r="QGM747" s="546"/>
      <c r="QGN747" s="546"/>
      <c r="QGO747" s="169"/>
      <c r="QGP747" s="169"/>
      <c r="QGQ747" s="169"/>
      <c r="QGR747" s="169"/>
      <c r="QGS747" s="169"/>
      <c r="QGT747" s="169"/>
      <c r="QGU747" s="169"/>
      <c r="QGV747" s="169"/>
      <c r="QGW747" s="169"/>
      <c r="QGX747" s="169"/>
      <c r="QGY747" s="169"/>
      <c r="QGZ747" s="169"/>
      <c r="QHA747" s="169"/>
      <c r="QHB747" s="169"/>
      <c r="QHC747" s="169"/>
      <c r="QHD747" s="169"/>
      <c r="QHE747" s="169"/>
      <c r="QHF747" s="169"/>
      <c r="QHG747" s="169"/>
      <c r="QHH747" s="169"/>
      <c r="QHI747" s="169"/>
      <c r="QHJ747" s="169"/>
      <c r="QHK747" s="169"/>
      <c r="QHL747" s="169"/>
      <c r="QHM747" s="169"/>
      <c r="QHN747" s="169"/>
      <c r="QHO747" s="169"/>
      <c r="QHP747" s="169"/>
      <c r="QHQ747" s="169"/>
      <c r="QHR747" s="169"/>
      <c r="QHS747" s="169"/>
      <c r="QHT747" s="169"/>
      <c r="QHU747" s="169"/>
      <c r="QHV747" s="169"/>
      <c r="QHW747" s="169"/>
      <c r="QHX747" s="169"/>
      <c r="QHY747" s="169"/>
      <c r="QHZ747" s="169"/>
      <c r="QIA747" s="169"/>
      <c r="QIB747" s="169"/>
      <c r="QIC747" s="169"/>
      <c r="QID747" s="169"/>
      <c r="QIE747" s="169"/>
      <c r="QIF747" s="169"/>
      <c r="QIG747" s="546"/>
      <c r="QIH747" s="546"/>
      <c r="QII747" s="546"/>
      <c r="QIJ747" s="546"/>
      <c r="QIK747" s="546"/>
      <c r="QIL747" s="546"/>
      <c r="QIM747" s="546"/>
      <c r="QIN747" s="546"/>
      <c r="QIO747" s="546"/>
      <c r="QIP747" s="546"/>
      <c r="QIQ747" s="546"/>
      <c r="QIR747" s="546"/>
      <c r="QIS747" s="546"/>
      <c r="QIT747" s="546"/>
      <c r="QIU747" s="546"/>
      <c r="QIV747" s="546"/>
      <c r="QIW747" s="546"/>
      <c r="QIX747" s="546"/>
      <c r="QIY747" s="546"/>
      <c r="QIZ747" s="546"/>
      <c r="QJA747" s="546"/>
      <c r="QJB747" s="546"/>
      <c r="QJC747" s="546"/>
      <c r="QJD747" s="546"/>
      <c r="QJE747" s="89"/>
      <c r="QJF747" s="89"/>
      <c r="QJG747" s="89"/>
      <c r="QJH747" s="89"/>
      <c r="QJI747" s="89"/>
      <c r="QJJ747" s="546"/>
      <c r="QJK747" s="546"/>
      <c r="QJL747" s="89"/>
      <c r="QJM747" s="89"/>
      <c r="QJN747" s="546"/>
      <c r="QJO747" s="546"/>
      <c r="QJP747" s="89"/>
      <c r="QJQ747" s="89"/>
      <c r="QJR747" s="546"/>
      <c r="QJS747" s="546"/>
      <c r="QJT747" s="546"/>
      <c r="QJU747" s="546"/>
      <c r="QJV747" s="546"/>
      <c r="QJW747" s="546"/>
      <c r="QJX747" s="546"/>
      <c r="QJY747" s="89"/>
      <c r="QJZ747" s="89"/>
      <c r="QKA747" s="546"/>
      <c r="QKB747" s="546"/>
      <c r="QKC747" s="89"/>
      <c r="QKD747" s="89"/>
      <c r="QKE747" s="546"/>
      <c r="QKF747" s="546"/>
      <c r="QKG747" s="546"/>
      <c r="QKH747" s="546"/>
      <c r="QKI747" s="546"/>
      <c r="QKJ747" s="204"/>
      <c r="QKK747" s="108"/>
      <c r="QKL747" s="546"/>
      <c r="QKM747" s="546"/>
      <c r="QKN747" s="546"/>
      <c r="QKO747" s="546"/>
      <c r="QKP747" s="546"/>
      <c r="QKQ747" s="546"/>
      <c r="QKR747" s="546"/>
      <c r="QKS747" s="169"/>
      <c r="QKT747" s="169"/>
      <c r="QKU747" s="169"/>
      <c r="QKV747" s="169"/>
      <c r="QKW747" s="169"/>
      <c r="QKX747" s="169"/>
      <c r="QKY747" s="169"/>
      <c r="QKZ747" s="169"/>
      <c r="QLA747" s="169"/>
      <c r="QLB747" s="169"/>
      <c r="QLC747" s="169"/>
      <c r="QLD747" s="169"/>
      <c r="QLE747" s="169"/>
      <c r="QLF747" s="169"/>
      <c r="QLG747" s="169"/>
      <c r="QLH747" s="169"/>
      <c r="QLI747" s="169"/>
      <c r="QLJ747" s="169"/>
      <c r="QLK747" s="169"/>
      <c r="QLL747" s="169"/>
      <c r="QLM747" s="169"/>
      <c r="QLN747" s="169"/>
      <c r="QLO747" s="169"/>
      <c r="QLP747" s="169"/>
      <c r="QLQ747" s="169"/>
      <c r="QLR747" s="169"/>
      <c r="QLS747" s="169"/>
      <c r="QLT747" s="169"/>
      <c r="QLU747" s="169"/>
      <c r="QLV747" s="169"/>
      <c r="QLW747" s="169"/>
      <c r="QLX747" s="169"/>
      <c r="QLY747" s="169"/>
      <c r="QLZ747" s="169"/>
      <c r="QMA747" s="169"/>
      <c r="QMB747" s="169"/>
      <c r="QMC747" s="169"/>
      <c r="QMD747" s="169"/>
      <c r="QME747" s="169"/>
      <c r="QMF747" s="169"/>
      <c r="QMG747" s="169"/>
      <c r="QMH747" s="169"/>
      <c r="QMI747" s="169"/>
      <c r="QMJ747" s="169"/>
      <c r="QMK747" s="546"/>
      <c r="QML747" s="546"/>
      <c r="QMM747" s="546"/>
      <c r="QMN747" s="546"/>
      <c r="QMO747" s="546"/>
      <c r="QMP747" s="546"/>
      <c r="QMQ747" s="546"/>
      <c r="QMR747" s="546"/>
      <c r="QMS747" s="546"/>
      <c r="QMT747" s="546"/>
      <c r="QMU747" s="546"/>
      <c r="QMV747" s="546"/>
      <c r="QMW747" s="546"/>
      <c r="QMX747" s="546"/>
      <c r="QMY747" s="546"/>
      <c r="QMZ747" s="546"/>
      <c r="QNA747" s="546"/>
      <c r="QNB747" s="546"/>
      <c r="QNC747" s="546"/>
      <c r="QND747" s="546"/>
      <c r="QNE747" s="546"/>
      <c r="QNF747" s="546"/>
      <c r="QNG747" s="546"/>
      <c r="QNH747" s="546"/>
      <c r="QNI747" s="89"/>
      <c r="QNJ747" s="89"/>
      <c r="QNK747" s="89"/>
      <c r="QNL747" s="89"/>
      <c r="QNM747" s="89"/>
      <c r="QNN747" s="546"/>
      <c r="QNO747" s="546"/>
      <c r="QNP747" s="89"/>
      <c r="QNQ747" s="89"/>
      <c r="QNR747" s="546"/>
      <c r="QNS747" s="546"/>
      <c r="QNT747" s="89"/>
      <c r="QNU747" s="89"/>
      <c r="QNV747" s="546"/>
      <c r="QNW747" s="546"/>
      <c r="QNX747" s="546"/>
      <c r="QNY747" s="546"/>
      <c r="QNZ747" s="546"/>
      <c r="QOA747" s="546"/>
      <c r="QOB747" s="546"/>
      <c r="QOC747" s="89"/>
      <c r="QOD747" s="89"/>
      <c r="QOE747" s="546"/>
      <c r="QOF747" s="546"/>
      <c r="QOG747" s="89"/>
      <c r="QOH747" s="89"/>
      <c r="QOI747" s="546"/>
      <c r="QOJ747" s="546"/>
      <c r="QOK747" s="546"/>
      <c r="QOL747" s="546"/>
      <c r="QOM747" s="546"/>
      <c r="QON747" s="204"/>
      <c r="QOO747" s="108"/>
      <c r="QOP747" s="546"/>
      <c r="QOQ747" s="546"/>
      <c r="QOR747" s="546"/>
      <c r="QOS747" s="546"/>
      <c r="QOT747" s="546"/>
      <c r="QOU747" s="546"/>
      <c r="QOV747" s="546"/>
      <c r="QOW747" s="169"/>
      <c r="QOX747" s="169"/>
      <c r="QOY747" s="169"/>
      <c r="QOZ747" s="169"/>
      <c r="QPA747" s="169"/>
      <c r="QPB747" s="169"/>
      <c r="QPC747" s="169"/>
      <c r="QPD747" s="169"/>
      <c r="QPE747" s="169"/>
      <c r="QPF747" s="169"/>
      <c r="QPG747" s="169"/>
      <c r="QPH747" s="169"/>
      <c r="QPI747" s="169"/>
      <c r="QPJ747" s="169"/>
      <c r="QPK747" s="169"/>
      <c r="QPL747" s="169"/>
      <c r="QPM747" s="169"/>
      <c r="QPN747" s="169"/>
      <c r="QPO747" s="169"/>
      <c r="QPP747" s="169"/>
      <c r="QPQ747" s="169"/>
      <c r="QPR747" s="169"/>
      <c r="QPS747" s="169"/>
      <c r="QPT747" s="169"/>
      <c r="QPU747" s="169"/>
      <c r="QPV747" s="169"/>
      <c r="QPW747" s="169"/>
      <c r="QPX747" s="169"/>
      <c r="QPY747" s="169"/>
      <c r="QPZ747" s="169"/>
      <c r="QQA747" s="169"/>
      <c r="QQB747" s="169"/>
      <c r="QQC747" s="169"/>
      <c r="QQD747" s="169"/>
      <c r="QQE747" s="169"/>
      <c r="QQF747" s="169"/>
      <c r="QQG747" s="169"/>
      <c r="QQH747" s="169"/>
      <c r="QQI747" s="169"/>
      <c r="QQJ747" s="169"/>
      <c r="QQK747" s="169"/>
      <c r="QQL747" s="169"/>
      <c r="QQM747" s="169"/>
      <c r="QQN747" s="169"/>
      <c r="QQO747" s="546"/>
      <c r="QQP747" s="546"/>
      <c r="QQQ747" s="546"/>
      <c r="QQR747" s="546"/>
      <c r="QQS747" s="546"/>
      <c r="QQT747" s="546"/>
      <c r="QQU747" s="546"/>
      <c r="QQV747" s="546"/>
      <c r="QQW747" s="546"/>
      <c r="QQX747" s="546"/>
      <c r="QQY747" s="546"/>
      <c r="QQZ747" s="546"/>
      <c r="QRA747" s="546"/>
      <c r="QRB747" s="546"/>
      <c r="QRC747" s="546"/>
      <c r="QRD747" s="546"/>
      <c r="QRE747" s="546"/>
      <c r="QRF747" s="546"/>
      <c r="QRG747" s="546"/>
      <c r="QRH747" s="546"/>
      <c r="QRI747" s="546"/>
      <c r="QRJ747" s="546"/>
      <c r="QRK747" s="546"/>
      <c r="QRL747" s="546"/>
      <c r="QRM747" s="89"/>
      <c r="QRN747" s="89"/>
      <c r="QRO747" s="89"/>
      <c r="QRP747" s="89"/>
      <c r="QRQ747" s="89"/>
      <c r="QRR747" s="546"/>
      <c r="QRS747" s="546"/>
      <c r="QRT747" s="89"/>
      <c r="QRU747" s="89"/>
      <c r="QRV747" s="546"/>
      <c r="QRW747" s="546"/>
      <c r="QRX747" s="89"/>
      <c r="QRY747" s="89"/>
      <c r="QRZ747" s="546"/>
      <c r="QSA747" s="546"/>
      <c r="QSB747" s="546"/>
      <c r="QSC747" s="546"/>
      <c r="QSD747" s="546"/>
      <c r="QSE747" s="546"/>
      <c r="QSF747" s="546"/>
      <c r="QSG747" s="89"/>
      <c r="QSH747" s="89"/>
      <c r="QSI747" s="546"/>
      <c r="QSJ747" s="546"/>
      <c r="QSK747" s="89"/>
      <c r="QSL747" s="89"/>
      <c r="QSM747" s="546"/>
      <c r="QSN747" s="546"/>
      <c r="QSO747" s="546"/>
      <c r="QSP747" s="546"/>
      <c r="QSQ747" s="546"/>
      <c r="QSR747" s="204"/>
      <c r="QSS747" s="108"/>
      <c r="QST747" s="546"/>
      <c r="QSU747" s="546"/>
      <c r="QSV747" s="546"/>
      <c r="QSW747" s="546"/>
      <c r="QSX747" s="546"/>
      <c r="QSY747" s="546"/>
      <c r="QSZ747" s="546"/>
      <c r="QTA747" s="169"/>
      <c r="QTB747" s="169"/>
      <c r="QTC747" s="169"/>
      <c r="QTD747" s="169"/>
      <c r="QTE747" s="169"/>
      <c r="QTF747" s="169"/>
      <c r="QTG747" s="169"/>
      <c r="QTH747" s="169"/>
      <c r="QTI747" s="169"/>
      <c r="QTJ747" s="169"/>
      <c r="QTK747" s="169"/>
      <c r="QTL747" s="169"/>
      <c r="QTM747" s="169"/>
      <c r="QTN747" s="169"/>
      <c r="QTO747" s="169"/>
      <c r="QTP747" s="169"/>
      <c r="QTQ747" s="169"/>
      <c r="QTR747" s="169"/>
      <c r="QTS747" s="169"/>
      <c r="QTT747" s="169"/>
      <c r="QTU747" s="169"/>
      <c r="QTV747" s="169"/>
      <c r="QTW747" s="169"/>
      <c r="QTX747" s="169"/>
      <c r="QTY747" s="169"/>
      <c r="QTZ747" s="169"/>
      <c r="QUA747" s="169"/>
      <c r="QUB747" s="169"/>
      <c r="QUC747" s="169"/>
      <c r="QUD747" s="169"/>
      <c r="QUE747" s="169"/>
      <c r="QUF747" s="169"/>
      <c r="QUG747" s="169"/>
      <c r="QUH747" s="169"/>
      <c r="QUI747" s="169"/>
      <c r="QUJ747" s="169"/>
      <c r="QUK747" s="169"/>
      <c r="QUL747" s="169"/>
      <c r="QUM747" s="169"/>
      <c r="QUN747" s="169"/>
      <c r="QUO747" s="169"/>
      <c r="QUP747" s="169"/>
      <c r="QUQ747" s="169"/>
      <c r="QUR747" s="169"/>
      <c r="QUS747" s="546"/>
      <c r="QUT747" s="546"/>
      <c r="QUU747" s="546"/>
      <c r="QUV747" s="546"/>
      <c r="QUW747" s="546"/>
      <c r="QUX747" s="546"/>
      <c r="QUY747" s="546"/>
      <c r="QUZ747" s="546"/>
      <c r="QVA747" s="546"/>
      <c r="QVB747" s="546"/>
      <c r="QVC747" s="546"/>
      <c r="QVD747" s="546"/>
      <c r="QVE747" s="546"/>
      <c r="QVF747" s="546"/>
      <c r="QVG747" s="546"/>
      <c r="QVH747" s="546"/>
      <c r="QVI747" s="546"/>
      <c r="QVJ747" s="546"/>
      <c r="QVK747" s="546"/>
      <c r="QVL747" s="546"/>
      <c r="QVM747" s="546"/>
      <c r="QVN747" s="546"/>
      <c r="QVO747" s="546"/>
      <c r="QVP747" s="546"/>
      <c r="QVQ747" s="89"/>
      <c r="QVR747" s="89"/>
      <c r="QVS747" s="89"/>
      <c r="QVT747" s="89"/>
      <c r="QVU747" s="89"/>
      <c r="QVV747" s="546"/>
      <c r="QVW747" s="546"/>
      <c r="QVX747" s="89"/>
      <c r="QVY747" s="89"/>
      <c r="QVZ747" s="546"/>
      <c r="QWA747" s="546"/>
      <c r="QWB747" s="89"/>
      <c r="QWC747" s="89"/>
      <c r="QWD747" s="546"/>
      <c r="QWE747" s="546"/>
      <c r="QWF747" s="546"/>
      <c r="QWG747" s="546"/>
      <c r="QWH747" s="546"/>
      <c r="QWI747" s="546"/>
      <c r="QWJ747" s="546"/>
      <c r="QWK747" s="89"/>
      <c r="QWL747" s="89"/>
      <c r="QWM747" s="546"/>
      <c r="QWN747" s="546"/>
      <c r="QWO747" s="89"/>
      <c r="QWP747" s="89"/>
      <c r="QWQ747" s="546"/>
      <c r="QWR747" s="546"/>
      <c r="QWS747" s="546"/>
      <c r="QWT747" s="546"/>
      <c r="QWU747" s="546"/>
      <c r="QWV747" s="204"/>
      <c r="QWW747" s="108"/>
      <c r="QWX747" s="546"/>
      <c r="QWY747" s="546"/>
      <c r="QWZ747" s="546"/>
      <c r="QXA747" s="546"/>
      <c r="QXB747" s="546"/>
      <c r="QXC747" s="546"/>
      <c r="QXD747" s="546"/>
      <c r="QXE747" s="169"/>
      <c r="QXF747" s="169"/>
      <c r="QXG747" s="169"/>
      <c r="QXH747" s="169"/>
      <c r="QXI747" s="169"/>
      <c r="QXJ747" s="169"/>
      <c r="QXK747" s="169"/>
      <c r="QXL747" s="169"/>
      <c r="QXM747" s="169"/>
      <c r="QXN747" s="169"/>
      <c r="QXO747" s="169"/>
      <c r="QXP747" s="169"/>
      <c r="QXQ747" s="169"/>
      <c r="QXR747" s="169"/>
      <c r="QXS747" s="169"/>
      <c r="QXT747" s="169"/>
      <c r="QXU747" s="169"/>
      <c r="QXV747" s="169"/>
      <c r="QXW747" s="169"/>
      <c r="QXX747" s="169"/>
      <c r="QXY747" s="169"/>
      <c r="QXZ747" s="169"/>
      <c r="QYA747" s="169"/>
      <c r="QYB747" s="169"/>
      <c r="QYC747" s="169"/>
      <c r="QYD747" s="169"/>
      <c r="QYE747" s="169"/>
      <c r="QYF747" s="169"/>
      <c r="QYG747" s="169"/>
      <c r="QYH747" s="169"/>
      <c r="QYI747" s="169"/>
      <c r="QYJ747" s="169"/>
      <c r="QYK747" s="169"/>
      <c r="QYL747" s="169"/>
      <c r="QYM747" s="169"/>
      <c r="QYN747" s="169"/>
      <c r="QYO747" s="169"/>
      <c r="QYP747" s="169"/>
      <c r="QYQ747" s="169"/>
      <c r="QYR747" s="169"/>
      <c r="QYS747" s="169"/>
      <c r="QYT747" s="169"/>
      <c r="QYU747" s="169"/>
      <c r="QYV747" s="169"/>
      <c r="QYW747" s="546"/>
      <c r="QYX747" s="546"/>
      <c r="QYY747" s="546"/>
      <c r="QYZ747" s="546"/>
      <c r="QZA747" s="546"/>
      <c r="QZB747" s="546"/>
      <c r="QZC747" s="546"/>
      <c r="QZD747" s="546"/>
      <c r="QZE747" s="546"/>
      <c r="QZF747" s="546"/>
      <c r="QZG747" s="546"/>
      <c r="QZH747" s="546"/>
      <c r="QZI747" s="546"/>
      <c r="QZJ747" s="546"/>
      <c r="QZK747" s="546"/>
      <c r="QZL747" s="546"/>
      <c r="QZM747" s="546"/>
      <c r="QZN747" s="546"/>
      <c r="QZO747" s="546"/>
      <c r="QZP747" s="546"/>
      <c r="QZQ747" s="546"/>
      <c r="QZR747" s="546"/>
      <c r="QZS747" s="546"/>
      <c r="QZT747" s="546"/>
      <c r="QZU747" s="89"/>
      <c r="QZV747" s="89"/>
      <c r="QZW747" s="89"/>
      <c r="QZX747" s="89"/>
      <c r="QZY747" s="89"/>
      <c r="QZZ747" s="546"/>
      <c r="RAA747" s="546"/>
      <c r="RAB747" s="89"/>
      <c r="RAC747" s="89"/>
      <c r="RAD747" s="546"/>
      <c r="RAE747" s="546"/>
      <c r="RAF747" s="89"/>
      <c r="RAG747" s="89"/>
      <c r="RAH747" s="546"/>
      <c r="RAI747" s="546"/>
      <c r="RAJ747" s="546"/>
      <c r="RAK747" s="546"/>
      <c r="RAL747" s="546"/>
      <c r="RAM747" s="546"/>
      <c r="RAN747" s="546"/>
      <c r="RAO747" s="89"/>
      <c r="RAP747" s="89"/>
      <c r="RAQ747" s="546"/>
      <c r="RAR747" s="546"/>
      <c r="RAS747" s="89"/>
      <c r="RAT747" s="89"/>
      <c r="RAU747" s="546"/>
      <c r="RAV747" s="546"/>
      <c r="RAW747" s="546"/>
      <c r="RAX747" s="546"/>
      <c r="RAY747" s="546"/>
      <c r="RAZ747" s="204"/>
      <c r="RBA747" s="108"/>
      <c r="RBB747" s="546"/>
      <c r="RBC747" s="546"/>
      <c r="RBD747" s="546"/>
      <c r="RBE747" s="546"/>
      <c r="RBF747" s="546"/>
      <c r="RBG747" s="546"/>
      <c r="RBH747" s="546"/>
      <c r="RBI747" s="169"/>
      <c r="RBJ747" s="169"/>
      <c r="RBK747" s="169"/>
      <c r="RBL747" s="169"/>
      <c r="RBM747" s="169"/>
      <c r="RBN747" s="169"/>
      <c r="RBO747" s="169"/>
      <c r="RBP747" s="169"/>
      <c r="RBQ747" s="169"/>
      <c r="RBR747" s="169"/>
      <c r="RBS747" s="169"/>
      <c r="RBT747" s="169"/>
      <c r="RBU747" s="169"/>
      <c r="RBV747" s="169"/>
      <c r="RBW747" s="169"/>
      <c r="RBX747" s="169"/>
      <c r="RBY747" s="169"/>
      <c r="RBZ747" s="169"/>
      <c r="RCA747" s="169"/>
      <c r="RCB747" s="169"/>
      <c r="RCC747" s="169"/>
      <c r="RCD747" s="169"/>
      <c r="RCE747" s="169"/>
      <c r="RCF747" s="169"/>
      <c r="RCG747" s="169"/>
      <c r="RCH747" s="169"/>
      <c r="RCI747" s="169"/>
      <c r="RCJ747" s="169"/>
      <c r="RCK747" s="169"/>
      <c r="RCL747" s="169"/>
      <c r="RCM747" s="169"/>
      <c r="RCN747" s="169"/>
      <c r="RCO747" s="169"/>
      <c r="RCP747" s="169"/>
      <c r="RCQ747" s="169"/>
      <c r="RCR747" s="169"/>
      <c r="RCS747" s="169"/>
      <c r="RCT747" s="169"/>
      <c r="RCU747" s="169"/>
      <c r="RCV747" s="169"/>
      <c r="RCW747" s="169"/>
      <c r="RCX747" s="169"/>
      <c r="RCY747" s="169"/>
      <c r="RCZ747" s="169"/>
      <c r="RDA747" s="546"/>
      <c r="RDB747" s="546"/>
      <c r="RDC747" s="546"/>
      <c r="RDD747" s="546"/>
      <c r="RDE747" s="546"/>
      <c r="RDF747" s="546"/>
      <c r="RDG747" s="546"/>
      <c r="RDH747" s="546"/>
      <c r="RDI747" s="546"/>
      <c r="RDJ747" s="546"/>
      <c r="RDK747" s="546"/>
      <c r="RDL747" s="546"/>
      <c r="RDM747" s="546"/>
      <c r="RDN747" s="546"/>
      <c r="RDO747" s="546"/>
      <c r="RDP747" s="546"/>
      <c r="RDQ747" s="546"/>
      <c r="RDR747" s="546"/>
      <c r="RDS747" s="546"/>
      <c r="RDT747" s="546"/>
      <c r="RDU747" s="546"/>
      <c r="RDV747" s="546"/>
      <c r="RDW747" s="546"/>
    </row>
    <row r="748" spans="1:12295" s="25" customFormat="1" ht="35.25" customHeight="1" x14ac:dyDescent="0.25">
      <c r="B748" s="212"/>
      <c r="C748" s="98" t="s">
        <v>31</v>
      </c>
      <c r="D748" s="665">
        <f t="shared" si="1356"/>
        <v>125000</v>
      </c>
      <c r="E748" s="115">
        <v>70725.820000000007</v>
      </c>
      <c r="F748" s="115"/>
      <c r="G748" s="115"/>
      <c r="H748" s="115"/>
      <c r="I748" s="115">
        <v>54274.18</v>
      </c>
      <c r="J748" s="115">
        <f>K748-D748</f>
        <v>-90360.544300000009</v>
      </c>
      <c r="K748" s="665">
        <f t="shared" si="1358"/>
        <v>34639.455699999999</v>
      </c>
      <c r="L748" s="749">
        <f t="shared" si="1359"/>
        <v>0.27711564560000002</v>
      </c>
      <c r="M748" s="115">
        <v>34639.455699999999</v>
      </c>
      <c r="N748" s="115"/>
      <c r="O748" s="115"/>
      <c r="P748" s="115"/>
      <c r="Q748" s="115"/>
      <c r="R748" s="115"/>
      <c r="S748" s="115"/>
      <c r="T748" s="115"/>
      <c r="U748" s="115"/>
      <c r="V748" s="115">
        <f>W748+X748+Y748</f>
        <v>0</v>
      </c>
      <c r="W748" s="115"/>
      <c r="X748" s="115"/>
      <c r="Y748" s="119"/>
      <c r="Z748" s="115">
        <f>AA748+AB748+AC748</f>
        <v>86529.4</v>
      </c>
      <c r="AA748" s="115">
        <v>86529.4</v>
      </c>
      <c r="AB748" s="115"/>
      <c r="AC748" s="119"/>
      <c r="AD748" s="115"/>
      <c r="AE748" s="665">
        <f t="shared" si="1360"/>
        <v>32998.256950000003</v>
      </c>
      <c r="AF748" s="749">
        <f t="shared" si="1361"/>
        <v>0.26398605560000005</v>
      </c>
      <c r="AG748" s="115">
        <v>32998.256950000003</v>
      </c>
      <c r="AH748" s="749">
        <f t="shared" si="1362"/>
        <v>0.46656591538988162</v>
      </c>
      <c r="AI748" s="115"/>
      <c r="AJ748" s="115"/>
      <c r="AK748" s="115"/>
      <c r="AL748" s="115"/>
      <c r="AM748" s="115"/>
      <c r="AN748" s="115"/>
      <c r="AO748" s="119"/>
      <c r="AP748" s="115">
        <f>AT748-AE748</f>
        <v>37727.563050000004</v>
      </c>
      <c r="AQ748" s="115"/>
      <c r="AR748" s="665">
        <f t="shared" si="1363"/>
        <v>124155.75701</v>
      </c>
      <c r="AS748" s="749">
        <f t="shared" si="1364"/>
        <v>0.99324605608000005</v>
      </c>
      <c r="AT748" s="115">
        <f>E748</f>
        <v>70725.820000000007</v>
      </c>
      <c r="AU748" s="749">
        <f t="shared" si="1365"/>
        <v>1</v>
      </c>
      <c r="AV748" s="115"/>
      <c r="AW748" s="749"/>
      <c r="AX748" s="115"/>
      <c r="AY748" s="749"/>
      <c r="AZ748" s="115"/>
      <c r="BA748" s="749"/>
      <c r="BB748" s="115">
        <f>53429.93701</f>
        <v>53429.937010000001</v>
      </c>
      <c r="BC748" s="115"/>
      <c r="BD748" s="119"/>
      <c r="BE748" s="665">
        <f t="shared" si="1351"/>
        <v>0</v>
      </c>
      <c r="BF748" s="115">
        <v>0</v>
      </c>
      <c r="BG748" s="115"/>
      <c r="BH748" s="115"/>
      <c r="BI748" s="119"/>
      <c r="BJ748" s="115">
        <f>BK748+BL748+BM748</f>
        <v>0</v>
      </c>
      <c r="BK748" s="115"/>
      <c r="BL748" s="115"/>
      <c r="BM748" s="119"/>
      <c r="BN748" s="115">
        <f>BO748+BR748+BS748</f>
        <v>125000</v>
      </c>
      <c r="BO748" s="115">
        <v>125000</v>
      </c>
      <c r="BP748" s="115"/>
      <c r="BQ748" s="115"/>
      <c r="BR748" s="115"/>
      <c r="BS748" s="119"/>
      <c r="BT748" s="115">
        <f>BV748-BN748</f>
        <v>0</v>
      </c>
      <c r="BU748" s="665">
        <f t="shared" si="1366"/>
        <v>125000</v>
      </c>
      <c r="BV748" s="115">
        <v>125000</v>
      </c>
      <c r="BW748" s="115"/>
      <c r="BX748" s="115"/>
      <c r="BY748" s="115"/>
      <c r="BZ748" s="119"/>
      <c r="CE748" s="749">
        <f t="shared" si="1348"/>
        <v>0.9844448503874218</v>
      </c>
    </row>
    <row r="749" spans="1:12295" s="314" customFormat="1" ht="27.75" customHeight="1" x14ac:dyDescent="0.25">
      <c r="B749" s="212"/>
      <c r="C749" s="484" t="s">
        <v>417</v>
      </c>
      <c r="D749" s="319">
        <f t="shared" si="1356"/>
        <v>500000</v>
      </c>
      <c r="E749" s="319">
        <v>282903.28000000003</v>
      </c>
      <c r="F749" s="319"/>
      <c r="G749" s="319"/>
      <c r="H749" s="319"/>
      <c r="I749" s="319">
        <v>217096.72</v>
      </c>
      <c r="J749" s="319">
        <f>K749-D749</f>
        <v>-361442.17723999999</v>
      </c>
      <c r="K749" s="319">
        <f t="shared" si="1358"/>
        <v>138557.82276000001</v>
      </c>
      <c r="L749" s="749">
        <f t="shared" si="1359"/>
        <v>0.27711564552000001</v>
      </c>
      <c r="M749" s="319">
        <v>138557.82276000001</v>
      </c>
      <c r="N749" s="115"/>
      <c r="O749" s="319"/>
      <c r="P749" s="115"/>
      <c r="Q749" s="319"/>
      <c r="R749" s="115"/>
      <c r="S749" s="319"/>
      <c r="T749" s="115"/>
      <c r="U749" s="319"/>
      <c r="V749" s="319">
        <f>W749+X749+Y749</f>
        <v>0</v>
      </c>
      <c r="W749" s="319"/>
      <c r="X749" s="319"/>
      <c r="Y749" s="319"/>
      <c r="Z749" s="319">
        <f>AA749+AB749+AC749</f>
        <v>346117.6</v>
      </c>
      <c r="AA749" s="319">
        <v>346117.6</v>
      </c>
      <c r="AB749" s="319"/>
      <c r="AC749" s="319"/>
      <c r="AD749" s="115"/>
      <c r="AE749" s="319">
        <f t="shared" si="1360"/>
        <v>131993.02778999999</v>
      </c>
      <c r="AF749" s="749">
        <f t="shared" si="1361"/>
        <v>0.26398605557999999</v>
      </c>
      <c r="AG749" s="319">
        <v>131993.02778999999</v>
      </c>
      <c r="AH749" s="749">
        <f t="shared" si="1362"/>
        <v>0.46656591535453384</v>
      </c>
      <c r="AI749" s="319"/>
      <c r="AJ749" s="115"/>
      <c r="AK749" s="319"/>
      <c r="AL749" s="115"/>
      <c r="AM749" s="319"/>
      <c r="AN749" s="115"/>
      <c r="AO749" s="319"/>
      <c r="AP749" s="319">
        <f>AT749-AE749</f>
        <v>150910.25221000004</v>
      </c>
      <c r="AQ749" s="115"/>
      <c r="AR749" s="319">
        <f t="shared" si="1363"/>
        <v>496623.02804</v>
      </c>
      <c r="AS749" s="749">
        <f t="shared" si="1364"/>
        <v>0.99324605608000005</v>
      </c>
      <c r="AT749" s="319">
        <f>E749</f>
        <v>282903.28000000003</v>
      </c>
      <c r="AU749" s="749">
        <f t="shared" si="1365"/>
        <v>1</v>
      </c>
      <c r="AV749" s="319"/>
      <c r="AW749" s="749"/>
      <c r="AX749" s="319"/>
      <c r="AY749" s="749"/>
      <c r="AZ749" s="319"/>
      <c r="BA749" s="749"/>
      <c r="BB749" s="319">
        <v>213719.74804000001</v>
      </c>
      <c r="BC749" s="319"/>
      <c r="BD749" s="319"/>
      <c r="BE749" s="319">
        <f t="shared" si="1351"/>
        <v>0</v>
      </c>
      <c r="BF749" s="319">
        <v>0</v>
      </c>
      <c r="BG749" s="319"/>
      <c r="BH749" s="319"/>
      <c r="BI749" s="319"/>
      <c r="BJ749" s="319">
        <f>BK749+BL749+BM749</f>
        <v>0</v>
      </c>
      <c r="BK749" s="319"/>
      <c r="BL749" s="319"/>
      <c r="BM749" s="319"/>
      <c r="BN749" s="319">
        <f>BO749+BR749+BS749</f>
        <v>500000</v>
      </c>
      <c r="BO749" s="319">
        <v>500000</v>
      </c>
      <c r="BP749" s="319"/>
      <c r="BQ749" s="319"/>
      <c r="BR749" s="319"/>
      <c r="BS749" s="319"/>
      <c r="BT749" s="319">
        <f>BV749-BN749</f>
        <v>0</v>
      </c>
      <c r="BU749" s="319">
        <f t="shared" si="1366"/>
        <v>500000</v>
      </c>
      <c r="BV749" s="319">
        <v>500000</v>
      </c>
      <c r="BW749" s="319"/>
      <c r="BX749" s="319"/>
      <c r="BY749" s="319"/>
      <c r="BZ749" s="319"/>
      <c r="CE749" s="749">
        <f t="shared" si="1348"/>
        <v>0.9844448503874218</v>
      </c>
    </row>
    <row r="750" spans="1:12295" s="316" customFormat="1" ht="45.75" hidden="1" customHeight="1" x14ac:dyDescent="0.25">
      <c r="B750" s="317"/>
      <c r="C750" s="98" t="s">
        <v>320</v>
      </c>
      <c r="D750" s="319"/>
      <c r="E750" s="319"/>
      <c r="F750" s="319"/>
      <c r="G750" s="319"/>
      <c r="H750" s="319"/>
      <c r="I750" s="319"/>
      <c r="J750" s="319"/>
      <c r="K750" s="115"/>
      <c r="L750" s="749" t="e">
        <f t="shared" si="1359"/>
        <v>#DIV/0!</v>
      </c>
      <c r="M750" s="319"/>
      <c r="N750" s="115"/>
      <c r="O750" s="319"/>
      <c r="P750" s="115"/>
      <c r="Q750" s="319"/>
      <c r="R750" s="115"/>
      <c r="S750" s="319"/>
      <c r="T750" s="115"/>
      <c r="U750" s="319"/>
      <c r="V750" s="319"/>
      <c r="W750" s="319"/>
      <c r="X750" s="319"/>
      <c r="Y750" s="319"/>
      <c r="Z750" s="319"/>
      <c r="AA750" s="319"/>
      <c r="AB750" s="319"/>
      <c r="AC750" s="319"/>
      <c r="AD750" s="115"/>
      <c r="AE750" s="319"/>
      <c r="AF750" s="749" t="e">
        <f t="shared" si="1361"/>
        <v>#DIV/0!</v>
      </c>
      <c r="AG750" s="319"/>
      <c r="AH750" s="749" t="e">
        <f t="shared" si="1362"/>
        <v>#DIV/0!</v>
      </c>
      <c r="AI750" s="319"/>
      <c r="AJ750" s="115"/>
      <c r="AK750" s="319"/>
      <c r="AL750" s="115"/>
      <c r="AM750" s="319"/>
      <c r="AN750" s="115"/>
      <c r="AO750" s="319"/>
      <c r="AP750" s="319"/>
      <c r="AQ750" s="115"/>
      <c r="AR750" s="319"/>
      <c r="AS750" s="749" t="e">
        <f t="shared" si="1364"/>
        <v>#DIV/0!</v>
      </c>
      <c r="AT750" s="319"/>
      <c r="AU750" s="749" t="e">
        <f t="shared" si="1365"/>
        <v>#DIV/0!</v>
      </c>
      <c r="AV750" s="319"/>
      <c r="AW750" s="749" t="e">
        <f t="shared" ref="AW750:AW760" si="1367">AV750/F750</f>
        <v>#DIV/0!</v>
      </c>
      <c r="AX750" s="319"/>
      <c r="AY750" s="749" t="e">
        <f t="shared" ref="AY750:AY761" si="1368">AX750/G750</f>
        <v>#DIV/0!</v>
      </c>
      <c r="AZ750" s="319"/>
      <c r="BA750" s="749" t="e">
        <f t="shared" ref="BA750:BA757" si="1369">AZ750/H750</f>
        <v>#DIV/0!</v>
      </c>
      <c r="BB750" s="319"/>
      <c r="BC750" s="319"/>
      <c r="BD750" s="319"/>
      <c r="BE750" s="319"/>
      <c r="BF750" s="319"/>
      <c r="BG750" s="319"/>
      <c r="BH750" s="319"/>
      <c r="BI750" s="319"/>
      <c r="BJ750" s="319"/>
      <c r="BK750" s="319"/>
      <c r="BL750" s="319"/>
      <c r="BM750" s="319"/>
      <c r="BN750" s="319"/>
      <c r="BO750" s="319"/>
      <c r="BP750" s="319"/>
      <c r="BQ750" s="319"/>
      <c r="BR750" s="319"/>
      <c r="BS750" s="319"/>
      <c r="BT750" s="319"/>
      <c r="BU750" s="319"/>
      <c r="BV750" s="319"/>
      <c r="BW750" s="319"/>
      <c r="BX750" s="319"/>
      <c r="BY750" s="319"/>
      <c r="BZ750" s="319"/>
      <c r="CE750" s="749" t="e">
        <f t="shared" si="1348"/>
        <v>#DIV/0!</v>
      </c>
    </row>
    <row r="751" spans="1:12295" s="316" customFormat="1" ht="45.75" hidden="1" customHeight="1" x14ac:dyDescent="0.25">
      <c r="B751" s="317"/>
      <c r="C751" s="98" t="s">
        <v>31</v>
      </c>
      <c r="D751" s="319"/>
      <c r="E751" s="319"/>
      <c r="F751" s="319"/>
      <c r="G751" s="319"/>
      <c r="H751" s="319"/>
      <c r="I751" s="319"/>
      <c r="J751" s="319"/>
      <c r="K751" s="115"/>
      <c r="L751" s="749" t="e">
        <f t="shared" si="1359"/>
        <v>#DIV/0!</v>
      </c>
      <c r="M751" s="319"/>
      <c r="N751" s="115"/>
      <c r="O751" s="319"/>
      <c r="P751" s="115"/>
      <c r="Q751" s="319"/>
      <c r="R751" s="115"/>
      <c r="S751" s="319"/>
      <c r="T751" s="115"/>
      <c r="U751" s="319"/>
      <c r="V751" s="319"/>
      <c r="W751" s="319"/>
      <c r="X751" s="319"/>
      <c r="Y751" s="319"/>
      <c r="Z751" s="319"/>
      <c r="AA751" s="319"/>
      <c r="AB751" s="319"/>
      <c r="AC751" s="319"/>
      <c r="AD751" s="115"/>
      <c r="AE751" s="319"/>
      <c r="AF751" s="749" t="e">
        <f t="shared" si="1361"/>
        <v>#DIV/0!</v>
      </c>
      <c r="AG751" s="319"/>
      <c r="AH751" s="749" t="e">
        <f t="shared" si="1362"/>
        <v>#DIV/0!</v>
      </c>
      <c r="AI751" s="319"/>
      <c r="AJ751" s="115"/>
      <c r="AK751" s="319"/>
      <c r="AL751" s="115"/>
      <c r="AM751" s="319"/>
      <c r="AN751" s="115"/>
      <c r="AO751" s="319"/>
      <c r="AP751" s="319"/>
      <c r="AQ751" s="115"/>
      <c r="AR751" s="319"/>
      <c r="AS751" s="749" t="e">
        <f t="shared" si="1364"/>
        <v>#DIV/0!</v>
      </c>
      <c r="AT751" s="319"/>
      <c r="AU751" s="749" t="e">
        <f t="shared" si="1365"/>
        <v>#DIV/0!</v>
      </c>
      <c r="AV751" s="319"/>
      <c r="AW751" s="749" t="e">
        <f t="shared" si="1367"/>
        <v>#DIV/0!</v>
      </c>
      <c r="AX751" s="319"/>
      <c r="AY751" s="749" t="e">
        <f t="shared" si="1368"/>
        <v>#DIV/0!</v>
      </c>
      <c r="AZ751" s="319"/>
      <c r="BA751" s="749" t="e">
        <f t="shared" si="1369"/>
        <v>#DIV/0!</v>
      </c>
      <c r="BB751" s="319"/>
      <c r="BC751" s="319"/>
      <c r="BD751" s="319"/>
      <c r="BE751" s="319"/>
      <c r="BF751" s="319"/>
      <c r="BG751" s="319"/>
      <c r="BH751" s="319"/>
      <c r="BI751" s="319"/>
      <c r="BJ751" s="319"/>
      <c r="BK751" s="319"/>
      <c r="BL751" s="319"/>
      <c r="BM751" s="319"/>
      <c r="BN751" s="319"/>
      <c r="BO751" s="319"/>
      <c r="BP751" s="319"/>
      <c r="BQ751" s="319"/>
      <c r="BR751" s="319"/>
      <c r="BS751" s="319"/>
      <c r="BT751" s="319"/>
      <c r="BU751" s="319"/>
      <c r="BV751" s="319"/>
      <c r="BW751" s="319"/>
      <c r="BX751" s="319"/>
      <c r="BY751" s="319"/>
      <c r="BZ751" s="319"/>
      <c r="CE751" s="749" t="e">
        <f t="shared" si="1348"/>
        <v>#DIV/0!</v>
      </c>
    </row>
    <row r="752" spans="1:12295" s="316" customFormat="1" ht="45.75" hidden="1" customHeight="1" x14ac:dyDescent="0.25">
      <c r="B752" s="317"/>
      <c r="C752" s="318" t="s">
        <v>294</v>
      </c>
      <c r="D752" s="319"/>
      <c r="E752" s="319"/>
      <c r="F752" s="319"/>
      <c r="G752" s="319"/>
      <c r="H752" s="319"/>
      <c r="I752" s="319"/>
      <c r="J752" s="319"/>
      <c r="K752" s="115"/>
      <c r="L752" s="749" t="e">
        <f t="shared" si="1359"/>
        <v>#DIV/0!</v>
      </c>
      <c r="M752" s="319"/>
      <c r="N752" s="115"/>
      <c r="O752" s="319"/>
      <c r="P752" s="115"/>
      <c r="Q752" s="319"/>
      <c r="R752" s="115"/>
      <c r="S752" s="319"/>
      <c r="T752" s="115"/>
      <c r="U752" s="319"/>
      <c r="V752" s="319"/>
      <c r="W752" s="319"/>
      <c r="X752" s="319"/>
      <c r="Y752" s="319"/>
      <c r="Z752" s="319"/>
      <c r="AA752" s="319"/>
      <c r="AB752" s="319"/>
      <c r="AC752" s="319"/>
      <c r="AD752" s="115"/>
      <c r="AE752" s="319"/>
      <c r="AF752" s="749" t="e">
        <f t="shared" si="1361"/>
        <v>#DIV/0!</v>
      </c>
      <c r="AG752" s="319"/>
      <c r="AH752" s="749" t="e">
        <f t="shared" si="1362"/>
        <v>#DIV/0!</v>
      </c>
      <c r="AI752" s="319"/>
      <c r="AJ752" s="115"/>
      <c r="AK752" s="319"/>
      <c r="AL752" s="115"/>
      <c r="AM752" s="319"/>
      <c r="AN752" s="115"/>
      <c r="AO752" s="319"/>
      <c r="AP752" s="319"/>
      <c r="AQ752" s="115"/>
      <c r="AR752" s="319"/>
      <c r="AS752" s="749" t="e">
        <f t="shared" si="1364"/>
        <v>#DIV/0!</v>
      </c>
      <c r="AT752" s="319"/>
      <c r="AU752" s="749" t="e">
        <f t="shared" si="1365"/>
        <v>#DIV/0!</v>
      </c>
      <c r="AV752" s="319"/>
      <c r="AW752" s="749" t="e">
        <f t="shared" si="1367"/>
        <v>#DIV/0!</v>
      </c>
      <c r="AX752" s="319"/>
      <c r="AY752" s="749" t="e">
        <f t="shared" si="1368"/>
        <v>#DIV/0!</v>
      </c>
      <c r="AZ752" s="319"/>
      <c r="BA752" s="749" t="e">
        <f t="shared" si="1369"/>
        <v>#DIV/0!</v>
      </c>
      <c r="BB752" s="319"/>
      <c r="BC752" s="319"/>
      <c r="BD752" s="319"/>
      <c r="BE752" s="319"/>
      <c r="BF752" s="319"/>
      <c r="BG752" s="319"/>
      <c r="BH752" s="319"/>
      <c r="BI752" s="319"/>
      <c r="BJ752" s="319"/>
      <c r="BK752" s="319"/>
      <c r="BL752" s="319"/>
      <c r="BM752" s="319"/>
      <c r="BN752" s="319"/>
      <c r="BO752" s="319"/>
      <c r="BP752" s="319"/>
      <c r="BQ752" s="319"/>
      <c r="BR752" s="319"/>
      <c r="BS752" s="319"/>
      <c r="BT752" s="319"/>
      <c r="BU752" s="319"/>
      <c r="BV752" s="319"/>
      <c r="BW752" s="319"/>
      <c r="BX752" s="319"/>
      <c r="BY752" s="319"/>
      <c r="BZ752" s="319"/>
      <c r="CE752" s="749" t="e">
        <f t="shared" si="1348"/>
        <v>#DIV/0!</v>
      </c>
    </row>
    <row r="753" spans="1:12295" s="42" customFormat="1" ht="45.75" hidden="1" customHeight="1" x14ac:dyDescent="0.25">
      <c r="B753" s="541"/>
      <c r="C753" s="98" t="s">
        <v>321</v>
      </c>
      <c r="D753" s="115"/>
      <c r="E753" s="115"/>
      <c r="F753" s="115"/>
      <c r="G753" s="115"/>
      <c r="H753" s="115"/>
      <c r="I753" s="115"/>
      <c r="J753" s="115"/>
      <c r="K753" s="115"/>
      <c r="L753" s="749" t="e">
        <f t="shared" si="1359"/>
        <v>#DIV/0!</v>
      </c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  <c r="AA753" s="115"/>
      <c r="AB753" s="115"/>
      <c r="AC753" s="115"/>
      <c r="AD753" s="115"/>
      <c r="AE753" s="115"/>
      <c r="AF753" s="749" t="e">
        <f t="shared" si="1361"/>
        <v>#DIV/0!</v>
      </c>
      <c r="AG753" s="115"/>
      <c r="AH753" s="749" t="e">
        <f t="shared" si="1362"/>
        <v>#DIV/0!</v>
      </c>
      <c r="AI753" s="115"/>
      <c r="AJ753" s="115"/>
      <c r="AK753" s="115"/>
      <c r="AL753" s="115"/>
      <c r="AM753" s="115"/>
      <c r="AN753" s="115"/>
      <c r="AO753" s="115"/>
      <c r="AP753" s="115"/>
      <c r="AQ753" s="115"/>
      <c r="AR753" s="115"/>
      <c r="AS753" s="749" t="e">
        <f t="shared" si="1364"/>
        <v>#DIV/0!</v>
      </c>
      <c r="AT753" s="115"/>
      <c r="AU753" s="749" t="e">
        <f t="shared" si="1365"/>
        <v>#DIV/0!</v>
      </c>
      <c r="AV753" s="115"/>
      <c r="AW753" s="749" t="e">
        <f t="shared" si="1367"/>
        <v>#DIV/0!</v>
      </c>
      <c r="AX753" s="115"/>
      <c r="AY753" s="749" t="e">
        <f t="shared" si="1368"/>
        <v>#DIV/0!</v>
      </c>
      <c r="AZ753" s="115"/>
      <c r="BA753" s="749" t="e">
        <f t="shared" si="1369"/>
        <v>#DIV/0!</v>
      </c>
      <c r="BB753" s="115"/>
      <c r="BC753" s="115"/>
      <c r="BD753" s="115"/>
      <c r="BE753" s="115"/>
      <c r="BF753" s="115"/>
      <c r="BG753" s="115"/>
      <c r="BH753" s="115"/>
      <c r="BI753" s="115"/>
      <c r="BJ753" s="115"/>
      <c r="BK753" s="115"/>
      <c r="BL753" s="115"/>
      <c r="BM753" s="115"/>
      <c r="BN753" s="115"/>
      <c r="BO753" s="115"/>
      <c r="BP753" s="115"/>
      <c r="BQ753" s="115"/>
      <c r="BR753" s="115"/>
      <c r="BS753" s="115"/>
      <c r="BT753" s="115"/>
      <c r="BU753" s="115"/>
      <c r="BV753" s="115"/>
      <c r="BW753" s="115"/>
      <c r="BX753" s="115"/>
      <c r="BY753" s="115"/>
      <c r="BZ753" s="115"/>
      <c r="CE753" s="749" t="e">
        <f t="shared" si="1348"/>
        <v>#DIV/0!</v>
      </c>
    </row>
    <row r="754" spans="1:12295" s="37" customFormat="1" ht="45.75" hidden="1" customHeight="1" x14ac:dyDescent="0.25">
      <c r="B754" s="541"/>
      <c r="C754" s="98" t="s">
        <v>31</v>
      </c>
      <c r="D754" s="115"/>
      <c r="E754" s="115"/>
      <c r="F754" s="115"/>
      <c r="G754" s="115"/>
      <c r="H754" s="115"/>
      <c r="I754" s="115"/>
      <c r="J754" s="115"/>
      <c r="K754" s="115"/>
      <c r="L754" s="749" t="e">
        <f t="shared" si="1359"/>
        <v>#DIV/0!</v>
      </c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  <c r="AA754" s="115"/>
      <c r="AB754" s="115"/>
      <c r="AC754" s="115"/>
      <c r="AD754" s="115"/>
      <c r="AE754" s="115"/>
      <c r="AF754" s="749" t="e">
        <f t="shared" si="1361"/>
        <v>#DIV/0!</v>
      </c>
      <c r="AG754" s="115"/>
      <c r="AH754" s="749" t="e">
        <f t="shared" si="1362"/>
        <v>#DIV/0!</v>
      </c>
      <c r="AI754" s="115"/>
      <c r="AJ754" s="115"/>
      <c r="AK754" s="115"/>
      <c r="AL754" s="115"/>
      <c r="AM754" s="115"/>
      <c r="AN754" s="115"/>
      <c r="AO754" s="115"/>
      <c r="AP754" s="115"/>
      <c r="AQ754" s="115"/>
      <c r="AR754" s="115"/>
      <c r="AS754" s="749" t="e">
        <f t="shared" si="1364"/>
        <v>#DIV/0!</v>
      </c>
      <c r="AT754" s="115"/>
      <c r="AU754" s="749" t="e">
        <f t="shared" si="1365"/>
        <v>#DIV/0!</v>
      </c>
      <c r="AV754" s="115"/>
      <c r="AW754" s="749" t="e">
        <f t="shared" si="1367"/>
        <v>#DIV/0!</v>
      </c>
      <c r="AX754" s="115"/>
      <c r="AY754" s="749" t="e">
        <f t="shared" si="1368"/>
        <v>#DIV/0!</v>
      </c>
      <c r="AZ754" s="115"/>
      <c r="BA754" s="749" t="e">
        <f t="shared" si="1369"/>
        <v>#DIV/0!</v>
      </c>
      <c r="BB754" s="115"/>
      <c r="BC754" s="115"/>
      <c r="BD754" s="115"/>
      <c r="BE754" s="115"/>
      <c r="BF754" s="115"/>
      <c r="BG754" s="115"/>
      <c r="BH754" s="115"/>
      <c r="BI754" s="115"/>
      <c r="BJ754" s="115"/>
      <c r="BK754" s="115"/>
      <c r="BL754" s="115"/>
      <c r="BM754" s="115"/>
      <c r="BN754" s="115"/>
      <c r="BO754" s="115"/>
      <c r="BP754" s="115"/>
      <c r="BQ754" s="115"/>
      <c r="BR754" s="115"/>
      <c r="BS754" s="115"/>
      <c r="BT754" s="115"/>
      <c r="BU754" s="115"/>
      <c r="BV754" s="115"/>
      <c r="BW754" s="115"/>
      <c r="BX754" s="115"/>
      <c r="BY754" s="115"/>
      <c r="BZ754" s="115"/>
      <c r="CE754" s="749" t="e">
        <f t="shared" si="1348"/>
        <v>#DIV/0!</v>
      </c>
    </row>
    <row r="755" spans="1:12295" s="316" customFormat="1" ht="45.75" hidden="1" customHeight="1" x14ac:dyDescent="0.25">
      <c r="B755" s="317"/>
      <c r="C755" s="318" t="s">
        <v>294</v>
      </c>
      <c r="D755" s="319"/>
      <c r="E755" s="319"/>
      <c r="F755" s="319"/>
      <c r="G755" s="319"/>
      <c r="H755" s="319"/>
      <c r="I755" s="319"/>
      <c r="J755" s="319"/>
      <c r="K755" s="115"/>
      <c r="L755" s="749" t="e">
        <f t="shared" si="1359"/>
        <v>#DIV/0!</v>
      </c>
      <c r="M755" s="319"/>
      <c r="N755" s="115"/>
      <c r="O755" s="319"/>
      <c r="P755" s="115"/>
      <c r="Q755" s="319"/>
      <c r="R755" s="115"/>
      <c r="S755" s="319"/>
      <c r="T755" s="115"/>
      <c r="U755" s="319"/>
      <c r="V755" s="319"/>
      <c r="W755" s="319"/>
      <c r="X755" s="319"/>
      <c r="Y755" s="319"/>
      <c r="Z755" s="319"/>
      <c r="AA755" s="319"/>
      <c r="AB755" s="319"/>
      <c r="AC755" s="319"/>
      <c r="AD755" s="115"/>
      <c r="AE755" s="319"/>
      <c r="AF755" s="749" t="e">
        <f t="shared" si="1361"/>
        <v>#DIV/0!</v>
      </c>
      <c r="AG755" s="319"/>
      <c r="AH755" s="749" t="e">
        <f t="shared" si="1362"/>
        <v>#DIV/0!</v>
      </c>
      <c r="AI755" s="319"/>
      <c r="AJ755" s="115"/>
      <c r="AK755" s="319"/>
      <c r="AL755" s="115"/>
      <c r="AM755" s="319"/>
      <c r="AN755" s="115"/>
      <c r="AO755" s="319"/>
      <c r="AP755" s="319"/>
      <c r="AQ755" s="115"/>
      <c r="AR755" s="319"/>
      <c r="AS755" s="749" t="e">
        <f t="shared" si="1364"/>
        <v>#DIV/0!</v>
      </c>
      <c r="AT755" s="319"/>
      <c r="AU755" s="749" t="e">
        <f t="shared" si="1365"/>
        <v>#DIV/0!</v>
      </c>
      <c r="AV755" s="319"/>
      <c r="AW755" s="749" t="e">
        <f t="shared" si="1367"/>
        <v>#DIV/0!</v>
      </c>
      <c r="AX755" s="319"/>
      <c r="AY755" s="749" t="e">
        <f t="shared" si="1368"/>
        <v>#DIV/0!</v>
      </c>
      <c r="AZ755" s="319"/>
      <c r="BA755" s="749" t="e">
        <f t="shared" si="1369"/>
        <v>#DIV/0!</v>
      </c>
      <c r="BB755" s="319"/>
      <c r="BC755" s="319"/>
      <c r="BD755" s="319"/>
      <c r="BE755" s="319"/>
      <c r="BF755" s="319"/>
      <c r="BG755" s="319"/>
      <c r="BH755" s="319"/>
      <c r="BI755" s="319"/>
      <c r="BJ755" s="319"/>
      <c r="BK755" s="319"/>
      <c r="BL755" s="319"/>
      <c r="BM755" s="319"/>
      <c r="BN755" s="319"/>
      <c r="BO755" s="319"/>
      <c r="BP755" s="319"/>
      <c r="BQ755" s="319"/>
      <c r="BR755" s="319"/>
      <c r="BS755" s="319"/>
      <c r="BT755" s="319"/>
      <c r="BU755" s="319"/>
      <c r="BV755" s="319"/>
      <c r="BW755" s="319"/>
      <c r="BX755" s="319"/>
      <c r="BY755" s="319"/>
      <c r="BZ755" s="319"/>
      <c r="CE755" s="749" t="e">
        <f t="shared" si="1348"/>
        <v>#DIV/0!</v>
      </c>
    </row>
    <row r="756" spans="1:12295" s="316" customFormat="1" ht="122.25" customHeight="1" x14ac:dyDescent="0.25">
      <c r="B756" s="564" t="s">
        <v>498</v>
      </c>
      <c r="C756" s="100" t="s">
        <v>469</v>
      </c>
      <c r="D756" s="671">
        <f>I756</f>
        <v>32200</v>
      </c>
      <c r="E756" s="319"/>
      <c r="F756" s="319"/>
      <c r="G756" s="319"/>
      <c r="H756" s="319"/>
      <c r="I756" s="671">
        <v>32200</v>
      </c>
      <c r="J756" s="671">
        <f>K756-D756</f>
        <v>-32200</v>
      </c>
      <c r="K756" s="671">
        <f>U756</f>
        <v>0</v>
      </c>
      <c r="L756" s="749">
        <f t="shared" si="1359"/>
        <v>0</v>
      </c>
      <c r="M756" s="319"/>
      <c r="N756" s="115"/>
      <c r="O756" s="319"/>
      <c r="P756" s="115"/>
      <c r="Q756" s="319"/>
      <c r="R756" s="115"/>
      <c r="S756" s="319"/>
      <c r="T756" s="115"/>
      <c r="U756" s="671"/>
      <c r="V756" s="319"/>
      <c r="W756" s="319"/>
      <c r="X756" s="319"/>
      <c r="Y756" s="319"/>
      <c r="Z756" s="319"/>
      <c r="AA756" s="319"/>
      <c r="AB756" s="319"/>
      <c r="AC756" s="319"/>
      <c r="AD756" s="115"/>
      <c r="AE756" s="710">
        <v>0</v>
      </c>
      <c r="AF756" s="749">
        <f t="shared" si="1361"/>
        <v>0</v>
      </c>
      <c r="AG756" s="710"/>
      <c r="AH756" s="749">
        <v>0</v>
      </c>
      <c r="AI756" s="710"/>
      <c r="AJ756" s="734"/>
      <c r="AK756" s="710"/>
      <c r="AL756" s="734"/>
      <c r="AM756" s="710"/>
      <c r="AN756" s="734"/>
      <c r="AO756" s="710"/>
      <c r="AP756" s="710">
        <v>0</v>
      </c>
      <c r="AQ756" s="734"/>
      <c r="AR756" s="710">
        <v>0</v>
      </c>
      <c r="AS756" s="749">
        <f t="shared" si="1364"/>
        <v>0</v>
      </c>
      <c r="AT756" s="710"/>
      <c r="AU756" s="749"/>
      <c r="AV756" s="710"/>
      <c r="AW756" s="749"/>
      <c r="AX756" s="710"/>
      <c r="AY756" s="749"/>
      <c r="AZ756" s="710"/>
      <c r="BA756" s="749"/>
      <c r="BB756" s="710"/>
      <c r="BC756" s="710"/>
      <c r="BD756" s="710"/>
      <c r="BE756" s="710"/>
      <c r="BF756" s="710"/>
      <c r="BG756" s="710"/>
      <c r="BH756" s="710"/>
      <c r="BI756" s="710"/>
      <c r="BJ756" s="710"/>
      <c r="BK756" s="710"/>
      <c r="BL756" s="710"/>
      <c r="BM756" s="710"/>
      <c r="BN756" s="710">
        <v>0</v>
      </c>
      <c r="BO756" s="710"/>
      <c r="BP756" s="710"/>
      <c r="BQ756" s="710"/>
      <c r="BR756" s="710"/>
      <c r="BS756" s="710"/>
      <c r="BT756" s="710">
        <v>0</v>
      </c>
      <c r="BU756" s="710">
        <v>0</v>
      </c>
      <c r="BV756" s="319"/>
      <c r="BW756" s="319"/>
      <c r="BX756" s="319"/>
      <c r="BY756" s="319"/>
      <c r="BZ756" s="319"/>
      <c r="CE756" s="749">
        <f t="shared" si="1348"/>
        <v>0</v>
      </c>
    </row>
    <row r="757" spans="1:12295" s="316" customFormat="1" ht="45.75" hidden="1" customHeight="1" x14ac:dyDescent="0.25">
      <c r="B757" s="317"/>
      <c r="C757" s="318"/>
      <c r="D757" s="319"/>
      <c r="E757" s="319"/>
      <c r="F757" s="319"/>
      <c r="G757" s="319"/>
      <c r="H757" s="319"/>
      <c r="I757" s="319"/>
      <c r="J757" s="319"/>
      <c r="K757" s="115"/>
      <c r="L757" s="749" t="e">
        <f t="shared" si="1359"/>
        <v>#DIV/0!</v>
      </c>
      <c r="M757" s="319"/>
      <c r="N757" s="115"/>
      <c r="O757" s="319"/>
      <c r="P757" s="115"/>
      <c r="Q757" s="319"/>
      <c r="R757" s="115"/>
      <c r="S757" s="319"/>
      <c r="T757" s="115"/>
      <c r="U757" s="319"/>
      <c r="V757" s="319"/>
      <c r="W757" s="319"/>
      <c r="X757" s="319"/>
      <c r="Y757" s="319"/>
      <c r="Z757" s="319"/>
      <c r="AA757" s="319"/>
      <c r="AB757" s="319"/>
      <c r="AC757" s="319"/>
      <c r="AD757" s="115"/>
      <c r="AE757" s="319"/>
      <c r="AF757" s="749" t="e">
        <f t="shared" si="1361"/>
        <v>#DIV/0!</v>
      </c>
      <c r="AG757" s="319"/>
      <c r="AH757" s="749" t="e">
        <f t="shared" si="1362"/>
        <v>#DIV/0!</v>
      </c>
      <c r="AI757" s="319"/>
      <c r="AJ757" s="115"/>
      <c r="AK757" s="319"/>
      <c r="AL757" s="115"/>
      <c r="AM757" s="319"/>
      <c r="AN757" s="115"/>
      <c r="AO757" s="319"/>
      <c r="AP757" s="319"/>
      <c r="AQ757" s="115"/>
      <c r="AR757" s="319"/>
      <c r="AS757" s="749" t="e">
        <f t="shared" si="1364"/>
        <v>#DIV/0!</v>
      </c>
      <c r="AT757" s="319"/>
      <c r="AU757" s="749" t="e">
        <f t="shared" si="1365"/>
        <v>#DIV/0!</v>
      </c>
      <c r="AV757" s="319"/>
      <c r="AW757" s="749" t="e">
        <f t="shared" si="1367"/>
        <v>#DIV/0!</v>
      </c>
      <c r="AX757" s="319"/>
      <c r="AY757" s="749" t="e">
        <f t="shared" si="1368"/>
        <v>#DIV/0!</v>
      </c>
      <c r="AZ757" s="319"/>
      <c r="BA757" s="749" t="e">
        <f t="shared" si="1369"/>
        <v>#DIV/0!</v>
      </c>
      <c r="BB757" s="319"/>
      <c r="BC757" s="319"/>
      <c r="BD757" s="319"/>
      <c r="BE757" s="319"/>
      <c r="BF757" s="319"/>
      <c r="BG757" s="319"/>
      <c r="BH757" s="319"/>
      <c r="BI757" s="319"/>
      <c r="BJ757" s="319"/>
      <c r="BK757" s="319"/>
      <c r="BL757" s="319"/>
      <c r="BM757" s="319"/>
      <c r="BN757" s="319"/>
      <c r="BO757" s="319"/>
      <c r="BP757" s="319"/>
      <c r="BQ757" s="319"/>
      <c r="BR757" s="319"/>
      <c r="BS757" s="319"/>
      <c r="BT757" s="319"/>
      <c r="BU757" s="319"/>
      <c r="BV757" s="319"/>
      <c r="BW757" s="319"/>
      <c r="BX757" s="319"/>
      <c r="BY757" s="319"/>
      <c r="BZ757" s="319"/>
      <c r="CE757" s="749" t="e">
        <f t="shared" si="1348"/>
        <v>#DIV/0!</v>
      </c>
    </row>
    <row r="758" spans="1:12295" s="148" customFormat="1" ht="117.75" customHeight="1" x14ac:dyDescent="0.3">
      <c r="B758" s="992" t="s">
        <v>387</v>
      </c>
      <c r="C758" s="992"/>
      <c r="D758" s="670">
        <f>E758+F758+G758+H758+I758</f>
        <v>15741744.744709998</v>
      </c>
      <c r="E758" s="670">
        <f>E759+E761+E762</f>
        <v>4542952.6277800007</v>
      </c>
      <c r="F758" s="670">
        <f>F759+F761+F762</f>
        <v>2434138.8590799998</v>
      </c>
      <c r="G758" s="670">
        <f t="shared" ref="G758:AC758" si="1370">G759+G761+G762</f>
        <v>7321882.8310599998</v>
      </c>
      <c r="H758" s="670">
        <f t="shared" si="1370"/>
        <v>0</v>
      </c>
      <c r="I758" s="670">
        <f t="shared" si="1370"/>
        <v>1442770.4267899999</v>
      </c>
      <c r="J758" s="670">
        <f>K758-D758</f>
        <v>-12334674.476299997</v>
      </c>
      <c r="K758" s="670">
        <f>M758+O758+Q758+S758+U758</f>
        <v>3407070.26841</v>
      </c>
      <c r="L758" s="749">
        <f t="shared" si="1359"/>
        <v>0.21643536492706397</v>
      </c>
      <c r="M758" s="670">
        <f>M759+M761+M762</f>
        <v>1478466.5567000001</v>
      </c>
      <c r="N758" s="734"/>
      <c r="O758" s="670">
        <f>O759+O761+O762</f>
        <v>1743910.5735499999</v>
      </c>
      <c r="P758" s="734"/>
      <c r="Q758" s="670">
        <f t="shared" ref="Q758:U758" si="1371">Q759+Q761+Q762</f>
        <v>142043.53909999999</v>
      </c>
      <c r="R758" s="734"/>
      <c r="S758" s="670">
        <f t="shared" si="1371"/>
        <v>0</v>
      </c>
      <c r="T758" s="734"/>
      <c r="U758" s="670">
        <f t="shared" si="1371"/>
        <v>42649.59906</v>
      </c>
      <c r="V758" s="670" t="e">
        <f t="shared" si="1370"/>
        <v>#REF!</v>
      </c>
      <c r="W758" s="670" t="e">
        <f t="shared" si="1370"/>
        <v>#REF!</v>
      </c>
      <c r="X758" s="670" t="e">
        <f t="shared" si="1370"/>
        <v>#REF!</v>
      </c>
      <c r="Y758" s="670" t="e">
        <f t="shared" si="1370"/>
        <v>#REF!</v>
      </c>
      <c r="Z758" s="670" t="e">
        <f t="shared" si="1370"/>
        <v>#REF!</v>
      </c>
      <c r="AA758" s="670" t="e">
        <f t="shared" si="1370"/>
        <v>#REF!</v>
      </c>
      <c r="AB758" s="670" t="e">
        <f t="shared" si="1370"/>
        <v>#REF!</v>
      </c>
      <c r="AC758" s="670" t="e">
        <f t="shared" si="1370"/>
        <v>#REF!</v>
      </c>
      <c r="AD758" s="734"/>
      <c r="AE758" s="670">
        <f>AG758+AI758+AK758+AM758+AO758</f>
        <v>1409301.7724499996</v>
      </c>
      <c r="AF758" s="749">
        <f t="shared" si="1361"/>
        <v>8.9526402270218131E-2</v>
      </c>
      <c r="AG758" s="670">
        <f>AG759+AG761+AG762</f>
        <v>1054281.6304299999</v>
      </c>
      <c r="AH758" s="749">
        <f t="shared" si="1362"/>
        <v>0.23206969493432611</v>
      </c>
      <c r="AI758" s="670">
        <f>AI759+AI761+AI762</f>
        <v>11196.818939999999</v>
      </c>
      <c r="AJ758" s="734"/>
      <c r="AK758" s="670">
        <f t="shared" ref="AK758" si="1372">AK759+AK761+AK762</f>
        <v>301173.72401999997</v>
      </c>
      <c r="AL758" s="734"/>
      <c r="AM758" s="670">
        <f t="shared" ref="AM758:AO758" si="1373">AM759+AM761+AM762</f>
        <v>0</v>
      </c>
      <c r="AN758" s="734"/>
      <c r="AO758" s="670">
        <f t="shared" si="1373"/>
        <v>42649.59906</v>
      </c>
      <c r="AP758" s="670">
        <f>AR758-AE758</f>
        <v>11826033.523529999</v>
      </c>
      <c r="AQ758" s="734"/>
      <c r="AR758" s="670">
        <f>AT758+AV758+AX758+AZ758+BB758</f>
        <v>13235335.295979999</v>
      </c>
      <c r="AS758" s="749">
        <f t="shared" si="1364"/>
        <v>0.84077943777024611</v>
      </c>
      <c r="AT758" s="670">
        <f>AT759+AT761+AT762</f>
        <v>4542952.6277800007</v>
      </c>
      <c r="AU758" s="749">
        <f t="shared" si="1365"/>
        <v>1</v>
      </c>
      <c r="AV758" s="670">
        <f>AV759+AV761+AV762</f>
        <v>2434138.8590799998</v>
      </c>
      <c r="AW758" s="749">
        <f t="shared" si="1367"/>
        <v>1</v>
      </c>
      <c r="AX758" s="907">
        <f t="shared" ref="AX758:BB758" si="1374">AX759+AX761+AX762</f>
        <v>4851894.5972799994</v>
      </c>
      <c r="AY758" s="749">
        <f t="shared" si="1368"/>
        <v>0.66265668397449395</v>
      </c>
      <c r="AZ758" s="670">
        <f t="shared" si="1374"/>
        <v>0</v>
      </c>
      <c r="BA758" s="749"/>
      <c r="BB758" s="670">
        <f t="shared" si="1374"/>
        <v>1406349.21184</v>
      </c>
      <c r="BC758" s="670" t="e">
        <f>BC315+#REF!+BC559+#REF!+BC700+BC712+BC722+BC730+BC736</f>
        <v>#REF!</v>
      </c>
      <c r="BD758" s="670" t="e">
        <f>BD315+#REF!+BD559+#REF!+BD700+BD712+BD722+BD730+BD736</f>
        <v>#REF!</v>
      </c>
      <c r="BE758" s="670">
        <f>BF758+BH758+BI758+BG758</f>
        <v>500000</v>
      </c>
      <c r="BF758" s="670">
        <f>BF759+BF761+BF762</f>
        <v>500000</v>
      </c>
      <c r="BG758" s="670">
        <f t="shared" ref="BG758" si="1375">BG759+BG761+BG762</f>
        <v>0</v>
      </c>
      <c r="BH758" s="670">
        <f t="shared" ref="BH758:BI758" si="1376">BH759+BH761+BH762</f>
        <v>0</v>
      </c>
      <c r="BI758" s="670">
        <f t="shared" si="1376"/>
        <v>0</v>
      </c>
      <c r="BJ758" s="670" t="e">
        <f t="shared" ref="BJ758:BJ761" si="1377">BK758+BL758+BM758</f>
        <v>#REF!</v>
      </c>
      <c r="BK758" s="670" t="e">
        <f>BK315+#REF!+BK559+#REF!+BK700+BK712+BK722+BK730+BK736+BK523+BK747</f>
        <v>#REF!</v>
      </c>
      <c r="BL758" s="670" t="e">
        <f>BL315+#REF!+BL559+#REF!+BL700+BL712+BL722+BL730+BL736</f>
        <v>#REF!</v>
      </c>
      <c r="BM758" s="670" t="e">
        <f>BM315+#REF!+BM559+#REF!+BM700+BM712+BM722+BM730+BM736</f>
        <v>#REF!</v>
      </c>
      <c r="BN758" s="670">
        <f>BO758+BP758+BQ758+BR758+BS758</f>
        <v>2342082.0132400002</v>
      </c>
      <c r="BO758" s="670">
        <f>BO759+BO761+BO762</f>
        <v>1130982.01324</v>
      </c>
      <c r="BP758" s="670">
        <f>BP759+BP761+BP762</f>
        <v>0</v>
      </c>
      <c r="BQ758" s="670">
        <f t="shared" ref="BQ758:BS758" si="1378">BQ759+BQ761+BQ762</f>
        <v>0</v>
      </c>
      <c r="BR758" s="670">
        <f t="shared" si="1378"/>
        <v>0</v>
      </c>
      <c r="BS758" s="670">
        <f t="shared" si="1378"/>
        <v>1211100</v>
      </c>
      <c r="BT758" s="670">
        <f>BT759+BT761+BT762</f>
        <v>-200000</v>
      </c>
      <c r="BU758" s="670">
        <f>BV758+BW758+BX758+BY758+BZ758</f>
        <v>2142082.0132400002</v>
      </c>
      <c r="BV758" s="547">
        <f>BV759+BV761+BV762</f>
        <v>1130982.01324</v>
      </c>
      <c r="BW758" s="579">
        <f>BW759+BW761+BW762</f>
        <v>0</v>
      </c>
      <c r="BX758" s="547">
        <f t="shared" ref="BX758:BZ758" si="1379">BX759+BX761+BX762</f>
        <v>0</v>
      </c>
      <c r="BY758" s="547">
        <f t="shared" si="1379"/>
        <v>0</v>
      </c>
      <c r="BZ758" s="575">
        <f t="shared" si="1379"/>
        <v>1011100</v>
      </c>
      <c r="CE758" s="749">
        <f t="shared" si="1348"/>
        <v>0.97475605662985965</v>
      </c>
    </row>
    <row r="759" spans="1:12295" s="45" customFormat="1" ht="44.25" customHeight="1" x14ac:dyDescent="0.25">
      <c r="B759" s="936" t="s">
        <v>273</v>
      </c>
      <c r="C759" s="936"/>
      <c r="D759" s="665">
        <f>E759+F759+G759+H759+I759</f>
        <v>11536638.554710001</v>
      </c>
      <c r="E759" s="665">
        <f>E308</f>
        <v>4260049.3477800004</v>
      </c>
      <c r="F759" s="665">
        <f>F308</f>
        <v>2434138.8590799998</v>
      </c>
      <c r="G759" s="665">
        <f>G308</f>
        <v>3616776.6410599998</v>
      </c>
      <c r="H759" s="665">
        <f>H308</f>
        <v>0</v>
      </c>
      <c r="I759" s="665">
        <f>I573+I720+I722+I729+I746+I748+I756+I719</f>
        <v>1225673.70679</v>
      </c>
      <c r="J759" s="665">
        <f>K759-D759</f>
        <v>-8268126.1090600006</v>
      </c>
      <c r="K759" s="665">
        <f>M759+O759+Q759+S759+U759</f>
        <v>3268512.4456499997</v>
      </c>
      <c r="L759" s="749">
        <f t="shared" si="1359"/>
        <v>0.28331584023801992</v>
      </c>
      <c r="M759" s="665">
        <f>M308</f>
        <v>1339908.7339399999</v>
      </c>
      <c r="N759" s="734"/>
      <c r="O759" s="665">
        <f>O308</f>
        <v>1743910.5735499999</v>
      </c>
      <c r="P759" s="734"/>
      <c r="Q759" s="665">
        <f>Q308</f>
        <v>142043.53909999999</v>
      </c>
      <c r="R759" s="734"/>
      <c r="S759" s="665">
        <f>S308</f>
        <v>0</v>
      </c>
      <c r="T759" s="734"/>
      <c r="U759" s="734">
        <f>U573+U720+U722+U729+U746+U748+U756+U719</f>
        <v>42649.59906</v>
      </c>
      <c r="V759" s="665" t="e">
        <f t="shared" si="1286"/>
        <v>#REF!</v>
      </c>
      <c r="W759" s="665" t="e">
        <f>W316+#REF!+W559+#REF!+W700+W712+W722+W730+W736+W524+W748</f>
        <v>#REF!</v>
      </c>
      <c r="X759" s="665" t="e">
        <f>X316+#REF!+X559+#REF!+X700+X712+X722+X730+X736</f>
        <v>#REF!</v>
      </c>
      <c r="Y759" s="665" t="e">
        <f>Y316+#REF!+Y559+#REF!+Y700+Y712+Y722+Y730+Y736</f>
        <v>#REF!</v>
      </c>
      <c r="Z759" s="665" t="e">
        <f t="shared" si="1287"/>
        <v>#REF!</v>
      </c>
      <c r="AA759" s="665" t="e">
        <f>AA316+#REF!+AA559+#REF!+AA700+AA712+AA722+AA730+AA736+AA524+AA748</f>
        <v>#REF!</v>
      </c>
      <c r="AB759" s="665" t="e">
        <f>AB316+#REF!+AB559+#REF!+AB700+AB712+AB722+AB730+AB736</f>
        <v>#REF!</v>
      </c>
      <c r="AC759" s="665" t="e">
        <f>AC316+#REF!+AC559+#REF!+AC700+AC712+AC722+AC730+AC736</f>
        <v>#REF!</v>
      </c>
      <c r="AD759" s="734"/>
      <c r="AE759" s="665">
        <f>SUM(AG759:AO759)</f>
        <v>1196839.9088071641</v>
      </c>
      <c r="AF759" s="749">
        <f t="shared" si="1361"/>
        <v>0.10374251590976097</v>
      </c>
      <c r="AG759" s="665">
        <f>AG308</f>
        <v>922288.60263999994</v>
      </c>
      <c r="AH759" s="749">
        <f t="shared" si="1362"/>
        <v>0.21649716408112116</v>
      </c>
      <c r="AI759" s="665">
        <f>AI308</f>
        <v>11196.818939999999</v>
      </c>
      <c r="AJ759" s="734"/>
      <c r="AK759" s="665">
        <f>AK308</f>
        <v>220704.67166999998</v>
      </c>
      <c r="AL759" s="734"/>
      <c r="AM759" s="665">
        <f>AM308</f>
        <v>0</v>
      </c>
      <c r="AN759" s="734"/>
      <c r="AO759" s="665">
        <f>AO573+AO720+AO722+AO729+AO746+AO748</f>
        <v>42649.59906</v>
      </c>
      <c r="AP759" s="665">
        <f>AR759-AE759</f>
        <v>7860485.0222728364</v>
      </c>
      <c r="AQ759" s="734"/>
      <c r="AR759" s="665">
        <f>AT759+AV759+AX759+AZ759+BB759</f>
        <v>9057324.9310800005</v>
      </c>
      <c r="AS759" s="749">
        <f t="shared" si="1364"/>
        <v>0.78509219892151472</v>
      </c>
      <c r="AT759" s="665">
        <f>AT308</f>
        <v>4260049.3477800004</v>
      </c>
      <c r="AU759" s="749">
        <f t="shared" si="1365"/>
        <v>1</v>
      </c>
      <c r="AV759" s="665">
        <f>AV308</f>
        <v>2434138.8590799998</v>
      </c>
      <c r="AW759" s="749">
        <f t="shared" si="1367"/>
        <v>1</v>
      </c>
      <c r="AX759" s="665">
        <f>AX308</f>
        <v>1170507.2604199997</v>
      </c>
      <c r="AY759" s="749">
        <f t="shared" si="1368"/>
        <v>0.32363271956903289</v>
      </c>
      <c r="AZ759" s="665">
        <f>AZ308</f>
        <v>0</v>
      </c>
      <c r="BA759" s="749"/>
      <c r="BB759" s="665">
        <f>BB573+BB720+BB722+BB729+BB746+BB748</f>
        <v>1192629.4638</v>
      </c>
      <c r="BC759" s="665" t="e">
        <f>BC316+#REF!+BC559+#REF!+BC700+BC712+BC722+BC730+BC736</f>
        <v>#REF!</v>
      </c>
      <c r="BD759" s="665" t="e">
        <f>BD316+#REF!+BD559+#REF!+BD700+BD712+BD722+BD730+BD736</f>
        <v>#REF!</v>
      </c>
      <c r="BE759" s="665">
        <f>BF759+BH759+BI759+BG759</f>
        <v>500000</v>
      </c>
      <c r="BF759" s="665">
        <f>BF308</f>
        <v>500000</v>
      </c>
      <c r="BG759" s="665">
        <f>BG308</f>
        <v>0</v>
      </c>
      <c r="BH759" s="665">
        <f>BH308</f>
        <v>0</v>
      </c>
      <c r="BI759" s="665">
        <f>BI559+BI717</f>
        <v>0</v>
      </c>
      <c r="BJ759" s="665" t="e">
        <f t="shared" si="1377"/>
        <v>#REF!</v>
      </c>
      <c r="BK759" s="665" t="e">
        <f>BK316+#REF!+BK559+#REF!+BK700+BK712+BK722+BK730+BK736+BK524+BK748</f>
        <v>#REF!</v>
      </c>
      <c r="BL759" s="665" t="e">
        <f>BL316+#REF!+BL559+#REF!+BL700+BL712+BL722+BL730+BL736</f>
        <v>#REF!</v>
      </c>
      <c r="BM759" s="665" t="e">
        <f>BM316+#REF!+BM559+#REF!+BM700+BM712+BM722+BM730+BM736</f>
        <v>#REF!</v>
      </c>
      <c r="BN759" s="665">
        <f>BO759+BP759+BQ759+BR759+BS759</f>
        <v>1842082.01324</v>
      </c>
      <c r="BO759" s="665">
        <f>BO308</f>
        <v>630982.01324</v>
      </c>
      <c r="BP759" s="665">
        <f>BP308</f>
        <v>0</v>
      </c>
      <c r="BQ759" s="665">
        <f>BQ308</f>
        <v>0</v>
      </c>
      <c r="BR759" s="665">
        <f>BR308</f>
        <v>0</v>
      </c>
      <c r="BS759" s="665">
        <f>BS573+BS720+BS722+BS729+BS746+BS748</f>
        <v>1211100</v>
      </c>
      <c r="BT759" s="665">
        <f>BU759-BN759</f>
        <v>-200000</v>
      </c>
      <c r="BU759" s="665">
        <f>BV759+BW759+BX759+BY759+BZ759</f>
        <v>1642082.01324</v>
      </c>
      <c r="BV759" s="542">
        <f>BV308</f>
        <v>630982.01324</v>
      </c>
      <c r="BW759" s="581">
        <f>BW308</f>
        <v>0</v>
      </c>
      <c r="BX759" s="542">
        <f>BX308</f>
        <v>0</v>
      </c>
      <c r="BY759" s="542">
        <f>BY308</f>
        <v>0</v>
      </c>
      <c r="BZ759" s="574">
        <f>BZ573+BZ720+BZ722+BZ729+BZ746+BZ748</f>
        <v>1011100</v>
      </c>
      <c r="CE759" s="749">
        <f t="shared" si="1348"/>
        <v>0.9730399348481239</v>
      </c>
    </row>
    <row r="760" spans="1:12295" s="23" customFormat="1" ht="77.25" hidden="1" customHeight="1" x14ac:dyDescent="0.25">
      <c r="B760" s="939" t="s">
        <v>274</v>
      </c>
      <c r="C760" s="939"/>
      <c r="D760" s="103" t="e">
        <f>#REF!+D317</f>
        <v>#REF!</v>
      </c>
      <c r="E760" s="103" t="e">
        <f>#REF!+E317</f>
        <v>#REF!</v>
      </c>
      <c r="F760" s="103"/>
      <c r="G760" s="103"/>
      <c r="H760" s="103" t="e">
        <f>#REF!+H317</f>
        <v>#REF!</v>
      </c>
      <c r="I760" s="103" t="e">
        <f>#REF!+I317</f>
        <v>#REF!</v>
      </c>
      <c r="J760" s="103"/>
      <c r="K760" s="115" t="e">
        <f>#REF!+K317</f>
        <v>#REF!</v>
      </c>
      <c r="L760" s="749" t="e">
        <f t="shared" si="1359"/>
        <v>#REF!</v>
      </c>
      <c r="M760" s="103" t="e">
        <f>#REF!+M317</f>
        <v>#REF!</v>
      </c>
      <c r="N760" s="115"/>
      <c r="O760" s="103"/>
      <c r="P760" s="115"/>
      <c r="Q760" s="103"/>
      <c r="R760" s="115"/>
      <c r="S760" s="103" t="e">
        <f>#REF!+S317</f>
        <v>#REF!</v>
      </c>
      <c r="T760" s="115"/>
      <c r="U760" s="103" t="e">
        <f>#REF!+U317</f>
        <v>#REF!</v>
      </c>
      <c r="V760" s="43" t="e">
        <f t="shared" si="1286"/>
        <v>#REF!</v>
      </c>
      <c r="W760" s="103" t="e">
        <f>#REF!+W317</f>
        <v>#REF!</v>
      </c>
      <c r="X760" s="103" t="e">
        <f>#REF!+X317</f>
        <v>#REF!</v>
      </c>
      <c r="Y760" s="103" t="e">
        <f>#REF!+Y317</f>
        <v>#REF!</v>
      </c>
      <c r="Z760" s="103" t="e">
        <f t="shared" si="1287"/>
        <v>#REF!</v>
      </c>
      <c r="AA760" s="103" t="e">
        <f>#REF!+AA317</f>
        <v>#REF!</v>
      </c>
      <c r="AB760" s="103" t="e">
        <f>#REF!+AB317</f>
        <v>#REF!</v>
      </c>
      <c r="AC760" s="103" t="e">
        <f>#REF!+AC317</f>
        <v>#REF!</v>
      </c>
      <c r="AD760" s="115"/>
      <c r="AE760" s="103" t="e">
        <f>#REF!+AE317</f>
        <v>#REF!</v>
      </c>
      <c r="AF760" s="749" t="e">
        <f t="shared" si="1361"/>
        <v>#REF!</v>
      </c>
      <c r="AG760" s="103" t="e">
        <f>#REF!+AG317</f>
        <v>#REF!</v>
      </c>
      <c r="AH760" s="749" t="e">
        <f t="shared" si="1362"/>
        <v>#REF!</v>
      </c>
      <c r="AI760" s="103"/>
      <c r="AJ760" s="115"/>
      <c r="AK760" s="103"/>
      <c r="AL760" s="115"/>
      <c r="AM760" s="103" t="e">
        <f>#REF!+AM317</f>
        <v>#REF!</v>
      </c>
      <c r="AN760" s="115"/>
      <c r="AO760" s="103" t="e">
        <f>#REF!+AO317</f>
        <v>#REF!</v>
      </c>
      <c r="AP760" s="103"/>
      <c r="AQ760" s="115"/>
      <c r="AR760" s="103" t="e">
        <f>#REF!+AR317</f>
        <v>#REF!</v>
      </c>
      <c r="AS760" s="749" t="e">
        <f t="shared" si="1364"/>
        <v>#REF!</v>
      </c>
      <c r="AT760" s="103" t="e">
        <f>#REF!+AT317</f>
        <v>#REF!</v>
      </c>
      <c r="AU760" s="749" t="e">
        <f t="shared" si="1365"/>
        <v>#REF!</v>
      </c>
      <c r="AV760" s="103"/>
      <c r="AW760" s="749" t="e">
        <f t="shared" si="1367"/>
        <v>#DIV/0!</v>
      </c>
      <c r="AX760" s="103"/>
      <c r="AY760" s="749" t="e">
        <f t="shared" si="1368"/>
        <v>#DIV/0!</v>
      </c>
      <c r="AZ760" s="103" t="e">
        <f>#REF!+AZ317</f>
        <v>#REF!</v>
      </c>
      <c r="BA760" s="749"/>
      <c r="BB760" s="103" t="e">
        <f>#REF!+BB317</f>
        <v>#REF!</v>
      </c>
      <c r="BC760" s="103" t="e">
        <f>#REF!+BC317</f>
        <v>#REF!</v>
      </c>
      <c r="BD760" s="103" t="e">
        <f>#REF!+BD317</f>
        <v>#REF!</v>
      </c>
      <c r="BE760" s="103" t="e">
        <f>#REF!+BE317</f>
        <v>#REF!</v>
      </c>
      <c r="BF760" s="103" t="e">
        <f>#REF!+BF317</f>
        <v>#REF!</v>
      </c>
      <c r="BG760" s="103"/>
      <c r="BH760" s="103" t="e">
        <f>#REF!+BH317</f>
        <v>#REF!</v>
      </c>
      <c r="BI760" s="103" t="e">
        <f>#REF!+BI317</f>
        <v>#REF!</v>
      </c>
      <c r="BJ760" s="103" t="e">
        <f t="shared" si="1377"/>
        <v>#REF!</v>
      </c>
      <c r="BK760" s="103" t="e">
        <f>#REF!+BK317</f>
        <v>#REF!</v>
      </c>
      <c r="BL760" s="103" t="e">
        <f>#REF!+BL317</f>
        <v>#REF!</v>
      </c>
      <c r="BM760" s="103" t="e">
        <f>#REF!+BM317</f>
        <v>#REF!</v>
      </c>
      <c r="BN760" s="103" t="e">
        <f>#REF!+BN317</f>
        <v>#REF!</v>
      </c>
      <c r="BO760" s="103" t="e">
        <f>#REF!+BO317</f>
        <v>#REF!</v>
      </c>
      <c r="BP760" s="103"/>
      <c r="BQ760" s="103"/>
      <c r="BR760" s="103" t="e">
        <f>#REF!+BR317</f>
        <v>#REF!</v>
      </c>
      <c r="BS760" s="103" t="e">
        <f>#REF!+BS317</f>
        <v>#REF!</v>
      </c>
      <c r="BT760" s="103"/>
      <c r="BU760" s="103" t="e">
        <f>#REF!+BU317</f>
        <v>#REF!</v>
      </c>
      <c r="BV760" s="103" t="e">
        <f>#REF!+BV317</f>
        <v>#REF!</v>
      </c>
      <c r="BW760" s="103"/>
      <c r="BX760" s="103"/>
      <c r="BY760" s="103" t="e">
        <f>#REF!+BY317</f>
        <v>#REF!</v>
      </c>
      <c r="BZ760" s="103" t="e">
        <f>#REF!+BZ317</f>
        <v>#REF!</v>
      </c>
      <c r="CE760" s="749" t="e">
        <f t="shared" si="1348"/>
        <v>#REF!</v>
      </c>
    </row>
    <row r="761" spans="1:12295" s="194" customFormat="1" ht="40.5" customHeight="1" x14ac:dyDescent="0.25">
      <c r="B761" s="920" t="s">
        <v>277</v>
      </c>
      <c r="C761" s="920"/>
      <c r="D761" s="195">
        <f>E761+H761+I761+G761</f>
        <v>3705106.19</v>
      </c>
      <c r="E761" s="195">
        <f>E314</f>
        <v>0</v>
      </c>
      <c r="F761" s="195">
        <f>F314</f>
        <v>0</v>
      </c>
      <c r="G761" s="195">
        <f>G314</f>
        <v>3705106.19</v>
      </c>
      <c r="H761" s="195">
        <f>H314</f>
        <v>0</v>
      </c>
      <c r="I761" s="195">
        <v>0</v>
      </c>
      <c r="J761" s="195">
        <f>J309</f>
        <v>-3705106.19</v>
      </c>
      <c r="K761" s="195">
        <f>M761+S761+U761+Q761</f>
        <v>0</v>
      </c>
      <c r="L761" s="749">
        <f t="shared" si="1359"/>
        <v>0</v>
      </c>
      <c r="M761" s="195">
        <f>M314</f>
        <v>0</v>
      </c>
      <c r="N761" s="115"/>
      <c r="O761" s="195"/>
      <c r="P761" s="115"/>
      <c r="Q761" s="195">
        <f>Q314</f>
        <v>0</v>
      </c>
      <c r="R761" s="115"/>
      <c r="S761" s="195">
        <f>S314</f>
        <v>0</v>
      </c>
      <c r="T761" s="115"/>
      <c r="U761" s="195">
        <v>0</v>
      </c>
      <c r="V761" s="43">
        <f t="shared" si="1286"/>
        <v>0</v>
      </c>
      <c r="W761" s="195">
        <f>W525</f>
        <v>0</v>
      </c>
      <c r="X761" s="195">
        <f>X525</f>
        <v>0</v>
      </c>
      <c r="Y761" s="195">
        <f>Y525</f>
        <v>0</v>
      </c>
      <c r="Z761" s="195">
        <f t="shared" si="1287"/>
        <v>0</v>
      </c>
      <c r="AA761" s="195">
        <f>AA525</f>
        <v>0</v>
      </c>
      <c r="AB761" s="195">
        <f>AB525</f>
        <v>0</v>
      </c>
      <c r="AC761" s="195">
        <f>AC525</f>
        <v>0</v>
      </c>
      <c r="AD761" s="115"/>
      <c r="AE761" s="195">
        <f>AE314</f>
        <v>80469.052349999998</v>
      </c>
      <c r="AF761" s="749">
        <f t="shared" si="1361"/>
        <v>2.1718419992167618E-2</v>
      </c>
      <c r="AG761" s="195">
        <f>AG314</f>
        <v>0</v>
      </c>
      <c r="AH761" s="749">
        <v>0</v>
      </c>
      <c r="AI761" s="195"/>
      <c r="AJ761" s="115"/>
      <c r="AK761" s="195">
        <f>AK314</f>
        <v>80469.052349999998</v>
      </c>
      <c r="AL761" s="115"/>
      <c r="AM761" s="195">
        <f>AM314</f>
        <v>0</v>
      </c>
      <c r="AN761" s="115"/>
      <c r="AO761" s="195">
        <f>AO749</f>
        <v>0</v>
      </c>
      <c r="AP761" s="195">
        <f>AR761-AE761</f>
        <v>3600918.2845100001</v>
      </c>
      <c r="AQ761" s="115"/>
      <c r="AR761" s="195">
        <f>AT761+AZ761+BB761+AX761</f>
        <v>3681387.3368600002</v>
      </c>
      <c r="AS761" s="749">
        <f t="shared" si="1364"/>
        <v>0.99359833377946993</v>
      </c>
      <c r="AT761" s="195">
        <f>AT314</f>
        <v>0</v>
      </c>
      <c r="AU761" s="749"/>
      <c r="AV761" s="195"/>
      <c r="AW761" s="749"/>
      <c r="AX761" s="195">
        <f>AX314</f>
        <v>3681387.3368600002</v>
      </c>
      <c r="AY761" s="749">
        <f t="shared" si="1368"/>
        <v>0.99359833377946993</v>
      </c>
      <c r="AZ761" s="195">
        <f>AZ314</f>
        <v>0</v>
      </c>
      <c r="BA761" s="749"/>
      <c r="BB761" s="195">
        <v>0</v>
      </c>
      <c r="BC761" s="195">
        <f>BC525</f>
        <v>0</v>
      </c>
      <c r="BD761" s="195">
        <f>BD525</f>
        <v>0</v>
      </c>
      <c r="BE761" s="195">
        <f>BF761+BH761+BI761+BG761</f>
        <v>0</v>
      </c>
      <c r="BF761" s="195">
        <f>BF314</f>
        <v>0</v>
      </c>
      <c r="BG761" s="195">
        <f>BG314</f>
        <v>0</v>
      </c>
      <c r="BH761" s="195">
        <f>BH314</f>
        <v>0</v>
      </c>
      <c r="BI761" s="195">
        <f>BI314</f>
        <v>0</v>
      </c>
      <c r="BJ761" s="195">
        <f t="shared" si="1377"/>
        <v>0</v>
      </c>
      <c r="BK761" s="195">
        <f>BK525</f>
        <v>0</v>
      </c>
      <c r="BL761" s="195">
        <f>BL525</f>
        <v>0</v>
      </c>
      <c r="BM761" s="195">
        <f>BM525</f>
        <v>0</v>
      </c>
      <c r="BN761" s="195">
        <f>BO761+BR761+BS761+BQ761</f>
        <v>0</v>
      </c>
      <c r="BO761" s="195">
        <f>BO314</f>
        <v>0</v>
      </c>
      <c r="BP761" s="195"/>
      <c r="BQ761" s="195">
        <f>BQ314</f>
        <v>0</v>
      </c>
      <c r="BR761" s="195">
        <f>BR314</f>
        <v>0</v>
      </c>
      <c r="BS761" s="195">
        <f>BS749</f>
        <v>0</v>
      </c>
      <c r="BT761" s="195">
        <f>BT309</f>
        <v>0</v>
      </c>
      <c r="BU761" s="195">
        <f>BV761+BY761+BZ761+BX761</f>
        <v>0</v>
      </c>
      <c r="BV761" s="195">
        <f>BV314</f>
        <v>0</v>
      </c>
      <c r="BW761" s="195"/>
      <c r="BX761" s="195">
        <f>BX314</f>
        <v>0</v>
      </c>
      <c r="BY761" s="195">
        <f>BY314</f>
        <v>0</v>
      </c>
      <c r="BZ761" s="195">
        <f>BZ749</f>
        <v>0</v>
      </c>
      <c r="CE761" s="749">
        <v>0</v>
      </c>
    </row>
    <row r="762" spans="1:12295" s="314" customFormat="1" ht="47.25" customHeight="1" x14ac:dyDescent="0.25">
      <c r="B762" s="941" t="s">
        <v>417</v>
      </c>
      <c r="C762" s="942"/>
      <c r="D762" s="319">
        <f>E762+H762+I762+G762</f>
        <v>500000</v>
      </c>
      <c r="E762" s="319">
        <f>E749</f>
        <v>282903.28000000003</v>
      </c>
      <c r="F762" s="319">
        <f>F749</f>
        <v>0</v>
      </c>
      <c r="G762" s="319">
        <f t="shared" ref="G762:I762" si="1380">G749</f>
        <v>0</v>
      </c>
      <c r="H762" s="319">
        <f t="shared" si="1380"/>
        <v>0</v>
      </c>
      <c r="I762" s="319">
        <f t="shared" si="1380"/>
        <v>217096.72</v>
      </c>
      <c r="J762" s="319">
        <f>K762-D762</f>
        <v>-361442.17723999999</v>
      </c>
      <c r="K762" s="319">
        <f>M762+Q762+S762+U762</f>
        <v>138557.82276000001</v>
      </c>
      <c r="L762" s="749">
        <f t="shared" si="1359"/>
        <v>0.27711564552000001</v>
      </c>
      <c r="M762" s="319">
        <f>M749</f>
        <v>138557.82276000001</v>
      </c>
      <c r="N762" s="115"/>
      <c r="O762" s="319"/>
      <c r="P762" s="115"/>
      <c r="Q762" s="319">
        <f t="shared" ref="Q762:U762" si="1381">Q749</f>
        <v>0</v>
      </c>
      <c r="R762" s="115"/>
      <c r="S762" s="319">
        <f t="shared" si="1381"/>
        <v>0</v>
      </c>
      <c r="T762" s="115"/>
      <c r="U762" s="319">
        <f t="shared" si="1381"/>
        <v>0</v>
      </c>
      <c r="V762" s="319">
        <f>W762</f>
        <v>0</v>
      </c>
      <c r="W762" s="319">
        <f>W749</f>
        <v>0</v>
      </c>
      <c r="X762" s="319">
        <f t="shared" ref="X762:Y762" si="1382">X749</f>
        <v>0</v>
      </c>
      <c r="Y762" s="319">
        <f t="shared" si="1382"/>
        <v>0</v>
      </c>
      <c r="Z762" s="319">
        <f>AA762</f>
        <v>346117.6</v>
      </c>
      <c r="AA762" s="319">
        <f>AA749</f>
        <v>346117.6</v>
      </c>
      <c r="AB762" s="319">
        <f t="shared" ref="AB762:AC762" si="1383">AB749</f>
        <v>0</v>
      </c>
      <c r="AC762" s="319">
        <f t="shared" si="1383"/>
        <v>0</v>
      </c>
      <c r="AD762" s="115"/>
      <c r="AE762" s="319">
        <f>AE749</f>
        <v>131993.02778999999</v>
      </c>
      <c r="AF762" s="749">
        <f t="shared" si="1361"/>
        <v>0.26398605557999999</v>
      </c>
      <c r="AG762" s="319">
        <f>AG749</f>
        <v>131993.02778999999</v>
      </c>
      <c r="AH762" s="749">
        <f t="shared" si="1362"/>
        <v>0.46656591535453384</v>
      </c>
      <c r="AI762" s="319"/>
      <c r="AJ762" s="115"/>
      <c r="AK762" s="319">
        <f t="shared" ref="AK762" si="1384">AK749</f>
        <v>0</v>
      </c>
      <c r="AL762" s="115"/>
      <c r="AM762" s="319">
        <f t="shared" ref="AM762:AO762" si="1385">AM749</f>
        <v>0</v>
      </c>
      <c r="AN762" s="115"/>
      <c r="AO762" s="319">
        <f t="shared" si="1385"/>
        <v>0</v>
      </c>
      <c r="AP762" s="319">
        <f>AR762-AE762</f>
        <v>364630.00025000004</v>
      </c>
      <c r="AQ762" s="115"/>
      <c r="AR762" s="319">
        <f>AT762+AZ762+BB762+AX762</f>
        <v>496623.02804</v>
      </c>
      <c r="AS762" s="749">
        <f t="shared" si="1364"/>
        <v>0.99324605608000005</v>
      </c>
      <c r="AT762" s="319">
        <f>AT749</f>
        <v>282903.28000000003</v>
      </c>
      <c r="AU762" s="749">
        <f t="shared" si="1365"/>
        <v>1</v>
      </c>
      <c r="AV762" s="319"/>
      <c r="AW762" s="749"/>
      <c r="AX762" s="319">
        <f t="shared" ref="AX762:BB762" si="1386">AX749</f>
        <v>0</v>
      </c>
      <c r="AY762" s="749"/>
      <c r="AZ762" s="319">
        <f t="shared" si="1386"/>
        <v>0</v>
      </c>
      <c r="BA762" s="749"/>
      <c r="BB762" s="319">
        <f t="shared" si="1386"/>
        <v>213719.74804000001</v>
      </c>
      <c r="BC762" s="319">
        <v>0</v>
      </c>
      <c r="BD762" s="319">
        <v>0</v>
      </c>
      <c r="BE762" s="319">
        <f>BF762+BH762+BI762+BG762</f>
        <v>0</v>
      </c>
      <c r="BF762" s="319">
        <f>BF749</f>
        <v>0</v>
      </c>
      <c r="BG762" s="319">
        <f t="shared" ref="BG762:BI762" si="1387">BG749</f>
        <v>0</v>
      </c>
      <c r="BH762" s="319">
        <f t="shared" si="1387"/>
        <v>0</v>
      </c>
      <c r="BI762" s="319">
        <f t="shared" si="1387"/>
        <v>0</v>
      </c>
      <c r="BJ762" s="319">
        <f>BK762</f>
        <v>0</v>
      </c>
      <c r="BK762" s="319">
        <f>BK749</f>
        <v>0</v>
      </c>
      <c r="BL762" s="319">
        <v>0</v>
      </c>
      <c r="BM762" s="319">
        <v>0</v>
      </c>
      <c r="BN762" s="319">
        <f>BO762+BR762+BS762+BQ762</f>
        <v>500000</v>
      </c>
      <c r="BO762" s="319">
        <f>BO749</f>
        <v>500000</v>
      </c>
      <c r="BP762" s="319"/>
      <c r="BQ762" s="319">
        <f t="shared" ref="BQ762:BS762" si="1388">BQ749</f>
        <v>0</v>
      </c>
      <c r="BR762" s="319">
        <f t="shared" si="1388"/>
        <v>0</v>
      </c>
      <c r="BS762" s="319">
        <f t="shared" si="1388"/>
        <v>0</v>
      </c>
      <c r="BT762" s="319">
        <f>BT749</f>
        <v>0</v>
      </c>
      <c r="BU762" s="319">
        <f>BV762+BY762+BZ762+BX762</f>
        <v>500000</v>
      </c>
      <c r="BV762" s="319">
        <f>BV749</f>
        <v>500000</v>
      </c>
      <c r="BW762" s="319"/>
      <c r="BX762" s="319">
        <f t="shared" ref="BX762:BZ762" si="1389">BX749</f>
        <v>0</v>
      </c>
      <c r="BY762" s="319">
        <f t="shared" si="1389"/>
        <v>0</v>
      </c>
      <c r="BZ762" s="319">
        <f t="shared" si="1389"/>
        <v>0</v>
      </c>
      <c r="CE762" s="749">
        <f t="shared" si="1348"/>
        <v>0.9844448503874218</v>
      </c>
    </row>
    <row r="763" spans="1:12295" s="562" customFormat="1" ht="50.25" customHeight="1" x14ac:dyDescent="0.25">
      <c r="B763" s="919" t="s">
        <v>553</v>
      </c>
      <c r="C763" s="919"/>
      <c r="D763" s="130">
        <f>I763</f>
        <v>1410570.4267899999</v>
      </c>
      <c r="E763" s="130">
        <f>E722+E559</f>
        <v>0</v>
      </c>
      <c r="F763" s="130">
        <f>F722+F559</f>
        <v>0</v>
      </c>
      <c r="G763" s="130">
        <f>G722+G559</f>
        <v>0</v>
      </c>
      <c r="H763" s="130">
        <f>H722+H559</f>
        <v>0</v>
      </c>
      <c r="I763" s="130">
        <f>I573+I722+I729+I747</f>
        <v>1410570.4267899999</v>
      </c>
      <c r="J763" s="130">
        <f>U763-I763</f>
        <v>-1367920.82773</v>
      </c>
      <c r="K763" s="130">
        <f>U763</f>
        <v>42649.59906</v>
      </c>
      <c r="L763" s="749">
        <f t="shared" si="1359"/>
        <v>3.0235710496963015E-2</v>
      </c>
      <c r="M763" s="130">
        <f>M722+M559</f>
        <v>0</v>
      </c>
      <c r="N763" s="734"/>
      <c r="O763" s="130"/>
      <c r="P763" s="734"/>
      <c r="Q763" s="130">
        <f>Q722+Q559</f>
        <v>0</v>
      </c>
      <c r="R763" s="734"/>
      <c r="S763" s="130">
        <f>S722+S559</f>
        <v>0</v>
      </c>
      <c r="T763" s="734"/>
      <c r="U763" s="130">
        <f>U573+U722+U729+U747</f>
        <v>42649.59906</v>
      </c>
      <c r="V763" s="130">
        <f t="shared" si="1286"/>
        <v>-162445.69209999999</v>
      </c>
      <c r="W763" s="130"/>
      <c r="X763" s="130"/>
      <c r="Y763" s="130">
        <f>Y722+Y559+Y753</f>
        <v>-162445.69209999999</v>
      </c>
      <c r="Z763" s="130" t="e">
        <f>Z722+Z559</f>
        <v>#REF!</v>
      </c>
      <c r="AA763" s="130"/>
      <c r="AB763" s="130"/>
      <c r="AC763" s="130" t="e">
        <f>AC722+AC559+AC753</f>
        <v>#REF!</v>
      </c>
      <c r="AD763" s="734"/>
      <c r="AE763" s="130">
        <f>AO763</f>
        <v>42649.59906</v>
      </c>
      <c r="AF763" s="749">
        <f t="shared" si="1361"/>
        <v>3.0235710496963015E-2</v>
      </c>
      <c r="AG763" s="130">
        <f>AG722+AG559</f>
        <v>0</v>
      </c>
      <c r="AH763" s="749">
        <v>0</v>
      </c>
      <c r="AI763" s="130"/>
      <c r="AJ763" s="734"/>
      <c r="AK763" s="130">
        <f>AK722+AK559</f>
        <v>0</v>
      </c>
      <c r="AL763" s="734"/>
      <c r="AM763" s="130">
        <f>AM722+AM559</f>
        <v>0</v>
      </c>
      <c r="AN763" s="734"/>
      <c r="AO763" s="130">
        <f>AO573+AO722+AO729+AO747</f>
        <v>42649.59906</v>
      </c>
      <c r="AP763" s="130">
        <f>BB763-AO763</f>
        <v>1363699.6127800001</v>
      </c>
      <c r="AQ763" s="734"/>
      <c r="AR763" s="130">
        <f>BB763</f>
        <v>1406349.21184</v>
      </c>
      <c r="AS763" s="749">
        <f t="shared" si="1364"/>
        <v>0.99700744119554097</v>
      </c>
      <c r="AT763" s="130">
        <f>AT722+AT559</f>
        <v>0</v>
      </c>
      <c r="AU763" s="749"/>
      <c r="AV763" s="130"/>
      <c r="AW763" s="749"/>
      <c r="AX763" s="130">
        <f>AX722+AX559</f>
        <v>0</v>
      </c>
      <c r="AY763" s="749"/>
      <c r="AZ763" s="130">
        <f>AZ722+AZ559</f>
        <v>0</v>
      </c>
      <c r="BA763" s="749"/>
      <c r="BB763" s="130">
        <f>BB573+BB722+BB729+BB747</f>
        <v>1406349.21184</v>
      </c>
      <c r="BC763" s="130">
        <f>BC722+BC559</f>
        <v>0</v>
      </c>
      <c r="BD763" s="130">
        <f>BD722+BD559</f>
        <v>0</v>
      </c>
      <c r="BE763" s="130">
        <f>BE722+BE559+BE753+BG763</f>
        <v>0</v>
      </c>
      <c r="BF763" s="130">
        <f>BF722+BF559</f>
        <v>0</v>
      </c>
      <c r="BG763" s="130">
        <f>BG722+BG559</f>
        <v>0</v>
      </c>
      <c r="BH763" s="130">
        <f>BH722+BH559</f>
        <v>0</v>
      </c>
      <c r="BI763" s="130">
        <f>BI722+BI559</f>
        <v>0</v>
      </c>
      <c r="BJ763" s="130">
        <f t="shared" ref="BJ763" si="1390">BK763+BL763+BM763</f>
        <v>0</v>
      </c>
      <c r="BK763" s="130">
        <f>BK722+BK559</f>
        <v>0</v>
      </c>
      <c r="BL763" s="130">
        <f>BL722+BL559</f>
        <v>0</v>
      </c>
      <c r="BM763" s="130">
        <f>BM722+BM559+BM753</f>
        <v>0</v>
      </c>
      <c r="BN763" s="130">
        <f>BS763</f>
        <v>1211100</v>
      </c>
      <c r="BO763" s="130">
        <f>BO722+BO559</f>
        <v>0</v>
      </c>
      <c r="BP763" s="130"/>
      <c r="BQ763" s="130">
        <f>BQ722+BQ559</f>
        <v>0</v>
      </c>
      <c r="BR763" s="130">
        <f>BR722+BR559</f>
        <v>0</v>
      </c>
      <c r="BS763" s="130">
        <f>BS759</f>
        <v>1211100</v>
      </c>
      <c r="BT763" s="130">
        <f>BZ763-BS763</f>
        <v>-200000</v>
      </c>
      <c r="BU763" s="130">
        <f>BZ763</f>
        <v>1011100</v>
      </c>
      <c r="BV763" s="130">
        <f>BV722+BV559</f>
        <v>0</v>
      </c>
      <c r="BW763" s="130"/>
      <c r="BX763" s="130">
        <f>BX722+BX559</f>
        <v>0</v>
      </c>
      <c r="BY763" s="130">
        <f>BY722+BY559</f>
        <v>0</v>
      </c>
      <c r="BZ763" s="130">
        <f>BZ759</f>
        <v>1011100</v>
      </c>
      <c r="CE763" s="749">
        <f t="shared" si="1348"/>
        <v>0.99700744119554097</v>
      </c>
    </row>
    <row r="764" spans="1:12295" s="25" customFormat="1" ht="57.75" hidden="1" customHeight="1" x14ac:dyDescent="0.25">
      <c r="B764" s="943" t="s">
        <v>188</v>
      </c>
      <c r="C764" s="943"/>
      <c r="D764" s="943"/>
      <c r="E764" s="943"/>
      <c r="F764" s="943"/>
      <c r="G764" s="943"/>
      <c r="H764" s="943"/>
      <c r="I764" s="943"/>
      <c r="J764" s="943"/>
      <c r="K764" s="943"/>
      <c r="L764" s="943"/>
      <c r="M764" s="943"/>
      <c r="N764" s="943"/>
      <c r="O764" s="943"/>
      <c r="P764" s="943"/>
      <c r="Q764" s="943"/>
      <c r="R764" s="943"/>
      <c r="S764" s="943"/>
      <c r="T764" s="943"/>
      <c r="U764" s="943"/>
      <c r="V764" s="943"/>
      <c r="W764" s="943"/>
      <c r="X764" s="943"/>
      <c r="Y764" s="943"/>
      <c r="Z764" s="943"/>
      <c r="AA764" s="943"/>
      <c r="AB764" s="943"/>
      <c r="AC764" s="943"/>
      <c r="AD764" s="943"/>
      <c r="AE764" s="943"/>
      <c r="AF764" s="943"/>
      <c r="AG764" s="943"/>
      <c r="AH764" s="943"/>
      <c r="AI764" s="943"/>
      <c r="AJ764" s="943"/>
      <c r="AK764" s="943"/>
      <c r="AL764" s="943"/>
      <c r="AM764" s="943"/>
      <c r="AN764" s="943"/>
      <c r="AO764" s="943"/>
      <c r="AP764" s="943"/>
      <c r="AQ764" s="943"/>
      <c r="AR764" s="943"/>
      <c r="AS764" s="943"/>
      <c r="AT764" s="943"/>
      <c r="AU764" s="943"/>
      <c r="AV764" s="943"/>
      <c r="AW764" s="943"/>
      <c r="AX764" s="943"/>
      <c r="AY764" s="943"/>
      <c r="AZ764" s="943"/>
      <c r="BA764" s="943"/>
      <c r="BB764" s="943"/>
      <c r="BC764" s="943"/>
      <c r="BD764" s="943"/>
      <c r="BE764" s="943"/>
      <c r="BF764" s="943"/>
      <c r="BG764" s="943"/>
      <c r="BH764" s="943"/>
      <c r="BI764" s="943"/>
      <c r="BJ764" s="943"/>
      <c r="BK764" s="943"/>
      <c r="BL764" s="943"/>
      <c r="BM764" s="943"/>
      <c r="BN764" s="943"/>
      <c r="BO764" s="943"/>
      <c r="BP764" s="943"/>
      <c r="BQ764" s="943"/>
      <c r="BR764" s="943"/>
      <c r="BS764" s="943"/>
      <c r="BT764" s="165"/>
      <c r="BU764" s="165"/>
      <c r="CE764" s="749" t="e">
        <f t="shared" si="1348"/>
        <v>#DIV/0!</v>
      </c>
    </row>
    <row r="765" spans="1:12295" s="59" customFormat="1" ht="71.25" customHeight="1" x14ac:dyDescent="0.25">
      <c r="B765" s="218" t="s">
        <v>352</v>
      </c>
      <c r="C765" s="547" t="s">
        <v>363</v>
      </c>
      <c r="D765" s="106">
        <f>E765+G765+H765+I765+0.1</f>
        <v>2317181.7708900003</v>
      </c>
      <c r="E765" s="106">
        <f>E767+E808</f>
        <v>19260.77115</v>
      </c>
      <c r="F765" s="106"/>
      <c r="G765" s="106">
        <f>G767+G808</f>
        <v>812025.00373999996</v>
      </c>
      <c r="H765" s="106">
        <f t="shared" ref="H765:I765" si="1391">H766</f>
        <v>1485895.8960000002</v>
      </c>
      <c r="I765" s="106">
        <f t="shared" si="1391"/>
        <v>0</v>
      </c>
      <c r="J765" s="106">
        <f>J767+J810</f>
        <v>-852909.36149000004</v>
      </c>
      <c r="K765" s="106">
        <f>M765+Q765+S765+U765+0.1</f>
        <v>451499.38274999999</v>
      </c>
      <c r="L765" s="749">
        <f t="shared" ref="L765:L828" si="1392">K765/D765</f>
        <v>0.1948484958849753</v>
      </c>
      <c r="M765" s="106">
        <f>M766</f>
        <v>0</v>
      </c>
      <c r="N765" s="734"/>
      <c r="O765" s="106"/>
      <c r="P765" s="734"/>
      <c r="Q765" s="106">
        <f>Q767+Q808</f>
        <v>11227.0708</v>
      </c>
      <c r="R765" s="734"/>
      <c r="S765" s="106">
        <f t="shared" ref="S765:U765" si="1393">S766</f>
        <v>440272.21195000003</v>
      </c>
      <c r="T765" s="734"/>
      <c r="U765" s="106">
        <f t="shared" si="1393"/>
        <v>0</v>
      </c>
      <c r="V765" s="106">
        <f t="shared" ref="V765:AC765" si="1394">V767+V804+V810</f>
        <v>0</v>
      </c>
      <c r="W765" s="106">
        <f t="shared" si="1394"/>
        <v>0</v>
      </c>
      <c r="X765" s="106">
        <f t="shared" si="1394"/>
        <v>0</v>
      </c>
      <c r="Y765" s="106">
        <f t="shared" si="1394"/>
        <v>0</v>
      </c>
      <c r="Z765" s="106">
        <f t="shared" si="1394"/>
        <v>1485895.8960000002</v>
      </c>
      <c r="AA765" s="106">
        <f t="shared" si="1394"/>
        <v>0</v>
      </c>
      <c r="AB765" s="106">
        <f t="shared" si="1394"/>
        <v>1485895.8960000002</v>
      </c>
      <c r="AC765" s="106">
        <f t="shared" si="1394"/>
        <v>0</v>
      </c>
      <c r="AD765" s="734"/>
      <c r="AE765" s="106">
        <f>AG765+AK765+AM765+AO765</f>
        <v>21101.042870000001</v>
      </c>
      <c r="AF765" s="749">
        <f t="shared" ref="AF765:AF828" si="1395">AE765/D765</f>
        <v>9.1063390602694749E-3</v>
      </c>
      <c r="AG765" s="106">
        <f>AG766</f>
        <v>0</v>
      </c>
      <c r="AH765" s="749">
        <f t="shared" si="1362"/>
        <v>0</v>
      </c>
      <c r="AI765" s="106"/>
      <c r="AJ765" s="734"/>
      <c r="AK765" s="106">
        <f>AK767+AK808</f>
        <v>21101.042870000001</v>
      </c>
      <c r="AL765" s="734"/>
      <c r="AM765" s="106">
        <f t="shared" ref="AM765" si="1396">AM766</f>
        <v>0</v>
      </c>
      <c r="AN765" s="734"/>
      <c r="AO765" s="106">
        <f t="shared" ref="AO765" si="1397">AO766</f>
        <v>0</v>
      </c>
      <c r="AP765" s="106">
        <f>AR765-AE765</f>
        <v>632408.9241200001</v>
      </c>
      <c r="AQ765" s="734"/>
      <c r="AR765" s="106">
        <f>AT765+AX765+AZ765+BB765</f>
        <v>653509.9669900001</v>
      </c>
      <c r="AS765" s="749">
        <f t="shared" ref="AS765:AS828" si="1398">AR765/D765</f>
        <v>0.28202792512863384</v>
      </c>
      <c r="AT765" s="106">
        <f>AT766</f>
        <v>0</v>
      </c>
      <c r="AU765" s="749">
        <f t="shared" ref="AU765:AU828" si="1399">AT765/E765</f>
        <v>0</v>
      </c>
      <c r="AV765" s="106"/>
      <c r="AW765" s="749"/>
      <c r="AX765" s="106">
        <f>AX767+AX808</f>
        <v>653509.9669900001</v>
      </c>
      <c r="AY765" s="749">
        <f t="shared" ref="AY765:AY827" si="1400">AX765/G765</f>
        <v>0.80479044854540671</v>
      </c>
      <c r="AZ765" s="106">
        <f t="shared" ref="AZ765" si="1401">AZ766</f>
        <v>0</v>
      </c>
      <c r="BA765" s="749">
        <f t="shared" ref="BA765" si="1402">AZ765/H765</f>
        <v>0</v>
      </c>
      <c r="BB765" s="106">
        <f>BB822</f>
        <v>0</v>
      </c>
      <c r="BC765" s="106">
        <f>AM765</f>
        <v>0</v>
      </c>
      <c r="BD765" s="106">
        <f>AO765</f>
        <v>0</v>
      </c>
      <c r="BE765" s="106">
        <f>BF765+BG765+BH765+BI765</f>
        <v>155967.22670999999</v>
      </c>
      <c r="BF765" s="106">
        <f>BF766</f>
        <v>0</v>
      </c>
      <c r="BG765" s="106">
        <f t="shared" ref="BG765" si="1403">BG766</f>
        <v>0</v>
      </c>
      <c r="BH765" s="106">
        <f t="shared" ref="BH765" si="1404">BH766</f>
        <v>155967.22670999999</v>
      </c>
      <c r="BI765" s="106">
        <f t="shared" ref="BI765" si="1405">BI766</f>
        <v>0</v>
      </c>
      <c r="BJ765" s="106">
        <f>BK765+BL765+BM765</f>
        <v>0</v>
      </c>
      <c r="BK765" s="106">
        <f>BK767</f>
        <v>0</v>
      </c>
      <c r="BL765" s="106"/>
      <c r="BM765" s="106"/>
      <c r="BN765" s="106">
        <f>BO765+BP765+BQ765+BR765+BS765</f>
        <v>0</v>
      </c>
      <c r="BO765" s="106">
        <f>BO767</f>
        <v>0</v>
      </c>
      <c r="BP765" s="106"/>
      <c r="BQ765" s="106">
        <f>BQ767</f>
        <v>0</v>
      </c>
      <c r="BR765" s="106">
        <f>BR810</f>
        <v>0</v>
      </c>
      <c r="BS765" s="106">
        <f>BI765</f>
        <v>0</v>
      </c>
      <c r="BT765" s="106">
        <v>0</v>
      </c>
      <c r="BU765" s="106">
        <f>BV765+BX765+BY765+BZ765</f>
        <v>22734.4051</v>
      </c>
      <c r="BV765" s="106">
        <f>BV766</f>
        <v>0</v>
      </c>
      <c r="BW765" s="106"/>
      <c r="BX765" s="106">
        <f t="shared" ref="BX765:BY765" si="1406">BX766</f>
        <v>0</v>
      </c>
      <c r="BY765" s="106">
        <f t="shared" si="1406"/>
        <v>0</v>
      </c>
      <c r="BZ765" s="106">
        <f>BZ822</f>
        <v>22734.4051</v>
      </c>
      <c r="CE765" s="749"/>
    </row>
    <row r="766" spans="1:12295" s="563" customFormat="1" ht="409.5" hidden="1" customHeight="1" x14ac:dyDescent="0.25">
      <c r="B766" s="431" t="s">
        <v>34</v>
      </c>
      <c r="C766" s="569" t="s">
        <v>388</v>
      </c>
      <c r="D766" s="668">
        <f>E766+G766+H766+I766</f>
        <v>2260234.18671</v>
      </c>
      <c r="E766" s="668">
        <f t="shared" ref="E766:AC766" si="1407">E767+E804+E810</f>
        <v>0</v>
      </c>
      <c r="F766" s="668"/>
      <c r="G766" s="668">
        <f t="shared" si="1407"/>
        <v>774338.29070999997</v>
      </c>
      <c r="H766" s="668">
        <f t="shared" si="1407"/>
        <v>1485895.8960000002</v>
      </c>
      <c r="I766" s="668">
        <f t="shared" si="1407"/>
        <v>0</v>
      </c>
      <c r="J766" s="668">
        <f t="shared" si="1407"/>
        <v>-852909.36149000004</v>
      </c>
      <c r="K766" s="665">
        <f>M766+Q766+S766+U766</f>
        <v>450299.18917000003</v>
      </c>
      <c r="L766" s="749">
        <f t="shared" si="1392"/>
        <v>0.1992267844711508</v>
      </c>
      <c r="M766" s="668">
        <f t="shared" ref="M766:U766" si="1408">M767+M804+M810</f>
        <v>0</v>
      </c>
      <c r="N766" s="734"/>
      <c r="O766" s="668"/>
      <c r="P766" s="734"/>
      <c r="Q766" s="668">
        <f t="shared" si="1408"/>
        <v>10026.977219999999</v>
      </c>
      <c r="R766" s="734"/>
      <c r="S766" s="668">
        <f t="shared" si="1408"/>
        <v>440272.21195000003</v>
      </c>
      <c r="T766" s="734"/>
      <c r="U766" s="668">
        <f t="shared" si="1408"/>
        <v>0</v>
      </c>
      <c r="V766" s="668">
        <f t="shared" si="1407"/>
        <v>0</v>
      </c>
      <c r="W766" s="668">
        <f t="shared" si="1407"/>
        <v>0</v>
      </c>
      <c r="X766" s="668">
        <f t="shared" si="1407"/>
        <v>0</v>
      </c>
      <c r="Y766" s="668">
        <f t="shared" si="1407"/>
        <v>0</v>
      </c>
      <c r="Z766" s="668">
        <f t="shared" si="1407"/>
        <v>1485895.8960000002</v>
      </c>
      <c r="AA766" s="668">
        <f t="shared" si="1407"/>
        <v>0</v>
      </c>
      <c r="AB766" s="668">
        <f t="shared" si="1407"/>
        <v>1485895.8960000002</v>
      </c>
      <c r="AC766" s="668">
        <f t="shared" si="1407"/>
        <v>0</v>
      </c>
      <c r="AD766" s="734"/>
      <c r="AE766" s="668">
        <f>AG766+AK766+AM766+AO766</f>
        <v>19912.087650000001</v>
      </c>
      <c r="AF766" s="749">
        <f t="shared" si="1395"/>
        <v>8.8097453649190506E-3</v>
      </c>
      <c r="AG766" s="668">
        <f>AG767+AG804+AG810</f>
        <v>0</v>
      </c>
      <c r="AH766" s="749" t="e">
        <f t="shared" si="1362"/>
        <v>#DIV/0!</v>
      </c>
      <c r="AI766" s="668"/>
      <c r="AJ766" s="734"/>
      <c r="AK766" s="668">
        <f>AK767+AK804+AK810</f>
        <v>19912.087650000001</v>
      </c>
      <c r="AL766" s="734"/>
      <c r="AM766" s="668">
        <f>AM767+AM804+AM810</f>
        <v>0</v>
      </c>
      <c r="AN766" s="734"/>
      <c r="AO766" s="668">
        <f>AO767+AO804+AO810</f>
        <v>0</v>
      </c>
      <c r="AP766" s="668"/>
      <c r="AQ766" s="734"/>
      <c r="AR766" s="668">
        <f>AT766+AX766+AZ766+BB766</f>
        <v>615823.25396000012</v>
      </c>
      <c r="AS766" s="749">
        <f t="shared" si="1398"/>
        <v>0.27245993250654849</v>
      </c>
      <c r="AT766" s="668">
        <f>AT767+AT804+AT810</f>
        <v>0</v>
      </c>
      <c r="AU766" s="749" t="e">
        <f t="shared" si="1399"/>
        <v>#DIV/0!</v>
      </c>
      <c r="AV766" s="668"/>
      <c r="AW766" s="749" t="e">
        <f t="shared" ref="AW766:AW825" si="1409">AV766/F766</f>
        <v>#DIV/0!</v>
      </c>
      <c r="AX766" s="668">
        <f>AX767+AX804+AX810</f>
        <v>615823.25396000012</v>
      </c>
      <c r="AY766" s="749">
        <f t="shared" si="1400"/>
        <v>0.79528968326665661</v>
      </c>
      <c r="AZ766" s="668">
        <f>AZ767+AZ804+AZ810</f>
        <v>0</v>
      </c>
      <c r="BA766" s="734"/>
      <c r="BB766" s="668">
        <f>BB767+BB804+BB810</f>
        <v>0</v>
      </c>
      <c r="BC766" s="668"/>
      <c r="BD766" s="668"/>
      <c r="BE766" s="668">
        <f>BF766+BG766+BH766+BI766</f>
        <v>155967.22670999999</v>
      </c>
      <c r="BF766" s="668">
        <f>BF767+BF804+BF810</f>
        <v>0</v>
      </c>
      <c r="BG766" s="668">
        <f>BG767+BG804+BG810</f>
        <v>0</v>
      </c>
      <c r="BH766" s="668">
        <f>BH767+BH804+BH810</f>
        <v>155967.22670999999</v>
      </c>
      <c r="BI766" s="668">
        <f>BI767+BI804+BI810</f>
        <v>0</v>
      </c>
      <c r="BJ766" s="668"/>
      <c r="BK766" s="668"/>
      <c r="BL766" s="668"/>
      <c r="BM766" s="433"/>
      <c r="BN766" s="668"/>
      <c r="BO766" s="668"/>
      <c r="BP766" s="668"/>
      <c r="BQ766" s="668"/>
      <c r="BR766" s="668"/>
      <c r="BS766" s="433"/>
      <c r="BT766" s="668"/>
      <c r="BU766" s="668">
        <f>BV766+BX766+BY766+BZ766</f>
        <v>0</v>
      </c>
      <c r="BV766" s="545">
        <f>BV767+BV804+BV810</f>
        <v>0</v>
      </c>
      <c r="BW766" s="552"/>
      <c r="BX766" s="545">
        <f>BX767+BX804+BX810</f>
        <v>0</v>
      </c>
      <c r="BY766" s="545">
        <f>BY767+BY804+BY810</f>
        <v>0</v>
      </c>
      <c r="BZ766" s="545">
        <f>BZ767+BZ804+BZ810</f>
        <v>0</v>
      </c>
      <c r="CE766" s="749" t="e">
        <f t="shared" si="1348"/>
        <v>#DIV/0!</v>
      </c>
    </row>
    <row r="767" spans="1:12295" s="70" customFormat="1" ht="212.25" customHeight="1" x14ac:dyDescent="0.3">
      <c r="A767" s="204"/>
      <c r="B767" s="127" t="s">
        <v>34</v>
      </c>
      <c r="C767" s="100" t="s">
        <v>462</v>
      </c>
      <c r="D767" s="671">
        <f>E767+G767+H767+I767</f>
        <v>774338.29070999997</v>
      </c>
      <c r="E767" s="671">
        <f>E768+E788</f>
        <v>0</v>
      </c>
      <c r="F767" s="671"/>
      <c r="G767" s="671">
        <f>G768+G788</f>
        <v>774338.29070999997</v>
      </c>
      <c r="H767" s="671">
        <f>H768+H788</f>
        <v>0</v>
      </c>
      <c r="I767" s="671">
        <f>I768+I788</f>
        <v>0</v>
      </c>
      <c r="J767" s="671">
        <f>K767-D767</f>
        <v>-764311.31348999997</v>
      </c>
      <c r="K767" s="671">
        <f>M767+Q767+S767+U767</f>
        <v>10026.977219999999</v>
      </c>
      <c r="L767" s="749">
        <f t="shared" si="1392"/>
        <v>1.2949091295493272E-2</v>
      </c>
      <c r="M767" s="671">
        <f>M768+M788</f>
        <v>0</v>
      </c>
      <c r="N767" s="734"/>
      <c r="O767" s="671"/>
      <c r="P767" s="734"/>
      <c r="Q767" s="671">
        <f>Q768+Q788</f>
        <v>10026.977219999999</v>
      </c>
      <c r="R767" s="802">
        <f>Q767/D767</f>
        <v>1.2949091295493272E-2</v>
      </c>
      <c r="S767" s="671">
        <f t="shared" ref="S767:U767" si="1410">S768+S788</f>
        <v>0</v>
      </c>
      <c r="T767" s="734"/>
      <c r="U767" s="671">
        <f t="shared" si="1410"/>
        <v>0</v>
      </c>
      <c r="V767" s="671">
        <f t="shared" ref="V767:V823" si="1411">W767+X767+Y767</f>
        <v>0</v>
      </c>
      <c r="W767" s="671"/>
      <c r="X767" s="671"/>
      <c r="Y767" s="671"/>
      <c r="Z767" s="671">
        <f t="shared" ref="Z767:Z826" si="1412">AA767+AB767+AC767</f>
        <v>0</v>
      </c>
      <c r="AA767" s="671">
        <f t="shared" ref="AA767:AA785" si="1413">E767</f>
        <v>0</v>
      </c>
      <c r="AB767" s="671">
        <f t="shared" ref="AB767:AB785" si="1414">H767</f>
        <v>0</v>
      </c>
      <c r="AC767" s="671">
        <f t="shared" ref="AC767:AC785" si="1415">I767</f>
        <v>0</v>
      </c>
      <c r="AD767" s="734"/>
      <c r="AE767" s="671">
        <f>AG767+AK767+AM767+AO767</f>
        <v>19912.087650000001</v>
      </c>
      <c r="AF767" s="749">
        <f t="shared" si="1395"/>
        <v>2.5714972240030092E-2</v>
      </c>
      <c r="AG767" s="671"/>
      <c r="AH767" s="749"/>
      <c r="AI767" s="671"/>
      <c r="AJ767" s="734"/>
      <c r="AK767" s="671">
        <f>AK768+AK788</f>
        <v>19912.087650000001</v>
      </c>
      <c r="AL767" s="734"/>
      <c r="AM767" s="671">
        <f>AM768+AM788</f>
        <v>0</v>
      </c>
      <c r="AN767" s="734"/>
      <c r="AO767" s="671">
        <f>AO768+AO788</f>
        <v>0</v>
      </c>
      <c r="AP767" s="671">
        <f>AR767-AE767</f>
        <v>595911.16631000012</v>
      </c>
      <c r="AQ767" s="734"/>
      <c r="AR767" s="671">
        <f>AT767+AX767+AZ767+BB767</f>
        <v>615823.25396000012</v>
      </c>
      <c r="AS767" s="749">
        <f t="shared" si="1398"/>
        <v>0.79528968326665661</v>
      </c>
      <c r="AT767" s="671"/>
      <c r="AU767" s="749"/>
      <c r="AV767" s="671"/>
      <c r="AW767" s="749"/>
      <c r="AX767" s="671">
        <f>AX768+AX788</f>
        <v>615823.25396000012</v>
      </c>
      <c r="AY767" s="749">
        <f t="shared" si="1400"/>
        <v>0.79528968326665661</v>
      </c>
      <c r="AZ767" s="671">
        <f>AZ768+AZ788</f>
        <v>0</v>
      </c>
      <c r="BA767" s="749"/>
      <c r="BB767" s="671"/>
      <c r="BC767" s="671"/>
      <c r="BD767" s="671"/>
      <c r="BE767" s="671"/>
      <c r="BF767" s="671"/>
      <c r="BG767" s="671"/>
      <c r="BH767" s="671"/>
      <c r="BI767" s="671"/>
      <c r="BJ767" s="671"/>
      <c r="BK767" s="671"/>
      <c r="BL767" s="671"/>
      <c r="BM767" s="671"/>
      <c r="BN767" s="671"/>
      <c r="BO767" s="671"/>
      <c r="BP767" s="671"/>
      <c r="BQ767" s="671"/>
      <c r="BR767" s="671"/>
      <c r="BS767" s="671"/>
      <c r="BT767" s="671"/>
      <c r="BU767" s="671"/>
      <c r="BV767" s="546"/>
      <c r="BW767" s="550"/>
      <c r="BX767" s="601"/>
      <c r="BY767" s="546"/>
      <c r="BZ767" s="204"/>
      <c r="CA767" s="546"/>
      <c r="CB767" s="546"/>
      <c r="CC767" s="546"/>
      <c r="CD767" s="546"/>
      <c r="CE767" s="749"/>
      <c r="CF767" s="546"/>
      <c r="CG767" s="546"/>
      <c r="CH767" s="546"/>
      <c r="CI767" s="546"/>
      <c r="CJ767" s="546"/>
      <c r="CK767" s="546"/>
      <c r="CL767" s="546"/>
      <c r="CM767" s="546"/>
      <c r="CN767" s="546"/>
      <c r="CO767" s="89"/>
      <c r="CP767" s="89"/>
      <c r="CQ767" s="89"/>
      <c r="CR767" s="89"/>
      <c r="CS767" s="89"/>
      <c r="CT767" s="546"/>
      <c r="CU767" s="546"/>
      <c r="CV767" s="89"/>
      <c r="CW767" s="89"/>
      <c r="CX767" s="546"/>
      <c r="CY767" s="546"/>
      <c r="CZ767" s="89"/>
      <c r="DA767" s="89"/>
      <c r="DB767" s="546"/>
      <c r="DC767" s="546"/>
      <c r="DD767" s="546"/>
      <c r="DE767" s="546"/>
      <c r="DF767" s="546"/>
      <c r="DG767" s="546"/>
      <c r="DH767" s="546"/>
      <c r="DI767" s="89"/>
      <c r="DJ767" s="89"/>
      <c r="DK767" s="546"/>
      <c r="DL767" s="546"/>
      <c r="DM767" s="89"/>
      <c r="DN767" s="89"/>
      <c r="DO767" s="546"/>
      <c r="DP767" s="546"/>
      <c r="DQ767" s="546"/>
      <c r="DR767" s="546"/>
      <c r="DS767" s="546"/>
      <c r="DT767" s="204"/>
      <c r="DU767" s="108"/>
      <c r="DV767" s="546"/>
      <c r="DW767" s="546"/>
      <c r="DX767" s="546"/>
      <c r="DY767" s="546"/>
      <c r="DZ767" s="546"/>
      <c r="EA767" s="546"/>
      <c r="EB767" s="546"/>
      <c r="EC767" s="169"/>
      <c r="ED767" s="169"/>
      <c r="EE767" s="169"/>
      <c r="EF767" s="169"/>
      <c r="EG767" s="169"/>
      <c r="EH767" s="169"/>
      <c r="EI767" s="169"/>
      <c r="EJ767" s="169"/>
      <c r="EK767" s="169"/>
      <c r="EL767" s="169"/>
      <c r="EM767" s="169"/>
      <c r="EN767" s="169"/>
      <c r="EO767" s="169"/>
      <c r="EP767" s="169"/>
      <c r="EQ767" s="169"/>
      <c r="ER767" s="169"/>
      <c r="ES767" s="169"/>
      <c r="ET767" s="169"/>
      <c r="EU767" s="169"/>
      <c r="EV767" s="169"/>
      <c r="EW767" s="169"/>
      <c r="EX767" s="169"/>
      <c r="EY767" s="169"/>
      <c r="EZ767" s="169"/>
      <c r="FA767" s="169"/>
      <c r="FB767" s="169"/>
      <c r="FC767" s="169"/>
      <c r="FD767" s="169"/>
      <c r="FE767" s="169"/>
      <c r="FF767" s="169"/>
      <c r="FG767" s="169"/>
      <c r="FH767" s="169"/>
      <c r="FI767" s="169"/>
      <c r="FJ767" s="169"/>
      <c r="FK767" s="169"/>
      <c r="FL767" s="169"/>
      <c r="FM767" s="169"/>
      <c r="FN767" s="169"/>
      <c r="FO767" s="169"/>
      <c r="FP767" s="169"/>
      <c r="FQ767" s="169"/>
      <c r="FR767" s="169"/>
      <c r="FS767" s="169"/>
      <c r="FT767" s="169"/>
      <c r="FU767" s="546"/>
      <c r="FV767" s="546"/>
      <c r="FW767" s="546"/>
      <c r="FX767" s="546"/>
      <c r="FY767" s="546"/>
      <c r="FZ767" s="546"/>
      <c r="GA767" s="546"/>
      <c r="GB767" s="546"/>
      <c r="GC767" s="546"/>
      <c r="GD767" s="546"/>
      <c r="GE767" s="546"/>
      <c r="GF767" s="546"/>
      <c r="GG767" s="546"/>
      <c r="GH767" s="546"/>
      <c r="GI767" s="546"/>
      <c r="GJ767" s="546"/>
      <c r="GK767" s="546"/>
      <c r="GL767" s="546"/>
      <c r="GM767" s="546"/>
      <c r="GN767" s="546"/>
      <c r="GO767" s="546"/>
      <c r="GP767" s="546"/>
      <c r="GQ767" s="546"/>
      <c r="GR767" s="546"/>
      <c r="GS767" s="89"/>
      <c r="GT767" s="89"/>
      <c r="GU767" s="89"/>
      <c r="GV767" s="89"/>
      <c r="GW767" s="89"/>
      <c r="GX767" s="546"/>
      <c r="GY767" s="546"/>
      <c r="GZ767" s="89"/>
      <c r="HA767" s="89"/>
      <c r="HB767" s="546"/>
      <c r="HC767" s="546"/>
      <c r="HD767" s="89"/>
      <c r="HE767" s="89"/>
      <c r="HF767" s="546"/>
      <c r="HG767" s="546"/>
      <c r="HH767" s="546"/>
      <c r="HI767" s="546"/>
      <c r="HJ767" s="546"/>
      <c r="HK767" s="546"/>
      <c r="HL767" s="546"/>
      <c r="HM767" s="89"/>
      <c r="HN767" s="89"/>
      <c r="HO767" s="546"/>
      <c r="HP767" s="546"/>
      <c r="HQ767" s="89"/>
      <c r="HR767" s="89"/>
      <c r="HS767" s="546"/>
      <c r="HT767" s="546"/>
      <c r="HU767" s="546"/>
      <c r="HV767" s="546"/>
      <c r="HW767" s="546"/>
      <c r="HX767" s="204"/>
      <c r="HY767" s="108"/>
      <c r="HZ767" s="546"/>
      <c r="IA767" s="546"/>
      <c r="IB767" s="546"/>
      <c r="IC767" s="546"/>
      <c r="ID767" s="546"/>
      <c r="IE767" s="546"/>
      <c r="IF767" s="546"/>
      <c r="IG767" s="169"/>
      <c r="IH767" s="169"/>
      <c r="II767" s="169"/>
      <c r="IJ767" s="169"/>
      <c r="IK767" s="169"/>
      <c r="IL767" s="169"/>
      <c r="IM767" s="169"/>
      <c r="IN767" s="169"/>
      <c r="IO767" s="169"/>
      <c r="IP767" s="169"/>
      <c r="IQ767" s="169"/>
      <c r="IR767" s="169"/>
      <c r="IS767" s="169"/>
      <c r="IT767" s="169"/>
      <c r="IU767" s="169"/>
      <c r="IV767" s="169"/>
      <c r="IW767" s="169"/>
      <c r="IX767" s="169"/>
      <c r="IY767" s="169"/>
      <c r="IZ767" s="169"/>
      <c r="JA767" s="169"/>
      <c r="JB767" s="169"/>
      <c r="JC767" s="169"/>
      <c r="JD767" s="169"/>
      <c r="JE767" s="169"/>
      <c r="JF767" s="169"/>
      <c r="JG767" s="169"/>
      <c r="JH767" s="169"/>
      <c r="JI767" s="169"/>
      <c r="JJ767" s="169"/>
      <c r="JK767" s="169"/>
      <c r="JL767" s="169"/>
      <c r="JM767" s="169"/>
      <c r="JN767" s="169"/>
      <c r="JO767" s="169"/>
      <c r="JP767" s="169"/>
      <c r="JQ767" s="169"/>
      <c r="JR767" s="169"/>
      <c r="JS767" s="169"/>
      <c r="JT767" s="169"/>
      <c r="JU767" s="169"/>
      <c r="JV767" s="169"/>
      <c r="JW767" s="169"/>
      <c r="JX767" s="169"/>
      <c r="JY767" s="546"/>
      <c r="JZ767" s="546"/>
      <c r="KA767" s="546"/>
      <c r="KB767" s="546"/>
      <c r="KC767" s="546"/>
      <c r="KD767" s="546"/>
      <c r="KE767" s="546"/>
      <c r="KF767" s="546"/>
      <c r="KG767" s="546"/>
      <c r="KH767" s="546"/>
      <c r="KI767" s="546"/>
      <c r="KJ767" s="546"/>
      <c r="KK767" s="546"/>
      <c r="KL767" s="546"/>
      <c r="KM767" s="546"/>
      <c r="KN767" s="546"/>
      <c r="KO767" s="546"/>
      <c r="KP767" s="546"/>
      <c r="KQ767" s="546"/>
      <c r="KR767" s="546"/>
      <c r="KS767" s="546"/>
      <c r="KT767" s="546"/>
      <c r="KU767" s="546"/>
      <c r="KV767" s="546"/>
      <c r="KW767" s="89"/>
      <c r="KX767" s="89"/>
      <c r="KY767" s="89"/>
      <c r="KZ767" s="89"/>
      <c r="LA767" s="89"/>
      <c r="LB767" s="546"/>
      <c r="LC767" s="546"/>
      <c r="LD767" s="89"/>
      <c r="LE767" s="89"/>
      <c r="LF767" s="546"/>
      <c r="LG767" s="546"/>
      <c r="LH767" s="89"/>
      <c r="LI767" s="89"/>
      <c r="LJ767" s="546"/>
      <c r="LK767" s="546"/>
      <c r="LL767" s="546"/>
      <c r="LM767" s="546"/>
      <c r="LN767" s="546"/>
      <c r="LO767" s="546"/>
      <c r="LP767" s="546"/>
      <c r="LQ767" s="89"/>
      <c r="LR767" s="89"/>
      <c r="LS767" s="546"/>
      <c r="LT767" s="546"/>
      <c r="LU767" s="89"/>
      <c r="LV767" s="89"/>
      <c r="LW767" s="546"/>
      <c r="LX767" s="546"/>
      <c r="LY767" s="546"/>
      <c r="LZ767" s="546"/>
      <c r="MA767" s="546"/>
      <c r="MB767" s="204"/>
      <c r="MC767" s="108"/>
      <c r="MD767" s="546"/>
      <c r="ME767" s="546"/>
      <c r="MF767" s="546"/>
      <c r="MG767" s="546"/>
      <c r="MH767" s="546"/>
      <c r="MI767" s="546"/>
      <c r="MJ767" s="546"/>
      <c r="MK767" s="169"/>
      <c r="ML767" s="169"/>
      <c r="MM767" s="169"/>
      <c r="MN767" s="169"/>
      <c r="MO767" s="169"/>
      <c r="MP767" s="169"/>
      <c r="MQ767" s="169"/>
      <c r="MR767" s="169"/>
      <c r="MS767" s="169"/>
      <c r="MT767" s="169"/>
      <c r="MU767" s="169"/>
      <c r="MV767" s="169"/>
      <c r="MW767" s="169"/>
      <c r="MX767" s="169"/>
      <c r="MY767" s="169"/>
      <c r="MZ767" s="169"/>
      <c r="NA767" s="169"/>
      <c r="NB767" s="169"/>
      <c r="NC767" s="169"/>
      <c r="ND767" s="169"/>
      <c r="NE767" s="169"/>
      <c r="NF767" s="169"/>
      <c r="NG767" s="169"/>
      <c r="NH767" s="169"/>
      <c r="NI767" s="169"/>
      <c r="NJ767" s="169"/>
      <c r="NK767" s="169"/>
      <c r="NL767" s="169"/>
      <c r="NM767" s="169"/>
      <c r="NN767" s="169"/>
      <c r="NO767" s="169"/>
      <c r="NP767" s="169"/>
      <c r="NQ767" s="169"/>
      <c r="NR767" s="169"/>
      <c r="NS767" s="169"/>
      <c r="NT767" s="169"/>
      <c r="NU767" s="169"/>
      <c r="NV767" s="169"/>
      <c r="NW767" s="169"/>
      <c r="NX767" s="169"/>
      <c r="NY767" s="169"/>
      <c r="NZ767" s="169"/>
      <c r="OA767" s="169"/>
      <c r="OB767" s="169"/>
      <c r="OC767" s="546"/>
      <c r="OD767" s="546"/>
      <c r="OE767" s="546"/>
      <c r="OF767" s="546"/>
      <c r="OG767" s="546"/>
      <c r="OH767" s="546"/>
      <c r="OI767" s="546"/>
      <c r="OJ767" s="546"/>
      <c r="OK767" s="546"/>
      <c r="OL767" s="546"/>
      <c r="OM767" s="546"/>
      <c r="ON767" s="546"/>
      <c r="OO767" s="546"/>
      <c r="OP767" s="546"/>
      <c r="OQ767" s="546"/>
      <c r="OR767" s="546"/>
      <c r="OS767" s="546"/>
      <c r="OT767" s="546"/>
      <c r="OU767" s="546"/>
      <c r="OV767" s="546"/>
      <c r="OW767" s="546"/>
      <c r="OX767" s="546"/>
      <c r="OY767" s="546"/>
      <c r="OZ767" s="546"/>
      <c r="PA767" s="89"/>
      <c r="PB767" s="89"/>
      <c r="PC767" s="89"/>
      <c r="PD767" s="89"/>
      <c r="PE767" s="89"/>
      <c r="PF767" s="546"/>
      <c r="PG767" s="546"/>
      <c r="PH767" s="89"/>
      <c r="PI767" s="89"/>
      <c r="PJ767" s="546"/>
      <c r="PK767" s="546"/>
      <c r="PL767" s="89"/>
      <c r="PM767" s="89"/>
      <c r="PN767" s="546"/>
      <c r="PO767" s="546"/>
      <c r="PP767" s="546"/>
      <c r="PQ767" s="546"/>
      <c r="PR767" s="546"/>
      <c r="PS767" s="546"/>
      <c r="PT767" s="546"/>
      <c r="PU767" s="89"/>
      <c r="PV767" s="89"/>
      <c r="PW767" s="546"/>
      <c r="PX767" s="546"/>
      <c r="PY767" s="89"/>
      <c r="PZ767" s="89"/>
      <c r="QA767" s="546"/>
      <c r="QB767" s="546"/>
      <c r="QC767" s="546"/>
      <c r="QD767" s="546"/>
      <c r="QE767" s="546"/>
      <c r="QF767" s="204"/>
      <c r="QG767" s="108"/>
      <c r="QH767" s="546"/>
      <c r="QI767" s="546"/>
      <c r="QJ767" s="546"/>
      <c r="QK767" s="546"/>
      <c r="QL767" s="546"/>
      <c r="QM767" s="546"/>
      <c r="QN767" s="546"/>
      <c r="QO767" s="169"/>
      <c r="QP767" s="169"/>
      <c r="QQ767" s="169"/>
      <c r="QR767" s="169"/>
      <c r="QS767" s="169"/>
      <c r="QT767" s="169"/>
      <c r="QU767" s="169"/>
      <c r="QV767" s="169"/>
      <c r="QW767" s="169"/>
      <c r="QX767" s="169"/>
      <c r="QY767" s="169"/>
      <c r="QZ767" s="169"/>
      <c r="RA767" s="169"/>
      <c r="RB767" s="169"/>
      <c r="RC767" s="169"/>
      <c r="RD767" s="169"/>
      <c r="RE767" s="169"/>
      <c r="RF767" s="169"/>
      <c r="RG767" s="169"/>
      <c r="RH767" s="169"/>
      <c r="RI767" s="169"/>
      <c r="RJ767" s="169"/>
      <c r="RK767" s="169"/>
      <c r="RL767" s="169"/>
      <c r="RM767" s="169"/>
      <c r="RN767" s="169"/>
      <c r="RO767" s="169"/>
      <c r="RP767" s="169"/>
      <c r="RQ767" s="169"/>
      <c r="RR767" s="169"/>
      <c r="RS767" s="169"/>
      <c r="RT767" s="169"/>
      <c r="RU767" s="169"/>
      <c r="RV767" s="169"/>
      <c r="RW767" s="169"/>
      <c r="RX767" s="169"/>
      <c r="RY767" s="169"/>
      <c r="RZ767" s="169"/>
      <c r="SA767" s="169"/>
      <c r="SB767" s="169"/>
      <c r="SC767" s="169"/>
      <c r="SD767" s="169"/>
      <c r="SE767" s="169"/>
      <c r="SF767" s="169"/>
      <c r="SG767" s="546"/>
      <c r="SH767" s="546"/>
      <c r="SI767" s="546"/>
      <c r="SJ767" s="546"/>
      <c r="SK767" s="546"/>
      <c r="SL767" s="546"/>
      <c r="SM767" s="546"/>
      <c r="SN767" s="546"/>
      <c r="SO767" s="546"/>
      <c r="SP767" s="546"/>
      <c r="SQ767" s="546"/>
      <c r="SR767" s="546"/>
      <c r="SS767" s="546"/>
      <c r="ST767" s="546"/>
      <c r="SU767" s="546"/>
      <c r="SV767" s="546"/>
      <c r="SW767" s="546"/>
      <c r="SX767" s="546"/>
      <c r="SY767" s="546"/>
      <c r="SZ767" s="546"/>
      <c r="TA767" s="546"/>
      <c r="TB767" s="546"/>
      <c r="TC767" s="546"/>
      <c r="TD767" s="546"/>
      <c r="TE767" s="89"/>
      <c r="TF767" s="89"/>
      <c r="TG767" s="89"/>
      <c r="TH767" s="89"/>
      <c r="TI767" s="89"/>
      <c r="TJ767" s="546"/>
      <c r="TK767" s="546"/>
      <c r="TL767" s="89"/>
      <c r="TM767" s="89"/>
      <c r="TN767" s="546"/>
      <c r="TO767" s="546"/>
      <c r="TP767" s="89"/>
      <c r="TQ767" s="89"/>
      <c r="TR767" s="546"/>
      <c r="TS767" s="546"/>
      <c r="TT767" s="546"/>
      <c r="TU767" s="546"/>
      <c r="TV767" s="546"/>
      <c r="TW767" s="546"/>
      <c r="TX767" s="546"/>
      <c r="TY767" s="89"/>
      <c r="TZ767" s="89"/>
      <c r="UA767" s="546"/>
      <c r="UB767" s="546"/>
      <c r="UC767" s="89"/>
      <c r="UD767" s="89"/>
      <c r="UE767" s="546"/>
      <c r="UF767" s="546"/>
      <c r="UG767" s="546"/>
      <c r="UH767" s="546"/>
      <c r="UI767" s="546"/>
      <c r="UJ767" s="204"/>
      <c r="UK767" s="108"/>
      <c r="UL767" s="546"/>
      <c r="UM767" s="546"/>
      <c r="UN767" s="546"/>
      <c r="UO767" s="546"/>
      <c r="UP767" s="546"/>
      <c r="UQ767" s="546"/>
      <c r="UR767" s="546"/>
      <c r="US767" s="169"/>
      <c r="UT767" s="169"/>
      <c r="UU767" s="169"/>
      <c r="UV767" s="169"/>
      <c r="UW767" s="169"/>
      <c r="UX767" s="169"/>
      <c r="UY767" s="169"/>
      <c r="UZ767" s="169"/>
      <c r="VA767" s="169"/>
      <c r="VB767" s="169"/>
      <c r="VC767" s="169"/>
      <c r="VD767" s="169"/>
      <c r="VE767" s="169"/>
      <c r="VF767" s="169"/>
      <c r="VG767" s="169"/>
      <c r="VH767" s="169"/>
      <c r="VI767" s="169"/>
      <c r="VJ767" s="169"/>
      <c r="VK767" s="169"/>
      <c r="VL767" s="169"/>
      <c r="VM767" s="169"/>
      <c r="VN767" s="169"/>
      <c r="VO767" s="169"/>
      <c r="VP767" s="169"/>
      <c r="VQ767" s="169"/>
      <c r="VR767" s="169"/>
      <c r="VS767" s="169"/>
      <c r="VT767" s="169"/>
      <c r="VU767" s="169"/>
      <c r="VV767" s="169"/>
      <c r="VW767" s="169"/>
      <c r="VX767" s="169"/>
      <c r="VY767" s="169"/>
      <c r="VZ767" s="169"/>
      <c r="WA767" s="169"/>
      <c r="WB767" s="169"/>
      <c r="WC767" s="169"/>
      <c r="WD767" s="169"/>
      <c r="WE767" s="169"/>
      <c r="WF767" s="169"/>
      <c r="WG767" s="169"/>
      <c r="WH767" s="169"/>
      <c r="WI767" s="169"/>
      <c r="WJ767" s="169"/>
      <c r="WK767" s="546"/>
      <c r="WL767" s="546"/>
      <c r="WM767" s="546"/>
      <c r="WN767" s="546"/>
      <c r="WO767" s="546"/>
      <c r="WP767" s="546"/>
      <c r="WQ767" s="546"/>
      <c r="WR767" s="546"/>
      <c r="WS767" s="546"/>
      <c r="WT767" s="546"/>
      <c r="WU767" s="546"/>
      <c r="WV767" s="546"/>
      <c r="WW767" s="546"/>
      <c r="WX767" s="546"/>
      <c r="WY767" s="546"/>
      <c r="WZ767" s="546"/>
      <c r="XA767" s="546"/>
      <c r="XB767" s="546"/>
      <c r="XC767" s="546"/>
      <c r="XD767" s="546"/>
      <c r="XE767" s="546"/>
      <c r="XF767" s="546"/>
      <c r="XG767" s="546"/>
      <c r="XH767" s="546"/>
      <c r="XI767" s="89"/>
      <c r="XJ767" s="89"/>
      <c r="XK767" s="89"/>
      <c r="XL767" s="89"/>
      <c r="XM767" s="89"/>
      <c r="XN767" s="546"/>
      <c r="XO767" s="546"/>
      <c r="XP767" s="89"/>
      <c r="XQ767" s="89"/>
      <c r="XR767" s="546"/>
      <c r="XS767" s="546"/>
      <c r="XT767" s="89"/>
      <c r="XU767" s="89"/>
      <c r="XV767" s="546"/>
      <c r="XW767" s="546"/>
      <c r="XX767" s="546"/>
      <c r="XY767" s="546"/>
      <c r="XZ767" s="546"/>
      <c r="YA767" s="546"/>
      <c r="YB767" s="546"/>
      <c r="YC767" s="89"/>
      <c r="YD767" s="89"/>
      <c r="YE767" s="546"/>
      <c r="YF767" s="546"/>
      <c r="YG767" s="89"/>
      <c r="YH767" s="89"/>
      <c r="YI767" s="546"/>
      <c r="YJ767" s="546"/>
      <c r="YK767" s="546"/>
      <c r="YL767" s="546"/>
      <c r="YM767" s="546"/>
      <c r="YN767" s="204"/>
      <c r="YO767" s="108"/>
      <c r="YP767" s="546"/>
      <c r="YQ767" s="546"/>
      <c r="YR767" s="546"/>
      <c r="YS767" s="546"/>
      <c r="YT767" s="546"/>
      <c r="YU767" s="546"/>
      <c r="YV767" s="546"/>
      <c r="YW767" s="169"/>
      <c r="YX767" s="169"/>
      <c r="YY767" s="169"/>
      <c r="YZ767" s="169"/>
      <c r="ZA767" s="169"/>
      <c r="ZB767" s="169"/>
      <c r="ZC767" s="169"/>
      <c r="ZD767" s="169"/>
      <c r="ZE767" s="169"/>
      <c r="ZF767" s="169"/>
      <c r="ZG767" s="169"/>
      <c r="ZH767" s="169"/>
      <c r="ZI767" s="169"/>
      <c r="ZJ767" s="169"/>
      <c r="ZK767" s="169"/>
      <c r="ZL767" s="169"/>
      <c r="ZM767" s="169"/>
      <c r="ZN767" s="169"/>
      <c r="ZO767" s="169"/>
      <c r="ZP767" s="169"/>
      <c r="ZQ767" s="169"/>
      <c r="ZR767" s="169"/>
      <c r="ZS767" s="169"/>
      <c r="ZT767" s="169"/>
      <c r="ZU767" s="169"/>
      <c r="ZV767" s="169"/>
      <c r="ZW767" s="169"/>
      <c r="ZX767" s="169"/>
      <c r="ZY767" s="169"/>
      <c r="ZZ767" s="169"/>
      <c r="AAA767" s="169"/>
      <c r="AAB767" s="169"/>
      <c r="AAC767" s="169"/>
      <c r="AAD767" s="169"/>
      <c r="AAE767" s="169"/>
      <c r="AAF767" s="169"/>
      <c r="AAG767" s="169"/>
      <c r="AAH767" s="169"/>
      <c r="AAI767" s="169"/>
      <c r="AAJ767" s="169"/>
      <c r="AAK767" s="169"/>
      <c r="AAL767" s="169"/>
      <c r="AAM767" s="169"/>
      <c r="AAN767" s="169"/>
      <c r="AAO767" s="546"/>
      <c r="AAP767" s="546"/>
      <c r="AAQ767" s="546"/>
      <c r="AAR767" s="546"/>
      <c r="AAS767" s="546"/>
      <c r="AAT767" s="546"/>
      <c r="AAU767" s="546"/>
      <c r="AAV767" s="546"/>
      <c r="AAW767" s="546"/>
      <c r="AAX767" s="546"/>
      <c r="AAY767" s="546"/>
      <c r="AAZ767" s="546"/>
      <c r="ABA767" s="546"/>
      <c r="ABB767" s="546"/>
      <c r="ABC767" s="546"/>
      <c r="ABD767" s="546"/>
      <c r="ABE767" s="546"/>
      <c r="ABF767" s="546"/>
      <c r="ABG767" s="546"/>
      <c r="ABH767" s="546"/>
      <c r="ABI767" s="546"/>
      <c r="ABJ767" s="546"/>
      <c r="ABK767" s="546"/>
      <c r="ABL767" s="546"/>
      <c r="ABM767" s="89"/>
      <c r="ABN767" s="89"/>
      <c r="ABO767" s="89"/>
      <c r="ABP767" s="89"/>
      <c r="ABQ767" s="89"/>
      <c r="ABR767" s="546"/>
      <c r="ABS767" s="546"/>
      <c r="ABT767" s="89"/>
      <c r="ABU767" s="89"/>
      <c r="ABV767" s="546"/>
      <c r="ABW767" s="546"/>
      <c r="ABX767" s="89"/>
      <c r="ABY767" s="89"/>
      <c r="ABZ767" s="546"/>
      <c r="ACA767" s="546"/>
      <c r="ACB767" s="546"/>
      <c r="ACC767" s="546"/>
      <c r="ACD767" s="546"/>
      <c r="ACE767" s="546"/>
      <c r="ACF767" s="546"/>
      <c r="ACG767" s="89"/>
      <c r="ACH767" s="89"/>
      <c r="ACI767" s="546"/>
      <c r="ACJ767" s="546"/>
      <c r="ACK767" s="89"/>
      <c r="ACL767" s="89"/>
      <c r="ACM767" s="546"/>
      <c r="ACN767" s="546"/>
      <c r="ACO767" s="546"/>
      <c r="ACP767" s="546"/>
      <c r="ACQ767" s="546"/>
      <c r="ACR767" s="204"/>
      <c r="ACS767" s="108"/>
      <c r="ACT767" s="546"/>
      <c r="ACU767" s="546"/>
      <c r="ACV767" s="546"/>
      <c r="ACW767" s="546"/>
      <c r="ACX767" s="546"/>
      <c r="ACY767" s="546"/>
      <c r="ACZ767" s="546"/>
      <c r="ADA767" s="169"/>
      <c r="ADB767" s="169"/>
      <c r="ADC767" s="169"/>
      <c r="ADD767" s="169"/>
      <c r="ADE767" s="169"/>
      <c r="ADF767" s="169"/>
      <c r="ADG767" s="169"/>
      <c r="ADH767" s="169"/>
      <c r="ADI767" s="169"/>
      <c r="ADJ767" s="169"/>
      <c r="ADK767" s="169"/>
      <c r="ADL767" s="169"/>
      <c r="ADM767" s="169"/>
      <c r="ADN767" s="169"/>
      <c r="ADO767" s="169"/>
      <c r="ADP767" s="169"/>
      <c r="ADQ767" s="169"/>
      <c r="ADR767" s="169"/>
      <c r="ADS767" s="169"/>
      <c r="ADT767" s="169"/>
      <c r="ADU767" s="169"/>
      <c r="ADV767" s="169"/>
      <c r="ADW767" s="169"/>
      <c r="ADX767" s="169"/>
      <c r="ADY767" s="169"/>
      <c r="ADZ767" s="169"/>
      <c r="AEA767" s="169"/>
      <c r="AEB767" s="169"/>
      <c r="AEC767" s="169"/>
      <c r="AED767" s="169"/>
      <c r="AEE767" s="169"/>
      <c r="AEF767" s="169"/>
      <c r="AEG767" s="169"/>
      <c r="AEH767" s="169"/>
      <c r="AEI767" s="169"/>
      <c r="AEJ767" s="169"/>
      <c r="AEK767" s="169"/>
      <c r="AEL767" s="169"/>
      <c r="AEM767" s="169"/>
      <c r="AEN767" s="169"/>
      <c r="AEO767" s="169"/>
      <c r="AEP767" s="169"/>
      <c r="AEQ767" s="169"/>
      <c r="AER767" s="169"/>
      <c r="AES767" s="546"/>
      <c r="AET767" s="546"/>
      <c r="AEU767" s="546"/>
      <c r="AEV767" s="546"/>
      <c r="AEW767" s="546"/>
      <c r="AEX767" s="546"/>
      <c r="AEY767" s="546"/>
      <c r="AEZ767" s="546"/>
      <c r="AFA767" s="546"/>
      <c r="AFB767" s="546"/>
      <c r="AFC767" s="546"/>
      <c r="AFD767" s="546"/>
      <c r="AFE767" s="546"/>
      <c r="AFF767" s="546"/>
      <c r="AFG767" s="546"/>
      <c r="AFH767" s="546"/>
      <c r="AFI767" s="546"/>
      <c r="AFJ767" s="546"/>
      <c r="AFK767" s="546"/>
      <c r="AFL767" s="546"/>
      <c r="AFM767" s="546"/>
      <c r="AFN767" s="546"/>
      <c r="AFO767" s="546"/>
      <c r="AFP767" s="546"/>
      <c r="AFQ767" s="89"/>
      <c r="AFR767" s="89"/>
      <c r="AFS767" s="89"/>
      <c r="AFT767" s="89"/>
      <c r="AFU767" s="89"/>
      <c r="AFV767" s="546"/>
      <c r="AFW767" s="546"/>
      <c r="AFX767" s="89"/>
      <c r="AFY767" s="89"/>
      <c r="AFZ767" s="546"/>
      <c r="AGA767" s="546"/>
      <c r="AGB767" s="89"/>
      <c r="AGC767" s="89"/>
      <c r="AGD767" s="546"/>
      <c r="AGE767" s="546"/>
      <c r="AGF767" s="546"/>
      <c r="AGG767" s="546"/>
      <c r="AGH767" s="546"/>
      <c r="AGI767" s="546"/>
      <c r="AGJ767" s="546"/>
      <c r="AGK767" s="89"/>
      <c r="AGL767" s="89"/>
      <c r="AGM767" s="546"/>
      <c r="AGN767" s="546"/>
      <c r="AGO767" s="89"/>
      <c r="AGP767" s="89"/>
      <c r="AGQ767" s="546"/>
      <c r="AGR767" s="546"/>
      <c r="AGS767" s="546"/>
      <c r="AGT767" s="546"/>
      <c r="AGU767" s="546"/>
      <c r="AGV767" s="204"/>
      <c r="AGW767" s="108"/>
      <c r="AGX767" s="546"/>
      <c r="AGY767" s="546"/>
      <c r="AGZ767" s="546"/>
      <c r="AHA767" s="546"/>
      <c r="AHB767" s="546"/>
      <c r="AHC767" s="546"/>
      <c r="AHD767" s="546"/>
      <c r="AHE767" s="169"/>
      <c r="AHF767" s="169"/>
      <c r="AHG767" s="169"/>
      <c r="AHH767" s="169"/>
      <c r="AHI767" s="169"/>
      <c r="AHJ767" s="169"/>
      <c r="AHK767" s="169"/>
      <c r="AHL767" s="169"/>
      <c r="AHM767" s="169"/>
      <c r="AHN767" s="169"/>
      <c r="AHO767" s="169"/>
      <c r="AHP767" s="169"/>
      <c r="AHQ767" s="169"/>
      <c r="AHR767" s="169"/>
      <c r="AHS767" s="169"/>
      <c r="AHT767" s="169"/>
      <c r="AHU767" s="169"/>
      <c r="AHV767" s="169"/>
      <c r="AHW767" s="169"/>
      <c r="AHX767" s="169"/>
      <c r="AHY767" s="169"/>
      <c r="AHZ767" s="169"/>
      <c r="AIA767" s="169"/>
      <c r="AIB767" s="169"/>
      <c r="AIC767" s="169"/>
      <c r="AID767" s="169"/>
      <c r="AIE767" s="169"/>
      <c r="AIF767" s="169"/>
      <c r="AIG767" s="169"/>
      <c r="AIH767" s="169"/>
      <c r="AII767" s="169"/>
      <c r="AIJ767" s="169"/>
      <c r="AIK767" s="169"/>
      <c r="AIL767" s="169"/>
      <c r="AIM767" s="169"/>
      <c r="AIN767" s="169"/>
      <c r="AIO767" s="169"/>
      <c r="AIP767" s="169"/>
      <c r="AIQ767" s="169"/>
      <c r="AIR767" s="169"/>
      <c r="AIS767" s="169"/>
      <c r="AIT767" s="169"/>
      <c r="AIU767" s="169"/>
      <c r="AIV767" s="169"/>
      <c r="AIW767" s="546"/>
      <c r="AIX767" s="546"/>
      <c r="AIY767" s="546"/>
      <c r="AIZ767" s="546"/>
      <c r="AJA767" s="546"/>
      <c r="AJB767" s="546"/>
      <c r="AJC767" s="546"/>
      <c r="AJD767" s="546"/>
      <c r="AJE767" s="546"/>
      <c r="AJF767" s="546"/>
      <c r="AJG767" s="546"/>
      <c r="AJH767" s="546"/>
      <c r="AJI767" s="546"/>
      <c r="AJJ767" s="546"/>
      <c r="AJK767" s="546"/>
      <c r="AJL767" s="546"/>
      <c r="AJM767" s="546"/>
      <c r="AJN767" s="546"/>
      <c r="AJO767" s="546"/>
      <c r="AJP767" s="546"/>
      <c r="AJQ767" s="546"/>
      <c r="AJR767" s="546"/>
      <c r="AJS767" s="546"/>
      <c r="AJT767" s="546"/>
      <c r="AJU767" s="89"/>
      <c r="AJV767" s="89"/>
      <c r="AJW767" s="89"/>
      <c r="AJX767" s="89"/>
      <c r="AJY767" s="89"/>
      <c r="AJZ767" s="546"/>
      <c r="AKA767" s="546"/>
      <c r="AKB767" s="89"/>
      <c r="AKC767" s="89"/>
      <c r="AKD767" s="546"/>
      <c r="AKE767" s="546"/>
      <c r="AKF767" s="89"/>
      <c r="AKG767" s="89"/>
      <c r="AKH767" s="546"/>
      <c r="AKI767" s="546"/>
      <c r="AKJ767" s="546"/>
      <c r="AKK767" s="546"/>
      <c r="AKL767" s="546"/>
      <c r="AKM767" s="546"/>
      <c r="AKN767" s="546"/>
      <c r="AKO767" s="89"/>
      <c r="AKP767" s="89"/>
      <c r="AKQ767" s="546"/>
      <c r="AKR767" s="546"/>
      <c r="AKS767" s="89"/>
      <c r="AKT767" s="89"/>
      <c r="AKU767" s="546"/>
      <c r="AKV767" s="546"/>
      <c r="AKW767" s="546"/>
      <c r="AKX767" s="546"/>
      <c r="AKY767" s="546"/>
      <c r="AKZ767" s="204"/>
      <c r="ALA767" s="108"/>
      <c r="ALB767" s="546"/>
      <c r="ALC767" s="546"/>
      <c r="ALD767" s="546"/>
      <c r="ALE767" s="546"/>
      <c r="ALF767" s="546"/>
      <c r="ALG767" s="546"/>
      <c r="ALH767" s="546"/>
      <c r="ALI767" s="169"/>
      <c r="ALJ767" s="169"/>
      <c r="ALK767" s="169"/>
      <c r="ALL767" s="169"/>
      <c r="ALM767" s="169"/>
      <c r="ALN767" s="169"/>
      <c r="ALO767" s="169"/>
      <c r="ALP767" s="169"/>
      <c r="ALQ767" s="169"/>
      <c r="ALR767" s="169"/>
      <c r="ALS767" s="169"/>
      <c r="ALT767" s="169"/>
      <c r="ALU767" s="169"/>
      <c r="ALV767" s="169"/>
      <c r="ALW767" s="169"/>
      <c r="ALX767" s="169"/>
      <c r="ALY767" s="169"/>
      <c r="ALZ767" s="169"/>
      <c r="AMA767" s="169"/>
      <c r="AMB767" s="169"/>
      <c r="AMC767" s="169"/>
      <c r="AMD767" s="169"/>
      <c r="AME767" s="169"/>
      <c r="AMF767" s="169"/>
      <c r="AMG767" s="169"/>
      <c r="AMH767" s="169"/>
      <c r="AMI767" s="169"/>
      <c r="AMJ767" s="169"/>
      <c r="AMK767" s="169"/>
      <c r="AML767" s="169"/>
      <c r="AMM767" s="169"/>
      <c r="AMN767" s="169"/>
      <c r="AMO767" s="169"/>
      <c r="AMP767" s="169"/>
      <c r="AMQ767" s="169"/>
      <c r="AMR767" s="169"/>
      <c r="AMS767" s="169"/>
      <c r="AMT767" s="169"/>
      <c r="AMU767" s="169"/>
      <c r="AMV767" s="169"/>
      <c r="AMW767" s="169"/>
      <c r="AMX767" s="169"/>
      <c r="AMY767" s="169"/>
      <c r="AMZ767" s="169"/>
      <c r="ANA767" s="546"/>
      <c r="ANB767" s="546"/>
      <c r="ANC767" s="546"/>
      <c r="AND767" s="546"/>
      <c r="ANE767" s="546"/>
      <c r="ANF767" s="546"/>
      <c r="ANG767" s="546"/>
      <c r="ANH767" s="546"/>
      <c r="ANI767" s="546"/>
      <c r="ANJ767" s="546"/>
      <c r="ANK767" s="546"/>
      <c r="ANL767" s="546"/>
      <c r="ANM767" s="546"/>
      <c r="ANN767" s="546"/>
      <c r="ANO767" s="546"/>
      <c r="ANP767" s="546"/>
      <c r="ANQ767" s="546"/>
      <c r="ANR767" s="546"/>
      <c r="ANS767" s="546"/>
      <c r="ANT767" s="546"/>
      <c r="ANU767" s="546"/>
      <c r="ANV767" s="546"/>
      <c r="ANW767" s="546"/>
      <c r="ANX767" s="546"/>
      <c r="ANY767" s="89"/>
      <c r="ANZ767" s="89"/>
      <c r="AOA767" s="89"/>
      <c r="AOB767" s="89"/>
      <c r="AOC767" s="89"/>
      <c r="AOD767" s="546"/>
      <c r="AOE767" s="546"/>
      <c r="AOF767" s="89"/>
      <c r="AOG767" s="89"/>
      <c r="AOH767" s="546"/>
      <c r="AOI767" s="546"/>
      <c r="AOJ767" s="89"/>
      <c r="AOK767" s="89"/>
      <c r="AOL767" s="546"/>
      <c r="AOM767" s="546"/>
      <c r="AON767" s="546"/>
      <c r="AOO767" s="546"/>
      <c r="AOP767" s="546"/>
      <c r="AOQ767" s="546"/>
      <c r="AOR767" s="546"/>
      <c r="AOS767" s="89"/>
      <c r="AOT767" s="89"/>
      <c r="AOU767" s="546"/>
      <c r="AOV767" s="546"/>
      <c r="AOW767" s="89"/>
      <c r="AOX767" s="89"/>
      <c r="AOY767" s="546"/>
      <c r="AOZ767" s="546"/>
      <c r="APA767" s="546"/>
      <c r="APB767" s="546"/>
      <c r="APC767" s="546"/>
      <c r="APD767" s="204"/>
      <c r="APE767" s="108"/>
      <c r="APF767" s="546"/>
      <c r="APG767" s="546"/>
      <c r="APH767" s="546"/>
      <c r="API767" s="546"/>
      <c r="APJ767" s="546"/>
      <c r="APK767" s="546"/>
      <c r="APL767" s="546"/>
      <c r="APM767" s="169"/>
      <c r="APN767" s="169"/>
      <c r="APO767" s="169"/>
      <c r="APP767" s="169"/>
      <c r="APQ767" s="169"/>
      <c r="APR767" s="169"/>
      <c r="APS767" s="169"/>
      <c r="APT767" s="169"/>
      <c r="APU767" s="169"/>
      <c r="APV767" s="169"/>
      <c r="APW767" s="169"/>
      <c r="APX767" s="169"/>
      <c r="APY767" s="169"/>
      <c r="APZ767" s="169"/>
      <c r="AQA767" s="169"/>
      <c r="AQB767" s="169"/>
      <c r="AQC767" s="169"/>
      <c r="AQD767" s="169"/>
      <c r="AQE767" s="169"/>
      <c r="AQF767" s="169"/>
      <c r="AQG767" s="169"/>
      <c r="AQH767" s="169"/>
      <c r="AQI767" s="169"/>
      <c r="AQJ767" s="169"/>
      <c r="AQK767" s="169"/>
      <c r="AQL767" s="169"/>
      <c r="AQM767" s="169"/>
      <c r="AQN767" s="169"/>
      <c r="AQO767" s="169"/>
      <c r="AQP767" s="169"/>
      <c r="AQQ767" s="169"/>
      <c r="AQR767" s="169"/>
      <c r="AQS767" s="169"/>
      <c r="AQT767" s="169"/>
      <c r="AQU767" s="169"/>
      <c r="AQV767" s="169"/>
      <c r="AQW767" s="169"/>
      <c r="AQX767" s="169"/>
      <c r="AQY767" s="169"/>
      <c r="AQZ767" s="169"/>
      <c r="ARA767" s="169"/>
      <c r="ARB767" s="169"/>
      <c r="ARC767" s="169"/>
      <c r="ARD767" s="169"/>
      <c r="ARE767" s="546"/>
      <c r="ARF767" s="546"/>
      <c r="ARG767" s="546"/>
      <c r="ARH767" s="546"/>
      <c r="ARI767" s="546"/>
      <c r="ARJ767" s="546"/>
      <c r="ARK767" s="546"/>
      <c r="ARL767" s="546"/>
      <c r="ARM767" s="546"/>
      <c r="ARN767" s="546"/>
      <c r="ARO767" s="546"/>
      <c r="ARP767" s="546"/>
      <c r="ARQ767" s="546"/>
      <c r="ARR767" s="546"/>
      <c r="ARS767" s="546"/>
      <c r="ART767" s="546"/>
      <c r="ARU767" s="546"/>
      <c r="ARV767" s="546"/>
      <c r="ARW767" s="546"/>
      <c r="ARX767" s="546"/>
      <c r="ARY767" s="546"/>
      <c r="ARZ767" s="546"/>
      <c r="ASA767" s="546"/>
      <c r="ASB767" s="546"/>
      <c r="ASC767" s="89"/>
      <c r="ASD767" s="89"/>
      <c r="ASE767" s="89"/>
      <c r="ASF767" s="89"/>
      <c r="ASG767" s="89"/>
      <c r="ASH767" s="546"/>
      <c r="ASI767" s="546"/>
      <c r="ASJ767" s="89"/>
      <c r="ASK767" s="89"/>
      <c r="ASL767" s="546"/>
      <c r="ASM767" s="546"/>
      <c r="ASN767" s="89"/>
      <c r="ASO767" s="89"/>
      <c r="ASP767" s="546"/>
      <c r="ASQ767" s="546"/>
      <c r="ASR767" s="546"/>
      <c r="ASS767" s="546"/>
      <c r="AST767" s="546"/>
      <c r="ASU767" s="546"/>
      <c r="ASV767" s="546"/>
      <c r="ASW767" s="89"/>
      <c r="ASX767" s="89"/>
      <c r="ASY767" s="546"/>
      <c r="ASZ767" s="546"/>
      <c r="ATA767" s="89"/>
      <c r="ATB767" s="89"/>
      <c r="ATC767" s="546"/>
      <c r="ATD767" s="546"/>
      <c r="ATE767" s="546"/>
      <c r="ATF767" s="546"/>
      <c r="ATG767" s="546"/>
      <c r="ATH767" s="204"/>
      <c r="ATI767" s="108"/>
      <c r="ATJ767" s="546"/>
      <c r="ATK767" s="546"/>
      <c r="ATL767" s="546"/>
      <c r="ATM767" s="546"/>
      <c r="ATN767" s="546"/>
      <c r="ATO767" s="546"/>
      <c r="ATP767" s="546"/>
      <c r="ATQ767" s="169"/>
      <c r="ATR767" s="169"/>
      <c r="ATS767" s="169"/>
      <c r="ATT767" s="169"/>
      <c r="ATU767" s="169"/>
      <c r="ATV767" s="169"/>
      <c r="ATW767" s="169"/>
      <c r="ATX767" s="169"/>
      <c r="ATY767" s="169"/>
      <c r="ATZ767" s="169"/>
      <c r="AUA767" s="169"/>
      <c r="AUB767" s="169"/>
      <c r="AUC767" s="169"/>
      <c r="AUD767" s="169"/>
      <c r="AUE767" s="169"/>
      <c r="AUF767" s="169"/>
      <c r="AUG767" s="169"/>
      <c r="AUH767" s="169"/>
      <c r="AUI767" s="169"/>
      <c r="AUJ767" s="169"/>
      <c r="AUK767" s="169"/>
      <c r="AUL767" s="169"/>
      <c r="AUM767" s="169"/>
      <c r="AUN767" s="169"/>
      <c r="AUO767" s="169"/>
      <c r="AUP767" s="169"/>
      <c r="AUQ767" s="169"/>
      <c r="AUR767" s="169"/>
      <c r="AUS767" s="169"/>
      <c r="AUT767" s="169"/>
      <c r="AUU767" s="169"/>
      <c r="AUV767" s="169"/>
      <c r="AUW767" s="169"/>
      <c r="AUX767" s="169"/>
      <c r="AUY767" s="169"/>
      <c r="AUZ767" s="169"/>
      <c r="AVA767" s="169"/>
      <c r="AVB767" s="169"/>
      <c r="AVC767" s="169"/>
      <c r="AVD767" s="169"/>
      <c r="AVE767" s="169"/>
      <c r="AVF767" s="169"/>
      <c r="AVG767" s="169"/>
      <c r="AVH767" s="169"/>
      <c r="AVI767" s="546"/>
      <c r="AVJ767" s="546"/>
      <c r="AVK767" s="546"/>
      <c r="AVL767" s="546"/>
      <c r="AVM767" s="546"/>
      <c r="AVN767" s="546"/>
      <c r="AVO767" s="546"/>
      <c r="AVP767" s="546"/>
      <c r="AVQ767" s="546"/>
      <c r="AVR767" s="546"/>
      <c r="AVS767" s="546"/>
      <c r="AVT767" s="546"/>
      <c r="AVU767" s="546"/>
      <c r="AVV767" s="546"/>
      <c r="AVW767" s="546"/>
      <c r="AVX767" s="546"/>
      <c r="AVY767" s="546"/>
      <c r="AVZ767" s="546"/>
      <c r="AWA767" s="546"/>
      <c r="AWB767" s="546"/>
      <c r="AWC767" s="546"/>
      <c r="AWD767" s="546"/>
      <c r="AWE767" s="546"/>
      <c r="AWF767" s="546"/>
      <c r="AWG767" s="89"/>
      <c r="AWH767" s="89"/>
      <c r="AWI767" s="89"/>
      <c r="AWJ767" s="89"/>
      <c r="AWK767" s="89"/>
      <c r="AWL767" s="546"/>
      <c r="AWM767" s="546"/>
      <c r="AWN767" s="89"/>
      <c r="AWO767" s="89"/>
      <c r="AWP767" s="546"/>
      <c r="AWQ767" s="546"/>
      <c r="AWR767" s="89"/>
      <c r="AWS767" s="89"/>
      <c r="AWT767" s="546"/>
      <c r="AWU767" s="546"/>
      <c r="AWV767" s="546"/>
      <c r="AWW767" s="546"/>
      <c r="AWX767" s="546"/>
      <c r="AWY767" s="546"/>
      <c r="AWZ767" s="546"/>
      <c r="AXA767" s="89"/>
      <c r="AXB767" s="89"/>
      <c r="AXC767" s="546"/>
      <c r="AXD767" s="546"/>
      <c r="AXE767" s="89"/>
      <c r="AXF767" s="89"/>
      <c r="AXG767" s="546"/>
      <c r="AXH767" s="546"/>
      <c r="AXI767" s="546"/>
      <c r="AXJ767" s="546"/>
      <c r="AXK767" s="546"/>
      <c r="AXL767" s="204"/>
      <c r="AXM767" s="108"/>
      <c r="AXN767" s="546"/>
      <c r="AXO767" s="546"/>
      <c r="AXP767" s="546"/>
      <c r="AXQ767" s="546"/>
      <c r="AXR767" s="546"/>
      <c r="AXS767" s="546"/>
      <c r="AXT767" s="546"/>
      <c r="AXU767" s="169"/>
      <c r="AXV767" s="169"/>
      <c r="AXW767" s="169"/>
      <c r="AXX767" s="169"/>
      <c r="AXY767" s="169"/>
      <c r="AXZ767" s="169"/>
      <c r="AYA767" s="169"/>
      <c r="AYB767" s="169"/>
      <c r="AYC767" s="169"/>
      <c r="AYD767" s="169"/>
      <c r="AYE767" s="169"/>
      <c r="AYF767" s="169"/>
      <c r="AYG767" s="169"/>
      <c r="AYH767" s="169"/>
      <c r="AYI767" s="169"/>
      <c r="AYJ767" s="169"/>
      <c r="AYK767" s="169"/>
      <c r="AYL767" s="169"/>
      <c r="AYM767" s="169"/>
      <c r="AYN767" s="169"/>
      <c r="AYO767" s="169"/>
      <c r="AYP767" s="169"/>
      <c r="AYQ767" s="169"/>
      <c r="AYR767" s="169"/>
      <c r="AYS767" s="169"/>
      <c r="AYT767" s="169"/>
      <c r="AYU767" s="169"/>
      <c r="AYV767" s="169"/>
      <c r="AYW767" s="169"/>
      <c r="AYX767" s="169"/>
      <c r="AYY767" s="169"/>
      <c r="AYZ767" s="169"/>
      <c r="AZA767" s="169"/>
      <c r="AZB767" s="169"/>
      <c r="AZC767" s="169"/>
      <c r="AZD767" s="169"/>
      <c r="AZE767" s="169"/>
      <c r="AZF767" s="169"/>
      <c r="AZG767" s="169"/>
      <c r="AZH767" s="169"/>
      <c r="AZI767" s="169"/>
      <c r="AZJ767" s="169"/>
      <c r="AZK767" s="169"/>
      <c r="AZL767" s="169"/>
      <c r="AZM767" s="546"/>
      <c r="AZN767" s="546"/>
      <c r="AZO767" s="546"/>
      <c r="AZP767" s="546"/>
      <c r="AZQ767" s="546"/>
      <c r="AZR767" s="546"/>
      <c r="AZS767" s="546"/>
      <c r="AZT767" s="546"/>
      <c r="AZU767" s="546"/>
      <c r="AZV767" s="546"/>
      <c r="AZW767" s="546"/>
      <c r="AZX767" s="546"/>
      <c r="AZY767" s="546"/>
      <c r="AZZ767" s="546"/>
      <c r="BAA767" s="546"/>
      <c r="BAB767" s="546"/>
      <c r="BAC767" s="546"/>
      <c r="BAD767" s="546"/>
      <c r="BAE767" s="546"/>
      <c r="BAF767" s="546"/>
      <c r="BAG767" s="546"/>
      <c r="BAH767" s="546"/>
      <c r="BAI767" s="546"/>
      <c r="BAJ767" s="546"/>
      <c r="BAK767" s="89"/>
      <c r="BAL767" s="89"/>
      <c r="BAM767" s="89"/>
      <c r="BAN767" s="89"/>
      <c r="BAO767" s="89"/>
      <c r="BAP767" s="546"/>
      <c r="BAQ767" s="546"/>
      <c r="BAR767" s="89"/>
      <c r="BAS767" s="89"/>
      <c r="BAT767" s="546"/>
      <c r="BAU767" s="546"/>
      <c r="BAV767" s="89"/>
      <c r="BAW767" s="89"/>
      <c r="BAX767" s="546"/>
      <c r="BAY767" s="546"/>
      <c r="BAZ767" s="546"/>
      <c r="BBA767" s="546"/>
      <c r="BBB767" s="546"/>
      <c r="BBC767" s="546"/>
      <c r="BBD767" s="546"/>
      <c r="BBE767" s="89"/>
      <c r="BBF767" s="89"/>
      <c r="BBG767" s="546"/>
      <c r="BBH767" s="546"/>
      <c r="BBI767" s="89"/>
      <c r="BBJ767" s="89"/>
      <c r="BBK767" s="546"/>
      <c r="BBL767" s="546"/>
      <c r="BBM767" s="546"/>
      <c r="BBN767" s="546"/>
      <c r="BBO767" s="546"/>
      <c r="BBP767" s="204"/>
      <c r="BBQ767" s="108"/>
      <c r="BBR767" s="546"/>
      <c r="BBS767" s="546"/>
      <c r="BBT767" s="546"/>
      <c r="BBU767" s="546"/>
      <c r="BBV767" s="546"/>
      <c r="BBW767" s="546"/>
      <c r="BBX767" s="546"/>
      <c r="BBY767" s="169"/>
      <c r="BBZ767" s="169"/>
      <c r="BCA767" s="169"/>
      <c r="BCB767" s="169"/>
      <c r="BCC767" s="169"/>
      <c r="BCD767" s="169"/>
      <c r="BCE767" s="169"/>
      <c r="BCF767" s="169"/>
      <c r="BCG767" s="169"/>
      <c r="BCH767" s="169"/>
      <c r="BCI767" s="169"/>
      <c r="BCJ767" s="169"/>
      <c r="BCK767" s="169"/>
      <c r="BCL767" s="169"/>
      <c r="BCM767" s="169"/>
      <c r="BCN767" s="169"/>
      <c r="BCO767" s="169"/>
      <c r="BCP767" s="169"/>
      <c r="BCQ767" s="169"/>
      <c r="BCR767" s="169"/>
      <c r="BCS767" s="169"/>
      <c r="BCT767" s="169"/>
      <c r="BCU767" s="169"/>
      <c r="BCV767" s="169"/>
      <c r="BCW767" s="169"/>
      <c r="BCX767" s="169"/>
      <c r="BCY767" s="169"/>
      <c r="BCZ767" s="169"/>
      <c r="BDA767" s="169"/>
      <c r="BDB767" s="169"/>
      <c r="BDC767" s="169"/>
      <c r="BDD767" s="169"/>
      <c r="BDE767" s="169"/>
      <c r="BDF767" s="169"/>
      <c r="BDG767" s="169"/>
      <c r="BDH767" s="169"/>
      <c r="BDI767" s="169"/>
      <c r="BDJ767" s="169"/>
      <c r="BDK767" s="169"/>
      <c r="BDL767" s="169"/>
      <c r="BDM767" s="169"/>
      <c r="BDN767" s="169"/>
      <c r="BDO767" s="169"/>
      <c r="BDP767" s="169"/>
      <c r="BDQ767" s="546"/>
      <c r="BDR767" s="546"/>
      <c r="BDS767" s="546"/>
      <c r="BDT767" s="546"/>
      <c r="BDU767" s="546"/>
      <c r="BDV767" s="546"/>
      <c r="BDW767" s="546"/>
      <c r="BDX767" s="546"/>
      <c r="BDY767" s="546"/>
      <c r="BDZ767" s="546"/>
      <c r="BEA767" s="546"/>
      <c r="BEB767" s="546"/>
      <c r="BEC767" s="546"/>
      <c r="BED767" s="546"/>
      <c r="BEE767" s="546"/>
      <c r="BEF767" s="546"/>
      <c r="BEG767" s="546"/>
      <c r="BEH767" s="546"/>
      <c r="BEI767" s="546"/>
      <c r="BEJ767" s="546"/>
      <c r="BEK767" s="546"/>
      <c r="BEL767" s="546"/>
      <c r="BEM767" s="546"/>
      <c r="BEN767" s="546"/>
      <c r="BEO767" s="89"/>
      <c r="BEP767" s="89"/>
      <c r="BEQ767" s="89"/>
      <c r="BER767" s="89"/>
      <c r="BES767" s="89"/>
      <c r="BET767" s="546"/>
      <c r="BEU767" s="546"/>
      <c r="BEV767" s="89"/>
      <c r="BEW767" s="89"/>
      <c r="BEX767" s="546"/>
      <c r="BEY767" s="546"/>
      <c r="BEZ767" s="89"/>
      <c r="BFA767" s="89"/>
      <c r="BFB767" s="546"/>
      <c r="BFC767" s="546"/>
      <c r="BFD767" s="546"/>
      <c r="BFE767" s="546"/>
      <c r="BFF767" s="546"/>
      <c r="BFG767" s="546"/>
      <c r="BFH767" s="546"/>
      <c r="BFI767" s="89"/>
      <c r="BFJ767" s="89"/>
      <c r="BFK767" s="546"/>
      <c r="BFL767" s="546"/>
      <c r="BFM767" s="89"/>
      <c r="BFN767" s="89"/>
      <c r="BFO767" s="546"/>
      <c r="BFP767" s="546"/>
      <c r="BFQ767" s="546"/>
      <c r="BFR767" s="546"/>
      <c r="BFS767" s="546"/>
      <c r="BFT767" s="204"/>
      <c r="BFU767" s="108"/>
      <c r="BFV767" s="546"/>
      <c r="BFW767" s="546"/>
      <c r="BFX767" s="546"/>
      <c r="BFY767" s="546"/>
      <c r="BFZ767" s="546"/>
      <c r="BGA767" s="546"/>
      <c r="BGB767" s="546"/>
      <c r="BGC767" s="169"/>
      <c r="BGD767" s="169"/>
      <c r="BGE767" s="169"/>
      <c r="BGF767" s="169"/>
      <c r="BGG767" s="169"/>
      <c r="BGH767" s="169"/>
      <c r="BGI767" s="169"/>
      <c r="BGJ767" s="169"/>
      <c r="BGK767" s="169"/>
      <c r="BGL767" s="169"/>
      <c r="BGM767" s="169"/>
      <c r="BGN767" s="169"/>
      <c r="BGO767" s="169"/>
      <c r="BGP767" s="169"/>
      <c r="BGQ767" s="169"/>
      <c r="BGR767" s="169"/>
      <c r="BGS767" s="169"/>
      <c r="BGT767" s="169"/>
      <c r="BGU767" s="169"/>
      <c r="BGV767" s="169"/>
      <c r="BGW767" s="169"/>
      <c r="BGX767" s="169"/>
      <c r="BGY767" s="169"/>
      <c r="BGZ767" s="169"/>
      <c r="BHA767" s="169"/>
      <c r="BHB767" s="169"/>
      <c r="BHC767" s="169"/>
      <c r="BHD767" s="169"/>
      <c r="BHE767" s="169"/>
      <c r="BHF767" s="169"/>
      <c r="BHG767" s="169"/>
      <c r="BHH767" s="169"/>
      <c r="BHI767" s="169"/>
      <c r="BHJ767" s="169"/>
      <c r="BHK767" s="169"/>
      <c r="BHL767" s="169"/>
      <c r="BHM767" s="169"/>
      <c r="BHN767" s="169"/>
      <c r="BHO767" s="169"/>
      <c r="BHP767" s="169"/>
      <c r="BHQ767" s="169"/>
      <c r="BHR767" s="169"/>
      <c r="BHS767" s="169"/>
      <c r="BHT767" s="169"/>
      <c r="BHU767" s="546"/>
      <c r="BHV767" s="546"/>
      <c r="BHW767" s="546"/>
      <c r="BHX767" s="546"/>
      <c r="BHY767" s="546"/>
      <c r="BHZ767" s="546"/>
      <c r="BIA767" s="546"/>
      <c r="BIB767" s="546"/>
      <c r="BIC767" s="546"/>
      <c r="BID767" s="546"/>
      <c r="BIE767" s="546"/>
      <c r="BIF767" s="546"/>
      <c r="BIG767" s="546"/>
      <c r="BIH767" s="546"/>
      <c r="BII767" s="546"/>
      <c r="BIJ767" s="546"/>
      <c r="BIK767" s="546"/>
      <c r="BIL767" s="546"/>
      <c r="BIM767" s="546"/>
      <c r="BIN767" s="546"/>
      <c r="BIO767" s="546"/>
      <c r="BIP767" s="546"/>
      <c r="BIQ767" s="546"/>
      <c r="BIR767" s="546"/>
      <c r="BIS767" s="89"/>
      <c r="BIT767" s="89"/>
      <c r="BIU767" s="89"/>
      <c r="BIV767" s="89"/>
      <c r="BIW767" s="89"/>
      <c r="BIX767" s="546"/>
      <c r="BIY767" s="546"/>
      <c r="BIZ767" s="89"/>
      <c r="BJA767" s="89"/>
      <c r="BJB767" s="546"/>
      <c r="BJC767" s="546"/>
      <c r="BJD767" s="89"/>
      <c r="BJE767" s="89"/>
      <c r="BJF767" s="546"/>
      <c r="BJG767" s="546"/>
      <c r="BJH767" s="546"/>
      <c r="BJI767" s="546"/>
      <c r="BJJ767" s="546"/>
      <c r="BJK767" s="546"/>
      <c r="BJL767" s="546"/>
      <c r="BJM767" s="89"/>
      <c r="BJN767" s="89"/>
      <c r="BJO767" s="546"/>
      <c r="BJP767" s="546"/>
      <c r="BJQ767" s="89"/>
      <c r="BJR767" s="89"/>
      <c r="BJS767" s="546"/>
      <c r="BJT767" s="546"/>
      <c r="BJU767" s="546"/>
      <c r="BJV767" s="546"/>
      <c r="BJW767" s="546"/>
      <c r="BJX767" s="204"/>
      <c r="BJY767" s="108"/>
      <c r="BJZ767" s="546"/>
      <c r="BKA767" s="546"/>
      <c r="BKB767" s="546"/>
      <c r="BKC767" s="546"/>
      <c r="BKD767" s="546"/>
      <c r="BKE767" s="546"/>
      <c r="BKF767" s="546"/>
      <c r="BKG767" s="169"/>
      <c r="BKH767" s="169"/>
      <c r="BKI767" s="169"/>
      <c r="BKJ767" s="169"/>
      <c r="BKK767" s="169"/>
      <c r="BKL767" s="169"/>
      <c r="BKM767" s="169"/>
      <c r="BKN767" s="169"/>
      <c r="BKO767" s="169"/>
      <c r="BKP767" s="169"/>
      <c r="BKQ767" s="169"/>
      <c r="BKR767" s="169"/>
      <c r="BKS767" s="169"/>
      <c r="BKT767" s="169"/>
      <c r="BKU767" s="169"/>
      <c r="BKV767" s="169"/>
      <c r="BKW767" s="169"/>
      <c r="BKX767" s="169"/>
      <c r="BKY767" s="169"/>
      <c r="BKZ767" s="169"/>
      <c r="BLA767" s="169"/>
      <c r="BLB767" s="169"/>
      <c r="BLC767" s="169"/>
      <c r="BLD767" s="169"/>
      <c r="BLE767" s="169"/>
      <c r="BLF767" s="169"/>
      <c r="BLG767" s="169"/>
      <c r="BLH767" s="169"/>
      <c r="BLI767" s="169"/>
      <c r="BLJ767" s="169"/>
      <c r="BLK767" s="169"/>
      <c r="BLL767" s="169"/>
      <c r="BLM767" s="169"/>
      <c r="BLN767" s="169"/>
      <c r="BLO767" s="169"/>
      <c r="BLP767" s="169"/>
      <c r="BLQ767" s="169"/>
      <c r="BLR767" s="169"/>
      <c r="BLS767" s="169"/>
      <c r="BLT767" s="169"/>
      <c r="BLU767" s="169"/>
      <c r="BLV767" s="169"/>
      <c r="BLW767" s="169"/>
      <c r="BLX767" s="169"/>
      <c r="BLY767" s="546"/>
      <c r="BLZ767" s="546"/>
      <c r="BMA767" s="546"/>
      <c r="BMB767" s="546"/>
      <c r="BMC767" s="546"/>
      <c r="BMD767" s="546"/>
      <c r="BME767" s="546"/>
      <c r="BMF767" s="546"/>
      <c r="BMG767" s="546"/>
      <c r="BMH767" s="546"/>
      <c r="BMI767" s="546"/>
      <c r="BMJ767" s="546"/>
      <c r="BMK767" s="546"/>
      <c r="BML767" s="546"/>
      <c r="BMM767" s="546"/>
      <c r="BMN767" s="546"/>
      <c r="BMO767" s="546"/>
      <c r="BMP767" s="546"/>
      <c r="BMQ767" s="546"/>
      <c r="BMR767" s="546"/>
      <c r="BMS767" s="546"/>
      <c r="BMT767" s="546"/>
      <c r="BMU767" s="546"/>
      <c r="BMV767" s="546"/>
      <c r="BMW767" s="89"/>
      <c r="BMX767" s="89"/>
      <c r="BMY767" s="89"/>
      <c r="BMZ767" s="89"/>
      <c r="BNA767" s="89"/>
      <c r="BNB767" s="546"/>
      <c r="BNC767" s="546"/>
      <c r="BND767" s="89"/>
      <c r="BNE767" s="89"/>
      <c r="BNF767" s="546"/>
      <c r="BNG767" s="546"/>
      <c r="BNH767" s="89"/>
      <c r="BNI767" s="89"/>
      <c r="BNJ767" s="546"/>
      <c r="BNK767" s="546"/>
      <c r="BNL767" s="546"/>
      <c r="BNM767" s="546"/>
      <c r="BNN767" s="546"/>
      <c r="BNO767" s="546"/>
      <c r="BNP767" s="546"/>
      <c r="BNQ767" s="89"/>
      <c r="BNR767" s="89"/>
      <c r="BNS767" s="546"/>
      <c r="BNT767" s="546"/>
      <c r="BNU767" s="89"/>
      <c r="BNV767" s="89"/>
      <c r="BNW767" s="546"/>
      <c r="BNX767" s="546"/>
      <c r="BNY767" s="546"/>
      <c r="BNZ767" s="546"/>
      <c r="BOA767" s="546"/>
      <c r="BOB767" s="204"/>
      <c r="BOC767" s="108"/>
      <c r="BOD767" s="546"/>
      <c r="BOE767" s="546"/>
      <c r="BOF767" s="546"/>
      <c r="BOG767" s="546"/>
      <c r="BOH767" s="546"/>
      <c r="BOI767" s="546"/>
      <c r="BOJ767" s="546"/>
      <c r="BOK767" s="169"/>
      <c r="BOL767" s="169"/>
      <c r="BOM767" s="169"/>
      <c r="BON767" s="169"/>
      <c r="BOO767" s="169"/>
      <c r="BOP767" s="169"/>
      <c r="BOQ767" s="169"/>
      <c r="BOR767" s="169"/>
      <c r="BOS767" s="169"/>
      <c r="BOT767" s="169"/>
      <c r="BOU767" s="169"/>
      <c r="BOV767" s="169"/>
      <c r="BOW767" s="169"/>
      <c r="BOX767" s="169"/>
      <c r="BOY767" s="169"/>
      <c r="BOZ767" s="169"/>
      <c r="BPA767" s="169"/>
      <c r="BPB767" s="169"/>
      <c r="BPC767" s="169"/>
      <c r="BPD767" s="169"/>
      <c r="BPE767" s="169"/>
      <c r="BPF767" s="169"/>
      <c r="BPG767" s="169"/>
      <c r="BPH767" s="169"/>
      <c r="BPI767" s="169"/>
      <c r="BPJ767" s="169"/>
      <c r="BPK767" s="169"/>
      <c r="BPL767" s="169"/>
      <c r="BPM767" s="169"/>
      <c r="BPN767" s="169"/>
      <c r="BPO767" s="169"/>
      <c r="BPP767" s="169"/>
      <c r="BPQ767" s="169"/>
      <c r="BPR767" s="169"/>
      <c r="BPS767" s="169"/>
      <c r="BPT767" s="169"/>
      <c r="BPU767" s="169"/>
      <c r="BPV767" s="169"/>
      <c r="BPW767" s="169"/>
      <c r="BPX767" s="169"/>
      <c r="BPY767" s="169"/>
      <c r="BPZ767" s="169"/>
      <c r="BQA767" s="169"/>
      <c r="BQB767" s="169"/>
      <c r="BQC767" s="546"/>
      <c r="BQD767" s="546"/>
      <c r="BQE767" s="546"/>
      <c r="BQF767" s="546"/>
      <c r="BQG767" s="546"/>
      <c r="BQH767" s="546"/>
      <c r="BQI767" s="546"/>
      <c r="BQJ767" s="546"/>
      <c r="BQK767" s="546"/>
      <c r="BQL767" s="546"/>
      <c r="BQM767" s="546"/>
      <c r="BQN767" s="546"/>
      <c r="BQO767" s="546"/>
      <c r="BQP767" s="546"/>
      <c r="BQQ767" s="546"/>
      <c r="BQR767" s="546"/>
      <c r="BQS767" s="546"/>
      <c r="BQT767" s="546"/>
      <c r="BQU767" s="546"/>
      <c r="BQV767" s="546"/>
      <c r="BQW767" s="546"/>
      <c r="BQX767" s="546"/>
      <c r="BQY767" s="546"/>
      <c r="BQZ767" s="546"/>
      <c r="BRA767" s="89"/>
      <c r="BRB767" s="89"/>
      <c r="BRC767" s="89"/>
      <c r="BRD767" s="89"/>
      <c r="BRE767" s="89"/>
      <c r="BRF767" s="546"/>
      <c r="BRG767" s="546"/>
      <c r="BRH767" s="89"/>
      <c r="BRI767" s="89"/>
      <c r="BRJ767" s="546"/>
      <c r="BRK767" s="546"/>
      <c r="BRL767" s="89"/>
      <c r="BRM767" s="89"/>
      <c r="BRN767" s="546"/>
      <c r="BRO767" s="546"/>
      <c r="BRP767" s="546"/>
      <c r="BRQ767" s="546"/>
      <c r="BRR767" s="546"/>
      <c r="BRS767" s="546"/>
      <c r="BRT767" s="546"/>
      <c r="BRU767" s="89"/>
      <c r="BRV767" s="89"/>
      <c r="BRW767" s="546"/>
      <c r="BRX767" s="546"/>
      <c r="BRY767" s="89"/>
      <c r="BRZ767" s="89"/>
      <c r="BSA767" s="546"/>
      <c r="BSB767" s="546"/>
      <c r="BSC767" s="546"/>
      <c r="BSD767" s="546"/>
      <c r="BSE767" s="546"/>
      <c r="BSF767" s="204"/>
      <c r="BSG767" s="108"/>
      <c r="BSH767" s="546"/>
      <c r="BSI767" s="546"/>
      <c r="BSJ767" s="546"/>
      <c r="BSK767" s="546"/>
      <c r="BSL767" s="546"/>
      <c r="BSM767" s="546"/>
      <c r="BSN767" s="546"/>
      <c r="BSO767" s="169"/>
      <c r="BSP767" s="169"/>
      <c r="BSQ767" s="169"/>
      <c r="BSR767" s="169"/>
      <c r="BSS767" s="169"/>
      <c r="BST767" s="169"/>
      <c r="BSU767" s="169"/>
      <c r="BSV767" s="169"/>
      <c r="BSW767" s="169"/>
      <c r="BSX767" s="169"/>
      <c r="BSY767" s="169"/>
      <c r="BSZ767" s="169"/>
      <c r="BTA767" s="169"/>
      <c r="BTB767" s="169"/>
      <c r="BTC767" s="169"/>
      <c r="BTD767" s="169"/>
      <c r="BTE767" s="169"/>
      <c r="BTF767" s="169"/>
      <c r="BTG767" s="169"/>
      <c r="BTH767" s="169"/>
      <c r="BTI767" s="169"/>
      <c r="BTJ767" s="169"/>
      <c r="BTK767" s="169"/>
      <c r="BTL767" s="169"/>
      <c r="BTM767" s="169"/>
      <c r="BTN767" s="169"/>
      <c r="BTO767" s="169"/>
      <c r="BTP767" s="169"/>
      <c r="BTQ767" s="169"/>
      <c r="BTR767" s="169"/>
      <c r="BTS767" s="169"/>
      <c r="BTT767" s="169"/>
      <c r="BTU767" s="169"/>
      <c r="BTV767" s="169"/>
      <c r="BTW767" s="169"/>
      <c r="BTX767" s="169"/>
      <c r="BTY767" s="169"/>
      <c r="BTZ767" s="169"/>
      <c r="BUA767" s="169"/>
      <c r="BUB767" s="169"/>
      <c r="BUC767" s="169"/>
      <c r="BUD767" s="169"/>
      <c r="BUE767" s="169"/>
      <c r="BUF767" s="169"/>
      <c r="BUG767" s="546"/>
      <c r="BUH767" s="546"/>
      <c r="BUI767" s="546"/>
      <c r="BUJ767" s="546"/>
      <c r="BUK767" s="546"/>
      <c r="BUL767" s="546"/>
      <c r="BUM767" s="546"/>
      <c r="BUN767" s="546"/>
      <c r="BUO767" s="546"/>
      <c r="BUP767" s="546"/>
      <c r="BUQ767" s="546"/>
      <c r="BUR767" s="546"/>
      <c r="BUS767" s="546"/>
      <c r="BUT767" s="546"/>
      <c r="BUU767" s="546"/>
      <c r="BUV767" s="546"/>
      <c r="BUW767" s="546"/>
      <c r="BUX767" s="546"/>
      <c r="BUY767" s="546"/>
      <c r="BUZ767" s="546"/>
      <c r="BVA767" s="546"/>
      <c r="BVB767" s="546"/>
      <c r="BVC767" s="546"/>
      <c r="BVD767" s="546"/>
      <c r="BVE767" s="89"/>
      <c r="BVF767" s="89"/>
      <c r="BVG767" s="89"/>
      <c r="BVH767" s="89"/>
      <c r="BVI767" s="89"/>
      <c r="BVJ767" s="546"/>
      <c r="BVK767" s="546"/>
      <c r="BVL767" s="89"/>
      <c r="BVM767" s="89"/>
      <c r="BVN767" s="546"/>
      <c r="BVO767" s="546"/>
      <c r="BVP767" s="89"/>
      <c r="BVQ767" s="89"/>
      <c r="BVR767" s="546"/>
      <c r="BVS767" s="546"/>
      <c r="BVT767" s="546"/>
      <c r="BVU767" s="546"/>
      <c r="BVV767" s="546"/>
      <c r="BVW767" s="546"/>
      <c r="BVX767" s="546"/>
      <c r="BVY767" s="89"/>
      <c r="BVZ767" s="89"/>
      <c r="BWA767" s="546"/>
      <c r="BWB767" s="546"/>
      <c r="BWC767" s="89"/>
      <c r="BWD767" s="89"/>
      <c r="BWE767" s="546"/>
      <c r="BWF767" s="546"/>
      <c r="BWG767" s="546"/>
      <c r="BWH767" s="546"/>
      <c r="BWI767" s="546"/>
      <c r="BWJ767" s="204"/>
      <c r="BWK767" s="108"/>
      <c r="BWL767" s="546"/>
      <c r="BWM767" s="546"/>
      <c r="BWN767" s="546"/>
      <c r="BWO767" s="546"/>
      <c r="BWP767" s="546"/>
      <c r="BWQ767" s="546"/>
      <c r="BWR767" s="546"/>
      <c r="BWS767" s="169"/>
      <c r="BWT767" s="169"/>
      <c r="BWU767" s="169"/>
      <c r="BWV767" s="169"/>
      <c r="BWW767" s="169"/>
      <c r="BWX767" s="169"/>
      <c r="BWY767" s="169"/>
      <c r="BWZ767" s="169"/>
      <c r="BXA767" s="169"/>
      <c r="BXB767" s="169"/>
      <c r="BXC767" s="169"/>
      <c r="BXD767" s="169"/>
      <c r="BXE767" s="169"/>
      <c r="BXF767" s="169"/>
      <c r="BXG767" s="169"/>
      <c r="BXH767" s="169"/>
      <c r="BXI767" s="169"/>
      <c r="BXJ767" s="169"/>
      <c r="BXK767" s="169"/>
      <c r="BXL767" s="169"/>
      <c r="BXM767" s="169"/>
      <c r="BXN767" s="169"/>
      <c r="BXO767" s="169"/>
      <c r="BXP767" s="169"/>
      <c r="BXQ767" s="169"/>
      <c r="BXR767" s="169"/>
      <c r="BXS767" s="169"/>
      <c r="BXT767" s="169"/>
      <c r="BXU767" s="169"/>
      <c r="BXV767" s="169"/>
      <c r="BXW767" s="169"/>
      <c r="BXX767" s="169"/>
      <c r="BXY767" s="169"/>
      <c r="BXZ767" s="169"/>
      <c r="BYA767" s="169"/>
      <c r="BYB767" s="169"/>
      <c r="BYC767" s="169"/>
      <c r="BYD767" s="169"/>
      <c r="BYE767" s="169"/>
      <c r="BYF767" s="169"/>
      <c r="BYG767" s="169"/>
      <c r="BYH767" s="169"/>
      <c r="BYI767" s="169"/>
      <c r="BYJ767" s="169"/>
      <c r="BYK767" s="546"/>
      <c r="BYL767" s="546"/>
      <c r="BYM767" s="546"/>
      <c r="BYN767" s="546"/>
      <c r="BYO767" s="546"/>
      <c r="BYP767" s="546"/>
      <c r="BYQ767" s="546"/>
      <c r="BYR767" s="546"/>
      <c r="BYS767" s="546"/>
      <c r="BYT767" s="546"/>
      <c r="BYU767" s="546"/>
      <c r="BYV767" s="546"/>
      <c r="BYW767" s="546"/>
      <c r="BYX767" s="546"/>
      <c r="BYY767" s="546"/>
      <c r="BYZ767" s="546"/>
      <c r="BZA767" s="546"/>
      <c r="BZB767" s="546"/>
      <c r="BZC767" s="546"/>
      <c r="BZD767" s="546"/>
      <c r="BZE767" s="546"/>
      <c r="BZF767" s="546"/>
      <c r="BZG767" s="546"/>
      <c r="BZH767" s="546"/>
      <c r="BZI767" s="89"/>
      <c r="BZJ767" s="89"/>
      <c r="BZK767" s="89"/>
      <c r="BZL767" s="89"/>
      <c r="BZM767" s="89"/>
      <c r="BZN767" s="546"/>
      <c r="BZO767" s="546"/>
      <c r="BZP767" s="89"/>
      <c r="BZQ767" s="89"/>
      <c r="BZR767" s="546"/>
      <c r="BZS767" s="546"/>
      <c r="BZT767" s="89"/>
      <c r="BZU767" s="89"/>
      <c r="BZV767" s="546"/>
      <c r="BZW767" s="546"/>
      <c r="BZX767" s="546"/>
      <c r="BZY767" s="546"/>
      <c r="BZZ767" s="546"/>
      <c r="CAA767" s="546"/>
      <c r="CAB767" s="546"/>
      <c r="CAC767" s="89"/>
      <c r="CAD767" s="89"/>
      <c r="CAE767" s="546"/>
      <c r="CAF767" s="546"/>
      <c r="CAG767" s="89"/>
      <c r="CAH767" s="89"/>
      <c r="CAI767" s="546"/>
      <c r="CAJ767" s="546"/>
      <c r="CAK767" s="546"/>
      <c r="CAL767" s="546"/>
      <c r="CAM767" s="546"/>
      <c r="CAN767" s="204"/>
      <c r="CAO767" s="108"/>
      <c r="CAP767" s="546"/>
      <c r="CAQ767" s="546"/>
      <c r="CAR767" s="546"/>
      <c r="CAS767" s="546"/>
      <c r="CAT767" s="546"/>
      <c r="CAU767" s="546"/>
      <c r="CAV767" s="546"/>
      <c r="CAW767" s="169"/>
      <c r="CAX767" s="169"/>
      <c r="CAY767" s="169"/>
      <c r="CAZ767" s="169"/>
      <c r="CBA767" s="169"/>
      <c r="CBB767" s="169"/>
      <c r="CBC767" s="169"/>
      <c r="CBD767" s="169"/>
      <c r="CBE767" s="169"/>
      <c r="CBF767" s="169"/>
      <c r="CBG767" s="169"/>
      <c r="CBH767" s="169"/>
      <c r="CBI767" s="169"/>
      <c r="CBJ767" s="169"/>
      <c r="CBK767" s="169"/>
      <c r="CBL767" s="169"/>
      <c r="CBM767" s="169"/>
      <c r="CBN767" s="169"/>
      <c r="CBO767" s="169"/>
      <c r="CBP767" s="169"/>
      <c r="CBQ767" s="169"/>
      <c r="CBR767" s="169"/>
      <c r="CBS767" s="169"/>
      <c r="CBT767" s="169"/>
      <c r="CBU767" s="169"/>
      <c r="CBV767" s="169"/>
      <c r="CBW767" s="169"/>
      <c r="CBX767" s="169"/>
      <c r="CBY767" s="169"/>
      <c r="CBZ767" s="169"/>
      <c r="CCA767" s="169"/>
      <c r="CCB767" s="169"/>
      <c r="CCC767" s="169"/>
      <c r="CCD767" s="169"/>
      <c r="CCE767" s="169"/>
      <c r="CCF767" s="169"/>
      <c r="CCG767" s="169"/>
      <c r="CCH767" s="169"/>
      <c r="CCI767" s="169"/>
      <c r="CCJ767" s="169"/>
      <c r="CCK767" s="169"/>
      <c r="CCL767" s="169"/>
      <c r="CCM767" s="169"/>
      <c r="CCN767" s="169"/>
      <c r="CCO767" s="546"/>
      <c r="CCP767" s="546"/>
      <c r="CCQ767" s="546"/>
      <c r="CCR767" s="546"/>
      <c r="CCS767" s="546"/>
      <c r="CCT767" s="546"/>
      <c r="CCU767" s="546"/>
      <c r="CCV767" s="546"/>
      <c r="CCW767" s="546"/>
      <c r="CCX767" s="546"/>
      <c r="CCY767" s="546"/>
      <c r="CCZ767" s="546"/>
      <c r="CDA767" s="546"/>
      <c r="CDB767" s="546"/>
      <c r="CDC767" s="546"/>
      <c r="CDD767" s="546"/>
      <c r="CDE767" s="546"/>
      <c r="CDF767" s="546"/>
      <c r="CDG767" s="546"/>
      <c r="CDH767" s="546"/>
      <c r="CDI767" s="546"/>
      <c r="CDJ767" s="546"/>
      <c r="CDK767" s="546"/>
      <c r="CDL767" s="546"/>
      <c r="CDM767" s="89"/>
      <c r="CDN767" s="89"/>
      <c r="CDO767" s="89"/>
      <c r="CDP767" s="89"/>
      <c r="CDQ767" s="89"/>
      <c r="CDR767" s="546"/>
      <c r="CDS767" s="546"/>
      <c r="CDT767" s="89"/>
      <c r="CDU767" s="89"/>
      <c r="CDV767" s="546"/>
      <c r="CDW767" s="546"/>
      <c r="CDX767" s="89"/>
      <c r="CDY767" s="89"/>
      <c r="CDZ767" s="546"/>
      <c r="CEA767" s="546"/>
      <c r="CEB767" s="546"/>
      <c r="CEC767" s="546"/>
      <c r="CED767" s="546"/>
      <c r="CEE767" s="546"/>
      <c r="CEF767" s="546"/>
      <c r="CEG767" s="89"/>
      <c r="CEH767" s="89"/>
      <c r="CEI767" s="546"/>
      <c r="CEJ767" s="546"/>
      <c r="CEK767" s="89"/>
      <c r="CEL767" s="89"/>
      <c r="CEM767" s="546"/>
      <c r="CEN767" s="546"/>
      <c r="CEO767" s="546"/>
      <c r="CEP767" s="546"/>
      <c r="CEQ767" s="546"/>
      <c r="CER767" s="204"/>
      <c r="CES767" s="108"/>
      <c r="CET767" s="546"/>
      <c r="CEU767" s="546"/>
      <c r="CEV767" s="546"/>
      <c r="CEW767" s="546"/>
      <c r="CEX767" s="546"/>
      <c r="CEY767" s="546"/>
      <c r="CEZ767" s="546"/>
      <c r="CFA767" s="169"/>
      <c r="CFB767" s="169"/>
      <c r="CFC767" s="169"/>
      <c r="CFD767" s="169"/>
      <c r="CFE767" s="169"/>
      <c r="CFF767" s="169"/>
      <c r="CFG767" s="169"/>
      <c r="CFH767" s="169"/>
      <c r="CFI767" s="169"/>
      <c r="CFJ767" s="169"/>
      <c r="CFK767" s="169"/>
      <c r="CFL767" s="169"/>
      <c r="CFM767" s="169"/>
      <c r="CFN767" s="169"/>
      <c r="CFO767" s="169"/>
      <c r="CFP767" s="169"/>
      <c r="CFQ767" s="169"/>
      <c r="CFR767" s="169"/>
      <c r="CFS767" s="169"/>
      <c r="CFT767" s="169"/>
      <c r="CFU767" s="169"/>
      <c r="CFV767" s="169"/>
      <c r="CFW767" s="169"/>
      <c r="CFX767" s="169"/>
      <c r="CFY767" s="169"/>
      <c r="CFZ767" s="169"/>
      <c r="CGA767" s="169"/>
      <c r="CGB767" s="169"/>
      <c r="CGC767" s="169"/>
      <c r="CGD767" s="169"/>
      <c r="CGE767" s="169"/>
      <c r="CGF767" s="169"/>
      <c r="CGG767" s="169"/>
      <c r="CGH767" s="169"/>
      <c r="CGI767" s="169"/>
      <c r="CGJ767" s="169"/>
      <c r="CGK767" s="169"/>
      <c r="CGL767" s="169"/>
      <c r="CGM767" s="169"/>
      <c r="CGN767" s="169"/>
      <c r="CGO767" s="169"/>
      <c r="CGP767" s="169"/>
      <c r="CGQ767" s="169"/>
      <c r="CGR767" s="169"/>
      <c r="CGS767" s="546"/>
      <c r="CGT767" s="546"/>
      <c r="CGU767" s="546"/>
      <c r="CGV767" s="546"/>
      <c r="CGW767" s="546"/>
      <c r="CGX767" s="546"/>
      <c r="CGY767" s="546"/>
      <c r="CGZ767" s="546"/>
      <c r="CHA767" s="546"/>
      <c r="CHB767" s="546"/>
      <c r="CHC767" s="546"/>
      <c r="CHD767" s="546"/>
      <c r="CHE767" s="546"/>
      <c r="CHF767" s="546"/>
      <c r="CHG767" s="546"/>
      <c r="CHH767" s="546"/>
      <c r="CHI767" s="546"/>
      <c r="CHJ767" s="546"/>
      <c r="CHK767" s="546"/>
      <c r="CHL767" s="546"/>
      <c r="CHM767" s="546"/>
      <c r="CHN767" s="546"/>
      <c r="CHO767" s="546"/>
      <c r="CHP767" s="546"/>
      <c r="CHQ767" s="89"/>
      <c r="CHR767" s="89"/>
      <c r="CHS767" s="89"/>
      <c r="CHT767" s="89"/>
      <c r="CHU767" s="89"/>
      <c r="CHV767" s="546"/>
      <c r="CHW767" s="546"/>
      <c r="CHX767" s="89"/>
      <c r="CHY767" s="89"/>
      <c r="CHZ767" s="546"/>
      <c r="CIA767" s="546"/>
      <c r="CIB767" s="89"/>
      <c r="CIC767" s="89"/>
      <c r="CID767" s="546"/>
      <c r="CIE767" s="546"/>
      <c r="CIF767" s="546"/>
      <c r="CIG767" s="546"/>
      <c r="CIH767" s="546"/>
      <c r="CII767" s="546"/>
      <c r="CIJ767" s="546"/>
      <c r="CIK767" s="89"/>
      <c r="CIL767" s="89"/>
      <c r="CIM767" s="546"/>
      <c r="CIN767" s="546"/>
      <c r="CIO767" s="89"/>
      <c r="CIP767" s="89"/>
      <c r="CIQ767" s="546"/>
      <c r="CIR767" s="546"/>
      <c r="CIS767" s="546"/>
      <c r="CIT767" s="546"/>
      <c r="CIU767" s="546"/>
      <c r="CIV767" s="204"/>
      <c r="CIW767" s="108"/>
      <c r="CIX767" s="546"/>
      <c r="CIY767" s="546"/>
      <c r="CIZ767" s="546"/>
      <c r="CJA767" s="546"/>
      <c r="CJB767" s="546"/>
      <c r="CJC767" s="546"/>
      <c r="CJD767" s="546"/>
      <c r="CJE767" s="169"/>
      <c r="CJF767" s="169"/>
      <c r="CJG767" s="169"/>
      <c r="CJH767" s="169"/>
      <c r="CJI767" s="169"/>
      <c r="CJJ767" s="169"/>
      <c r="CJK767" s="169"/>
      <c r="CJL767" s="169"/>
      <c r="CJM767" s="169"/>
      <c r="CJN767" s="169"/>
      <c r="CJO767" s="169"/>
      <c r="CJP767" s="169"/>
      <c r="CJQ767" s="169"/>
      <c r="CJR767" s="169"/>
      <c r="CJS767" s="169"/>
      <c r="CJT767" s="169"/>
      <c r="CJU767" s="169"/>
      <c r="CJV767" s="169"/>
      <c r="CJW767" s="169"/>
      <c r="CJX767" s="169"/>
      <c r="CJY767" s="169"/>
      <c r="CJZ767" s="169"/>
      <c r="CKA767" s="169"/>
      <c r="CKB767" s="169"/>
      <c r="CKC767" s="169"/>
      <c r="CKD767" s="169"/>
      <c r="CKE767" s="169"/>
      <c r="CKF767" s="169"/>
      <c r="CKG767" s="169"/>
      <c r="CKH767" s="169"/>
      <c r="CKI767" s="169"/>
      <c r="CKJ767" s="169"/>
      <c r="CKK767" s="169"/>
      <c r="CKL767" s="169"/>
      <c r="CKM767" s="169"/>
      <c r="CKN767" s="169"/>
      <c r="CKO767" s="169"/>
      <c r="CKP767" s="169"/>
      <c r="CKQ767" s="169"/>
      <c r="CKR767" s="169"/>
      <c r="CKS767" s="169"/>
      <c r="CKT767" s="169"/>
      <c r="CKU767" s="169"/>
      <c r="CKV767" s="169"/>
      <c r="CKW767" s="546"/>
      <c r="CKX767" s="546"/>
      <c r="CKY767" s="546"/>
      <c r="CKZ767" s="546"/>
      <c r="CLA767" s="546"/>
      <c r="CLB767" s="546"/>
      <c r="CLC767" s="546"/>
      <c r="CLD767" s="546"/>
      <c r="CLE767" s="546"/>
      <c r="CLF767" s="546"/>
      <c r="CLG767" s="546"/>
      <c r="CLH767" s="546"/>
      <c r="CLI767" s="546"/>
      <c r="CLJ767" s="546"/>
      <c r="CLK767" s="546"/>
      <c r="CLL767" s="546"/>
      <c r="CLM767" s="546"/>
      <c r="CLN767" s="546"/>
      <c r="CLO767" s="546"/>
      <c r="CLP767" s="546"/>
      <c r="CLQ767" s="546"/>
      <c r="CLR767" s="546"/>
      <c r="CLS767" s="546"/>
      <c r="CLT767" s="546"/>
      <c r="CLU767" s="89"/>
      <c r="CLV767" s="89"/>
      <c r="CLW767" s="89"/>
      <c r="CLX767" s="89"/>
      <c r="CLY767" s="89"/>
      <c r="CLZ767" s="546"/>
      <c r="CMA767" s="546"/>
      <c r="CMB767" s="89"/>
      <c r="CMC767" s="89"/>
      <c r="CMD767" s="546"/>
      <c r="CME767" s="546"/>
      <c r="CMF767" s="89"/>
      <c r="CMG767" s="89"/>
      <c r="CMH767" s="546"/>
      <c r="CMI767" s="546"/>
      <c r="CMJ767" s="546"/>
      <c r="CMK767" s="546"/>
      <c r="CML767" s="546"/>
      <c r="CMM767" s="546"/>
      <c r="CMN767" s="546"/>
      <c r="CMO767" s="89"/>
      <c r="CMP767" s="89"/>
      <c r="CMQ767" s="546"/>
      <c r="CMR767" s="546"/>
      <c r="CMS767" s="89"/>
      <c r="CMT767" s="89"/>
      <c r="CMU767" s="546"/>
      <c r="CMV767" s="546"/>
      <c r="CMW767" s="546"/>
      <c r="CMX767" s="546"/>
      <c r="CMY767" s="546"/>
      <c r="CMZ767" s="204"/>
      <c r="CNA767" s="108"/>
      <c r="CNB767" s="546"/>
      <c r="CNC767" s="546"/>
      <c r="CND767" s="546"/>
      <c r="CNE767" s="546"/>
      <c r="CNF767" s="546"/>
      <c r="CNG767" s="546"/>
      <c r="CNH767" s="546"/>
      <c r="CNI767" s="169"/>
      <c r="CNJ767" s="169"/>
      <c r="CNK767" s="169"/>
      <c r="CNL767" s="169"/>
      <c r="CNM767" s="169"/>
      <c r="CNN767" s="169"/>
      <c r="CNO767" s="169"/>
      <c r="CNP767" s="169"/>
      <c r="CNQ767" s="169"/>
      <c r="CNR767" s="169"/>
      <c r="CNS767" s="169"/>
      <c r="CNT767" s="169"/>
      <c r="CNU767" s="169"/>
      <c r="CNV767" s="169"/>
      <c r="CNW767" s="169"/>
      <c r="CNX767" s="169"/>
      <c r="CNY767" s="169"/>
      <c r="CNZ767" s="169"/>
      <c r="COA767" s="169"/>
      <c r="COB767" s="169"/>
      <c r="COC767" s="169"/>
      <c r="COD767" s="169"/>
      <c r="COE767" s="169"/>
      <c r="COF767" s="169"/>
      <c r="COG767" s="169"/>
      <c r="COH767" s="169"/>
      <c r="COI767" s="169"/>
      <c r="COJ767" s="169"/>
      <c r="COK767" s="169"/>
      <c r="COL767" s="169"/>
      <c r="COM767" s="169"/>
      <c r="CON767" s="169"/>
      <c r="COO767" s="169"/>
      <c r="COP767" s="169"/>
      <c r="COQ767" s="169"/>
      <c r="COR767" s="169"/>
      <c r="COS767" s="169"/>
      <c r="COT767" s="169"/>
      <c r="COU767" s="169"/>
      <c r="COV767" s="169"/>
      <c r="COW767" s="169"/>
      <c r="COX767" s="169"/>
      <c r="COY767" s="169"/>
      <c r="COZ767" s="169"/>
      <c r="CPA767" s="546"/>
      <c r="CPB767" s="546"/>
      <c r="CPC767" s="546"/>
      <c r="CPD767" s="546"/>
      <c r="CPE767" s="546"/>
      <c r="CPF767" s="546"/>
      <c r="CPG767" s="546"/>
      <c r="CPH767" s="546"/>
      <c r="CPI767" s="546"/>
      <c r="CPJ767" s="546"/>
      <c r="CPK767" s="546"/>
      <c r="CPL767" s="546"/>
      <c r="CPM767" s="546"/>
      <c r="CPN767" s="546"/>
      <c r="CPO767" s="546"/>
      <c r="CPP767" s="546"/>
      <c r="CPQ767" s="546"/>
      <c r="CPR767" s="546"/>
      <c r="CPS767" s="546"/>
      <c r="CPT767" s="546"/>
      <c r="CPU767" s="546"/>
      <c r="CPV767" s="546"/>
      <c r="CPW767" s="546"/>
      <c r="CPX767" s="546"/>
      <c r="CPY767" s="89"/>
      <c r="CPZ767" s="89"/>
      <c r="CQA767" s="89"/>
      <c r="CQB767" s="89"/>
      <c r="CQC767" s="89"/>
      <c r="CQD767" s="546"/>
      <c r="CQE767" s="546"/>
      <c r="CQF767" s="89"/>
      <c r="CQG767" s="89"/>
      <c r="CQH767" s="546"/>
      <c r="CQI767" s="546"/>
      <c r="CQJ767" s="89"/>
      <c r="CQK767" s="89"/>
      <c r="CQL767" s="546"/>
      <c r="CQM767" s="546"/>
      <c r="CQN767" s="546"/>
      <c r="CQO767" s="546"/>
      <c r="CQP767" s="546"/>
      <c r="CQQ767" s="546"/>
      <c r="CQR767" s="546"/>
      <c r="CQS767" s="89"/>
      <c r="CQT767" s="89"/>
      <c r="CQU767" s="546"/>
      <c r="CQV767" s="546"/>
      <c r="CQW767" s="89"/>
      <c r="CQX767" s="89"/>
      <c r="CQY767" s="546"/>
      <c r="CQZ767" s="546"/>
      <c r="CRA767" s="546"/>
      <c r="CRB767" s="546"/>
      <c r="CRC767" s="546"/>
      <c r="CRD767" s="204"/>
      <c r="CRE767" s="108"/>
      <c r="CRF767" s="546"/>
      <c r="CRG767" s="546"/>
      <c r="CRH767" s="546"/>
      <c r="CRI767" s="546"/>
      <c r="CRJ767" s="546"/>
      <c r="CRK767" s="546"/>
      <c r="CRL767" s="546"/>
      <c r="CRM767" s="169"/>
      <c r="CRN767" s="169"/>
      <c r="CRO767" s="169"/>
      <c r="CRP767" s="169"/>
      <c r="CRQ767" s="169"/>
      <c r="CRR767" s="169"/>
      <c r="CRS767" s="169"/>
      <c r="CRT767" s="169"/>
      <c r="CRU767" s="169"/>
      <c r="CRV767" s="169"/>
      <c r="CRW767" s="169"/>
      <c r="CRX767" s="169"/>
      <c r="CRY767" s="169"/>
      <c r="CRZ767" s="169"/>
      <c r="CSA767" s="169"/>
      <c r="CSB767" s="169"/>
      <c r="CSC767" s="169"/>
      <c r="CSD767" s="169"/>
      <c r="CSE767" s="169"/>
      <c r="CSF767" s="169"/>
      <c r="CSG767" s="169"/>
      <c r="CSH767" s="169"/>
      <c r="CSI767" s="169"/>
      <c r="CSJ767" s="169"/>
      <c r="CSK767" s="169"/>
      <c r="CSL767" s="169"/>
      <c r="CSM767" s="169"/>
      <c r="CSN767" s="169"/>
      <c r="CSO767" s="169"/>
      <c r="CSP767" s="169"/>
      <c r="CSQ767" s="169"/>
      <c r="CSR767" s="169"/>
      <c r="CSS767" s="169"/>
      <c r="CST767" s="169"/>
      <c r="CSU767" s="169"/>
      <c r="CSV767" s="169"/>
      <c r="CSW767" s="169"/>
      <c r="CSX767" s="169"/>
      <c r="CSY767" s="169"/>
      <c r="CSZ767" s="169"/>
      <c r="CTA767" s="169"/>
      <c r="CTB767" s="169"/>
      <c r="CTC767" s="169"/>
      <c r="CTD767" s="169"/>
      <c r="CTE767" s="546"/>
      <c r="CTF767" s="546"/>
      <c r="CTG767" s="546"/>
      <c r="CTH767" s="546"/>
      <c r="CTI767" s="546"/>
      <c r="CTJ767" s="546"/>
      <c r="CTK767" s="546"/>
      <c r="CTL767" s="546"/>
      <c r="CTM767" s="546"/>
      <c r="CTN767" s="546"/>
      <c r="CTO767" s="546"/>
      <c r="CTP767" s="546"/>
      <c r="CTQ767" s="546"/>
      <c r="CTR767" s="546"/>
      <c r="CTS767" s="546"/>
      <c r="CTT767" s="546"/>
      <c r="CTU767" s="546"/>
      <c r="CTV767" s="546"/>
      <c r="CTW767" s="546"/>
      <c r="CTX767" s="546"/>
      <c r="CTY767" s="546"/>
      <c r="CTZ767" s="546"/>
      <c r="CUA767" s="546"/>
      <c r="CUB767" s="546"/>
      <c r="CUC767" s="89"/>
      <c r="CUD767" s="89"/>
      <c r="CUE767" s="89"/>
      <c r="CUF767" s="89"/>
      <c r="CUG767" s="89"/>
      <c r="CUH767" s="546"/>
      <c r="CUI767" s="546"/>
      <c r="CUJ767" s="89"/>
      <c r="CUK767" s="89"/>
      <c r="CUL767" s="546"/>
      <c r="CUM767" s="546"/>
      <c r="CUN767" s="89"/>
      <c r="CUO767" s="89"/>
      <c r="CUP767" s="546"/>
      <c r="CUQ767" s="546"/>
      <c r="CUR767" s="546"/>
      <c r="CUS767" s="546"/>
      <c r="CUT767" s="546"/>
      <c r="CUU767" s="546"/>
      <c r="CUV767" s="546"/>
      <c r="CUW767" s="89"/>
      <c r="CUX767" s="89"/>
      <c r="CUY767" s="546"/>
      <c r="CUZ767" s="546"/>
      <c r="CVA767" s="89"/>
      <c r="CVB767" s="89"/>
      <c r="CVC767" s="546"/>
      <c r="CVD767" s="546"/>
      <c r="CVE767" s="546"/>
      <c r="CVF767" s="546"/>
      <c r="CVG767" s="546"/>
      <c r="CVH767" s="204"/>
      <c r="CVI767" s="108"/>
      <c r="CVJ767" s="546"/>
      <c r="CVK767" s="546"/>
      <c r="CVL767" s="546"/>
      <c r="CVM767" s="546"/>
      <c r="CVN767" s="546"/>
      <c r="CVO767" s="546"/>
      <c r="CVP767" s="546"/>
      <c r="CVQ767" s="169"/>
      <c r="CVR767" s="169"/>
      <c r="CVS767" s="169"/>
      <c r="CVT767" s="169"/>
      <c r="CVU767" s="169"/>
      <c r="CVV767" s="169"/>
      <c r="CVW767" s="169"/>
      <c r="CVX767" s="169"/>
      <c r="CVY767" s="169"/>
      <c r="CVZ767" s="169"/>
      <c r="CWA767" s="169"/>
      <c r="CWB767" s="169"/>
      <c r="CWC767" s="169"/>
      <c r="CWD767" s="169"/>
      <c r="CWE767" s="169"/>
      <c r="CWF767" s="169"/>
      <c r="CWG767" s="169"/>
      <c r="CWH767" s="169"/>
      <c r="CWI767" s="169"/>
      <c r="CWJ767" s="169"/>
      <c r="CWK767" s="169"/>
      <c r="CWL767" s="169"/>
      <c r="CWM767" s="169"/>
      <c r="CWN767" s="169"/>
      <c r="CWO767" s="169"/>
      <c r="CWP767" s="169"/>
      <c r="CWQ767" s="169"/>
      <c r="CWR767" s="169"/>
      <c r="CWS767" s="169"/>
      <c r="CWT767" s="169"/>
      <c r="CWU767" s="169"/>
      <c r="CWV767" s="169"/>
      <c r="CWW767" s="169"/>
      <c r="CWX767" s="169"/>
      <c r="CWY767" s="169"/>
      <c r="CWZ767" s="169"/>
      <c r="CXA767" s="169"/>
      <c r="CXB767" s="169"/>
      <c r="CXC767" s="169"/>
      <c r="CXD767" s="169"/>
      <c r="CXE767" s="169"/>
      <c r="CXF767" s="169"/>
      <c r="CXG767" s="169"/>
      <c r="CXH767" s="169"/>
      <c r="CXI767" s="546"/>
      <c r="CXJ767" s="546"/>
      <c r="CXK767" s="546"/>
      <c r="CXL767" s="546"/>
      <c r="CXM767" s="546"/>
      <c r="CXN767" s="546"/>
      <c r="CXO767" s="546"/>
      <c r="CXP767" s="546"/>
      <c r="CXQ767" s="546"/>
      <c r="CXR767" s="546"/>
      <c r="CXS767" s="546"/>
      <c r="CXT767" s="546"/>
      <c r="CXU767" s="546"/>
      <c r="CXV767" s="546"/>
      <c r="CXW767" s="546"/>
      <c r="CXX767" s="546"/>
      <c r="CXY767" s="546"/>
      <c r="CXZ767" s="546"/>
      <c r="CYA767" s="546"/>
      <c r="CYB767" s="546"/>
      <c r="CYC767" s="546"/>
      <c r="CYD767" s="546"/>
      <c r="CYE767" s="546"/>
      <c r="CYF767" s="546"/>
      <c r="CYG767" s="89"/>
      <c r="CYH767" s="89"/>
      <c r="CYI767" s="89"/>
      <c r="CYJ767" s="89"/>
      <c r="CYK767" s="89"/>
      <c r="CYL767" s="546"/>
      <c r="CYM767" s="546"/>
      <c r="CYN767" s="89"/>
      <c r="CYO767" s="89"/>
      <c r="CYP767" s="546"/>
      <c r="CYQ767" s="546"/>
      <c r="CYR767" s="89"/>
      <c r="CYS767" s="89"/>
      <c r="CYT767" s="546"/>
      <c r="CYU767" s="546"/>
      <c r="CYV767" s="546"/>
      <c r="CYW767" s="546"/>
      <c r="CYX767" s="546"/>
      <c r="CYY767" s="546"/>
      <c r="CYZ767" s="546"/>
      <c r="CZA767" s="89"/>
      <c r="CZB767" s="89"/>
      <c r="CZC767" s="546"/>
      <c r="CZD767" s="546"/>
      <c r="CZE767" s="89"/>
      <c r="CZF767" s="89"/>
      <c r="CZG767" s="546"/>
      <c r="CZH767" s="546"/>
      <c r="CZI767" s="546"/>
      <c r="CZJ767" s="546"/>
      <c r="CZK767" s="546"/>
      <c r="CZL767" s="204"/>
      <c r="CZM767" s="108"/>
      <c r="CZN767" s="546"/>
      <c r="CZO767" s="546"/>
      <c r="CZP767" s="546"/>
      <c r="CZQ767" s="546"/>
      <c r="CZR767" s="546"/>
      <c r="CZS767" s="546"/>
      <c r="CZT767" s="546"/>
      <c r="CZU767" s="169"/>
      <c r="CZV767" s="169"/>
      <c r="CZW767" s="169"/>
      <c r="CZX767" s="169"/>
      <c r="CZY767" s="169"/>
      <c r="CZZ767" s="169"/>
      <c r="DAA767" s="169"/>
      <c r="DAB767" s="169"/>
      <c r="DAC767" s="169"/>
      <c r="DAD767" s="169"/>
      <c r="DAE767" s="169"/>
      <c r="DAF767" s="169"/>
      <c r="DAG767" s="169"/>
      <c r="DAH767" s="169"/>
      <c r="DAI767" s="169"/>
      <c r="DAJ767" s="169"/>
      <c r="DAK767" s="169"/>
      <c r="DAL767" s="169"/>
      <c r="DAM767" s="169"/>
      <c r="DAN767" s="169"/>
      <c r="DAO767" s="169"/>
      <c r="DAP767" s="169"/>
      <c r="DAQ767" s="169"/>
      <c r="DAR767" s="169"/>
      <c r="DAS767" s="169"/>
      <c r="DAT767" s="169"/>
      <c r="DAU767" s="169"/>
      <c r="DAV767" s="169"/>
      <c r="DAW767" s="169"/>
      <c r="DAX767" s="169"/>
      <c r="DAY767" s="169"/>
      <c r="DAZ767" s="169"/>
      <c r="DBA767" s="169"/>
      <c r="DBB767" s="169"/>
      <c r="DBC767" s="169"/>
      <c r="DBD767" s="169"/>
      <c r="DBE767" s="169"/>
      <c r="DBF767" s="169"/>
      <c r="DBG767" s="169"/>
      <c r="DBH767" s="169"/>
      <c r="DBI767" s="169"/>
      <c r="DBJ767" s="169"/>
      <c r="DBK767" s="169"/>
      <c r="DBL767" s="169"/>
      <c r="DBM767" s="546"/>
      <c r="DBN767" s="546"/>
      <c r="DBO767" s="546"/>
      <c r="DBP767" s="546"/>
      <c r="DBQ767" s="546"/>
      <c r="DBR767" s="546"/>
      <c r="DBS767" s="546"/>
      <c r="DBT767" s="546"/>
      <c r="DBU767" s="546"/>
      <c r="DBV767" s="546"/>
      <c r="DBW767" s="546"/>
      <c r="DBX767" s="546"/>
      <c r="DBY767" s="546"/>
      <c r="DBZ767" s="546"/>
      <c r="DCA767" s="546"/>
      <c r="DCB767" s="546"/>
      <c r="DCC767" s="546"/>
      <c r="DCD767" s="546"/>
      <c r="DCE767" s="546"/>
      <c r="DCF767" s="546"/>
      <c r="DCG767" s="546"/>
      <c r="DCH767" s="546"/>
      <c r="DCI767" s="546"/>
      <c r="DCJ767" s="546"/>
      <c r="DCK767" s="89"/>
      <c r="DCL767" s="89"/>
      <c r="DCM767" s="89"/>
      <c r="DCN767" s="89"/>
      <c r="DCO767" s="89"/>
      <c r="DCP767" s="546"/>
      <c r="DCQ767" s="546"/>
      <c r="DCR767" s="89"/>
      <c r="DCS767" s="89"/>
      <c r="DCT767" s="546"/>
      <c r="DCU767" s="546"/>
      <c r="DCV767" s="89"/>
      <c r="DCW767" s="89"/>
      <c r="DCX767" s="546"/>
      <c r="DCY767" s="546"/>
      <c r="DCZ767" s="546"/>
      <c r="DDA767" s="546"/>
      <c r="DDB767" s="546"/>
      <c r="DDC767" s="546"/>
      <c r="DDD767" s="546"/>
      <c r="DDE767" s="89"/>
      <c r="DDF767" s="89"/>
      <c r="DDG767" s="546"/>
      <c r="DDH767" s="546"/>
      <c r="DDI767" s="89"/>
      <c r="DDJ767" s="89"/>
      <c r="DDK767" s="546"/>
      <c r="DDL767" s="546"/>
      <c r="DDM767" s="546"/>
      <c r="DDN767" s="546"/>
      <c r="DDO767" s="546"/>
      <c r="DDP767" s="204"/>
      <c r="DDQ767" s="108"/>
      <c r="DDR767" s="546"/>
      <c r="DDS767" s="546"/>
      <c r="DDT767" s="546"/>
      <c r="DDU767" s="546"/>
      <c r="DDV767" s="546"/>
      <c r="DDW767" s="546"/>
      <c r="DDX767" s="546"/>
      <c r="DDY767" s="169"/>
      <c r="DDZ767" s="169"/>
      <c r="DEA767" s="169"/>
      <c r="DEB767" s="169"/>
      <c r="DEC767" s="169"/>
      <c r="DED767" s="169"/>
      <c r="DEE767" s="169"/>
      <c r="DEF767" s="169"/>
      <c r="DEG767" s="169"/>
      <c r="DEH767" s="169"/>
      <c r="DEI767" s="169"/>
      <c r="DEJ767" s="169"/>
      <c r="DEK767" s="169"/>
      <c r="DEL767" s="169"/>
      <c r="DEM767" s="169"/>
      <c r="DEN767" s="169"/>
      <c r="DEO767" s="169"/>
      <c r="DEP767" s="169"/>
      <c r="DEQ767" s="169"/>
      <c r="DER767" s="169"/>
      <c r="DES767" s="169"/>
      <c r="DET767" s="169"/>
      <c r="DEU767" s="169"/>
      <c r="DEV767" s="169"/>
      <c r="DEW767" s="169"/>
      <c r="DEX767" s="169"/>
      <c r="DEY767" s="169"/>
      <c r="DEZ767" s="169"/>
      <c r="DFA767" s="169"/>
      <c r="DFB767" s="169"/>
      <c r="DFC767" s="169"/>
      <c r="DFD767" s="169"/>
      <c r="DFE767" s="169"/>
      <c r="DFF767" s="169"/>
      <c r="DFG767" s="169"/>
      <c r="DFH767" s="169"/>
      <c r="DFI767" s="169"/>
      <c r="DFJ767" s="169"/>
      <c r="DFK767" s="169"/>
      <c r="DFL767" s="169"/>
      <c r="DFM767" s="169"/>
      <c r="DFN767" s="169"/>
      <c r="DFO767" s="169"/>
      <c r="DFP767" s="169"/>
      <c r="DFQ767" s="546"/>
      <c r="DFR767" s="546"/>
      <c r="DFS767" s="546"/>
      <c r="DFT767" s="546"/>
      <c r="DFU767" s="546"/>
      <c r="DFV767" s="546"/>
      <c r="DFW767" s="546"/>
      <c r="DFX767" s="546"/>
      <c r="DFY767" s="546"/>
      <c r="DFZ767" s="546"/>
      <c r="DGA767" s="546"/>
      <c r="DGB767" s="546"/>
      <c r="DGC767" s="546"/>
      <c r="DGD767" s="546"/>
      <c r="DGE767" s="546"/>
      <c r="DGF767" s="546"/>
      <c r="DGG767" s="546"/>
      <c r="DGH767" s="546"/>
      <c r="DGI767" s="546"/>
      <c r="DGJ767" s="546"/>
      <c r="DGK767" s="546"/>
      <c r="DGL767" s="546"/>
      <c r="DGM767" s="546"/>
      <c r="DGN767" s="546"/>
      <c r="DGO767" s="89"/>
      <c r="DGP767" s="89"/>
      <c r="DGQ767" s="89"/>
      <c r="DGR767" s="89"/>
      <c r="DGS767" s="89"/>
      <c r="DGT767" s="546"/>
      <c r="DGU767" s="546"/>
      <c r="DGV767" s="89"/>
      <c r="DGW767" s="89"/>
      <c r="DGX767" s="546"/>
      <c r="DGY767" s="546"/>
      <c r="DGZ767" s="89"/>
      <c r="DHA767" s="89"/>
      <c r="DHB767" s="546"/>
      <c r="DHC767" s="546"/>
      <c r="DHD767" s="546"/>
      <c r="DHE767" s="546"/>
      <c r="DHF767" s="546"/>
      <c r="DHG767" s="546"/>
      <c r="DHH767" s="546"/>
      <c r="DHI767" s="89"/>
      <c r="DHJ767" s="89"/>
      <c r="DHK767" s="546"/>
      <c r="DHL767" s="546"/>
      <c r="DHM767" s="89"/>
      <c r="DHN767" s="89"/>
      <c r="DHO767" s="546"/>
      <c r="DHP767" s="546"/>
      <c r="DHQ767" s="546"/>
      <c r="DHR767" s="546"/>
      <c r="DHS767" s="546"/>
      <c r="DHT767" s="204"/>
      <c r="DHU767" s="108"/>
      <c r="DHV767" s="546"/>
      <c r="DHW767" s="546"/>
      <c r="DHX767" s="546"/>
      <c r="DHY767" s="546"/>
      <c r="DHZ767" s="546"/>
      <c r="DIA767" s="546"/>
      <c r="DIB767" s="546"/>
      <c r="DIC767" s="169"/>
      <c r="DID767" s="169"/>
      <c r="DIE767" s="169"/>
      <c r="DIF767" s="169"/>
      <c r="DIG767" s="169"/>
      <c r="DIH767" s="169"/>
      <c r="DII767" s="169"/>
      <c r="DIJ767" s="169"/>
      <c r="DIK767" s="169"/>
      <c r="DIL767" s="169"/>
      <c r="DIM767" s="169"/>
      <c r="DIN767" s="169"/>
      <c r="DIO767" s="169"/>
      <c r="DIP767" s="169"/>
      <c r="DIQ767" s="169"/>
      <c r="DIR767" s="169"/>
      <c r="DIS767" s="169"/>
      <c r="DIT767" s="169"/>
      <c r="DIU767" s="169"/>
      <c r="DIV767" s="169"/>
      <c r="DIW767" s="169"/>
      <c r="DIX767" s="169"/>
      <c r="DIY767" s="169"/>
      <c r="DIZ767" s="169"/>
      <c r="DJA767" s="169"/>
      <c r="DJB767" s="169"/>
      <c r="DJC767" s="169"/>
      <c r="DJD767" s="169"/>
      <c r="DJE767" s="169"/>
      <c r="DJF767" s="169"/>
      <c r="DJG767" s="169"/>
      <c r="DJH767" s="169"/>
      <c r="DJI767" s="169"/>
      <c r="DJJ767" s="169"/>
      <c r="DJK767" s="169"/>
      <c r="DJL767" s="169"/>
      <c r="DJM767" s="169"/>
      <c r="DJN767" s="169"/>
      <c r="DJO767" s="169"/>
      <c r="DJP767" s="169"/>
      <c r="DJQ767" s="169"/>
      <c r="DJR767" s="169"/>
      <c r="DJS767" s="169"/>
      <c r="DJT767" s="169"/>
      <c r="DJU767" s="546"/>
      <c r="DJV767" s="546"/>
      <c r="DJW767" s="546"/>
      <c r="DJX767" s="546"/>
      <c r="DJY767" s="546"/>
      <c r="DJZ767" s="546"/>
      <c r="DKA767" s="546"/>
      <c r="DKB767" s="546"/>
      <c r="DKC767" s="546"/>
      <c r="DKD767" s="546"/>
      <c r="DKE767" s="546"/>
      <c r="DKF767" s="546"/>
      <c r="DKG767" s="546"/>
      <c r="DKH767" s="546"/>
      <c r="DKI767" s="546"/>
      <c r="DKJ767" s="546"/>
      <c r="DKK767" s="546"/>
      <c r="DKL767" s="546"/>
      <c r="DKM767" s="546"/>
      <c r="DKN767" s="546"/>
      <c r="DKO767" s="546"/>
      <c r="DKP767" s="546"/>
      <c r="DKQ767" s="546"/>
      <c r="DKR767" s="546"/>
      <c r="DKS767" s="89"/>
      <c r="DKT767" s="89"/>
      <c r="DKU767" s="89"/>
      <c r="DKV767" s="89"/>
      <c r="DKW767" s="89"/>
      <c r="DKX767" s="546"/>
      <c r="DKY767" s="546"/>
      <c r="DKZ767" s="89"/>
      <c r="DLA767" s="89"/>
      <c r="DLB767" s="546"/>
      <c r="DLC767" s="546"/>
      <c r="DLD767" s="89"/>
      <c r="DLE767" s="89"/>
      <c r="DLF767" s="546"/>
      <c r="DLG767" s="546"/>
      <c r="DLH767" s="546"/>
      <c r="DLI767" s="546"/>
      <c r="DLJ767" s="546"/>
      <c r="DLK767" s="546"/>
      <c r="DLL767" s="546"/>
      <c r="DLM767" s="89"/>
      <c r="DLN767" s="89"/>
      <c r="DLO767" s="546"/>
      <c r="DLP767" s="546"/>
      <c r="DLQ767" s="89"/>
      <c r="DLR767" s="89"/>
      <c r="DLS767" s="546"/>
      <c r="DLT767" s="546"/>
      <c r="DLU767" s="546"/>
      <c r="DLV767" s="546"/>
      <c r="DLW767" s="546"/>
      <c r="DLX767" s="204"/>
      <c r="DLY767" s="108"/>
      <c r="DLZ767" s="546"/>
      <c r="DMA767" s="546"/>
      <c r="DMB767" s="546"/>
      <c r="DMC767" s="546"/>
      <c r="DMD767" s="546"/>
      <c r="DME767" s="546"/>
      <c r="DMF767" s="546"/>
      <c r="DMG767" s="169"/>
      <c r="DMH767" s="169"/>
      <c r="DMI767" s="169"/>
      <c r="DMJ767" s="169"/>
      <c r="DMK767" s="169"/>
      <c r="DML767" s="169"/>
      <c r="DMM767" s="169"/>
      <c r="DMN767" s="169"/>
      <c r="DMO767" s="169"/>
      <c r="DMP767" s="169"/>
      <c r="DMQ767" s="169"/>
      <c r="DMR767" s="169"/>
      <c r="DMS767" s="169"/>
      <c r="DMT767" s="169"/>
      <c r="DMU767" s="169"/>
      <c r="DMV767" s="169"/>
      <c r="DMW767" s="169"/>
      <c r="DMX767" s="169"/>
      <c r="DMY767" s="169"/>
      <c r="DMZ767" s="169"/>
      <c r="DNA767" s="169"/>
      <c r="DNB767" s="169"/>
      <c r="DNC767" s="169"/>
      <c r="DND767" s="169"/>
      <c r="DNE767" s="169"/>
      <c r="DNF767" s="169"/>
      <c r="DNG767" s="169"/>
      <c r="DNH767" s="169"/>
      <c r="DNI767" s="169"/>
      <c r="DNJ767" s="169"/>
      <c r="DNK767" s="169"/>
      <c r="DNL767" s="169"/>
      <c r="DNM767" s="169"/>
      <c r="DNN767" s="169"/>
      <c r="DNO767" s="169"/>
      <c r="DNP767" s="169"/>
      <c r="DNQ767" s="169"/>
      <c r="DNR767" s="169"/>
      <c r="DNS767" s="169"/>
      <c r="DNT767" s="169"/>
      <c r="DNU767" s="169"/>
      <c r="DNV767" s="169"/>
      <c r="DNW767" s="169"/>
      <c r="DNX767" s="169"/>
      <c r="DNY767" s="546"/>
      <c r="DNZ767" s="546"/>
      <c r="DOA767" s="546"/>
      <c r="DOB767" s="546"/>
      <c r="DOC767" s="546"/>
      <c r="DOD767" s="546"/>
      <c r="DOE767" s="546"/>
      <c r="DOF767" s="546"/>
      <c r="DOG767" s="546"/>
      <c r="DOH767" s="546"/>
      <c r="DOI767" s="546"/>
      <c r="DOJ767" s="546"/>
      <c r="DOK767" s="546"/>
      <c r="DOL767" s="546"/>
      <c r="DOM767" s="546"/>
      <c r="DON767" s="546"/>
      <c r="DOO767" s="546"/>
      <c r="DOP767" s="546"/>
      <c r="DOQ767" s="546"/>
      <c r="DOR767" s="546"/>
      <c r="DOS767" s="546"/>
      <c r="DOT767" s="546"/>
      <c r="DOU767" s="546"/>
      <c r="DOV767" s="546"/>
      <c r="DOW767" s="89"/>
      <c r="DOX767" s="89"/>
      <c r="DOY767" s="89"/>
      <c r="DOZ767" s="89"/>
      <c r="DPA767" s="89"/>
      <c r="DPB767" s="546"/>
      <c r="DPC767" s="546"/>
      <c r="DPD767" s="89"/>
      <c r="DPE767" s="89"/>
      <c r="DPF767" s="546"/>
      <c r="DPG767" s="546"/>
      <c r="DPH767" s="89"/>
      <c r="DPI767" s="89"/>
      <c r="DPJ767" s="546"/>
      <c r="DPK767" s="546"/>
      <c r="DPL767" s="546"/>
      <c r="DPM767" s="546"/>
      <c r="DPN767" s="546"/>
      <c r="DPO767" s="546"/>
      <c r="DPP767" s="546"/>
      <c r="DPQ767" s="89"/>
      <c r="DPR767" s="89"/>
      <c r="DPS767" s="546"/>
      <c r="DPT767" s="546"/>
      <c r="DPU767" s="89"/>
      <c r="DPV767" s="89"/>
      <c r="DPW767" s="546"/>
      <c r="DPX767" s="546"/>
      <c r="DPY767" s="546"/>
      <c r="DPZ767" s="546"/>
      <c r="DQA767" s="546"/>
      <c r="DQB767" s="204"/>
      <c r="DQC767" s="108"/>
      <c r="DQD767" s="546"/>
      <c r="DQE767" s="546"/>
      <c r="DQF767" s="546"/>
      <c r="DQG767" s="546"/>
      <c r="DQH767" s="546"/>
      <c r="DQI767" s="546"/>
      <c r="DQJ767" s="546"/>
      <c r="DQK767" s="169"/>
      <c r="DQL767" s="169"/>
      <c r="DQM767" s="169"/>
      <c r="DQN767" s="169"/>
      <c r="DQO767" s="169"/>
      <c r="DQP767" s="169"/>
      <c r="DQQ767" s="169"/>
      <c r="DQR767" s="169"/>
      <c r="DQS767" s="169"/>
      <c r="DQT767" s="169"/>
      <c r="DQU767" s="169"/>
      <c r="DQV767" s="169"/>
      <c r="DQW767" s="169"/>
      <c r="DQX767" s="169"/>
      <c r="DQY767" s="169"/>
      <c r="DQZ767" s="169"/>
      <c r="DRA767" s="169"/>
      <c r="DRB767" s="169"/>
      <c r="DRC767" s="169"/>
      <c r="DRD767" s="169"/>
      <c r="DRE767" s="169"/>
      <c r="DRF767" s="169"/>
      <c r="DRG767" s="169"/>
      <c r="DRH767" s="169"/>
      <c r="DRI767" s="169"/>
      <c r="DRJ767" s="169"/>
      <c r="DRK767" s="169"/>
      <c r="DRL767" s="169"/>
      <c r="DRM767" s="169"/>
      <c r="DRN767" s="169"/>
      <c r="DRO767" s="169"/>
      <c r="DRP767" s="169"/>
      <c r="DRQ767" s="169"/>
      <c r="DRR767" s="169"/>
      <c r="DRS767" s="169"/>
      <c r="DRT767" s="169"/>
      <c r="DRU767" s="169"/>
      <c r="DRV767" s="169"/>
      <c r="DRW767" s="169"/>
      <c r="DRX767" s="169"/>
      <c r="DRY767" s="169"/>
      <c r="DRZ767" s="169"/>
      <c r="DSA767" s="169"/>
      <c r="DSB767" s="169"/>
      <c r="DSC767" s="546"/>
      <c r="DSD767" s="546"/>
      <c r="DSE767" s="546"/>
      <c r="DSF767" s="546"/>
      <c r="DSG767" s="546"/>
      <c r="DSH767" s="546"/>
      <c r="DSI767" s="546"/>
      <c r="DSJ767" s="546"/>
      <c r="DSK767" s="546"/>
      <c r="DSL767" s="546"/>
      <c r="DSM767" s="546"/>
      <c r="DSN767" s="546"/>
      <c r="DSO767" s="546"/>
      <c r="DSP767" s="546"/>
      <c r="DSQ767" s="546"/>
      <c r="DSR767" s="546"/>
      <c r="DSS767" s="546"/>
      <c r="DST767" s="546"/>
      <c r="DSU767" s="546"/>
      <c r="DSV767" s="546"/>
      <c r="DSW767" s="546"/>
      <c r="DSX767" s="546"/>
      <c r="DSY767" s="546"/>
      <c r="DSZ767" s="546"/>
      <c r="DTA767" s="89"/>
      <c r="DTB767" s="89"/>
      <c r="DTC767" s="89"/>
      <c r="DTD767" s="89"/>
      <c r="DTE767" s="89"/>
      <c r="DTF767" s="546"/>
      <c r="DTG767" s="546"/>
      <c r="DTH767" s="89"/>
      <c r="DTI767" s="89"/>
      <c r="DTJ767" s="546"/>
      <c r="DTK767" s="546"/>
      <c r="DTL767" s="89"/>
      <c r="DTM767" s="89"/>
      <c r="DTN767" s="546"/>
      <c r="DTO767" s="546"/>
      <c r="DTP767" s="546"/>
      <c r="DTQ767" s="546"/>
      <c r="DTR767" s="546"/>
      <c r="DTS767" s="546"/>
      <c r="DTT767" s="546"/>
      <c r="DTU767" s="89"/>
      <c r="DTV767" s="89"/>
      <c r="DTW767" s="546"/>
      <c r="DTX767" s="546"/>
      <c r="DTY767" s="89"/>
      <c r="DTZ767" s="89"/>
      <c r="DUA767" s="546"/>
      <c r="DUB767" s="546"/>
      <c r="DUC767" s="546"/>
      <c r="DUD767" s="546"/>
      <c r="DUE767" s="546"/>
      <c r="DUF767" s="204"/>
      <c r="DUG767" s="108"/>
      <c r="DUH767" s="546"/>
      <c r="DUI767" s="546"/>
      <c r="DUJ767" s="546"/>
      <c r="DUK767" s="546"/>
      <c r="DUL767" s="546"/>
      <c r="DUM767" s="546"/>
      <c r="DUN767" s="546"/>
      <c r="DUO767" s="169"/>
      <c r="DUP767" s="169"/>
      <c r="DUQ767" s="169"/>
      <c r="DUR767" s="169"/>
      <c r="DUS767" s="169"/>
      <c r="DUT767" s="169"/>
      <c r="DUU767" s="169"/>
      <c r="DUV767" s="169"/>
      <c r="DUW767" s="169"/>
      <c r="DUX767" s="169"/>
      <c r="DUY767" s="169"/>
      <c r="DUZ767" s="169"/>
      <c r="DVA767" s="169"/>
      <c r="DVB767" s="169"/>
      <c r="DVC767" s="169"/>
      <c r="DVD767" s="169"/>
      <c r="DVE767" s="169"/>
      <c r="DVF767" s="169"/>
      <c r="DVG767" s="169"/>
      <c r="DVH767" s="169"/>
      <c r="DVI767" s="169"/>
      <c r="DVJ767" s="169"/>
      <c r="DVK767" s="169"/>
      <c r="DVL767" s="169"/>
      <c r="DVM767" s="169"/>
      <c r="DVN767" s="169"/>
      <c r="DVO767" s="169"/>
      <c r="DVP767" s="169"/>
      <c r="DVQ767" s="169"/>
      <c r="DVR767" s="169"/>
      <c r="DVS767" s="169"/>
      <c r="DVT767" s="169"/>
      <c r="DVU767" s="169"/>
      <c r="DVV767" s="169"/>
      <c r="DVW767" s="169"/>
      <c r="DVX767" s="169"/>
      <c r="DVY767" s="169"/>
      <c r="DVZ767" s="169"/>
      <c r="DWA767" s="169"/>
      <c r="DWB767" s="169"/>
      <c r="DWC767" s="169"/>
      <c r="DWD767" s="169"/>
      <c r="DWE767" s="169"/>
      <c r="DWF767" s="169"/>
      <c r="DWG767" s="546"/>
      <c r="DWH767" s="546"/>
      <c r="DWI767" s="546"/>
      <c r="DWJ767" s="546"/>
      <c r="DWK767" s="546"/>
      <c r="DWL767" s="546"/>
      <c r="DWM767" s="546"/>
      <c r="DWN767" s="546"/>
      <c r="DWO767" s="546"/>
      <c r="DWP767" s="546"/>
      <c r="DWQ767" s="546"/>
      <c r="DWR767" s="546"/>
      <c r="DWS767" s="546"/>
      <c r="DWT767" s="546"/>
      <c r="DWU767" s="546"/>
      <c r="DWV767" s="546"/>
      <c r="DWW767" s="546"/>
      <c r="DWX767" s="546"/>
      <c r="DWY767" s="546"/>
      <c r="DWZ767" s="546"/>
      <c r="DXA767" s="546"/>
      <c r="DXB767" s="546"/>
      <c r="DXC767" s="546"/>
      <c r="DXD767" s="546"/>
      <c r="DXE767" s="89"/>
      <c r="DXF767" s="89"/>
      <c r="DXG767" s="89"/>
      <c r="DXH767" s="89"/>
      <c r="DXI767" s="89"/>
      <c r="DXJ767" s="546"/>
      <c r="DXK767" s="546"/>
      <c r="DXL767" s="89"/>
      <c r="DXM767" s="89"/>
      <c r="DXN767" s="546"/>
      <c r="DXO767" s="546"/>
      <c r="DXP767" s="89"/>
      <c r="DXQ767" s="89"/>
      <c r="DXR767" s="546"/>
      <c r="DXS767" s="546"/>
      <c r="DXT767" s="546"/>
      <c r="DXU767" s="546"/>
      <c r="DXV767" s="546"/>
      <c r="DXW767" s="546"/>
      <c r="DXX767" s="546"/>
      <c r="DXY767" s="89"/>
      <c r="DXZ767" s="89"/>
      <c r="DYA767" s="546"/>
      <c r="DYB767" s="546"/>
      <c r="DYC767" s="89"/>
      <c r="DYD767" s="89"/>
      <c r="DYE767" s="546"/>
      <c r="DYF767" s="546"/>
      <c r="DYG767" s="546"/>
      <c r="DYH767" s="546"/>
      <c r="DYI767" s="546"/>
      <c r="DYJ767" s="204"/>
      <c r="DYK767" s="108"/>
      <c r="DYL767" s="546"/>
      <c r="DYM767" s="546"/>
      <c r="DYN767" s="546"/>
      <c r="DYO767" s="546"/>
      <c r="DYP767" s="546"/>
      <c r="DYQ767" s="546"/>
      <c r="DYR767" s="546"/>
      <c r="DYS767" s="169"/>
      <c r="DYT767" s="169"/>
      <c r="DYU767" s="169"/>
      <c r="DYV767" s="169"/>
      <c r="DYW767" s="169"/>
      <c r="DYX767" s="169"/>
      <c r="DYY767" s="169"/>
      <c r="DYZ767" s="169"/>
      <c r="DZA767" s="169"/>
      <c r="DZB767" s="169"/>
      <c r="DZC767" s="169"/>
      <c r="DZD767" s="169"/>
      <c r="DZE767" s="169"/>
      <c r="DZF767" s="169"/>
      <c r="DZG767" s="169"/>
      <c r="DZH767" s="169"/>
      <c r="DZI767" s="169"/>
      <c r="DZJ767" s="169"/>
      <c r="DZK767" s="169"/>
      <c r="DZL767" s="169"/>
      <c r="DZM767" s="169"/>
      <c r="DZN767" s="169"/>
      <c r="DZO767" s="169"/>
      <c r="DZP767" s="169"/>
      <c r="DZQ767" s="169"/>
      <c r="DZR767" s="169"/>
      <c r="DZS767" s="169"/>
      <c r="DZT767" s="169"/>
      <c r="DZU767" s="169"/>
      <c r="DZV767" s="169"/>
      <c r="DZW767" s="169"/>
      <c r="DZX767" s="169"/>
      <c r="DZY767" s="169"/>
      <c r="DZZ767" s="169"/>
      <c r="EAA767" s="169"/>
      <c r="EAB767" s="169"/>
      <c r="EAC767" s="169"/>
      <c r="EAD767" s="169"/>
      <c r="EAE767" s="169"/>
      <c r="EAF767" s="169"/>
      <c r="EAG767" s="169"/>
      <c r="EAH767" s="169"/>
      <c r="EAI767" s="169"/>
      <c r="EAJ767" s="169"/>
      <c r="EAK767" s="546"/>
      <c r="EAL767" s="546"/>
      <c r="EAM767" s="546"/>
      <c r="EAN767" s="546"/>
      <c r="EAO767" s="546"/>
      <c r="EAP767" s="546"/>
      <c r="EAQ767" s="546"/>
      <c r="EAR767" s="546"/>
      <c r="EAS767" s="546"/>
      <c r="EAT767" s="546"/>
      <c r="EAU767" s="546"/>
      <c r="EAV767" s="546"/>
      <c r="EAW767" s="546"/>
      <c r="EAX767" s="546"/>
      <c r="EAY767" s="546"/>
      <c r="EAZ767" s="546"/>
      <c r="EBA767" s="546"/>
      <c r="EBB767" s="546"/>
      <c r="EBC767" s="546"/>
      <c r="EBD767" s="546"/>
      <c r="EBE767" s="546"/>
      <c r="EBF767" s="546"/>
      <c r="EBG767" s="546"/>
      <c r="EBH767" s="546"/>
      <c r="EBI767" s="89"/>
      <c r="EBJ767" s="89"/>
      <c r="EBK767" s="89"/>
      <c r="EBL767" s="89"/>
      <c r="EBM767" s="89"/>
      <c r="EBN767" s="546"/>
      <c r="EBO767" s="546"/>
      <c r="EBP767" s="89"/>
      <c r="EBQ767" s="89"/>
      <c r="EBR767" s="546"/>
      <c r="EBS767" s="546"/>
      <c r="EBT767" s="89"/>
      <c r="EBU767" s="89"/>
      <c r="EBV767" s="546"/>
      <c r="EBW767" s="546"/>
      <c r="EBX767" s="546"/>
      <c r="EBY767" s="546"/>
      <c r="EBZ767" s="546"/>
      <c r="ECA767" s="546"/>
      <c r="ECB767" s="546"/>
      <c r="ECC767" s="89"/>
      <c r="ECD767" s="89"/>
      <c r="ECE767" s="546"/>
      <c r="ECF767" s="546"/>
      <c r="ECG767" s="89"/>
      <c r="ECH767" s="89"/>
      <c r="ECI767" s="546"/>
      <c r="ECJ767" s="546"/>
      <c r="ECK767" s="546"/>
      <c r="ECL767" s="546"/>
      <c r="ECM767" s="546"/>
      <c r="ECN767" s="204"/>
      <c r="ECO767" s="108"/>
      <c r="ECP767" s="546"/>
      <c r="ECQ767" s="546"/>
      <c r="ECR767" s="546"/>
      <c r="ECS767" s="546"/>
      <c r="ECT767" s="546"/>
      <c r="ECU767" s="546"/>
      <c r="ECV767" s="546"/>
      <c r="ECW767" s="169"/>
      <c r="ECX767" s="169"/>
      <c r="ECY767" s="169"/>
      <c r="ECZ767" s="169"/>
      <c r="EDA767" s="169"/>
      <c r="EDB767" s="169"/>
      <c r="EDC767" s="169"/>
      <c r="EDD767" s="169"/>
      <c r="EDE767" s="169"/>
      <c r="EDF767" s="169"/>
      <c r="EDG767" s="169"/>
      <c r="EDH767" s="169"/>
      <c r="EDI767" s="169"/>
      <c r="EDJ767" s="169"/>
      <c r="EDK767" s="169"/>
      <c r="EDL767" s="169"/>
      <c r="EDM767" s="169"/>
      <c r="EDN767" s="169"/>
      <c r="EDO767" s="169"/>
      <c r="EDP767" s="169"/>
      <c r="EDQ767" s="169"/>
      <c r="EDR767" s="169"/>
      <c r="EDS767" s="169"/>
      <c r="EDT767" s="169"/>
      <c r="EDU767" s="169"/>
      <c r="EDV767" s="169"/>
      <c r="EDW767" s="169"/>
      <c r="EDX767" s="169"/>
      <c r="EDY767" s="169"/>
      <c r="EDZ767" s="169"/>
      <c r="EEA767" s="169"/>
      <c r="EEB767" s="169"/>
      <c r="EEC767" s="169"/>
      <c r="EED767" s="169"/>
      <c r="EEE767" s="169"/>
      <c r="EEF767" s="169"/>
      <c r="EEG767" s="169"/>
      <c r="EEH767" s="169"/>
      <c r="EEI767" s="169"/>
      <c r="EEJ767" s="169"/>
      <c r="EEK767" s="169"/>
      <c r="EEL767" s="169"/>
      <c r="EEM767" s="169"/>
      <c r="EEN767" s="169"/>
      <c r="EEO767" s="546"/>
      <c r="EEP767" s="546"/>
      <c r="EEQ767" s="546"/>
      <c r="EER767" s="546"/>
      <c r="EES767" s="546"/>
      <c r="EET767" s="546"/>
      <c r="EEU767" s="546"/>
      <c r="EEV767" s="546"/>
      <c r="EEW767" s="546"/>
      <c r="EEX767" s="546"/>
      <c r="EEY767" s="546"/>
      <c r="EEZ767" s="546"/>
      <c r="EFA767" s="546"/>
      <c r="EFB767" s="546"/>
      <c r="EFC767" s="546"/>
      <c r="EFD767" s="546"/>
      <c r="EFE767" s="546"/>
      <c r="EFF767" s="546"/>
      <c r="EFG767" s="546"/>
      <c r="EFH767" s="546"/>
      <c r="EFI767" s="546"/>
      <c r="EFJ767" s="546"/>
      <c r="EFK767" s="546"/>
      <c r="EFL767" s="546"/>
      <c r="EFM767" s="89"/>
      <c r="EFN767" s="89"/>
      <c r="EFO767" s="89"/>
      <c r="EFP767" s="89"/>
      <c r="EFQ767" s="89"/>
      <c r="EFR767" s="546"/>
      <c r="EFS767" s="546"/>
      <c r="EFT767" s="89"/>
      <c r="EFU767" s="89"/>
      <c r="EFV767" s="546"/>
      <c r="EFW767" s="546"/>
      <c r="EFX767" s="89"/>
      <c r="EFY767" s="89"/>
      <c r="EFZ767" s="546"/>
      <c r="EGA767" s="546"/>
      <c r="EGB767" s="546"/>
      <c r="EGC767" s="546"/>
      <c r="EGD767" s="546"/>
      <c r="EGE767" s="546"/>
      <c r="EGF767" s="546"/>
      <c r="EGG767" s="89"/>
      <c r="EGH767" s="89"/>
      <c r="EGI767" s="546"/>
      <c r="EGJ767" s="546"/>
      <c r="EGK767" s="89"/>
      <c r="EGL767" s="89"/>
      <c r="EGM767" s="546"/>
      <c r="EGN767" s="546"/>
      <c r="EGO767" s="546"/>
      <c r="EGP767" s="546"/>
      <c r="EGQ767" s="546"/>
      <c r="EGR767" s="204"/>
      <c r="EGS767" s="108"/>
      <c r="EGT767" s="546"/>
      <c r="EGU767" s="546"/>
      <c r="EGV767" s="546"/>
      <c r="EGW767" s="546"/>
      <c r="EGX767" s="546"/>
      <c r="EGY767" s="546"/>
      <c r="EGZ767" s="546"/>
      <c r="EHA767" s="169"/>
      <c r="EHB767" s="169"/>
      <c r="EHC767" s="169"/>
      <c r="EHD767" s="169"/>
      <c r="EHE767" s="169"/>
      <c r="EHF767" s="169"/>
      <c r="EHG767" s="169"/>
      <c r="EHH767" s="169"/>
      <c r="EHI767" s="169"/>
      <c r="EHJ767" s="169"/>
      <c r="EHK767" s="169"/>
      <c r="EHL767" s="169"/>
      <c r="EHM767" s="169"/>
      <c r="EHN767" s="169"/>
      <c r="EHO767" s="169"/>
      <c r="EHP767" s="169"/>
      <c r="EHQ767" s="169"/>
      <c r="EHR767" s="169"/>
      <c r="EHS767" s="169"/>
      <c r="EHT767" s="169"/>
      <c r="EHU767" s="169"/>
      <c r="EHV767" s="169"/>
      <c r="EHW767" s="169"/>
      <c r="EHX767" s="169"/>
      <c r="EHY767" s="169"/>
      <c r="EHZ767" s="169"/>
      <c r="EIA767" s="169"/>
      <c r="EIB767" s="169"/>
      <c r="EIC767" s="169"/>
      <c r="EID767" s="169"/>
      <c r="EIE767" s="169"/>
      <c r="EIF767" s="169"/>
      <c r="EIG767" s="169"/>
      <c r="EIH767" s="169"/>
      <c r="EII767" s="169"/>
      <c r="EIJ767" s="169"/>
      <c r="EIK767" s="169"/>
      <c r="EIL767" s="169"/>
      <c r="EIM767" s="169"/>
      <c r="EIN767" s="169"/>
      <c r="EIO767" s="169"/>
      <c r="EIP767" s="169"/>
      <c r="EIQ767" s="169"/>
      <c r="EIR767" s="169"/>
      <c r="EIS767" s="546"/>
      <c r="EIT767" s="546"/>
      <c r="EIU767" s="546"/>
      <c r="EIV767" s="546"/>
      <c r="EIW767" s="546"/>
      <c r="EIX767" s="546"/>
      <c r="EIY767" s="546"/>
      <c r="EIZ767" s="546"/>
      <c r="EJA767" s="546"/>
      <c r="EJB767" s="546"/>
      <c r="EJC767" s="546"/>
      <c r="EJD767" s="546"/>
      <c r="EJE767" s="546"/>
      <c r="EJF767" s="546"/>
      <c r="EJG767" s="546"/>
      <c r="EJH767" s="546"/>
      <c r="EJI767" s="546"/>
      <c r="EJJ767" s="546"/>
      <c r="EJK767" s="546"/>
      <c r="EJL767" s="546"/>
      <c r="EJM767" s="546"/>
      <c r="EJN767" s="546"/>
      <c r="EJO767" s="546"/>
      <c r="EJP767" s="546"/>
      <c r="EJQ767" s="89"/>
      <c r="EJR767" s="89"/>
      <c r="EJS767" s="89"/>
      <c r="EJT767" s="89"/>
      <c r="EJU767" s="89"/>
      <c r="EJV767" s="546"/>
      <c r="EJW767" s="546"/>
      <c r="EJX767" s="89"/>
      <c r="EJY767" s="89"/>
      <c r="EJZ767" s="546"/>
      <c r="EKA767" s="546"/>
      <c r="EKB767" s="89"/>
      <c r="EKC767" s="89"/>
      <c r="EKD767" s="546"/>
      <c r="EKE767" s="546"/>
      <c r="EKF767" s="546"/>
      <c r="EKG767" s="546"/>
      <c r="EKH767" s="546"/>
      <c r="EKI767" s="546"/>
      <c r="EKJ767" s="546"/>
      <c r="EKK767" s="89"/>
      <c r="EKL767" s="89"/>
      <c r="EKM767" s="546"/>
      <c r="EKN767" s="546"/>
      <c r="EKO767" s="89"/>
      <c r="EKP767" s="89"/>
      <c r="EKQ767" s="546"/>
      <c r="EKR767" s="546"/>
      <c r="EKS767" s="546"/>
      <c r="EKT767" s="546"/>
      <c r="EKU767" s="546"/>
      <c r="EKV767" s="204"/>
      <c r="EKW767" s="108"/>
      <c r="EKX767" s="546"/>
      <c r="EKY767" s="546"/>
      <c r="EKZ767" s="546"/>
      <c r="ELA767" s="546"/>
      <c r="ELB767" s="546"/>
      <c r="ELC767" s="546"/>
      <c r="ELD767" s="546"/>
      <c r="ELE767" s="169"/>
      <c r="ELF767" s="169"/>
      <c r="ELG767" s="169"/>
      <c r="ELH767" s="169"/>
      <c r="ELI767" s="169"/>
      <c r="ELJ767" s="169"/>
      <c r="ELK767" s="169"/>
      <c r="ELL767" s="169"/>
      <c r="ELM767" s="169"/>
      <c r="ELN767" s="169"/>
      <c r="ELO767" s="169"/>
      <c r="ELP767" s="169"/>
      <c r="ELQ767" s="169"/>
      <c r="ELR767" s="169"/>
      <c r="ELS767" s="169"/>
      <c r="ELT767" s="169"/>
      <c r="ELU767" s="169"/>
      <c r="ELV767" s="169"/>
      <c r="ELW767" s="169"/>
      <c r="ELX767" s="169"/>
      <c r="ELY767" s="169"/>
      <c r="ELZ767" s="169"/>
      <c r="EMA767" s="169"/>
      <c r="EMB767" s="169"/>
      <c r="EMC767" s="169"/>
      <c r="EMD767" s="169"/>
      <c r="EME767" s="169"/>
      <c r="EMF767" s="169"/>
      <c r="EMG767" s="169"/>
      <c r="EMH767" s="169"/>
      <c r="EMI767" s="169"/>
      <c r="EMJ767" s="169"/>
      <c r="EMK767" s="169"/>
      <c r="EML767" s="169"/>
      <c r="EMM767" s="169"/>
      <c r="EMN767" s="169"/>
      <c r="EMO767" s="169"/>
      <c r="EMP767" s="169"/>
      <c r="EMQ767" s="169"/>
      <c r="EMR767" s="169"/>
      <c r="EMS767" s="169"/>
      <c r="EMT767" s="169"/>
      <c r="EMU767" s="169"/>
      <c r="EMV767" s="169"/>
      <c r="EMW767" s="546"/>
      <c r="EMX767" s="546"/>
      <c r="EMY767" s="546"/>
      <c r="EMZ767" s="546"/>
      <c r="ENA767" s="546"/>
      <c r="ENB767" s="546"/>
      <c r="ENC767" s="546"/>
      <c r="END767" s="546"/>
      <c r="ENE767" s="546"/>
      <c r="ENF767" s="546"/>
      <c r="ENG767" s="546"/>
      <c r="ENH767" s="546"/>
      <c r="ENI767" s="546"/>
      <c r="ENJ767" s="546"/>
      <c r="ENK767" s="546"/>
      <c r="ENL767" s="546"/>
      <c r="ENM767" s="546"/>
      <c r="ENN767" s="546"/>
      <c r="ENO767" s="546"/>
      <c r="ENP767" s="546"/>
      <c r="ENQ767" s="546"/>
      <c r="ENR767" s="546"/>
      <c r="ENS767" s="546"/>
      <c r="ENT767" s="546"/>
      <c r="ENU767" s="89"/>
      <c r="ENV767" s="89"/>
      <c r="ENW767" s="89"/>
      <c r="ENX767" s="89"/>
      <c r="ENY767" s="89"/>
      <c r="ENZ767" s="546"/>
      <c r="EOA767" s="546"/>
      <c r="EOB767" s="89"/>
      <c r="EOC767" s="89"/>
      <c r="EOD767" s="546"/>
      <c r="EOE767" s="546"/>
      <c r="EOF767" s="89"/>
      <c r="EOG767" s="89"/>
      <c r="EOH767" s="546"/>
      <c r="EOI767" s="546"/>
      <c r="EOJ767" s="546"/>
      <c r="EOK767" s="546"/>
      <c r="EOL767" s="546"/>
      <c r="EOM767" s="546"/>
      <c r="EON767" s="546"/>
      <c r="EOO767" s="89"/>
      <c r="EOP767" s="89"/>
      <c r="EOQ767" s="546"/>
      <c r="EOR767" s="546"/>
      <c r="EOS767" s="89"/>
      <c r="EOT767" s="89"/>
      <c r="EOU767" s="546"/>
      <c r="EOV767" s="546"/>
      <c r="EOW767" s="546"/>
      <c r="EOX767" s="546"/>
      <c r="EOY767" s="546"/>
      <c r="EOZ767" s="204"/>
      <c r="EPA767" s="108"/>
      <c r="EPB767" s="546"/>
      <c r="EPC767" s="546"/>
      <c r="EPD767" s="546"/>
      <c r="EPE767" s="546"/>
      <c r="EPF767" s="546"/>
      <c r="EPG767" s="546"/>
      <c r="EPH767" s="546"/>
      <c r="EPI767" s="169"/>
      <c r="EPJ767" s="169"/>
      <c r="EPK767" s="169"/>
      <c r="EPL767" s="169"/>
      <c r="EPM767" s="169"/>
      <c r="EPN767" s="169"/>
      <c r="EPO767" s="169"/>
      <c r="EPP767" s="169"/>
      <c r="EPQ767" s="169"/>
      <c r="EPR767" s="169"/>
      <c r="EPS767" s="169"/>
      <c r="EPT767" s="169"/>
      <c r="EPU767" s="169"/>
      <c r="EPV767" s="169"/>
      <c r="EPW767" s="169"/>
      <c r="EPX767" s="169"/>
      <c r="EPY767" s="169"/>
      <c r="EPZ767" s="169"/>
      <c r="EQA767" s="169"/>
      <c r="EQB767" s="169"/>
      <c r="EQC767" s="169"/>
      <c r="EQD767" s="169"/>
      <c r="EQE767" s="169"/>
      <c r="EQF767" s="169"/>
      <c r="EQG767" s="169"/>
      <c r="EQH767" s="169"/>
      <c r="EQI767" s="169"/>
      <c r="EQJ767" s="169"/>
      <c r="EQK767" s="169"/>
      <c r="EQL767" s="169"/>
      <c r="EQM767" s="169"/>
      <c r="EQN767" s="169"/>
      <c r="EQO767" s="169"/>
      <c r="EQP767" s="169"/>
      <c r="EQQ767" s="169"/>
      <c r="EQR767" s="169"/>
      <c r="EQS767" s="169"/>
      <c r="EQT767" s="169"/>
      <c r="EQU767" s="169"/>
      <c r="EQV767" s="169"/>
      <c r="EQW767" s="169"/>
      <c r="EQX767" s="169"/>
      <c r="EQY767" s="169"/>
      <c r="EQZ767" s="169"/>
      <c r="ERA767" s="546"/>
      <c r="ERB767" s="546"/>
      <c r="ERC767" s="546"/>
      <c r="ERD767" s="546"/>
      <c r="ERE767" s="546"/>
      <c r="ERF767" s="546"/>
      <c r="ERG767" s="546"/>
      <c r="ERH767" s="546"/>
      <c r="ERI767" s="546"/>
      <c r="ERJ767" s="546"/>
      <c r="ERK767" s="546"/>
      <c r="ERL767" s="546"/>
      <c r="ERM767" s="546"/>
      <c r="ERN767" s="546"/>
      <c r="ERO767" s="546"/>
      <c r="ERP767" s="546"/>
      <c r="ERQ767" s="546"/>
      <c r="ERR767" s="546"/>
      <c r="ERS767" s="546"/>
      <c r="ERT767" s="546"/>
      <c r="ERU767" s="546"/>
      <c r="ERV767" s="546"/>
      <c r="ERW767" s="546"/>
      <c r="ERX767" s="546"/>
      <c r="ERY767" s="89"/>
      <c r="ERZ767" s="89"/>
      <c r="ESA767" s="89"/>
      <c r="ESB767" s="89"/>
      <c r="ESC767" s="89"/>
      <c r="ESD767" s="546"/>
      <c r="ESE767" s="546"/>
      <c r="ESF767" s="89"/>
      <c r="ESG767" s="89"/>
      <c r="ESH767" s="546"/>
      <c r="ESI767" s="546"/>
      <c r="ESJ767" s="89"/>
      <c r="ESK767" s="89"/>
      <c r="ESL767" s="546"/>
      <c r="ESM767" s="546"/>
      <c r="ESN767" s="546"/>
      <c r="ESO767" s="546"/>
      <c r="ESP767" s="546"/>
      <c r="ESQ767" s="546"/>
      <c r="ESR767" s="546"/>
      <c r="ESS767" s="89"/>
      <c r="EST767" s="89"/>
      <c r="ESU767" s="546"/>
      <c r="ESV767" s="546"/>
      <c r="ESW767" s="89"/>
      <c r="ESX767" s="89"/>
      <c r="ESY767" s="546"/>
      <c r="ESZ767" s="546"/>
      <c r="ETA767" s="546"/>
      <c r="ETB767" s="546"/>
      <c r="ETC767" s="546"/>
      <c r="ETD767" s="204"/>
      <c r="ETE767" s="108"/>
      <c r="ETF767" s="546"/>
      <c r="ETG767" s="546"/>
      <c r="ETH767" s="546"/>
      <c r="ETI767" s="546"/>
      <c r="ETJ767" s="546"/>
      <c r="ETK767" s="546"/>
      <c r="ETL767" s="546"/>
      <c r="ETM767" s="169"/>
      <c r="ETN767" s="169"/>
      <c r="ETO767" s="169"/>
      <c r="ETP767" s="169"/>
      <c r="ETQ767" s="169"/>
      <c r="ETR767" s="169"/>
      <c r="ETS767" s="169"/>
      <c r="ETT767" s="169"/>
      <c r="ETU767" s="169"/>
      <c r="ETV767" s="169"/>
      <c r="ETW767" s="169"/>
      <c r="ETX767" s="169"/>
      <c r="ETY767" s="169"/>
      <c r="ETZ767" s="169"/>
      <c r="EUA767" s="169"/>
      <c r="EUB767" s="169"/>
      <c r="EUC767" s="169"/>
      <c r="EUD767" s="169"/>
      <c r="EUE767" s="169"/>
      <c r="EUF767" s="169"/>
      <c r="EUG767" s="169"/>
      <c r="EUH767" s="169"/>
      <c r="EUI767" s="169"/>
      <c r="EUJ767" s="169"/>
      <c r="EUK767" s="169"/>
      <c r="EUL767" s="169"/>
      <c r="EUM767" s="169"/>
      <c r="EUN767" s="169"/>
      <c r="EUO767" s="169"/>
      <c r="EUP767" s="169"/>
      <c r="EUQ767" s="169"/>
      <c r="EUR767" s="169"/>
      <c r="EUS767" s="169"/>
      <c r="EUT767" s="169"/>
      <c r="EUU767" s="169"/>
      <c r="EUV767" s="169"/>
      <c r="EUW767" s="169"/>
      <c r="EUX767" s="169"/>
      <c r="EUY767" s="169"/>
      <c r="EUZ767" s="169"/>
      <c r="EVA767" s="169"/>
      <c r="EVB767" s="169"/>
      <c r="EVC767" s="169"/>
      <c r="EVD767" s="169"/>
      <c r="EVE767" s="546"/>
      <c r="EVF767" s="546"/>
      <c r="EVG767" s="546"/>
      <c r="EVH767" s="546"/>
      <c r="EVI767" s="546"/>
      <c r="EVJ767" s="546"/>
      <c r="EVK767" s="546"/>
      <c r="EVL767" s="546"/>
      <c r="EVM767" s="546"/>
      <c r="EVN767" s="546"/>
      <c r="EVO767" s="546"/>
      <c r="EVP767" s="546"/>
      <c r="EVQ767" s="546"/>
      <c r="EVR767" s="546"/>
      <c r="EVS767" s="546"/>
      <c r="EVT767" s="546"/>
      <c r="EVU767" s="546"/>
      <c r="EVV767" s="546"/>
      <c r="EVW767" s="546"/>
      <c r="EVX767" s="546"/>
      <c r="EVY767" s="546"/>
      <c r="EVZ767" s="546"/>
      <c r="EWA767" s="546"/>
      <c r="EWB767" s="546"/>
      <c r="EWC767" s="89"/>
      <c r="EWD767" s="89"/>
      <c r="EWE767" s="89"/>
      <c r="EWF767" s="89"/>
      <c r="EWG767" s="89"/>
      <c r="EWH767" s="546"/>
      <c r="EWI767" s="546"/>
      <c r="EWJ767" s="89"/>
      <c r="EWK767" s="89"/>
      <c r="EWL767" s="546"/>
      <c r="EWM767" s="546"/>
      <c r="EWN767" s="89"/>
      <c r="EWO767" s="89"/>
      <c r="EWP767" s="546"/>
      <c r="EWQ767" s="546"/>
      <c r="EWR767" s="546"/>
      <c r="EWS767" s="546"/>
      <c r="EWT767" s="546"/>
      <c r="EWU767" s="546"/>
      <c r="EWV767" s="546"/>
      <c r="EWW767" s="89"/>
      <c r="EWX767" s="89"/>
      <c r="EWY767" s="546"/>
      <c r="EWZ767" s="546"/>
      <c r="EXA767" s="89"/>
      <c r="EXB767" s="89"/>
      <c r="EXC767" s="546"/>
      <c r="EXD767" s="546"/>
      <c r="EXE767" s="546"/>
      <c r="EXF767" s="546"/>
      <c r="EXG767" s="546"/>
      <c r="EXH767" s="204"/>
      <c r="EXI767" s="108"/>
      <c r="EXJ767" s="546"/>
      <c r="EXK767" s="546"/>
      <c r="EXL767" s="546"/>
      <c r="EXM767" s="546"/>
      <c r="EXN767" s="546"/>
      <c r="EXO767" s="546"/>
      <c r="EXP767" s="546"/>
      <c r="EXQ767" s="169"/>
      <c r="EXR767" s="169"/>
      <c r="EXS767" s="169"/>
      <c r="EXT767" s="169"/>
      <c r="EXU767" s="169"/>
      <c r="EXV767" s="169"/>
      <c r="EXW767" s="169"/>
      <c r="EXX767" s="169"/>
      <c r="EXY767" s="169"/>
      <c r="EXZ767" s="169"/>
      <c r="EYA767" s="169"/>
      <c r="EYB767" s="169"/>
      <c r="EYC767" s="169"/>
      <c r="EYD767" s="169"/>
      <c r="EYE767" s="169"/>
      <c r="EYF767" s="169"/>
      <c r="EYG767" s="169"/>
      <c r="EYH767" s="169"/>
      <c r="EYI767" s="169"/>
      <c r="EYJ767" s="169"/>
      <c r="EYK767" s="169"/>
      <c r="EYL767" s="169"/>
      <c r="EYM767" s="169"/>
      <c r="EYN767" s="169"/>
      <c r="EYO767" s="169"/>
      <c r="EYP767" s="169"/>
      <c r="EYQ767" s="169"/>
      <c r="EYR767" s="169"/>
      <c r="EYS767" s="169"/>
      <c r="EYT767" s="169"/>
      <c r="EYU767" s="169"/>
      <c r="EYV767" s="169"/>
      <c r="EYW767" s="169"/>
      <c r="EYX767" s="169"/>
      <c r="EYY767" s="169"/>
      <c r="EYZ767" s="169"/>
      <c r="EZA767" s="169"/>
      <c r="EZB767" s="169"/>
      <c r="EZC767" s="169"/>
      <c r="EZD767" s="169"/>
      <c r="EZE767" s="169"/>
      <c r="EZF767" s="169"/>
      <c r="EZG767" s="169"/>
      <c r="EZH767" s="169"/>
      <c r="EZI767" s="546"/>
      <c r="EZJ767" s="546"/>
      <c r="EZK767" s="546"/>
      <c r="EZL767" s="546"/>
      <c r="EZM767" s="546"/>
      <c r="EZN767" s="546"/>
      <c r="EZO767" s="546"/>
      <c r="EZP767" s="546"/>
      <c r="EZQ767" s="546"/>
      <c r="EZR767" s="546"/>
      <c r="EZS767" s="546"/>
      <c r="EZT767" s="546"/>
      <c r="EZU767" s="546"/>
      <c r="EZV767" s="546"/>
      <c r="EZW767" s="546"/>
      <c r="EZX767" s="546"/>
      <c r="EZY767" s="546"/>
      <c r="EZZ767" s="546"/>
      <c r="FAA767" s="546"/>
      <c r="FAB767" s="546"/>
      <c r="FAC767" s="546"/>
      <c r="FAD767" s="546"/>
      <c r="FAE767" s="546"/>
      <c r="FAF767" s="546"/>
      <c r="FAG767" s="89"/>
      <c r="FAH767" s="89"/>
      <c r="FAI767" s="89"/>
      <c r="FAJ767" s="89"/>
      <c r="FAK767" s="89"/>
      <c r="FAL767" s="546"/>
      <c r="FAM767" s="546"/>
      <c r="FAN767" s="89"/>
      <c r="FAO767" s="89"/>
      <c r="FAP767" s="546"/>
      <c r="FAQ767" s="546"/>
      <c r="FAR767" s="89"/>
      <c r="FAS767" s="89"/>
      <c r="FAT767" s="546"/>
      <c r="FAU767" s="546"/>
      <c r="FAV767" s="546"/>
      <c r="FAW767" s="546"/>
      <c r="FAX767" s="546"/>
      <c r="FAY767" s="546"/>
      <c r="FAZ767" s="546"/>
      <c r="FBA767" s="89"/>
      <c r="FBB767" s="89"/>
      <c r="FBC767" s="546"/>
      <c r="FBD767" s="546"/>
      <c r="FBE767" s="89"/>
      <c r="FBF767" s="89"/>
      <c r="FBG767" s="546"/>
      <c r="FBH767" s="546"/>
      <c r="FBI767" s="546"/>
      <c r="FBJ767" s="546"/>
      <c r="FBK767" s="546"/>
      <c r="FBL767" s="204"/>
      <c r="FBM767" s="108"/>
      <c r="FBN767" s="546"/>
      <c r="FBO767" s="546"/>
      <c r="FBP767" s="546"/>
      <c r="FBQ767" s="546"/>
      <c r="FBR767" s="546"/>
      <c r="FBS767" s="546"/>
      <c r="FBT767" s="546"/>
      <c r="FBU767" s="169"/>
      <c r="FBV767" s="169"/>
      <c r="FBW767" s="169"/>
      <c r="FBX767" s="169"/>
      <c r="FBY767" s="169"/>
      <c r="FBZ767" s="169"/>
      <c r="FCA767" s="169"/>
      <c r="FCB767" s="169"/>
      <c r="FCC767" s="169"/>
      <c r="FCD767" s="169"/>
      <c r="FCE767" s="169"/>
      <c r="FCF767" s="169"/>
      <c r="FCG767" s="169"/>
      <c r="FCH767" s="169"/>
      <c r="FCI767" s="169"/>
      <c r="FCJ767" s="169"/>
      <c r="FCK767" s="169"/>
      <c r="FCL767" s="169"/>
      <c r="FCM767" s="169"/>
      <c r="FCN767" s="169"/>
      <c r="FCO767" s="169"/>
      <c r="FCP767" s="169"/>
      <c r="FCQ767" s="169"/>
      <c r="FCR767" s="169"/>
      <c r="FCS767" s="169"/>
      <c r="FCT767" s="169"/>
      <c r="FCU767" s="169"/>
      <c r="FCV767" s="169"/>
      <c r="FCW767" s="169"/>
      <c r="FCX767" s="169"/>
      <c r="FCY767" s="169"/>
      <c r="FCZ767" s="169"/>
      <c r="FDA767" s="169"/>
      <c r="FDB767" s="169"/>
      <c r="FDC767" s="169"/>
      <c r="FDD767" s="169"/>
      <c r="FDE767" s="169"/>
      <c r="FDF767" s="169"/>
      <c r="FDG767" s="169"/>
      <c r="FDH767" s="169"/>
      <c r="FDI767" s="169"/>
      <c r="FDJ767" s="169"/>
      <c r="FDK767" s="169"/>
      <c r="FDL767" s="169"/>
      <c r="FDM767" s="546"/>
      <c r="FDN767" s="546"/>
      <c r="FDO767" s="546"/>
      <c r="FDP767" s="546"/>
      <c r="FDQ767" s="546"/>
      <c r="FDR767" s="546"/>
      <c r="FDS767" s="546"/>
      <c r="FDT767" s="546"/>
      <c r="FDU767" s="546"/>
      <c r="FDV767" s="546"/>
      <c r="FDW767" s="546"/>
      <c r="FDX767" s="546"/>
      <c r="FDY767" s="546"/>
      <c r="FDZ767" s="546"/>
      <c r="FEA767" s="546"/>
      <c r="FEB767" s="546"/>
      <c r="FEC767" s="546"/>
      <c r="FED767" s="546"/>
      <c r="FEE767" s="546"/>
      <c r="FEF767" s="546"/>
      <c r="FEG767" s="546"/>
      <c r="FEH767" s="546"/>
      <c r="FEI767" s="546"/>
      <c r="FEJ767" s="546"/>
      <c r="FEK767" s="89"/>
      <c r="FEL767" s="89"/>
      <c r="FEM767" s="89"/>
      <c r="FEN767" s="89"/>
      <c r="FEO767" s="89"/>
      <c r="FEP767" s="546"/>
      <c r="FEQ767" s="546"/>
      <c r="FER767" s="89"/>
      <c r="FES767" s="89"/>
      <c r="FET767" s="546"/>
      <c r="FEU767" s="546"/>
      <c r="FEV767" s="89"/>
      <c r="FEW767" s="89"/>
      <c r="FEX767" s="546"/>
      <c r="FEY767" s="546"/>
      <c r="FEZ767" s="546"/>
      <c r="FFA767" s="546"/>
      <c r="FFB767" s="546"/>
      <c r="FFC767" s="546"/>
      <c r="FFD767" s="546"/>
      <c r="FFE767" s="89"/>
      <c r="FFF767" s="89"/>
      <c r="FFG767" s="546"/>
      <c r="FFH767" s="546"/>
      <c r="FFI767" s="89"/>
      <c r="FFJ767" s="89"/>
      <c r="FFK767" s="546"/>
      <c r="FFL767" s="546"/>
      <c r="FFM767" s="546"/>
      <c r="FFN767" s="546"/>
      <c r="FFO767" s="546"/>
      <c r="FFP767" s="204"/>
      <c r="FFQ767" s="108"/>
      <c r="FFR767" s="546"/>
      <c r="FFS767" s="546"/>
      <c r="FFT767" s="546"/>
      <c r="FFU767" s="546"/>
      <c r="FFV767" s="546"/>
      <c r="FFW767" s="546"/>
      <c r="FFX767" s="546"/>
      <c r="FFY767" s="169"/>
      <c r="FFZ767" s="169"/>
      <c r="FGA767" s="169"/>
      <c r="FGB767" s="169"/>
      <c r="FGC767" s="169"/>
      <c r="FGD767" s="169"/>
      <c r="FGE767" s="169"/>
      <c r="FGF767" s="169"/>
      <c r="FGG767" s="169"/>
      <c r="FGH767" s="169"/>
      <c r="FGI767" s="169"/>
      <c r="FGJ767" s="169"/>
      <c r="FGK767" s="169"/>
      <c r="FGL767" s="169"/>
      <c r="FGM767" s="169"/>
      <c r="FGN767" s="169"/>
      <c r="FGO767" s="169"/>
      <c r="FGP767" s="169"/>
      <c r="FGQ767" s="169"/>
      <c r="FGR767" s="169"/>
      <c r="FGS767" s="169"/>
      <c r="FGT767" s="169"/>
      <c r="FGU767" s="169"/>
      <c r="FGV767" s="169"/>
      <c r="FGW767" s="169"/>
      <c r="FGX767" s="169"/>
      <c r="FGY767" s="169"/>
      <c r="FGZ767" s="169"/>
      <c r="FHA767" s="169"/>
      <c r="FHB767" s="169"/>
      <c r="FHC767" s="169"/>
      <c r="FHD767" s="169"/>
      <c r="FHE767" s="169"/>
      <c r="FHF767" s="169"/>
      <c r="FHG767" s="169"/>
      <c r="FHH767" s="169"/>
      <c r="FHI767" s="169"/>
      <c r="FHJ767" s="169"/>
      <c r="FHK767" s="169"/>
      <c r="FHL767" s="169"/>
      <c r="FHM767" s="169"/>
      <c r="FHN767" s="169"/>
      <c r="FHO767" s="169"/>
      <c r="FHP767" s="169"/>
      <c r="FHQ767" s="546"/>
      <c r="FHR767" s="546"/>
      <c r="FHS767" s="546"/>
      <c r="FHT767" s="546"/>
      <c r="FHU767" s="546"/>
      <c r="FHV767" s="546"/>
      <c r="FHW767" s="546"/>
      <c r="FHX767" s="546"/>
      <c r="FHY767" s="546"/>
      <c r="FHZ767" s="546"/>
      <c r="FIA767" s="546"/>
      <c r="FIB767" s="546"/>
      <c r="FIC767" s="546"/>
      <c r="FID767" s="546"/>
      <c r="FIE767" s="546"/>
      <c r="FIF767" s="546"/>
      <c r="FIG767" s="546"/>
      <c r="FIH767" s="546"/>
      <c r="FII767" s="546"/>
      <c r="FIJ767" s="546"/>
      <c r="FIK767" s="546"/>
      <c r="FIL767" s="546"/>
      <c r="FIM767" s="546"/>
      <c r="FIN767" s="546"/>
      <c r="FIO767" s="89"/>
      <c r="FIP767" s="89"/>
      <c r="FIQ767" s="89"/>
      <c r="FIR767" s="89"/>
      <c r="FIS767" s="89"/>
      <c r="FIT767" s="546"/>
      <c r="FIU767" s="546"/>
      <c r="FIV767" s="89"/>
      <c r="FIW767" s="89"/>
      <c r="FIX767" s="546"/>
      <c r="FIY767" s="546"/>
      <c r="FIZ767" s="89"/>
      <c r="FJA767" s="89"/>
      <c r="FJB767" s="546"/>
      <c r="FJC767" s="546"/>
      <c r="FJD767" s="546"/>
      <c r="FJE767" s="546"/>
      <c r="FJF767" s="546"/>
      <c r="FJG767" s="546"/>
      <c r="FJH767" s="546"/>
      <c r="FJI767" s="89"/>
      <c r="FJJ767" s="89"/>
      <c r="FJK767" s="546"/>
      <c r="FJL767" s="546"/>
      <c r="FJM767" s="89"/>
      <c r="FJN767" s="89"/>
      <c r="FJO767" s="546"/>
      <c r="FJP767" s="546"/>
      <c r="FJQ767" s="546"/>
      <c r="FJR767" s="546"/>
      <c r="FJS767" s="546"/>
      <c r="FJT767" s="204"/>
      <c r="FJU767" s="108"/>
      <c r="FJV767" s="546"/>
      <c r="FJW767" s="546"/>
      <c r="FJX767" s="546"/>
      <c r="FJY767" s="546"/>
      <c r="FJZ767" s="546"/>
      <c r="FKA767" s="546"/>
      <c r="FKB767" s="546"/>
      <c r="FKC767" s="169"/>
      <c r="FKD767" s="169"/>
      <c r="FKE767" s="169"/>
      <c r="FKF767" s="169"/>
      <c r="FKG767" s="169"/>
      <c r="FKH767" s="169"/>
      <c r="FKI767" s="169"/>
      <c r="FKJ767" s="169"/>
      <c r="FKK767" s="169"/>
      <c r="FKL767" s="169"/>
      <c r="FKM767" s="169"/>
      <c r="FKN767" s="169"/>
      <c r="FKO767" s="169"/>
      <c r="FKP767" s="169"/>
      <c r="FKQ767" s="169"/>
      <c r="FKR767" s="169"/>
      <c r="FKS767" s="169"/>
      <c r="FKT767" s="169"/>
      <c r="FKU767" s="169"/>
      <c r="FKV767" s="169"/>
      <c r="FKW767" s="169"/>
      <c r="FKX767" s="169"/>
      <c r="FKY767" s="169"/>
      <c r="FKZ767" s="169"/>
      <c r="FLA767" s="169"/>
      <c r="FLB767" s="169"/>
      <c r="FLC767" s="169"/>
      <c r="FLD767" s="169"/>
      <c r="FLE767" s="169"/>
      <c r="FLF767" s="169"/>
      <c r="FLG767" s="169"/>
      <c r="FLH767" s="169"/>
      <c r="FLI767" s="169"/>
      <c r="FLJ767" s="169"/>
      <c r="FLK767" s="169"/>
      <c r="FLL767" s="169"/>
      <c r="FLM767" s="169"/>
      <c r="FLN767" s="169"/>
      <c r="FLO767" s="169"/>
      <c r="FLP767" s="169"/>
      <c r="FLQ767" s="169"/>
      <c r="FLR767" s="169"/>
      <c r="FLS767" s="169"/>
      <c r="FLT767" s="169"/>
      <c r="FLU767" s="546"/>
      <c r="FLV767" s="546"/>
      <c r="FLW767" s="546"/>
      <c r="FLX767" s="546"/>
      <c r="FLY767" s="546"/>
      <c r="FLZ767" s="546"/>
      <c r="FMA767" s="546"/>
      <c r="FMB767" s="546"/>
      <c r="FMC767" s="546"/>
      <c r="FMD767" s="546"/>
      <c r="FME767" s="546"/>
      <c r="FMF767" s="546"/>
      <c r="FMG767" s="546"/>
      <c r="FMH767" s="546"/>
      <c r="FMI767" s="546"/>
      <c r="FMJ767" s="546"/>
      <c r="FMK767" s="546"/>
      <c r="FML767" s="546"/>
      <c r="FMM767" s="546"/>
      <c r="FMN767" s="546"/>
      <c r="FMO767" s="546"/>
      <c r="FMP767" s="546"/>
      <c r="FMQ767" s="546"/>
      <c r="FMR767" s="546"/>
      <c r="FMS767" s="89"/>
      <c r="FMT767" s="89"/>
      <c r="FMU767" s="89"/>
      <c r="FMV767" s="89"/>
      <c r="FMW767" s="89"/>
      <c r="FMX767" s="546"/>
      <c r="FMY767" s="546"/>
      <c r="FMZ767" s="89"/>
      <c r="FNA767" s="89"/>
      <c r="FNB767" s="546"/>
      <c r="FNC767" s="546"/>
      <c r="FND767" s="89"/>
      <c r="FNE767" s="89"/>
      <c r="FNF767" s="546"/>
      <c r="FNG767" s="546"/>
      <c r="FNH767" s="546"/>
      <c r="FNI767" s="546"/>
      <c r="FNJ767" s="546"/>
      <c r="FNK767" s="546"/>
      <c r="FNL767" s="546"/>
      <c r="FNM767" s="89"/>
      <c r="FNN767" s="89"/>
      <c r="FNO767" s="546"/>
      <c r="FNP767" s="546"/>
      <c r="FNQ767" s="89"/>
      <c r="FNR767" s="89"/>
      <c r="FNS767" s="546"/>
      <c r="FNT767" s="546"/>
      <c r="FNU767" s="546"/>
      <c r="FNV767" s="546"/>
      <c r="FNW767" s="546"/>
      <c r="FNX767" s="204"/>
      <c r="FNY767" s="108"/>
      <c r="FNZ767" s="546"/>
      <c r="FOA767" s="546"/>
      <c r="FOB767" s="546"/>
      <c r="FOC767" s="546"/>
      <c r="FOD767" s="546"/>
      <c r="FOE767" s="546"/>
      <c r="FOF767" s="546"/>
      <c r="FOG767" s="169"/>
      <c r="FOH767" s="169"/>
      <c r="FOI767" s="169"/>
      <c r="FOJ767" s="169"/>
      <c r="FOK767" s="169"/>
      <c r="FOL767" s="169"/>
      <c r="FOM767" s="169"/>
      <c r="FON767" s="169"/>
      <c r="FOO767" s="169"/>
      <c r="FOP767" s="169"/>
      <c r="FOQ767" s="169"/>
      <c r="FOR767" s="169"/>
      <c r="FOS767" s="169"/>
      <c r="FOT767" s="169"/>
      <c r="FOU767" s="169"/>
      <c r="FOV767" s="169"/>
      <c r="FOW767" s="169"/>
      <c r="FOX767" s="169"/>
      <c r="FOY767" s="169"/>
      <c r="FOZ767" s="169"/>
      <c r="FPA767" s="169"/>
      <c r="FPB767" s="169"/>
      <c r="FPC767" s="169"/>
      <c r="FPD767" s="169"/>
      <c r="FPE767" s="169"/>
      <c r="FPF767" s="169"/>
      <c r="FPG767" s="169"/>
      <c r="FPH767" s="169"/>
      <c r="FPI767" s="169"/>
      <c r="FPJ767" s="169"/>
      <c r="FPK767" s="169"/>
      <c r="FPL767" s="169"/>
      <c r="FPM767" s="169"/>
      <c r="FPN767" s="169"/>
      <c r="FPO767" s="169"/>
      <c r="FPP767" s="169"/>
      <c r="FPQ767" s="169"/>
      <c r="FPR767" s="169"/>
      <c r="FPS767" s="169"/>
      <c r="FPT767" s="169"/>
      <c r="FPU767" s="169"/>
      <c r="FPV767" s="169"/>
      <c r="FPW767" s="169"/>
      <c r="FPX767" s="169"/>
      <c r="FPY767" s="546"/>
      <c r="FPZ767" s="546"/>
      <c r="FQA767" s="546"/>
      <c r="FQB767" s="546"/>
      <c r="FQC767" s="546"/>
      <c r="FQD767" s="546"/>
      <c r="FQE767" s="546"/>
      <c r="FQF767" s="546"/>
      <c r="FQG767" s="546"/>
      <c r="FQH767" s="546"/>
      <c r="FQI767" s="546"/>
      <c r="FQJ767" s="546"/>
      <c r="FQK767" s="546"/>
      <c r="FQL767" s="546"/>
      <c r="FQM767" s="546"/>
      <c r="FQN767" s="546"/>
      <c r="FQO767" s="546"/>
      <c r="FQP767" s="546"/>
      <c r="FQQ767" s="546"/>
      <c r="FQR767" s="546"/>
      <c r="FQS767" s="546"/>
      <c r="FQT767" s="546"/>
      <c r="FQU767" s="546"/>
      <c r="FQV767" s="546"/>
      <c r="FQW767" s="89"/>
      <c r="FQX767" s="89"/>
      <c r="FQY767" s="89"/>
      <c r="FQZ767" s="89"/>
      <c r="FRA767" s="89"/>
      <c r="FRB767" s="546"/>
      <c r="FRC767" s="546"/>
      <c r="FRD767" s="89"/>
      <c r="FRE767" s="89"/>
      <c r="FRF767" s="546"/>
      <c r="FRG767" s="546"/>
      <c r="FRH767" s="89"/>
      <c r="FRI767" s="89"/>
      <c r="FRJ767" s="546"/>
      <c r="FRK767" s="546"/>
      <c r="FRL767" s="546"/>
      <c r="FRM767" s="546"/>
      <c r="FRN767" s="546"/>
      <c r="FRO767" s="546"/>
      <c r="FRP767" s="546"/>
      <c r="FRQ767" s="89"/>
      <c r="FRR767" s="89"/>
      <c r="FRS767" s="546"/>
      <c r="FRT767" s="546"/>
      <c r="FRU767" s="89"/>
      <c r="FRV767" s="89"/>
      <c r="FRW767" s="546"/>
      <c r="FRX767" s="546"/>
      <c r="FRY767" s="546"/>
      <c r="FRZ767" s="546"/>
      <c r="FSA767" s="546"/>
      <c r="FSB767" s="204"/>
      <c r="FSC767" s="108"/>
      <c r="FSD767" s="546"/>
      <c r="FSE767" s="546"/>
      <c r="FSF767" s="546"/>
      <c r="FSG767" s="546"/>
      <c r="FSH767" s="546"/>
      <c r="FSI767" s="546"/>
      <c r="FSJ767" s="546"/>
      <c r="FSK767" s="169"/>
      <c r="FSL767" s="169"/>
      <c r="FSM767" s="169"/>
      <c r="FSN767" s="169"/>
      <c r="FSO767" s="169"/>
      <c r="FSP767" s="169"/>
      <c r="FSQ767" s="169"/>
      <c r="FSR767" s="169"/>
      <c r="FSS767" s="169"/>
      <c r="FST767" s="169"/>
      <c r="FSU767" s="169"/>
      <c r="FSV767" s="169"/>
      <c r="FSW767" s="169"/>
      <c r="FSX767" s="169"/>
      <c r="FSY767" s="169"/>
      <c r="FSZ767" s="169"/>
      <c r="FTA767" s="169"/>
      <c r="FTB767" s="169"/>
      <c r="FTC767" s="169"/>
      <c r="FTD767" s="169"/>
      <c r="FTE767" s="169"/>
      <c r="FTF767" s="169"/>
      <c r="FTG767" s="169"/>
      <c r="FTH767" s="169"/>
      <c r="FTI767" s="169"/>
      <c r="FTJ767" s="169"/>
      <c r="FTK767" s="169"/>
      <c r="FTL767" s="169"/>
      <c r="FTM767" s="169"/>
      <c r="FTN767" s="169"/>
      <c r="FTO767" s="169"/>
      <c r="FTP767" s="169"/>
      <c r="FTQ767" s="169"/>
      <c r="FTR767" s="169"/>
      <c r="FTS767" s="169"/>
      <c r="FTT767" s="169"/>
      <c r="FTU767" s="169"/>
      <c r="FTV767" s="169"/>
      <c r="FTW767" s="169"/>
      <c r="FTX767" s="169"/>
      <c r="FTY767" s="169"/>
      <c r="FTZ767" s="169"/>
      <c r="FUA767" s="169"/>
      <c r="FUB767" s="169"/>
      <c r="FUC767" s="546"/>
      <c r="FUD767" s="546"/>
      <c r="FUE767" s="546"/>
      <c r="FUF767" s="546"/>
      <c r="FUG767" s="546"/>
      <c r="FUH767" s="546"/>
      <c r="FUI767" s="546"/>
      <c r="FUJ767" s="546"/>
      <c r="FUK767" s="546"/>
      <c r="FUL767" s="546"/>
      <c r="FUM767" s="546"/>
      <c r="FUN767" s="546"/>
      <c r="FUO767" s="546"/>
      <c r="FUP767" s="546"/>
      <c r="FUQ767" s="546"/>
      <c r="FUR767" s="546"/>
      <c r="FUS767" s="546"/>
      <c r="FUT767" s="546"/>
      <c r="FUU767" s="546"/>
      <c r="FUV767" s="546"/>
      <c r="FUW767" s="546"/>
      <c r="FUX767" s="546"/>
      <c r="FUY767" s="546"/>
      <c r="FUZ767" s="546"/>
      <c r="FVA767" s="89"/>
      <c r="FVB767" s="89"/>
      <c r="FVC767" s="89"/>
      <c r="FVD767" s="89"/>
      <c r="FVE767" s="89"/>
      <c r="FVF767" s="546"/>
      <c r="FVG767" s="546"/>
      <c r="FVH767" s="89"/>
      <c r="FVI767" s="89"/>
      <c r="FVJ767" s="546"/>
      <c r="FVK767" s="546"/>
      <c r="FVL767" s="89"/>
      <c r="FVM767" s="89"/>
      <c r="FVN767" s="546"/>
      <c r="FVO767" s="546"/>
      <c r="FVP767" s="546"/>
      <c r="FVQ767" s="546"/>
      <c r="FVR767" s="546"/>
      <c r="FVS767" s="546"/>
      <c r="FVT767" s="546"/>
      <c r="FVU767" s="89"/>
      <c r="FVV767" s="89"/>
      <c r="FVW767" s="546"/>
      <c r="FVX767" s="546"/>
      <c r="FVY767" s="89"/>
      <c r="FVZ767" s="89"/>
      <c r="FWA767" s="546"/>
      <c r="FWB767" s="546"/>
      <c r="FWC767" s="546"/>
      <c r="FWD767" s="546"/>
      <c r="FWE767" s="546"/>
      <c r="FWF767" s="204"/>
      <c r="FWG767" s="108"/>
      <c r="FWH767" s="546"/>
      <c r="FWI767" s="546"/>
      <c r="FWJ767" s="546"/>
      <c r="FWK767" s="546"/>
      <c r="FWL767" s="546"/>
      <c r="FWM767" s="546"/>
      <c r="FWN767" s="546"/>
      <c r="FWO767" s="169"/>
      <c r="FWP767" s="169"/>
      <c r="FWQ767" s="169"/>
      <c r="FWR767" s="169"/>
      <c r="FWS767" s="169"/>
      <c r="FWT767" s="169"/>
      <c r="FWU767" s="169"/>
      <c r="FWV767" s="169"/>
      <c r="FWW767" s="169"/>
      <c r="FWX767" s="169"/>
      <c r="FWY767" s="169"/>
      <c r="FWZ767" s="169"/>
      <c r="FXA767" s="169"/>
      <c r="FXB767" s="169"/>
      <c r="FXC767" s="169"/>
      <c r="FXD767" s="169"/>
      <c r="FXE767" s="169"/>
      <c r="FXF767" s="169"/>
      <c r="FXG767" s="169"/>
      <c r="FXH767" s="169"/>
      <c r="FXI767" s="169"/>
      <c r="FXJ767" s="169"/>
      <c r="FXK767" s="169"/>
      <c r="FXL767" s="169"/>
      <c r="FXM767" s="169"/>
      <c r="FXN767" s="169"/>
      <c r="FXO767" s="169"/>
      <c r="FXP767" s="169"/>
      <c r="FXQ767" s="169"/>
      <c r="FXR767" s="169"/>
      <c r="FXS767" s="169"/>
      <c r="FXT767" s="169"/>
      <c r="FXU767" s="169"/>
      <c r="FXV767" s="169"/>
      <c r="FXW767" s="169"/>
      <c r="FXX767" s="169"/>
      <c r="FXY767" s="169"/>
      <c r="FXZ767" s="169"/>
      <c r="FYA767" s="169"/>
      <c r="FYB767" s="169"/>
      <c r="FYC767" s="169"/>
      <c r="FYD767" s="169"/>
      <c r="FYE767" s="169"/>
      <c r="FYF767" s="169"/>
      <c r="FYG767" s="546"/>
      <c r="FYH767" s="546"/>
      <c r="FYI767" s="546"/>
      <c r="FYJ767" s="546"/>
      <c r="FYK767" s="546"/>
      <c r="FYL767" s="546"/>
      <c r="FYM767" s="546"/>
      <c r="FYN767" s="546"/>
      <c r="FYO767" s="546"/>
      <c r="FYP767" s="546"/>
      <c r="FYQ767" s="546"/>
      <c r="FYR767" s="546"/>
      <c r="FYS767" s="546"/>
      <c r="FYT767" s="546"/>
      <c r="FYU767" s="546"/>
      <c r="FYV767" s="546"/>
      <c r="FYW767" s="546"/>
      <c r="FYX767" s="546"/>
      <c r="FYY767" s="546"/>
      <c r="FYZ767" s="546"/>
      <c r="FZA767" s="546"/>
      <c r="FZB767" s="546"/>
      <c r="FZC767" s="546"/>
      <c r="FZD767" s="546"/>
      <c r="FZE767" s="89"/>
      <c r="FZF767" s="89"/>
      <c r="FZG767" s="89"/>
      <c r="FZH767" s="89"/>
      <c r="FZI767" s="89"/>
      <c r="FZJ767" s="546"/>
      <c r="FZK767" s="546"/>
      <c r="FZL767" s="89"/>
      <c r="FZM767" s="89"/>
      <c r="FZN767" s="546"/>
      <c r="FZO767" s="546"/>
      <c r="FZP767" s="89"/>
      <c r="FZQ767" s="89"/>
      <c r="FZR767" s="546"/>
      <c r="FZS767" s="546"/>
      <c r="FZT767" s="546"/>
      <c r="FZU767" s="546"/>
      <c r="FZV767" s="546"/>
      <c r="FZW767" s="546"/>
      <c r="FZX767" s="546"/>
      <c r="FZY767" s="89"/>
      <c r="FZZ767" s="89"/>
      <c r="GAA767" s="546"/>
      <c r="GAB767" s="546"/>
      <c r="GAC767" s="89"/>
      <c r="GAD767" s="89"/>
      <c r="GAE767" s="546"/>
      <c r="GAF767" s="546"/>
      <c r="GAG767" s="546"/>
      <c r="GAH767" s="546"/>
      <c r="GAI767" s="546"/>
      <c r="GAJ767" s="204"/>
      <c r="GAK767" s="108"/>
      <c r="GAL767" s="546"/>
      <c r="GAM767" s="546"/>
      <c r="GAN767" s="546"/>
      <c r="GAO767" s="546"/>
      <c r="GAP767" s="546"/>
      <c r="GAQ767" s="546"/>
      <c r="GAR767" s="546"/>
      <c r="GAS767" s="169"/>
      <c r="GAT767" s="169"/>
      <c r="GAU767" s="169"/>
      <c r="GAV767" s="169"/>
      <c r="GAW767" s="169"/>
      <c r="GAX767" s="169"/>
      <c r="GAY767" s="169"/>
      <c r="GAZ767" s="169"/>
      <c r="GBA767" s="169"/>
      <c r="GBB767" s="169"/>
      <c r="GBC767" s="169"/>
      <c r="GBD767" s="169"/>
      <c r="GBE767" s="169"/>
      <c r="GBF767" s="169"/>
      <c r="GBG767" s="169"/>
      <c r="GBH767" s="169"/>
      <c r="GBI767" s="169"/>
      <c r="GBJ767" s="169"/>
      <c r="GBK767" s="169"/>
      <c r="GBL767" s="169"/>
      <c r="GBM767" s="169"/>
      <c r="GBN767" s="169"/>
      <c r="GBO767" s="169"/>
      <c r="GBP767" s="169"/>
      <c r="GBQ767" s="169"/>
      <c r="GBR767" s="169"/>
      <c r="GBS767" s="169"/>
      <c r="GBT767" s="169"/>
      <c r="GBU767" s="169"/>
      <c r="GBV767" s="169"/>
      <c r="GBW767" s="169"/>
      <c r="GBX767" s="169"/>
      <c r="GBY767" s="169"/>
      <c r="GBZ767" s="169"/>
      <c r="GCA767" s="169"/>
      <c r="GCB767" s="169"/>
      <c r="GCC767" s="169"/>
      <c r="GCD767" s="169"/>
      <c r="GCE767" s="169"/>
      <c r="GCF767" s="169"/>
      <c r="GCG767" s="169"/>
      <c r="GCH767" s="169"/>
      <c r="GCI767" s="169"/>
      <c r="GCJ767" s="169"/>
      <c r="GCK767" s="546"/>
      <c r="GCL767" s="546"/>
      <c r="GCM767" s="546"/>
      <c r="GCN767" s="546"/>
      <c r="GCO767" s="546"/>
      <c r="GCP767" s="546"/>
      <c r="GCQ767" s="546"/>
      <c r="GCR767" s="546"/>
      <c r="GCS767" s="546"/>
      <c r="GCT767" s="546"/>
      <c r="GCU767" s="546"/>
      <c r="GCV767" s="546"/>
      <c r="GCW767" s="546"/>
      <c r="GCX767" s="546"/>
      <c r="GCY767" s="546"/>
      <c r="GCZ767" s="546"/>
      <c r="GDA767" s="546"/>
      <c r="GDB767" s="546"/>
      <c r="GDC767" s="546"/>
      <c r="GDD767" s="546"/>
      <c r="GDE767" s="546"/>
      <c r="GDF767" s="546"/>
      <c r="GDG767" s="546"/>
      <c r="GDH767" s="546"/>
      <c r="GDI767" s="89"/>
      <c r="GDJ767" s="89"/>
      <c r="GDK767" s="89"/>
      <c r="GDL767" s="89"/>
      <c r="GDM767" s="89"/>
      <c r="GDN767" s="546"/>
      <c r="GDO767" s="546"/>
      <c r="GDP767" s="89"/>
      <c r="GDQ767" s="89"/>
      <c r="GDR767" s="546"/>
      <c r="GDS767" s="546"/>
      <c r="GDT767" s="89"/>
      <c r="GDU767" s="89"/>
      <c r="GDV767" s="546"/>
      <c r="GDW767" s="546"/>
      <c r="GDX767" s="546"/>
      <c r="GDY767" s="546"/>
      <c r="GDZ767" s="546"/>
      <c r="GEA767" s="546"/>
      <c r="GEB767" s="546"/>
      <c r="GEC767" s="89"/>
      <c r="GED767" s="89"/>
      <c r="GEE767" s="546"/>
      <c r="GEF767" s="546"/>
      <c r="GEG767" s="89"/>
      <c r="GEH767" s="89"/>
      <c r="GEI767" s="546"/>
      <c r="GEJ767" s="546"/>
      <c r="GEK767" s="546"/>
      <c r="GEL767" s="546"/>
      <c r="GEM767" s="546"/>
      <c r="GEN767" s="204"/>
      <c r="GEO767" s="108"/>
      <c r="GEP767" s="546"/>
      <c r="GEQ767" s="546"/>
      <c r="GER767" s="546"/>
      <c r="GES767" s="546"/>
      <c r="GET767" s="546"/>
      <c r="GEU767" s="546"/>
      <c r="GEV767" s="546"/>
      <c r="GEW767" s="169"/>
      <c r="GEX767" s="169"/>
      <c r="GEY767" s="169"/>
      <c r="GEZ767" s="169"/>
      <c r="GFA767" s="169"/>
      <c r="GFB767" s="169"/>
      <c r="GFC767" s="169"/>
      <c r="GFD767" s="169"/>
      <c r="GFE767" s="169"/>
      <c r="GFF767" s="169"/>
      <c r="GFG767" s="169"/>
      <c r="GFH767" s="169"/>
      <c r="GFI767" s="169"/>
      <c r="GFJ767" s="169"/>
      <c r="GFK767" s="169"/>
      <c r="GFL767" s="169"/>
      <c r="GFM767" s="169"/>
      <c r="GFN767" s="169"/>
      <c r="GFO767" s="169"/>
      <c r="GFP767" s="169"/>
      <c r="GFQ767" s="169"/>
      <c r="GFR767" s="169"/>
      <c r="GFS767" s="169"/>
      <c r="GFT767" s="169"/>
      <c r="GFU767" s="169"/>
      <c r="GFV767" s="169"/>
      <c r="GFW767" s="169"/>
      <c r="GFX767" s="169"/>
      <c r="GFY767" s="169"/>
      <c r="GFZ767" s="169"/>
      <c r="GGA767" s="169"/>
      <c r="GGB767" s="169"/>
      <c r="GGC767" s="169"/>
      <c r="GGD767" s="169"/>
      <c r="GGE767" s="169"/>
      <c r="GGF767" s="169"/>
      <c r="GGG767" s="169"/>
      <c r="GGH767" s="169"/>
      <c r="GGI767" s="169"/>
      <c r="GGJ767" s="169"/>
      <c r="GGK767" s="169"/>
      <c r="GGL767" s="169"/>
      <c r="GGM767" s="169"/>
      <c r="GGN767" s="169"/>
      <c r="GGO767" s="546"/>
      <c r="GGP767" s="546"/>
      <c r="GGQ767" s="546"/>
      <c r="GGR767" s="546"/>
      <c r="GGS767" s="546"/>
      <c r="GGT767" s="546"/>
      <c r="GGU767" s="546"/>
      <c r="GGV767" s="546"/>
      <c r="GGW767" s="546"/>
      <c r="GGX767" s="546"/>
      <c r="GGY767" s="546"/>
      <c r="GGZ767" s="546"/>
      <c r="GHA767" s="546"/>
      <c r="GHB767" s="546"/>
      <c r="GHC767" s="546"/>
      <c r="GHD767" s="546"/>
      <c r="GHE767" s="546"/>
      <c r="GHF767" s="546"/>
      <c r="GHG767" s="546"/>
      <c r="GHH767" s="546"/>
      <c r="GHI767" s="546"/>
      <c r="GHJ767" s="546"/>
      <c r="GHK767" s="546"/>
      <c r="GHL767" s="546"/>
      <c r="GHM767" s="89"/>
      <c r="GHN767" s="89"/>
      <c r="GHO767" s="89"/>
      <c r="GHP767" s="89"/>
      <c r="GHQ767" s="89"/>
      <c r="GHR767" s="546"/>
      <c r="GHS767" s="546"/>
      <c r="GHT767" s="89"/>
      <c r="GHU767" s="89"/>
      <c r="GHV767" s="546"/>
      <c r="GHW767" s="546"/>
      <c r="GHX767" s="89"/>
      <c r="GHY767" s="89"/>
      <c r="GHZ767" s="546"/>
      <c r="GIA767" s="546"/>
      <c r="GIB767" s="546"/>
      <c r="GIC767" s="546"/>
      <c r="GID767" s="546"/>
      <c r="GIE767" s="546"/>
      <c r="GIF767" s="546"/>
      <c r="GIG767" s="89"/>
      <c r="GIH767" s="89"/>
      <c r="GII767" s="546"/>
      <c r="GIJ767" s="546"/>
      <c r="GIK767" s="89"/>
      <c r="GIL767" s="89"/>
      <c r="GIM767" s="546"/>
      <c r="GIN767" s="546"/>
      <c r="GIO767" s="546"/>
      <c r="GIP767" s="546"/>
      <c r="GIQ767" s="546"/>
      <c r="GIR767" s="204"/>
      <c r="GIS767" s="108"/>
      <c r="GIT767" s="546"/>
      <c r="GIU767" s="546"/>
      <c r="GIV767" s="546"/>
      <c r="GIW767" s="546"/>
      <c r="GIX767" s="546"/>
      <c r="GIY767" s="546"/>
      <c r="GIZ767" s="546"/>
      <c r="GJA767" s="169"/>
      <c r="GJB767" s="169"/>
      <c r="GJC767" s="169"/>
      <c r="GJD767" s="169"/>
      <c r="GJE767" s="169"/>
      <c r="GJF767" s="169"/>
      <c r="GJG767" s="169"/>
      <c r="GJH767" s="169"/>
      <c r="GJI767" s="169"/>
      <c r="GJJ767" s="169"/>
      <c r="GJK767" s="169"/>
      <c r="GJL767" s="169"/>
      <c r="GJM767" s="169"/>
      <c r="GJN767" s="169"/>
      <c r="GJO767" s="169"/>
      <c r="GJP767" s="169"/>
      <c r="GJQ767" s="169"/>
      <c r="GJR767" s="169"/>
      <c r="GJS767" s="169"/>
      <c r="GJT767" s="169"/>
      <c r="GJU767" s="169"/>
      <c r="GJV767" s="169"/>
      <c r="GJW767" s="169"/>
      <c r="GJX767" s="169"/>
      <c r="GJY767" s="169"/>
      <c r="GJZ767" s="169"/>
      <c r="GKA767" s="169"/>
      <c r="GKB767" s="169"/>
      <c r="GKC767" s="169"/>
      <c r="GKD767" s="169"/>
      <c r="GKE767" s="169"/>
      <c r="GKF767" s="169"/>
      <c r="GKG767" s="169"/>
      <c r="GKH767" s="169"/>
      <c r="GKI767" s="169"/>
      <c r="GKJ767" s="169"/>
      <c r="GKK767" s="169"/>
      <c r="GKL767" s="169"/>
      <c r="GKM767" s="169"/>
      <c r="GKN767" s="169"/>
      <c r="GKO767" s="169"/>
      <c r="GKP767" s="169"/>
      <c r="GKQ767" s="169"/>
      <c r="GKR767" s="169"/>
      <c r="GKS767" s="546"/>
      <c r="GKT767" s="546"/>
      <c r="GKU767" s="546"/>
      <c r="GKV767" s="546"/>
      <c r="GKW767" s="546"/>
      <c r="GKX767" s="546"/>
      <c r="GKY767" s="546"/>
      <c r="GKZ767" s="546"/>
      <c r="GLA767" s="546"/>
      <c r="GLB767" s="546"/>
      <c r="GLC767" s="546"/>
      <c r="GLD767" s="546"/>
      <c r="GLE767" s="546"/>
      <c r="GLF767" s="546"/>
      <c r="GLG767" s="546"/>
      <c r="GLH767" s="546"/>
      <c r="GLI767" s="546"/>
      <c r="GLJ767" s="546"/>
      <c r="GLK767" s="546"/>
      <c r="GLL767" s="546"/>
      <c r="GLM767" s="546"/>
      <c r="GLN767" s="546"/>
      <c r="GLO767" s="546"/>
      <c r="GLP767" s="546"/>
      <c r="GLQ767" s="89"/>
      <c r="GLR767" s="89"/>
      <c r="GLS767" s="89"/>
      <c r="GLT767" s="89"/>
      <c r="GLU767" s="89"/>
      <c r="GLV767" s="546"/>
      <c r="GLW767" s="546"/>
      <c r="GLX767" s="89"/>
      <c r="GLY767" s="89"/>
      <c r="GLZ767" s="546"/>
      <c r="GMA767" s="546"/>
      <c r="GMB767" s="89"/>
      <c r="GMC767" s="89"/>
      <c r="GMD767" s="546"/>
      <c r="GME767" s="546"/>
      <c r="GMF767" s="546"/>
      <c r="GMG767" s="546"/>
      <c r="GMH767" s="546"/>
      <c r="GMI767" s="546"/>
      <c r="GMJ767" s="546"/>
      <c r="GMK767" s="89"/>
      <c r="GML767" s="89"/>
      <c r="GMM767" s="546"/>
      <c r="GMN767" s="546"/>
      <c r="GMO767" s="89"/>
      <c r="GMP767" s="89"/>
      <c r="GMQ767" s="546"/>
      <c r="GMR767" s="546"/>
      <c r="GMS767" s="546"/>
      <c r="GMT767" s="546"/>
      <c r="GMU767" s="546"/>
      <c r="GMV767" s="204"/>
      <c r="GMW767" s="108"/>
      <c r="GMX767" s="546"/>
      <c r="GMY767" s="546"/>
      <c r="GMZ767" s="546"/>
      <c r="GNA767" s="546"/>
      <c r="GNB767" s="546"/>
      <c r="GNC767" s="546"/>
      <c r="GND767" s="546"/>
      <c r="GNE767" s="169"/>
      <c r="GNF767" s="169"/>
      <c r="GNG767" s="169"/>
      <c r="GNH767" s="169"/>
      <c r="GNI767" s="169"/>
      <c r="GNJ767" s="169"/>
      <c r="GNK767" s="169"/>
      <c r="GNL767" s="169"/>
      <c r="GNM767" s="169"/>
      <c r="GNN767" s="169"/>
      <c r="GNO767" s="169"/>
      <c r="GNP767" s="169"/>
      <c r="GNQ767" s="169"/>
      <c r="GNR767" s="169"/>
      <c r="GNS767" s="169"/>
      <c r="GNT767" s="169"/>
      <c r="GNU767" s="169"/>
      <c r="GNV767" s="169"/>
      <c r="GNW767" s="169"/>
      <c r="GNX767" s="169"/>
      <c r="GNY767" s="169"/>
      <c r="GNZ767" s="169"/>
      <c r="GOA767" s="169"/>
      <c r="GOB767" s="169"/>
      <c r="GOC767" s="169"/>
      <c r="GOD767" s="169"/>
      <c r="GOE767" s="169"/>
      <c r="GOF767" s="169"/>
      <c r="GOG767" s="169"/>
      <c r="GOH767" s="169"/>
      <c r="GOI767" s="169"/>
      <c r="GOJ767" s="169"/>
      <c r="GOK767" s="169"/>
      <c r="GOL767" s="169"/>
      <c r="GOM767" s="169"/>
      <c r="GON767" s="169"/>
      <c r="GOO767" s="169"/>
      <c r="GOP767" s="169"/>
      <c r="GOQ767" s="169"/>
      <c r="GOR767" s="169"/>
      <c r="GOS767" s="169"/>
      <c r="GOT767" s="169"/>
      <c r="GOU767" s="169"/>
      <c r="GOV767" s="169"/>
      <c r="GOW767" s="546"/>
      <c r="GOX767" s="546"/>
      <c r="GOY767" s="546"/>
      <c r="GOZ767" s="546"/>
      <c r="GPA767" s="546"/>
      <c r="GPB767" s="546"/>
      <c r="GPC767" s="546"/>
      <c r="GPD767" s="546"/>
      <c r="GPE767" s="546"/>
      <c r="GPF767" s="546"/>
      <c r="GPG767" s="546"/>
      <c r="GPH767" s="546"/>
      <c r="GPI767" s="546"/>
      <c r="GPJ767" s="546"/>
      <c r="GPK767" s="546"/>
      <c r="GPL767" s="546"/>
      <c r="GPM767" s="546"/>
      <c r="GPN767" s="546"/>
      <c r="GPO767" s="546"/>
      <c r="GPP767" s="546"/>
      <c r="GPQ767" s="546"/>
      <c r="GPR767" s="546"/>
      <c r="GPS767" s="546"/>
      <c r="GPT767" s="546"/>
      <c r="GPU767" s="89"/>
      <c r="GPV767" s="89"/>
      <c r="GPW767" s="89"/>
      <c r="GPX767" s="89"/>
      <c r="GPY767" s="89"/>
      <c r="GPZ767" s="546"/>
      <c r="GQA767" s="546"/>
      <c r="GQB767" s="89"/>
      <c r="GQC767" s="89"/>
      <c r="GQD767" s="546"/>
      <c r="GQE767" s="546"/>
      <c r="GQF767" s="89"/>
      <c r="GQG767" s="89"/>
      <c r="GQH767" s="546"/>
      <c r="GQI767" s="546"/>
      <c r="GQJ767" s="546"/>
      <c r="GQK767" s="546"/>
      <c r="GQL767" s="546"/>
      <c r="GQM767" s="546"/>
      <c r="GQN767" s="546"/>
      <c r="GQO767" s="89"/>
      <c r="GQP767" s="89"/>
      <c r="GQQ767" s="546"/>
      <c r="GQR767" s="546"/>
      <c r="GQS767" s="89"/>
      <c r="GQT767" s="89"/>
      <c r="GQU767" s="546"/>
      <c r="GQV767" s="546"/>
      <c r="GQW767" s="546"/>
      <c r="GQX767" s="546"/>
      <c r="GQY767" s="546"/>
      <c r="GQZ767" s="204"/>
      <c r="GRA767" s="108"/>
      <c r="GRB767" s="546"/>
      <c r="GRC767" s="546"/>
      <c r="GRD767" s="546"/>
      <c r="GRE767" s="546"/>
      <c r="GRF767" s="546"/>
      <c r="GRG767" s="546"/>
      <c r="GRH767" s="546"/>
      <c r="GRI767" s="169"/>
      <c r="GRJ767" s="169"/>
      <c r="GRK767" s="169"/>
      <c r="GRL767" s="169"/>
      <c r="GRM767" s="169"/>
      <c r="GRN767" s="169"/>
      <c r="GRO767" s="169"/>
      <c r="GRP767" s="169"/>
      <c r="GRQ767" s="169"/>
      <c r="GRR767" s="169"/>
      <c r="GRS767" s="169"/>
      <c r="GRT767" s="169"/>
      <c r="GRU767" s="169"/>
      <c r="GRV767" s="169"/>
      <c r="GRW767" s="169"/>
      <c r="GRX767" s="169"/>
      <c r="GRY767" s="169"/>
      <c r="GRZ767" s="169"/>
      <c r="GSA767" s="169"/>
      <c r="GSB767" s="169"/>
      <c r="GSC767" s="169"/>
      <c r="GSD767" s="169"/>
      <c r="GSE767" s="169"/>
      <c r="GSF767" s="169"/>
      <c r="GSG767" s="169"/>
      <c r="GSH767" s="169"/>
      <c r="GSI767" s="169"/>
      <c r="GSJ767" s="169"/>
      <c r="GSK767" s="169"/>
      <c r="GSL767" s="169"/>
      <c r="GSM767" s="169"/>
      <c r="GSN767" s="169"/>
      <c r="GSO767" s="169"/>
      <c r="GSP767" s="169"/>
      <c r="GSQ767" s="169"/>
      <c r="GSR767" s="169"/>
      <c r="GSS767" s="169"/>
      <c r="GST767" s="169"/>
      <c r="GSU767" s="169"/>
      <c r="GSV767" s="169"/>
      <c r="GSW767" s="169"/>
      <c r="GSX767" s="169"/>
      <c r="GSY767" s="169"/>
      <c r="GSZ767" s="169"/>
      <c r="GTA767" s="546"/>
      <c r="GTB767" s="546"/>
      <c r="GTC767" s="546"/>
      <c r="GTD767" s="546"/>
      <c r="GTE767" s="546"/>
      <c r="GTF767" s="546"/>
      <c r="GTG767" s="546"/>
      <c r="GTH767" s="546"/>
      <c r="GTI767" s="546"/>
      <c r="GTJ767" s="546"/>
      <c r="GTK767" s="546"/>
      <c r="GTL767" s="546"/>
      <c r="GTM767" s="546"/>
      <c r="GTN767" s="546"/>
      <c r="GTO767" s="546"/>
      <c r="GTP767" s="546"/>
      <c r="GTQ767" s="546"/>
      <c r="GTR767" s="546"/>
      <c r="GTS767" s="546"/>
      <c r="GTT767" s="546"/>
      <c r="GTU767" s="546"/>
      <c r="GTV767" s="546"/>
      <c r="GTW767" s="546"/>
      <c r="GTX767" s="546"/>
      <c r="GTY767" s="89"/>
      <c r="GTZ767" s="89"/>
      <c r="GUA767" s="89"/>
      <c r="GUB767" s="89"/>
      <c r="GUC767" s="89"/>
      <c r="GUD767" s="546"/>
      <c r="GUE767" s="546"/>
      <c r="GUF767" s="89"/>
      <c r="GUG767" s="89"/>
      <c r="GUH767" s="546"/>
      <c r="GUI767" s="546"/>
      <c r="GUJ767" s="89"/>
      <c r="GUK767" s="89"/>
      <c r="GUL767" s="546"/>
      <c r="GUM767" s="546"/>
      <c r="GUN767" s="546"/>
      <c r="GUO767" s="546"/>
      <c r="GUP767" s="546"/>
      <c r="GUQ767" s="546"/>
      <c r="GUR767" s="546"/>
      <c r="GUS767" s="89"/>
      <c r="GUT767" s="89"/>
      <c r="GUU767" s="546"/>
      <c r="GUV767" s="546"/>
      <c r="GUW767" s="89"/>
      <c r="GUX767" s="89"/>
      <c r="GUY767" s="546"/>
      <c r="GUZ767" s="546"/>
      <c r="GVA767" s="546"/>
      <c r="GVB767" s="546"/>
      <c r="GVC767" s="546"/>
      <c r="GVD767" s="204"/>
      <c r="GVE767" s="108"/>
      <c r="GVF767" s="546"/>
      <c r="GVG767" s="546"/>
      <c r="GVH767" s="546"/>
      <c r="GVI767" s="546"/>
      <c r="GVJ767" s="546"/>
      <c r="GVK767" s="546"/>
      <c r="GVL767" s="546"/>
      <c r="GVM767" s="169"/>
      <c r="GVN767" s="169"/>
      <c r="GVO767" s="169"/>
      <c r="GVP767" s="169"/>
      <c r="GVQ767" s="169"/>
      <c r="GVR767" s="169"/>
      <c r="GVS767" s="169"/>
      <c r="GVT767" s="169"/>
      <c r="GVU767" s="169"/>
      <c r="GVV767" s="169"/>
      <c r="GVW767" s="169"/>
      <c r="GVX767" s="169"/>
      <c r="GVY767" s="169"/>
      <c r="GVZ767" s="169"/>
      <c r="GWA767" s="169"/>
      <c r="GWB767" s="169"/>
      <c r="GWC767" s="169"/>
      <c r="GWD767" s="169"/>
      <c r="GWE767" s="169"/>
      <c r="GWF767" s="169"/>
      <c r="GWG767" s="169"/>
      <c r="GWH767" s="169"/>
      <c r="GWI767" s="169"/>
      <c r="GWJ767" s="169"/>
      <c r="GWK767" s="169"/>
      <c r="GWL767" s="169"/>
      <c r="GWM767" s="169"/>
      <c r="GWN767" s="169"/>
      <c r="GWO767" s="169"/>
      <c r="GWP767" s="169"/>
      <c r="GWQ767" s="169"/>
      <c r="GWR767" s="169"/>
      <c r="GWS767" s="169"/>
      <c r="GWT767" s="169"/>
      <c r="GWU767" s="169"/>
      <c r="GWV767" s="169"/>
      <c r="GWW767" s="169"/>
      <c r="GWX767" s="169"/>
      <c r="GWY767" s="169"/>
      <c r="GWZ767" s="169"/>
      <c r="GXA767" s="169"/>
      <c r="GXB767" s="169"/>
      <c r="GXC767" s="169"/>
      <c r="GXD767" s="169"/>
      <c r="GXE767" s="546"/>
      <c r="GXF767" s="546"/>
      <c r="GXG767" s="546"/>
      <c r="GXH767" s="546"/>
      <c r="GXI767" s="546"/>
      <c r="GXJ767" s="546"/>
      <c r="GXK767" s="546"/>
      <c r="GXL767" s="546"/>
      <c r="GXM767" s="546"/>
      <c r="GXN767" s="546"/>
      <c r="GXO767" s="546"/>
      <c r="GXP767" s="546"/>
      <c r="GXQ767" s="546"/>
      <c r="GXR767" s="546"/>
      <c r="GXS767" s="546"/>
      <c r="GXT767" s="546"/>
      <c r="GXU767" s="546"/>
      <c r="GXV767" s="546"/>
      <c r="GXW767" s="546"/>
      <c r="GXX767" s="546"/>
      <c r="GXY767" s="546"/>
      <c r="GXZ767" s="546"/>
      <c r="GYA767" s="546"/>
      <c r="GYB767" s="546"/>
      <c r="GYC767" s="89"/>
      <c r="GYD767" s="89"/>
      <c r="GYE767" s="89"/>
      <c r="GYF767" s="89"/>
      <c r="GYG767" s="89"/>
      <c r="GYH767" s="546"/>
      <c r="GYI767" s="546"/>
      <c r="GYJ767" s="89"/>
      <c r="GYK767" s="89"/>
      <c r="GYL767" s="546"/>
      <c r="GYM767" s="546"/>
      <c r="GYN767" s="89"/>
      <c r="GYO767" s="89"/>
      <c r="GYP767" s="546"/>
      <c r="GYQ767" s="546"/>
      <c r="GYR767" s="546"/>
      <c r="GYS767" s="546"/>
      <c r="GYT767" s="546"/>
      <c r="GYU767" s="546"/>
      <c r="GYV767" s="546"/>
      <c r="GYW767" s="89"/>
      <c r="GYX767" s="89"/>
      <c r="GYY767" s="546"/>
      <c r="GYZ767" s="546"/>
      <c r="GZA767" s="89"/>
      <c r="GZB767" s="89"/>
      <c r="GZC767" s="546"/>
      <c r="GZD767" s="546"/>
      <c r="GZE767" s="546"/>
      <c r="GZF767" s="546"/>
      <c r="GZG767" s="546"/>
      <c r="GZH767" s="204"/>
      <c r="GZI767" s="108"/>
      <c r="GZJ767" s="546"/>
      <c r="GZK767" s="546"/>
      <c r="GZL767" s="546"/>
      <c r="GZM767" s="546"/>
      <c r="GZN767" s="546"/>
      <c r="GZO767" s="546"/>
      <c r="GZP767" s="546"/>
      <c r="GZQ767" s="169"/>
      <c r="GZR767" s="169"/>
      <c r="GZS767" s="169"/>
      <c r="GZT767" s="169"/>
      <c r="GZU767" s="169"/>
      <c r="GZV767" s="169"/>
      <c r="GZW767" s="169"/>
      <c r="GZX767" s="169"/>
      <c r="GZY767" s="169"/>
      <c r="GZZ767" s="169"/>
      <c r="HAA767" s="169"/>
      <c r="HAB767" s="169"/>
      <c r="HAC767" s="169"/>
      <c r="HAD767" s="169"/>
      <c r="HAE767" s="169"/>
      <c r="HAF767" s="169"/>
      <c r="HAG767" s="169"/>
      <c r="HAH767" s="169"/>
      <c r="HAI767" s="169"/>
      <c r="HAJ767" s="169"/>
      <c r="HAK767" s="169"/>
      <c r="HAL767" s="169"/>
      <c r="HAM767" s="169"/>
      <c r="HAN767" s="169"/>
      <c r="HAO767" s="169"/>
      <c r="HAP767" s="169"/>
      <c r="HAQ767" s="169"/>
      <c r="HAR767" s="169"/>
      <c r="HAS767" s="169"/>
      <c r="HAT767" s="169"/>
      <c r="HAU767" s="169"/>
      <c r="HAV767" s="169"/>
      <c r="HAW767" s="169"/>
      <c r="HAX767" s="169"/>
      <c r="HAY767" s="169"/>
      <c r="HAZ767" s="169"/>
      <c r="HBA767" s="169"/>
      <c r="HBB767" s="169"/>
      <c r="HBC767" s="169"/>
      <c r="HBD767" s="169"/>
      <c r="HBE767" s="169"/>
      <c r="HBF767" s="169"/>
      <c r="HBG767" s="169"/>
      <c r="HBH767" s="169"/>
      <c r="HBI767" s="546"/>
      <c r="HBJ767" s="546"/>
      <c r="HBK767" s="546"/>
      <c r="HBL767" s="546"/>
      <c r="HBM767" s="546"/>
      <c r="HBN767" s="546"/>
      <c r="HBO767" s="546"/>
      <c r="HBP767" s="546"/>
      <c r="HBQ767" s="546"/>
      <c r="HBR767" s="546"/>
      <c r="HBS767" s="546"/>
      <c r="HBT767" s="546"/>
      <c r="HBU767" s="546"/>
      <c r="HBV767" s="546"/>
      <c r="HBW767" s="546"/>
      <c r="HBX767" s="546"/>
      <c r="HBY767" s="546"/>
      <c r="HBZ767" s="546"/>
      <c r="HCA767" s="546"/>
      <c r="HCB767" s="546"/>
      <c r="HCC767" s="546"/>
      <c r="HCD767" s="546"/>
      <c r="HCE767" s="546"/>
      <c r="HCF767" s="546"/>
      <c r="HCG767" s="89"/>
      <c r="HCH767" s="89"/>
      <c r="HCI767" s="89"/>
      <c r="HCJ767" s="89"/>
      <c r="HCK767" s="89"/>
      <c r="HCL767" s="546"/>
      <c r="HCM767" s="546"/>
      <c r="HCN767" s="89"/>
      <c r="HCO767" s="89"/>
      <c r="HCP767" s="546"/>
      <c r="HCQ767" s="546"/>
      <c r="HCR767" s="89"/>
      <c r="HCS767" s="89"/>
      <c r="HCT767" s="546"/>
      <c r="HCU767" s="546"/>
      <c r="HCV767" s="546"/>
      <c r="HCW767" s="546"/>
      <c r="HCX767" s="546"/>
      <c r="HCY767" s="546"/>
      <c r="HCZ767" s="546"/>
      <c r="HDA767" s="89"/>
      <c r="HDB767" s="89"/>
      <c r="HDC767" s="546"/>
      <c r="HDD767" s="546"/>
      <c r="HDE767" s="89"/>
      <c r="HDF767" s="89"/>
      <c r="HDG767" s="546"/>
      <c r="HDH767" s="546"/>
      <c r="HDI767" s="546"/>
      <c r="HDJ767" s="546"/>
      <c r="HDK767" s="546"/>
      <c r="HDL767" s="204"/>
      <c r="HDM767" s="108"/>
      <c r="HDN767" s="546"/>
      <c r="HDO767" s="546"/>
      <c r="HDP767" s="546"/>
      <c r="HDQ767" s="546"/>
      <c r="HDR767" s="546"/>
      <c r="HDS767" s="546"/>
      <c r="HDT767" s="546"/>
      <c r="HDU767" s="169"/>
      <c r="HDV767" s="169"/>
      <c r="HDW767" s="169"/>
      <c r="HDX767" s="169"/>
      <c r="HDY767" s="169"/>
      <c r="HDZ767" s="169"/>
      <c r="HEA767" s="169"/>
      <c r="HEB767" s="169"/>
      <c r="HEC767" s="169"/>
      <c r="HED767" s="169"/>
      <c r="HEE767" s="169"/>
      <c r="HEF767" s="169"/>
      <c r="HEG767" s="169"/>
      <c r="HEH767" s="169"/>
      <c r="HEI767" s="169"/>
      <c r="HEJ767" s="169"/>
      <c r="HEK767" s="169"/>
      <c r="HEL767" s="169"/>
      <c r="HEM767" s="169"/>
      <c r="HEN767" s="169"/>
      <c r="HEO767" s="169"/>
      <c r="HEP767" s="169"/>
      <c r="HEQ767" s="169"/>
      <c r="HER767" s="169"/>
      <c r="HES767" s="169"/>
      <c r="HET767" s="169"/>
      <c r="HEU767" s="169"/>
      <c r="HEV767" s="169"/>
      <c r="HEW767" s="169"/>
      <c r="HEX767" s="169"/>
      <c r="HEY767" s="169"/>
      <c r="HEZ767" s="169"/>
      <c r="HFA767" s="169"/>
      <c r="HFB767" s="169"/>
      <c r="HFC767" s="169"/>
      <c r="HFD767" s="169"/>
      <c r="HFE767" s="169"/>
      <c r="HFF767" s="169"/>
      <c r="HFG767" s="169"/>
      <c r="HFH767" s="169"/>
      <c r="HFI767" s="169"/>
      <c r="HFJ767" s="169"/>
      <c r="HFK767" s="169"/>
      <c r="HFL767" s="169"/>
      <c r="HFM767" s="546"/>
      <c r="HFN767" s="546"/>
      <c r="HFO767" s="546"/>
      <c r="HFP767" s="546"/>
      <c r="HFQ767" s="546"/>
      <c r="HFR767" s="546"/>
      <c r="HFS767" s="546"/>
      <c r="HFT767" s="546"/>
      <c r="HFU767" s="546"/>
      <c r="HFV767" s="546"/>
      <c r="HFW767" s="546"/>
      <c r="HFX767" s="546"/>
      <c r="HFY767" s="546"/>
      <c r="HFZ767" s="546"/>
      <c r="HGA767" s="546"/>
      <c r="HGB767" s="546"/>
      <c r="HGC767" s="546"/>
      <c r="HGD767" s="546"/>
      <c r="HGE767" s="546"/>
      <c r="HGF767" s="546"/>
      <c r="HGG767" s="546"/>
      <c r="HGH767" s="546"/>
      <c r="HGI767" s="546"/>
      <c r="HGJ767" s="546"/>
      <c r="HGK767" s="89"/>
      <c r="HGL767" s="89"/>
      <c r="HGM767" s="89"/>
      <c r="HGN767" s="89"/>
      <c r="HGO767" s="89"/>
      <c r="HGP767" s="546"/>
      <c r="HGQ767" s="546"/>
      <c r="HGR767" s="89"/>
      <c r="HGS767" s="89"/>
      <c r="HGT767" s="546"/>
      <c r="HGU767" s="546"/>
      <c r="HGV767" s="89"/>
      <c r="HGW767" s="89"/>
      <c r="HGX767" s="546"/>
      <c r="HGY767" s="546"/>
      <c r="HGZ767" s="546"/>
      <c r="HHA767" s="546"/>
      <c r="HHB767" s="546"/>
      <c r="HHC767" s="546"/>
      <c r="HHD767" s="546"/>
      <c r="HHE767" s="89"/>
      <c r="HHF767" s="89"/>
      <c r="HHG767" s="546"/>
      <c r="HHH767" s="546"/>
      <c r="HHI767" s="89"/>
      <c r="HHJ767" s="89"/>
      <c r="HHK767" s="546"/>
      <c r="HHL767" s="546"/>
      <c r="HHM767" s="546"/>
      <c r="HHN767" s="546"/>
      <c r="HHO767" s="546"/>
      <c r="HHP767" s="204"/>
      <c r="HHQ767" s="108"/>
      <c r="HHR767" s="546"/>
      <c r="HHS767" s="546"/>
      <c r="HHT767" s="546"/>
      <c r="HHU767" s="546"/>
      <c r="HHV767" s="546"/>
      <c r="HHW767" s="546"/>
      <c r="HHX767" s="546"/>
      <c r="HHY767" s="169"/>
      <c r="HHZ767" s="169"/>
      <c r="HIA767" s="169"/>
      <c r="HIB767" s="169"/>
      <c r="HIC767" s="169"/>
      <c r="HID767" s="169"/>
      <c r="HIE767" s="169"/>
      <c r="HIF767" s="169"/>
      <c r="HIG767" s="169"/>
      <c r="HIH767" s="169"/>
      <c r="HII767" s="169"/>
      <c r="HIJ767" s="169"/>
      <c r="HIK767" s="169"/>
      <c r="HIL767" s="169"/>
      <c r="HIM767" s="169"/>
      <c r="HIN767" s="169"/>
      <c r="HIO767" s="169"/>
      <c r="HIP767" s="169"/>
      <c r="HIQ767" s="169"/>
      <c r="HIR767" s="169"/>
      <c r="HIS767" s="169"/>
      <c r="HIT767" s="169"/>
      <c r="HIU767" s="169"/>
      <c r="HIV767" s="169"/>
      <c r="HIW767" s="169"/>
      <c r="HIX767" s="169"/>
      <c r="HIY767" s="169"/>
      <c r="HIZ767" s="169"/>
      <c r="HJA767" s="169"/>
      <c r="HJB767" s="169"/>
      <c r="HJC767" s="169"/>
      <c r="HJD767" s="169"/>
      <c r="HJE767" s="169"/>
      <c r="HJF767" s="169"/>
      <c r="HJG767" s="169"/>
      <c r="HJH767" s="169"/>
      <c r="HJI767" s="169"/>
      <c r="HJJ767" s="169"/>
      <c r="HJK767" s="169"/>
      <c r="HJL767" s="169"/>
      <c r="HJM767" s="169"/>
      <c r="HJN767" s="169"/>
      <c r="HJO767" s="169"/>
      <c r="HJP767" s="169"/>
      <c r="HJQ767" s="546"/>
      <c r="HJR767" s="546"/>
      <c r="HJS767" s="546"/>
      <c r="HJT767" s="546"/>
      <c r="HJU767" s="546"/>
      <c r="HJV767" s="546"/>
      <c r="HJW767" s="546"/>
      <c r="HJX767" s="546"/>
      <c r="HJY767" s="546"/>
      <c r="HJZ767" s="546"/>
      <c r="HKA767" s="546"/>
      <c r="HKB767" s="546"/>
      <c r="HKC767" s="546"/>
      <c r="HKD767" s="546"/>
      <c r="HKE767" s="546"/>
      <c r="HKF767" s="546"/>
      <c r="HKG767" s="546"/>
      <c r="HKH767" s="546"/>
      <c r="HKI767" s="546"/>
      <c r="HKJ767" s="546"/>
      <c r="HKK767" s="546"/>
      <c r="HKL767" s="546"/>
      <c r="HKM767" s="546"/>
      <c r="HKN767" s="546"/>
      <c r="HKO767" s="89"/>
      <c r="HKP767" s="89"/>
      <c r="HKQ767" s="89"/>
      <c r="HKR767" s="89"/>
      <c r="HKS767" s="89"/>
      <c r="HKT767" s="546"/>
      <c r="HKU767" s="546"/>
      <c r="HKV767" s="89"/>
      <c r="HKW767" s="89"/>
      <c r="HKX767" s="546"/>
      <c r="HKY767" s="546"/>
      <c r="HKZ767" s="89"/>
      <c r="HLA767" s="89"/>
      <c r="HLB767" s="546"/>
      <c r="HLC767" s="546"/>
      <c r="HLD767" s="546"/>
      <c r="HLE767" s="546"/>
      <c r="HLF767" s="546"/>
      <c r="HLG767" s="546"/>
      <c r="HLH767" s="546"/>
      <c r="HLI767" s="89"/>
      <c r="HLJ767" s="89"/>
      <c r="HLK767" s="546"/>
      <c r="HLL767" s="546"/>
      <c r="HLM767" s="89"/>
      <c r="HLN767" s="89"/>
      <c r="HLO767" s="546"/>
      <c r="HLP767" s="546"/>
      <c r="HLQ767" s="546"/>
      <c r="HLR767" s="546"/>
      <c r="HLS767" s="546"/>
      <c r="HLT767" s="204"/>
      <c r="HLU767" s="108"/>
      <c r="HLV767" s="546"/>
      <c r="HLW767" s="546"/>
      <c r="HLX767" s="546"/>
      <c r="HLY767" s="546"/>
      <c r="HLZ767" s="546"/>
      <c r="HMA767" s="546"/>
      <c r="HMB767" s="546"/>
      <c r="HMC767" s="169"/>
      <c r="HMD767" s="169"/>
      <c r="HME767" s="169"/>
      <c r="HMF767" s="169"/>
      <c r="HMG767" s="169"/>
      <c r="HMH767" s="169"/>
      <c r="HMI767" s="169"/>
      <c r="HMJ767" s="169"/>
      <c r="HMK767" s="169"/>
      <c r="HML767" s="169"/>
      <c r="HMM767" s="169"/>
      <c r="HMN767" s="169"/>
      <c r="HMO767" s="169"/>
      <c r="HMP767" s="169"/>
      <c r="HMQ767" s="169"/>
      <c r="HMR767" s="169"/>
      <c r="HMS767" s="169"/>
      <c r="HMT767" s="169"/>
      <c r="HMU767" s="169"/>
      <c r="HMV767" s="169"/>
      <c r="HMW767" s="169"/>
      <c r="HMX767" s="169"/>
      <c r="HMY767" s="169"/>
      <c r="HMZ767" s="169"/>
      <c r="HNA767" s="169"/>
      <c r="HNB767" s="169"/>
      <c r="HNC767" s="169"/>
      <c r="HND767" s="169"/>
      <c r="HNE767" s="169"/>
      <c r="HNF767" s="169"/>
      <c r="HNG767" s="169"/>
      <c r="HNH767" s="169"/>
      <c r="HNI767" s="169"/>
      <c r="HNJ767" s="169"/>
      <c r="HNK767" s="169"/>
      <c r="HNL767" s="169"/>
      <c r="HNM767" s="169"/>
      <c r="HNN767" s="169"/>
      <c r="HNO767" s="169"/>
      <c r="HNP767" s="169"/>
      <c r="HNQ767" s="169"/>
      <c r="HNR767" s="169"/>
      <c r="HNS767" s="169"/>
      <c r="HNT767" s="169"/>
      <c r="HNU767" s="546"/>
      <c r="HNV767" s="546"/>
      <c r="HNW767" s="546"/>
      <c r="HNX767" s="546"/>
      <c r="HNY767" s="546"/>
      <c r="HNZ767" s="546"/>
      <c r="HOA767" s="546"/>
      <c r="HOB767" s="546"/>
      <c r="HOC767" s="546"/>
      <c r="HOD767" s="546"/>
      <c r="HOE767" s="546"/>
      <c r="HOF767" s="546"/>
      <c r="HOG767" s="546"/>
      <c r="HOH767" s="546"/>
      <c r="HOI767" s="546"/>
      <c r="HOJ767" s="546"/>
      <c r="HOK767" s="546"/>
      <c r="HOL767" s="546"/>
      <c r="HOM767" s="546"/>
      <c r="HON767" s="546"/>
      <c r="HOO767" s="546"/>
      <c r="HOP767" s="546"/>
      <c r="HOQ767" s="546"/>
      <c r="HOR767" s="546"/>
      <c r="HOS767" s="89"/>
      <c r="HOT767" s="89"/>
      <c r="HOU767" s="89"/>
      <c r="HOV767" s="89"/>
      <c r="HOW767" s="89"/>
      <c r="HOX767" s="546"/>
      <c r="HOY767" s="546"/>
      <c r="HOZ767" s="89"/>
      <c r="HPA767" s="89"/>
      <c r="HPB767" s="546"/>
      <c r="HPC767" s="546"/>
      <c r="HPD767" s="89"/>
      <c r="HPE767" s="89"/>
      <c r="HPF767" s="546"/>
      <c r="HPG767" s="546"/>
      <c r="HPH767" s="546"/>
      <c r="HPI767" s="546"/>
      <c r="HPJ767" s="546"/>
      <c r="HPK767" s="546"/>
      <c r="HPL767" s="546"/>
      <c r="HPM767" s="89"/>
      <c r="HPN767" s="89"/>
      <c r="HPO767" s="546"/>
      <c r="HPP767" s="546"/>
      <c r="HPQ767" s="89"/>
      <c r="HPR767" s="89"/>
      <c r="HPS767" s="546"/>
      <c r="HPT767" s="546"/>
      <c r="HPU767" s="546"/>
      <c r="HPV767" s="546"/>
      <c r="HPW767" s="546"/>
      <c r="HPX767" s="204"/>
      <c r="HPY767" s="108"/>
      <c r="HPZ767" s="546"/>
      <c r="HQA767" s="546"/>
      <c r="HQB767" s="546"/>
      <c r="HQC767" s="546"/>
      <c r="HQD767" s="546"/>
      <c r="HQE767" s="546"/>
      <c r="HQF767" s="546"/>
      <c r="HQG767" s="169"/>
      <c r="HQH767" s="169"/>
      <c r="HQI767" s="169"/>
      <c r="HQJ767" s="169"/>
      <c r="HQK767" s="169"/>
      <c r="HQL767" s="169"/>
      <c r="HQM767" s="169"/>
      <c r="HQN767" s="169"/>
      <c r="HQO767" s="169"/>
      <c r="HQP767" s="169"/>
      <c r="HQQ767" s="169"/>
      <c r="HQR767" s="169"/>
      <c r="HQS767" s="169"/>
      <c r="HQT767" s="169"/>
      <c r="HQU767" s="169"/>
      <c r="HQV767" s="169"/>
      <c r="HQW767" s="169"/>
      <c r="HQX767" s="169"/>
      <c r="HQY767" s="169"/>
      <c r="HQZ767" s="169"/>
      <c r="HRA767" s="169"/>
      <c r="HRB767" s="169"/>
      <c r="HRC767" s="169"/>
      <c r="HRD767" s="169"/>
      <c r="HRE767" s="169"/>
      <c r="HRF767" s="169"/>
      <c r="HRG767" s="169"/>
      <c r="HRH767" s="169"/>
      <c r="HRI767" s="169"/>
      <c r="HRJ767" s="169"/>
      <c r="HRK767" s="169"/>
      <c r="HRL767" s="169"/>
      <c r="HRM767" s="169"/>
      <c r="HRN767" s="169"/>
      <c r="HRO767" s="169"/>
      <c r="HRP767" s="169"/>
      <c r="HRQ767" s="169"/>
      <c r="HRR767" s="169"/>
      <c r="HRS767" s="169"/>
      <c r="HRT767" s="169"/>
      <c r="HRU767" s="169"/>
      <c r="HRV767" s="169"/>
      <c r="HRW767" s="169"/>
      <c r="HRX767" s="169"/>
      <c r="HRY767" s="546"/>
      <c r="HRZ767" s="546"/>
      <c r="HSA767" s="546"/>
      <c r="HSB767" s="546"/>
      <c r="HSC767" s="546"/>
      <c r="HSD767" s="546"/>
      <c r="HSE767" s="546"/>
      <c r="HSF767" s="546"/>
      <c r="HSG767" s="546"/>
      <c r="HSH767" s="546"/>
      <c r="HSI767" s="546"/>
      <c r="HSJ767" s="546"/>
      <c r="HSK767" s="546"/>
      <c r="HSL767" s="546"/>
      <c r="HSM767" s="546"/>
      <c r="HSN767" s="546"/>
      <c r="HSO767" s="546"/>
      <c r="HSP767" s="546"/>
      <c r="HSQ767" s="546"/>
      <c r="HSR767" s="546"/>
      <c r="HSS767" s="546"/>
      <c r="HST767" s="546"/>
      <c r="HSU767" s="546"/>
      <c r="HSV767" s="546"/>
      <c r="HSW767" s="89"/>
      <c r="HSX767" s="89"/>
      <c r="HSY767" s="89"/>
      <c r="HSZ767" s="89"/>
      <c r="HTA767" s="89"/>
      <c r="HTB767" s="546"/>
      <c r="HTC767" s="546"/>
      <c r="HTD767" s="89"/>
      <c r="HTE767" s="89"/>
      <c r="HTF767" s="546"/>
      <c r="HTG767" s="546"/>
      <c r="HTH767" s="89"/>
      <c r="HTI767" s="89"/>
      <c r="HTJ767" s="546"/>
      <c r="HTK767" s="546"/>
      <c r="HTL767" s="546"/>
      <c r="HTM767" s="546"/>
      <c r="HTN767" s="546"/>
      <c r="HTO767" s="546"/>
      <c r="HTP767" s="546"/>
      <c r="HTQ767" s="89"/>
      <c r="HTR767" s="89"/>
      <c r="HTS767" s="546"/>
      <c r="HTT767" s="546"/>
      <c r="HTU767" s="89"/>
      <c r="HTV767" s="89"/>
      <c r="HTW767" s="546"/>
      <c r="HTX767" s="546"/>
      <c r="HTY767" s="546"/>
      <c r="HTZ767" s="546"/>
      <c r="HUA767" s="546"/>
      <c r="HUB767" s="204"/>
      <c r="HUC767" s="108"/>
      <c r="HUD767" s="546"/>
      <c r="HUE767" s="546"/>
      <c r="HUF767" s="546"/>
      <c r="HUG767" s="546"/>
      <c r="HUH767" s="546"/>
      <c r="HUI767" s="546"/>
      <c r="HUJ767" s="546"/>
      <c r="HUK767" s="169"/>
      <c r="HUL767" s="169"/>
      <c r="HUM767" s="169"/>
      <c r="HUN767" s="169"/>
      <c r="HUO767" s="169"/>
      <c r="HUP767" s="169"/>
      <c r="HUQ767" s="169"/>
      <c r="HUR767" s="169"/>
      <c r="HUS767" s="169"/>
      <c r="HUT767" s="169"/>
      <c r="HUU767" s="169"/>
      <c r="HUV767" s="169"/>
      <c r="HUW767" s="169"/>
      <c r="HUX767" s="169"/>
      <c r="HUY767" s="169"/>
      <c r="HUZ767" s="169"/>
      <c r="HVA767" s="169"/>
      <c r="HVB767" s="169"/>
      <c r="HVC767" s="169"/>
      <c r="HVD767" s="169"/>
      <c r="HVE767" s="169"/>
      <c r="HVF767" s="169"/>
      <c r="HVG767" s="169"/>
      <c r="HVH767" s="169"/>
      <c r="HVI767" s="169"/>
      <c r="HVJ767" s="169"/>
      <c r="HVK767" s="169"/>
      <c r="HVL767" s="169"/>
      <c r="HVM767" s="169"/>
      <c r="HVN767" s="169"/>
      <c r="HVO767" s="169"/>
      <c r="HVP767" s="169"/>
      <c r="HVQ767" s="169"/>
      <c r="HVR767" s="169"/>
      <c r="HVS767" s="169"/>
      <c r="HVT767" s="169"/>
      <c r="HVU767" s="169"/>
      <c r="HVV767" s="169"/>
      <c r="HVW767" s="169"/>
      <c r="HVX767" s="169"/>
      <c r="HVY767" s="169"/>
      <c r="HVZ767" s="169"/>
      <c r="HWA767" s="169"/>
      <c r="HWB767" s="169"/>
      <c r="HWC767" s="546"/>
      <c r="HWD767" s="546"/>
      <c r="HWE767" s="546"/>
      <c r="HWF767" s="546"/>
      <c r="HWG767" s="546"/>
      <c r="HWH767" s="546"/>
      <c r="HWI767" s="546"/>
      <c r="HWJ767" s="546"/>
      <c r="HWK767" s="546"/>
      <c r="HWL767" s="546"/>
      <c r="HWM767" s="546"/>
      <c r="HWN767" s="546"/>
      <c r="HWO767" s="546"/>
      <c r="HWP767" s="546"/>
      <c r="HWQ767" s="546"/>
      <c r="HWR767" s="546"/>
      <c r="HWS767" s="546"/>
      <c r="HWT767" s="546"/>
      <c r="HWU767" s="546"/>
      <c r="HWV767" s="546"/>
      <c r="HWW767" s="546"/>
      <c r="HWX767" s="546"/>
      <c r="HWY767" s="546"/>
      <c r="HWZ767" s="546"/>
      <c r="HXA767" s="89"/>
      <c r="HXB767" s="89"/>
      <c r="HXC767" s="89"/>
      <c r="HXD767" s="89"/>
      <c r="HXE767" s="89"/>
      <c r="HXF767" s="546"/>
      <c r="HXG767" s="546"/>
      <c r="HXH767" s="89"/>
      <c r="HXI767" s="89"/>
      <c r="HXJ767" s="546"/>
      <c r="HXK767" s="546"/>
      <c r="HXL767" s="89"/>
      <c r="HXM767" s="89"/>
      <c r="HXN767" s="546"/>
      <c r="HXO767" s="546"/>
      <c r="HXP767" s="546"/>
      <c r="HXQ767" s="546"/>
      <c r="HXR767" s="546"/>
      <c r="HXS767" s="546"/>
      <c r="HXT767" s="546"/>
      <c r="HXU767" s="89"/>
      <c r="HXV767" s="89"/>
      <c r="HXW767" s="546"/>
      <c r="HXX767" s="546"/>
      <c r="HXY767" s="89"/>
      <c r="HXZ767" s="89"/>
      <c r="HYA767" s="546"/>
      <c r="HYB767" s="546"/>
      <c r="HYC767" s="546"/>
      <c r="HYD767" s="546"/>
      <c r="HYE767" s="546"/>
      <c r="HYF767" s="204"/>
      <c r="HYG767" s="108"/>
      <c r="HYH767" s="546"/>
      <c r="HYI767" s="546"/>
      <c r="HYJ767" s="546"/>
      <c r="HYK767" s="546"/>
      <c r="HYL767" s="546"/>
      <c r="HYM767" s="546"/>
      <c r="HYN767" s="546"/>
      <c r="HYO767" s="169"/>
      <c r="HYP767" s="169"/>
      <c r="HYQ767" s="169"/>
      <c r="HYR767" s="169"/>
      <c r="HYS767" s="169"/>
      <c r="HYT767" s="169"/>
      <c r="HYU767" s="169"/>
      <c r="HYV767" s="169"/>
      <c r="HYW767" s="169"/>
      <c r="HYX767" s="169"/>
      <c r="HYY767" s="169"/>
      <c r="HYZ767" s="169"/>
      <c r="HZA767" s="169"/>
      <c r="HZB767" s="169"/>
      <c r="HZC767" s="169"/>
      <c r="HZD767" s="169"/>
      <c r="HZE767" s="169"/>
      <c r="HZF767" s="169"/>
      <c r="HZG767" s="169"/>
      <c r="HZH767" s="169"/>
      <c r="HZI767" s="169"/>
      <c r="HZJ767" s="169"/>
      <c r="HZK767" s="169"/>
      <c r="HZL767" s="169"/>
      <c r="HZM767" s="169"/>
      <c r="HZN767" s="169"/>
      <c r="HZO767" s="169"/>
      <c r="HZP767" s="169"/>
      <c r="HZQ767" s="169"/>
      <c r="HZR767" s="169"/>
      <c r="HZS767" s="169"/>
      <c r="HZT767" s="169"/>
      <c r="HZU767" s="169"/>
      <c r="HZV767" s="169"/>
      <c r="HZW767" s="169"/>
      <c r="HZX767" s="169"/>
      <c r="HZY767" s="169"/>
      <c r="HZZ767" s="169"/>
      <c r="IAA767" s="169"/>
      <c r="IAB767" s="169"/>
      <c r="IAC767" s="169"/>
      <c r="IAD767" s="169"/>
      <c r="IAE767" s="169"/>
      <c r="IAF767" s="169"/>
      <c r="IAG767" s="546"/>
      <c r="IAH767" s="546"/>
      <c r="IAI767" s="546"/>
      <c r="IAJ767" s="546"/>
      <c r="IAK767" s="546"/>
      <c r="IAL767" s="546"/>
      <c r="IAM767" s="546"/>
      <c r="IAN767" s="546"/>
      <c r="IAO767" s="546"/>
      <c r="IAP767" s="546"/>
      <c r="IAQ767" s="546"/>
      <c r="IAR767" s="546"/>
      <c r="IAS767" s="546"/>
      <c r="IAT767" s="546"/>
      <c r="IAU767" s="546"/>
      <c r="IAV767" s="546"/>
      <c r="IAW767" s="546"/>
      <c r="IAX767" s="546"/>
      <c r="IAY767" s="546"/>
      <c r="IAZ767" s="546"/>
      <c r="IBA767" s="546"/>
      <c r="IBB767" s="546"/>
      <c r="IBC767" s="546"/>
      <c r="IBD767" s="546"/>
      <c r="IBE767" s="89"/>
      <c r="IBF767" s="89"/>
      <c r="IBG767" s="89"/>
      <c r="IBH767" s="89"/>
      <c r="IBI767" s="89"/>
      <c r="IBJ767" s="546"/>
      <c r="IBK767" s="546"/>
      <c r="IBL767" s="89"/>
      <c r="IBM767" s="89"/>
      <c r="IBN767" s="546"/>
      <c r="IBO767" s="546"/>
      <c r="IBP767" s="89"/>
      <c r="IBQ767" s="89"/>
      <c r="IBR767" s="546"/>
      <c r="IBS767" s="546"/>
      <c r="IBT767" s="546"/>
      <c r="IBU767" s="546"/>
      <c r="IBV767" s="546"/>
      <c r="IBW767" s="546"/>
      <c r="IBX767" s="546"/>
      <c r="IBY767" s="89"/>
      <c r="IBZ767" s="89"/>
      <c r="ICA767" s="546"/>
      <c r="ICB767" s="546"/>
      <c r="ICC767" s="89"/>
      <c r="ICD767" s="89"/>
      <c r="ICE767" s="546"/>
      <c r="ICF767" s="546"/>
      <c r="ICG767" s="546"/>
      <c r="ICH767" s="546"/>
      <c r="ICI767" s="546"/>
      <c r="ICJ767" s="204"/>
      <c r="ICK767" s="108"/>
      <c r="ICL767" s="546"/>
      <c r="ICM767" s="546"/>
      <c r="ICN767" s="546"/>
      <c r="ICO767" s="546"/>
      <c r="ICP767" s="546"/>
      <c r="ICQ767" s="546"/>
      <c r="ICR767" s="546"/>
      <c r="ICS767" s="169"/>
      <c r="ICT767" s="169"/>
      <c r="ICU767" s="169"/>
      <c r="ICV767" s="169"/>
      <c r="ICW767" s="169"/>
      <c r="ICX767" s="169"/>
      <c r="ICY767" s="169"/>
      <c r="ICZ767" s="169"/>
      <c r="IDA767" s="169"/>
      <c r="IDB767" s="169"/>
      <c r="IDC767" s="169"/>
      <c r="IDD767" s="169"/>
      <c r="IDE767" s="169"/>
      <c r="IDF767" s="169"/>
      <c r="IDG767" s="169"/>
      <c r="IDH767" s="169"/>
      <c r="IDI767" s="169"/>
      <c r="IDJ767" s="169"/>
      <c r="IDK767" s="169"/>
      <c r="IDL767" s="169"/>
      <c r="IDM767" s="169"/>
      <c r="IDN767" s="169"/>
      <c r="IDO767" s="169"/>
      <c r="IDP767" s="169"/>
      <c r="IDQ767" s="169"/>
      <c r="IDR767" s="169"/>
      <c r="IDS767" s="169"/>
      <c r="IDT767" s="169"/>
      <c r="IDU767" s="169"/>
      <c r="IDV767" s="169"/>
      <c r="IDW767" s="169"/>
      <c r="IDX767" s="169"/>
      <c r="IDY767" s="169"/>
      <c r="IDZ767" s="169"/>
      <c r="IEA767" s="169"/>
      <c r="IEB767" s="169"/>
      <c r="IEC767" s="169"/>
      <c r="IED767" s="169"/>
      <c r="IEE767" s="169"/>
      <c r="IEF767" s="169"/>
      <c r="IEG767" s="169"/>
      <c r="IEH767" s="169"/>
      <c r="IEI767" s="169"/>
      <c r="IEJ767" s="169"/>
      <c r="IEK767" s="546"/>
      <c r="IEL767" s="546"/>
      <c r="IEM767" s="546"/>
      <c r="IEN767" s="546"/>
      <c r="IEO767" s="546"/>
      <c r="IEP767" s="546"/>
      <c r="IEQ767" s="546"/>
      <c r="IER767" s="546"/>
      <c r="IES767" s="546"/>
      <c r="IET767" s="546"/>
      <c r="IEU767" s="546"/>
      <c r="IEV767" s="546"/>
      <c r="IEW767" s="546"/>
      <c r="IEX767" s="546"/>
      <c r="IEY767" s="546"/>
      <c r="IEZ767" s="546"/>
      <c r="IFA767" s="546"/>
      <c r="IFB767" s="546"/>
      <c r="IFC767" s="546"/>
      <c r="IFD767" s="546"/>
      <c r="IFE767" s="546"/>
      <c r="IFF767" s="546"/>
      <c r="IFG767" s="546"/>
      <c r="IFH767" s="546"/>
      <c r="IFI767" s="89"/>
      <c r="IFJ767" s="89"/>
      <c r="IFK767" s="89"/>
      <c r="IFL767" s="89"/>
      <c r="IFM767" s="89"/>
      <c r="IFN767" s="546"/>
      <c r="IFO767" s="546"/>
      <c r="IFP767" s="89"/>
      <c r="IFQ767" s="89"/>
      <c r="IFR767" s="546"/>
      <c r="IFS767" s="546"/>
      <c r="IFT767" s="89"/>
      <c r="IFU767" s="89"/>
      <c r="IFV767" s="546"/>
      <c r="IFW767" s="546"/>
      <c r="IFX767" s="546"/>
      <c r="IFY767" s="546"/>
      <c r="IFZ767" s="546"/>
      <c r="IGA767" s="546"/>
      <c r="IGB767" s="546"/>
      <c r="IGC767" s="89"/>
      <c r="IGD767" s="89"/>
      <c r="IGE767" s="546"/>
      <c r="IGF767" s="546"/>
      <c r="IGG767" s="89"/>
      <c r="IGH767" s="89"/>
      <c r="IGI767" s="546"/>
      <c r="IGJ767" s="546"/>
      <c r="IGK767" s="546"/>
      <c r="IGL767" s="546"/>
      <c r="IGM767" s="546"/>
      <c r="IGN767" s="204"/>
      <c r="IGO767" s="108"/>
      <c r="IGP767" s="546"/>
      <c r="IGQ767" s="546"/>
      <c r="IGR767" s="546"/>
      <c r="IGS767" s="546"/>
      <c r="IGT767" s="546"/>
      <c r="IGU767" s="546"/>
      <c r="IGV767" s="546"/>
      <c r="IGW767" s="169"/>
      <c r="IGX767" s="169"/>
      <c r="IGY767" s="169"/>
      <c r="IGZ767" s="169"/>
      <c r="IHA767" s="169"/>
      <c r="IHB767" s="169"/>
      <c r="IHC767" s="169"/>
      <c r="IHD767" s="169"/>
      <c r="IHE767" s="169"/>
      <c r="IHF767" s="169"/>
      <c r="IHG767" s="169"/>
      <c r="IHH767" s="169"/>
      <c r="IHI767" s="169"/>
      <c r="IHJ767" s="169"/>
      <c r="IHK767" s="169"/>
      <c r="IHL767" s="169"/>
      <c r="IHM767" s="169"/>
      <c r="IHN767" s="169"/>
      <c r="IHO767" s="169"/>
      <c r="IHP767" s="169"/>
      <c r="IHQ767" s="169"/>
      <c r="IHR767" s="169"/>
      <c r="IHS767" s="169"/>
      <c r="IHT767" s="169"/>
      <c r="IHU767" s="169"/>
      <c r="IHV767" s="169"/>
      <c r="IHW767" s="169"/>
      <c r="IHX767" s="169"/>
      <c r="IHY767" s="169"/>
      <c r="IHZ767" s="169"/>
      <c r="IIA767" s="169"/>
      <c r="IIB767" s="169"/>
      <c r="IIC767" s="169"/>
      <c r="IID767" s="169"/>
      <c r="IIE767" s="169"/>
      <c r="IIF767" s="169"/>
      <c r="IIG767" s="169"/>
      <c r="IIH767" s="169"/>
      <c r="III767" s="169"/>
      <c r="IIJ767" s="169"/>
      <c r="IIK767" s="169"/>
      <c r="IIL767" s="169"/>
      <c r="IIM767" s="169"/>
      <c r="IIN767" s="169"/>
      <c r="IIO767" s="546"/>
      <c r="IIP767" s="546"/>
      <c r="IIQ767" s="546"/>
      <c r="IIR767" s="546"/>
      <c r="IIS767" s="546"/>
      <c r="IIT767" s="546"/>
      <c r="IIU767" s="546"/>
      <c r="IIV767" s="546"/>
      <c r="IIW767" s="546"/>
      <c r="IIX767" s="546"/>
      <c r="IIY767" s="546"/>
      <c r="IIZ767" s="546"/>
      <c r="IJA767" s="546"/>
      <c r="IJB767" s="546"/>
      <c r="IJC767" s="546"/>
      <c r="IJD767" s="546"/>
      <c r="IJE767" s="546"/>
      <c r="IJF767" s="546"/>
      <c r="IJG767" s="546"/>
      <c r="IJH767" s="546"/>
      <c r="IJI767" s="546"/>
      <c r="IJJ767" s="546"/>
      <c r="IJK767" s="546"/>
      <c r="IJL767" s="546"/>
      <c r="IJM767" s="89"/>
      <c r="IJN767" s="89"/>
      <c r="IJO767" s="89"/>
      <c r="IJP767" s="89"/>
      <c r="IJQ767" s="89"/>
      <c r="IJR767" s="546"/>
      <c r="IJS767" s="546"/>
      <c r="IJT767" s="89"/>
      <c r="IJU767" s="89"/>
      <c r="IJV767" s="546"/>
      <c r="IJW767" s="546"/>
      <c r="IJX767" s="89"/>
      <c r="IJY767" s="89"/>
      <c r="IJZ767" s="546"/>
      <c r="IKA767" s="546"/>
      <c r="IKB767" s="546"/>
      <c r="IKC767" s="546"/>
      <c r="IKD767" s="546"/>
      <c r="IKE767" s="546"/>
      <c r="IKF767" s="546"/>
      <c r="IKG767" s="89"/>
      <c r="IKH767" s="89"/>
      <c r="IKI767" s="546"/>
      <c r="IKJ767" s="546"/>
      <c r="IKK767" s="89"/>
      <c r="IKL767" s="89"/>
      <c r="IKM767" s="546"/>
      <c r="IKN767" s="546"/>
      <c r="IKO767" s="546"/>
      <c r="IKP767" s="546"/>
      <c r="IKQ767" s="546"/>
      <c r="IKR767" s="204"/>
      <c r="IKS767" s="108"/>
      <c r="IKT767" s="546"/>
      <c r="IKU767" s="546"/>
      <c r="IKV767" s="546"/>
      <c r="IKW767" s="546"/>
      <c r="IKX767" s="546"/>
      <c r="IKY767" s="546"/>
      <c r="IKZ767" s="546"/>
      <c r="ILA767" s="169"/>
      <c r="ILB767" s="169"/>
      <c r="ILC767" s="169"/>
      <c r="ILD767" s="169"/>
      <c r="ILE767" s="169"/>
      <c r="ILF767" s="169"/>
      <c r="ILG767" s="169"/>
      <c r="ILH767" s="169"/>
      <c r="ILI767" s="169"/>
      <c r="ILJ767" s="169"/>
      <c r="ILK767" s="169"/>
      <c r="ILL767" s="169"/>
      <c r="ILM767" s="169"/>
      <c r="ILN767" s="169"/>
      <c r="ILO767" s="169"/>
      <c r="ILP767" s="169"/>
      <c r="ILQ767" s="169"/>
      <c r="ILR767" s="169"/>
      <c r="ILS767" s="169"/>
      <c r="ILT767" s="169"/>
      <c r="ILU767" s="169"/>
      <c r="ILV767" s="169"/>
      <c r="ILW767" s="169"/>
      <c r="ILX767" s="169"/>
      <c r="ILY767" s="169"/>
      <c r="ILZ767" s="169"/>
      <c r="IMA767" s="169"/>
      <c r="IMB767" s="169"/>
      <c r="IMC767" s="169"/>
      <c r="IMD767" s="169"/>
      <c r="IME767" s="169"/>
      <c r="IMF767" s="169"/>
      <c r="IMG767" s="169"/>
      <c r="IMH767" s="169"/>
      <c r="IMI767" s="169"/>
      <c r="IMJ767" s="169"/>
      <c r="IMK767" s="169"/>
      <c r="IML767" s="169"/>
      <c r="IMM767" s="169"/>
      <c r="IMN767" s="169"/>
      <c r="IMO767" s="169"/>
      <c r="IMP767" s="169"/>
      <c r="IMQ767" s="169"/>
      <c r="IMR767" s="169"/>
      <c r="IMS767" s="546"/>
      <c r="IMT767" s="546"/>
      <c r="IMU767" s="546"/>
      <c r="IMV767" s="546"/>
      <c r="IMW767" s="546"/>
      <c r="IMX767" s="546"/>
      <c r="IMY767" s="546"/>
      <c r="IMZ767" s="546"/>
      <c r="INA767" s="546"/>
      <c r="INB767" s="546"/>
      <c r="INC767" s="546"/>
      <c r="IND767" s="546"/>
      <c r="INE767" s="546"/>
      <c r="INF767" s="546"/>
      <c r="ING767" s="546"/>
      <c r="INH767" s="546"/>
      <c r="INI767" s="546"/>
      <c r="INJ767" s="546"/>
      <c r="INK767" s="546"/>
      <c r="INL767" s="546"/>
      <c r="INM767" s="546"/>
      <c r="INN767" s="546"/>
      <c r="INO767" s="546"/>
      <c r="INP767" s="546"/>
      <c r="INQ767" s="89"/>
      <c r="INR767" s="89"/>
      <c r="INS767" s="89"/>
      <c r="INT767" s="89"/>
      <c r="INU767" s="89"/>
      <c r="INV767" s="546"/>
      <c r="INW767" s="546"/>
      <c r="INX767" s="89"/>
      <c r="INY767" s="89"/>
      <c r="INZ767" s="546"/>
      <c r="IOA767" s="546"/>
      <c r="IOB767" s="89"/>
      <c r="IOC767" s="89"/>
      <c r="IOD767" s="546"/>
      <c r="IOE767" s="546"/>
      <c r="IOF767" s="546"/>
      <c r="IOG767" s="546"/>
      <c r="IOH767" s="546"/>
      <c r="IOI767" s="546"/>
      <c r="IOJ767" s="546"/>
      <c r="IOK767" s="89"/>
      <c r="IOL767" s="89"/>
      <c r="IOM767" s="546"/>
      <c r="ION767" s="546"/>
      <c r="IOO767" s="89"/>
      <c r="IOP767" s="89"/>
      <c r="IOQ767" s="546"/>
      <c r="IOR767" s="546"/>
      <c r="IOS767" s="546"/>
      <c r="IOT767" s="546"/>
      <c r="IOU767" s="546"/>
      <c r="IOV767" s="204"/>
      <c r="IOW767" s="108"/>
      <c r="IOX767" s="546"/>
      <c r="IOY767" s="546"/>
      <c r="IOZ767" s="546"/>
      <c r="IPA767" s="546"/>
      <c r="IPB767" s="546"/>
      <c r="IPC767" s="546"/>
      <c r="IPD767" s="546"/>
      <c r="IPE767" s="169"/>
      <c r="IPF767" s="169"/>
      <c r="IPG767" s="169"/>
      <c r="IPH767" s="169"/>
      <c r="IPI767" s="169"/>
      <c r="IPJ767" s="169"/>
      <c r="IPK767" s="169"/>
      <c r="IPL767" s="169"/>
      <c r="IPM767" s="169"/>
      <c r="IPN767" s="169"/>
      <c r="IPO767" s="169"/>
      <c r="IPP767" s="169"/>
      <c r="IPQ767" s="169"/>
      <c r="IPR767" s="169"/>
      <c r="IPS767" s="169"/>
      <c r="IPT767" s="169"/>
      <c r="IPU767" s="169"/>
      <c r="IPV767" s="169"/>
      <c r="IPW767" s="169"/>
      <c r="IPX767" s="169"/>
      <c r="IPY767" s="169"/>
      <c r="IPZ767" s="169"/>
      <c r="IQA767" s="169"/>
      <c r="IQB767" s="169"/>
      <c r="IQC767" s="169"/>
      <c r="IQD767" s="169"/>
      <c r="IQE767" s="169"/>
      <c r="IQF767" s="169"/>
      <c r="IQG767" s="169"/>
      <c r="IQH767" s="169"/>
      <c r="IQI767" s="169"/>
      <c r="IQJ767" s="169"/>
      <c r="IQK767" s="169"/>
      <c r="IQL767" s="169"/>
      <c r="IQM767" s="169"/>
      <c r="IQN767" s="169"/>
      <c r="IQO767" s="169"/>
      <c r="IQP767" s="169"/>
      <c r="IQQ767" s="169"/>
      <c r="IQR767" s="169"/>
      <c r="IQS767" s="169"/>
      <c r="IQT767" s="169"/>
      <c r="IQU767" s="169"/>
      <c r="IQV767" s="169"/>
      <c r="IQW767" s="546"/>
      <c r="IQX767" s="546"/>
      <c r="IQY767" s="546"/>
      <c r="IQZ767" s="546"/>
      <c r="IRA767" s="546"/>
      <c r="IRB767" s="546"/>
      <c r="IRC767" s="546"/>
      <c r="IRD767" s="546"/>
      <c r="IRE767" s="546"/>
      <c r="IRF767" s="546"/>
      <c r="IRG767" s="546"/>
      <c r="IRH767" s="546"/>
      <c r="IRI767" s="546"/>
      <c r="IRJ767" s="546"/>
      <c r="IRK767" s="546"/>
      <c r="IRL767" s="546"/>
      <c r="IRM767" s="546"/>
      <c r="IRN767" s="546"/>
      <c r="IRO767" s="546"/>
      <c r="IRP767" s="546"/>
      <c r="IRQ767" s="546"/>
      <c r="IRR767" s="546"/>
      <c r="IRS767" s="546"/>
      <c r="IRT767" s="546"/>
      <c r="IRU767" s="89"/>
      <c r="IRV767" s="89"/>
      <c r="IRW767" s="89"/>
      <c r="IRX767" s="89"/>
      <c r="IRY767" s="89"/>
      <c r="IRZ767" s="546"/>
      <c r="ISA767" s="546"/>
      <c r="ISB767" s="89"/>
      <c r="ISC767" s="89"/>
      <c r="ISD767" s="546"/>
      <c r="ISE767" s="546"/>
      <c r="ISF767" s="89"/>
      <c r="ISG767" s="89"/>
      <c r="ISH767" s="546"/>
      <c r="ISI767" s="546"/>
      <c r="ISJ767" s="546"/>
      <c r="ISK767" s="546"/>
      <c r="ISL767" s="546"/>
      <c r="ISM767" s="546"/>
      <c r="ISN767" s="546"/>
      <c r="ISO767" s="89"/>
      <c r="ISP767" s="89"/>
      <c r="ISQ767" s="546"/>
      <c r="ISR767" s="546"/>
      <c r="ISS767" s="89"/>
      <c r="IST767" s="89"/>
      <c r="ISU767" s="546"/>
      <c r="ISV767" s="546"/>
      <c r="ISW767" s="546"/>
      <c r="ISX767" s="546"/>
      <c r="ISY767" s="546"/>
      <c r="ISZ767" s="204"/>
      <c r="ITA767" s="108"/>
      <c r="ITB767" s="546"/>
      <c r="ITC767" s="546"/>
      <c r="ITD767" s="546"/>
      <c r="ITE767" s="546"/>
      <c r="ITF767" s="546"/>
      <c r="ITG767" s="546"/>
      <c r="ITH767" s="546"/>
      <c r="ITI767" s="169"/>
      <c r="ITJ767" s="169"/>
      <c r="ITK767" s="169"/>
      <c r="ITL767" s="169"/>
      <c r="ITM767" s="169"/>
      <c r="ITN767" s="169"/>
      <c r="ITO767" s="169"/>
      <c r="ITP767" s="169"/>
      <c r="ITQ767" s="169"/>
      <c r="ITR767" s="169"/>
      <c r="ITS767" s="169"/>
      <c r="ITT767" s="169"/>
      <c r="ITU767" s="169"/>
      <c r="ITV767" s="169"/>
      <c r="ITW767" s="169"/>
      <c r="ITX767" s="169"/>
      <c r="ITY767" s="169"/>
      <c r="ITZ767" s="169"/>
      <c r="IUA767" s="169"/>
      <c r="IUB767" s="169"/>
      <c r="IUC767" s="169"/>
      <c r="IUD767" s="169"/>
      <c r="IUE767" s="169"/>
      <c r="IUF767" s="169"/>
      <c r="IUG767" s="169"/>
      <c r="IUH767" s="169"/>
      <c r="IUI767" s="169"/>
      <c r="IUJ767" s="169"/>
      <c r="IUK767" s="169"/>
      <c r="IUL767" s="169"/>
      <c r="IUM767" s="169"/>
      <c r="IUN767" s="169"/>
      <c r="IUO767" s="169"/>
      <c r="IUP767" s="169"/>
      <c r="IUQ767" s="169"/>
      <c r="IUR767" s="169"/>
      <c r="IUS767" s="169"/>
      <c r="IUT767" s="169"/>
      <c r="IUU767" s="169"/>
      <c r="IUV767" s="169"/>
      <c r="IUW767" s="169"/>
      <c r="IUX767" s="169"/>
      <c r="IUY767" s="169"/>
      <c r="IUZ767" s="169"/>
      <c r="IVA767" s="546"/>
      <c r="IVB767" s="546"/>
      <c r="IVC767" s="546"/>
      <c r="IVD767" s="546"/>
      <c r="IVE767" s="546"/>
      <c r="IVF767" s="546"/>
      <c r="IVG767" s="546"/>
      <c r="IVH767" s="546"/>
      <c r="IVI767" s="546"/>
      <c r="IVJ767" s="546"/>
      <c r="IVK767" s="546"/>
      <c r="IVL767" s="546"/>
      <c r="IVM767" s="546"/>
      <c r="IVN767" s="546"/>
      <c r="IVO767" s="546"/>
      <c r="IVP767" s="546"/>
      <c r="IVQ767" s="546"/>
      <c r="IVR767" s="546"/>
      <c r="IVS767" s="546"/>
      <c r="IVT767" s="546"/>
      <c r="IVU767" s="546"/>
      <c r="IVV767" s="546"/>
      <c r="IVW767" s="546"/>
      <c r="IVX767" s="546"/>
      <c r="IVY767" s="89"/>
      <c r="IVZ767" s="89"/>
      <c r="IWA767" s="89"/>
      <c r="IWB767" s="89"/>
      <c r="IWC767" s="89"/>
      <c r="IWD767" s="546"/>
      <c r="IWE767" s="546"/>
      <c r="IWF767" s="89"/>
      <c r="IWG767" s="89"/>
      <c r="IWH767" s="546"/>
      <c r="IWI767" s="546"/>
      <c r="IWJ767" s="89"/>
      <c r="IWK767" s="89"/>
      <c r="IWL767" s="546"/>
      <c r="IWM767" s="546"/>
      <c r="IWN767" s="546"/>
      <c r="IWO767" s="546"/>
      <c r="IWP767" s="546"/>
      <c r="IWQ767" s="546"/>
      <c r="IWR767" s="546"/>
      <c r="IWS767" s="89"/>
      <c r="IWT767" s="89"/>
      <c r="IWU767" s="546"/>
      <c r="IWV767" s="546"/>
      <c r="IWW767" s="89"/>
      <c r="IWX767" s="89"/>
      <c r="IWY767" s="546"/>
      <c r="IWZ767" s="546"/>
      <c r="IXA767" s="546"/>
      <c r="IXB767" s="546"/>
      <c r="IXC767" s="546"/>
      <c r="IXD767" s="204"/>
      <c r="IXE767" s="108"/>
      <c r="IXF767" s="546"/>
      <c r="IXG767" s="546"/>
      <c r="IXH767" s="546"/>
      <c r="IXI767" s="546"/>
      <c r="IXJ767" s="546"/>
      <c r="IXK767" s="546"/>
      <c r="IXL767" s="546"/>
      <c r="IXM767" s="169"/>
      <c r="IXN767" s="169"/>
      <c r="IXO767" s="169"/>
      <c r="IXP767" s="169"/>
      <c r="IXQ767" s="169"/>
      <c r="IXR767" s="169"/>
      <c r="IXS767" s="169"/>
      <c r="IXT767" s="169"/>
      <c r="IXU767" s="169"/>
      <c r="IXV767" s="169"/>
      <c r="IXW767" s="169"/>
      <c r="IXX767" s="169"/>
      <c r="IXY767" s="169"/>
      <c r="IXZ767" s="169"/>
      <c r="IYA767" s="169"/>
      <c r="IYB767" s="169"/>
      <c r="IYC767" s="169"/>
      <c r="IYD767" s="169"/>
      <c r="IYE767" s="169"/>
      <c r="IYF767" s="169"/>
      <c r="IYG767" s="169"/>
      <c r="IYH767" s="169"/>
      <c r="IYI767" s="169"/>
      <c r="IYJ767" s="169"/>
      <c r="IYK767" s="169"/>
      <c r="IYL767" s="169"/>
      <c r="IYM767" s="169"/>
      <c r="IYN767" s="169"/>
      <c r="IYO767" s="169"/>
      <c r="IYP767" s="169"/>
      <c r="IYQ767" s="169"/>
      <c r="IYR767" s="169"/>
      <c r="IYS767" s="169"/>
      <c r="IYT767" s="169"/>
      <c r="IYU767" s="169"/>
      <c r="IYV767" s="169"/>
      <c r="IYW767" s="169"/>
      <c r="IYX767" s="169"/>
      <c r="IYY767" s="169"/>
      <c r="IYZ767" s="169"/>
      <c r="IZA767" s="169"/>
      <c r="IZB767" s="169"/>
      <c r="IZC767" s="169"/>
      <c r="IZD767" s="169"/>
      <c r="IZE767" s="546"/>
      <c r="IZF767" s="546"/>
      <c r="IZG767" s="546"/>
      <c r="IZH767" s="546"/>
      <c r="IZI767" s="546"/>
      <c r="IZJ767" s="546"/>
      <c r="IZK767" s="546"/>
      <c r="IZL767" s="546"/>
      <c r="IZM767" s="546"/>
      <c r="IZN767" s="546"/>
      <c r="IZO767" s="546"/>
      <c r="IZP767" s="546"/>
      <c r="IZQ767" s="546"/>
      <c r="IZR767" s="546"/>
      <c r="IZS767" s="546"/>
      <c r="IZT767" s="546"/>
      <c r="IZU767" s="546"/>
      <c r="IZV767" s="546"/>
      <c r="IZW767" s="546"/>
      <c r="IZX767" s="546"/>
      <c r="IZY767" s="546"/>
      <c r="IZZ767" s="546"/>
      <c r="JAA767" s="546"/>
      <c r="JAB767" s="546"/>
      <c r="JAC767" s="89"/>
      <c r="JAD767" s="89"/>
      <c r="JAE767" s="89"/>
      <c r="JAF767" s="89"/>
      <c r="JAG767" s="89"/>
      <c r="JAH767" s="546"/>
      <c r="JAI767" s="546"/>
      <c r="JAJ767" s="89"/>
      <c r="JAK767" s="89"/>
      <c r="JAL767" s="546"/>
      <c r="JAM767" s="546"/>
      <c r="JAN767" s="89"/>
      <c r="JAO767" s="89"/>
      <c r="JAP767" s="546"/>
      <c r="JAQ767" s="546"/>
      <c r="JAR767" s="546"/>
      <c r="JAS767" s="546"/>
      <c r="JAT767" s="546"/>
      <c r="JAU767" s="546"/>
      <c r="JAV767" s="546"/>
      <c r="JAW767" s="89"/>
      <c r="JAX767" s="89"/>
      <c r="JAY767" s="546"/>
      <c r="JAZ767" s="546"/>
      <c r="JBA767" s="89"/>
      <c r="JBB767" s="89"/>
      <c r="JBC767" s="546"/>
      <c r="JBD767" s="546"/>
      <c r="JBE767" s="546"/>
      <c r="JBF767" s="546"/>
      <c r="JBG767" s="546"/>
      <c r="JBH767" s="204"/>
      <c r="JBI767" s="108"/>
      <c r="JBJ767" s="546"/>
      <c r="JBK767" s="546"/>
      <c r="JBL767" s="546"/>
      <c r="JBM767" s="546"/>
      <c r="JBN767" s="546"/>
      <c r="JBO767" s="546"/>
      <c r="JBP767" s="546"/>
      <c r="JBQ767" s="169"/>
      <c r="JBR767" s="169"/>
      <c r="JBS767" s="169"/>
      <c r="JBT767" s="169"/>
      <c r="JBU767" s="169"/>
      <c r="JBV767" s="169"/>
      <c r="JBW767" s="169"/>
      <c r="JBX767" s="169"/>
      <c r="JBY767" s="169"/>
      <c r="JBZ767" s="169"/>
      <c r="JCA767" s="169"/>
      <c r="JCB767" s="169"/>
      <c r="JCC767" s="169"/>
      <c r="JCD767" s="169"/>
      <c r="JCE767" s="169"/>
      <c r="JCF767" s="169"/>
      <c r="JCG767" s="169"/>
      <c r="JCH767" s="169"/>
      <c r="JCI767" s="169"/>
      <c r="JCJ767" s="169"/>
      <c r="JCK767" s="169"/>
      <c r="JCL767" s="169"/>
      <c r="JCM767" s="169"/>
      <c r="JCN767" s="169"/>
      <c r="JCO767" s="169"/>
      <c r="JCP767" s="169"/>
      <c r="JCQ767" s="169"/>
      <c r="JCR767" s="169"/>
      <c r="JCS767" s="169"/>
      <c r="JCT767" s="169"/>
      <c r="JCU767" s="169"/>
      <c r="JCV767" s="169"/>
      <c r="JCW767" s="169"/>
      <c r="JCX767" s="169"/>
      <c r="JCY767" s="169"/>
      <c r="JCZ767" s="169"/>
      <c r="JDA767" s="169"/>
      <c r="JDB767" s="169"/>
      <c r="JDC767" s="169"/>
      <c r="JDD767" s="169"/>
      <c r="JDE767" s="169"/>
      <c r="JDF767" s="169"/>
      <c r="JDG767" s="169"/>
      <c r="JDH767" s="169"/>
      <c r="JDI767" s="546"/>
      <c r="JDJ767" s="546"/>
      <c r="JDK767" s="546"/>
      <c r="JDL767" s="546"/>
      <c r="JDM767" s="546"/>
      <c r="JDN767" s="546"/>
      <c r="JDO767" s="546"/>
      <c r="JDP767" s="546"/>
      <c r="JDQ767" s="546"/>
      <c r="JDR767" s="546"/>
      <c r="JDS767" s="546"/>
      <c r="JDT767" s="546"/>
      <c r="JDU767" s="546"/>
      <c r="JDV767" s="546"/>
      <c r="JDW767" s="546"/>
      <c r="JDX767" s="546"/>
      <c r="JDY767" s="546"/>
      <c r="JDZ767" s="546"/>
      <c r="JEA767" s="546"/>
      <c r="JEB767" s="546"/>
      <c r="JEC767" s="546"/>
      <c r="JED767" s="546"/>
      <c r="JEE767" s="546"/>
      <c r="JEF767" s="546"/>
      <c r="JEG767" s="89"/>
      <c r="JEH767" s="89"/>
      <c r="JEI767" s="89"/>
      <c r="JEJ767" s="89"/>
      <c r="JEK767" s="89"/>
      <c r="JEL767" s="546"/>
      <c r="JEM767" s="546"/>
      <c r="JEN767" s="89"/>
      <c r="JEO767" s="89"/>
      <c r="JEP767" s="546"/>
      <c r="JEQ767" s="546"/>
      <c r="JER767" s="89"/>
      <c r="JES767" s="89"/>
      <c r="JET767" s="546"/>
      <c r="JEU767" s="546"/>
      <c r="JEV767" s="546"/>
      <c r="JEW767" s="546"/>
      <c r="JEX767" s="546"/>
      <c r="JEY767" s="546"/>
      <c r="JEZ767" s="546"/>
      <c r="JFA767" s="89"/>
      <c r="JFB767" s="89"/>
      <c r="JFC767" s="546"/>
      <c r="JFD767" s="546"/>
      <c r="JFE767" s="89"/>
      <c r="JFF767" s="89"/>
      <c r="JFG767" s="546"/>
      <c r="JFH767" s="546"/>
      <c r="JFI767" s="546"/>
      <c r="JFJ767" s="546"/>
      <c r="JFK767" s="546"/>
      <c r="JFL767" s="204"/>
      <c r="JFM767" s="108"/>
      <c r="JFN767" s="546"/>
      <c r="JFO767" s="546"/>
      <c r="JFP767" s="546"/>
      <c r="JFQ767" s="546"/>
      <c r="JFR767" s="546"/>
      <c r="JFS767" s="546"/>
      <c r="JFT767" s="546"/>
      <c r="JFU767" s="169"/>
      <c r="JFV767" s="169"/>
      <c r="JFW767" s="169"/>
      <c r="JFX767" s="169"/>
      <c r="JFY767" s="169"/>
      <c r="JFZ767" s="169"/>
      <c r="JGA767" s="169"/>
      <c r="JGB767" s="169"/>
      <c r="JGC767" s="169"/>
      <c r="JGD767" s="169"/>
      <c r="JGE767" s="169"/>
      <c r="JGF767" s="169"/>
      <c r="JGG767" s="169"/>
      <c r="JGH767" s="169"/>
      <c r="JGI767" s="169"/>
      <c r="JGJ767" s="169"/>
      <c r="JGK767" s="169"/>
      <c r="JGL767" s="169"/>
      <c r="JGM767" s="169"/>
      <c r="JGN767" s="169"/>
      <c r="JGO767" s="169"/>
      <c r="JGP767" s="169"/>
      <c r="JGQ767" s="169"/>
      <c r="JGR767" s="169"/>
      <c r="JGS767" s="169"/>
      <c r="JGT767" s="169"/>
      <c r="JGU767" s="169"/>
      <c r="JGV767" s="169"/>
      <c r="JGW767" s="169"/>
      <c r="JGX767" s="169"/>
      <c r="JGY767" s="169"/>
      <c r="JGZ767" s="169"/>
      <c r="JHA767" s="169"/>
      <c r="JHB767" s="169"/>
      <c r="JHC767" s="169"/>
      <c r="JHD767" s="169"/>
      <c r="JHE767" s="169"/>
      <c r="JHF767" s="169"/>
      <c r="JHG767" s="169"/>
      <c r="JHH767" s="169"/>
      <c r="JHI767" s="169"/>
      <c r="JHJ767" s="169"/>
      <c r="JHK767" s="169"/>
      <c r="JHL767" s="169"/>
      <c r="JHM767" s="546"/>
      <c r="JHN767" s="546"/>
      <c r="JHO767" s="546"/>
      <c r="JHP767" s="546"/>
      <c r="JHQ767" s="546"/>
      <c r="JHR767" s="546"/>
      <c r="JHS767" s="546"/>
      <c r="JHT767" s="546"/>
      <c r="JHU767" s="546"/>
      <c r="JHV767" s="546"/>
      <c r="JHW767" s="546"/>
      <c r="JHX767" s="546"/>
      <c r="JHY767" s="546"/>
      <c r="JHZ767" s="546"/>
      <c r="JIA767" s="546"/>
      <c r="JIB767" s="546"/>
      <c r="JIC767" s="546"/>
      <c r="JID767" s="546"/>
      <c r="JIE767" s="546"/>
      <c r="JIF767" s="546"/>
      <c r="JIG767" s="546"/>
      <c r="JIH767" s="546"/>
      <c r="JII767" s="546"/>
      <c r="JIJ767" s="546"/>
      <c r="JIK767" s="89"/>
      <c r="JIL767" s="89"/>
      <c r="JIM767" s="89"/>
      <c r="JIN767" s="89"/>
      <c r="JIO767" s="89"/>
      <c r="JIP767" s="546"/>
      <c r="JIQ767" s="546"/>
      <c r="JIR767" s="89"/>
      <c r="JIS767" s="89"/>
      <c r="JIT767" s="546"/>
      <c r="JIU767" s="546"/>
      <c r="JIV767" s="89"/>
      <c r="JIW767" s="89"/>
      <c r="JIX767" s="546"/>
      <c r="JIY767" s="546"/>
      <c r="JIZ767" s="546"/>
      <c r="JJA767" s="546"/>
      <c r="JJB767" s="546"/>
      <c r="JJC767" s="546"/>
      <c r="JJD767" s="546"/>
      <c r="JJE767" s="89"/>
      <c r="JJF767" s="89"/>
      <c r="JJG767" s="546"/>
      <c r="JJH767" s="546"/>
      <c r="JJI767" s="89"/>
      <c r="JJJ767" s="89"/>
      <c r="JJK767" s="546"/>
      <c r="JJL767" s="546"/>
      <c r="JJM767" s="546"/>
      <c r="JJN767" s="546"/>
      <c r="JJO767" s="546"/>
      <c r="JJP767" s="204"/>
      <c r="JJQ767" s="108"/>
      <c r="JJR767" s="546"/>
      <c r="JJS767" s="546"/>
      <c r="JJT767" s="546"/>
      <c r="JJU767" s="546"/>
      <c r="JJV767" s="546"/>
      <c r="JJW767" s="546"/>
      <c r="JJX767" s="546"/>
      <c r="JJY767" s="169"/>
      <c r="JJZ767" s="169"/>
      <c r="JKA767" s="169"/>
      <c r="JKB767" s="169"/>
      <c r="JKC767" s="169"/>
      <c r="JKD767" s="169"/>
      <c r="JKE767" s="169"/>
      <c r="JKF767" s="169"/>
      <c r="JKG767" s="169"/>
      <c r="JKH767" s="169"/>
      <c r="JKI767" s="169"/>
      <c r="JKJ767" s="169"/>
      <c r="JKK767" s="169"/>
      <c r="JKL767" s="169"/>
      <c r="JKM767" s="169"/>
      <c r="JKN767" s="169"/>
      <c r="JKO767" s="169"/>
      <c r="JKP767" s="169"/>
      <c r="JKQ767" s="169"/>
      <c r="JKR767" s="169"/>
      <c r="JKS767" s="169"/>
      <c r="JKT767" s="169"/>
      <c r="JKU767" s="169"/>
      <c r="JKV767" s="169"/>
      <c r="JKW767" s="169"/>
      <c r="JKX767" s="169"/>
      <c r="JKY767" s="169"/>
      <c r="JKZ767" s="169"/>
      <c r="JLA767" s="169"/>
      <c r="JLB767" s="169"/>
      <c r="JLC767" s="169"/>
      <c r="JLD767" s="169"/>
      <c r="JLE767" s="169"/>
      <c r="JLF767" s="169"/>
      <c r="JLG767" s="169"/>
      <c r="JLH767" s="169"/>
      <c r="JLI767" s="169"/>
      <c r="JLJ767" s="169"/>
      <c r="JLK767" s="169"/>
      <c r="JLL767" s="169"/>
      <c r="JLM767" s="169"/>
      <c r="JLN767" s="169"/>
      <c r="JLO767" s="169"/>
      <c r="JLP767" s="169"/>
      <c r="JLQ767" s="546"/>
      <c r="JLR767" s="546"/>
      <c r="JLS767" s="546"/>
      <c r="JLT767" s="546"/>
      <c r="JLU767" s="546"/>
      <c r="JLV767" s="546"/>
      <c r="JLW767" s="546"/>
      <c r="JLX767" s="546"/>
      <c r="JLY767" s="546"/>
      <c r="JLZ767" s="546"/>
      <c r="JMA767" s="546"/>
      <c r="JMB767" s="546"/>
      <c r="JMC767" s="546"/>
      <c r="JMD767" s="546"/>
      <c r="JME767" s="546"/>
      <c r="JMF767" s="546"/>
      <c r="JMG767" s="546"/>
      <c r="JMH767" s="546"/>
      <c r="JMI767" s="546"/>
      <c r="JMJ767" s="546"/>
      <c r="JMK767" s="546"/>
      <c r="JML767" s="546"/>
      <c r="JMM767" s="546"/>
      <c r="JMN767" s="546"/>
      <c r="JMO767" s="89"/>
      <c r="JMP767" s="89"/>
      <c r="JMQ767" s="89"/>
      <c r="JMR767" s="89"/>
      <c r="JMS767" s="89"/>
      <c r="JMT767" s="546"/>
      <c r="JMU767" s="546"/>
      <c r="JMV767" s="89"/>
      <c r="JMW767" s="89"/>
      <c r="JMX767" s="546"/>
      <c r="JMY767" s="546"/>
      <c r="JMZ767" s="89"/>
      <c r="JNA767" s="89"/>
      <c r="JNB767" s="546"/>
      <c r="JNC767" s="546"/>
      <c r="JND767" s="546"/>
      <c r="JNE767" s="546"/>
      <c r="JNF767" s="546"/>
      <c r="JNG767" s="546"/>
      <c r="JNH767" s="546"/>
      <c r="JNI767" s="89"/>
      <c r="JNJ767" s="89"/>
      <c r="JNK767" s="546"/>
      <c r="JNL767" s="546"/>
      <c r="JNM767" s="89"/>
      <c r="JNN767" s="89"/>
      <c r="JNO767" s="546"/>
      <c r="JNP767" s="546"/>
      <c r="JNQ767" s="546"/>
      <c r="JNR767" s="546"/>
      <c r="JNS767" s="546"/>
      <c r="JNT767" s="204"/>
      <c r="JNU767" s="108"/>
      <c r="JNV767" s="546"/>
      <c r="JNW767" s="546"/>
      <c r="JNX767" s="546"/>
      <c r="JNY767" s="546"/>
      <c r="JNZ767" s="546"/>
      <c r="JOA767" s="546"/>
      <c r="JOB767" s="546"/>
      <c r="JOC767" s="169"/>
      <c r="JOD767" s="169"/>
      <c r="JOE767" s="169"/>
      <c r="JOF767" s="169"/>
      <c r="JOG767" s="169"/>
      <c r="JOH767" s="169"/>
      <c r="JOI767" s="169"/>
      <c r="JOJ767" s="169"/>
      <c r="JOK767" s="169"/>
      <c r="JOL767" s="169"/>
      <c r="JOM767" s="169"/>
      <c r="JON767" s="169"/>
      <c r="JOO767" s="169"/>
      <c r="JOP767" s="169"/>
      <c r="JOQ767" s="169"/>
      <c r="JOR767" s="169"/>
      <c r="JOS767" s="169"/>
      <c r="JOT767" s="169"/>
      <c r="JOU767" s="169"/>
      <c r="JOV767" s="169"/>
      <c r="JOW767" s="169"/>
      <c r="JOX767" s="169"/>
      <c r="JOY767" s="169"/>
      <c r="JOZ767" s="169"/>
      <c r="JPA767" s="169"/>
      <c r="JPB767" s="169"/>
      <c r="JPC767" s="169"/>
      <c r="JPD767" s="169"/>
      <c r="JPE767" s="169"/>
      <c r="JPF767" s="169"/>
      <c r="JPG767" s="169"/>
      <c r="JPH767" s="169"/>
      <c r="JPI767" s="169"/>
      <c r="JPJ767" s="169"/>
      <c r="JPK767" s="169"/>
      <c r="JPL767" s="169"/>
      <c r="JPM767" s="169"/>
      <c r="JPN767" s="169"/>
      <c r="JPO767" s="169"/>
      <c r="JPP767" s="169"/>
      <c r="JPQ767" s="169"/>
      <c r="JPR767" s="169"/>
      <c r="JPS767" s="169"/>
      <c r="JPT767" s="169"/>
      <c r="JPU767" s="546"/>
      <c r="JPV767" s="546"/>
      <c r="JPW767" s="546"/>
      <c r="JPX767" s="546"/>
      <c r="JPY767" s="546"/>
      <c r="JPZ767" s="546"/>
      <c r="JQA767" s="546"/>
      <c r="JQB767" s="546"/>
      <c r="JQC767" s="546"/>
      <c r="JQD767" s="546"/>
      <c r="JQE767" s="546"/>
      <c r="JQF767" s="546"/>
      <c r="JQG767" s="546"/>
      <c r="JQH767" s="546"/>
      <c r="JQI767" s="546"/>
      <c r="JQJ767" s="546"/>
      <c r="JQK767" s="546"/>
      <c r="JQL767" s="546"/>
      <c r="JQM767" s="546"/>
      <c r="JQN767" s="546"/>
      <c r="JQO767" s="546"/>
      <c r="JQP767" s="546"/>
      <c r="JQQ767" s="546"/>
      <c r="JQR767" s="546"/>
      <c r="JQS767" s="89"/>
      <c r="JQT767" s="89"/>
      <c r="JQU767" s="89"/>
      <c r="JQV767" s="89"/>
      <c r="JQW767" s="89"/>
      <c r="JQX767" s="546"/>
      <c r="JQY767" s="546"/>
      <c r="JQZ767" s="89"/>
      <c r="JRA767" s="89"/>
      <c r="JRB767" s="546"/>
      <c r="JRC767" s="546"/>
      <c r="JRD767" s="89"/>
      <c r="JRE767" s="89"/>
      <c r="JRF767" s="546"/>
      <c r="JRG767" s="546"/>
      <c r="JRH767" s="546"/>
      <c r="JRI767" s="546"/>
      <c r="JRJ767" s="546"/>
      <c r="JRK767" s="546"/>
      <c r="JRL767" s="546"/>
      <c r="JRM767" s="89"/>
      <c r="JRN767" s="89"/>
      <c r="JRO767" s="546"/>
      <c r="JRP767" s="546"/>
      <c r="JRQ767" s="89"/>
      <c r="JRR767" s="89"/>
      <c r="JRS767" s="546"/>
      <c r="JRT767" s="546"/>
      <c r="JRU767" s="546"/>
      <c r="JRV767" s="546"/>
      <c r="JRW767" s="546"/>
      <c r="JRX767" s="204"/>
      <c r="JRY767" s="108"/>
      <c r="JRZ767" s="546"/>
      <c r="JSA767" s="546"/>
      <c r="JSB767" s="546"/>
      <c r="JSC767" s="546"/>
      <c r="JSD767" s="546"/>
      <c r="JSE767" s="546"/>
      <c r="JSF767" s="546"/>
      <c r="JSG767" s="169"/>
      <c r="JSH767" s="169"/>
      <c r="JSI767" s="169"/>
      <c r="JSJ767" s="169"/>
      <c r="JSK767" s="169"/>
      <c r="JSL767" s="169"/>
      <c r="JSM767" s="169"/>
      <c r="JSN767" s="169"/>
      <c r="JSO767" s="169"/>
      <c r="JSP767" s="169"/>
      <c r="JSQ767" s="169"/>
      <c r="JSR767" s="169"/>
      <c r="JSS767" s="169"/>
      <c r="JST767" s="169"/>
      <c r="JSU767" s="169"/>
      <c r="JSV767" s="169"/>
      <c r="JSW767" s="169"/>
      <c r="JSX767" s="169"/>
      <c r="JSY767" s="169"/>
      <c r="JSZ767" s="169"/>
      <c r="JTA767" s="169"/>
      <c r="JTB767" s="169"/>
      <c r="JTC767" s="169"/>
      <c r="JTD767" s="169"/>
      <c r="JTE767" s="169"/>
      <c r="JTF767" s="169"/>
      <c r="JTG767" s="169"/>
      <c r="JTH767" s="169"/>
      <c r="JTI767" s="169"/>
      <c r="JTJ767" s="169"/>
      <c r="JTK767" s="169"/>
      <c r="JTL767" s="169"/>
      <c r="JTM767" s="169"/>
      <c r="JTN767" s="169"/>
      <c r="JTO767" s="169"/>
      <c r="JTP767" s="169"/>
      <c r="JTQ767" s="169"/>
      <c r="JTR767" s="169"/>
      <c r="JTS767" s="169"/>
      <c r="JTT767" s="169"/>
      <c r="JTU767" s="169"/>
      <c r="JTV767" s="169"/>
      <c r="JTW767" s="169"/>
      <c r="JTX767" s="169"/>
      <c r="JTY767" s="546"/>
      <c r="JTZ767" s="546"/>
      <c r="JUA767" s="546"/>
      <c r="JUB767" s="546"/>
      <c r="JUC767" s="546"/>
      <c r="JUD767" s="546"/>
      <c r="JUE767" s="546"/>
      <c r="JUF767" s="546"/>
      <c r="JUG767" s="546"/>
      <c r="JUH767" s="546"/>
      <c r="JUI767" s="546"/>
      <c r="JUJ767" s="546"/>
      <c r="JUK767" s="546"/>
      <c r="JUL767" s="546"/>
      <c r="JUM767" s="546"/>
      <c r="JUN767" s="546"/>
      <c r="JUO767" s="546"/>
      <c r="JUP767" s="546"/>
      <c r="JUQ767" s="546"/>
      <c r="JUR767" s="546"/>
      <c r="JUS767" s="546"/>
      <c r="JUT767" s="546"/>
      <c r="JUU767" s="546"/>
      <c r="JUV767" s="546"/>
      <c r="JUW767" s="89"/>
      <c r="JUX767" s="89"/>
      <c r="JUY767" s="89"/>
      <c r="JUZ767" s="89"/>
      <c r="JVA767" s="89"/>
      <c r="JVB767" s="546"/>
      <c r="JVC767" s="546"/>
      <c r="JVD767" s="89"/>
      <c r="JVE767" s="89"/>
      <c r="JVF767" s="546"/>
      <c r="JVG767" s="546"/>
      <c r="JVH767" s="89"/>
      <c r="JVI767" s="89"/>
      <c r="JVJ767" s="546"/>
      <c r="JVK767" s="546"/>
      <c r="JVL767" s="546"/>
      <c r="JVM767" s="546"/>
      <c r="JVN767" s="546"/>
      <c r="JVO767" s="546"/>
      <c r="JVP767" s="546"/>
      <c r="JVQ767" s="89"/>
      <c r="JVR767" s="89"/>
      <c r="JVS767" s="546"/>
      <c r="JVT767" s="546"/>
      <c r="JVU767" s="89"/>
      <c r="JVV767" s="89"/>
      <c r="JVW767" s="546"/>
      <c r="JVX767" s="546"/>
      <c r="JVY767" s="546"/>
      <c r="JVZ767" s="546"/>
      <c r="JWA767" s="546"/>
      <c r="JWB767" s="204"/>
      <c r="JWC767" s="108"/>
      <c r="JWD767" s="546"/>
      <c r="JWE767" s="546"/>
      <c r="JWF767" s="546"/>
      <c r="JWG767" s="546"/>
      <c r="JWH767" s="546"/>
      <c r="JWI767" s="546"/>
      <c r="JWJ767" s="546"/>
      <c r="JWK767" s="169"/>
      <c r="JWL767" s="169"/>
      <c r="JWM767" s="169"/>
      <c r="JWN767" s="169"/>
      <c r="JWO767" s="169"/>
      <c r="JWP767" s="169"/>
      <c r="JWQ767" s="169"/>
      <c r="JWR767" s="169"/>
      <c r="JWS767" s="169"/>
      <c r="JWT767" s="169"/>
      <c r="JWU767" s="169"/>
      <c r="JWV767" s="169"/>
      <c r="JWW767" s="169"/>
      <c r="JWX767" s="169"/>
      <c r="JWY767" s="169"/>
      <c r="JWZ767" s="169"/>
      <c r="JXA767" s="169"/>
      <c r="JXB767" s="169"/>
      <c r="JXC767" s="169"/>
      <c r="JXD767" s="169"/>
      <c r="JXE767" s="169"/>
      <c r="JXF767" s="169"/>
      <c r="JXG767" s="169"/>
      <c r="JXH767" s="169"/>
      <c r="JXI767" s="169"/>
      <c r="JXJ767" s="169"/>
      <c r="JXK767" s="169"/>
      <c r="JXL767" s="169"/>
      <c r="JXM767" s="169"/>
      <c r="JXN767" s="169"/>
      <c r="JXO767" s="169"/>
      <c r="JXP767" s="169"/>
      <c r="JXQ767" s="169"/>
      <c r="JXR767" s="169"/>
      <c r="JXS767" s="169"/>
      <c r="JXT767" s="169"/>
      <c r="JXU767" s="169"/>
      <c r="JXV767" s="169"/>
      <c r="JXW767" s="169"/>
      <c r="JXX767" s="169"/>
      <c r="JXY767" s="169"/>
      <c r="JXZ767" s="169"/>
      <c r="JYA767" s="169"/>
      <c r="JYB767" s="169"/>
      <c r="JYC767" s="546"/>
      <c r="JYD767" s="546"/>
      <c r="JYE767" s="546"/>
      <c r="JYF767" s="546"/>
      <c r="JYG767" s="546"/>
      <c r="JYH767" s="546"/>
      <c r="JYI767" s="546"/>
      <c r="JYJ767" s="546"/>
      <c r="JYK767" s="546"/>
      <c r="JYL767" s="546"/>
      <c r="JYM767" s="546"/>
      <c r="JYN767" s="546"/>
      <c r="JYO767" s="546"/>
      <c r="JYP767" s="546"/>
      <c r="JYQ767" s="546"/>
      <c r="JYR767" s="546"/>
      <c r="JYS767" s="546"/>
      <c r="JYT767" s="546"/>
      <c r="JYU767" s="546"/>
      <c r="JYV767" s="546"/>
      <c r="JYW767" s="546"/>
      <c r="JYX767" s="546"/>
      <c r="JYY767" s="546"/>
      <c r="JYZ767" s="546"/>
      <c r="JZA767" s="89"/>
      <c r="JZB767" s="89"/>
      <c r="JZC767" s="89"/>
      <c r="JZD767" s="89"/>
      <c r="JZE767" s="89"/>
      <c r="JZF767" s="546"/>
      <c r="JZG767" s="546"/>
      <c r="JZH767" s="89"/>
      <c r="JZI767" s="89"/>
      <c r="JZJ767" s="546"/>
      <c r="JZK767" s="546"/>
      <c r="JZL767" s="89"/>
      <c r="JZM767" s="89"/>
      <c r="JZN767" s="546"/>
      <c r="JZO767" s="546"/>
      <c r="JZP767" s="546"/>
      <c r="JZQ767" s="546"/>
      <c r="JZR767" s="546"/>
      <c r="JZS767" s="546"/>
      <c r="JZT767" s="546"/>
      <c r="JZU767" s="89"/>
      <c r="JZV767" s="89"/>
      <c r="JZW767" s="546"/>
      <c r="JZX767" s="546"/>
      <c r="JZY767" s="89"/>
      <c r="JZZ767" s="89"/>
      <c r="KAA767" s="546"/>
      <c r="KAB767" s="546"/>
      <c r="KAC767" s="546"/>
      <c r="KAD767" s="546"/>
      <c r="KAE767" s="546"/>
      <c r="KAF767" s="204"/>
      <c r="KAG767" s="108"/>
      <c r="KAH767" s="546"/>
      <c r="KAI767" s="546"/>
      <c r="KAJ767" s="546"/>
      <c r="KAK767" s="546"/>
      <c r="KAL767" s="546"/>
      <c r="KAM767" s="546"/>
      <c r="KAN767" s="546"/>
      <c r="KAO767" s="169"/>
      <c r="KAP767" s="169"/>
      <c r="KAQ767" s="169"/>
      <c r="KAR767" s="169"/>
      <c r="KAS767" s="169"/>
      <c r="KAT767" s="169"/>
      <c r="KAU767" s="169"/>
      <c r="KAV767" s="169"/>
      <c r="KAW767" s="169"/>
      <c r="KAX767" s="169"/>
      <c r="KAY767" s="169"/>
      <c r="KAZ767" s="169"/>
      <c r="KBA767" s="169"/>
      <c r="KBB767" s="169"/>
      <c r="KBC767" s="169"/>
      <c r="KBD767" s="169"/>
      <c r="KBE767" s="169"/>
      <c r="KBF767" s="169"/>
      <c r="KBG767" s="169"/>
      <c r="KBH767" s="169"/>
      <c r="KBI767" s="169"/>
      <c r="KBJ767" s="169"/>
      <c r="KBK767" s="169"/>
      <c r="KBL767" s="169"/>
      <c r="KBM767" s="169"/>
      <c r="KBN767" s="169"/>
      <c r="KBO767" s="169"/>
      <c r="KBP767" s="169"/>
      <c r="KBQ767" s="169"/>
      <c r="KBR767" s="169"/>
      <c r="KBS767" s="169"/>
      <c r="KBT767" s="169"/>
      <c r="KBU767" s="169"/>
      <c r="KBV767" s="169"/>
      <c r="KBW767" s="169"/>
      <c r="KBX767" s="169"/>
      <c r="KBY767" s="169"/>
      <c r="KBZ767" s="169"/>
      <c r="KCA767" s="169"/>
      <c r="KCB767" s="169"/>
      <c r="KCC767" s="169"/>
      <c r="KCD767" s="169"/>
      <c r="KCE767" s="169"/>
      <c r="KCF767" s="169"/>
      <c r="KCG767" s="546"/>
      <c r="KCH767" s="546"/>
      <c r="KCI767" s="546"/>
      <c r="KCJ767" s="546"/>
      <c r="KCK767" s="546"/>
      <c r="KCL767" s="546"/>
      <c r="KCM767" s="546"/>
      <c r="KCN767" s="546"/>
      <c r="KCO767" s="546"/>
      <c r="KCP767" s="546"/>
      <c r="KCQ767" s="546"/>
      <c r="KCR767" s="546"/>
      <c r="KCS767" s="546"/>
      <c r="KCT767" s="546"/>
      <c r="KCU767" s="546"/>
      <c r="KCV767" s="546"/>
      <c r="KCW767" s="546"/>
      <c r="KCX767" s="546"/>
      <c r="KCY767" s="546"/>
      <c r="KCZ767" s="546"/>
      <c r="KDA767" s="546"/>
      <c r="KDB767" s="546"/>
      <c r="KDC767" s="546"/>
      <c r="KDD767" s="546"/>
      <c r="KDE767" s="89"/>
      <c r="KDF767" s="89"/>
      <c r="KDG767" s="89"/>
      <c r="KDH767" s="89"/>
      <c r="KDI767" s="89"/>
      <c r="KDJ767" s="546"/>
      <c r="KDK767" s="546"/>
      <c r="KDL767" s="89"/>
      <c r="KDM767" s="89"/>
      <c r="KDN767" s="546"/>
      <c r="KDO767" s="546"/>
      <c r="KDP767" s="89"/>
      <c r="KDQ767" s="89"/>
      <c r="KDR767" s="546"/>
      <c r="KDS767" s="546"/>
      <c r="KDT767" s="546"/>
      <c r="KDU767" s="546"/>
      <c r="KDV767" s="546"/>
      <c r="KDW767" s="546"/>
      <c r="KDX767" s="546"/>
      <c r="KDY767" s="89"/>
      <c r="KDZ767" s="89"/>
      <c r="KEA767" s="546"/>
      <c r="KEB767" s="546"/>
      <c r="KEC767" s="89"/>
      <c r="KED767" s="89"/>
      <c r="KEE767" s="546"/>
      <c r="KEF767" s="546"/>
      <c r="KEG767" s="546"/>
      <c r="KEH767" s="546"/>
      <c r="KEI767" s="546"/>
      <c r="KEJ767" s="204"/>
      <c r="KEK767" s="108"/>
      <c r="KEL767" s="546"/>
      <c r="KEM767" s="546"/>
      <c r="KEN767" s="546"/>
      <c r="KEO767" s="546"/>
      <c r="KEP767" s="546"/>
      <c r="KEQ767" s="546"/>
      <c r="KER767" s="546"/>
      <c r="KES767" s="169"/>
      <c r="KET767" s="169"/>
      <c r="KEU767" s="169"/>
      <c r="KEV767" s="169"/>
      <c r="KEW767" s="169"/>
      <c r="KEX767" s="169"/>
      <c r="KEY767" s="169"/>
      <c r="KEZ767" s="169"/>
      <c r="KFA767" s="169"/>
      <c r="KFB767" s="169"/>
      <c r="KFC767" s="169"/>
      <c r="KFD767" s="169"/>
      <c r="KFE767" s="169"/>
      <c r="KFF767" s="169"/>
      <c r="KFG767" s="169"/>
      <c r="KFH767" s="169"/>
      <c r="KFI767" s="169"/>
      <c r="KFJ767" s="169"/>
      <c r="KFK767" s="169"/>
      <c r="KFL767" s="169"/>
      <c r="KFM767" s="169"/>
      <c r="KFN767" s="169"/>
      <c r="KFO767" s="169"/>
      <c r="KFP767" s="169"/>
      <c r="KFQ767" s="169"/>
      <c r="KFR767" s="169"/>
      <c r="KFS767" s="169"/>
      <c r="KFT767" s="169"/>
      <c r="KFU767" s="169"/>
      <c r="KFV767" s="169"/>
      <c r="KFW767" s="169"/>
      <c r="KFX767" s="169"/>
      <c r="KFY767" s="169"/>
      <c r="KFZ767" s="169"/>
      <c r="KGA767" s="169"/>
      <c r="KGB767" s="169"/>
      <c r="KGC767" s="169"/>
      <c r="KGD767" s="169"/>
      <c r="KGE767" s="169"/>
      <c r="KGF767" s="169"/>
      <c r="KGG767" s="169"/>
      <c r="KGH767" s="169"/>
      <c r="KGI767" s="169"/>
      <c r="KGJ767" s="169"/>
      <c r="KGK767" s="546"/>
      <c r="KGL767" s="546"/>
      <c r="KGM767" s="546"/>
      <c r="KGN767" s="546"/>
      <c r="KGO767" s="546"/>
      <c r="KGP767" s="546"/>
      <c r="KGQ767" s="546"/>
      <c r="KGR767" s="546"/>
      <c r="KGS767" s="546"/>
      <c r="KGT767" s="546"/>
      <c r="KGU767" s="546"/>
      <c r="KGV767" s="546"/>
      <c r="KGW767" s="546"/>
      <c r="KGX767" s="546"/>
      <c r="KGY767" s="546"/>
      <c r="KGZ767" s="546"/>
      <c r="KHA767" s="546"/>
      <c r="KHB767" s="546"/>
      <c r="KHC767" s="546"/>
      <c r="KHD767" s="546"/>
      <c r="KHE767" s="546"/>
      <c r="KHF767" s="546"/>
      <c r="KHG767" s="546"/>
      <c r="KHH767" s="546"/>
      <c r="KHI767" s="89"/>
      <c r="KHJ767" s="89"/>
      <c r="KHK767" s="89"/>
      <c r="KHL767" s="89"/>
      <c r="KHM767" s="89"/>
      <c r="KHN767" s="546"/>
      <c r="KHO767" s="546"/>
      <c r="KHP767" s="89"/>
      <c r="KHQ767" s="89"/>
      <c r="KHR767" s="546"/>
      <c r="KHS767" s="546"/>
      <c r="KHT767" s="89"/>
      <c r="KHU767" s="89"/>
      <c r="KHV767" s="546"/>
      <c r="KHW767" s="546"/>
      <c r="KHX767" s="546"/>
      <c r="KHY767" s="546"/>
      <c r="KHZ767" s="546"/>
      <c r="KIA767" s="546"/>
      <c r="KIB767" s="546"/>
      <c r="KIC767" s="89"/>
      <c r="KID767" s="89"/>
      <c r="KIE767" s="546"/>
      <c r="KIF767" s="546"/>
      <c r="KIG767" s="89"/>
      <c r="KIH767" s="89"/>
      <c r="KII767" s="546"/>
      <c r="KIJ767" s="546"/>
      <c r="KIK767" s="546"/>
      <c r="KIL767" s="546"/>
      <c r="KIM767" s="546"/>
      <c r="KIN767" s="204"/>
      <c r="KIO767" s="108"/>
      <c r="KIP767" s="546"/>
      <c r="KIQ767" s="546"/>
      <c r="KIR767" s="546"/>
      <c r="KIS767" s="546"/>
      <c r="KIT767" s="546"/>
      <c r="KIU767" s="546"/>
      <c r="KIV767" s="546"/>
      <c r="KIW767" s="169"/>
      <c r="KIX767" s="169"/>
      <c r="KIY767" s="169"/>
      <c r="KIZ767" s="169"/>
      <c r="KJA767" s="169"/>
      <c r="KJB767" s="169"/>
      <c r="KJC767" s="169"/>
      <c r="KJD767" s="169"/>
      <c r="KJE767" s="169"/>
      <c r="KJF767" s="169"/>
      <c r="KJG767" s="169"/>
      <c r="KJH767" s="169"/>
      <c r="KJI767" s="169"/>
      <c r="KJJ767" s="169"/>
      <c r="KJK767" s="169"/>
      <c r="KJL767" s="169"/>
      <c r="KJM767" s="169"/>
      <c r="KJN767" s="169"/>
      <c r="KJO767" s="169"/>
      <c r="KJP767" s="169"/>
      <c r="KJQ767" s="169"/>
      <c r="KJR767" s="169"/>
      <c r="KJS767" s="169"/>
      <c r="KJT767" s="169"/>
      <c r="KJU767" s="169"/>
      <c r="KJV767" s="169"/>
      <c r="KJW767" s="169"/>
      <c r="KJX767" s="169"/>
      <c r="KJY767" s="169"/>
      <c r="KJZ767" s="169"/>
      <c r="KKA767" s="169"/>
      <c r="KKB767" s="169"/>
      <c r="KKC767" s="169"/>
      <c r="KKD767" s="169"/>
      <c r="KKE767" s="169"/>
      <c r="KKF767" s="169"/>
      <c r="KKG767" s="169"/>
      <c r="KKH767" s="169"/>
      <c r="KKI767" s="169"/>
      <c r="KKJ767" s="169"/>
      <c r="KKK767" s="169"/>
      <c r="KKL767" s="169"/>
      <c r="KKM767" s="169"/>
      <c r="KKN767" s="169"/>
      <c r="KKO767" s="546"/>
      <c r="KKP767" s="546"/>
      <c r="KKQ767" s="546"/>
      <c r="KKR767" s="546"/>
      <c r="KKS767" s="546"/>
      <c r="KKT767" s="546"/>
      <c r="KKU767" s="546"/>
      <c r="KKV767" s="546"/>
      <c r="KKW767" s="546"/>
      <c r="KKX767" s="546"/>
      <c r="KKY767" s="546"/>
      <c r="KKZ767" s="546"/>
      <c r="KLA767" s="546"/>
      <c r="KLB767" s="546"/>
      <c r="KLC767" s="546"/>
      <c r="KLD767" s="546"/>
      <c r="KLE767" s="546"/>
      <c r="KLF767" s="546"/>
      <c r="KLG767" s="546"/>
      <c r="KLH767" s="546"/>
      <c r="KLI767" s="546"/>
      <c r="KLJ767" s="546"/>
      <c r="KLK767" s="546"/>
      <c r="KLL767" s="546"/>
      <c r="KLM767" s="89"/>
      <c r="KLN767" s="89"/>
      <c r="KLO767" s="89"/>
      <c r="KLP767" s="89"/>
      <c r="KLQ767" s="89"/>
      <c r="KLR767" s="546"/>
      <c r="KLS767" s="546"/>
      <c r="KLT767" s="89"/>
      <c r="KLU767" s="89"/>
      <c r="KLV767" s="546"/>
      <c r="KLW767" s="546"/>
      <c r="KLX767" s="89"/>
      <c r="KLY767" s="89"/>
      <c r="KLZ767" s="546"/>
      <c r="KMA767" s="546"/>
      <c r="KMB767" s="546"/>
      <c r="KMC767" s="546"/>
      <c r="KMD767" s="546"/>
      <c r="KME767" s="546"/>
      <c r="KMF767" s="546"/>
      <c r="KMG767" s="89"/>
      <c r="KMH767" s="89"/>
      <c r="KMI767" s="546"/>
      <c r="KMJ767" s="546"/>
      <c r="KMK767" s="89"/>
      <c r="KML767" s="89"/>
      <c r="KMM767" s="546"/>
      <c r="KMN767" s="546"/>
      <c r="KMO767" s="546"/>
      <c r="KMP767" s="546"/>
      <c r="KMQ767" s="546"/>
      <c r="KMR767" s="204"/>
      <c r="KMS767" s="108"/>
      <c r="KMT767" s="546"/>
      <c r="KMU767" s="546"/>
      <c r="KMV767" s="546"/>
      <c r="KMW767" s="546"/>
      <c r="KMX767" s="546"/>
      <c r="KMY767" s="546"/>
      <c r="KMZ767" s="546"/>
      <c r="KNA767" s="169"/>
      <c r="KNB767" s="169"/>
      <c r="KNC767" s="169"/>
      <c r="KND767" s="169"/>
      <c r="KNE767" s="169"/>
      <c r="KNF767" s="169"/>
      <c r="KNG767" s="169"/>
      <c r="KNH767" s="169"/>
      <c r="KNI767" s="169"/>
      <c r="KNJ767" s="169"/>
      <c r="KNK767" s="169"/>
      <c r="KNL767" s="169"/>
      <c r="KNM767" s="169"/>
      <c r="KNN767" s="169"/>
      <c r="KNO767" s="169"/>
      <c r="KNP767" s="169"/>
      <c r="KNQ767" s="169"/>
      <c r="KNR767" s="169"/>
      <c r="KNS767" s="169"/>
      <c r="KNT767" s="169"/>
      <c r="KNU767" s="169"/>
      <c r="KNV767" s="169"/>
      <c r="KNW767" s="169"/>
      <c r="KNX767" s="169"/>
      <c r="KNY767" s="169"/>
      <c r="KNZ767" s="169"/>
      <c r="KOA767" s="169"/>
      <c r="KOB767" s="169"/>
      <c r="KOC767" s="169"/>
      <c r="KOD767" s="169"/>
      <c r="KOE767" s="169"/>
      <c r="KOF767" s="169"/>
      <c r="KOG767" s="169"/>
      <c r="KOH767" s="169"/>
      <c r="KOI767" s="169"/>
      <c r="KOJ767" s="169"/>
      <c r="KOK767" s="169"/>
      <c r="KOL767" s="169"/>
      <c r="KOM767" s="169"/>
      <c r="KON767" s="169"/>
      <c r="KOO767" s="169"/>
      <c r="KOP767" s="169"/>
      <c r="KOQ767" s="169"/>
      <c r="KOR767" s="169"/>
      <c r="KOS767" s="546"/>
      <c r="KOT767" s="546"/>
      <c r="KOU767" s="546"/>
      <c r="KOV767" s="546"/>
      <c r="KOW767" s="546"/>
      <c r="KOX767" s="546"/>
      <c r="KOY767" s="546"/>
      <c r="KOZ767" s="546"/>
      <c r="KPA767" s="546"/>
      <c r="KPB767" s="546"/>
      <c r="KPC767" s="546"/>
      <c r="KPD767" s="546"/>
      <c r="KPE767" s="546"/>
      <c r="KPF767" s="546"/>
      <c r="KPG767" s="546"/>
      <c r="KPH767" s="546"/>
      <c r="KPI767" s="546"/>
      <c r="KPJ767" s="546"/>
      <c r="KPK767" s="546"/>
      <c r="KPL767" s="546"/>
      <c r="KPM767" s="546"/>
      <c r="KPN767" s="546"/>
      <c r="KPO767" s="546"/>
      <c r="KPP767" s="546"/>
      <c r="KPQ767" s="89"/>
      <c r="KPR767" s="89"/>
      <c r="KPS767" s="89"/>
      <c r="KPT767" s="89"/>
      <c r="KPU767" s="89"/>
      <c r="KPV767" s="546"/>
      <c r="KPW767" s="546"/>
      <c r="KPX767" s="89"/>
      <c r="KPY767" s="89"/>
      <c r="KPZ767" s="546"/>
      <c r="KQA767" s="546"/>
      <c r="KQB767" s="89"/>
      <c r="KQC767" s="89"/>
      <c r="KQD767" s="546"/>
      <c r="KQE767" s="546"/>
      <c r="KQF767" s="546"/>
      <c r="KQG767" s="546"/>
      <c r="KQH767" s="546"/>
      <c r="KQI767" s="546"/>
      <c r="KQJ767" s="546"/>
      <c r="KQK767" s="89"/>
      <c r="KQL767" s="89"/>
      <c r="KQM767" s="546"/>
      <c r="KQN767" s="546"/>
      <c r="KQO767" s="89"/>
      <c r="KQP767" s="89"/>
      <c r="KQQ767" s="546"/>
      <c r="KQR767" s="546"/>
      <c r="KQS767" s="546"/>
      <c r="KQT767" s="546"/>
      <c r="KQU767" s="546"/>
      <c r="KQV767" s="204"/>
      <c r="KQW767" s="108"/>
      <c r="KQX767" s="546"/>
      <c r="KQY767" s="546"/>
      <c r="KQZ767" s="546"/>
      <c r="KRA767" s="546"/>
      <c r="KRB767" s="546"/>
      <c r="KRC767" s="546"/>
      <c r="KRD767" s="546"/>
      <c r="KRE767" s="169"/>
      <c r="KRF767" s="169"/>
      <c r="KRG767" s="169"/>
      <c r="KRH767" s="169"/>
      <c r="KRI767" s="169"/>
      <c r="KRJ767" s="169"/>
      <c r="KRK767" s="169"/>
      <c r="KRL767" s="169"/>
      <c r="KRM767" s="169"/>
      <c r="KRN767" s="169"/>
      <c r="KRO767" s="169"/>
      <c r="KRP767" s="169"/>
      <c r="KRQ767" s="169"/>
      <c r="KRR767" s="169"/>
      <c r="KRS767" s="169"/>
      <c r="KRT767" s="169"/>
      <c r="KRU767" s="169"/>
      <c r="KRV767" s="169"/>
      <c r="KRW767" s="169"/>
      <c r="KRX767" s="169"/>
      <c r="KRY767" s="169"/>
      <c r="KRZ767" s="169"/>
      <c r="KSA767" s="169"/>
      <c r="KSB767" s="169"/>
      <c r="KSC767" s="169"/>
      <c r="KSD767" s="169"/>
      <c r="KSE767" s="169"/>
      <c r="KSF767" s="169"/>
      <c r="KSG767" s="169"/>
      <c r="KSH767" s="169"/>
      <c r="KSI767" s="169"/>
      <c r="KSJ767" s="169"/>
      <c r="KSK767" s="169"/>
      <c r="KSL767" s="169"/>
      <c r="KSM767" s="169"/>
      <c r="KSN767" s="169"/>
      <c r="KSO767" s="169"/>
      <c r="KSP767" s="169"/>
      <c r="KSQ767" s="169"/>
      <c r="KSR767" s="169"/>
      <c r="KSS767" s="169"/>
      <c r="KST767" s="169"/>
      <c r="KSU767" s="169"/>
      <c r="KSV767" s="169"/>
      <c r="KSW767" s="546"/>
      <c r="KSX767" s="546"/>
      <c r="KSY767" s="546"/>
      <c r="KSZ767" s="546"/>
      <c r="KTA767" s="546"/>
      <c r="KTB767" s="546"/>
      <c r="KTC767" s="546"/>
      <c r="KTD767" s="546"/>
      <c r="KTE767" s="546"/>
      <c r="KTF767" s="546"/>
      <c r="KTG767" s="546"/>
      <c r="KTH767" s="546"/>
      <c r="KTI767" s="546"/>
      <c r="KTJ767" s="546"/>
      <c r="KTK767" s="546"/>
      <c r="KTL767" s="546"/>
      <c r="KTM767" s="546"/>
      <c r="KTN767" s="546"/>
      <c r="KTO767" s="546"/>
      <c r="KTP767" s="546"/>
      <c r="KTQ767" s="546"/>
      <c r="KTR767" s="546"/>
      <c r="KTS767" s="546"/>
      <c r="KTT767" s="546"/>
      <c r="KTU767" s="89"/>
      <c r="KTV767" s="89"/>
      <c r="KTW767" s="89"/>
      <c r="KTX767" s="89"/>
      <c r="KTY767" s="89"/>
      <c r="KTZ767" s="546"/>
      <c r="KUA767" s="546"/>
      <c r="KUB767" s="89"/>
      <c r="KUC767" s="89"/>
      <c r="KUD767" s="546"/>
      <c r="KUE767" s="546"/>
      <c r="KUF767" s="89"/>
      <c r="KUG767" s="89"/>
      <c r="KUH767" s="546"/>
      <c r="KUI767" s="546"/>
      <c r="KUJ767" s="546"/>
      <c r="KUK767" s="546"/>
      <c r="KUL767" s="546"/>
      <c r="KUM767" s="546"/>
      <c r="KUN767" s="546"/>
      <c r="KUO767" s="89"/>
      <c r="KUP767" s="89"/>
      <c r="KUQ767" s="546"/>
      <c r="KUR767" s="546"/>
      <c r="KUS767" s="89"/>
      <c r="KUT767" s="89"/>
      <c r="KUU767" s="546"/>
      <c r="KUV767" s="546"/>
      <c r="KUW767" s="546"/>
      <c r="KUX767" s="546"/>
      <c r="KUY767" s="546"/>
      <c r="KUZ767" s="204"/>
      <c r="KVA767" s="108"/>
      <c r="KVB767" s="546"/>
      <c r="KVC767" s="546"/>
      <c r="KVD767" s="546"/>
      <c r="KVE767" s="546"/>
      <c r="KVF767" s="546"/>
      <c r="KVG767" s="546"/>
      <c r="KVH767" s="546"/>
      <c r="KVI767" s="169"/>
      <c r="KVJ767" s="169"/>
      <c r="KVK767" s="169"/>
      <c r="KVL767" s="169"/>
      <c r="KVM767" s="169"/>
      <c r="KVN767" s="169"/>
      <c r="KVO767" s="169"/>
      <c r="KVP767" s="169"/>
      <c r="KVQ767" s="169"/>
      <c r="KVR767" s="169"/>
      <c r="KVS767" s="169"/>
      <c r="KVT767" s="169"/>
      <c r="KVU767" s="169"/>
      <c r="KVV767" s="169"/>
      <c r="KVW767" s="169"/>
      <c r="KVX767" s="169"/>
      <c r="KVY767" s="169"/>
      <c r="KVZ767" s="169"/>
      <c r="KWA767" s="169"/>
      <c r="KWB767" s="169"/>
      <c r="KWC767" s="169"/>
      <c r="KWD767" s="169"/>
      <c r="KWE767" s="169"/>
      <c r="KWF767" s="169"/>
      <c r="KWG767" s="169"/>
      <c r="KWH767" s="169"/>
      <c r="KWI767" s="169"/>
      <c r="KWJ767" s="169"/>
      <c r="KWK767" s="169"/>
      <c r="KWL767" s="169"/>
      <c r="KWM767" s="169"/>
      <c r="KWN767" s="169"/>
      <c r="KWO767" s="169"/>
      <c r="KWP767" s="169"/>
      <c r="KWQ767" s="169"/>
      <c r="KWR767" s="169"/>
      <c r="KWS767" s="169"/>
      <c r="KWT767" s="169"/>
      <c r="KWU767" s="169"/>
      <c r="KWV767" s="169"/>
      <c r="KWW767" s="169"/>
      <c r="KWX767" s="169"/>
      <c r="KWY767" s="169"/>
      <c r="KWZ767" s="169"/>
      <c r="KXA767" s="546"/>
      <c r="KXB767" s="546"/>
      <c r="KXC767" s="546"/>
      <c r="KXD767" s="546"/>
      <c r="KXE767" s="546"/>
      <c r="KXF767" s="546"/>
      <c r="KXG767" s="546"/>
      <c r="KXH767" s="546"/>
      <c r="KXI767" s="546"/>
      <c r="KXJ767" s="546"/>
      <c r="KXK767" s="546"/>
      <c r="KXL767" s="546"/>
      <c r="KXM767" s="546"/>
      <c r="KXN767" s="546"/>
      <c r="KXO767" s="546"/>
      <c r="KXP767" s="546"/>
      <c r="KXQ767" s="546"/>
      <c r="KXR767" s="546"/>
      <c r="KXS767" s="546"/>
      <c r="KXT767" s="546"/>
      <c r="KXU767" s="546"/>
      <c r="KXV767" s="546"/>
      <c r="KXW767" s="546"/>
      <c r="KXX767" s="546"/>
      <c r="KXY767" s="89"/>
      <c r="KXZ767" s="89"/>
      <c r="KYA767" s="89"/>
      <c r="KYB767" s="89"/>
      <c r="KYC767" s="89"/>
      <c r="KYD767" s="546"/>
      <c r="KYE767" s="546"/>
      <c r="KYF767" s="89"/>
      <c r="KYG767" s="89"/>
      <c r="KYH767" s="546"/>
      <c r="KYI767" s="546"/>
      <c r="KYJ767" s="89"/>
      <c r="KYK767" s="89"/>
      <c r="KYL767" s="546"/>
      <c r="KYM767" s="546"/>
      <c r="KYN767" s="546"/>
      <c r="KYO767" s="546"/>
      <c r="KYP767" s="546"/>
      <c r="KYQ767" s="546"/>
      <c r="KYR767" s="546"/>
      <c r="KYS767" s="89"/>
      <c r="KYT767" s="89"/>
      <c r="KYU767" s="546"/>
      <c r="KYV767" s="546"/>
      <c r="KYW767" s="89"/>
      <c r="KYX767" s="89"/>
      <c r="KYY767" s="546"/>
      <c r="KYZ767" s="546"/>
      <c r="KZA767" s="546"/>
      <c r="KZB767" s="546"/>
      <c r="KZC767" s="546"/>
      <c r="KZD767" s="204"/>
      <c r="KZE767" s="108"/>
      <c r="KZF767" s="546"/>
      <c r="KZG767" s="546"/>
      <c r="KZH767" s="546"/>
      <c r="KZI767" s="546"/>
      <c r="KZJ767" s="546"/>
      <c r="KZK767" s="546"/>
      <c r="KZL767" s="546"/>
      <c r="KZM767" s="169"/>
      <c r="KZN767" s="169"/>
      <c r="KZO767" s="169"/>
      <c r="KZP767" s="169"/>
      <c r="KZQ767" s="169"/>
      <c r="KZR767" s="169"/>
      <c r="KZS767" s="169"/>
      <c r="KZT767" s="169"/>
      <c r="KZU767" s="169"/>
      <c r="KZV767" s="169"/>
      <c r="KZW767" s="169"/>
      <c r="KZX767" s="169"/>
      <c r="KZY767" s="169"/>
      <c r="KZZ767" s="169"/>
      <c r="LAA767" s="169"/>
      <c r="LAB767" s="169"/>
      <c r="LAC767" s="169"/>
      <c r="LAD767" s="169"/>
      <c r="LAE767" s="169"/>
      <c r="LAF767" s="169"/>
      <c r="LAG767" s="169"/>
      <c r="LAH767" s="169"/>
      <c r="LAI767" s="169"/>
      <c r="LAJ767" s="169"/>
      <c r="LAK767" s="169"/>
      <c r="LAL767" s="169"/>
      <c r="LAM767" s="169"/>
      <c r="LAN767" s="169"/>
      <c r="LAO767" s="169"/>
      <c r="LAP767" s="169"/>
      <c r="LAQ767" s="169"/>
      <c r="LAR767" s="169"/>
      <c r="LAS767" s="169"/>
      <c r="LAT767" s="169"/>
      <c r="LAU767" s="169"/>
      <c r="LAV767" s="169"/>
      <c r="LAW767" s="169"/>
      <c r="LAX767" s="169"/>
      <c r="LAY767" s="169"/>
      <c r="LAZ767" s="169"/>
      <c r="LBA767" s="169"/>
      <c r="LBB767" s="169"/>
      <c r="LBC767" s="169"/>
      <c r="LBD767" s="169"/>
      <c r="LBE767" s="546"/>
      <c r="LBF767" s="546"/>
      <c r="LBG767" s="546"/>
      <c r="LBH767" s="546"/>
      <c r="LBI767" s="546"/>
      <c r="LBJ767" s="546"/>
      <c r="LBK767" s="546"/>
      <c r="LBL767" s="546"/>
      <c r="LBM767" s="546"/>
      <c r="LBN767" s="546"/>
      <c r="LBO767" s="546"/>
      <c r="LBP767" s="546"/>
      <c r="LBQ767" s="546"/>
      <c r="LBR767" s="546"/>
      <c r="LBS767" s="546"/>
      <c r="LBT767" s="546"/>
      <c r="LBU767" s="546"/>
      <c r="LBV767" s="546"/>
      <c r="LBW767" s="546"/>
      <c r="LBX767" s="546"/>
      <c r="LBY767" s="546"/>
      <c r="LBZ767" s="546"/>
      <c r="LCA767" s="546"/>
      <c r="LCB767" s="546"/>
      <c r="LCC767" s="89"/>
      <c r="LCD767" s="89"/>
      <c r="LCE767" s="89"/>
      <c r="LCF767" s="89"/>
      <c r="LCG767" s="89"/>
      <c r="LCH767" s="546"/>
      <c r="LCI767" s="546"/>
      <c r="LCJ767" s="89"/>
      <c r="LCK767" s="89"/>
      <c r="LCL767" s="546"/>
      <c r="LCM767" s="546"/>
      <c r="LCN767" s="89"/>
      <c r="LCO767" s="89"/>
      <c r="LCP767" s="546"/>
      <c r="LCQ767" s="546"/>
      <c r="LCR767" s="546"/>
      <c r="LCS767" s="546"/>
      <c r="LCT767" s="546"/>
      <c r="LCU767" s="546"/>
      <c r="LCV767" s="546"/>
      <c r="LCW767" s="89"/>
      <c r="LCX767" s="89"/>
      <c r="LCY767" s="546"/>
      <c r="LCZ767" s="546"/>
      <c r="LDA767" s="89"/>
      <c r="LDB767" s="89"/>
      <c r="LDC767" s="546"/>
      <c r="LDD767" s="546"/>
      <c r="LDE767" s="546"/>
      <c r="LDF767" s="546"/>
      <c r="LDG767" s="546"/>
      <c r="LDH767" s="204"/>
      <c r="LDI767" s="108"/>
      <c r="LDJ767" s="546"/>
      <c r="LDK767" s="546"/>
      <c r="LDL767" s="546"/>
      <c r="LDM767" s="546"/>
      <c r="LDN767" s="546"/>
      <c r="LDO767" s="546"/>
      <c r="LDP767" s="546"/>
      <c r="LDQ767" s="169"/>
      <c r="LDR767" s="169"/>
      <c r="LDS767" s="169"/>
      <c r="LDT767" s="169"/>
      <c r="LDU767" s="169"/>
      <c r="LDV767" s="169"/>
      <c r="LDW767" s="169"/>
      <c r="LDX767" s="169"/>
      <c r="LDY767" s="169"/>
      <c r="LDZ767" s="169"/>
      <c r="LEA767" s="169"/>
      <c r="LEB767" s="169"/>
      <c r="LEC767" s="169"/>
      <c r="LED767" s="169"/>
      <c r="LEE767" s="169"/>
      <c r="LEF767" s="169"/>
      <c r="LEG767" s="169"/>
      <c r="LEH767" s="169"/>
      <c r="LEI767" s="169"/>
      <c r="LEJ767" s="169"/>
      <c r="LEK767" s="169"/>
      <c r="LEL767" s="169"/>
      <c r="LEM767" s="169"/>
      <c r="LEN767" s="169"/>
      <c r="LEO767" s="169"/>
      <c r="LEP767" s="169"/>
      <c r="LEQ767" s="169"/>
      <c r="LER767" s="169"/>
      <c r="LES767" s="169"/>
      <c r="LET767" s="169"/>
      <c r="LEU767" s="169"/>
      <c r="LEV767" s="169"/>
      <c r="LEW767" s="169"/>
      <c r="LEX767" s="169"/>
      <c r="LEY767" s="169"/>
      <c r="LEZ767" s="169"/>
      <c r="LFA767" s="169"/>
      <c r="LFB767" s="169"/>
      <c r="LFC767" s="169"/>
      <c r="LFD767" s="169"/>
      <c r="LFE767" s="169"/>
      <c r="LFF767" s="169"/>
      <c r="LFG767" s="169"/>
      <c r="LFH767" s="169"/>
      <c r="LFI767" s="546"/>
      <c r="LFJ767" s="546"/>
      <c r="LFK767" s="546"/>
      <c r="LFL767" s="546"/>
      <c r="LFM767" s="546"/>
      <c r="LFN767" s="546"/>
      <c r="LFO767" s="546"/>
      <c r="LFP767" s="546"/>
      <c r="LFQ767" s="546"/>
      <c r="LFR767" s="546"/>
      <c r="LFS767" s="546"/>
      <c r="LFT767" s="546"/>
      <c r="LFU767" s="546"/>
      <c r="LFV767" s="546"/>
      <c r="LFW767" s="546"/>
      <c r="LFX767" s="546"/>
      <c r="LFY767" s="546"/>
      <c r="LFZ767" s="546"/>
      <c r="LGA767" s="546"/>
      <c r="LGB767" s="546"/>
      <c r="LGC767" s="546"/>
      <c r="LGD767" s="546"/>
      <c r="LGE767" s="546"/>
      <c r="LGF767" s="546"/>
      <c r="LGG767" s="89"/>
      <c r="LGH767" s="89"/>
      <c r="LGI767" s="89"/>
      <c r="LGJ767" s="89"/>
      <c r="LGK767" s="89"/>
      <c r="LGL767" s="546"/>
      <c r="LGM767" s="546"/>
      <c r="LGN767" s="89"/>
      <c r="LGO767" s="89"/>
      <c r="LGP767" s="546"/>
      <c r="LGQ767" s="546"/>
      <c r="LGR767" s="89"/>
      <c r="LGS767" s="89"/>
      <c r="LGT767" s="546"/>
      <c r="LGU767" s="546"/>
      <c r="LGV767" s="546"/>
      <c r="LGW767" s="546"/>
      <c r="LGX767" s="546"/>
      <c r="LGY767" s="546"/>
      <c r="LGZ767" s="546"/>
      <c r="LHA767" s="89"/>
      <c r="LHB767" s="89"/>
      <c r="LHC767" s="546"/>
      <c r="LHD767" s="546"/>
      <c r="LHE767" s="89"/>
      <c r="LHF767" s="89"/>
      <c r="LHG767" s="546"/>
      <c r="LHH767" s="546"/>
      <c r="LHI767" s="546"/>
      <c r="LHJ767" s="546"/>
      <c r="LHK767" s="546"/>
      <c r="LHL767" s="204"/>
      <c r="LHM767" s="108"/>
      <c r="LHN767" s="546"/>
      <c r="LHO767" s="546"/>
      <c r="LHP767" s="546"/>
      <c r="LHQ767" s="546"/>
      <c r="LHR767" s="546"/>
      <c r="LHS767" s="546"/>
      <c r="LHT767" s="546"/>
      <c r="LHU767" s="169"/>
      <c r="LHV767" s="169"/>
      <c r="LHW767" s="169"/>
      <c r="LHX767" s="169"/>
      <c r="LHY767" s="169"/>
      <c r="LHZ767" s="169"/>
      <c r="LIA767" s="169"/>
      <c r="LIB767" s="169"/>
      <c r="LIC767" s="169"/>
      <c r="LID767" s="169"/>
      <c r="LIE767" s="169"/>
      <c r="LIF767" s="169"/>
      <c r="LIG767" s="169"/>
      <c r="LIH767" s="169"/>
      <c r="LII767" s="169"/>
      <c r="LIJ767" s="169"/>
      <c r="LIK767" s="169"/>
      <c r="LIL767" s="169"/>
      <c r="LIM767" s="169"/>
      <c r="LIN767" s="169"/>
      <c r="LIO767" s="169"/>
      <c r="LIP767" s="169"/>
      <c r="LIQ767" s="169"/>
      <c r="LIR767" s="169"/>
      <c r="LIS767" s="169"/>
      <c r="LIT767" s="169"/>
      <c r="LIU767" s="169"/>
      <c r="LIV767" s="169"/>
      <c r="LIW767" s="169"/>
      <c r="LIX767" s="169"/>
      <c r="LIY767" s="169"/>
      <c r="LIZ767" s="169"/>
      <c r="LJA767" s="169"/>
      <c r="LJB767" s="169"/>
      <c r="LJC767" s="169"/>
      <c r="LJD767" s="169"/>
      <c r="LJE767" s="169"/>
      <c r="LJF767" s="169"/>
      <c r="LJG767" s="169"/>
      <c r="LJH767" s="169"/>
      <c r="LJI767" s="169"/>
      <c r="LJJ767" s="169"/>
      <c r="LJK767" s="169"/>
      <c r="LJL767" s="169"/>
      <c r="LJM767" s="546"/>
      <c r="LJN767" s="546"/>
      <c r="LJO767" s="546"/>
      <c r="LJP767" s="546"/>
      <c r="LJQ767" s="546"/>
      <c r="LJR767" s="546"/>
      <c r="LJS767" s="546"/>
      <c r="LJT767" s="546"/>
      <c r="LJU767" s="546"/>
      <c r="LJV767" s="546"/>
      <c r="LJW767" s="546"/>
      <c r="LJX767" s="546"/>
      <c r="LJY767" s="546"/>
      <c r="LJZ767" s="546"/>
      <c r="LKA767" s="546"/>
      <c r="LKB767" s="546"/>
      <c r="LKC767" s="546"/>
      <c r="LKD767" s="546"/>
      <c r="LKE767" s="546"/>
      <c r="LKF767" s="546"/>
      <c r="LKG767" s="546"/>
      <c r="LKH767" s="546"/>
      <c r="LKI767" s="546"/>
      <c r="LKJ767" s="546"/>
      <c r="LKK767" s="89"/>
      <c r="LKL767" s="89"/>
      <c r="LKM767" s="89"/>
      <c r="LKN767" s="89"/>
      <c r="LKO767" s="89"/>
      <c r="LKP767" s="546"/>
      <c r="LKQ767" s="546"/>
      <c r="LKR767" s="89"/>
      <c r="LKS767" s="89"/>
      <c r="LKT767" s="546"/>
      <c r="LKU767" s="546"/>
      <c r="LKV767" s="89"/>
      <c r="LKW767" s="89"/>
      <c r="LKX767" s="546"/>
      <c r="LKY767" s="546"/>
      <c r="LKZ767" s="546"/>
      <c r="LLA767" s="546"/>
      <c r="LLB767" s="546"/>
      <c r="LLC767" s="546"/>
      <c r="LLD767" s="546"/>
      <c r="LLE767" s="89"/>
      <c r="LLF767" s="89"/>
      <c r="LLG767" s="546"/>
      <c r="LLH767" s="546"/>
      <c r="LLI767" s="89"/>
      <c r="LLJ767" s="89"/>
      <c r="LLK767" s="546"/>
      <c r="LLL767" s="546"/>
      <c r="LLM767" s="546"/>
      <c r="LLN767" s="546"/>
      <c r="LLO767" s="546"/>
      <c r="LLP767" s="204"/>
      <c r="LLQ767" s="108"/>
      <c r="LLR767" s="546"/>
      <c r="LLS767" s="546"/>
      <c r="LLT767" s="546"/>
      <c r="LLU767" s="546"/>
      <c r="LLV767" s="546"/>
      <c r="LLW767" s="546"/>
      <c r="LLX767" s="546"/>
      <c r="LLY767" s="169"/>
      <c r="LLZ767" s="169"/>
      <c r="LMA767" s="169"/>
      <c r="LMB767" s="169"/>
      <c r="LMC767" s="169"/>
      <c r="LMD767" s="169"/>
      <c r="LME767" s="169"/>
      <c r="LMF767" s="169"/>
      <c r="LMG767" s="169"/>
      <c r="LMH767" s="169"/>
      <c r="LMI767" s="169"/>
      <c r="LMJ767" s="169"/>
      <c r="LMK767" s="169"/>
      <c r="LML767" s="169"/>
      <c r="LMM767" s="169"/>
      <c r="LMN767" s="169"/>
      <c r="LMO767" s="169"/>
      <c r="LMP767" s="169"/>
      <c r="LMQ767" s="169"/>
      <c r="LMR767" s="169"/>
      <c r="LMS767" s="169"/>
      <c r="LMT767" s="169"/>
      <c r="LMU767" s="169"/>
      <c r="LMV767" s="169"/>
      <c r="LMW767" s="169"/>
      <c r="LMX767" s="169"/>
      <c r="LMY767" s="169"/>
      <c r="LMZ767" s="169"/>
      <c r="LNA767" s="169"/>
      <c r="LNB767" s="169"/>
      <c r="LNC767" s="169"/>
      <c r="LND767" s="169"/>
      <c r="LNE767" s="169"/>
      <c r="LNF767" s="169"/>
      <c r="LNG767" s="169"/>
      <c r="LNH767" s="169"/>
      <c r="LNI767" s="169"/>
      <c r="LNJ767" s="169"/>
      <c r="LNK767" s="169"/>
      <c r="LNL767" s="169"/>
      <c r="LNM767" s="169"/>
      <c r="LNN767" s="169"/>
      <c r="LNO767" s="169"/>
      <c r="LNP767" s="169"/>
      <c r="LNQ767" s="546"/>
      <c r="LNR767" s="546"/>
      <c r="LNS767" s="546"/>
      <c r="LNT767" s="546"/>
      <c r="LNU767" s="546"/>
      <c r="LNV767" s="546"/>
      <c r="LNW767" s="546"/>
      <c r="LNX767" s="546"/>
      <c r="LNY767" s="546"/>
      <c r="LNZ767" s="546"/>
      <c r="LOA767" s="546"/>
      <c r="LOB767" s="546"/>
      <c r="LOC767" s="546"/>
      <c r="LOD767" s="546"/>
      <c r="LOE767" s="546"/>
      <c r="LOF767" s="546"/>
      <c r="LOG767" s="546"/>
      <c r="LOH767" s="546"/>
      <c r="LOI767" s="546"/>
      <c r="LOJ767" s="546"/>
      <c r="LOK767" s="546"/>
      <c r="LOL767" s="546"/>
      <c r="LOM767" s="546"/>
      <c r="LON767" s="546"/>
      <c r="LOO767" s="89"/>
      <c r="LOP767" s="89"/>
      <c r="LOQ767" s="89"/>
      <c r="LOR767" s="89"/>
      <c r="LOS767" s="89"/>
      <c r="LOT767" s="546"/>
      <c r="LOU767" s="546"/>
      <c r="LOV767" s="89"/>
      <c r="LOW767" s="89"/>
      <c r="LOX767" s="546"/>
      <c r="LOY767" s="546"/>
      <c r="LOZ767" s="89"/>
      <c r="LPA767" s="89"/>
      <c r="LPB767" s="546"/>
      <c r="LPC767" s="546"/>
      <c r="LPD767" s="546"/>
      <c r="LPE767" s="546"/>
      <c r="LPF767" s="546"/>
      <c r="LPG767" s="546"/>
      <c r="LPH767" s="546"/>
      <c r="LPI767" s="89"/>
      <c r="LPJ767" s="89"/>
      <c r="LPK767" s="546"/>
      <c r="LPL767" s="546"/>
      <c r="LPM767" s="89"/>
      <c r="LPN767" s="89"/>
      <c r="LPO767" s="546"/>
      <c r="LPP767" s="546"/>
      <c r="LPQ767" s="546"/>
      <c r="LPR767" s="546"/>
      <c r="LPS767" s="546"/>
      <c r="LPT767" s="204"/>
      <c r="LPU767" s="108"/>
      <c r="LPV767" s="546"/>
      <c r="LPW767" s="546"/>
      <c r="LPX767" s="546"/>
      <c r="LPY767" s="546"/>
      <c r="LPZ767" s="546"/>
      <c r="LQA767" s="546"/>
      <c r="LQB767" s="546"/>
      <c r="LQC767" s="169"/>
      <c r="LQD767" s="169"/>
      <c r="LQE767" s="169"/>
      <c r="LQF767" s="169"/>
      <c r="LQG767" s="169"/>
      <c r="LQH767" s="169"/>
      <c r="LQI767" s="169"/>
      <c r="LQJ767" s="169"/>
      <c r="LQK767" s="169"/>
      <c r="LQL767" s="169"/>
      <c r="LQM767" s="169"/>
      <c r="LQN767" s="169"/>
      <c r="LQO767" s="169"/>
      <c r="LQP767" s="169"/>
      <c r="LQQ767" s="169"/>
      <c r="LQR767" s="169"/>
      <c r="LQS767" s="169"/>
      <c r="LQT767" s="169"/>
      <c r="LQU767" s="169"/>
      <c r="LQV767" s="169"/>
      <c r="LQW767" s="169"/>
      <c r="LQX767" s="169"/>
      <c r="LQY767" s="169"/>
      <c r="LQZ767" s="169"/>
      <c r="LRA767" s="169"/>
      <c r="LRB767" s="169"/>
      <c r="LRC767" s="169"/>
      <c r="LRD767" s="169"/>
      <c r="LRE767" s="169"/>
      <c r="LRF767" s="169"/>
      <c r="LRG767" s="169"/>
      <c r="LRH767" s="169"/>
      <c r="LRI767" s="169"/>
      <c r="LRJ767" s="169"/>
      <c r="LRK767" s="169"/>
      <c r="LRL767" s="169"/>
      <c r="LRM767" s="169"/>
      <c r="LRN767" s="169"/>
      <c r="LRO767" s="169"/>
      <c r="LRP767" s="169"/>
      <c r="LRQ767" s="169"/>
      <c r="LRR767" s="169"/>
      <c r="LRS767" s="169"/>
      <c r="LRT767" s="169"/>
      <c r="LRU767" s="546"/>
      <c r="LRV767" s="546"/>
      <c r="LRW767" s="546"/>
      <c r="LRX767" s="546"/>
      <c r="LRY767" s="546"/>
      <c r="LRZ767" s="546"/>
      <c r="LSA767" s="546"/>
      <c r="LSB767" s="546"/>
      <c r="LSC767" s="546"/>
      <c r="LSD767" s="546"/>
      <c r="LSE767" s="546"/>
      <c r="LSF767" s="546"/>
      <c r="LSG767" s="546"/>
      <c r="LSH767" s="546"/>
      <c r="LSI767" s="546"/>
      <c r="LSJ767" s="546"/>
      <c r="LSK767" s="546"/>
      <c r="LSL767" s="546"/>
      <c r="LSM767" s="546"/>
      <c r="LSN767" s="546"/>
      <c r="LSO767" s="546"/>
      <c r="LSP767" s="546"/>
      <c r="LSQ767" s="546"/>
      <c r="LSR767" s="546"/>
      <c r="LSS767" s="89"/>
      <c r="LST767" s="89"/>
      <c r="LSU767" s="89"/>
      <c r="LSV767" s="89"/>
      <c r="LSW767" s="89"/>
      <c r="LSX767" s="546"/>
      <c r="LSY767" s="546"/>
      <c r="LSZ767" s="89"/>
      <c r="LTA767" s="89"/>
      <c r="LTB767" s="546"/>
      <c r="LTC767" s="546"/>
      <c r="LTD767" s="89"/>
      <c r="LTE767" s="89"/>
      <c r="LTF767" s="546"/>
      <c r="LTG767" s="546"/>
      <c r="LTH767" s="546"/>
      <c r="LTI767" s="546"/>
      <c r="LTJ767" s="546"/>
      <c r="LTK767" s="546"/>
      <c r="LTL767" s="546"/>
      <c r="LTM767" s="89"/>
      <c r="LTN767" s="89"/>
      <c r="LTO767" s="546"/>
      <c r="LTP767" s="546"/>
      <c r="LTQ767" s="89"/>
      <c r="LTR767" s="89"/>
      <c r="LTS767" s="546"/>
      <c r="LTT767" s="546"/>
      <c r="LTU767" s="546"/>
      <c r="LTV767" s="546"/>
      <c r="LTW767" s="546"/>
      <c r="LTX767" s="204"/>
      <c r="LTY767" s="108"/>
      <c r="LTZ767" s="546"/>
      <c r="LUA767" s="546"/>
      <c r="LUB767" s="546"/>
      <c r="LUC767" s="546"/>
      <c r="LUD767" s="546"/>
      <c r="LUE767" s="546"/>
      <c r="LUF767" s="546"/>
      <c r="LUG767" s="169"/>
      <c r="LUH767" s="169"/>
      <c r="LUI767" s="169"/>
      <c r="LUJ767" s="169"/>
      <c r="LUK767" s="169"/>
      <c r="LUL767" s="169"/>
      <c r="LUM767" s="169"/>
      <c r="LUN767" s="169"/>
      <c r="LUO767" s="169"/>
      <c r="LUP767" s="169"/>
      <c r="LUQ767" s="169"/>
      <c r="LUR767" s="169"/>
      <c r="LUS767" s="169"/>
      <c r="LUT767" s="169"/>
      <c r="LUU767" s="169"/>
      <c r="LUV767" s="169"/>
      <c r="LUW767" s="169"/>
      <c r="LUX767" s="169"/>
      <c r="LUY767" s="169"/>
      <c r="LUZ767" s="169"/>
      <c r="LVA767" s="169"/>
      <c r="LVB767" s="169"/>
      <c r="LVC767" s="169"/>
      <c r="LVD767" s="169"/>
      <c r="LVE767" s="169"/>
      <c r="LVF767" s="169"/>
      <c r="LVG767" s="169"/>
      <c r="LVH767" s="169"/>
      <c r="LVI767" s="169"/>
      <c r="LVJ767" s="169"/>
      <c r="LVK767" s="169"/>
      <c r="LVL767" s="169"/>
      <c r="LVM767" s="169"/>
      <c r="LVN767" s="169"/>
      <c r="LVO767" s="169"/>
      <c r="LVP767" s="169"/>
      <c r="LVQ767" s="169"/>
      <c r="LVR767" s="169"/>
      <c r="LVS767" s="169"/>
      <c r="LVT767" s="169"/>
      <c r="LVU767" s="169"/>
      <c r="LVV767" s="169"/>
      <c r="LVW767" s="169"/>
      <c r="LVX767" s="169"/>
      <c r="LVY767" s="546"/>
      <c r="LVZ767" s="546"/>
      <c r="LWA767" s="546"/>
      <c r="LWB767" s="546"/>
      <c r="LWC767" s="546"/>
      <c r="LWD767" s="546"/>
      <c r="LWE767" s="546"/>
      <c r="LWF767" s="546"/>
      <c r="LWG767" s="546"/>
      <c r="LWH767" s="546"/>
      <c r="LWI767" s="546"/>
      <c r="LWJ767" s="546"/>
      <c r="LWK767" s="546"/>
      <c r="LWL767" s="546"/>
      <c r="LWM767" s="546"/>
      <c r="LWN767" s="546"/>
      <c r="LWO767" s="546"/>
      <c r="LWP767" s="546"/>
      <c r="LWQ767" s="546"/>
      <c r="LWR767" s="546"/>
      <c r="LWS767" s="546"/>
      <c r="LWT767" s="546"/>
      <c r="LWU767" s="546"/>
      <c r="LWV767" s="546"/>
      <c r="LWW767" s="89"/>
      <c r="LWX767" s="89"/>
      <c r="LWY767" s="89"/>
      <c r="LWZ767" s="89"/>
      <c r="LXA767" s="89"/>
      <c r="LXB767" s="546"/>
      <c r="LXC767" s="546"/>
      <c r="LXD767" s="89"/>
      <c r="LXE767" s="89"/>
      <c r="LXF767" s="546"/>
      <c r="LXG767" s="546"/>
      <c r="LXH767" s="89"/>
      <c r="LXI767" s="89"/>
      <c r="LXJ767" s="546"/>
      <c r="LXK767" s="546"/>
      <c r="LXL767" s="546"/>
      <c r="LXM767" s="546"/>
      <c r="LXN767" s="546"/>
      <c r="LXO767" s="546"/>
      <c r="LXP767" s="546"/>
      <c r="LXQ767" s="89"/>
      <c r="LXR767" s="89"/>
      <c r="LXS767" s="546"/>
      <c r="LXT767" s="546"/>
      <c r="LXU767" s="89"/>
      <c r="LXV767" s="89"/>
      <c r="LXW767" s="546"/>
      <c r="LXX767" s="546"/>
      <c r="LXY767" s="546"/>
      <c r="LXZ767" s="546"/>
      <c r="LYA767" s="546"/>
      <c r="LYB767" s="204"/>
      <c r="LYC767" s="108"/>
      <c r="LYD767" s="546"/>
      <c r="LYE767" s="546"/>
      <c r="LYF767" s="546"/>
      <c r="LYG767" s="546"/>
      <c r="LYH767" s="546"/>
      <c r="LYI767" s="546"/>
      <c r="LYJ767" s="546"/>
      <c r="LYK767" s="169"/>
      <c r="LYL767" s="169"/>
      <c r="LYM767" s="169"/>
      <c r="LYN767" s="169"/>
      <c r="LYO767" s="169"/>
      <c r="LYP767" s="169"/>
      <c r="LYQ767" s="169"/>
      <c r="LYR767" s="169"/>
      <c r="LYS767" s="169"/>
      <c r="LYT767" s="169"/>
      <c r="LYU767" s="169"/>
      <c r="LYV767" s="169"/>
      <c r="LYW767" s="169"/>
      <c r="LYX767" s="169"/>
      <c r="LYY767" s="169"/>
      <c r="LYZ767" s="169"/>
      <c r="LZA767" s="169"/>
      <c r="LZB767" s="169"/>
      <c r="LZC767" s="169"/>
      <c r="LZD767" s="169"/>
      <c r="LZE767" s="169"/>
      <c r="LZF767" s="169"/>
      <c r="LZG767" s="169"/>
      <c r="LZH767" s="169"/>
      <c r="LZI767" s="169"/>
      <c r="LZJ767" s="169"/>
      <c r="LZK767" s="169"/>
      <c r="LZL767" s="169"/>
      <c r="LZM767" s="169"/>
      <c r="LZN767" s="169"/>
      <c r="LZO767" s="169"/>
      <c r="LZP767" s="169"/>
      <c r="LZQ767" s="169"/>
      <c r="LZR767" s="169"/>
      <c r="LZS767" s="169"/>
      <c r="LZT767" s="169"/>
      <c r="LZU767" s="169"/>
      <c r="LZV767" s="169"/>
      <c r="LZW767" s="169"/>
      <c r="LZX767" s="169"/>
      <c r="LZY767" s="169"/>
      <c r="LZZ767" s="169"/>
      <c r="MAA767" s="169"/>
      <c r="MAB767" s="169"/>
      <c r="MAC767" s="546"/>
      <c r="MAD767" s="546"/>
      <c r="MAE767" s="546"/>
      <c r="MAF767" s="546"/>
      <c r="MAG767" s="546"/>
      <c r="MAH767" s="546"/>
      <c r="MAI767" s="546"/>
      <c r="MAJ767" s="546"/>
      <c r="MAK767" s="546"/>
      <c r="MAL767" s="546"/>
      <c r="MAM767" s="546"/>
      <c r="MAN767" s="546"/>
      <c r="MAO767" s="546"/>
      <c r="MAP767" s="546"/>
      <c r="MAQ767" s="546"/>
      <c r="MAR767" s="546"/>
      <c r="MAS767" s="546"/>
      <c r="MAT767" s="546"/>
      <c r="MAU767" s="546"/>
      <c r="MAV767" s="546"/>
      <c r="MAW767" s="546"/>
      <c r="MAX767" s="546"/>
      <c r="MAY767" s="546"/>
      <c r="MAZ767" s="546"/>
      <c r="MBA767" s="89"/>
      <c r="MBB767" s="89"/>
      <c r="MBC767" s="89"/>
      <c r="MBD767" s="89"/>
      <c r="MBE767" s="89"/>
      <c r="MBF767" s="546"/>
      <c r="MBG767" s="546"/>
      <c r="MBH767" s="89"/>
      <c r="MBI767" s="89"/>
      <c r="MBJ767" s="546"/>
      <c r="MBK767" s="546"/>
      <c r="MBL767" s="89"/>
      <c r="MBM767" s="89"/>
      <c r="MBN767" s="546"/>
      <c r="MBO767" s="546"/>
      <c r="MBP767" s="546"/>
      <c r="MBQ767" s="546"/>
      <c r="MBR767" s="546"/>
      <c r="MBS767" s="546"/>
      <c r="MBT767" s="546"/>
      <c r="MBU767" s="89"/>
      <c r="MBV767" s="89"/>
      <c r="MBW767" s="546"/>
      <c r="MBX767" s="546"/>
      <c r="MBY767" s="89"/>
      <c r="MBZ767" s="89"/>
      <c r="MCA767" s="546"/>
      <c r="MCB767" s="546"/>
      <c r="MCC767" s="546"/>
      <c r="MCD767" s="546"/>
      <c r="MCE767" s="546"/>
      <c r="MCF767" s="204"/>
      <c r="MCG767" s="108"/>
      <c r="MCH767" s="546"/>
      <c r="MCI767" s="546"/>
      <c r="MCJ767" s="546"/>
      <c r="MCK767" s="546"/>
      <c r="MCL767" s="546"/>
      <c r="MCM767" s="546"/>
      <c r="MCN767" s="546"/>
      <c r="MCO767" s="169"/>
      <c r="MCP767" s="169"/>
      <c r="MCQ767" s="169"/>
      <c r="MCR767" s="169"/>
      <c r="MCS767" s="169"/>
      <c r="MCT767" s="169"/>
      <c r="MCU767" s="169"/>
      <c r="MCV767" s="169"/>
      <c r="MCW767" s="169"/>
      <c r="MCX767" s="169"/>
      <c r="MCY767" s="169"/>
      <c r="MCZ767" s="169"/>
      <c r="MDA767" s="169"/>
      <c r="MDB767" s="169"/>
      <c r="MDC767" s="169"/>
      <c r="MDD767" s="169"/>
      <c r="MDE767" s="169"/>
      <c r="MDF767" s="169"/>
      <c r="MDG767" s="169"/>
      <c r="MDH767" s="169"/>
      <c r="MDI767" s="169"/>
      <c r="MDJ767" s="169"/>
      <c r="MDK767" s="169"/>
      <c r="MDL767" s="169"/>
      <c r="MDM767" s="169"/>
      <c r="MDN767" s="169"/>
      <c r="MDO767" s="169"/>
      <c r="MDP767" s="169"/>
      <c r="MDQ767" s="169"/>
      <c r="MDR767" s="169"/>
      <c r="MDS767" s="169"/>
      <c r="MDT767" s="169"/>
      <c r="MDU767" s="169"/>
      <c r="MDV767" s="169"/>
      <c r="MDW767" s="169"/>
      <c r="MDX767" s="169"/>
      <c r="MDY767" s="169"/>
      <c r="MDZ767" s="169"/>
      <c r="MEA767" s="169"/>
      <c r="MEB767" s="169"/>
      <c r="MEC767" s="169"/>
      <c r="MED767" s="169"/>
      <c r="MEE767" s="169"/>
      <c r="MEF767" s="169"/>
      <c r="MEG767" s="546"/>
      <c r="MEH767" s="546"/>
      <c r="MEI767" s="546"/>
      <c r="MEJ767" s="546"/>
      <c r="MEK767" s="546"/>
      <c r="MEL767" s="546"/>
      <c r="MEM767" s="546"/>
      <c r="MEN767" s="546"/>
      <c r="MEO767" s="546"/>
      <c r="MEP767" s="546"/>
      <c r="MEQ767" s="546"/>
      <c r="MER767" s="546"/>
      <c r="MES767" s="546"/>
      <c r="MET767" s="546"/>
      <c r="MEU767" s="546"/>
      <c r="MEV767" s="546"/>
      <c r="MEW767" s="546"/>
      <c r="MEX767" s="546"/>
      <c r="MEY767" s="546"/>
      <c r="MEZ767" s="546"/>
      <c r="MFA767" s="546"/>
      <c r="MFB767" s="546"/>
      <c r="MFC767" s="546"/>
      <c r="MFD767" s="546"/>
      <c r="MFE767" s="89"/>
      <c r="MFF767" s="89"/>
      <c r="MFG767" s="89"/>
      <c r="MFH767" s="89"/>
      <c r="MFI767" s="89"/>
      <c r="MFJ767" s="546"/>
      <c r="MFK767" s="546"/>
      <c r="MFL767" s="89"/>
      <c r="MFM767" s="89"/>
      <c r="MFN767" s="546"/>
      <c r="MFO767" s="546"/>
      <c r="MFP767" s="89"/>
      <c r="MFQ767" s="89"/>
      <c r="MFR767" s="546"/>
      <c r="MFS767" s="546"/>
      <c r="MFT767" s="546"/>
      <c r="MFU767" s="546"/>
      <c r="MFV767" s="546"/>
      <c r="MFW767" s="546"/>
      <c r="MFX767" s="546"/>
      <c r="MFY767" s="89"/>
      <c r="MFZ767" s="89"/>
      <c r="MGA767" s="546"/>
      <c r="MGB767" s="546"/>
      <c r="MGC767" s="89"/>
      <c r="MGD767" s="89"/>
      <c r="MGE767" s="546"/>
      <c r="MGF767" s="546"/>
      <c r="MGG767" s="546"/>
      <c r="MGH767" s="546"/>
      <c r="MGI767" s="546"/>
      <c r="MGJ767" s="204"/>
      <c r="MGK767" s="108"/>
      <c r="MGL767" s="546"/>
      <c r="MGM767" s="546"/>
      <c r="MGN767" s="546"/>
      <c r="MGO767" s="546"/>
      <c r="MGP767" s="546"/>
      <c r="MGQ767" s="546"/>
      <c r="MGR767" s="546"/>
      <c r="MGS767" s="169"/>
      <c r="MGT767" s="169"/>
      <c r="MGU767" s="169"/>
      <c r="MGV767" s="169"/>
      <c r="MGW767" s="169"/>
      <c r="MGX767" s="169"/>
      <c r="MGY767" s="169"/>
      <c r="MGZ767" s="169"/>
      <c r="MHA767" s="169"/>
      <c r="MHB767" s="169"/>
      <c r="MHC767" s="169"/>
      <c r="MHD767" s="169"/>
      <c r="MHE767" s="169"/>
      <c r="MHF767" s="169"/>
      <c r="MHG767" s="169"/>
      <c r="MHH767" s="169"/>
      <c r="MHI767" s="169"/>
      <c r="MHJ767" s="169"/>
      <c r="MHK767" s="169"/>
      <c r="MHL767" s="169"/>
      <c r="MHM767" s="169"/>
      <c r="MHN767" s="169"/>
      <c r="MHO767" s="169"/>
      <c r="MHP767" s="169"/>
      <c r="MHQ767" s="169"/>
      <c r="MHR767" s="169"/>
      <c r="MHS767" s="169"/>
      <c r="MHT767" s="169"/>
      <c r="MHU767" s="169"/>
      <c r="MHV767" s="169"/>
      <c r="MHW767" s="169"/>
      <c r="MHX767" s="169"/>
      <c r="MHY767" s="169"/>
      <c r="MHZ767" s="169"/>
      <c r="MIA767" s="169"/>
      <c r="MIB767" s="169"/>
      <c r="MIC767" s="169"/>
      <c r="MID767" s="169"/>
      <c r="MIE767" s="169"/>
      <c r="MIF767" s="169"/>
      <c r="MIG767" s="169"/>
      <c r="MIH767" s="169"/>
      <c r="MII767" s="169"/>
      <c r="MIJ767" s="169"/>
      <c r="MIK767" s="546"/>
      <c r="MIL767" s="546"/>
      <c r="MIM767" s="546"/>
      <c r="MIN767" s="546"/>
      <c r="MIO767" s="546"/>
      <c r="MIP767" s="546"/>
      <c r="MIQ767" s="546"/>
      <c r="MIR767" s="546"/>
      <c r="MIS767" s="546"/>
      <c r="MIT767" s="546"/>
      <c r="MIU767" s="546"/>
      <c r="MIV767" s="546"/>
      <c r="MIW767" s="546"/>
      <c r="MIX767" s="546"/>
      <c r="MIY767" s="546"/>
      <c r="MIZ767" s="546"/>
      <c r="MJA767" s="546"/>
      <c r="MJB767" s="546"/>
      <c r="MJC767" s="546"/>
      <c r="MJD767" s="546"/>
      <c r="MJE767" s="546"/>
      <c r="MJF767" s="546"/>
      <c r="MJG767" s="546"/>
      <c r="MJH767" s="546"/>
      <c r="MJI767" s="89"/>
      <c r="MJJ767" s="89"/>
      <c r="MJK767" s="89"/>
      <c r="MJL767" s="89"/>
      <c r="MJM767" s="89"/>
      <c r="MJN767" s="546"/>
      <c r="MJO767" s="546"/>
      <c r="MJP767" s="89"/>
      <c r="MJQ767" s="89"/>
      <c r="MJR767" s="546"/>
      <c r="MJS767" s="546"/>
      <c r="MJT767" s="89"/>
      <c r="MJU767" s="89"/>
      <c r="MJV767" s="546"/>
      <c r="MJW767" s="546"/>
      <c r="MJX767" s="546"/>
      <c r="MJY767" s="546"/>
      <c r="MJZ767" s="546"/>
      <c r="MKA767" s="546"/>
      <c r="MKB767" s="546"/>
      <c r="MKC767" s="89"/>
      <c r="MKD767" s="89"/>
      <c r="MKE767" s="546"/>
      <c r="MKF767" s="546"/>
      <c r="MKG767" s="89"/>
      <c r="MKH767" s="89"/>
      <c r="MKI767" s="546"/>
      <c r="MKJ767" s="546"/>
      <c r="MKK767" s="546"/>
      <c r="MKL767" s="546"/>
      <c r="MKM767" s="546"/>
      <c r="MKN767" s="204"/>
      <c r="MKO767" s="108"/>
      <c r="MKP767" s="546"/>
      <c r="MKQ767" s="546"/>
      <c r="MKR767" s="546"/>
      <c r="MKS767" s="546"/>
      <c r="MKT767" s="546"/>
      <c r="MKU767" s="546"/>
      <c r="MKV767" s="546"/>
      <c r="MKW767" s="169"/>
      <c r="MKX767" s="169"/>
      <c r="MKY767" s="169"/>
      <c r="MKZ767" s="169"/>
      <c r="MLA767" s="169"/>
      <c r="MLB767" s="169"/>
      <c r="MLC767" s="169"/>
      <c r="MLD767" s="169"/>
      <c r="MLE767" s="169"/>
      <c r="MLF767" s="169"/>
      <c r="MLG767" s="169"/>
      <c r="MLH767" s="169"/>
      <c r="MLI767" s="169"/>
      <c r="MLJ767" s="169"/>
      <c r="MLK767" s="169"/>
      <c r="MLL767" s="169"/>
      <c r="MLM767" s="169"/>
      <c r="MLN767" s="169"/>
      <c r="MLO767" s="169"/>
      <c r="MLP767" s="169"/>
      <c r="MLQ767" s="169"/>
      <c r="MLR767" s="169"/>
      <c r="MLS767" s="169"/>
      <c r="MLT767" s="169"/>
      <c r="MLU767" s="169"/>
      <c r="MLV767" s="169"/>
      <c r="MLW767" s="169"/>
      <c r="MLX767" s="169"/>
      <c r="MLY767" s="169"/>
      <c r="MLZ767" s="169"/>
      <c r="MMA767" s="169"/>
      <c r="MMB767" s="169"/>
      <c r="MMC767" s="169"/>
      <c r="MMD767" s="169"/>
      <c r="MME767" s="169"/>
      <c r="MMF767" s="169"/>
      <c r="MMG767" s="169"/>
      <c r="MMH767" s="169"/>
      <c r="MMI767" s="169"/>
      <c r="MMJ767" s="169"/>
      <c r="MMK767" s="169"/>
      <c r="MML767" s="169"/>
      <c r="MMM767" s="169"/>
      <c r="MMN767" s="169"/>
      <c r="MMO767" s="546"/>
      <c r="MMP767" s="546"/>
      <c r="MMQ767" s="546"/>
      <c r="MMR767" s="546"/>
      <c r="MMS767" s="546"/>
      <c r="MMT767" s="546"/>
      <c r="MMU767" s="546"/>
      <c r="MMV767" s="546"/>
      <c r="MMW767" s="546"/>
      <c r="MMX767" s="546"/>
      <c r="MMY767" s="546"/>
      <c r="MMZ767" s="546"/>
      <c r="MNA767" s="546"/>
      <c r="MNB767" s="546"/>
      <c r="MNC767" s="546"/>
      <c r="MND767" s="546"/>
      <c r="MNE767" s="546"/>
      <c r="MNF767" s="546"/>
      <c r="MNG767" s="546"/>
      <c r="MNH767" s="546"/>
      <c r="MNI767" s="546"/>
      <c r="MNJ767" s="546"/>
      <c r="MNK767" s="546"/>
      <c r="MNL767" s="546"/>
      <c r="MNM767" s="89"/>
      <c r="MNN767" s="89"/>
      <c r="MNO767" s="89"/>
      <c r="MNP767" s="89"/>
      <c r="MNQ767" s="89"/>
      <c r="MNR767" s="546"/>
      <c r="MNS767" s="546"/>
      <c r="MNT767" s="89"/>
      <c r="MNU767" s="89"/>
      <c r="MNV767" s="546"/>
      <c r="MNW767" s="546"/>
      <c r="MNX767" s="89"/>
      <c r="MNY767" s="89"/>
      <c r="MNZ767" s="546"/>
      <c r="MOA767" s="546"/>
      <c r="MOB767" s="546"/>
      <c r="MOC767" s="546"/>
      <c r="MOD767" s="546"/>
      <c r="MOE767" s="546"/>
      <c r="MOF767" s="546"/>
      <c r="MOG767" s="89"/>
      <c r="MOH767" s="89"/>
      <c r="MOI767" s="546"/>
      <c r="MOJ767" s="546"/>
      <c r="MOK767" s="89"/>
      <c r="MOL767" s="89"/>
      <c r="MOM767" s="546"/>
      <c r="MON767" s="546"/>
      <c r="MOO767" s="546"/>
      <c r="MOP767" s="546"/>
      <c r="MOQ767" s="546"/>
      <c r="MOR767" s="204"/>
      <c r="MOS767" s="108"/>
      <c r="MOT767" s="546"/>
      <c r="MOU767" s="546"/>
      <c r="MOV767" s="546"/>
      <c r="MOW767" s="546"/>
      <c r="MOX767" s="546"/>
      <c r="MOY767" s="546"/>
      <c r="MOZ767" s="546"/>
      <c r="MPA767" s="169"/>
      <c r="MPB767" s="169"/>
      <c r="MPC767" s="169"/>
      <c r="MPD767" s="169"/>
      <c r="MPE767" s="169"/>
      <c r="MPF767" s="169"/>
      <c r="MPG767" s="169"/>
      <c r="MPH767" s="169"/>
      <c r="MPI767" s="169"/>
      <c r="MPJ767" s="169"/>
      <c r="MPK767" s="169"/>
      <c r="MPL767" s="169"/>
      <c r="MPM767" s="169"/>
      <c r="MPN767" s="169"/>
      <c r="MPO767" s="169"/>
      <c r="MPP767" s="169"/>
      <c r="MPQ767" s="169"/>
      <c r="MPR767" s="169"/>
      <c r="MPS767" s="169"/>
      <c r="MPT767" s="169"/>
      <c r="MPU767" s="169"/>
      <c r="MPV767" s="169"/>
      <c r="MPW767" s="169"/>
      <c r="MPX767" s="169"/>
      <c r="MPY767" s="169"/>
      <c r="MPZ767" s="169"/>
      <c r="MQA767" s="169"/>
      <c r="MQB767" s="169"/>
      <c r="MQC767" s="169"/>
      <c r="MQD767" s="169"/>
      <c r="MQE767" s="169"/>
      <c r="MQF767" s="169"/>
      <c r="MQG767" s="169"/>
      <c r="MQH767" s="169"/>
      <c r="MQI767" s="169"/>
      <c r="MQJ767" s="169"/>
      <c r="MQK767" s="169"/>
      <c r="MQL767" s="169"/>
      <c r="MQM767" s="169"/>
      <c r="MQN767" s="169"/>
      <c r="MQO767" s="169"/>
      <c r="MQP767" s="169"/>
      <c r="MQQ767" s="169"/>
      <c r="MQR767" s="169"/>
      <c r="MQS767" s="546"/>
      <c r="MQT767" s="546"/>
      <c r="MQU767" s="546"/>
      <c r="MQV767" s="546"/>
      <c r="MQW767" s="546"/>
      <c r="MQX767" s="546"/>
      <c r="MQY767" s="546"/>
      <c r="MQZ767" s="546"/>
      <c r="MRA767" s="546"/>
      <c r="MRB767" s="546"/>
      <c r="MRC767" s="546"/>
      <c r="MRD767" s="546"/>
      <c r="MRE767" s="546"/>
      <c r="MRF767" s="546"/>
      <c r="MRG767" s="546"/>
      <c r="MRH767" s="546"/>
      <c r="MRI767" s="546"/>
      <c r="MRJ767" s="546"/>
      <c r="MRK767" s="546"/>
      <c r="MRL767" s="546"/>
      <c r="MRM767" s="546"/>
      <c r="MRN767" s="546"/>
      <c r="MRO767" s="546"/>
      <c r="MRP767" s="546"/>
      <c r="MRQ767" s="89"/>
      <c r="MRR767" s="89"/>
      <c r="MRS767" s="89"/>
      <c r="MRT767" s="89"/>
      <c r="MRU767" s="89"/>
      <c r="MRV767" s="546"/>
      <c r="MRW767" s="546"/>
      <c r="MRX767" s="89"/>
      <c r="MRY767" s="89"/>
      <c r="MRZ767" s="546"/>
      <c r="MSA767" s="546"/>
      <c r="MSB767" s="89"/>
      <c r="MSC767" s="89"/>
      <c r="MSD767" s="546"/>
      <c r="MSE767" s="546"/>
      <c r="MSF767" s="546"/>
      <c r="MSG767" s="546"/>
      <c r="MSH767" s="546"/>
      <c r="MSI767" s="546"/>
      <c r="MSJ767" s="546"/>
      <c r="MSK767" s="89"/>
      <c r="MSL767" s="89"/>
      <c r="MSM767" s="546"/>
      <c r="MSN767" s="546"/>
      <c r="MSO767" s="89"/>
      <c r="MSP767" s="89"/>
      <c r="MSQ767" s="546"/>
      <c r="MSR767" s="546"/>
      <c r="MSS767" s="546"/>
      <c r="MST767" s="546"/>
      <c r="MSU767" s="546"/>
      <c r="MSV767" s="204"/>
      <c r="MSW767" s="108"/>
      <c r="MSX767" s="546"/>
      <c r="MSY767" s="546"/>
      <c r="MSZ767" s="546"/>
      <c r="MTA767" s="546"/>
      <c r="MTB767" s="546"/>
      <c r="MTC767" s="546"/>
      <c r="MTD767" s="546"/>
      <c r="MTE767" s="169"/>
      <c r="MTF767" s="169"/>
      <c r="MTG767" s="169"/>
      <c r="MTH767" s="169"/>
      <c r="MTI767" s="169"/>
      <c r="MTJ767" s="169"/>
      <c r="MTK767" s="169"/>
      <c r="MTL767" s="169"/>
      <c r="MTM767" s="169"/>
      <c r="MTN767" s="169"/>
      <c r="MTO767" s="169"/>
      <c r="MTP767" s="169"/>
      <c r="MTQ767" s="169"/>
      <c r="MTR767" s="169"/>
      <c r="MTS767" s="169"/>
      <c r="MTT767" s="169"/>
      <c r="MTU767" s="169"/>
      <c r="MTV767" s="169"/>
      <c r="MTW767" s="169"/>
      <c r="MTX767" s="169"/>
      <c r="MTY767" s="169"/>
      <c r="MTZ767" s="169"/>
      <c r="MUA767" s="169"/>
      <c r="MUB767" s="169"/>
      <c r="MUC767" s="169"/>
      <c r="MUD767" s="169"/>
      <c r="MUE767" s="169"/>
      <c r="MUF767" s="169"/>
      <c r="MUG767" s="169"/>
      <c r="MUH767" s="169"/>
      <c r="MUI767" s="169"/>
      <c r="MUJ767" s="169"/>
      <c r="MUK767" s="169"/>
      <c r="MUL767" s="169"/>
      <c r="MUM767" s="169"/>
      <c r="MUN767" s="169"/>
      <c r="MUO767" s="169"/>
      <c r="MUP767" s="169"/>
      <c r="MUQ767" s="169"/>
      <c r="MUR767" s="169"/>
      <c r="MUS767" s="169"/>
      <c r="MUT767" s="169"/>
      <c r="MUU767" s="169"/>
      <c r="MUV767" s="169"/>
      <c r="MUW767" s="546"/>
      <c r="MUX767" s="546"/>
      <c r="MUY767" s="546"/>
      <c r="MUZ767" s="546"/>
      <c r="MVA767" s="546"/>
      <c r="MVB767" s="546"/>
      <c r="MVC767" s="546"/>
      <c r="MVD767" s="546"/>
      <c r="MVE767" s="546"/>
      <c r="MVF767" s="546"/>
      <c r="MVG767" s="546"/>
      <c r="MVH767" s="546"/>
      <c r="MVI767" s="546"/>
      <c r="MVJ767" s="546"/>
      <c r="MVK767" s="546"/>
      <c r="MVL767" s="546"/>
      <c r="MVM767" s="546"/>
      <c r="MVN767" s="546"/>
      <c r="MVO767" s="546"/>
      <c r="MVP767" s="546"/>
      <c r="MVQ767" s="546"/>
      <c r="MVR767" s="546"/>
      <c r="MVS767" s="546"/>
      <c r="MVT767" s="546"/>
      <c r="MVU767" s="89"/>
      <c r="MVV767" s="89"/>
      <c r="MVW767" s="89"/>
      <c r="MVX767" s="89"/>
      <c r="MVY767" s="89"/>
      <c r="MVZ767" s="546"/>
      <c r="MWA767" s="546"/>
      <c r="MWB767" s="89"/>
      <c r="MWC767" s="89"/>
      <c r="MWD767" s="546"/>
      <c r="MWE767" s="546"/>
      <c r="MWF767" s="89"/>
      <c r="MWG767" s="89"/>
      <c r="MWH767" s="546"/>
      <c r="MWI767" s="546"/>
      <c r="MWJ767" s="546"/>
      <c r="MWK767" s="546"/>
      <c r="MWL767" s="546"/>
      <c r="MWM767" s="546"/>
      <c r="MWN767" s="546"/>
      <c r="MWO767" s="89"/>
      <c r="MWP767" s="89"/>
      <c r="MWQ767" s="546"/>
      <c r="MWR767" s="546"/>
      <c r="MWS767" s="89"/>
      <c r="MWT767" s="89"/>
      <c r="MWU767" s="546"/>
      <c r="MWV767" s="546"/>
      <c r="MWW767" s="546"/>
      <c r="MWX767" s="546"/>
      <c r="MWY767" s="546"/>
      <c r="MWZ767" s="204"/>
      <c r="MXA767" s="108"/>
      <c r="MXB767" s="546"/>
      <c r="MXC767" s="546"/>
      <c r="MXD767" s="546"/>
      <c r="MXE767" s="546"/>
      <c r="MXF767" s="546"/>
      <c r="MXG767" s="546"/>
      <c r="MXH767" s="546"/>
      <c r="MXI767" s="169"/>
      <c r="MXJ767" s="169"/>
      <c r="MXK767" s="169"/>
      <c r="MXL767" s="169"/>
      <c r="MXM767" s="169"/>
      <c r="MXN767" s="169"/>
      <c r="MXO767" s="169"/>
      <c r="MXP767" s="169"/>
      <c r="MXQ767" s="169"/>
      <c r="MXR767" s="169"/>
      <c r="MXS767" s="169"/>
      <c r="MXT767" s="169"/>
      <c r="MXU767" s="169"/>
      <c r="MXV767" s="169"/>
      <c r="MXW767" s="169"/>
      <c r="MXX767" s="169"/>
      <c r="MXY767" s="169"/>
      <c r="MXZ767" s="169"/>
      <c r="MYA767" s="169"/>
      <c r="MYB767" s="169"/>
      <c r="MYC767" s="169"/>
      <c r="MYD767" s="169"/>
      <c r="MYE767" s="169"/>
      <c r="MYF767" s="169"/>
      <c r="MYG767" s="169"/>
      <c r="MYH767" s="169"/>
      <c r="MYI767" s="169"/>
      <c r="MYJ767" s="169"/>
      <c r="MYK767" s="169"/>
      <c r="MYL767" s="169"/>
      <c r="MYM767" s="169"/>
      <c r="MYN767" s="169"/>
      <c r="MYO767" s="169"/>
      <c r="MYP767" s="169"/>
      <c r="MYQ767" s="169"/>
      <c r="MYR767" s="169"/>
      <c r="MYS767" s="169"/>
      <c r="MYT767" s="169"/>
      <c r="MYU767" s="169"/>
      <c r="MYV767" s="169"/>
      <c r="MYW767" s="169"/>
      <c r="MYX767" s="169"/>
      <c r="MYY767" s="169"/>
      <c r="MYZ767" s="169"/>
      <c r="MZA767" s="546"/>
      <c r="MZB767" s="546"/>
      <c r="MZC767" s="546"/>
      <c r="MZD767" s="546"/>
      <c r="MZE767" s="546"/>
      <c r="MZF767" s="546"/>
      <c r="MZG767" s="546"/>
      <c r="MZH767" s="546"/>
      <c r="MZI767" s="546"/>
      <c r="MZJ767" s="546"/>
      <c r="MZK767" s="546"/>
      <c r="MZL767" s="546"/>
      <c r="MZM767" s="546"/>
      <c r="MZN767" s="546"/>
      <c r="MZO767" s="546"/>
      <c r="MZP767" s="546"/>
      <c r="MZQ767" s="546"/>
      <c r="MZR767" s="546"/>
      <c r="MZS767" s="546"/>
      <c r="MZT767" s="546"/>
      <c r="MZU767" s="546"/>
      <c r="MZV767" s="546"/>
      <c r="MZW767" s="546"/>
      <c r="MZX767" s="546"/>
      <c r="MZY767" s="89"/>
      <c r="MZZ767" s="89"/>
      <c r="NAA767" s="89"/>
      <c r="NAB767" s="89"/>
      <c r="NAC767" s="89"/>
      <c r="NAD767" s="546"/>
      <c r="NAE767" s="546"/>
      <c r="NAF767" s="89"/>
      <c r="NAG767" s="89"/>
      <c r="NAH767" s="546"/>
      <c r="NAI767" s="546"/>
      <c r="NAJ767" s="89"/>
      <c r="NAK767" s="89"/>
      <c r="NAL767" s="546"/>
      <c r="NAM767" s="546"/>
      <c r="NAN767" s="546"/>
      <c r="NAO767" s="546"/>
      <c r="NAP767" s="546"/>
      <c r="NAQ767" s="546"/>
      <c r="NAR767" s="546"/>
      <c r="NAS767" s="89"/>
      <c r="NAT767" s="89"/>
      <c r="NAU767" s="546"/>
      <c r="NAV767" s="546"/>
      <c r="NAW767" s="89"/>
      <c r="NAX767" s="89"/>
      <c r="NAY767" s="546"/>
      <c r="NAZ767" s="546"/>
      <c r="NBA767" s="546"/>
      <c r="NBB767" s="546"/>
      <c r="NBC767" s="546"/>
      <c r="NBD767" s="204"/>
      <c r="NBE767" s="108"/>
      <c r="NBF767" s="546"/>
      <c r="NBG767" s="546"/>
      <c r="NBH767" s="546"/>
      <c r="NBI767" s="546"/>
      <c r="NBJ767" s="546"/>
      <c r="NBK767" s="546"/>
      <c r="NBL767" s="546"/>
      <c r="NBM767" s="169"/>
      <c r="NBN767" s="169"/>
      <c r="NBO767" s="169"/>
      <c r="NBP767" s="169"/>
      <c r="NBQ767" s="169"/>
      <c r="NBR767" s="169"/>
      <c r="NBS767" s="169"/>
      <c r="NBT767" s="169"/>
      <c r="NBU767" s="169"/>
      <c r="NBV767" s="169"/>
      <c r="NBW767" s="169"/>
      <c r="NBX767" s="169"/>
      <c r="NBY767" s="169"/>
      <c r="NBZ767" s="169"/>
      <c r="NCA767" s="169"/>
      <c r="NCB767" s="169"/>
      <c r="NCC767" s="169"/>
      <c r="NCD767" s="169"/>
      <c r="NCE767" s="169"/>
      <c r="NCF767" s="169"/>
      <c r="NCG767" s="169"/>
      <c r="NCH767" s="169"/>
      <c r="NCI767" s="169"/>
      <c r="NCJ767" s="169"/>
      <c r="NCK767" s="169"/>
      <c r="NCL767" s="169"/>
      <c r="NCM767" s="169"/>
      <c r="NCN767" s="169"/>
      <c r="NCO767" s="169"/>
      <c r="NCP767" s="169"/>
      <c r="NCQ767" s="169"/>
      <c r="NCR767" s="169"/>
      <c r="NCS767" s="169"/>
      <c r="NCT767" s="169"/>
      <c r="NCU767" s="169"/>
      <c r="NCV767" s="169"/>
      <c r="NCW767" s="169"/>
      <c r="NCX767" s="169"/>
      <c r="NCY767" s="169"/>
      <c r="NCZ767" s="169"/>
      <c r="NDA767" s="169"/>
      <c r="NDB767" s="169"/>
      <c r="NDC767" s="169"/>
      <c r="NDD767" s="169"/>
      <c r="NDE767" s="546"/>
      <c r="NDF767" s="546"/>
      <c r="NDG767" s="546"/>
      <c r="NDH767" s="546"/>
      <c r="NDI767" s="546"/>
      <c r="NDJ767" s="546"/>
      <c r="NDK767" s="546"/>
      <c r="NDL767" s="546"/>
      <c r="NDM767" s="546"/>
      <c r="NDN767" s="546"/>
      <c r="NDO767" s="546"/>
      <c r="NDP767" s="546"/>
      <c r="NDQ767" s="546"/>
      <c r="NDR767" s="546"/>
      <c r="NDS767" s="546"/>
      <c r="NDT767" s="546"/>
      <c r="NDU767" s="546"/>
      <c r="NDV767" s="546"/>
      <c r="NDW767" s="546"/>
      <c r="NDX767" s="546"/>
      <c r="NDY767" s="546"/>
      <c r="NDZ767" s="546"/>
      <c r="NEA767" s="546"/>
      <c r="NEB767" s="546"/>
      <c r="NEC767" s="89"/>
      <c r="NED767" s="89"/>
      <c r="NEE767" s="89"/>
      <c r="NEF767" s="89"/>
      <c r="NEG767" s="89"/>
      <c r="NEH767" s="546"/>
      <c r="NEI767" s="546"/>
      <c r="NEJ767" s="89"/>
      <c r="NEK767" s="89"/>
      <c r="NEL767" s="546"/>
      <c r="NEM767" s="546"/>
      <c r="NEN767" s="89"/>
      <c r="NEO767" s="89"/>
      <c r="NEP767" s="546"/>
      <c r="NEQ767" s="546"/>
      <c r="NER767" s="546"/>
      <c r="NES767" s="546"/>
      <c r="NET767" s="546"/>
      <c r="NEU767" s="546"/>
      <c r="NEV767" s="546"/>
      <c r="NEW767" s="89"/>
      <c r="NEX767" s="89"/>
      <c r="NEY767" s="546"/>
      <c r="NEZ767" s="546"/>
      <c r="NFA767" s="89"/>
      <c r="NFB767" s="89"/>
      <c r="NFC767" s="546"/>
      <c r="NFD767" s="546"/>
      <c r="NFE767" s="546"/>
      <c r="NFF767" s="546"/>
      <c r="NFG767" s="546"/>
      <c r="NFH767" s="204"/>
      <c r="NFI767" s="108"/>
      <c r="NFJ767" s="546"/>
      <c r="NFK767" s="546"/>
      <c r="NFL767" s="546"/>
      <c r="NFM767" s="546"/>
      <c r="NFN767" s="546"/>
      <c r="NFO767" s="546"/>
      <c r="NFP767" s="546"/>
      <c r="NFQ767" s="169"/>
      <c r="NFR767" s="169"/>
      <c r="NFS767" s="169"/>
      <c r="NFT767" s="169"/>
      <c r="NFU767" s="169"/>
      <c r="NFV767" s="169"/>
      <c r="NFW767" s="169"/>
      <c r="NFX767" s="169"/>
      <c r="NFY767" s="169"/>
      <c r="NFZ767" s="169"/>
      <c r="NGA767" s="169"/>
      <c r="NGB767" s="169"/>
      <c r="NGC767" s="169"/>
      <c r="NGD767" s="169"/>
      <c r="NGE767" s="169"/>
      <c r="NGF767" s="169"/>
      <c r="NGG767" s="169"/>
      <c r="NGH767" s="169"/>
      <c r="NGI767" s="169"/>
      <c r="NGJ767" s="169"/>
      <c r="NGK767" s="169"/>
      <c r="NGL767" s="169"/>
      <c r="NGM767" s="169"/>
      <c r="NGN767" s="169"/>
      <c r="NGO767" s="169"/>
      <c r="NGP767" s="169"/>
      <c r="NGQ767" s="169"/>
      <c r="NGR767" s="169"/>
      <c r="NGS767" s="169"/>
      <c r="NGT767" s="169"/>
      <c r="NGU767" s="169"/>
      <c r="NGV767" s="169"/>
      <c r="NGW767" s="169"/>
      <c r="NGX767" s="169"/>
      <c r="NGY767" s="169"/>
      <c r="NGZ767" s="169"/>
      <c r="NHA767" s="169"/>
      <c r="NHB767" s="169"/>
      <c r="NHC767" s="169"/>
      <c r="NHD767" s="169"/>
      <c r="NHE767" s="169"/>
      <c r="NHF767" s="169"/>
      <c r="NHG767" s="169"/>
      <c r="NHH767" s="169"/>
      <c r="NHI767" s="546"/>
      <c r="NHJ767" s="546"/>
      <c r="NHK767" s="546"/>
      <c r="NHL767" s="546"/>
      <c r="NHM767" s="546"/>
      <c r="NHN767" s="546"/>
      <c r="NHO767" s="546"/>
      <c r="NHP767" s="546"/>
      <c r="NHQ767" s="546"/>
      <c r="NHR767" s="546"/>
      <c r="NHS767" s="546"/>
      <c r="NHT767" s="546"/>
      <c r="NHU767" s="546"/>
      <c r="NHV767" s="546"/>
      <c r="NHW767" s="546"/>
      <c r="NHX767" s="546"/>
      <c r="NHY767" s="546"/>
      <c r="NHZ767" s="546"/>
      <c r="NIA767" s="546"/>
      <c r="NIB767" s="546"/>
      <c r="NIC767" s="546"/>
      <c r="NID767" s="546"/>
      <c r="NIE767" s="546"/>
      <c r="NIF767" s="546"/>
      <c r="NIG767" s="89"/>
      <c r="NIH767" s="89"/>
      <c r="NII767" s="89"/>
      <c r="NIJ767" s="89"/>
      <c r="NIK767" s="89"/>
      <c r="NIL767" s="546"/>
      <c r="NIM767" s="546"/>
      <c r="NIN767" s="89"/>
      <c r="NIO767" s="89"/>
      <c r="NIP767" s="546"/>
      <c r="NIQ767" s="546"/>
      <c r="NIR767" s="89"/>
      <c r="NIS767" s="89"/>
      <c r="NIT767" s="546"/>
      <c r="NIU767" s="546"/>
      <c r="NIV767" s="546"/>
      <c r="NIW767" s="546"/>
      <c r="NIX767" s="546"/>
      <c r="NIY767" s="546"/>
      <c r="NIZ767" s="546"/>
      <c r="NJA767" s="89"/>
      <c r="NJB767" s="89"/>
      <c r="NJC767" s="546"/>
      <c r="NJD767" s="546"/>
      <c r="NJE767" s="89"/>
      <c r="NJF767" s="89"/>
      <c r="NJG767" s="546"/>
      <c r="NJH767" s="546"/>
      <c r="NJI767" s="546"/>
      <c r="NJJ767" s="546"/>
      <c r="NJK767" s="546"/>
      <c r="NJL767" s="204"/>
      <c r="NJM767" s="108"/>
      <c r="NJN767" s="546"/>
      <c r="NJO767" s="546"/>
      <c r="NJP767" s="546"/>
      <c r="NJQ767" s="546"/>
      <c r="NJR767" s="546"/>
      <c r="NJS767" s="546"/>
      <c r="NJT767" s="546"/>
      <c r="NJU767" s="169"/>
      <c r="NJV767" s="169"/>
      <c r="NJW767" s="169"/>
      <c r="NJX767" s="169"/>
      <c r="NJY767" s="169"/>
      <c r="NJZ767" s="169"/>
      <c r="NKA767" s="169"/>
      <c r="NKB767" s="169"/>
      <c r="NKC767" s="169"/>
      <c r="NKD767" s="169"/>
      <c r="NKE767" s="169"/>
      <c r="NKF767" s="169"/>
      <c r="NKG767" s="169"/>
      <c r="NKH767" s="169"/>
      <c r="NKI767" s="169"/>
      <c r="NKJ767" s="169"/>
      <c r="NKK767" s="169"/>
      <c r="NKL767" s="169"/>
      <c r="NKM767" s="169"/>
      <c r="NKN767" s="169"/>
      <c r="NKO767" s="169"/>
      <c r="NKP767" s="169"/>
      <c r="NKQ767" s="169"/>
      <c r="NKR767" s="169"/>
      <c r="NKS767" s="169"/>
      <c r="NKT767" s="169"/>
      <c r="NKU767" s="169"/>
      <c r="NKV767" s="169"/>
      <c r="NKW767" s="169"/>
      <c r="NKX767" s="169"/>
      <c r="NKY767" s="169"/>
      <c r="NKZ767" s="169"/>
      <c r="NLA767" s="169"/>
      <c r="NLB767" s="169"/>
      <c r="NLC767" s="169"/>
      <c r="NLD767" s="169"/>
      <c r="NLE767" s="169"/>
      <c r="NLF767" s="169"/>
      <c r="NLG767" s="169"/>
      <c r="NLH767" s="169"/>
      <c r="NLI767" s="169"/>
      <c r="NLJ767" s="169"/>
      <c r="NLK767" s="169"/>
      <c r="NLL767" s="169"/>
      <c r="NLM767" s="546"/>
      <c r="NLN767" s="546"/>
      <c r="NLO767" s="546"/>
      <c r="NLP767" s="546"/>
      <c r="NLQ767" s="546"/>
      <c r="NLR767" s="546"/>
      <c r="NLS767" s="546"/>
      <c r="NLT767" s="546"/>
      <c r="NLU767" s="546"/>
      <c r="NLV767" s="546"/>
      <c r="NLW767" s="546"/>
      <c r="NLX767" s="546"/>
      <c r="NLY767" s="546"/>
      <c r="NLZ767" s="546"/>
      <c r="NMA767" s="546"/>
      <c r="NMB767" s="546"/>
      <c r="NMC767" s="546"/>
      <c r="NMD767" s="546"/>
      <c r="NME767" s="546"/>
      <c r="NMF767" s="546"/>
      <c r="NMG767" s="546"/>
      <c r="NMH767" s="546"/>
      <c r="NMI767" s="546"/>
      <c r="NMJ767" s="546"/>
      <c r="NMK767" s="89"/>
      <c r="NML767" s="89"/>
      <c r="NMM767" s="89"/>
      <c r="NMN767" s="89"/>
      <c r="NMO767" s="89"/>
      <c r="NMP767" s="546"/>
      <c r="NMQ767" s="546"/>
      <c r="NMR767" s="89"/>
      <c r="NMS767" s="89"/>
      <c r="NMT767" s="546"/>
      <c r="NMU767" s="546"/>
      <c r="NMV767" s="89"/>
      <c r="NMW767" s="89"/>
      <c r="NMX767" s="546"/>
      <c r="NMY767" s="546"/>
      <c r="NMZ767" s="546"/>
      <c r="NNA767" s="546"/>
      <c r="NNB767" s="546"/>
      <c r="NNC767" s="546"/>
      <c r="NND767" s="546"/>
      <c r="NNE767" s="89"/>
      <c r="NNF767" s="89"/>
      <c r="NNG767" s="546"/>
      <c r="NNH767" s="546"/>
      <c r="NNI767" s="89"/>
      <c r="NNJ767" s="89"/>
      <c r="NNK767" s="546"/>
      <c r="NNL767" s="546"/>
      <c r="NNM767" s="546"/>
      <c r="NNN767" s="546"/>
      <c r="NNO767" s="546"/>
      <c r="NNP767" s="204"/>
      <c r="NNQ767" s="108"/>
      <c r="NNR767" s="546"/>
      <c r="NNS767" s="546"/>
      <c r="NNT767" s="546"/>
      <c r="NNU767" s="546"/>
      <c r="NNV767" s="546"/>
      <c r="NNW767" s="546"/>
      <c r="NNX767" s="546"/>
      <c r="NNY767" s="169"/>
      <c r="NNZ767" s="169"/>
      <c r="NOA767" s="169"/>
      <c r="NOB767" s="169"/>
      <c r="NOC767" s="169"/>
      <c r="NOD767" s="169"/>
      <c r="NOE767" s="169"/>
      <c r="NOF767" s="169"/>
      <c r="NOG767" s="169"/>
      <c r="NOH767" s="169"/>
      <c r="NOI767" s="169"/>
      <c r="NOJ767" s="169"/>
      <c r="NOK767" s="169"/>
      <c r="NOL767" s="169"/>
      <c r="NOM767" s="169"/>
      <c r="NON767" s="169"/>
      <c r="NOO767" s="169"/>
      <c r="NOP767" s="169"/>
      <c r="NOQ767" s="169"/>
      <c r="NOR767" s="169"/>
      <c r="NOS767" s="169"/>
      <c r="NOT767" s="169"/>
      <c r="NOU767" s="169"/>
      <c r="NOV767" s="169"/>
      <c r="NOW767" s="169"/>
      <c r="NOX767" s="169"/>
      <c r="NOY767" s="169"/>
      <c r="NOZ767" s="169"/>
      <c r="NPA767" s="169"/>
      <c r="NPB767" s="169"/>
      <c r="NPC767" s="169"/>
      <c r="NPD767" s="169"/>
      <c r="NPE767" s="169"/>
      <c r="NPF767" s="169"/>
      <c r="NPG767" s="169"/>
      <c r="NPH767" s="169"/>
      <c r="NPI767" s="169"/>
      <c r="NPJ767" s="169"/>
      <c r="NPK767" s="169"/>
      <c r="NPL767" s="169"/>
      <c r="NPM767" s="169"/>
      <c r="NPN767" s="169"/>
      <c r="NPO767" s="169"/>
      <c r="NPP767" s="169"/>
      <c r="NPQ767" s="546"/>
      <c r="NPR767" s="546"/>
      <c r="NPS767" s="546"/>
      <c r="NPT767" s="546"/>
      <c r="NPU767" s="546"/>
      <c r="NPV767" s="546"/>
      <c r="NPW767" s="546"/>
      <c r="NPX767" s="546"/>
      <c r="NPY767" s="546"/>
      <c r="NPZ767" s="546"/>
      <c r="NQA767" s="546"/>
      <c r="NQB767" s="546"/>
      <c r="NQC767" s="546"/>
      <c r="NQD767" s="546"/>
      <c r="NQE767" s="546"/>
      <c r="NQF767" s="546"/>
      <c r="NQG767" s="546"/>
      <c r="NQH767" s="546"/>
      <c r="NQI767" s="546"/>
      <c r="NQJ767" s="546"/>
      <c r="NQK767" s="546"/>
      <c r="NQL767" s="546"/>
      <c r="NQM767" s="546"/>
      <c r="NQN767" s="546"/>
      <c r="NQO767" s="89"/>
      <c r="NQP767" s="89"/>
      <c r="NQQ767" s="89"/>
      <c r="NQR767" s="89"/>
      <c r="NQS767" s="89"/>
      <c r="NQT767" s="546"/>
      <c r="NQU767" s="546"/>
      <c r="NQV767" s="89"/>
      <c r="NQW767" s="89"/>
      <c r="NQX767" s="546"/>
      <c r="NQY767" s="546"/>
      <c r="NQZ767" s="89"/>
      <c r="NRA767" s="89"/>
      <c r="NRB767" s="546"/>
      <c r="NRC767" s="546"/>
      <c r="NRD767" s="546"/>
      <c r="NRE767" s="546"/>
      <c r="NRF767" s="546"/>
      <c r="NRG767" s="546"/>
      <c r="NRH767" s="546"/>
      <c r="NRI767" s="89"/>
      <c r="NRJ767" s="89"/>
      <c r="NRK767" s="546"/>
      <c r="NRL767" s="546"/>
      <c r="NRM767" s="89"/>
      <c r="NRN767" s="89"/>
      <c r="NRO767" s="546"/>
      <c r="NRP767" s="546"/>
      <c r="NRQ767" s="546"/>
      <c r="NRR767" s="546"/>
      <c r="NRS767" s="546"/>
      <c r="NRT767" s="204"/>
      <c r="NRU767" s="108"/>
      <c r="NRV767" s="546"/>
      <c r="NRW767" s="546"/>
      <c r="NRX767" s="546"/>
      <c r="NRY767" s="546"/>
      <c r="NRZ767" s="546"/>
      <c r="NSA767" s="546"/>
      <c r="NSB767" s="546"/>
      <c r="NSC767" s="169"/>
      <c r="NSD767" s="169"/>
      <c r="NSE767" s="169"/>
      <c r="NSF767" s="169"/>
      <c r="NSG767" s="169"/>
      <c r="NSH767" s="169"/>
      <c r="NSI767" s="169"/>
      <c r="NSJ767" s="169"/>
      <c r="NSK767" s="169"/>
      <c r="NSL767" s="169"/>
      <c r="NSM767" s="169"/>
      <c r="NSN767" s="169"/>
      <c r="NSO767" s="169"/>
      <c r="NSP767" s="169"/>
      <c r="NSQ767" s="169"/>
      <c r="NSR767" s="169"/>
      <c r="NSS767" s="169"/>
      <c r="NST767" s="169"/>
      <c r="NSU767" s="169"/>
      <c r="NSV767" s="169"/>
      <c r="NSW767" s="169"/>
      <c r="NSX767" s="169"/>
      <c r="NSY767" s="169"/>
      <c r="NSZ767" s="169"/>
      <c r="NTA767" s="169"/>
      <c r="NTB767" s="169"/>
      <c r="NTC767" s="169"/>
      <c r="NTD767" s="169"/>
      <c r="NTE767" s="169"/>
      <c r="NTF767" s="169"/>
      <c r="NTG767" s="169"/>
      <c r="NTH767" s="169"/>
      <c r="NTI767" s="169"/>
      <c r="NTJ767" s="169"/>
      <c r="NTK767" s="169"/>
      <c r="NTL767" s="169"/>
      <c r="NTM767" s="169"/>
      <c r="NTN767" s="169"/>
      <c r="NTO767" s="169"/>
      <c r="NTP767" s="169"/>
      <c r="NTQ767" s="169"/>
      <c r="NTR767" s="169"/>
      <c r="NTS767" s="169"/>
      <c r="NTT767" s="169"/>
      <c r="NTU767" s="546"/>
      <c r="NTV767" s="546"/>
      <c r="NTW767" s="546"/>
      <c r="NTX767" s="546"/>
      <c r="NTY767" s="546"/>
      <c r="NTZ767" s="546"/>
      <c r="NUA767" s="546"/>
      <c r="NUB767" s="546"/>
      <c r="NUC767" s="546"/>
      <c r="NUD767" s="546"/>
      <c r="NUE767" s="546"/>
      <c r="NUF767" s="546"/>
      <c r="NUG767" s="546"/>
      <c r="NUH767" s="546"/>
      <c r="NUI767" s="546"/>
      <c r="NUJ767" s="546"/>
      <c r="NUK767" s="546"/>
      <c r="NUL767" s="546"/>
      <c r="NUM767" s="546"/>
      <c r="NUN767" s="546"/>
      <c r="NUO767" s="546"/>
      <c r="NUP767" s="546"/>
      <c r="NUQ767" s="546"/>
      <c r="NUR767" s="546"/>
      <c r="NUS767" s="89"/>
      <c r="NUT767" s="89"/>
      <c r="NUU767" s="89"/>
      <c r="NUV767" s="89"/>
      <c r="NUW767" s="89"/>
      <c r="NUX767" s="546"/>
      <c r="NUY767" s="546"/>
      <c r="NUZ767" s="89"/>
      <c r="NVA767" s="89"/>
      <c r="NVB767" s="546"/>
      <c r="NVC767" s="546"/>
      <c r="NVD767" s="89"/>
      <c r="NVE767" s="89"/>
      <c r="NVF767" s="546"/>
      <c r="NVG767" s="546"/>
      <c r="NVH767" s="546"/>
      <c r="NVI767" s="546"/>
      <c r="NVJ767" s="546"/>
      <c r="NVK767" s="546"/>
      <c r="NVL767" s="546"/>
      <c r="NVM767" s="89"/>
      <c r="NVN767" s="89"/>
      <c r="NVO767" s="546"/>
      <c r="NVP767" s="546"/>
      <c r="NVQ767" s="89"/>
      <c r="NVR767" s="89"/>
      <c r="NVS767" s="546"/>
      <c r="NVT767" s="546"/>
      <c r="NVU767" s="546"/>
      <c r="NVV767" s="546"/>
      <c r="NVW767" s="546"/>
      <c r="NVX767" s="204"/>
      <c r="NVY767" s="108"/>
      <c r="NVZ767" s="546"/>
      <c r="NWA767" s="546"/>
      <c r="NWB767" s="546"/>
      <c r="NWC767" s="546"/>
      <c r="NWD767" s="546"/>
      <c r="NWE767" s="546"/>
      <c r="NWF767" s="546"/>
      <c r="NWG767" s="169"/>
      <c r="NWH767" s="169"/>
      <c r="NWI767" s="169"/>
      <c r="NWJ767" s="169"/>
      <c r="NWK767" s="169"/>
      <c r="NWL767" s="169"/>
      <c r="NWM767" s="169"/>
      <c r="NWN767" s="169"/>
      <c r="NWO767" s="169"/>
      <c r="NWP767" s="169"/>
      <c r="NWQ767" s="169"/>
      <c r="NWR767" s="169"/>
      <c r="NWS767" s="169"/>
      <c r="NWT767" s="169"/>
      <c r="NWU767" s="169"/>
      <c r="NWV767" s="169"/>
      <c r="NWW767" s="169"/>
      <c r="NWX767" s="169"/>
      <c r="NWY767" s="169"/>
      <c r="NWZ767" s="169"/>
      <c r="NXA767" s="169"/>
      <c r="NXB767" s="169"/>
      <c r="NXC767" s="169"/>
      <c r="NXD767" s="169"/>
      <c r="NXE767" s="169"/>
      <c r="NXF767" s="169"/>
      <c r="NXG767" s="169"/>
      <c r="NXH767" s="169"/>
      <c r="NXI767" s="169"/>
      <c r="NXJ767" s="169"/>
      <c r="NXK767" s="169"/>
      <c r="NXL767" s="169"/>
      <c r="NXM767" s="169"/>
      <c r="NXN767" s="169"/>
      <c r="NXO767" s="169"/>
      <c r="NXP767" s="169"/>
      <c r="NXQ767" s="169"/>
      <c r="NXR767" s="169"/>
      <c r="NXS767" s="169"/>
      <c r="NXT767" s="169"/>
      <c r="NXU767" s="169"/>
      <c r="NXV767" s="169"/>
      <c r="NXW767" s="169"/>
      <c r="NXX767" s="169"/>
      <c r="NXY767" s="546"/>
      <c r="NXZ767" s="546"/>
      <c r="NYA767" s="546"/>
      <c r="NYB767" s="546"/>
      <c r="NYC767" s="546"/>
      <c r="NYD767" s="546"/>
      <c r="NYE767" s="546"/>
      <c r="NYF767" s="546"/>
      <c r="NYG767" s="546"/>
      <c r="NYH767" s="546"/>
      <c r="NYI767" s="546"/>
      <c r="NYJ767" s="546"/>
      <c r="NYK767" s="546"/>
      <c r="NYL767" s="546"/>
      <c r="NYM767" s="546"/>
      <c r="NYN767" s="546"/>
      <c r="NYO767" s="546"/>
      <c r="NYP767" s="546"/>
      <c r="NYQ767" s="546"/>
      <c r="NYR767" s="546"/>
      <c r="NYS767" s="546"/>
      <c r="NYT767" s="546"/>
      <c r="NYU767" s="546"/>
      <c r="NYV767" s="546"/>
      <c r="NYW767" s="89"/>
      <c r="NYX767" s="89"/>
      <c r="NYY767" s="89"/>
      <c r="NYZ767" s="89"/>
      <c r="NZA767" s="89"/>
      <c r="NZB767" s="546"/>
      <c r="NZC767" s="546"/>
      <c r="NZD767" s="89"/>
      <c r="NZE767" s="89"/>
      <c r="NZF767" s="546"/>
      <c r="NZG767" s="546"/>
      <c r="NZH767" s="89"/>
      <c r="NZI767" s="89"/>
      <c r="NZJ767" s="546"/>
      <c r="NZK767" s="546"/>
      <c r="NZL767" s="546"/>
      <c r="NZM767" s="546"/>
      <c r="NZN767" s="546"/>
      <c r="NZO767" s="546"/>
      <c r="NZP767" s="546"/>
      <c r="NZQ767" s="89"/>
      <c r="NZR767" s="89"/>
      <c r="NZS767" s="546"/>
      <c r="NZT767" s="546"/>
      <c r="NZU767" s="89"/>
      <c r="NZV767" s="89"/>
      <c r="NZW767" s="546"/>
      <c r="NZX767" s="546"/>
      <c r="NZY767" s="546"/>
      <c r="NZZ767" s="546"/>
      <c r="OAA767" s="546"/>
      <c r="OAB767" s="204"/>
      <c r="OAC767" s="108"/>
      <c r="OAD767" s="546"/>
      <c r="OAE767" s="546"/>
      <c r="OAF767" s="546"/>
      <c r="OAG767" s="546"/>
      <c r="OAH767" s="546"/>
      <c r="OAI767" s="546"/>
      <c r="OAJ767" s="546"/>
      <c r="OAK767" s="169"/>
      <c r="OAL767" s="169"/>
      <c r="OAM767" s="169"/>
      <c r="OAN767" s="169"/>
      <c r="OAO767" s="169"/>
      <c r="OAP767" s="169"/>
      <c r="OAQ767" s="169"/>
      <c r="OAR767" s="169"/>
      <c r="OAS767" s="169"/>
      <c r="OAT767" s="169"/>
      <c r="OAU767" s="169"/>
      <c r="OAV767" s="169"/>
      <c r="OAW767" s="169"/>
      <c r="OAX767" s="169"/>
      <c r="OAY767" s="169"/>
      <c r="OAZ767" s="169"/>
      <c r="OBA767" s="169"/>
      <c r="OBB767" s="169"/>
      <c r="OBC767" s="169"/>
      <c r="OBD767" s="169"/>
      <c r="OBE767" s="169"/>
      <c r="OBF767" s="169"/>
      <c r="OBG767" s="169"/>
      <c r="OBH767" s="169"/>
      <c r="OBI767" s="169"/>
      <c r="OBJ767" s="169"/>
      <c r="OBK767" s="169"/>
      <c r="OBL767" s="169"/>
      <c r="OBM767" s="169"/>
      <c r="OBN767" s="169"/>
      <c r="OBO767" s="169"/>
      <c r="OBP767" s="169"/>
      <c r="OBQ767" s="169"/>
      <c r="OBR767" s="169"/>
      <c r="OBS767" s="169"/>
      <c r="OBT767" s="169"/>
      <c r="OBU767" s="169"/>
      <c r="OBV767" s="169"/>
      <c r="OBW767" s="169"/>
      <c r="OBX767" s="169"/>
      <c r="OBY767" s="169"/>
      <c r="OBZ767" s="169"/>
      <c r="OCA767" s="169"/>
      <c r="OCB767" s="169"/>
      <c r="OCC767" s="546"/>
      <c r="OCD767" s="546"/>
      <c r="OCE767" s="546"/>
      <c r="OCF767" s="546"/>
      <c r="OCG767" s="546"/>
      <c r="OCH767" s="546"/>
      <c r="OCI767" s="546"/>
      <c r="OCJ767" s="546"/>
      <c r="OCK767" s="546"/>
      <c r="OCL767" s="546"/>
      <c r="OCM767" s="546"/>
      <c r="OCN767" s="546"/>
      <c r="OCO767" s="546"/>
      <c r="OCP767" s="546"/>
      <c r="OCQ767" s="546"/>
      <c r="OCR767" s="546"/>
      <c r="OCS767" s="546"/>
      <c r="OCT767" s="546"/>
      <c r="OCU767" s="546"/>
      <c r="OCV767" s="546"/>
      <c r="OCW767" s="546"/>
      <c r="OCX767" s="546"/>
      <c r="OCY767" s="546"/>
      <c r="OCZ767" s="546"/>
      <c r="ODA767" s="89"/>
      <c r="ODB767" s="89"/>
      <c r="ODC767" s="89"/>
      <c r="ODD767" s="89"/>
      <c r="ODE767" s="89"/>
      <c r="ODF767" s="546"/>
      <c r="ODG767" s="546"/>
      <c r="ODH767" s="89"/>
      <c r="ODI767" s="89"/>
      <c r="ODJ767" s="546"/>
      <c r="ODK767" s="546"/>
      <c r="ODL767" s="89"/>
      <c r="ODM767" s="89"/>
      <c r="ODN767" s="546"/>
      <c r="ODO767" s="546"/>
      <c r="ODP767" s="546"/>
      <c r="ODQ767" s="546"/>
      <c r="ODR767" s="546"/>
      <c r="ODS767" s="546"/>
      <c r="ODT767" s="546"/>
      <c r="ODU767" s="89"/>
      <c r="ODV767" s="89"/>
      <c r="ODW767" s="546"/>
      <c r="ODX767" s="546"/>
      <c r="ODY767" s="89"/>
      <c r="ODZ767" s="89"/>
      <c r="OEA767" s="546"/>
      <c r="OEB767" s="546"/>
      <c r="OEC767" s="546"/>
      <c r="OED767" s="546"/>
      <c r="OEE767" s="546"/>
      <c r="OEF767" s="204"/>
      <c r="OEG767" s="108"/>
      <c r="OEH767" s="546"/>
      <c r="OEI767" s="546"/>
      <c r="OEJ767" s="546"/>
      <c r="OEK767" s="546"/>
      <c r="OEL767" s="546"/>
      <c r="OEM767" s="546"/>
      <c r="OEN767" s="546"/>
      <c r="OEO767" s="169"/>
      <c r="OEP767" s="169"/>
      <c r="OEQ767" s="169"/>
      <c r="OER767" s="169"/>
      <c r="OES767" s="169"/>
      <c r="OET767" s="169"/>
      <c r="OEU767" s="169"/>
      <c r="OEV767" s="169"/>
      <c r="OEW767" s="169"/>
      <c r="OEX767" s="169"/>
      <c r="OEY767" s="169"/>
      <c r="OEZ767" s="169"/>
      <c r="OFA767" s="169"/>
      <c r="OFB767" s="169"/>
      <c r="OFC767" s="169"/>
      <c r="OFD767" s="169"/>
      <c r="OFE767" s="169"/>
      <c r="OFF767" s="169"/>
      <c r="OFG767" s="169"/>
      <c r="OFH767" s="169"/>
      <c r="OFI767" s="169"/>
      <c r="OFJ767" s="169"/>
      <c r="OFK767" s="169"/>
      <c r="OFL767" s="169"/>
      <c r="OFM767" s="169"/>
      <c r="OFN767" s="169"/>
      <c r="OFO767" s="169"/>
      <c r="OFP767" s="169"/>
      <c r="OFQ767" s="169"/>
      <c r="OFR767" s="169"/>
      <c r="OFS767" s="169"/>
      <c r="OFT767" s="169"/>
      <c r="OFU767" s="169"/>
      <c r="OFV767" s="169"/>
      <c r="OFW767" s="169"/>
      <c r="OFX767" s="169"/>
      <c r="OFY767" s="169"/>
      <c r="OFZ767" s="169"/>
      <c r="OGA767" s="169"/>
      <c r="OGB767" s="169"/>
      <c r="OGC767" s="169"/>
      <c r="OGD767" s="169"/>
      <c r="OGE767" s="169"/>
      <c r="OGF767" s="169"/>
      <c r="OGG767" s="546"/>
      <c r="OGH767" s="546"/>
      <c r="OGI767" s="546"/>
      <c r="OGJ767" s="546"/>
      <c r="OGK767" s="546"/>
      <c r="OGL767" s="546"/>
      <c r="OGM767" s="546"/>
      <c r="OGN767" s="546"/>
      <c r="OGO767" s="546"/>
      <c r="OGP767" s="546"/>
      <c r="OGQ767" s="546"/>
      <c r="OGR767" s="546"/>
      <c r="OGS767" s="546"/>
      <c r="OGT767" s="546"/>
      <c r="OGU767" s="546"/>
      <c r="OGV767" s="546"/>
      <c r="OGW767" s="546"/>
      <c r="OGX767" s="546"/>
      <c r="OGY767" s="546"/>
      <c r="OGZ767" s="546"/>
      <c r="OHA767" s="546"/>
      <c r="OHB767" s="546"/>
      <c r="OHC767" s="546"/>
      <c r="OHD767" s="546"/>
      <c r="OHE767" s="89"/>
      <c r="OHF767" s="89"/>
      <c r="OHG767" s="89"/>
      <c r="OHH767" s="89"/>
      <c r="OHI767" s="89"/>
      <c r="OHJ767" s="546"/>
      <c r="OHK767" s="546"/>
      <c r="OHL767" s="89"/>
      <c r="OHM767" s="89"/>
      <c r="OHN767" s="546"/>
      <c r="OHO767" s="546"/>
      <c r="OHP767" s="89"/>
      <c r="OHQ767" s="89"/>
      <c r="OHR767" s="546"/>
      <c r="OHS767" s="546"/>
      <c r="OHT767" s="546"/>
      <c r="OHU767" s="546"/>
      <c r="OHV767" s="546"/>
      <c r="OHW767" s="546"/>
      <c r="OHX767" s="546"/>
      <c r="OHY767" s="89"/>
      <c r="OHZ767" s="89"/>
      <c r="OIA767" s="546"/>
      <c r="OIB767" s="546"/>
      <c r="OIC767" s="89"/>
      <c r="OID767" s="89"/>
      <c r="OIE767" s="546"/>
      <c r="OIF767" s="546"/>
      <c r="OIG767" s="546"/>
      <c r="OIH767" s="546"/>
      <c r="OII767" s="546"/>
      <c r="OIJ767" s="204"/>
      <c r="OIK767" s="108"/>
      <c r="OIL767" s="546"/>
      <c r="OIM767" s="546"/>
      <c r="OIN767" s="546"/>
      <c r="OIO767" s="546"/>
      <c r="OIP767" s="546"/>
      <c r="OIQ767" s="546"/>
      <c r="OIR767" s="546"/>
      <c r="OIS767" s="169"/>
      <c r="OIT767" s="169"/>
      <c r="OIU767" s="169"/>
      <c r="OIV767" s="169"/>
      <c r="OIW767" s="169"/>
      <c r="OIX767" s="169"/>
      <c r="OIY767" s="169"/>
      <c r="OIZ767" s="169"/>
      <c r="OJA767" s="169"/>
      <c r="OJB767" s="169"/>
      <c r="OJC767" s="169"/>
      <c r="OJD767" s="169"/>
      <c r="OJE767" s="169"/>
      <c r="OJF767" s="169"/>
      <c r="OJG767" s="169"/>
      <c r="OJH767" s="169"/>
      <c r="OJI767" s="169"/>
      <c r="OJJ767" s="169"/>
      <c r="OJK767" s="169"/>
      <c r="OJL767" s="169"/>
      <c r="OJM767" s="169"/>
      <c r="OJN767" s="169"/>
      <c r="OJO767" s="169"/>
      <c r="OJP767" s="169"/>
      <c r="OJQ767" s="169"/>
      <c r="OJR767" s="169"/>
      <c r="OJS767" s="169"/>
      <c r="OJT767" s="169"/>
      <c r="OJU767" s="169"/>
      <c r="OJV767" s="169"/>
      <c r="OJW767" s="169"/>
      <c r="OJX767" s="169"/>
      <c r="OJY767" s="169"/>
      <c r="OJZ767" s="169"/>
      <c r="OKA767" s="169"/>
      <c r="OKB767" s="169"/>
      <c r="OKC767" s="169"/>
      <c r="OKD767" s="169"/>
      <c r="OKE767" s="169"/>
      <c r="OKF767" s="169"/>
      <c r="OKG767" s="169"/>
      <c r="OKH767" s="169"/>
      <c r="OKI767" s="169"/>
      <c r="OKJ767" s="169"/>
      <c r="OKK767" s="546"/>
      <c r="OKL767" s="546"/>
      <c r="OKM767" s="546"/>
      <c r="OKN767" s="546"/>
      <c r="OKO767" s="546"/>
      <c r="OKP767" s="546"/>
      <c r="OKQ767" s="546"/>
      <c r="OKR767" s="546"/>
      <c r="OKS767" s="546"/>
      <c r="OKT767" s="546"/>
      <c r="OKU767" s="546"/>
      <c r="OKV767" s="546"/>
      <c r="OKW767" s="546"/>
      <c r="OKX767" s="546"/>
      <c r="OKY767" s="546"/>
      <c r="OKZ767" s="546"/>
      <c r="OLA767" s="546"/>
      <c r="OLB767" s="546"/>
      <c r="OLC767" s="546"/>
      <c r="OLD767" s="546"/>
      <c r="OLE767" s="546"/>
      <c r="OLF767" s="546"/>
      <c r="OLG767" s="546"/>
      <c r="OLH767" s="546"/>
      <c r="OLI767" s="89"/>
      <c r="OLJ767" s="89"/>
      <c r="OLK767" s="89"/>
      <c r="OLL767" s="89"/>
      <c r="OLM767" s="89"/>
      <c r="OLN767" s="546"/>
      <c r="OLO767" s="546"/>
      <c r="OLP767" s="89"/>
      <c r="OLQ767" s="89"/>
      <c r="OLR767" s="546"/>
      <c r="OLS767" s="546"/>
      <c r="OLT767" s="89"/>
      <c r="OLU767" s="89"/>
      <c r="OLV767" s="546"/>
      <c r="OLW767" s="546"/>
      <c r="OLX767" s="546"/>
      <c r="OLY767" s="546"/>
      <c r="OLZ767" s="546"/>
      <c r="OMA767" s="546"/>
      <c r="OMB767" s="546"/>
      <c r="OMC767" s="89"/>
      <c r="OMD767" s="89"/>
      <c r="OME767" s="546"/>
      <c r="OMF767" s="546"/>
      <c r="OMG767" s="89"/>
      <c r="OMH767" s="89"/>
      <c r="OMI767" s="546"/>
      <c r="OMJ767" s="546"/>
      <c r="OMK767" s="546"/>
      <c r="OML767" s="546"/>
      <c r="OMM767" s="546"/>
      <c r="OMN767" s="204"/>
      <c r="OMO767" s="108"/>
      <c r="OMP767" s="546"/>
      <c r="OMQ767" s="546"/>
      <c r="OMR767" s="546"/>
      <c r="OMS767" s="546"/>
      <c r="OMT767" s="546"/>
      <c r="OMU767" s="546"/>
      <c r="OMV767" s="546"/>
      <c r="OMW767" s="169"/>
      <c r="OMX767" s="169"/>
      <c r="OMY767" s="169"/>
      <c r="OMZ767" s="169"/>
      <c r="ONA767" s="169"/>
      <c r="ONB767" s="169"/>
      <c r="ONC767" s="169"/>
      <c r="OND767" s="169"/>
      <c r="ONE767" s="169"/>
      <c r="ONF767" s="169"/>
      <c r="ONG767" s="169"/>
      <c r="ONH767" s="169"/>
      <c r="ONI767" s="169"/>
      <c r="ONJ767" s="169"/>
      <c r="ONK767" s="169"/>
      <c r="ONL767" s="169"/>
      <c r="ONM767" s="169"/>
      <c r="ONN767" s="169"/>
      <c r="ONO767" s="169"/>
      <c r="ONP767" s="169"/>
      <c r="ONQ767" s="169"/>
      <c r="ONR767" s="169"/>
      <c r="ONS767" s="169"/>
      <c r="ONT767" s="169"/>
      <c r="ONU767" s="169"/>
      <c r="ONV767" s="169"/>
      <c r="ONW767" s="169"/>
      <c r="ONX767" s="169"/>
      <c r="ONY767" s="169"/>
      <c r="ONZ767" s="169"/>
      <c r="OOA767" s="169"/>
      <c r="OOB767" s="169"/>
      <c r="OOC767" s="169"/>
      <c r="OOD767" s="169"/>
      <c r="OOE767" s="169"/>
      <c r="OOF767" s="169"/>
      <c r="OOG767" s="169"/>
      <c r="OOH767" s="169"/>
      <c r="OOI767" s="169"/>
      <c r="OOJ767" s="169"/>
      <c r="OOK767" s="169"/>
      <c r="OOL767" s="169"/>
      <c r="OOM767" s="169"/>
      <c r="OON767" s="169"/>
      <c r="OOO767" s="546"/>
      <c r="OOP767" s="546"/>
      <c r="OOQ767" s="546"/>
      <c r="OOR767" s="546"/>
      <c r="OOS767" s="546"/>
      <c r="OOT767" s="546"/>
      <c r="OOU767" s="546"/>
      <c r="OOV767" s="546"/>
      <c r="OOW767" s="546"/>
      <c r="OOX767" s="546"/>
      <c r="OOY767" s="546"/>
      <c r="OOZ767" s="546"/>
      <c r="OPA767" s="546"/>
      <c r="OPB767" s="546"/>
      <c r="OPC767" s="546"/>
      <c r="OPD767" s="546"/>
      <c r="OPE767" s="546"/>
      <c r="OPF767" s="546"/>
      <c r="OPG767" s="546"/>
      <c r="OPH767" s="546"/>
      <c r="OPI767" s="546"/>
      <c r="OPJ767" s="546"/>
      <c r="OPK767" s="546"/>
      <c r="OPL767" s="546"/>
      <c r="OPM767" s="89"/>
      <c r="OPN767" s="89"/>
      <c r="OPO767" s="89"/>
      <c r="OPP767" s="89"/>
      <c r="OPQ767" s="89"/>
      <c r="OPR767" s="546"/>
      <c r="OPS767" s="546"/>
      <c r="OPT767" s="89"/>
      <c r="OPU767" s="89"/>
      <c r="OPV767" s="546"/>
      <c r="OPW767" s="546"/>
      <c r="OPX767" s="89"/>
      <c r="OPY767" s="89"/>
      <c r="OPZ767" s="546"/>
      <c r="OQA767" s="546"/>
      <c r="OQB767" s="546"/>
      <c r="OQC767" s="546"/>
      <c r="OQD767" s="546"/>
      <c r="OQE767" s="546"/>
      <c r="OQF767" s="546"/>
      <c r="OQG767" s="89"/>
      <c r="OQH767" s="89"/>
      <c r="OQI767" s="546"/>
      <c r="OQJ767" s="546"/>
      <c r="OQK767" s="89"/>
      <c r="OQL767" s="89"/>
      <c r="OQM767" s="546"/>
      <c r="OQN767" s="546"/>
      <c r="OQO767" s="546"/>
      <c r="OQP767" s="546"/>
      <c r="OQQ767" s="546"/>
      <c r="OQR767" s="204"/>
      <c r="OQS767" s="108"/>
      <c r="OQT767" s="546"/>
      <c r="OQU767" s="546"/>
      <c r="OQV767" s="546"/>
      <c r="OQW767" s="546"/>
      <c r="OQX767" s="546"/>
      <c r="OQY767" s="546"/>
      <c r="OQZ767" s="546"/>
      <c r="ORA767" s="169"/>
      <c r="ORB767" s="169"/>
      <c r="ORC767" s="169"/>
      <c r="ORD767" s="169"/>
      <c r="ORE767" s="169"/>
      <c r="ORF767" s="169"/>
      <c r="ORG767" s="169"/>
      <c r="ORH767" s="169"/>
      <c r="ORI767" s="169"/>
      <c r="ORJ767" s="169"/>
      <c r="ORK767" s="169"/>
      <c r="ORL767" s="169"/>
      <c r="ORM767" s="169"/>
      <c r="ORN767" s="169"/>
      <c r="ORO767" s="169"/>
      <c r="ORP767" s="169"/>
      <c r="ORQ767" s="169"/>
      <c r="ORR767" s="169"/>
      <c r="ORS767" s="169"/>
      <c r="ORT767" s="169"/>
      <c r="ORU767" s="169"/>
      <c r="ORV767" s="169"/>
      <c r="ORW767" s="169"/>
      <c r="ORX767" s="169"/>
      <c r="ORY767" s="169"/>
      <c r="ORZ767" s="169"/>
      <c r="OSA767" s="169"/>
      <c r="OSB767" s="169"/>
      <c r="OSC767" s="169"/>
      <c r="OSD767" s="169"/>
      <c r="OSE767" s="169"/>
      <c r="OSF767" s="169"/>
      <c r="OSG767" s="169"/>
      <c r="OSH767" s="169"/>
      <c r="OSI767" s="169"/>
      <c r="OSJ767" s="169"/>
      <c r="OSK767" s="169"/>
      <c r="OSL767" s="169"/>
      <c r="OSM767" s="169"/>
      <c r="OSN767" s="169"/>
      <c r="OSO767" s="169"/>
      <c r="OSP767" s="169"/>
      <c r="OSQ767" s="169"/>
      <c r="OSR767" s="169"/>
      <c r="OSS767" s="546"/>
      <c r="OST767" s="546"/>
      <c r="OSU767" s="546"/>
      <c r="OSV767" s="546"/>
      <c r="OSW767" s="546"/>
      <c r="OSX767" s="546"/>
      <c r="OSY767" s="546"/>
      <c r="OSZ767" s="546"/>
      <c r="OTA767" s="546"/>
      <c r="OTB767" s="546"/>
      <c r="OTC767" s="546"/>
      <c r="OTD767" s="546"/>
      <c r="OTE767" s="546"/>
      <c r="OTF767" s="546"/>
      <c r="OTG767" s="546"/>
      <c r="OTH767" s="546"/>
      <c r="OTI767" s="546"/>
      <c r="OTJ767" s="546"/>
      <c r="OTK767" s="546"/>
      <c r="OTL767" s="546"/>
      <c r="OTM767" s="546"/>
      <c r="OTN767" s="546"/>
      <c r="OTO767" s="546"/>
      <c r="OTP767" s="546"/>
      <c r="OTQ767" s="89"/>
      <c r="OTR767" s="89"/>
      <c r="OTS767" s="89"/>
      <c r="OTT767" s="89"/>
      <c r="OTU767" s="89"/>
      <c r="OTV767" s="546"/>
      <c r="OTW767" s="546"/>
      <c r="OTX767" s="89"/>
      <c r="OTY767" s="89"/>
      <c r="OTZ767" s="546"/>
      <c r="OUA767" s="546"/>
      <c r="OUB767" s="89"/>
      <c r="OUC767" s="89"/>
      <c r="OUD767" s="546"/>
      <c r="OUE767" s="546"/>
      <c r="OUF767" s="546"/>
      <c r="OUG767" s="546"/>
      <c r="OUH767" s="546"/>
      <c r="OUI767" s="546"/>
      <c r="OUJ767" s="546"/>
      <c r="OUK767" s="89"/>
      <c r="OUL767" s="89"/>
      <c r="OUM767" s="546"/>
      <c r="OUN767" s="546"/>
      <c r="OUO767" s="89"/>
      <c r="OUP767" s="89"/>
      <c r="OUQ767" s="546"/>
      <c r="OUR767" s="546"/>
      <c r="OUS767" s="546"/>
      <c r="OUT767" s="546"/>
      <c r="OUU767" s="546"/>
      <c r="OUV767" s="204"/>
      <c r="OUW767" s="108"/>
      <c r="OUX767" s="546"/>
      <c r="OUY767" s="546"/>
      <c r="OUZ767" s="546"/>
      <c r="OVA767" s="546"/>
      <c r="OVB767" s="546"/>
      <c r="OVC767" s="546"/>
      <c r="OVD767" s="546"/>
      <c r="OVE767" s="169"/>
      <c r="OVF767" s="169"/>
      <c r="OVG767" s="169"/>
      <c r="OVH767" s="169"/>
      <c r="OVI767" s="169"/>
      <c r="OVJ767" s="169"/>
      <c r="OVK767" s="169"/>
      <c r="OVL767" s="169"/>
      <c r="OVM767" s="169"/>
      <c r="OVN767" s="169"/>
      <c r="OVO767" s="169"/>
      <c r="OVP767" s="169"/>
      <c r="OVQ767" s="169"/>
      <c r="OVR767" s="169"/>
      <c r="OVS767" s="169"/>
      <c r="OVT767" s="169"/>
      <c r="OVU767" s="169"/>
      <c r="OVV767" s="169"/>
      <c r="OVW767" s="169"/>
      <c r="OVX767" s="169"/>
      <c r="OVY767" s="169"/>
      <c r="OVZ767" s="169"/>
      <c r="OWA767" s="169"/>
      <c r="OWB767" s="169"/>
      <c r="OWC767" s="169"/>
      <c r="OWD767" s="169"/>
      <c r="OWE767" s="169"/>
      <c r="OWF767" s="169"/>
      <c r="OWG767" s="169"/>
      <c r="OWH767" s="169"/>
      <c r="OWI767" s="169"/>
      <c r="OWJ767" s="169"/>
      <c r="OWK767" s="169"/>
      <c r="OWL767" s="169"/>
      <c r="OWM767" s="169"/>
      <c r="OWN767" s="169"/>
      <c r="OWO767" s="169"/>
      <c r="OWP767" s="169"/>
      <c r="OWQ767" s="169"/>
      <c r="OWR767" s="169"/>
      <c r="OWS767" s="169"/>
      <c r="OWT767" s="169"/>
      <c r="OWU767" s="169"/>
      <c r="OWV767" s="169"/>
      <c r="OWW767" s="546"/>
      <c r="OWX767" s="546"/>
      <c r="OWY767" s="546"/>
      <c r="OWZ767" s="546"/>
      <c r="OXA767" s="546"/>
      <c r="OXB767" s="546"/>
      <c r="OXC767" s="546"/>
      <c r="OXD767" s="546"/>
      <c r="OXE767" s="546"/>
      <c r="OXF767" s="546"/>
      <c r="OXG767" s="546"/>
      <c r="OXH767" s="546"/>
      <c r="OXI767" s="546"/>
      <c r="OXJ767" s="546"/>
      <c r="OXK767" s="546"/>
      <c r="OXL767" s="546"/>
      <c r="OXM767" s="546"/>
      <c r="OXN767" s="546"/>
      <c r="OXO767" s="546"/>
      <c r="OXP767" s="546"/>
      <c r="OXQ767" s="546"/>
      <c r="OXR767" s="546"/>
      <c r="OXS767" s="546"/>
      <c r="OXT767" s="546"/>
      <c r="OXU767" s="89"/>
      <c r="OXV767" s="89"/>
      <c r="OXW767" s="89"/>
      <c r="OXX767" s="89"/>
      <c r="OXY767" s="89"/>
      <c r="OXZ767" s="546"/>
      <c r="OYA767" s="546"/>
      <c r="OYB767" s="89"/>
      <c r="OYC767" s="89"/>
      <c r="OYD767" s="546"/>
      <c r="OYE767" s="546"/>
      <c r="OYF767" s="89"/>
      <c r="OYG767" s="89"/>
      <c r="OYH767" s="546"/>
      <c r="OYI767" s="546"/>
      <c r="OYJ767" s="546"/>
      <c r="OYK767" s="546"/>
      <c r="OYL767" s="546"/>
      <c r="OYM767" s="546"/>
      <c r="OYN767" s="546"/>
      <c r="OYO767" s="89"/>
      <c r="OYP767" s="89"/>
      <c r="OYQ767" s="546"/>
      <c r="OYR767" s="546"/>
      <c r="OYS767" s="89"/>
      <c r="OYT767" s="89"/>
      <c r="OYU767" s="546"/>
      <c r="OYV767" s="546"/>
      <c r="OYW767" s="546"/>
      <c r="OYX767" s="546"/>
      <c r="OYY767" s="546"/>
      <c r="OYZ767" s="204"/>
      <c r="OZA767" s="108"/>
      <c r="OZB767" s="546"/>
      <c r="OZC767" s="546"/>
      <c r="OZD767" s="546"/>
      <c r="OZE767" s="546"/>
      <c r="OZF767" s="546"/>
      <c r="OZG767" s="546"/>
      <c r="OZH767" s="546"/>
      <c r="OZI767" s="169"/>
      <c r="OZJ767" s="169"/>
      <c r="OZK767" s="169"/>
      <c r="OZL767" s="169"/>
      <c r="OZM767" s="169"/>
      <c r="OZN767" s="169"/>
      <c r="OZO767" s="169"/>
      <c r="OZP767" s="169"/>
      <c r="OZQ767" s="169"/>
      <c r="OZR767" s="169"/>
      <c r="OZS767" s="169"/>
      <c r="OZT767" s="169"/>
      <c r="OZU767" s="169"/>
      <c r="OZV767" s="169"/>
      <c r="OZW767" s="169"/>
      <c r="OZX767" s="169"/>
      <c r="OZY767" s="169"/>
      <c r="OZZ767" s="169"/>
      <c r="PAA767" s="169"/>
      <c r="PAB767" s="169"/>
      <c r="PAC767" s="169"/>
      <c r="PAD767" s="169"/>
      <c r="PAE767" s="169"/>
      <c r="PAF767" s="169"/>
      <c r="PAG767" s="169"/>
      <c r="PAH767" s="169"/>
      <c r="PAI767" s="169"/>
      <c r="PAJ767" s="169"/>
      <c r="PAK767" s="169"/>
      <c r="PAL767" s="169"/>
      <c r="PAM767" s="169"/>
      <c r="PAN767" s="169"/>
      <c r="PAO767" s="169"/>
      <c r="PAP767" s="169"/>
      <c r="PAQ767" s="169"/>
      <c r="PAR767" s="169"/>
      <c r="PAS767" s="169"/>
      <c r="PAT767" s="169"/>
      <c r="PAU767" s="169"/>
      <c r="PAV767" s="169"/>
      <c r="PAW767" s="169"/>
      <c r="PAX767" s="169"/>
      <c r="PAY767" s="169"/>
      <c r="PAZ767" s="169"/>
      <c r="PBA767" s="546"/>
      <c r="PBB767" s="546"/>
      <c r="PBC767" s="546"/>
      <c r="PBD767" s="546"/>
      <c r="PBE767" s="546"/>
      <c r="PBF767" s="546"/>
      <c r="PBG767" s="546"/>
      <c r="PBH767" s="546"/>
      <c r="PBI767" s="546"/>
      <c r="PBJ767" s="546"/>
      <c r="PBK767" s="546"/>
      <c r="PBL767" s="546"/>
      <c r="PBM767" s="546"/>
      <c r="PBN767" s="546"/>
      <c r="PBO767" s="546"/>
      <c r="PBP767" s="546"/>
      <c r="PBQ767" s="546"/>
      <c r="PBR767" s="546"/>
      <c r="PBS767" s="546"/>
      <c r="PBT767" s="546"/>
      <c r="PBU767" s="546"/>
      <c r="PBV767" s="546"/>
      <c r="PBW767" s="546"/>
      <c r="PBX767" s="546"/>
      <c r="PBY767" s="89"/>
      <c r="PBZ767" s="89"/>
      <c r="PCA767" s="89"/>
      <c r="PCB767" s="89"/>
      <c r="PCC767" s="89"/>
      <c r="PCD767" s="546"/>
      <c r="PCE767" s="546"/>
      <c r="PCF767" s="89"/>
      <c r="PCG767" s="89"/>
      <c r="PCH767" s="546"/>
      <c r="PCI767" s="546"/>
      <c r="PCJ767" s="89"/>
      <c r="PCK767" s="89"/>
      <c r="PCL767" s="546"/>
      <c r="PCM767" s="546"/>
      <c r="PCN767" s="546"/>
      <c r="PCO767" s="546"/>
      <c r="PCP767" s="546"/>
      <c r="PCQ767" s="546"/>
      <c r="PCR767" s="546"/>
      <c r="PCS767" s="89"/>
      <c r="PCT767" s="89"/>
      <c r="PCU767" s="546"/>
      <c r="PCV767" s="546"/>
      <c r="PCW767" s="89"/>
      <c r="PCX767" s="89"/>
      <c r="PCY767" s="546"/>
      <c r="PCZ767" s="546"/>
      <c r="PDA767" s="546"/>
      <c r="PDB767" s="546"/>
      <c r="PDC767" s="546"/>
      <c r="PDD767" s="204"/>
      <c r="PDE767" s="108"/>
      <c r="PDF767" s="546"/>
      <c r="PDG767" s="546"/>
      <c r="PDH767" s="546"/>
      <c r="PDI767" s="546"/>
      <c r="PDJ767" s="546"/>
      <c r="PDK767" s="546"/>
      <c r="PDL767" s="546"/>
      <c r="PDM767" s="169"/>
      <c r="PDN767" s="169"/>
      <c r="PDO767" s="169"/>
      <c r="PDP767" s="169"/>
      <c r="PDQ767" s="169"/>
      <c r="PDR767" s="169"/>
      <c r="PDS767" s="169"/>
      <c r="PDT767" s="169"/>
      <c r="PDU767" s="169"/>
      <c r="PDV767" s="169"/>
      <c r="PDW767" s="169"/>
      <c r="PDX767" s="169"/>
      <c r="PDY767" s="169"/>
      <c r="PDZ767" s="169"/>
      <c r="PEA767" s="169"/>
      <c r="PEB767" s="169"/>
      <c r="PEC767" s="169"/>
      <c r="PED767" s="169"/>
      <c r="PEE767" s="169"/>
      <c r="PEF767" s="169"/>
      <c r="PEG767" s="169"/>
      <c r="PEH767" s="169"/>
      <c r="PEI767" s="169"/>
      <c r="PEJ767" s="169"/>
      <c r="PEK767" s="169"/>
      <c r="PEL767" s="169"/>
      <c r="PEM767" s="169"/>
      <c r="PEN767" s="169"/>
      <c r="PEO767" s="169"/>
      <c r="PEP767" s="169"/>
      <c r="PEQ767" s="169"/>
      <c r="PER767" s="169"/>
      <c r="PES767" s="169"/>
      <c r="PET767" s="169"/>
      <c r="PEU767" s="169"/>
      <c r="PEV767" s="169"/>
      <c r="PEW767" s="169"/>
      <c r="PEX767" s="169"/>
      <c r="PEY767" s="169"/>
      <c r="PEZ767" s="169"/>
      <c r="PFA767" s="169"/>
      <c r="PFB767" s="169"/>
      <c r="PFC767" s="169"/>
      <c r="PFD767" s="169"/>
      <c r="PFE767" s="546"/>
      <c r="PFF767" s="546"/>
      <c r="PFG767" s="546"/>
      <c r="PFH767" s="546"/>
      <c r="PFI767" s="546"/>
      <c r="PFJ767" s="546"/>
      <c r="PFK767" s="546"/>
      <c r="PFL767" s="546"/>
      <c r="PFM767" s="546"/>
      <c r="PFN767" s="546"/>
      <c r="PFO767" s="546"/>
      <c r="PFP767" s="546"/>
      <c r="PFQ767" s="546"/>
      <c r="PFR767" s="546"/>
      <c r="PFS767" s="546"/>
      <c r="PFT767" s="546"/>
      <c r="PFU767" s="546"/>
      <c r="PFV767" s="546"/>
      <c r="PFW767" s="546"/>
      <c r="PFX767" s="546"/>
      <c r="PFY767" s="546"/>
      <c r="PFZ767" s="546"/>
      <c r="PGA767" s="546"/>
      <c r="PGB767" s="546"/>
      <c r="PGC767" s="89"/>
      <c r="PGD767" s="89"/>
      <c r="PGE767" s="89"/>
      <c r="PGF767" s="89"/>
      <c r="PGG767" s="89"/>
      <c r="PGH767" s="546"/>
      <c r="PGI767" s="546"/>
      <c r="PGJ767" s="89"/>
      <c r="PGK767" s="89"/>
      <c r="PGL767" s="546"/>
      <c r="PGM767" s="546"/>
      <c r="PGN767" s="89"/>
      <c r="PGO767" s="89"/>
      <c r="PGP767" s="546"/>
      <c r="PGQ767" s="546"/>
      <c r="PGR767" s="546"/>
      <c r="PGS767" s="546"/>
      <c r="PGT767" s="546"/>
      <c r="PGU767" s="546"/>
      <c r="PGV767" s="546"/>
      <c r="PGW767" s="89"/>
      <c r="PGX767" s="89"/>
      <c r="PGY767" s="546"/>
      <c r="PGZ767" s="546"/>
      <c r="PHA767" s="89"/>
      <c r="PHB767" s="89"/>
      <c r="PHC767" s="546"/>
      <c r="PHD767" s="546"/>
      <c r="PHE767" s="546"/>
      <c r="PHF767" s="546"/>
      <c r="PHG767" s="546"/>
      <c r="PHH767" s="204"/>
      <c r="PHI767" s="108"/>
      <c r="PHJ767" s="546"/>
      <c r="PHK767" s="546"/>
      <c r="PHL767" s="546"/>
      <c r="PHM767" s="546"/>
      <c r="PHN767" s="546"/>
      <c r="PHO767" s="546"/>
      <c r="PHP767" s="546"/>
      <c r="PHQ767" s="169"/>
      <c r="PHR767" s="169"/>
      <c r="PHS767" s="169"/>
      <c r="PHT767" s="169"/>
      <c r="PHU767" s="169"/>
      <c r="PHV767" s="169"/>
      <c r="PHW767" s="169"/>
      <c r="PHX767" s="169"/>
      <c r="PHY767" s="169"/>
      <c r="PHZ767" s="169"/>
      <c r="PIA767" s="169"/>
      <c r="PIB767" s="169"/>
      <c r="PIC767" s="169"/>
      <c r="PID767" s="169"/>
      <c r="PIE767" s="169"/>
      <c r="PIF767" s="169"/>
      <c r="PIG767" s="169"/>
      <c r="PIH767" s="169"/>
      <c r="PII767" s="169"/>
      <c r="PIJ767" s="169"/>
      <c r="PIK767" s="169"/>
      <c r="PIL767" s="169"/>
      <c r="PIM767" s="169"/>
      <c r="PIN767" s="169"/>
      <c r="PIO767" s="169"/>
      <c r="PIP767" s="169"/>
      <c r="PIQ767" s="169"/>
      <c r="PIR767" s="169"/>
      <c r="PIS767" s="169"/>
      <c r="PIT767" s="169"/>
      <c r="PIU767" s="169"/>
      <c r="PIV767" s="169"/>
      <c r="PIW767" s="169"/>
      <c r="PIX767" s="169"/>
      <c r="PIY767" s="169"/>
      <c r="PIZ767" s="169"/>
      <c r="PJA767" s="169"/>
      <c r="PJB767" s="169"/>
      <c r="PJC767" s="169"/>
      <c r="PJD767" s="169"/>
      <c r="PJE767" s="169"/>
      <c r="PJF767" s="169"/>
      <c r="PJG767" s="169"/>
      <c r="PJH767" s="169"/>
      <c r="PJI767" s="546"/>
      <c r="PJJ767" s="546"/>
      <c r="PJK767" s="546"/>
      <c r="PJL767" s="546"/>
      <c r="PJM767" s="546"/>
      <c r="PJN767" s="546"/>
      <c r="PJO767" s="546"/>
      <c r="PJP767" s="546"/>
      <c r="PJQ767" s="546"/>
      <c r="PJR767" s="546"/>
      <c r="PJS767" s="546"/>
      <c r="PJT767" s="546"/>
      <c r="PJU767" s="546"/>
      <c r="PJV767" s="546"/>
      <c r="PJW767" s="546"/>
      <c r="PJX767" s="546"/>
      <c r="PJY767" s="546"/>
      <c r="PJZ767" s="546"/>
      <c r="PKA767" s="546"/>
      <c r="PKB767" s="546"/>
      <c r="PKC767" s="546"/>
      <c r="PKD767" s="546"/>
      <c r="PKE767" s="546"/>
      <c r="PKF767" s="546"/>
      <c r="PKG767" s="89"/>
      <c r="PKH767" s="89"/>
      <c r="PKI767" s="89"/>
      <c r="PKJ767" s="89"/>
      <c r="PKK767" s="89"/>
      <c r="PKL767" s="546"/>
      <c r="PKM767" s="546"/>
      <c r="PKN767" s="89"/>
      <c r="PKO767" s="89"/>
      <c r="PKP767" s="546"/>
      <c r="PKQ767" s="546"/>
      <c r="PKR767" s="89"/>
      <c r="PKS767" s="89"/>
      <c r="PKT767" s="546"/>
      <c r="PKU767" s="546"/>
      <c r="PKV767" s="546"/>
      <c r="PKW767" s="546"/>
      <c r="PKX767" s="546"/>
      <c r="PKY767" s="546"/>
      <c r="PKZ767" s="546"/>
      <c r="PLA767" s="89"/>
      <c r="PLB767" s="89"/>
      <c r="PLC767" s="546"/>
      <c r="PLD767" s="546"/>
      <c r="PLE767" s="89"/>
      <c r="PLF767" s="89"/>
      <c r="PLG767" s="546"/>
      <c r="PLH767" s="546"/>
      <c r="PLI767" s="546"/>
      <c r="PLJ767" s="546"/>
      <c r="PLK767" s="546"/>
      <c r="PLL767" s="204"/>
      <c r="PLM767" s="108"/>
      <c r="PLN767" s="546"/>
      <c r="PLO767" s="546"/>
      <c r="PLP767" s="546"/>
      <c r="PLQ767" s="546"/>
      <c r="PLR767" s="546"/>
      <c r="PLS767" s="546"/>
      <c r="PLT767" s="546"/>
      <c r="PLU767" s="169"/>
      <c r="PLV767" s="169"/>
      <c r="PLW767" s="169"/>
      <c r="PLX767" s="169"/>
      <c r="PLY767" s="169"/>
      <c r="PLZ767" s="169"/>
      <c r="PMA767" s="169"/>
      <c r="PMB767" s="169"/>
      <c r="PMC767" s="169"/>
      <c r="PMD767" s="169"/>
      <c r="PME767" s="169"/>
      <c r="PMF767" s="169"/>
      <c r="PMG767" s="169"/>
      <c r="PMH767" s="169"/>
      <c r="PMI767" s="169"/>
      <c r="PMJ767" s="169"/>
      <c r="PMK767" s="169"/>
      <c r="PML767" s="169"/>
      <c r="PMM767" s="169"/>
      <c r="PMN767" s="169"/>
      <c r="PMO767" s="169"/>
      <c r="PMP767" s="169"/>
      <c r="PMQ767" s="169"/>
      <c r="PMR767" s="169"/>
      <c r="PMS767" s="169"/>
      <c r="PMT767" s="169"/>
      <c r="PMU767" s="169"/>
      <c r="PMV767" s="169"/>
      <c r="PMW767" s="169"/>
      <c r="PMX767" s="169"/>
      <c r="PMY767" s="169"/>
      <c r="PMZ767" s="169"/>
      <c r="PNA767" s="169"/>
      <c r="PNB767" s="169"/>
      <c r="PNC767" s="169"/>
      <c r="PND767" s="169"/>
      <c r="PNE767" s="169"/>
      <c r="PNF767" s="169"/>
      <c r="PNG767" s="169"/>
      <c r="PNH767" s="169"/>
      <c r="PNI767" s="169"/>
      <c r="PNJ767" s="169"/>
      <c r="PNK767" s="169"/>
      <c r="PNL767" s="169"/>
      <c r="PNM767" s="546"/>
      <c r="PNN767" s="546"/>
      <c r="PNO767" s="546"/>
      <c r="PNP767" s="546"/>
      <c r="PNQ767" s="546"/>
      <c r="PNR767" s="546"/>
      <c r="PNS767" s="546"/>
      <c r="PNT767" s="546"/>
      <c r="PNU767" s="546"/>
      <c r="PNV767" s="546"/>
      <c r="PNW767" s="546"/>
      <c r="PNX767" s="546"/>
      <c r="PNY767" s="546"/>
      <c r="PNZ767" s="546"/>
      <c r="POA767" s="546"/>
      <c r="POB767" s="546"/>
      <c r="POC767" s="546"/>
      <c r="POD767" s="546"/>
      <c r="POE767" s="546"/>
      <c r="POF767" s="546"/>
      <c r="POG767" s="546"/>
      <c r="POH767" s="546"/>
      <c r="POI767" s="546"/>
      <c r="POJ767" s="546"/>
      <c r="POK767" s="89"/>
      <c r="POL767" s="89"/>
      <c r="POM767" s="89"/>
      <c r="PON767" s="89"/>
      <c r="POO767" s="89"/>
      <c r="POP767" s="546"/>
      <c r="POQ767" s="546"/>
      <c r="POR767" s="89"/>
      <c r="POS767" s="89"/>
      <c r="POT767" s="546"/>
      <c r="POU767" s="546"/>
      <c r="POV767" s="89"/>
      <c r="POW767" s="89"/>
      <c r="POX767" s="546"/>
      <c r="POY767" s="546"/>
      <c r="POZ767" s="546"/>
      <c r="PPA767" s="546"/>
      <c r="PPB767" s="546"/>
      <c r="PPC767" s="546"/>
      <c r="PPD767" s="546"/>
      <c r="PPE767" s="89"/>
      <c r="PPF767" s="89"/>
      <c r="PPG767" s="546"/>
      <c r="PPH767" s="546"/>
      <c r="PPI767" s="89"/>
      <c r="PPJ767" s="89"/>
      <c r="PPK767" s="546"/>
      <c r="PPL767" s="546"/>
      <c r="PPM767" s="546"/>
      <c r="PPN767" s="546"/>
      <c r="PPO767" s="546"/>
      <c r="PPP767" s="204"/>
      <c r="PPQ767" s="108"/>
      <c r="PPR767" s="546"/>
      <c r="PPS767" s="546"/>
      <c r="PPT767" s="546"/>
      <c r="PPU767" s="546"/>
      <c r="PPV767" s="546"/>
      <c r="PPW767" s="546"/>
      <c r="PPX767" s="546"/>
      <c r="PPY767" s="169"/>
      <c r="PPZ767" s="169"/>
      <c r="PQA767" s="169"/>
      <c r="PQB767" s="169"/>
      <c r="PQC767" s="169"/>
      <c r="PQD767" s="169"/>
      <c r="PQE767" s="169"/>
      <c r="PQF767" s="169"/>
      <c r="PQG767" s="169"/>
      <c r="PQH767" s="169"/>
      <c r="PQI767" s="169"/>
      <c r="PQJ767" s="169"/>
      <c r="PQK767" s="169"/>
      <c r="PQL767" s="169"/>
      <c r="PQM767" s="169"/>
      <c r="PQN767" s="169"/>
      <c r="PQO767" s="169"/>
      <c r="PQP767" s="169"/>
      <c r="PQQ767" s="169"/>
      <c r="PQR767" s="169"/>
      <c r="PQS767" s="169"/>
      <c r="PQT767" s="169"/>
      <c r="PQU767" s="169"/>
      <c r="PQV767" s="169"/>
      <c r="PQW767" s="169"/>
      <c r="PQX767" s="169"/>
      <c r="PQY767" s="169"/>
      <c r="PQZ767" s="169"/>
      <c r="PRA767" s="169"/>
      <c r="PRB767" s="169"/>
      <c r="PRC767" s="169"/>
      <c r="PRD767" s="169"/>
      <c r="PRE767" s="169"/>
      <c r="PRF767" s="169"/>
      <c r="PRG767" s="169"/>
      <c r="PRH767" s="169"/>
      <c r="PRI767" s="169"/>
      <c r="PRJ767" s="169"/>
      <c r="PRK767" s="169"/>
      <c r="PRL767" s="169"/>
      <c r="PRM767" s="169"/>
      <c r="PRN767" s="169"/>
      <c r="PRO767" s="169"/>
      <c r="PRP767" s="169"/>
      <c r="PRQ767" s="546"/>
      <c r="PRR767" s="546"/>
      <c r="PRS767" s="546"/>
      <c r="PRT767" s="546"/>
      <c r="PRU767" s="546"/>
      <c r="PRV767" s="546"/>
      <c r="PRW767" s="546"/>
      <c r="PRX767" s="546"/>
      <c r="PRY767" s="546"/>
      <c r="PRZ767" s="546"/>
      <c r="PSA767" s="546"/>
      <c r="PSB767" s="546"/>
      <c r="PSC767" s="546"/>
      <c r="PSD767" s="546"/>
      <c r="PSE767" s="546"/>
      <c r="PSF767" s="546"/>
      <c r="PSG767" s="546"/>
      <c r="PSH767" s="546"/>
      <c r="PSI767" s="546"/>
      <c r="PSJ767" s="546"/>
      <c r="PSK767" s="546"/>
      <c r="PSL767" s="546"/>
      <c r="PSM767" s="546"/>
      <c r="PSN767" s="546"/>
      <c r="PSO767" s="89"/>
      <c r="PSP767" s="89"/>
      <c r="PSQ767" s="89"/>
      <c r="PSR767" s="89"/>
      <c r="PSS767" s="89"/>
      <c r="PST767" s="546"/>
      <c r="PSU767" s="546"/>
      <c r="PSV767" s="89"/>
      <c r="PSW767" s="89"/>
      <c r="PSX767" s="546"/>
      <c r="PSY767" s="546"/>
      <c r="PSZ767" s="89"/>
      <c r="PTA767" s="89"/>
      <c r="PTB767" s="546"/>
      <c r="PTC767" s="546"/>
      <c r="PTD767" s="546"/>
      <c r="PTE767" s="546"/>
      <c r="PTF767" s="546"/>
      <c r="PTG767" s="546"/>
      <c r="PTH767" s="546"/>
      <c r="PTI767" s="89"/>
      <c r="PTJ767" s="89"/>
      <c r="PTK767" s="546"/>
      <c r="PTL767" s="546"/>
      <c r="PTM767" s="89"/>
      <c r="PTN767" s="89"/>
      <c r="PTO767" s="546"/>
      <c r="PTP767" s="546"/>
      <c r="PTQ767" s="546"/>
      <c r="PTR767" s="546"/>
      <c r="PTS767" s="546"/>
      <c r="PTT767" s="204"/>
      <c r="PTU767" s="108"/>
      <c r="PTV767" s="546"/>
      <c r="PTW767" s="546"/>
      <c r="PTX767" s="546"/>
      <c r="PTY767" s="546"/>
      <c r="PTZ767" s="546"/>
      <c r="PUA767" s="546"/>
      <c r="PUB767" s="546"/>
      <c r="PUC767" s="169"/>
      <c r="PUD767" s="169"/>
      <c r="PUE767" s="169"/>
      <c r="PUF767" s="169"/>
      <c r="PUG767" s="169"/>
      <c r="PUH767" s="169"/>
      <c r="PUI767" s="169"/>
      <c r="PUJ767" s="169"/>
      <c r="PUK767" s="169"/>
      <c r="PUL767" s="169"/>
      <c r="PUM767" s="169"/>
      <c r="PUN767" s="169"/>
      <c r="PUO767" s="169"/>
      <c r="PUP767" s="169"/>
      <c r="PUQ767" s="169"/>
      <c r="PUR767" s="169"/>
      <c r="PUS767" s="169"/>
      <c r="PUT767" s="169"/>
      <c r="PUU767" s="169"/>
      <c r="PUV767" s="169"/>
      <c r="PUW767" s="169"/>
      <c r="PUX767" s="169"/>
      <c r="PUY767" s="169"/>
      <c r="PUZ767" s="169"/>
      <c r="PVA767" s="169"/>
      <c r="PVB767" s="169"/>
      <c r="PVC767" s="169"/>
      <c r="PVD767" s="169"/>
      <c r="PVE767" s="169"/>
      <c r="PVF767" s="169"/>
      <c r="PVG767" s="169"/>
      <c r="PVH767" s="169"/>
      <c r="PVI767" s="169"/>
      <c r="PVJ767" s="169"/>
      <c r="PVK767" s="169"/>
      <c r="PVL767" s="169"/>
      <c r="PVM767" s="169"/>
      <c r="PVN767" s="169"/>
      <c r="PVO767" s="169"/>
      <c r="PVP767" s="169"/>
      <c r="PVQ767" s="169"/>
      <c r="PVR767" s="169"/>
      <c r="PVS767" s="169"/>
      <c r="PVT767" s="169"/>
      <c r="PVU767" s="546"/>
      <c r="PVV767" s="546"/>
      <c r="PVW767" s="546"/>
      <c r="PVX767" s="546"/>
      <c r="PVY767" s="546"/>
      <c r="PVZ767" s="546"/>
      <c r="PWA767" s="546"/>
      <c r="PWB767" s="546"/>
      <c r="PWC767" s="546"/>
      <c r="PWD767" s="546"/>
      <c r="PWE767" s="546"/>
      <c r="PWF767" s="546"/>
      <c r="PWG767" s="546"/>
      <c r="PWH767" s="546"/>
      <c r="PWI767" s="546"/>
      <c r="PWJ767" s="546"/>
      <c r="PWK767" s="546"/>
      <c r="PWL767" s="546"/>
      <c r="PWM767" s="546"/>
      <c r="PWN767" s="546"/>
      <c r="PWO767" s="546"/>
      <c r="PWP767" s="546"/>
      <c r="PWQ767" s="546"/>
      <c r="PWR767" s="546"/>
      <c r="PWS767" s="89"/>
      <c r="PWT767" s="89"/>
      <c r="PWU767" s="89"/>
      <c r="PWV767" s="89"/>
      <c r="PWW767" s="89"/>
      <c r="PWX767" s="546"/>
      <c r="PWY767" s="546"/>
      <c r="PWZ767" s="89"/>
      <c r="PXA767" s="89"/>
      <c r="PXB767" s="546"/>
      <c r="PXC767" s="546"/>
      <c r="PXD767" s="89"/>
      <c r="PXE767" s="89"/>
      <c r="PXF767" s="546"/>
      <c r="PXG767" s="546"/>
      <c r="PXH767" s="546"/>
      <c r="PXI767" s="546"/>
      <c r="PXJ767" s="546"/>
      <c r="PXK767" s="546"/>
      <c r="PXL767" s="546"/>
      <c r="PXM767" s="89"/>
      <c r="PXN767" s="89"/>
      <c r="PXO767" s="546"/>
      <c r="PXP767" s="546"/>
      <c r="PXQ767" s="89"/>
      <c r="PXR767" s="89"/>
      <c r="PXS767" s="546"/>
      <c r="PXT767" s="546"/>
      <c r="PXU767" s="546"/>
      <c r="PXV767" s="546"/>
      <c r="PXW767" s="546"/>
      <c r="PXX767" s="204"/>
      <c r="PXY767" s="108"/>
      <c r="PXZ767" s="546"/>
      <c r="PYA767" s="546"/>
      <c r="PYB767" s="546"/>
      <c r="PYC767" s="546"/>
      <c r="PYD767" s="546"/>
      <c r="PYE767" s="546"/>
      <c r="PYF767" s="546"/>
      <c r="PYG767" s="169"/>
      <c r="PYH767" s="169"/>
      <c r="PYI767" s="169"/>
      <c r="PYJ767" s="169"/>
      <c r="PYK767" s="169"/>
      <c r="PYL767" s="169"/>
      <c r="PYM767" s="169"/>
      <c r="PYN767" s="169"/>
      <c r="PYO767" s="169"/>
      <c r="PYP767" s="169"/>
      <c r="PYQ767" s="169"/>
      <c r="PYR767" s="169"/>
      <c r="PYS767" s="169"/>
      <c r="PYT767" s="169"/>
      <c r="PYU767" s="169"/>
      <c r="PYV767" s="169"/>
      <c r="PYW767" s="169"/>
      <c r="PYX767" s="169"/>
      <c r="PYY767" s="169"/>
      <c r="PYZ767" s="169"/>
      <c r="PZA767" s="169"/>
      <c r="PZB767" s="169"/>
      <c r="PZC767" s="169"/>
      <c r="PZD767" s="169"/>
      <c r="PZE767" s="169"/>
      <c r="PZF767" s="169"/>
      <c r="PZG767" s="169"/>
      <c r="PZH767" s="169"/>
      <c r="PZI767" s="169"/>
      <c r="PZJ767" s="169"/>
      <c r="PZK767" s="169"/>
      <c r="PZL767" s="169"/>
      <c r="PZM767" s="169"/>
      <c r="PZN767" s="169"/>
      <c r="PZO767" s="169"/>
      <c r="PZP767" s="169"/>
      <c r="PZQ767" s="169"/>
      <c r="PZR767" s="169"/>
      <c r="PZS767" s="169"/>
      <c r="PZT767" s="169"/>
      <c r="PZU767" s="169"/>
      <c r="PZV767" s="169"/>
      <c r="PZW767" s="169"/>
      <c r="PZX767" s="169"/>
      <c r="PZY767" s="546"/>
      <c r="PZZ767" s="546"/>
      <c r="QAA767" s="546"/>
      <c r="QAB767" s="546"/>
      <c r="QAC767" s="546"/>
      <c r="QAD767" s="546"/>
      <c r="QAE767" s="546"/>
      <c r="QAF767" s="546"/>
      <c r="QAG767" s="546"/>
      <c r="QAH767" s="546"/>
      <c r="QAI767" s="546"/>
      <c r="QAJ767" s="546"/>
      <c r="QAK767" s="546"/>
      <c r="QAL767" s="546"/>
      <c r="QAM767" s="546"/>
      <c r="QAN767" s="546"/>
      <c r="QAO767" s="546"/>
      <c r="QAP767" s="546"/>
      <c r="QAQ767" s="546"/>
      <c r="QAR767" s="546"/>
      <c r="QAS767" s="546"/>
      <c r="QAT767" s="546"/>
      <c r="QAU767" s="546"/>
      <c r="QAV767" s="546"/>
      <c r="QAW767" s="89"/>
      <c r="QAX767" s="89"/>
      <c r="QAY767" s="89"/>
      <c r="QAZ767" s="89"/>
      <c r="QBA767" s="89"/>
      <c r="QBB767" s="546"/>
      <c r="QBC767" s="546"/>
      <c r="QBD767" s="89"/>
      <c r="QBE767" s="89"/>
      <c r="QBF767" s="546"/>
      <c r="QBG767" s="546"/>
      <c r="QBH767" s="89"/>
      <c r="QBI767" s="89"/>
      <c r="QBJ767" s="546"/>
      <c r="QBK767" s="546"/>
      <c r="QBL767" s="546"/>
      <c r="QBM767" s="546"/>
      <c r="QBN767" s="546"/>
      <c r="QBO767" s="546"/>
      <c r="QBP767" s="546"/>
      <c r="QBQ767" s="89"/>
      <c r="QBR767" s="89"/>
      <c r="QBS767" s="546"/>
      <c r="QBT767" s="546"/>
      <c r="QBU767" s="89"/>
      <c r="QBV767" s="89"/>
      <c r="QBW767" s="546"/>
      <c r="QBX767" s="546"/>
      <c r="QBY767" s="546"/>
      <c r="QBZ767" s="546"/>
      <c r="QCA767" s="546"/>
      <c r="QCB767" s="204"/>
      <c r="QCC767" s="108"/>
      <c r="QCD767" s="546"/>
      <c r="QCE767" s="546"/>
      <c r="QCF767" s="546"/>
      <c r="QCG767" s="546"/>
      <c r="QCH767" s="546"/>
      <c r="QCI767" s="546"/>
      <c r="QCJ767" s="546"/>
      <c r="QCK767" s="169"/>
      <c r="QCL767" s="169"/>
      <c r="QCM767" s="169"/>
      <c r="QCN767" s="169"/>
      <c r="QCO767" s="169"/>
      <c r="QCP767" s="169"/>
      <c r="QCQ767" s="169"/>
      <c r="QCR767" s="169"/>
      <c r="QCS767" s="169"/>
      <c r="QCT767" s="169"/>
      <c r="QCU767" s="169"/>
      <c r="QCV767" s="169"/>
      <c r="QCW767" s="169"/>
      <c r="QCX767" s="169"/>
      <c r="QCY767" s="169"/>
      <c r="QCZ767" s="169"/>
      <c r="QDA767" s="169"/>
      <c r="QDB767" s="169"/>
      <c r="QDC767" s="169"/>
      <c r="QDD767" s="169"/>
      <c r="QDE767" s="169"/>
      <c r="QDF767" s="169"/>
      <c r="QDG767" s="169"/>
      <c r="QDH767" s="169"/>
      <c r="QDI767" s="169"/>
      <c r="QDJ767" s="169"/>
      <c r="QDK767" s="169"/>
      <c r="QDL767" s="169"/>
      <c r="QDM767" s="169"/>
      <c r="QDN767" s="169"/>
      <c r="QDO767" s="169"/>
      <c r="QDP767" s="169"/>
      <c r="QDQ767" s="169"/>
      <c r="QDR767" s="169"/>
      <c r="QDS767" s="169"/>
      <c r="QDT767" s="169"/>
      <c r="QDU767" s="169"/>
      <c r="QDV767" s="169"/>
      <c r="QDW767" s="169"/>
      <c r="QDX767" s="169"/>
      <c r="QDY767" s="169"/>
      <c r="QDZ767" s="169"/>
      <c r="QEA767" s="169"/>
      <c r="QEB767" s="169"/>
      <c r="QEC767" s="546"/>
      <c r="QED767" s="546"/>
      <c r="QEE767" s="546"/>
      <c r="QEF767" s="546"/>
      <c r="QEG767" s="546"/>
      <c r="QEH767" s="546"/>
      <c r="QEI767" s="546"/>
      <c r="QEJ767" s="546"/>
      <c r="QEK767" s="546"/>
      <c r="QEL767" s="546"/>
      <c r="QEM767" s="546"/>
      <c r="QEN767" s="546"/>
      <c r="QEO767" s="546"/>
      <c r="QEP767" s="546"/>
      <c r="QEQ767" s="546"/>
      <c r="QER767" s="546"/>
      <c r="QES767" s="546"/>
      <c r="QET767" s="546"/>
      <c r="QEU767" s="546"/>
      <c r="QEV767" s="546"/>
      <c r="QEW767" s="546"/>
      <c r="QEX767" s="546"/>
      <c r="QEY767" s="546"/>
      <c r="QEZ767" s="546"/>
      <c r="QFA767" s="89"/>
      <c r="QFB767" s="89"/>
      <c r="QFC767" s="89"/>
      <c r="QFD767" s="89"/>
      <c r="QFE767" s="89"/>
      <c r="QFF767" s="546"/>
      <c r="QFG767" s="546"/>
      <c r="QFH767" s="89"/>
      <c r="QFI767" s="89"/>
      <c r="QFJ767" s="546"/>
      <c r="QFK767" s="546"/>
      <c r="QFL767" s="89"/>
      <c r="QFM767" s="89"/>
      <c r="QFN767" s="546"/>
      <c r="QFO767" s="546"/>
      <c r="QFP767" s="546"/>
      <c r="QFQ767" s="546"/>
      <c r="QFR767" s="546"/>
      <c r="QFS767" s="546"/>
      <c r="QFT767" s="546"/>
      <c r="QFU767" s="89"/>
      <c r="QFV767" s="89"/>
      <c r="QFW767" s="546"/>
      <c r="QFX767" s="546"/>
      <c r="QFY767" s="89"/>
      <c r="QFZ767" s="89"/>
      <c r="QGA767" s="546"/>
      <c r="QGB767" s="546"/>
      <c r="QGC767" s="546"/>
      <c r="QGD767" s="546"/>
      <c r="QGE767" s="546"/>
      <c r="QGF767" s="204"/>
      <c r="QGG767" s="108"/>
      <c r="QGH767" s="546"/>
      <c r="QGI767" s="546"/>
      <c r="QGJ767" s="546"/>
      <c r="QGK767" s="546"/>
      <c r="QGL767" s="546"/>
      <c r="QGM767" s="546"/>
      <c r="QGN767" s="546"/>
      <c r="QGO767" s="169"/>
      <c r="QGP767" s="169"/>
      <c r="QGQ767" s="169"/>
      <c r="QGR767" s="169"/>
      <c r="QGS767" s="169"/>
      <c r="QGT767" s="169"/>
      <c r="QGU767" s="169"/>
      <c r="QGV767" s="169"/>
      <c r="QGW767" s="169"/>
      <c r="QGX767" s="169"/>
      <c r="QGY767" s="169"/>
      <c r="QGZ767" s="169"/>
      <c r="QHA767" s="169"/>
      <c r="QHB767" s="169"/>
      <c r="QHC767" s="169"/>
      <c r="QHD767" s="169"/>
      <c r="QHE767" s="169"/>
      <c r="QHF767" s="169"/>
      <c r="QHG767" s="169"/>
      <c r="QHH767" s="169"/>
      <c r="QHI767" s="169"/>
      <c r="QHJ767" s="169"/>
      <c r="QHK767" s="169"/>
      <c r="QHL767" s="169"/>
      <c r="QHM767" s="169"/>
      <c r="QHN767" s="169"/>
      <c r="QHO767" s="169"/>
      <c r="QHP767" s="169"/>
      <c r="QHQ767" s="169"/>
      <c r="QHR767" s="169"/>
      <c r="QHS767" s="169"/>
      <c r="QHT767" s="169"/>
      <c r="QHU767" s="169"/>
      <c r="QHV767" s="169"/>
      <c r="QHW767" s="169"/>
      <c r="QHX767" s="169"/>
      <c r="QHY767" s="169"/>
      <c r="QHZ767" s="169"/>
      <c r="QIA767" s="169"/>
      <c r="QIB767" s="169"/>
      <c r="QIC767" s="169"/>
      <c r="QID767" s="169"/>
      <c r="QIE767" s="169"/>
      <c r="QIF767" s="169"/>
      <c r="QIG767" s="546"/>
      <c r="QIH767" s="546"/>
      <c r="QII767" s="546"/>
      <c r="QIJ767" s="546"/>
      <c r="QIK767" s="546"/>
      <c r="QIL767" s="546"/>
      <c r="QIM767" s="546"/>
      <c r="QIN767" s="546"/>
      <c r="QIO767" s="546"/>
      <c r="QIP767" s="546"/>
      <c r="QIQ767" s="546"/>
      <c r="QIR767" s="546"/>
      <c r="QIS767" s="546"/>
      <c r="QIT767" s="546"/>
      <c r="QIU767" s="546"/>
      <c r="QIV767" s="546"/>
      <c r="QIW767" s="546"/>
      <c r="QIX767" s="546"/>
      <c r="QIY767" s="546"/>
      <c r="QIZ767" s="546"/>
      <c r="QJA767" s="546"/>
      <c r="QJB767" s="546"/>
      <c r="QJC767" s="546"/>
      <c r="QJD767" s="546"/>
      <c r="QJE767" s="89"/>
      <c r="QJF767" s="89"/>
      <c r="QJG767" s="89"/>
      <c r="QJH767" s="89"/>
      <c r="QJI767" s="89"/>
      <c r="QJJ767" s="546"/>
      <c r="QJK767" s="546"/>
      <c r="QJL767" s="89"/>
      <c r="QJM767" s="89"/>
      <c r="QJN767" s="546"/>
      <c r="QJO767" s="546"/>
      <c r="QJP767" s="89"/>
      <c r="QJQ767" s="89"/>
      <c r="QJR767" s="546"/>
      <c r="QJS767" s="546"/>
      <c r="QJT767" s="546"/>
      <c r="QJU767" s="546"/>
      <c r="QJV767" s="546"/>
      <c r="QJW767" s="546"/>
      <c r="QJX767" s="546"/>
      <c r="QJY767" s="89"/>
      <c r="QJZ767" s="89"/>
      <c r="QKA767" s="546"/>
      <c r="QKB767" s="546"/>
      <c r="QKC767" s="89"/>
      <c r="QKD767" s="89"/>
      <c r="QKE767" s="546"/>
      <c r="QKF767" s="546"/>
      <c r="QKG767" s="546"/>
      <c r="QKH767" s="546"/>
      <c r="QKI767" s="546"/>
      <c r="QKJ767" s="204"/>
      <c r="QKK767" s="108"/>
      <c r="QKL767" s="546"/>
      <c r="QKM767" s="546"/>
      <c r="QKN767" s="546"/>
      <c r="QKO767" s="546"/>
      <c r="QKP767" s="546"/>
      <c r="QKQ767" s="546"/>
      <c r="QKR767" s="546"/>
      <c r="QKS767" s="169"/>
      <c r="QKT767" s="169"/>
      <c r="QKU767" s="169"/>
      <c r="QKV767" s="169"/>
      <c r="QKW767" s="169"/>
      <c r="QKX767" s="169"/>
      <c r="QKY767" s="169"/>
      <c r="QKZ767" s="169"/>
      <c r="QLA767" s="169"/>
      <c r="QLB767" s="169"/>
      <c r="QLC767" s="169"/>
      <c r="QLD767" s="169"/>
      <c r="QLE767" s="169"/>
      <c r="QLF767" s="169"/>
      <c r="QLG767" s="169"/>
      <c r="QLH767" s="169"/>
      <c r="QLI767" s="169"/>
      <c r="QLJ767" s="169"/>
      <c r="QLK767" s="169"/>
      <c r="QLL767" s="169"/>
      <c r="QLM767" s="169"/>
      <c r="QLN767" s="169"/>
      <c r="QLO767" s="169"/>
      <c r="QLP767" s="169"/>
      <c r="QLQ767" s="169"/>
      <c r="QLR767" s="169"/>
      <c r="QLS767" s="169"/>
      <c r="QLT767" s="169"/>
      <c r="QLU767" s="169"/>
      <c r="QLV767" s="169"/>
      <c r="QLW767" s="169"/>
      <c r="QLX767" s="169"/>
      <c r="QLY767" s="169"/>
      <c r="QLZ767" s="169"/>
      <c r="QMA767" s="169"/>
      <c r="QMB767" s="169"/>
      <c r="QMC767" s="169"/>
      <c r="QMD767" s="169"/>
      <c r="QME767" s="169"/>
      <c r="QMF767" s="169"/>
      <c r="QMG767" s="169"/>
      <c r="QMH767" s="169"/>
      <c r="QMI767" s="169"/>
      <c r="QMJ767" s="169"/>
      <c r="QMK767" s="546"/>
      <c r="QML767" s="546"/>
      <c r="QMM767" s="546"/>
      <c r="QMN767" s="546"/>
      <c r="QMO767" s="546"/>
      <c r="QMP767" s="546"/>
      <c r="QMQ767" s="546"/>
      <c r="QMR767" s="546"/>
      <c r="QMS767" s="546"/>
      <c r="QMT767" s="546"/>
      <c r="QMU767" s="546"/>
      <c r="QMV767" s="546"/>
      <c r="QMW767" s="546"/>
      <c r="QMX767" s="546"/>
      <c r="QMY767" s="546"/>
      <c r="QMZ767" s="546"/>
      <c r="QNA767" s="546"/>
      <c r="QNB767" s="546"/>
      <c r="QNC767" s="546"/>
      <c r="QND767" s="546"/>
      <c r="QNE767" s="546"/>
      <c r="QNF767" s="546"/>
      <c r="QNG767" s="546"/>
      <c r="QNH767" s="546"/>
      <c r="QNI767" s="89"/>
      <c r="QNJ767" s="89"/>
      <c r="QNK767" s="89"/>
      <c r="QNL767" s="89"/>
      <c r="QNM767" s="89"/>
      <c r="QNN767" s="546"/>
      <c r="QNO767" s="546"/>
      <c r="QNP767" s="89"/>
      <c r="QNQ767" s="89"/>
      <c r="QNR767" s="546"/>
      <c r="QNS767" s="546"/>
      <c r="QNT767" s="89"/>
      <c r="QNU767" s="89"/>
      <c r="QNV767" s="546"/>
      <c r="QNW767" s="546"/>
      <c r="QNX767" s="546"/>
      <c r="QNY767" s="546"/>
      <c r="QNZ767" s="546"/>
      <c r="QOA767" s="546"/>
      <c r="QOB767" s="546"/>
      <c r="QOC767" s="89"/>
      <c r="QOD767" s="89"/>
      <c r="QOE767" s="546"/>
      <c r="QOF767" s="546"/>
      <c r="QOG767" s="89"/>
      <c r="QOH767" s="89"/>
      <c r="QOI767" s="546"/>
      <c r="QOJ767" s="546"/>
      <c r="QOK767" s="546"/>
      <c r="QOL767" s="546"/>
      <c r="QOM767" s="546"/>
      <c r="QON767" s="204"/>
      <c r="QOO767" s="108"/>
      <c r="QOP767" s="546"/>
      <c r="QOQ767" s="546"/>
      <c r="QOR767" s="546"/>
      <c r="QOS767" s="546"/>
      <c r="QOT767" s="546"/>
      <c r="QOU767" s="546"/>
      <c r="QOV767" s="546"/>
      <c r="QOW767" s="169"/>
      <c r="QOX767" s="169"/>
      <c r="QOY767" s="169"/>
      <c r="QOZ767" s="169"/>
      <c r="QPA767" s="169"/>
      <c r="QPB767" s="169"/>
      <c r="QPC767" s="169"/>
      <c r="QPD767" s="169"/>
      <c r="QPE767" s="169"/>
      <c r="QPF767" s="169"/>
      <c r="QPG767" s="169"/>
      <c r="QPH767" s="169"/>
      <c r="QPI767" s="169"/>
      <c r="QPJ767" s="169"/>
      <c r="QPK767" s="169"/>
      <c r="QPL767" s="169"/>
      <c r="QPM767" s="169"/>
      <c r="QPN767" s="169"/>
      <c r="QPO767" s="169"/>
      <c r="QPP767" s="169"/>
      <c r="QPQ767" s="169"/>
      <c r="QPR767" s="169"/>
      <c r="QPS767" s="169"/>
      <c r="QPT767" s="169"/>
      <c r="QPU767" s="169"/>
      <c r="QPV767" s="169"/>
      <c r="QPW767" s="169"/>
      <c r="QPX767" s="169"/>
      <c r="QPY767" s="169"/>
      <c r="QPZ767" s="169"/>
      <c r="QQA767" s="169"/>
      <c r="QQB767" s="169"/>
      <c r="QQC767" s="169"/>
      <c r="QQD767" s="169"/>
      <c r="QQE767" s="169"/>
      <c r="QQF767" s="169"/>
      <c r="QQG767" s="169"/>
      <c r="QQH767" s="169"/>
      <c r="QQI767" s="169"/>
      <c r="QQJ767" s="169"/>
      <c r="QQK767" s="169"/>
      <c r="QQL767" s="169"/>
      <c r="QQM767" s="169"/>
      <c r="QQN767" s="169"/>
      <c r="QQO767" s="546"/>
      <c r="QQP767" s="546"/>
      <c r="QQQ767" s="546"/>
      <c r="QQR767" s="546"/>
      <c r="QQS767" s="546"/>
      <c r="QQT767" s="546"/>
      <c r="QQU767" s="546"/>
      <c r="QQV767" s="546"/>
      <c r="QQW767" s="546"/>
      <c r="QQX767" s="546"/>
      <c r="QQY767" s="546"/>
      <c r="QQZ767" s="546"/>
      <c r="QRA767" s="546"/>
      <c r="QRB767" s="546"/>
      <c r="QRC767" s="546"/>
      <c r="QRD767" s="546"/>
      <c r="QRE767" s="546"/>
      <c r="QRF767" s="546"/>
      <c r="QRG767" s="546"/>
      <c r="QRH767" s="546"/>
      <c r="QRI767" s="546"/>
      <c r="QRJ767" s="546"/>
      <c r="QRK767" s="546"/>
      <c r="QRL767" s="546"/>
      <c r="QRM767" s="89"/>
      <c r="QRN767" s="89"/>
      <c r="QRO767" s="89"/>
      <c r="QRP767" s="89"/>
      <c r="QRQ767" s="89"/>
      <c r="QRR767" s="546"/>
      <c r="QRS767" s="546"/>
      <c r="QRT767" s="89"/>
      <c r="QRU767" s="89"/>
      <c r="QRV767" s="546"/>
      <c r="QRW767" s="546"/>
      <c r="QRX767" s="89"/>
      <c r="QRY767" s="89"/>
      <c r="QRZ767" s="546"/>
      <c r="QSA767" s="546"/>
      <c r="QSB767" s="546"/>
      <c r="QSC767" s="546"/>
      <c r="QSD767" s="546"/>
      <c r="QSE767" s="546"/>
      <c r="QSF767" s="546"/>
      <c r="QSG767" s="89"/>
      <c r="QSH767" s="89"/>
      <c r="QSI767" s="546"/>
      <c r="QSJ767" s="546"/>
      <c r="QSK767" s="89"/>
      <c r="QSL767" s="89"/>
      <c r="QSM767" s="546"/>
      <c r="QSN767" s="546"/>
      <c r="QSO767" s="546"/>
      <c r="QSP767" s="546"/>
      <c r="QSQ767" s="546"/>
      <c r="QSR767" s="204"/>
      <c r="QSS767" s="108"/>
      <c r="QST767" s="546"/>
      <c r="QSU767" s="546"/>
      <c r="QSV767" s="546"/>
      <c r="QSW767" s="546"/>
      <c r="QSX767" s="546"/>
      <c r="QSY767" s="546"/>
      <c r="QSZ767" s="546"/>
      <c r="QTA767" s="169"/>
      <c r="QTB767" s="169"/>
      <c r="QTC767" s="169"/>
      <c r="QTD767" s="169"/>
      <c r="QTE767" s="169"/>
      <c r="QTF767" s="169"/>
      <c r="QTG767" s="169"/>
      <c r="QTH767" s="169"/>
      <c r="QTI767" s="169"/>
      <c r="QTJ767" s="169"/>
      <c r="QTK767" s="169"/>
      <c r="QTL767" s="169"/>
      <c r="QTM767" s="169"/>
      <c r="QTN767" s="169"/>
      <c r="QTO767" s="169"/>
      <c r="QTP767" s="169"/>
      <c r="QTQ767" s="169"/>
      <c r="QTR767" s="169"/>
      <c r="QTS767" s="169"/>
      <c r="QTT767" s="169"/>
      <c r="QTU767" s="169"/>
      <c r="QTV767" s="169"/>
      <c r="QTW767" s="169"/>
      <c r="QTX767" s="169"/>
      <c r="QTY767" s="169"/>
      <c r="QTZ767" s="169"/>
      <c r="QUA767" s="169"/>
      <c r="QUB767" s="169"/>
      <c r="QUC767" s="169"/>
      <c r="QUD767" s="169"/>
      <c r="QUE767" s="169"/>
      <c r="QUF767" s="169"/>
      <c r="QUG767" s="169"/>
      <c r="QUH767" s="169"/>
      <c r="QUI767" s="169"/>
      <c r="QUJ767" s="169"/>
      <c r="QUK767" s="169"/>
      <c r="QUL767" s="169"/>
      <c r="QUM767" s="169"/>
      <c r="QUN767" s="169"/>
      <c r="QUO767" s="169"/>
      <c r="QUP767" s="169"/>
      <c r="QUQ767" s="169"/>
      <c r="QUR767" s="169"/>
      <c r="QUS767" s="546"/>
      <c r="QUT767" s="546"/>
      <c r="QUU767" s="546"/>
      <c r="QUV767" s="546"/>
      <c r="QUW767" s="546"/>
      <c r="QUX767" s="546"/>
      <c r="QUY767" s="546"/>
      <c r="QUZ767" s="546"/>
      <c r="QVA767" s="546"/>
      <c r="QVB767" s="546"/>
      <c r="QVC767" s="546"/>
      <c r="QVD767" s="546"/>
      <c r="QVE767" s="546"/>
      <c r="QVF767" s="546"/>
      <c r="QVG767" s="546"/>
      <c r="QVH767" s="546"/>
      <c r="QVI767" s="546"/>
      <c r="QVJ767" s="546"/>
      <c r="QVK767" s="546"/>
      <c r="QVL767" s="546"/>
      <c r="QVM767" s="546"/>
      <c r="QVN767" s="546"/>
      <c r="QVO767" s="546"/>
      <c r="QVP767" s="546"/>
      <c r="QVQ767" s="89"/>
      <c r="QVR767" s="89"/>
      <c r="QVS767" s="89"/>
      <c r="QVT767" s="89"/>
      <c r="QVU767" s="89"/>
      <c r="QVV767" s="546"/>
      <c r="QVW767" s="546"/>
      <c r="QVX767" s="89"/>
      <c r="QVY767" s="89"/>
      <c r="QVZ767" s="546"/>
      <c r="QWA767" s="546"/>
      <c r="QWB767" s="89"/>
      <c r="QWC767" s="89"/>
      <c r="QWD767" s="546"/>
      <c r="QWE767" s="546"/>
      <c r="QWF767" s="546"/>
      <c r="QWG767" s="546"/>
      <c r="QWH767" s="546"/>
      <c r="QWI767" s="546"/>
      <c r="QWJ767" s="546"/>
      <c r="QWK767" s="89"/>
      <c r="QWL767" s="89"/>
      <c r="QWM767" s="546"/>
      <c r="QWN767" s="546"/>
      <c r="QWO767" s="89"/>
      <c r="QWP767" s="89"/>
      <c r="QWQ767" s="546"/>
      <c r="QWR767" s="546"/>
      <c r="QWS767" s="546"/>
      <c r="QWT767" s="546"/>
      <c r="QWU767" s="546"/>
      <c r="QWV767" s="204"/>
      <c r="QWW767" s="108"/>
      <c r="QWX767" s="546"/>
      <c r="QWY767" s="546"/>
      <c r="QWZ767" s="546"/>
      <c r="QXA767" s="546"/>
      <c r="QXB767" s="546"/>
      <c r="QXC767" s="546"/>
      <c r="QXD767" s="546"/>
      <c r="QXE767" s="169"/>
      <c r="QXF767" s="169"/>
      <c r="QXG767" s="169"/>
      <c r="QXH767" s="169"/>
      <c r="QXI767" s="169"/>
      <c r="QXJ767" s="169"/>
      <c r="QXK767" s="169"/>
      <c r="QXL767" s="169"/>
      <c r="QXM767" s="169"/>
      <c r="QXN767" s="169"/>
      <c r="QXO767" s="169"/>
      <c r="QXP767" s="169"/>
      <c r="QXQ767" s="169"/>
      <c r="QXR767" s="169"/>
      <c r="QXS767" s="169"/>
      <c r="QXT767" s="169"/>
      <c r="QXU767" s="169"/>
      <c r="QXV767" s="169"/>
      <c r="QXW767" s="169"/>
      <c r="QXX767" s="169"/>
      <c r="QXY767" s="169"/>
      <c r="QXZ767" s="169"/>
      <c r="QYA767" s="169"/>
      <c r="QYB767" s="169"/>
      <c r="QYC767" s="169"/>
      <c r="QYD767" s="169"/>
      <c r="QYE767" s="169"/>
      <c r="QYF767" s="169"/>
      <c r="QYG767" s="169"/>
      <c r="QYH767" s="169"/>
      <c r="QYI767" s="169"/>
      <c r="QYJ767" s="169"/>
      <c r="QYK767" s="169"/>
      <c r="QYL767" s="169"/>
      <c r="QYM767" s="169"/>
      <c r="QYN767" s="169"/>
      <c r="QYO767" s="169"/>
      <c r="QYP767" s="169"/>
      <c r="QYQ767" s="169"/>
      <c r="QYR767" s="169"/>
      <c r="QYS767" s="169"/>
      <c r="QYT767" s="169"/>
      <c r="QYU767" s="169"/>
      <c r="QYV767" s="169"/>
      <c r="QYW767" s="546"/>
      <c r="QYX767" s="546"/>
      <c r="QYY767" s="546"/>
      <c r="QYZ767" s="546"/>
      <c r="QZA767" s="546"/>
      <c r="QZB767" s="546"/>
      <c r="QZC767" s="546"/>
      <c r="QZD767" s="546"/>
      <c r="QZE767" s="546"/>
      <c r="QZF767" s="546"/>
      <c r="QZG767" s="546"/>
      <c r="QZH767" s="546"/>
      <c r="QZI767" s="546"/>
      <c r="QZJ767" s="546"/>
      <c r="QZK767" s="546"/>
      <c r="QZL767" s="546"/>
      <c r="QZM767" s="546"/>
      <c r="QZN767" s="546"/>
      <c r="QZO767" s="546"/>
      <c r="QZP767" s="546"/>
      <c r="QZQ767" s="546"/>
      <c r="QZR767" s="546"/>
      <c r="QZS767" s="546"/>
      <c r="QZT767" s="546"/>
      <c r="QZU767" s="89"/>
      <c r="QZV767" s="89"/>
      <c r="QZW767" s="89"/>
      <c r="QZX767" s="89"/>
      <c r="QZY767" s="89"/>
      <c r="QZZ767" s="546"/>
      <c r="RAA767" s="546"/>
      <c r="RAB767" s="89"/>
      <c r="RAC767" s="89"/>
      <c r="RAD767" s="546"/>
      <c r="RAE767" s="546"/>
      <c r="RAF767" s="89"/>
      <c r="RAG767" s="89"/>
      <c r="RAH767" s="546"/>
      <c r="RAI767" s="546"/>
      <c r="RAJ767" s="546"/>
      <c r="RAK767" s="546"/>
      <c r="RAL767" s="546"/>
      <c r="RAM767" s="546"/>
      <c r="RAN767" s="546"/>
      <c r="RAO767" s="89"/>
      <c r="RAP767" s="89"/>
      <c r="RAQ767" s="546"/>
      <c r="RAR767" s="546"/>
      <c r="RAS767" s="89"/>
      <c r="RAT767" s="89"/>
      <c r="RAU767" s="546"/>
      <c r="RAV767" s="546"/>
      <c r="RAW767" s="546"/>
      <c r="RAX767" s="546"/>
      <c r="RAY767" s="546"/>
      <c r="RAZ767" s="204"/>
      <c r="RBA767" s="108"/>
      <c r="RBB767" s="546"/>
      <c r="RBC767" s="546"/>
      <c r="RBD767" s="546"/>
      <c r="RBE767" s="546"/>
      <c r="RBF767" s="546"/>
      <c r="RBG767" s="546"/>
      <c r="RBH767" s="546"/>
      <c r="RBI767" s="169"/>
      <c r="RBJ767" s="169"/>
      <c r="RBK767" s="169"/>
      <c r="RBL767" s="169"/>
      <c r="RBM767" s="169"/>
      <c r="RBN767" s="169"/>
      <c r="RBO767" s="169"/>
      <c r="RBP767" s="169"/>
      <c r="RBQ767" s="169"/>
      <c r="RBR767" s="169"/>
      <c r="RBS767" s="169"/>
      <c r="RBT767" s="169"/>
      <c r="RBU767" s="169"/>
      <c r="RBV767" s="169"/>
      <c r="RBW767" s="169"/>
      <c r="RBX767" s="169"/>
      <c r="RBY767" s="169"/>
      <c r="RBZ767" s="169"/>
      <c r="RCA767" s="169"/>
      <c r="RCB767" s="169"/>
      <c r="RCC767" s="169"/>
      <c r="RCD767" s="169"/>
      <c r="RCE767" s="169"/>
      <c r="RCF767" s="169"/>
      <c r="RCG767" s="169"/>
      <c r="RCH767" s="169"/>
      <c r="RCI767" s="169"/>
      <c r="RCJ767" s="169"/>
      <c r="RCK767" s="169"/>
      <c r="RCL767" s="169"/>
      <c r="RCM767" s="169"/>
      <c r="RCN767" s="169"/>
      <c r="RCO767" s="169"/>
      <c r="RCP767" s="169"/>
      <c r="RCQ767" s="169"/>
      <c r="RCR767" s="169"/>
      <c r="RCS767" s="169"/>
      <c r="RCT767" s="169"/>
      <c r="RCU767" s="169"/>
      <c r="RCV767" s="169"/>
      <c r="RCW767" s="169"/>
      <c r="RCX767" s="169"/>
      <c r="RCY767" s="169"/>
      <c r="RCZ767" s="169"/>
      <c r="RDA767" s="546"/>
      <c r="RDB767" s="546"/>
      <c r="RDC767" s="546"/>
      <c r="RDD767" s="546"/>
      <c r="RDE767" s="546"/>
      <c r="RDF767" s="546"/>
      <c r="RDG767" s="546"/>
      <c r="RDH767" s="546"/>
      <c r="RDI767" s="546"/>
      <c r="RDJ767" s="546"/>
      <c r="RDK767" s="546"/>
      <c r="RDL767" s="546"/>
      <c r="RDM767" s="546"/>
      <c r="RDN767" s="546"/>
      <c r="RDO767" s="546"/>
      <c r="RDP767" s="546"/>
      <c r="RDQ767" s="546"/>
      <c r="RDR767" s="546"/>
      <c r="RDS767" s="546"/>
      <c r="RDT767" s="546"/>
      <c r="RDU767" s="546"/>
      <c r="RDV767" s="546"/>
      <c r="RDW767" s="546"/>
    </row>
    <row r="768" spans="1:12295" s="64" customFormat="1" ht="66.75" customHeight="1" x14ac:dyDescent="0.2">
      <c r="B768" s="225" t="s">
        <v>36</v>
      </c>
      <c r="C768" s="134" t="s">
        <v>121</v>
      </c>
      <c r="D768" s="112">
        <f>G768</f>
        <v>774338.29070999997</v>
      </c>
      <c r="E768" s="112">
        <f>E769+E770</f>
        <v>0</v>
      </c>
      <c r="F768" s="112"/>
      <c r="G768" s="112">
        <f>G769+G770</f>
        <v>774338.29070999997</v>
      </c>
      <c r="H768" s="112">
        <f t="shared" ref="H768:I768" si="1416">H769+H770</f>
        <v>0</v>
      </c>
      <c r="I768" s="112">
        <f t="shared" si="1416"/>
        <v>0</v>
      </c>
      <c r="J768" s="112">
        <f>J769+J770</f>
        <v>-164143.28682000001</v>
      </c>
      <c r="K768" s="112">
        <f>Q768</f>
        <v>10026.977219999999</v>
      </c>
      <c r="L768" s="749">
        <f t="shared" si="1392"/>
        <v>1.2949091295493272E-2</v>
      </c>
      <c r="M768" s="112">
        <f>M769+M770</f>
        <v>0</v>
      </c>
      <c r="N768" s="115"/>
      <c r="O768" s="112"/>
      <c r="P768" s="115"/>
      <c r="Q768" s="112">
        <f>Q769+Q770</f>
        <v>10026.977219999999</v>
      </c>
      <c r="R768" s="802">
        <f t="shared" ref="R768:R823" si="1417">Q768/D768</f>
        <v>1.2949091295493272E-2</v>
      </c>
      <c r="S768" s="112">
        <f t="shared" ref="S768:U768" si="1418">S769+S770</f>
        <v>0</v>
      </c>
      <c r="T768" s="115"/>
      <c r="U768" s="112">
        <f t="shared" si="1418"/>
        <v>0</v>
      </c>
      <c r="V768" s="112">
        <f t="shared" si="1411"/>
        <v>0</v>
      </c>
      <c r="W768" s="89"/>
      <c r="X768" s="89"/>
      <c r="Y768" s="89"/>
      <c r="Z768" s="112">
        <f t="shared" si="1412"/>
        <v>0</v>
      </c>
      <c r="AA768" s="112">
        <f t="shared" si="1413"/>
        <v>0</v>
      </c>
      <c r="AB768" s="89">
        <f t="shared" si="1414"/>
        <v>0</v>
      </c>
      <c r="AC768" s="671">
        <f t="shared" si="1415"/>
        <v>0</v>
      </c>
      <c r="AD768" s="734"/>
      <c r="AE768" s="112">
        <f>AK768</f>
        <v>19912.087650000001</v>
      </c>
      <c r="AF768" s="749">
        <f t="shared" si="1395"/>
        <v>2.5714972240030092E-2</v>
      </c>
      <c r="AG768" s="112"/>
      <c r="AH768" s="749"/>
      <c r="AI768" s="112"/>
      <c r="AJ768" s="115"/>
      <c r="AK768" s="112">
        <f t="shared" ref="AK768:AO768" si="1419">AK769+AK770</f>
        <v>19912.087650000001</v>
      </c>
      <c r="AL768" s="115"/>
      <c r="AM768" s="112">
        <f t="shared" si="1419"/>
        <v>0</v>
      </c>
      <c r="AN768" s="115"/>
      <c r="AO768" s="112">
        <f t="shared" si="1419"/>
        <v>0</v>
      </c>
      <c r="AP768" s="112">
        <f>AP769+AP770</f>
        <v>24403.360369999999</v>
      </c>
      <c r="AQ768" s="115"/>
      <c r="AR768" s="112">
        <f>AX768</f>
        <v>615823.25396000012</v>
      </c>
      <c r="AS768" s="749">
        <f t="shared" si="1398"/>
        <v>0.79528968326665661</v>
      </c>
      <c r="AT768" s="112"/>
      <c r="AU768" s="749"/>
      <c r="AV768" s="112"/>
      <c r="AW768" s="749"/>
      <c r="AX768" s="112">
        <f t="shared" ref="AX768" si="1420">AX769+AX770</f>
        <v>615823.25396000012</v>
      </c>
      <c r="AY768" s="749">
        <f t="shared" si="1400"/>
        <v>0.79528968326665661</v>
      </c>
      <c r="AZ768" s="112"/>
      <c r="BA768" s="749"/>
      <c r="BB768" s="112"/>
      <c r="BC768" s="89"/>
      <c r="BD768" s="112"/>
      <c r="BE768" s="112"/>
      <c r="BF768" s="112"/>
      <c r="BG768" s="112"/>
      <c r="BH768" s="89"/>
      <c r="BI768" s="112"/>
      <c r="BJ768" s="112"/>
      <c r="BK768" s="112"/>
      <c r="BL768" s="89"/>
      <c r="BM768" s="112"/>
      <c r="BN768" s="112"/>
      <c r="BO768" s="112"/>
      <c r="BP768" s="112"/>
      <c r="BQ768" s="112"/>
      <c r="BR768" s="112"/>
      <c r="BS768" s="112"/>
      <c r="BT768" s="112"/>
      <c r="BU768" s="112"/>
      <c r="BV768" s="112"/>
      <c r="BW768" s="112"/>
      <c r="BX768" s="112"/>
      <c r="BY768" s="89"/>
      <c r="BZ768" s="112"/>
      <c r="CE768" s="749"/>
    </row>
    <row r="769" spans="2:83" s="37" customFormat="1" ht="28.5" hidden="1" customHeight="1" x14ac:dyDescent="0.25">
      <c r="B769" s="229"/>
      <c r="C769" s="117" t="s">
        <v>122</v>
      </c>
      <c r="D769" s="117">
        <f>E769+G769+H769+I769</f>
        <v>611060.17328999995</v>
      </c>
      <c r="E769" s="117">
        <f>E772+E775+E778+E781+E786</f>
        <v>0</v>
      </c>
      <c r="F769" s="117"/>
      <c r="G769" s="117">
        <f t="shared" ref="G769" si="1421">G772+G775+G778+G781+G786</f>
        <v>611060.17328999995</v>
      </c>
      <c r="H769" s="117"/>
      <c r="I769" s="117"/>
      <c r="J769" s="117">
        <f>J772+J775+J778+J781+J786</f>
        <v>-100256.1694</v>
      </c>
      <c r="K769" s="112">
        <f t="shared" ref="K769:K809" si="1422">Q769</f>
        <v>8882.9635799999996</v>
      </c>
      <c r="L769" s="749">
        <f t="shared" si="1392"/>
        <v>1.4536970282604688E-2</v>
      </c>
      <c r="M769" s="117">
        <f>M772+M775+M778+M781+M786</f>
        <v>0</v>
      </c>
      <c r="N769" s="117"/>
      <c r="O769" s="117"/>
      <c r="P769" s="117"/>
      <c r="Q769" s="117">
        <f t="shared" ref="Q769" si="1423">Q772+Q775+Q778+Q781+Q786</f>
        <v>8882.9635799999996</v>
      </c>
      <c r="R769" s="802">
        <f t="shared" si="1417"/>
        <v>1.4536970282604688E-2</v>
      </c>
      <c r="S769" s="117">
        <f t="shared" ref="S769:U769" si="1424">S772+S775+S778+S781+S786</f>
        <v>0</v>
      </c>
      <c r="T769" s="117"/>
      <c r="U769" s="117">
        <f t="shared" si="1424"/>
        <v>0</v>
      </c>
      <c r="V769" s="641">
        <f t="shared" si="1411"/>
        <v>0</v>
      </c>
      <c r="W769" s="35"/>
      <c r="X769" s="35"/>
      <c r="Y769" s="35"/>
      <c r="Z769" s="117">
        <f t="shared" si="1412"/>
        <v>0</v>
      </c>
      <c r="AA769" s="117">
        <f t="shared" si="1413"/>
        <v>0</v>
      </c>
      <c r="AB769" s="35">
        <f t="shared" si="1414"/>
        <v>0</v>
      </c>
      <c r="AC769" s="35">
        <f t="shared" si="1415"/>
        <v>0</v>
      </c>
      <c r="AD769" s="35"/>
      <c r="AE769" s="117">
        <f>AG769+AK769+AM769+AO769</f>
        <v>11749.175380000001</v>
      </c>
      <c r="AF769" s="749">
        <f t="shared" si="1395"/>
        <v>1.9227526017186559E-2</v>
      </c>
      <c r="AG769" s="117"/>
      <c r="AH769" s="749"/>
      <c r="AI769" s="117"/>
      <c r="AJ769" s="117"/>
      <c r="AK769" s="117">
        <f t="shared" ref="AK769" si="1425">AK772+AK775+AK778+AK781+AK786</f>
        <v>11749.175380000001</v>
      </c>
      <c r="AL769" s="117"/>
      <c r="AM769" s="117"/>
      <c r="AN769" s="117"/>
      <c r="AO769" s="117"/>
      <c r="AP769" s="117">
        <f t="shared" ref="AP769" si="1426">AP772+AP775+AP778+AP781+AP786</f>
        <v>18593.237929999999</v>
      </c>
      <c r="AQ769" s="117"/>
      <c r="AR769" s="117">
        <f>AT769+AX769+AZ769+BB769</f>
        <v>486619.03158000007</v>
      </c>
      <c r="AS769" s="749">
        <f t="shared" si="1398"/>
        <v>0.79635206621305688</v>
      </c>
      <c r="AT769" s="117"/>
      <c r="AU769" s="749"/>
      <c r="AV769" s="117"/>
      <c r="AW769" s="749"/>
      <c r="AX769" s="117">
        <f t="shared" ref="AX769" si="1427">AX772+AX775+AX778+AX781+AX786</f>
        <v>486619.03158000007</v>
      </c>
      <c r="AY769" s="749">
        <f t="shared" si="1400"/>
        <v>0.79635206621305688</v>
      </c>
      <c r="AZ769" s="117"/>
      <c r="BA769" s="749"/>
      <c r="BB769" s="117"/>
      <c r="BC769" s="35"/>
      <c r="BD769" s="35"/>
      <c r="BE769" s="117"/>
      <c r="BF769" s="117"/>
      <c r="BG769" s="117"/>
      <c r="BH769" s="117"/>
      <c r="BI769" s="117"/>
      <c r="BJ769" s="117"/>
      <c r="BK769" s="117"/>
      <c r="BL769" s="35"/>
      <c r="BM769" s="35"/>
      <c r="BN769" s="117"/>
      <c r="BO769" s="117"/>
      <c r="BP769" s="117"/>
      <c r="BQ769" s="117"/>
      <c r="BR769" s="117"/>
      <c r="BS769" s="117"/>
      <c r="BT769" s="117"/>
      <c r="BU769" s="117"/>
      <c r="BV769" s="117"/>
      <c r="BW769" s="117"/>
      <c r="BX769" s="117"/>
      <c r="BY769" s="117"/>
      <c r="BZ769" s="117"/>
      <c r="CE769" s="749"/>
    </row>
    <row r="770" spans="2:83" s="37" customFormat="1" ht="34.5" hidden="1" customHeight="1" x14ac:dyDescent="0.25">
      <c r="B770" s="229"/>
      <c r="C770" s="117" t="s">
        <v>47</v>
      </c>
      <c r="D770" s="117">
        <f>E770+G770+H770+I770</f>
        <v>163278.11742</v>
      </c>
      <c r="E770" s="117">
        <f>E773+E776+E779+E782+E784+E787</f>
        <v>0</v>
      </c>
      <c r="F770" s="117"/>
      <c r="G770" s="117">
        <f t="shared" ref="G770" si="1428">G773+G776+G779+G782+G784+G787</f>
        <v>163278.11742</v>
      </c>
      <c r="H770" s="117"/>
      <c r="I770" s="117"/>
      <c r="J770" s="117">
        <f>J773+J776+J779+J782+J784+J787</f>
        <v>-63887.117420000002</v>
      </c>
      <c r="K770" s="112">
        <f t="shared" si="1422"/>
        <v>1144.0136399999999</v>
      </c>
      <c r="L770" s="749">
        <f t="shared" si="1392"/>
        <v>7.0065337479195437E-3</v>
      </c>
      <c r="M770" s="117">
        <f>M773+M776+M779+M782+M784+M787</f>
        <v>0</v>
      </c>
      <c r="N770" s="117"/>
      <c r="O770" s="117"/>
      <c r="P770" s="117"/>
      <c r="Q770" s="117">
        <f t="shared" ref="Q770" si="1429">Q773+Q776+Q779+Q782+Q784+Q787</f>
        <v>1144.0136399999999</v>
      </c>
      <c r="R770" s="802">
        <f t="shared" si="1417"/>
        <v>7.0065337479195437E-3</v>
      </c>
      <c r="S770" s="117">
        <f t="shared" ref="S770:U770" si="1430">S773+S776+S779+S782+S784+S787</f>
        <v>0</v>
      </c>
      <c r="T770" s="117"/>
      <c r="U770" s="117">
        <f t="shared" si="1430"/>
        <v>0</v>
      </c>
      <c r="V770" s="641">
        <f t="shared" si="1411"/>
        <v>0</v>
      </c>
      <c r="W770" s="35"/>
      <c r="X770" s="35"/>
      <c r="Y770" s="35"/>
      <c r="Z770" s="117">
        <f t="shared" si="1412"/>
        <v>0</v>
      </c>
      <c r="AA770" s="117">
        <f t="shared" si="1413"/>
        <v>0</v>
      </c>
      <c r="AB770" s="35">
        <f t="shared" si="1414"/>
        <v>0</v>
      </c>
      <c r="AC770" s="35">
        <f t="shared" si="1415"/>
        <v>0</v>
      </c>
      <c r="AD770" s="35"/>
      <c r="AE770" s="117">
        <f>AG770+AK770+AM770+AO770</f>
        <v>8162.9122700000007</v>
      </c>
      <c r="AF770" s="749">
        <f t="shared" si="1395"/>
        <v>4.9993914671385857E-2</v>
      </c>
      <c r="AG770" s="117"/>
      <c r="AH770" s="749"/>
      <c r="AI770" s="117"/>
      <c r="AJ770" s="117"/>
      <c r="AK770" s="117">
        <f t="shared" ref="AK770" si="1431">AK773+AK776+AK779+AK782+AK784+AK787</f>
        <v>8162.9122700000007</v>
      </c>
      <c r="AL770" s="117"/>
      <c r="AM770" s="117"/>
      <c r="AN770" s="117"/>
      <c r="AO770" s="117"/>
      <c r="AP770" s="117">
        <f t="shared" ref="AP770" si="1432">AP773+AP776+AP779+AP782+AP784+AP787</f>
        <v>5810.1224400000001</v>
      </c>
      <c r="AQ770" s="117"/>
      <c r="AR770" s="117">
        <f>AT770+AX770+AZ770+BB770</f>
        <v>129204.22238000002</v>
      </c>
      <c r="AS770" s="749">
        <f t="shared" si="1398"/>
        <v>0.79131376832112932</v>
      </c>
      <c r="AT770" s="117"/>
      <c r="AU770" s="749"/>
      <c r="AV770" s="117"/>
      <c r="AW770" s="749"/>
      <c r="AX770" s="117">
        <f t="shared" ref="AX770" si="1433">AX773+AX776+AX779+AX782+AX784+AX787</f>
        <v>129204.22238000002</v>
      </c>
      <c r="AY770" s="749">
        <f t="shared" si="1400"/>
        <v>0.79131376832112932</v>
      </c>
      <c r="AZ770" s="117"/>
      <c r="BA770" s="749"/>
      <c r="BB770" s="117"/>
      <c r="BC770" s="35"/>
      <c r="BD770" s="35"/>
      <c r="BE770" s="117"/>
      <c r="BF770" s="117"/>
      <c r="BG770" s="117"/>
      <c r="BH770" s="117"/>
      <c r="BI770" s="117"/>
      <c r="BJ770" s="117"/>
      <c r="BK770" s="117"/>
      <c r="BL770" s="35"/>
      <c r="BM770" s="35"/>
      <c r="BN770" s="117"/>
      <c r="BO770" s="117"/>
      <c r="BP770" s="117"/>
      <c r="BQ770" s="117"/>
      <c r="BR770" s="117"/>
      <c r="BS770" s="117"/>
      <c r="BT770" s="117"/>
      <c r="BU770" s="117"/>
      <c r="BV770" s="117"/>
      <c r="BW770" s="117"/>
      <c r="BX770" s="117"/>
      <c r="BY770" s="117"/>
      <c r="BZ770" s="117"/>
      <c r="CE770" s="749"/>
    </row>
    <row r="771" spans="2:83" s="37" customFormat="1" ht="42.75" hidden="1" customHeight="1" x14ac:dyDescent="0.25">
      <c r="B771" s="229"/>
      <c r="C771" s="120" t="s">
        <v>123</v>
      </c>
      <c r="D771" s="117">
        <f>E771+G771</f>
        <v>32954.134250000003</v>
      </c>
      <c r="E771" s="117"/>
      <c r="F771" s="117"/>
      <c r="G771" s="117">
        <f>G772+G773</f>
        <v>32954.134250000003</v>
      </c>
      <c r="H771" s="35"/>
      <c r="I771" s="35"/>
      <c r="J771" s="117">
        <v>0</v>
      </c>
      <c r="K771" s="112">
        <f t="shared" si="1422"/>
        <v>0</v>
      </c>
      <c r="L771" s="749">
        <f t="shared" si="1392"/>
        <v>0</v>
      </c>
      <c r="M771" s="117">
        <f>M772+M773</f>
        <v>0</v>
      </c>
      <c r="N771" s="117"/>
      <c r="O771" s="117"/>
      <c r="P771" s="117"/>
      <c r="Q771" s="117">
        <f>Q772+Q773</f>
        <v>0</v>
      </c>
      <c r="R771" s="802">
        <f t="shared" si="1417"/>
        <v>0</v>
      </c>
      <c r="S771" s="35"/>
      <c r="T771" s="35"/>
      <c r="U771" s="35"/>
      <c r="V771" s="117">
        <f t="shared" si="1411"/>
        <v>0</v>
      </c>
      <c r="W771" s="35"/>
      <c r="X771" s="35"/>
      <c r="Y771" s="35"/>
      <c r="Z771" s="117">
        <f t="shared" si="1412"/>
        <v>0</v>
      </c>
      <c r="AA771" s="117">
        <f t="shared" si="1413"/>
        <v>0</v>
      </c>
      <c r="AB771" s="35">
        <f t="shared" si="1414"/>
        <v>0</v>
      </c>
      <c r="AC771" s="35">
        <f t="shared" si="1415"/>
        <v>0</v>
      </c>
      <c r="AD771" s="35"/>
      <c r="AE771" s="117">
        <f>AG771+AK771</f>
        <v>0</v>
      </c>
      <c r="AF771" s="749">
        <f t="shared" si="1395"/>
        <v>0</v>
      </c>
      <c r="AG771" s="117"/>
      <c r="AH771" s="749"/>
      <c r="AI771" s="117"/>
      <c r="AJ771" s="117"/>
      <c r="AK771" s="117">
        <v>0</v>
      </c>
      <c r="AL771" s="117"/>
      <c r="AM771" s="35"/>
      <c r="AN771" s="35"/>
      <c r="AO771" s="35"/>
      <c r="AP771" s="117">
        <f>AP772</f>
        <v>18593.237929999999</v>
      </c>
      <c r="AQ771" s="117"/>
      <c r="AR771" s="117">
        <f>AT771+AX771</f>
        <v>24403.360369999999</v>
      </c>
      <c r="AS771" s="749">
        <f t="shared" si="1398"/>
        <v>0.74052500317164294</v>
      </c>
      <c r="AT771" s="117"/>
      <c r="AU771" s="749"/>
      <c r="AV771" s="117"/>
      <c r="AW771" s="749"/>
      <c r="AX771" s="117">
        <f>AX772+AX773</f>
        <v>24403.360369999999</v>
      </c>
      <c r="AY771" s="749">
        <f t="shared" si="1400"/>
        <v>0.74052500317164294</v>
      </c>
      <c r="AZ771" s="35"/>
      <c r="BA771" s="749"/>
      <c r="BB771" s="35"/>
      <c r="BC771" s="35"/>
      <c r="BD771" s="35"/>
      <c r="BE771" s="117"/>
      <c r="BF771" s="117"/>
      <c r="BG771" s="117"/>
      <c r="BH771" s="35"/>
      <c r="BI771" s="35"/>
      <c r="BJ771" s="117"/>
      <c r="BK771" s="117"/>
      <c r="BL771" s="35"/>
      <c r="BM771" s="35"/>
      <c r="BN771" s="117"/>
      <c r="BO771" s="117"/>
      <c r="BP771" s="117"/>
      <c r="BQ771" s="117"/>
      <c r="BR771" s="117"/>
      <c r="BS771" s="117"/>
      <c r="BT771" s="117"/>
      <c r="BU771" s="117"/>
      <c r="BV771" s="117"/>
      <c r="BW771" s="117"/>
      <c r="BX771" s="172"/>
      <c r="BY771" s="35"/>
      <c r="BZ771" s="35"/>
      <c r="CE771" s="749"/>
    </row>
    <row r="772" spans="2:83" s="37" customFormat="1" ht="27.6" hidden="1" customHeight="1" x14ac:dyDescent="0.25">
      <c r="B772" s="229"/>
      <c r="C772" s="117" t="s">
        <v>108</v>
      </c>
      <c r="D772" s="117">
        <f>G772</f>
        <v>26894.01181</v>
      </c>
      <c r="E772" s="117"/>
      <c r="F772" s="117"/>
      <c r="G772" s="117">
        <f>'[9]2 вариант'!$C$524</f>
        <v>26894.01181</v>
      </c>
      <c r="H772" s="35"/>
      <c r="I772" s="35"/>
      <c r="J772" s="117">
        <f>Q772-D772</f>
        <v>-26894.01181</v>
      </c>
      <c r="K772" s="112">
        <f t="shared" si="1422"/>
        <v>0</v>
      </c>
      <c r="L772" s="749">
        <f t="shared" si="1392"/>
        <v>0</v>
      </c>
      <c r="M772" s="117">
        <v>0</v>
      </c>
      <c r="N772" s="117"/>
      <c r="O772" s="117"/>
      <c r="P772" s="117"/>
      <c r="Q772" s="117"/>
      <c r="R772" s="802">
        <f t="shared" si="1417"/>
        <v>0</v>
      </c>
      <c r="S772" s="35"/>
      <c r="T772" s="35"/>
      <c r="U772" s="35"/>
      <c r="V772" s="117">
        <f t="shared" si="1411"/>
        <v>0</v>
      </c>
      <c r="W772" s="35"/>
      <c r="X772" s="35"/>
      <c r="Y772" s="35"/>
      <c r="Z772" s="117">
        <f t="shared" si="1412"/>
        <v>0</v>
      </c>
      <c r="AA772" s="117">
        <f t="shared" si="1413"/>
        <v>0</v>
      </c>
      <c r="AB772" s="35">
        <f t="shared" si="1414"/>
        <v>0</v>
      </c>
      <c r="AC772" s="35">
        <f t="shared" si="1415"/>
        <v>0</v>
      </c>
      <c r="AD772" s="35"/>
      <c r="AE772" s="117">
        <f>AG772+AK772</f>
        <v>0</v>
      </c>
      <c r="AF772" s="749">
        <f t="shared" si="1395"/>
        <v>0</v>
      </c>
      <c r="AG772" s="117"/>
      <c r="AH772" s="749"/>
      <c r="AI772" s="117"/>
      <c r="AJ772" s="117"/>
      <c r="AK772" s="117"/>
      <c r="AL772" s="117"/>
      <c r="AM772" s="35"/>
      <c r="AN772" s="35"/>
      <c r="AO772" s="35"/>
      <c r="AP772" s="117">
        <f>AX772-AK772</f>
        <v>18593.237929999999</v>
      </c>
      <c r="AQ772" s="117"/>
      <c r="AR772" s="117">
        <f>AT772+AX772</f>
        <v>18593.237929999999</v>
      </c>
      <c r="AS772" s="749">
        <f t="shared" si="1398"/>
        <v>0.69135233751501801</v>
      </c>
      <c r="AT772" s="117"/>
      <c r="AU772" s="749"/>
      <c r="AV772" s="117"/>
      <c r="AW772" s="749"/>
      <c r="AX772" s="117">
        <f>'[9]2 вариант'!$I$524</f>
        <v>18593.237929999999</v>
      </c>
      <c r="AY772" s="749">
        <f t="shared" si="1400"/>
        <v>0.69135233751501801</v>
      </c>
      <c r="AZ772" s="35"/>
      <c r="BA772" s="749"/>
      <c r="BB772" s="35"/>
      <c r="BC772" s="35"/>
      <c r="BD772" s="35"/>
      <c r="BE772" s="117"/>
      <c r="BF772" s="117"/>
      <c r="BG772" s="117"/>
      <c r="BH772" s="35"/>
      <c r="BI772" s="35"/>
      <c r="BJ772" s="117"/>
      <c r="BK772" s="117"/>
      <c r="BL772" s="35"/>
      <c r="BM772" s="35"/>
      <c r="BN772" s="117"/>
      <c r="BO772" s="117"/>
      <c r="BP772" s="117"/>
      <c r="BQ772" s="117"/>
      <c r="BR772" s="117"/>
      <c r="BS772" s="117"/>
      <c r="BT772" s="117"/>
      <c r="BU772" s="117"/>
      <c r="BV772" s="117"/>
      <c r="BW772" s="117"/>
      <c r="BX772" s="172"/>
      <c r="BY772" s="35"/>
      <c r="BZ772" s="35"/>
      <c r="CE772" s="749"/>
    </row>
    <row r="773" spans="2:83" s="37" customFormat="1" ht="23.25" hidden="1" customHeight="1" x14ac:dyDescent="0.25">
      <c r="B773" s="229"/>
      <c r="C773" s="117" t="s">
        <v>47</v>
      </c>
      <c r="D773" s="117">
        <f>E773+G773</f>
        <v>6060.1224400000001</v>
      </c>
      <c r="E773" s="117"/>
      <c r="F773" s="117"/>
      <c r="G773" s="117">
        <f>'[9]2 вариант'!$C$525</f>
        <v>6060.1224400000001</v>
      </c>
      <c r="H773" s="35"/>
      <c r="I773" s="35"/>
      <c r="J773" s="117">
        <f>Q773-G773</f>
        <v>-6060.1224400000001</v>
      </c>
      <c r="K773" s="112">
        <f t="shared" si="1422"/>
        <v>0</v>
      </c>
      <c r="L773" s="749">
        <f t="shared" si="1392"/>
        <v>0</v>
      </c>
      <c r="M773" s="117">
        <v>0</v>
      </c>
      <c r="N773" s="117"/>
      <c r="O773" s="117"/>
      <c r="P773" s="117"/>
      <c r="Q773" s="117"/>
      <c r="R773" s="802">
        <f t="shared" si="1417"/>
        <v>0</v>
      </c>
      <c r="S773" s="35"/>
      <c r="T773" s="35"/>
      <c r="U773" s="35"/>
      <c r="V773" s="117">
        <f t="shared" si="1411"/>
        <v>0</v>
      </c>
      <c r="W773" s="35"/>
      <c r="X773" s="35"/>
      <c r="Y773" s="35"/>
      <c r="Z773" s="117">
        <f t="shared" si="1412"/>
        <v>0</v>
      </c>
      <c r="AA773" s="117">
        <f t="shared" si="1413"/>
        <v>0</v>
      </c>
      <c r="AB773" s="35">
        <f t="shared" si="1414"/>
        <v>0</v>
      </c>
      <c r="AC773" s="35">
        <f t="shared" si="1415"/>
        <v>0</v>
      </c>
      <c r="AD773" s="35"/>
      <c r="AE773" s="117">
        <f t="shared" ref="AE773:AE783" si="1434">AG773</f>
        <v>0</v>
      </c>
      <c r="AF773" s="749">
        <f t="shared" si="1395"/>
        <v>0</v>
      </c>
      <c r="AG773" s="117"/>
      <c r="AH773" s="749"/>
      <c r="AI773" s="117"/>
      <c r="AJ773" s="117"/>
      <c r="AK773" s="117"/>
      <c r="AL773" s="117"/>
      <c r="AM773" s="35"/>
      <c r="AN773" s="35"/>
      <c r="AO773" s="35"/>
      <c r="AP773" s="117">
        <f t="shared" ref="AP773:AP803" si="1435">AR773+AT773+AX773</f>
        <v>5810.1224400000001</v>
      </c>
      <c r="AQ773" s="117"/>
      <c r="AR773" s="117">
        <f t="shared" ref="AR773" si="1436">AT773</f>
        <v>0</v>
      </c>
      <c r="AS773" s="749"/>
      <c r="AT773" s="117"/>
      <c r="AU773" s="749"/>
      <c r="AV773" s="117"/>
      <c r="AW773" s="749"/>
      <c r="AX773" s="117">
        <f>'[9]2 вариант'!$I$525</f>
        <v>5810.1224400000001</v>
      </c>
      <c r="AY773" s="749">
        <f t="shared" si="1400"/>
        <v>0.95874670809456453</v>
      </c>
      <c r="AZ773" s="35"/>
      <c r="BA773" s="749"/>
      <c r="BB773" s="35"/>
      <c r="BC773" s="35"/>
      <c r="BD773" s="35"/>
      <c r="BE773" s="117"/>
      <c r="BF773" s="117"/>
      <c r="BG773" s="117"/>
      <c r="BH773" s="35"/>
      <c r="BI773" s="35"/>
      <c r="BJ773" s="117"/>
      <c r="BK773" s="117"/>
      <c r="BL773" s="35"/>
      <c r="BM773" s="35"/>
      <c r="BN773" s="117"/>
      <c r="BO773" s="117"/>
      <c r="BP773" s="117"/>
      <c r="BQ773" s="117"/>
      <c r="BR773" s="117"/>
      <c r="BS773" s="117"/>
      <c r="BT773" s="117"/>
      <c r="BU773" s="117"/>
      <c r="BV773" s="117"/>
      <c r="BW773" s="117"/>
      <c r="BX773" s="172"/>
      <c r="BY773" s="35"/>
      <c r="BZ773" s="35"/>
      <c r="CE773" s="749"/>
    </row>
    <row r="774" spans="2:83" s="37" customFormat="1" ht="45" hidden="1" customHeight="1" x14ac:dyDescent="0.25">
      <c r="B774" s="229"/>
      <c r="C774" s="120" t="s">
        <v>558</v>
      </c>
      <c r="D774" s="117">
        <f>E774+G774</f>
        <v>86361.82521000001</v>
      </c>
      <c r="E774" s="117"/>
      <c r="F774" s="117"/>
      <c r="G774" s="117">
        <f>G775+G776</f>
        <v>86361.82521000001</v>
      </c>
      <c r="H774" s="35"/>
      <c r="I774" s="35"/>
      <c r="J774" s="117">
        <f>J775+J776</f>
        <v>-86361.82521000001</v>
      </c>
      <c r="K774" s="112">
        <f t="shared" si="1422"/>
        <v>0</v>
      </c>
      <c r="L774" s="749">
        <f t="shared" si="1392"/>
        <v>0</v>
      </c>
      <c r="M774" s="117">
        <f>M775+M776</f>
        <v>0</v>
      </c>
      <c r="N774" s="117"/>
      <c r="O774" s="117"/>
      <c r="P774" s="117"/>
      <c r="Q774" s="117">
        <f>Q775+Q776</f>
        <v>0</v>
      </c>
      <c r="R774" s="802">
        <f t="shared" si="1417"/>
        <v>0</v>
      </c>
      <c r="S774" s="35"/>
      <c r="T774" s="35"/>
      <c r="U774" s="35"/>
      <c r="V774" s="117">
        <f t="shared" si="1411"/>
        <v>0</v>
      </c>
      <c r="W774" s="35"/>
      <c r="X774" s="35"/>
      <c r="Y774" s="35"/>
      <c r="Z774" s="117">
        <f t="shared" si="1412"/>
        <v>0</v>
      </c>
      <c r="AA774" s="117">
        <f t="shared" si="1413"/>
        <v>0</v>
      </c>
      <c r="AB774" s="35">
        <f t="shared" si="1414"/>
        <v>0</v>
      </c>
      <c r="AC774" s="35">
        <f t="shared" si="1415"/>
        <v>0</v>
      </c>
      <c r="AD774" s="35"/>
      <c r="AE774" s="117">
        <f>AK774</f>
        <v>0</v>
      </c>
      <c r="AF774" s="749">
        <f t="shared" si="1395"/>
        <v>0</v>
      </c>
      <c r="AG774" s="117"/>
      <c r="AH774" s="749"/>
      <c r="AI774" s="117"/>
      <c r="AJ774" s="117"/>
      <c r="AK774" s="117">
        <f>AK775+AK776</f>
        <v>0</v>
      </c>
      <c r="AL774" s="117"/>
      <c r="AM774" s="35"/>
      <c r="AN774" s="35"/>
      <c r="AO774" s="35"/>
      <c r="AP774" s="117">
        <f>AP775+AP776</f>
        <v>0</v>
      </c>
      <c r="AQ774" s="117"/>
      <c r="AR774" s="117">
        <f>AX774</f>
        <v>847.56212000000028</v>
      </c>
      <c r="AS774" s="749">
        <f t="shared" si="1398"/>
        <v>9.8140829925611548E-3</v>
      </c>
      <c r="AT774" s="117"/>
      <c r="AU774" s="749"/>
      <c r="AV774" s="117"/>
      <c r="AW774" s="749"/>
      <c r="AX774" s="117">
        <f>AX775+AX776</f>
        <v>847.56212000000028</v>
      </c>
      <c r="AY774" s="749">
        <f t="shared" si="1400"/>
        <v>9.8140829925611548E-3</v>
      </c>
      <c r="AZ774" s="35"/>
      <c r="BA774" s="749"/>
      <c r="BB774" s="35"/>
      <c r="BC774" s="35"/>
      <c r="BD774" s="35"/>
      <c r="BE774" s="117"/>
      <c r="BF774" s="117"/>
      <c r="BG774" s="117"/>
      <c r="BH774" s="35"/>
      <c r="BI774" s="35"/>
      <c r="BJ774" s="117"/>
      <c r="BK774" s="117"/>
      <c r="BL774" s="35"/>
      <c r="BM774" s="35"/>
      <c r="BN774" s="117"/>
      <c r="BO774" s="117"/>
      <c r="BP774" s="117"/>
      <c r="BQ774" s="117"/>
      <c r="BR774" s="117"/>
      <c r="BS774" s="117"/>
      <c r="BT774" s="117"/>
      <c r="BU774" s="117"/>
      <c r="BV774" s="117"/>
      <c r="BW774" s="117"/>
      <c r="BX774" s="117"/>
      <c r="BY774" s="35"/>
      <c r="BZ774" s="35"/>
      <c r="CE774" s="749"/>
    </row>
    <row r="775" spans="2:83" s="37" customFormat="1" ht="37.9" hidden="1" customHeight="1" x14ac:dyDescent="0.25">
      <c r="B775" s="229"/>
      <c r="C775" s="117" t="s">
        <v>108</v>
      </c>
      <c r="D775" s="117">
        <f>G775</f>
        <v>73362.157590000003</v>
      </c>
      <c r="E775" s="117"/>
      <c r="F775" s="117"/>
      <c r="G775" s="117">
        <f>'[9]2 вариант'!$C$530</f>
        <v>73362.157590000003</v>
      </c>
      <c r="H775" s="35"/>
      <c r="I775" s="35"/>
      <c r="J775" s="117">
        <f>Q775-G775</f>
        <v>-73362.157590000003</v>
      </c>
      <c r="K775" s="112">
        <f t="shared" si="1422"/>
        <v>0</v>
      </c>
      <c r="L775" s="749">
        <f t="shared" si="1392"/>
        <v>0</v>
      </c>
      <c r="M775" s="117">
        <v>0</v>
      </c>
      <c r="N775" s="117"/>
      <c r="O775" s="117"/>
      <c r="P775" s="117"/>
      <c r="Q775" s="117"/>
      <c r="R775" s="802">
        <f t="shared" si="1417"/>
        <v>0</v>
      </c>
      <c r="S775" s="35"/>
      <c r="T775" s="35"/>
      <c r="U775" s="35"/>
      <c r="V775" s="117">
        <f t="shared" si="1411"/>
        <v>0</v>
      </c>
      <c r="W775" s="35"/>
      <c r="X775" s="35"/>
      <c r="Y775" s="35"/>
      <c r="Z775" s="117">
        <f t="shared" si="1412"/>
        <v>0</v>
      </c>
      <c r="AA775" s="117">
        <f t="shared" si="1413"/>
        <v>0</v>
      </c>
      <c r="AB775" s="35">
        <f t="shared" si="1414"/>
        <v>0</v>
      </c>
      <c r="AC775" s="35">
        <f t="shared" si="1415"/>
        <v>0</v>
      </c>
      <c r="AD775" s="35"/>
      <c r="AE775" s="117">
        <f t="shared" si="1434"/>
        <v>0</v>
      </c>
      <c r="AF775" s="749">
        <f t="shared" si="1395"/>
        <v>0</v>
      </c>
      <c r="AG775" s="117"/>
      <c r="AH775" s="749"/>
      <c r="AI775" s="117"/>
      <c r="AJ775" s="117"/>
      <c r="AK775" s="117"/>
      <c r="AL775" s="117"/>
      <c r="AM775" s="35"/>
      <c r="AN775" s="35"/>
      <c r="AO775" s="35"/>
      <c r="AP775" s="117">
        <f>AR775-AK775</f>
        <v>0</v>
      </c>
      <c r="AQ775" s="117"/>
      <c r="AR775" s="117">
        <f>AX775</f>
        <v>0</v>
      </c>
      <c r="AS775" s="749">
        <f t="shared" si="1398"/>
        <v>0</v>
      </c>
      <c r="AT775" s="117"/>
      <c r="AU775" s="749"/>
      <c r="AV775" s="117"/>
      <c r="AW775" s="749"/>
      <c r="AX775" s="172">
        <v>0</v>
      </c>
      <c r="AY775" s="749">
        <f t="shared" si="1400"/>
        <v>0</v>
      </c>
      <c r="AZ775" s="35"/>
      <c r="BA775" s="749"/>
      <c r="BB775" s="35"/>
      <c r="BC775" s="35"/>
      <c r="BD775" s="35"/>
      <c r="BE775" s="117"/>
      <c r="BF775" s="117"/>
      <c r="BG775" s="117"/>
      <c r="BH775" s="35"/>
      <c r="BI775" s="35"/>
      <c r="BJ775" s="117"/>
      <c r="BK775" s="117"/>
      <c r="BL775" s="35"/>
      <c r="BM775" s="35"/>
      <c r="BN775" s="117"/>
      <c r="BO775" s="117"/>
      <c r="BP775" s="117"/>
      <c r="BQ775" s="117"/>
      <c r="BR775" s="117"/>
      <c r="BS775" s="117"/>
      <c r="BT775" s="117"/>
      <c r="BU775" s="117"/>
      <c r="BV775" s="117"/>
      <c r="BW775" s="117"/>
      <c r="BX775" s="117"/>
      <c r="BY775" s="35"/>
      <c r="BZ775" s="35"/>
      <c r="CE775" s="749"/>
    </row>
    <row r="776" spans="2:83" s="37" customFormat="1" ht="31.9" hidden="1" customHeight="1" x14ac:dyDescent="0.25">
      <c r="B776" s="229"/>
      <c r="C776" s="117" t="s">
        <v>47</v>
      </c>
      <c r="D776" s="117">
        <f>E776+G776</f>
        <v>12999.66762</v>
      </c>
      <c r="E776" s="117"/>
      <c r="F776" s="117"/>
      <c r="G776" s="117">
        <f>'[9]2 вариант'!$C$531</f>
        <v>12999.66762</v>
      </c>
      <c r="H776" s="35"/>
      <c r="I776" s="35"/>
      <c r="J776" s="117">
        <f>Q776-G776</f>
        <v>-12999.66762</v>
      </c>
      <c r="K776" s="112">
        <f t="shared" si="1422"/>
        <v>0</v>
      </c>
      <c r="L776" s="749">
        <f t="shared" si="1392"/>
        <v>0</v>
      </c>
      <c r="M776" s="117">
        <v>0</v>
      </c>
      <c r="N776" s="117"/>
      <c r="O776" s="117"/>
      <c r="P776" s="117"/>
      <c r="Q776" s="117"/>
      <c r="R776" s="802">
        <f t="shared" si="1417"/>
        <v>0</v>
      </c>
      <c r="S776" s="35"/>
      <c r="T776" s="35"/>
      <c r="U776" s="35"/>
      <c r="V776" s="117">
        <f t="shared" si="1411"/>
        <v>0</v>
      </c>
      <c r="W776" s="35"/>
      <c r="X776" s="35"/>
      <c r="Y776" s="35"/>
      <c r="Z776" s="117">
        <f t="shared" si="1412"/>
        <v>0</v>
      </c>
      <c r="AA776" s="117">
        <f t="shared" si="1413"/>
        <v>0</v>
      </c>
      <c r="AB776" s="35">
        <f t="shared" si="1414"/>
        <v>0</v>
      </c>
      <c r="AC776" s="35">
        <f t="shared" si="1415"/>
        <v>0</v>
      </c>
      <c r="AD776" s="35"/>
      <c r="AE776" s="117">
        <f>AK776</f>
        <v>0</v>
      </c>
      <c r="AF776" s="749">
        <f t="shared" si="1395"/>
        <v>0</v>
      </c>
      <c r="AG776" s="117"/>
      <c r="AH776" s="749"/>
      <c r="AI776" s="117"/>
      <c r="AJ776" s="117"/>
      <c r="AK776" s="117"/>
      <c r="AL776" s="117"/>
      <c r="AM776" s="35"/>
      <c r="AN776" s="35"/>
      <c r="AO776" s="35"/>
      <c r="AP776" s="117"/>
      <c r="AQ776" s="117"/>
      <c r="AR776" s="117">
        <f>AX776</f>
        <v>847.56212000000028</v>
      </c>
      <c r="AS776" s="749">
        <f t="shared" si="1398"/>
        <v>6.5198753135505189E-2</v>
      </c>
      <c r="AT776" s="117"/>
      <c r="AU776" s="749"/>
      <c r="AV776" s="117"/>
      <c r="AW776" s="749"/>
      <c r="AX776" s="117">
        <f>'[9]2 вариант'!$I$531</f>
        <v>847.56212000000028</v>
      </c>
      <c r="AY776" s="749">
        <f t="shared" si="1400"/>
        <v>6.5198753135505189E-2</v>
      </c>
      <c r="AZ776" s="35"/>
      <c r="BA776" s="749"/>
      <c r="BB776" s="35"/>
      <c r="BC776" s="35"/>
      <c r="BD776" s="35"/>
      <c r="BE776" s="117"/>
      <c r="BF776" s="117"/>
      <c r="BG776" s="117"/>
      <c r="BH776" s="35"/>
      <c r="BI776" s="35"/>
      <c r="BJ776" s="117"/>
      <c r="BK776" s="117"/>
      <c r="BL776" s="35"/>
      <c r="BM776" s="35"/>
      <c r="BN776" s="117"/>
      <c r="BO776" s="117"/>
      <c r="BP776" s="117"/>
      <c r="BQ776" s="117"/>
      <c r="BR776" s="117"/>
      <c r="BS776" s="117"/>
      <c r="BT776" s="117"/>
      <c r="BU776" s="117"/>
      <c r="BV776" s="117"/>
      <c r="BW776" s="117"/>
      <c r="BX776" s="117"/>
      <c r="BY776" s="35"/>
      <c r="BZ776" s="35"/>
      <c r="CE776" s="749"/>
    </row>
    <row r="777" spans="2:83" s="37" customFormat="1" ht="81.75" hidden="1" customHeight="1" x14ac:dyDescent="0.25">
      <c r="B777" s="229"/>
      <c r="C777" s="120" t="s">
        <v>412</v>
      </c>
      <c r="D777" s="117">
        <f>E777+G777</f>
        <v>44827.327360000003</v>
      </c>
      <c r="E777" s="117"/>
      <c r="F777" s="117"/>
      <c r="G777" s="117">
        <f>G779</f>
        <v>44827.327360000003</v>
      </c>
      <c r="H777" s="35"/>
      <c r="I777" s="35"/>
      <c r="J777" s="117">
        <f>J779</f>
        <v>-44827.327360000003</v>
      </c>
      <c r="K777" s="112">
        <f t="shared" si="1422"/>
        <v>0</v>
      </c>
      <c r="L777" s="749">
        <f t="shared" si="1392"/>
        <v>0</v>
      </c>
      <c r="M777" s="117">
        <f>M778+M779</f>
        <v>0</v>
      </c>
      <c r="N777" s="117"/>
      <c r="O777" s="117"/>
      <c r="P777" s="117"/>
      <c r="Q777" s="117">
        <f>Q779</f>
        <v>0</v>
      </c>
      <c r="R777" s="802">
        <f t="shared" si="1417"/>
        <v>0</v>
      </c>
      <c r="S777" s="35"/>
      <c r="T777" s="35"/>
      <c r="U777" s="35"/>
      <c r="V777" s="117">
        <f t="shared" si="1411"/>
        <v>0</v>
      </c>
      <c r="W777" s="35"/>
      <c r="X777" s="35"/>
      <c r="Y777" s="35"/>
      <c r="Z777" s="117">
        <f t="shared" si="1412"/>
        <v>0</v>
      </c>
      <c r="AA777" s="117">
        <f t="shared" si="1413"/>
        <v>0</v>
      </c>
      <c r="AB777" s="35">
        <f t="shared" si="1414"/>
        <v>0</v>
      </c>
      <c r="AC777" s="35">
        <f t="shared" si="1415"/>
        <v>0</v>
      </c>
      <c r="AD777" s="35"/>
      <c r="AE777" s="117">
        <f>AK777</f>
        <v>0</v>
      </c>
      <c r="AF777" s="749">
        <f t="shared" si="1395"/>
        <v>0</v>
      </c>
      <c r="AG777" s="117"/>
      <c r="AH777" s="749"/>
      <c r="AI777" s="117"/>
      <c r="AJ777" s="117"/>
      <c r="AK777" s="117">
        <f>AK778+AK779</f>
        <v>0</v>
      </c>
      <c r="AL777" s="117"/>
      <c r="AM777" s="35"/>
      <c r="AN777" s="35"/>
      <c r="AO777" s="35"/>
      <c r="AP777" s="117"/>
      <c r="AQ777" s="117"/>
      <c r="AR777" s="117">
        <f>AX777</f>
        <v>36610.769620000006</v>
      </c>
      <c r="AS777" s="749">
        <f t="shared" si="1398"/>
        <v>0.81670649972026355</v>
      </c>
      <c r="AT777" s="117"/>
      <c r="AU777" s="749"/>
      <c r="AV777" s="117"/>
      <c r="AW777" s="749"/>
      <c r="AX777" s="117">
        <f>AX778+AX779</f>
        <v>36610.769620000006</v>
      </c>
      <c r="AY777" s="749">
        <f t="shared" si="1400"/>
        <v>0.81670649972026355</v>
      </c>
      <c r="AZ777" s="35"/>
      <c r="BA777" s="749"/>
      <c r="BB777" s="35"/>
      <c r="BC777" s="35"/>
      <c r="BD777" s="35"/>
      <c r="BE777" s="117"/>
      <c r="BF777" s="117"/>
      <c r="BG777" s="117"/>
      <c r="BH777" s="35"/>
      <c r="BI777" s="35"/>
      <c r="BJ777" s="117"/>
      <c r="BK777" s="117"/>
      <c r="BL777" s="35"/>
      <c r="BM777" s="35"/>
      <c r="BN777" s="117"/>
      <c r="BO777" s="117"/>
      <c r="BP777" s="117"/>
      <c r="BQ777" s="117"/>
      <c r="BR777" s="117"/>
      <c r="BS777" s="117"/>
      <c r="BT777" s="117"/>
      <c r="BU777" s="117"/>
      <c r="BV777" s="117"/>
      <c r="BW777" s="117"/>
      <c r="BX777" s="117"/>
      <c r="BY777" s="35"/>
      <c r="BZ777" s="35"/>
      <c r="CE777" s="749"/>
    </row>
    <row r="778" spans="2:83" s="37" customFormat="1" ht="38.25" hidden="1" customHeight="1" x14ac:dyDescent="0.25">
      <c r="B778" s="229"/>
      <c r="C778" s="117" t="s">
        <v>108</v>
      </c>
      <c r="D778" s="117">
        <f t="shared" ref="D778:D784" si="1437">E778</f>
        <v>0</v>
      </c>
      <c r="E778" s="117">
        <v>0</v>
      </c>
      <c r="F778" s="117"/>
      <c r="G778" s="117"/>
      <c r="H778" s="35"/>
      <c r="I778" s="35"/>
      <c r="J778" s="117">
        <f t="shared" ref="J778:J782" si="1438">K778</f>
        <v>0</v>
      </c>
      <c r="K778" s="112">
        <f t="shared" si="1422"/>
        <v>0</v>
      </c>
      <c r="L778" s="749" t="e">
        <f t="shared" si="1392"/>
        <v>#DIV/0!</v>
      </c>
      <c r="M778" s="117">
        <v>0</v>
      </c>
      <c r="N778" s="117"/>
      <c r="O778" s="117"/>
      <c r="P778" s="117"/>
      <c r="Q778" s="117"/>
      <c r="R778" s="802" t="e">
        <f t="shared" si="1417"/>
        <v>#DIV/0!</v>
      </c>
      <c r="S778" s="35"/>
      <c r="T778" s="35"/>
      <c r="U778" s="35"/>
      <c r="V778" s="117">
        <f t="shared" si="1411"/>
        <v>0</v>
      </c>
      <c r="W778" s="35"/>
      <c r="X778" s="35"/>
      <c r="Y778" s="35"/>
      <c r="Z778" s="117">
        <f t="shared" si="1412"/>
        <v>0</v>
      </c>
      <c r="AA778" s="117">
        <f t="shared" si="1413"/>
        <v>0</v>
      </c>
      <c r="AB778" s="35">
        <f t="shared" si="1414"/>
        <v>0</v>
      </c>
      <c r="AC778" s="35">
        <f t="shared" si="1415"/>
        <v>0</v>
      </c>
      <c r="AD778" s="35"/>
      <c r="AE778" s="117">
        <f t="shared" si="1434"/>
        <v>0</v>
      </c>
      <c r="AF778" s="749" t="e">
        <f t="shared" si="1395"/>
        <v>#DIV/0!</v>
      </c>
      <c r="AG778" s="117"/>
      <c r="AH778" s="749"/>
      <c r="AI778" s="117"/>
      <c r="AJ778" s="117"/>
      <c r="AK778" s="117">
        <v>0</v>
      </c>
      <c r="AL778" s="117"/>
      <c r="AM778" s="35"/>
      <c r="AN778" s="35"/>
      <c r="AO778" s="35"/>
      <c r="AP778" s="117">
        <f t="shared" si="1435"/>
        <v>0</v>
      </c>
      <c r="AQ778" s="117"/>
      <c r="AR778" s="117">
        <f t="shared" ref="AR778" si="1439">AT778</f>
        <v>0</v>
      </c>
      <c r="AS778" s="749" t="e">
        <f t="shared" si="1398"/>
        <v>#DIV/0!</v>
      </c>
      <c r="AT778" s="117"/>
      <c r="AU778" s="749"/>
      <c r="AV778" s="117"/>
      <c r="AW778" s="749"/>
      <c r="AX778" s="117">
        <v>0</v>
      </c>
      <c r="AY778" s="749" t="e">
        <f t="shared" si="1400"/>
        <v>#DIV/0!</v>
      </c>
      <c r="AZ778" s="35"/>
      <c r="BA778" s="749"/>
      <c r="BB778" s="35"/>
      <c r="BC778" s="35"/>
      <c r="BD778" s="35"/>
      <c r="BE778" s="117"/>
      <c r="BF778" s="117"/>
      <c r="BG778" s="117"/>
      <c r="BH778" s="35"/>
      <c r="BI778" s="35"/>
      <c r="BJ778" s="117"/>
      <c r="BK778" s="117"/>
      <c r="BL778" s="35"/>
      <c r="BM778" s="35"/>
      <c r="BN778" s="117"/>
      <c r="BO778" s="117"/>
      <c r="BP778" s="117"/>
      <c r="BQ778" s="117"/>
      <c r="BR778" s="117"/>
      <c r="BS778" s="117"/>
      <c r="BT778" s="117"/>
      <c r="BU778" s="117"/>
      <c r="BV778" s="117"/>
      <c r="BW778" s="117"/>
      <c r="BX778" s="117"/>
      <c r="BY778" s="35"/>
      <c r="BZ778" s="35"/>
      <c r="CE778" s="749"/>
    </row>
    <row r="779" spans="2:83" s="37" customFormat="1" ht="39" hidden="1" customHeight="1" x14ac:dyDescent="0.25">
      <c r="B779" s="229"/>
      <c r="C779" s="117" t="s">
        <v>47</v>
      </c>
      <c r="D779" s="117">
        <f>E779+G779</f>
        <v>44827.327360000003</v>
      </c>
      <c r="E779" s="117">
        <v>0</v>
      </c>
      <c r="F779" s="117"/>
      <c r="G779" s="117">
        <f>'[9]2 вариант'!$C$535</f>
        <v>44827.327360000003</v>
      </c>
      <c r="H779" s="35"/>
      <c r="I779" s="35"/>
      <c r="J779" s="117">
        <f>Q779-G779</f>
        <v>-44827.327360000003</v>
      </c>
      <c r="K779" s="112">
        <f t="shared" si="1422"/>
        <v>0</v>
      </c>
      <c r="L779" s="749">
        <f t="shared" si="1392"/>
        <v>0</v>
      </c>
      <c r="M779" s="117">
        <v>0</v>
      </c>
      <c r="N779" s="117"/>
      <c r="O779" s="117"/>
      <c r="P779" s="117"/>
      <c r="Q779" s="117"/>
      <c r="R779" s="802">
        <f t="shared" si="1417"/>
        <v>0</v>
      </c>
      <c r="S779" s="35"/>
      <c r="T779" s="35"/>
      <c r="U779" s="35"/>
      <c r="V779" s="117">
        <f t="shared" si="1411"/>
        <v>0</v>
      </c>
      <c r="W779" s="35"/>
      <c r="X779" s="35"/>
      <c r="Y779" s="35"/>
      <c r="Z779" s="117">
        <f t="shared" si="1412"/>
        <v>0</v>
      </c>
      <c r="AA779" s="117">
        <f t="shared" si="1413"/>
        <v>0</v>
      </c>
      <c r="AB779" s="35">
        <f t="shared" si="1414"/>
        <v>0</v>
      </c>
      <c r="AC779" s="35">
        <f t="shared" si="1415"/>
        <v>0</v>
      </c>
      <c r="AD779" s="35"/>
      <c r="AE779" s="117">
        <f>AK779</f>
        <v>0</v>
      </c>
      <c r="AF779" s="749">
        <f t="shared" si="1395"/>
        <v>0</v>
      </c>
      <c r="AG779" s="117"/>
      <c r="AH779" s="749"/>
      <c r="AI779" s="117"/>
      <c r="AJ779" s="117"/>
      <c r="AK779" s="117"/>
      <c r="AL779" s="117"/>
      <c r="AM779" s="35"/>
      <c r="AN779" s="35"/>
      <c r="AO779" s="35"/>
      <c r="AP779" s="117"/>
      <c r="AQ779" s="117"/>
      <c r="AR779" s="117">
        <f>AX779</f>
        <v>36610.769620000006</v>
      </c>
      <c r="AS779" s="749">
        <f t="shared" si="1398"/>
        <v>0.81670649972026355</v>
      </c>
      <c r="AT779" s="117"/>
      <c r="AU779" s="749"/>
      <c r="AV779" s="117"/>
      <c r="AW779" s="749"/>
      <c r="AX779" s="117">
        <f>'[9]2 вариант'!$I$535</f>
        <v>36610.769620000006</v>
      </c>
      <c r="AY779" s="749">
        <f t="shared" si="1400"/>
        <v>0.81670649972026355</v>
      </c>
      <c r="AZ779" s="35"/>
      <c r="BA779" s="749"/>
      <c r="BB779" s="35"/>
      <c r="BC779" s="35"/>
      <c r="BD779" s="35"/>
      <c r="BE779" s="117"/>
      <c r="BF779" s="117"/>
      <c r="BG779" s="117"/>
      <c r="BH779" s="35"/>
      <c r="BI779" s="35"/>
      <c r="BJ779" s="117"/>
      <c r="BK779" s="117"/>
      <c r="BL779" s="35"/>
      <c r="BM779" s="35"/>
      <c r="BN779" s="117"/>
      <c r="BO779" s="117"/>
      <c r="BP779" s="117"/>
      <c r="BQ779" s="117"/>
      <c r="BR779" s="117"/>
      <c r="BS779" s="117"/>
      <c r="BT779" s="117"/>
      <c r="BU779" s="117"/>
      <c r="BV779" s="117"/>
      <c r="BW779" s="117"/>
      <c r="BX779" s="117"/>
      <c r="BY779" s="35"/>
      <c r="BZ779" s="35"/>
      <c r="CE779" s="749"/>
    </row>
    <row r="780" spans="2:83" s="37" customFormat="1" ht="48.75" hidden="1" customHeight="1" x14ac:dyDescent="0.25">
      <c r="B780" s="229"/>
      <c r="C780" s="120" t="s">
        <v>124</v>
      </c>
      <c r="D780" s="117">
        <f>E780+G780</f>
        <v>0</v>
      </c>
      <c r="E780" s="35">
        <f>E781+E782</f>
        <v>0</v>
      </c>
      <c r="F780" s="35"/>
      <c r="G780" s="117">
        <f>G781+G782</f>
        <v>0</v>
      </c>
      <c r="H780" s="35"/>
      <c r="I780" s="35"/>
      <c r="J780" s="117">
        <v>0</v>
      </c>
      <c r="K780" s="112">
        <f t="shared" si="1422"/>
        <v>0</v>
      </c>
      <c r="L780" s="749" t="e">
        <f t="shared" si="1392"/>
        <v>#DIV/0!</v>
      </c>
      <c r="M780" s="35">
        <f>M781+M782</f>
        <v>0</v>
      </c>
      <c r="N780" s="35"/>
      <c r="O780" s="35"/>
      <c r="P780" s="35"/>
      <c r="Q780" s="117">
        <f>Q781+Q782</f>
        <v>0</v>
      </c>
      <c r="R780" s="802" t="e">
        <f t="shared" si="1417"/>
        <v>#DIV/0!</v>
      </c>
      <c r="S780" s="35"/>
      <c r="T780" s="35"/>
      <c r="U780" s="35"/>
      <c r="V780" s="117">
        <f t="shared" si="1411"/>
        <v>0</v>
      </c>
      <c r="W780" s="35"/>
      <c r="X780" s="35"/>
      <c r="Y780" s="35"/>
      <c r="Z780" s="117">
        <f t="shared" si="1412"/>
        <v>0</v>
      </c>
      <c r="AA780" s="35">
        <f t="shared" si="1413"/>
        <v>0</v>
      </c>
      <c r="AB780" s="35">
        <f t="shared" si="1414"/>
        <v>0</v>
      </c>
      <c r="AC780" s="35">
        <f t="shared" si="1415"/>
        <v>0</v>
      </c>
      <c r="AD780" s="35"/>
      <c r="AE780" s="117">
        <f>AK780</f>
        <v>0</v>
      </c>
      <c r="AF780" s="749" t="e">
        <f t="shared" si="1395"/>
        <v>#DIV/0!</v>
      </c>
      <c r="AG780" s="117"/>
      <c r="AH780" s="749"/>
      <c r="AI780" s="117"/>
      <c r="AJ780" s="117"/>
      <c r="AK780" s="35">
        <v>0</v>
      </c>
      <c r="AL780" s="35"/>
      <c r="AM780" s="35"/>
      <c r="AN780" s="35"/>
      <c r="AO780" s="35"/>
      <c r="AP780" s="117"/>
      <c r="AQ780" s="117"/>
      <c r="AR780" s="117">
        <f>AX780</f>
        <v>0</v>
      </c>
      <c r="AS780" s="749" t="e">
        <f t="shared" si="1398"/>
        <v>#DIV/0!</v>
      </c>
      <c r="AT780" s="117"/>
      <c r="AU780" s="749"/>
      <c r="AV780" s="117"/>
      <c r="AW780" s="749"/>
      <c r="AX780" s="117">
        <f>AX781+AX782</f>
        <v>0</v>
      </c>
      <c r="AY780" s="749" t="e">
        <f t="shared" si="1400"/>
        <v>#DIV/0!</v>
      </c>
      <c r="AZ780" s="35"/>
      <c r="BA780" s="749"/>
      <c r="BB780" s="35"/>
      <c r="BC780" s="35"/>
      <c r="BD780" s="35"/>
      <c r="BE780" s="117"/>
      <c r="BF780" s="117"/>
      <c r="BG780" s="35"/>
      <c r="BH780" s="35"/>
      <c r="BI780" s="35"/>
      <c r="BJ780" s="117"/>
      <c r="BK780" s="35"/>
      <c r="BL780" s="35"/>
      <c r="BM780" s="35"/>
      <c r="BN780" s="117"/>
      <c r="BO780" s="117"/>
      <c r="BP780" s="35"/>
      <c r="BQ780" s="35"/>
      <c r="BR780" s="35"/>
      <c r="BS780" s="35"/>
      <c r="BT780" s="117"/>
      <c r="BU780" s="117"/>
      <c r="BV780" s="117"/>
      <c r="BW780" s="117"/>
      <c r="BX780" s="173"/>
      <c r="BY780" s="35"/>
      <c r="BZ780" s="35"/>
      <c r="CE780" s="749"/>
    </row>
    <row r="781" spans="2:83" s="37" customFormat="1" ht="31.5" hidden="1" customHeight="1" x14ac:dyDescent="0.25">
      <c r="B781" s="229"/>
      <c r="C781" s="117" t="s">
        <v>122</v>
      </c>
      <c r="D781" s="117">
        <f t="shared" si="1437"/>
        <v>0</v>
      </c>
      <c r="E781" s="35">
        <v>0</v>
      </c>
      <c r="F781" s="35"/>
      <c r="G781" s="117"/>
      <c r="H781" s="35"/>
      <c r="I781" s="35"/>
      <c r="J781" s="117">
        <f t="shared" si="1438"/>
        <v>0</v>
      </c>
      <c r="K781" s="112">
        <f t="shared" si="1422"/>
        <v>0</v>
      </c>
      <c r="L781" s="749" t="e">
        <f t="shared" si="1392"/>
        <v>#DIV/0!</v>
      </c>
      <c r="M781" s="35">
        <v>0</v>
      </c>
      <c r="N781" s="35"/>
      <c r="O781" s="35"/>
      <c r="P781" s="35"/>
      <c r="Q781" s="117"/>
      <c r="R781" s="802" t="e">
        <f t="shared" si="1417"/>
        <v>#DIV/0!</v>
      </c>
      <c r="S781" s="35"/>
      <c r="T781" s="35"/>
      <c r="U781" s="35"/>
      <c r="V781" s="117">
        <f t="shared" si="1411"/>
        <v>0</v>
      </c>
      <c r="W781" s="35"/>
      <c r="X781" s="35"/>
      <c r="Y781" s="35"/>
      <c r="Z781" s="117">
        <f t="shared" si="1412"/>
        <v>0</v>
      </c>
      <c r="AA781" s="35">
        <f t="shared" si="1413"/>
        <v>0</v>
      </c>
      <c r="AB781" s="35">
        <f t="shared" si="1414"/>
        <v>0</v>
      </c>
      <c r="AC781" s="35">
        <f t="shared" si="1415"/>
        <v>0</v>
      </c>
      <c r="AD781" s="35"/>
      <c r="AE781" s="117">
        <f t="shared" si="1434"/>
        <v>0</v>
      </c>
      <c r="AF781" s="749" t="e">
        <f t="shared" si="1395"/>
        <v>#DIV/0!</v>
      </c>
      <c r="AG781" s="117"/>
      <c r="AH781" s="749"/>
      <c r="AI781" s="117"/>
      <c r="AJ781" s="117"/>
      <c r="AK781" s="35"/>
      <c r="AL781" s="35"/>
      <c r="AM781" s="35"/>
      <c r="AN781" s="35"/>
      <c r="AO781" s="35"/>
      <c r="AP781" s="117"/>
      <c r="AQ781" s="117"/>
      <c r="AR781" s="117">
        <f t="shared" ref="AR781:AR783" si="1440">AT781</f>
        <v>0</v>
      </c>
      <c r="AS781" s="749" t="e">
        <f t="shared" si="1398"/>
        <v>#DIV/0!</v>
      </c>
      <c r="AT781" s="117"/>
      <c r="AU781" s="749"/>
      <c r="AV781" s="117"/>
      <c r="AW781" s="749"/>
      <c r="AX781" s="117"/>
      <c r="AY781" s="749" t="e">
        <f t="shared" si="1400"/>
        <v>#DIV/0!</v>
      </c>
      <c r="AZ781" s="35"/>
      <c r="BA781" s="749"/>
      <c r="BB781" s="35"/>
      <c r="BC781" s="35"/>
      <c r="BD781" s="35"/>
      <c r="BE781" s="117"/>
      <c r="BF781" s="117"/>
      <c r="BG781" s="35"/>
      <c r="BH781" s="35"/>
      <c r="BI781" s="35"/>
      <c r="BJ781" s="117"/>
      <c r="BK781" s="35"/>
      <c r="BL781" s="35"/>
      <c r="BM781" s="35"/>
      <c r="BN781" s="117"/>
      <c r="BO781" s="117"/>
      <c r="BP781" s="35"/>
      <c r="BQ781" s="35"/>
      <c r="BR781" s="35"/>
      <c r="BS781" s="35"/>
      <c r="BT781" s="117"/>
      <c r="BU781" s="117"/>
      <c r="BV781" s="117"/>
      <c r="BW781" s="117"/>
      <c r="BX781" s="173"/>
      <c r="BY781" s="35"/>
      <c r="BZ781" s="35"/>
      <c r="CE781" s="749"/>
    </row>
    <row r="782" spans="2:83" s="37" customFormat="1" ht="39.75" hidden="1" customHeight="1" x14ac:dyDescent="0.25">
      <c r="B782" s="229"/>
      <c r="C782" s="117" t="s">
        <v>47</v>
      </c>
      <c r="D782" s="117">
        <f>E782+G782</f>
        <v>0</v>
      </c>
      <c r="E782" s="35">
        <v>0</v>
      </c>
      <c r="F782" s="35"/>
      <c r="G782" s="117">
        <v>0</v>
      </c>
      <c r="H782" s="35"/>
      <c r="I782" s="35"/>
      <c r="J782" s="117">
        <f t="shared" si="1438"/>
        <v>0</v>
      </c>
      <c r="K782" s="112">
        <f t="shared" si="1422"/>
        <v>0</v>
      </c>
      <c r="L782" s="749" t="e">
        <f t="shared" si="1392"/>
        <v>#DIV/0!</v>
      </c>
      <c r="M782" s="35">
        <v>0</v>
      </c>
      <c r="N782" s="35"/>
      <c r="O782" s="35"/>
      <c r="P782" s="35"/>
      <c r="Q782" s="117">
        <v>0</v>
      </c>
      <c r="R782" s="802" t="e">
        <f t="shared" si="1417"/>
        <v>#DIV/0!</v>
      </c>
      <c r="S782" s="35"/>
      <c r="T782" s="35"/>
      <c r="U782" s="35"/>
      <c r="V782" s="117">
        <f t="shared" si="1411"/>
        <v>0</v>
      </c>
      <c r="W782" s="35"/>
      <c r="X782" s="35"/>
      <c r="Y782" s="35"/>
      <c r="Z782" s="117">
        <f t="shared" si="1412"/>
        <v>0</v>
      </c>
      <c r="AA782" s="35">
        <f t="shared" si="1413"/>
        <v>0</v>
      </c>
      <c r="AB782" s="35">
        <f t="shared" si="1414"/>
        <v>0</v>
      </c>
      <c r="AC782" s="35">
        <f t="shared" si="1415"/>
        <v>0</v>
      </c>
      <c r="AD782" s="35"/>
      <c r="AE782" s="117">
        <f t="shared" si="1434"/>
        <v>0</v>
      </c>
      <c r="AF782" s="749" t="e">
        <f t="shared" si="1395"/>
        <v>#DIV/0!</v>
      </c>
      <c r="AG782" s="117"/>
      <c r="AH782" s="749"/>
      <c r="AI782" s="117"/>
      <c r="AJ782" s="117"/>
      <c r="AK782" s="35"/>
      <c r="AL782" s="35"/>
      <c r="AM782" s="35"/>
      <c r="AN782" s="35"/>
      <c r="AO782" s="35"/>
      <c r="AP782" s="117">
        <f t="shared" si="1435"/>
        <v>0</v>
      </c>
      <c r="AQ782" s="117"/>
      <c r="AR782" s="117">
        <f t="shared" si="1440"/>
        <v>0</v>
      </c>
      <c r="AS782" s="749" t="e">
        <f t="shared" si="1398"/>
        <v>#DIV/0!</v>
      </c>
      <c r="AT782" s="117"/>
      <c r="AU782" s="749"/>
      <c r="AV782" s="117"/>
      <c r="AW782" s="749"/>
      <c r="AX782" s="117">
        <v>0</v>
      </c>
      <c r="AY782" s="749" t="e">
        <f t="shared" si="1400"/>
        <v>#DIV/0!</v>
      </c>
      <c r="AZ782" s="35"/>
      <c r="BA782" s="749"/>
      <c r="BB782" s="35"/>
      <c r="BC782" s="35"/>
      <c r="BD782" s="35"/>
      <c r="BE782" s="117"/>
      <c r="BF782" s="117"/>
      <c r="BG782" s="35"/>
      <c r="BH782" s="35"/>
      <c r="BI782" s="35"/>
      <c r="BJ782" s="117"/>
      <c r="BK782" s="35"/>
      <c r="BL782" s="35"/>
      <c r="BM782" s="35"/>
      <c r="BN782" s="117"/>
      <c r="BO782" s="117"/>
      <c r="BP782" s="35"/>
      <c r="BQ782" s="35"/>
      <c r="BR782" s="35"/>
      <c r="BS782" s="35"/>
      <c r="BT782" s="117"/>
      <c r="BU782" s="117"/>
      <c r="BV782" s="117"/>
      <c r="BW782" s="117"/>
      <c r="BX782" s="173"/>
      <c r="BY782" s="35"/>
      <c r="BZ782" s="35"/>
      <c r="CE782" s="749"/>
    </row>
    <row r="783" spans="2:83" s="37" customFormat="1" ht="127.5" hidden="1" customHeight="1" x14ac:dyDescent="0.25">
      <c r="B783" s="229"/>
      <c r="C783" s="120" t="s">
        <v>413</v>
      </c>
      <c r="D783" s="117">
        <f>E783+G783</f>
        <v>0</v>
      </c>
      <c r="E783" s="117">
        <f>E784</f>
        <v>0</v>
      </c>
      <c r="F783" s="117"/>
      <c r="G783" s="117">
        <v>0</v>
      </c>
      <c r="H783" s="35"/>
      <c r="I783" s="35"/>
      <c r="J783" s="117">
        <v>0</v>
      </c>
      <c r="K783" s="112">
        <f t="shared" si="1422"/>
        <v>0</v>
      </c>
      <c r="L783" s="749" t="e">
        <f t="shared" si="1392"/>
        <v>#DIV/0!</v>
      </c>
      <c r="M783" s="117">
        <f>M784</f>
        <v>0</v>
      </c>
      <c r="N783" s="117"/>
      <c r="O783" s="117"/>
      <c r="P783" s="117"/>
      <c r="Q783" s="117">
        <v>0</v>
      </c>
      <c r="R783" s="802" t="e">
        <f t="shared" si="1417"/>
        <v>#DIV/0!</v>
      </c>
      <c r="S783" s="35"/>
      <c r="T783" s="35"/>
      <c r="U783" s="35"/>
      <c r="V783" s="117">
        <f t="shared" si="1411"/>
        <v>0</v>
      </c>
      <c r="W783" s="35"/>
      <c r="X783" s="35"/>
      <c r="Y783" s="35"/>
      <c r="Z783" s="117">
        <f t="shared" si="1412"/>
        <v>0</v>
      </c>
      <c r="AA783" s="117">
        <f t="shared" si="1413"/>
        <v>0</v>
      </c>
      <c r="AB783" s="35">
        <f t="shared" si="1414"/>
        <v>0</v>
      </c>
      <c r="AC783" s="35">
        <f t="shared" si="1415"/>
        <v>0</v>
      </c>
      <c r="AD783" s="35"/>
      <c r="AE783" s="117">
        <f t="shared" si="1434"/>
        <v>0</v>
      </c>
      <c r="AF783" s="749" t="e">
        <f t="shared" si="1395"/>
        <v>#DIV/0!</v>
      </c>
      <c r="AG783" s="117"/>
      <c r="AH783" s="749"/>
      <c r="AI783" s="117"/>
      <c r="AJ783" s="117"/>
      <c r="AK783" s="117">
        <v>0</v>
      </c>
      <c r="AL783" s="117"/>
      <c r="AM783" s="35"/>
      <c r="AN783" s="35"/>
      <c r="AO783" s="35"/>
      <c r="AP783" s="117">
        <f t="shared" si="1435"/>
        <v>0</v>
      </c>
      <c r="AQ783" s="117"/>
      <c r="AR783" s="117">
        <f t="shared" si="1440"/>
        <v>0</v>
      </c>
      <c r="AS783" s="749" t="e">
        <f t="shared" si="1398"/>
        <v>#DIV/0!</v>
      </c>
      <c r="AT783" s="117"/>
      <c r="AU783" s="749"/>
      <c r="AV783" s="117"/>
      <c r="AW783" s="749"/>
      <c r="AX783" s="117">
        <v>0</v>
      </c>
      <c r="AY783" s="749" t="e">
        <f t="shared" si="1400"/>
        <v>#DIV/0!</v>
      </c>
      <c r="AZ783" s="35"/>
      <c r="BA783" s="749"/>
      <c r="BB783" s="35"/>
      <c r="BC783" s="35"/>
      <c r="BD783" s="35"/>
      <c r="BE783" s="117"/>
      <c r="BF783" s="117"/>
      <c r="BG783" s="117"/>
      <c r="BH783" s="35"/>
      <c r="BI783" s="35"/>
      <c r="BJ783" s="117"/>
      <c r="BK783" s="117"/>
      <c r="BL783" s="35"/>
      <c r="BM783" s="35"/>
      <c r="BN783" s="117"/>
      <c r="BO783" s="117"/>
      <c r="BP783" s="117"/>
      <c r="BQ783" s="117"/>
      <c r="BR783" s="117"/>
      <c r="BS783" s="117"/>
      <c r="BT783" s="117"/>
      <c r="BU783" s="117"/>
      <c r="BV783" s="117"/>
      <c r="BW783" s="117"/>
      <c r="BX783" s="172"/>
      <c r="BY783" s="35"/>
      <c r="BZ783" s="35"/>
      <c r="CE783" s="749"/>
    </row>
    <row r="784" spans="2:83" s="37" customFormat="1" ht="34.5" hidden="1" customHeight="1" x14ac:dyDescent="0.25">
      <c r="B784" s="229"/>
      <c r="C784" s="117" t="s">
        <v>47</v>
      </c>
      <c r="D784" s="117">
        <f t="shared" si="1437"/>
        <v>0</v>
      </c>
      <c r="E784" s="117">
        <v>0</v>
      </c>
      <c r="F784" s="117"/>
      <c r="G784" s="117"/>
      <c r="H784" s="35"/>
      <c r="I784" s="35"/>
      <c r="J784" s="117"/>
      <c r="K784" s="112">
        <f t="shared" si="1422"/>
        <v>0</v>
      </c>
      <c r="L784" s="749" t="e">
        <f t="shared" si="1392"/>
        <v>#DIV/0!</v>
      </c>
      <c r="M784" s="117">
        <v>0</v>
      </c>
      <c r="N784" s="117"/>
      <c r="O784" s="117"/>
      <c r="P784" s="117"/>
      <c r="Q784" s="117"/>
      <c r="R784" s="802" t="e">
        <f t="shared" si="1417"/>
        <v>#DIV/0!</v>
      </c>
      <c r="S784" s="35"/>
      <c r="T784" s="35"/>
      <c r="U784" s="35"/>
      <c r="V784" s="117">
        <f t="shared" si="1411"/>
        <v>0</v>
      </c>
      <c r="W784" s="35"/>
      <c r="X784" s="35"/>
      <c r="Y784" s="35"/>
      <c r="Z784" s="117">
        <f t="shared" si="1412"/>
        <v>0</v>
      </c>
      <c r="AA784" s="117">
        <f t="shared" si="1413"/>
        <v>0</v>
      </c>
      <c r="AB784" s="35">
        <f t="shared" si="1414"/>
        <v>0</v>
      </c>
      <c r="AC784" s="35">
        <f t="shared" si="1415"/>
        <v>0</v>
      </c>
      <c r="AD784" s="35"/>
      <c r="AE784" s="117">
        <f>AG784</f>
        <v>0</v>
      </c>
      <c r="AF784" s="749" t="e">
        <f t="shared" si="1395"/>
        <v>#DIV/0!</v>
      </c>
      <c r="AG784" s="117"/>
      <c r="AH784" s="749"/>
      <c r="AI784" s="117"/>
      <c r="AJ784" s="117"/>
      <c r="AK784" s="117"/>
      <c r="AL784" s="117"/>
      <c r="AM784" s="35"/>
      <c r="AN784" s="35"/>
      <c r="AO784" s="35"/>
      <c r="AP784" s="117">
        <f t="shared" si="1435"/>
        <v>0</v>
      </c>
      <c r="AQ784" s="117"/>
      <c r="AR784" s="117">
        <f>AT784</f>
        <v>0</v>
      </c>
      <c r="AS784" s="749" t="e">
        <f t="shared" si="1398"/>
        <v>#DIV/0!</v>
      </c>
      <c r="AT784" s="117"/>
      <c r="AU784" s="749"/>
      <c r="AV784" s="117"/>
      <c r="AW784" s="749"/>
      <c r="AX784" s="117"/>
      <c r="AY784" s="749" t="e">
        <f t="shared" si="1400"/>
        <v>#DIV/0!</v>
      </c>
      <c r="AZ784" s="35"/>
      <c r="BA784" s="749"/>
      <c r="BB784" s="35"/>
      <c r="BC784" s="35"/>
      <c r="BD784" s="35"/>
      <c r="BE784" s="117"/>
      <c r="BF784" s="117"/>
      <c r="BG784" s="117"/>
      <c r="BH784" s="35"/>
      <c r="BI784" s="35"/>
      <c r="BJ784" s="117"/>
      <c r="BK784" s="117"/>
      <c r="BL784" s="35"/>
      <c r="BM784" s="35"/>
      <c r="BN784" s="117"/>
      <c r="BO784" s="117"/>
      <c r="BP784" s="117"/>
      <c r="BQ784" s="117"/>
      <c r="BR784" s="117"/>
      <c r="BS784" s="117"/>
      <c r="BT784" s="117"/>
      <c r="BU784" s="117"/>
      <c r="BV784" s="117"/>
      <c r="BW784" s="117"/>
      <c r="BX784" s="172"/>
      <c r="BY784" s="35"/>
      <c r="BZ784" s="35"/>
      <c r="CE784" s="749"/>
    </row>
    <row r="785" spans="2:83" s="37" customFormat="1" ht="65.25" hidden="1" customHeight="1" x14ac:dyDescent="0.25">
      <c r="B785" s="229"/>
      <c r="C785" s="120" t="s">
        <v>460</v>
      </c>
      <c r="D785" s="117">
        <f>E785+G785</f>
        <v>610195.00389000005</v>
      </c>
      <c r="E785" s="35"/>
      <c r="F785" s="35"/>
      <c r="G785" s="117">
        <f>G786+G787</f>
        <v>610195.00389000005</v>
      </c>
      <c r="H785" s="35"/>
      <c r="I785" s="35"/>
      <c r="J785" s="117">
        <f>0</f>
        <v>0</v>
      </c>
      <c r="K785" s="112">
        <f t="shared" si="1422"/>
        <v>10026.977219999999</v>
      </c>
      <c r="L785" s="749">
        <f t="shared" si="1392"/>
        <v>1.6432414484022165E-2</v>
      </c>
      <c r="M785" s="35"/>
      <c r="N785" s="35"/>
      <c r="O785" s="35"/>
      <c r="P785" s="35"/>
      <c r="Q785" s="117">
        <f>Q786+Q787</f>
        <v>10026.977219999999</v>
      </c>
      <c r="R785" s="802">
        <f t="shared" si="1417"/>
        <v>1.6432414484022165E-2</v>
      </c>
      <c r="S785" s="35"/>
      <c r="T785" s="35"/>
      <c r="U785" s="35"/>
      <c r="V785" s="117">
        <f t="shared" si="1411"/>
        <v>0</v>
      </c>
      <c r="W785" s="35"/>
      <c r="X785" s="35"/>
      <c r="Y785" s="35"/>
      <c r="Z785" s="117">
        <f t="shared" si="1412"/>
        <v>0</v>
      </c>
      <c r="AA785" s="35">
        <f t="shared" si="1413"/>
        <v>0</v>
      </c>
      <c r="AB785" s="35">
        <f t="shared" si="1414"/>
        <v>0</v>
      </c>
      <c r="AC785" s="35">
        <f t="shared" si="1415"/>
        <v>0</v>
      </c>
      <c r="AD785" s="35"/>
      <c r="AE785" s="117">
        <f>AG785+AK785</f>
        <v>19912.087650000001</v>
      </c>
      <c r="AF785" s="749">
        <f t="shared" si="1395"/>
        <v>3.2632334783241776E-2</v>
      </c>
      <c r="AG785" s="35"/>
      <c r="AH785" s="749"/>
      <c r="AI785" s="35"/>
      <c r="AJ785" s="35"/>
      <c r="AK785" s="117">
        <f>AK786+AK787</f>
        <v>19912.087650000001</v>
      </c>
      <c r="AL785" s="800">
        <f>AK785/G785</f>
        <v>3.2632334783241776E-2</v>
      </c>
      <c r="AM785" s="35"/>
      <c r="AN785" s="35"/>
      <c r="AO785" s="35"/>
      <c r="AP785" s="117"/>
      <c r="AQ785" s="117"/>
      <c r="AR785" s="117">
        <f>AT785+AX785</f>
        <v>553961.56185000006</v>
      </c>
      <c r="AS785" s="749">
        <f t="shared" si="1398"/>
        <v>0.90784348989829289</v>
      </c>
      <c r="AT785" s="35"/>
      <c r="AU785" s="749"/>
      <c r="AV785" s="35"/>
      <c r="AW785" s="749"/>
      <c r="AX785" s="117">
        <f>AX786+AX787</f>
        <v>553961.56185000006</v>
      </c>
      <c r="AY785" s="749">
        <f t="shared" si="1400"/>
        <v>0.90784348989829289</v>
      </c>
      <c r="AZ785" s="35"/>
      <c r="BA785" s="749"/>
      <c r="BB785" s="35"/>
      <c r="BC785" s="35"/>
      <c r="BD785" s="35"/>
      <c r="BE785" s="117"/>
      <c r="BF785" s="35"/>
      <c r="BG785" s="117"/>
      <c r="BH785" s="35"/>
      <c r="BI785" s="35"/>
      <c r="BJ785" s="117"/>
      <c r="BK785" s="35"/>
      <c r="BL785" s="35"/>
      <c r="BM785" s="35"/>
      <c r="BN785" s="117"/>
      <c r="BO785" s="117"/>
      <c r="BP785" s="35"/>
      <c r="BQ785" s="117"/>
      <c r="BR785" s="35"/>
      <c r="BS785" s="35"/>
      <c r="BT785" s="117"/>
      <c r="BU785" s="117"/>
      <c r="BV785" s="35"/>
      <c r="BW785" s="35"/>
      <c r="BX785" s="117"/>
      <c r="BY785" s="35"/>
      <c r="BZ785" s="35"/>
      <c r="CE785" s="749"/>
    </row>
    <row r="786" spans="2:83" s="37" customFormat="1" ht="42" hidden="1" customHeight="1" x14ac:dyDescent="0.25">
      <c r="B786" s="229"/>
      <c r="C786" s="117" t="s">
        <v>108</v>
      </c>
      <c r="D786" s="117">
        <f>G786</f>
        <v>510804.00388999999</v>
      </c>
      <c r="E786" s="35"/>
      <c r="F786" s="35"/>
      <c r="G786" s="117">
        <f>'[9]2 вариант'!$C$544</f>
        <v>510804.00388999999</v>
      </c>
      <c r="H786" s="35"/>
      <c r="I786" s="35"/>
      <c r="J786" s="117"/>
      <c r="K786" s="112">
        <f t="shared" si="1422"/>
        <v>8882.9635799999996</v>
      </c>
      <c r="L786" s="749">
        <f t="shared" si="1392"/>
        <v>1.7390160437961089E-2</v>
      </c>
      <c r="M786" s="35"/>
      <c r="N786" s="35"/>
      <c r="O786" s="35"/>
      <c r="P786" s="35"/>
      <c r="Q786" s="117">
        <f>'[9]2 вариант'!$F$544</f>
        <v>8882.9635799999996</v>
      </c>
      <c r="R786" s="802">
        <f t="shared" si="1417"/>
        <v>1.7390160437961089E-2</v>
      </c>
      <c r="S786" s="35"/>
      <c r="T786" s="35"/>
      <c r="U786" s="35"/>
      <c r="V786" s="117"/>
      <c r="W786" s="35"/>
      <c r="X786" s="35"/>
      <c r="Y786" s="35"/>
      <c r="Z786" s="117"/>
      <c r="AA786" s="35"/>
      <c r="AB786" s="35"/>
      <c r="AC786" s="35"/>
      <c r="AD786" s="35"/>
      <c r="AE786" s="117">
        <f>AK786</f>
        <v>11749.175380000001</v>
      </c>
      <c r="AF786" s="749">
        <f t="shared" si="1395"/>
        <v>2.3001337676535026E-2</v>
      </c>
      <c r="AG786" s="35"/>
      <c r="AH786" s="749"/>
      <c r="AI786" s="35"/>
      <c r="AJ786" s="35"/>
      <c r="AK786" s="117">
        <f>'[9]2 вариант'!$D$544</f>
        <v>11749.175380000001</v>
      </c>
      <c r="AL786" s="800">
        <f t="shared" ref="AL786:AL787" si="1441">AK786/G786</f>
        <v>2.3001337676535026E-2</v>
      </c>
      <c r="AM786" s="35"/>
      <c r="AN786" s="35"/>
      <c r="AO786" s="35"/>
      <c r="AP786" s="117"/>
      <c r="AQ786" s="117"/>
      <c r="AR786" s="117">
        <f>AX786</f>
        <v>468025.79365000007</v>
      </c>
      <c r="AS786" s="749">
        <f t="shared" si="1398"/>
        <v>0.91625318142726997</v>
      </c>
      <c r="AT786" s="35"/>
      <c r="AU786" s="749"/>
      <c r="AV786" s="35"/>
      <c r="AW786" s="749"/>
      <c r="AX786" s="117">
        <f>'[9]2 вариант'!$I$544</f>
        <v>468025.79365000007</v>
      </c>
      <c r="AY786" s="749">
        <f t="shared" si="1400"/>
        <v>0.91625318142726997</v>
      </c>
      <c r="AZ786" s="35"/>
      <c r="BA786" s="749"/>
      <c r="BB786" s="35"/>
      <c r="BC786" s="35"/>
      <c r="BD786" s="35"/>
      <c r="BE786" s="117"/>
      <c r="BF786" s="35"/>
      <c r="BG786" s="117"/>
      <c r="BH786" s="35"/>
      <c r="BI786" s="35"/>
      <c r="BJ786" s="117"/>
      <c r="BK786" s="35"/>
      <c r="BL786" s="35"/>
      <c r="BM786" s="35"/>
      <c r="BN786" s="117"/>
      <c r="BO786" s="117"/>
      <c r="BP786" s="35"/>
      <c r="BQ786" s="117"/>
      <c r="BR786" s="117"/>
      <c r="BS786" s="117"/>
      <c r="BT786" s="117"/>
      <c r="BU786" s="117"/>
      <c r="BV786" s="35"/>
      <c r="BW786" s="35"/>
      <c r="BX786" s="117"/>
      <c r="BY786" s="35"/>
      <c r="BZ786" s="35"/>
      <c r="CE786" s="749"/>
    </row>
    <row r="787" spans="2:83" s="60" customFormat="1" ht="38.25" hidden="1" customHeight="1" x14ac:dyDescent="0.25">
      <c r="B787" s="388"/>
      <c r="C787" s="117" t="s">
        <v>47</v>
      </c>
      <c r="D787" s="117">
        <f>E787+G787</f>
        <v>99391</v>
      </c>
      <c r="E787" s="304"/>
      <c r="F787" s="304"/>
      <c r="G787" s="117">
        <f>'[9]2 вариант'!$C$545</f>
        <v>99391</v>
      </c>
      <c r="H787" s="304"/>
      <c r="I787" s="304"/>
      <c r="J787" s="128"/>
      <c r="K787" s="112">
        <f t="shared" si="1422"/>
        <v>1144.0136399999999</v>
      </c>
      <c r="L787" s="749">
        <f t="shared" si="1392"/>
        <v>1.1510233723375354E-2</v>
      </c>
      <c r="M787" s="304"/>
      <c r="N787" s="35"/>
      <c r="O787" s="304"/>
      <c r="P787" s="35"/>
      <c r="Q787" s="117">
        <f>'[9]2 вариант'!$F$545</f>
        <v>1144.0136399999999</v>
      </c>
      <c r="R787" s="802">
        <f t="shared" si="1417"/>
        <v>1.1510233723375354E-2</v>
      </c>
      <c r="S787" s="304"/>
      <c r="T787" s="35"/>
      <c r="U787" s="304"/>
      <c r="V787" s="128">
        <f t="shared" si="1411"/>
        <v>0</v>
      </c>
      <c r="W787" s="304"/>
      <c r="X787" s="304"/>
      <c r="Y787" s="304"/>
      <c r="Z787" s="128">
        <f t="shared" si="1412"/>
        <v>0</v>
      </c>
      <c r="AA787" s="304">
        <f>E787</f>
        <v>0</v>
      </c>
      <c r="AB787" s="304">
        <f t="shared" ref="AB787:AC789" si="1442">H787</f>
        <v>0</v>
      </c>
      <c r="AC787" s="304">
        <f t="shared" si="1442"/>
        <v>0</v>
      </c>
      <c r="AD787" s="35"/>
      <c r="AE787" s="117">
        <f>AG787+AK787</f>
        <v>8162.9122700000007</v>
      </c>
      <c r="AF787" s="749">
        <f t="shared" si="1395"/>
        <v>8.2129290076566303E-2</v>
      </c>
      <c r="AG787" s="304"/>
      <c r="AH787" s="749"/>
      <c r="AI787" s="304"/>
      <c r="AJ787" s="35"/>
      <c r="AK787" s="117">
        <f>'[9]2 вариант'!$D$545</f>
        <v>8162.9122700000007</v>
      </c>
      <c r="AL787" s="800">
        <f t="shared" si="1441"/>
        <v>8.2129290076566303E-2</v>
      </c>
      <c r="AM787" s="304"/>
      <c r="AN787" s="35"/>
      <c r="AO787" s="304"/>
      <c r="AP787" s="128">
        <v>0</v>
      </c>
      <c r="AQ787" s="117"/>
      <c r="AR787" s="117">
        <f>AT787+AX787</f>
        <v>85935.76820000002</v>
      </c>
      <c r="AS787" s="749">
        <f t="shared" si="1398"/>
        <v>0.86462323751647552</v>
      </c>
      <c r="AT787" s="304"/>
      <c r="AU787" s="749"/>
      <c r="AV787" s="304"/>
      <c r="AW787" s="749"/>
      <c r="AX787" s="117">
        <f>'[9]2 вариант'!$I$545</f>
        <v>85935.76820000002</v>
      </c>
      <c r="AY787" s="749">
        <f t="shared" si="1400"/>
        <v>0.86462323751647552</v>
      </c>
      <c r="AZ787" s="304"/>
      <c r="BA787" s="749"/>
      <c r="BB787" s="304"/>
      <c r="BC787" s="304"/>
      <c r="BD787" s="304"/>
      <c r="BE787" s="117"/>
      <c r="BF787" s="304"/>
      <c r="BG787" s="117"/>
      <c r="BH787" s="304"/>
      <c r="BI787" s="304"/>
      <c r="BJ787" s="128"/>
      <c r="BK787" s="304"/>
      <c r="BL787" s="304"/>
      <c r="BM787" s="304"/>
      <c r="BN787" s="128"/>
      <c r="BO787" s="128"/>
      <c r="BP787" s="304"/>
      <c r="BQ787" s="117"/>
      <c r="BR787" s="117"/>
      <c r="BS787" s="117"/>
      <c r="BT787" s="128"/>
      <c r="BU787" s="117"/>
      <c r="BV787" s="304"/>
      <c r="BW787" s="304"/>
      <c r="BX787" s="117"/>
      <c r="BY787" s="304"/>
      <c r="BZ787" s="304"/>
      <c r="CE787" s="749"/>
    </row>
    <row r="788" spans="2:83" s="64" customFormat="1" ht="49.5" hidden="1" customHeight="1" x14ac:dyDescent="0.2">
      <c r="B788" s="225" t="s">
        <v>56</v>
      </c>
      <c r="C788" s="134" t="s">
        <v>125</v>
      </c>
      <c r="D788" s="112">
        <f>E788+G788+H788+I788</f>
        <v>0</v>
      </c>
      <c r="E788" s="112">
        <f>E789+E790</f>
        <v>0</v>
      </c>
      <c r="F788" s="112"/>
      <c r="G788" s="112">
        <f t="shared" ref="G788" si="1443">G789+G790</f>
        <v>0</v>
      </c>
      <c r="H788" s="112">
        <f t="shared" ref="H788:I788" si="1444">H789+H790</f>
        <v>0</v>
      </c>
      <c r="I788" s="112">
        <f t="shared" si="1444"/>
        <v>0</v>
      </c>
      <c r="J788" s="112">
        <f>J789</f>
        <v>0</v>
      </c>
      <c r="K788" s="112">
        <f t="shared" si="1422"/>
        <v>0</v>
      </c>
      <c r="L788" s="749" t="e">
        <f t="shared" si="1392"/>
        <v>#DIV/0!</v>
      </c>
      <c r="M788" s="112">
        <f>M789+M790</f>
        <v>0</v>
      </c>
      <c r="N788" s="115"/>
      <c r="O788" s="112"/>
      <c r="P788" s="115"/>
      <c r="Q788" s="112">
        <f t="shared" ref="Q788" si="1445">Q789+Q790</f>
        <v>0</v>
      </c>
      <c r="R788" s="802" t="e">
        <f t="shared" si="1417"/>
        <v>#DIV/0!</v>
      </c>
      <c r="S788" s="112">
        <f t="shared" ref="S788:U788" si="1446">S789+S790</f>
        <v>0</v>
      </c>
      <c r="T788" s="115"/>
      <c r="U788" s="112">
        <f t="shared" si="1446"/>
        <v>0</v>
      </c>
      <c r="V788" s="112">
        <f t="shared" si="1411"/>
        <v>0</v>
      </c>
      <c r="W788" s="89"/>
      <c r="X788" s="89"/>
      <c r="Y788" s="89"/>
      <c r="Z788" s="112">
        <f t="shared" si="1412"/>
        <v>0</v>
      </c>
      <c r="AA788" s="112">
        <f>E788</f>
        <v>0</v>
      </c>
      <c r="AB788" s="89">
        <f t="shared" si="1442"/>
        <v>0</v>
      </c>
      <c r="AC788" s="671">
        <f t="shared" si="1442"/>
        <v>0</v>
      </c>
      <c r="AD788" s="734"/>
      <c r="AE788" s="112">
        <f>AG788+AK788+AM788+AO788</f>
        <v>0</v>
      </c>
      <c r="AF788" s="749" t="e">
        <f t="shared" si="1395"/>
        <v>#DIV/0!</v>
      </c>
      <c r="AG788" s="112">
        <f>AG789+AG790</f>
        <v>0</v>
      </c>
      <c r="AH788" s="749" t="e">
        <f t="shared" si="1362"/>
        <v>#DIV/0!</v>
      </c>
      <c r="AI788" s="112"/>
      <c r="AJ788" s="115"/>
      <c r="AK788" s="112">
        <f t="shared" ref="AK788" si="1447">AK789+AK790</f>
        <v>0</v>
      </c>
      <c r="AL788" s="115"/>
      <c r="AM788" s="112">
        <f t="shared" ref="AM788" si="1448">AM789+AM790</f>
        <v>0</v>
      </c>
      <c r="AN788" s="115"/>
      <c r="AO788" s="112">
        <f t="shared" ref="AO788" si="1449">AO789+AO790</f>
        <v>0</v>
      </c>
      <c r="AP788" s="112">
        <v>0</v>
      </c>
      <c r="AQ788" s="115"/>
      <c r="AR788" s="112">
        <f>AT788+AX788+AZ788+BB788</f>
        <v>0</v>
      </c>
      <c r="AS788" s="749" t="e">
        <f t="shared" si="1398"/>
        <v>#DIV/0!</v>
      </c>
      <c r="AT788" s="112"/>
      <c r="AU788" s="749"/>
      <c r="AV788" s="112"/>
      <c r="AW788" s="749"/>
      <c r="AX788" s="112">
        <f t="shared" ref="AX788:BB788" si="1450">AX789+AX790</f>
        <v>0</v>
      </c>
      <c r="AY788" s="749" t="e">
        <f t="shared" si="1400"/>
        <v>#DIV/0!</v>
      </c>
      <c r="AZ788" s="112">
        <f t="shared" si="1450"/>
        <v>0</v>
      </c>
      <c r="BA788" s="749" t="e">
        <f t="shared" ref="BA788:BA825" si="1451">AZ788/H788</f>
        <v>#DIV/0!</v>
      </c>
      <c r="BB788" s="112">
        <f t="shared" si="1450"/>
        <v>0</v>
      </c>
      <c r="BC788" s="89">
        <f t="shared" ref="BC788:BC827" si="1452">AM788</f>
        <v>0</v>
      </c>
      <c r="BD788" s="671">
        <f t="shared" ref="BD788:BD827" si="1453">AO788</f>
        <v>0</v>
      </c>
      <c r="BE788" s="112">
        <f>BF788+BG788+BH788+BI788</f>
        <v>670000</v>
      </c>
      <c r="BF788" s="112">
        <f>BF789+BF790</f>
        <v>670000</v>
      </c>
      <c r="BG788" s="112">
        <f t="shared" ref="BG788" si="1454">BG789+BG790</f>
        <v>0</v>
      </c>
      <c r="BH788" s="112">
        <f t="shared" ref="BH788" si="1455">BH789+BH790</f>
        <v>0</v>
      </c>
      <c r="BI788" s="112">
        <f t="shared" ref="BI788" si="1456">BI789+BI790</f>
        <v>0</v>
      </c>
      <c r="BJ788" s="112">
        <f t="shared" ref="BJ788:BJ816" si="1457">BK788+BL788+BM788</f>
        <v>0</v>
      </c>
      <c r="BK788" s="112"/>
      <c r="BL788" s="89"/>
      <c r="BM788" s="671"/>
      <c r="BN788" s="112">
        <f t="shared" ref="BN788:BN821" si="1458">BO788+BR788+BS788</f>
        <v>0</v>
      </c>
      <c r="BO788" s="112"/>
      <c r="BP788" s="112"/>
      <c r="BQ788" s="112"/>
      <c r="BR788" s="89">
        <f t="shared" ref="BR788:BR803" si="1459">BH788</f>
        <v>0</v>
      </c>
      <c r="BS788" s="671">
        <f t="shared" ref="BS788:BS810" si="1460">BI788</f>
        <v>0</v>
      </c>
      <c r="BT788" s="112"/>
      <c r="BU788" s="112">
        <f>BV788+BX788+BY788+BZ788</f>
        <v>0</v>
      </c>
      <c r="BV788" s="112">
        <f>BV789+BV790</f>
        <v>0</v>
      </c>
      <c r="BW788" s="112"/>
      <c r="BX788" s="241"/>
      <c r="BY788" s="112">
        <f t="shared" ref="BY788:BZ788" si="1461">BY789+BY790</f>
        <v>0</v>
      </c>
      <c r="BZ788" s="112">
        <f t="shared" si="1461"/>
        <v>0</v>
      </c>
      <c r="CE788" s="749" t="e">
        <f t="shared" si="1348"/>
        <v>#DIV/0!</v>
      </c>
    </row>
    <row r="789" spans="2:83" s="60" customFormat="1" ht="49.5" hidden="1" customHeight="1" x14ac:dyDescent="0.25">
      <c r="B789" s="388"/>
      <c r="C789" s="117" t="s">
        <v>390</v>
      </c>
      <c r="D789" s="117">
        <f>E789</f>
        <v>0</v>
      </c>
      <c r="E789" s="117">
        <f>E791+E794+E800+E803</f>
        <v>0</v>
      </c>
      <c r="F789" s="117"/>
      <c r="G789" s="128"/>
      <c r="H789" s="304"/>
      <c r="I789" s="128"/>
      <c r="J789" s="117">
        <f>K789-D789</f>
        <v>0</v>
      </c>
      <c r="K789" s="112">
        <f t="shared" si="1422"/>
        <v>0</v>
      </c>
      <c r="L789" s="749" t="e">
        <f t="shared" si="1392"/>
        <v>#DIV/0!</v>
      </c>
      <c r="M789" s="117"/>
      <c r="N789" s="117"/>
      <c r="O789" s="117"/>
      <c r="P789" s="117"/>
      <c r="Q789" s="128"/>
      <c r="R789" s="802" t="e">
        <f t="shared" si="1417"/>
        <v>#DIV/0!</v>
      </c>
      <c r="S789" s="304"/>
      <c r="T789" s="35"/>
      <c r="U789" s="128"/>
      <c r="V789" s="128">
        <f t="shared" si="1411"/>
        <v>0</v>
      </c>
      <c r="W789" s="304"/>
      <c r="X789" s="304"/>
      <c r="Y789" s="304"/>
      <c r="Z789" s="128">
        <f t="shared" si="1412"/>
        <v>0</v>
      </c>
      <c r="AA789" s="128">
        <f>E789</f>
        <v>0</v>
      </c>
      <c r="AB789" s="304">
        <f t="shared" si="1442"/>
        <v>0</v>
      </c>
      <c r="AC789" s="128">
        <f t="shared" si="1442"/>
        <v>0</v>
      </c>
      <c r="AD789" s="117"/>
      <c r="AE789" s="117">
        <f>AG789</f>
        <v>0</v>
      </c>
      <c r="AF789" s="749" t="e">
        <f t="shared" si="1395"/>
        <v>#DIV/0!</v>
      </c>
      <c r="AG789" s="117">
        <f>AG791+AG794+AG800</f>
        <v>0</v>
      </c>
      <c r="AH789" s="749" t="e">
        <f t="shared" si="1362"/>
        <v>#DIV/0!</v>
      </c>
      <c r="AI789" s="117"/>
      <c r="AJ789" s="117"/>
      <c r="AK789" s="128"/>
      <c r="AL789" s="117"/>
      <c r="AM789" s="304"/>
      <c r="AN789" s="35"/>
      <c r="AO789" s="128"/>
      <c r="AP789" s="128">
        <v>0</v>
      </c>
      <c r="AQ789" s="117"/>
      <c r="AR789" s="117">
        <f>AT789</f>
        <v>0</v>
      </c>
      <c r="AS789" s="749" t="e">
        <f t="shared" si="1398"/>
        <v>#DIV/0!</v>
      </c>
      <c r="AT789" s="117"/>
      <c r="AU789" s="749"/>
      <c r="AV789" s="117"/>
      <c r="AW789" s="749"/>
      <c r="AX789" s="128"/>
      <c r="AY789" s="749" t="e">
        <f t="shared" si="1400"/>
        <v>#DIV/0!</v>
      </c>
      <c r="AZ789" s="304"/>
      <c r="BA789" s="749" t="e">
        <f t="shared" si="1451"/>
        <v>#DIV/0!</v>
      </c>
      <c r="BB789" s="128"/>
      <c r="BC789" s="304">
        <f t="shared" si="1452"/>
        <v>0</v>
      </c>
      <c r="BD789" s="128">
        <f t="shared" si="1453"/>
        <v>0</v>
      </c>
      <c r="BE789" s="117">
        <f>BF789</f>
        <v>670000</v>
      </c>
      <c r="BF789" s="117">
        <f>BF791+BF794+BF800</f>
        <v>670000</v>
      </c>
      <c r="BG789" s="128"/>
      <c r="BH789" s="304"/>
      <c r="BI789" s="128"/>
      <c r="BJ789" s="128">
        <f t="shared" si="1457"/>
        <v>0</v>
      </c>
      <c r="BK789" s="128"/>
      <c r="BL789" s="304"/>
      <c r="BM789" s="128"/>
      <c r="BN789" s="128">
        <f>BO789+BP789+BQ789+BR789+BS789</f>
        <v>0</v>
      </c>
      <c r="BO789" s="128"/>
      <c r="BP789" s="128"/>
      <c r="BQ789" s="128"/>
      <c r="BR789" s="304">
        <f t="shared" si="1459"/>
        <v>0</v>
      </c>
      <c r="BS789" s="128">
        <f t="shared" si="1460"/>
        <v>0</v>
      </c>
      <c r="BT789" s="128"/>
      <c r="BU789" s="117">
        <f>BV789</f>
        <v>0</v>
      </c>
      <c r="BV789" s="117"/>
      <c r="BW789" s="117"/>
      <c r="BX789" s="246"/>
      <c r="BY789" s="304"/>
      <c r="BZ789" s="128"/>
      <c r="CE789" s="749" t="e">
        <f t="shared" si="1348"/>
        <v>#DIV/0!</v>
      </c>
    </row>
    <row r="790" spans="2:83" s="60" customFormat="1" ht="49.5" hidden="1" customHeight="1" x14ac:dyDescent="0.25">
      <c r="B790" s="388"/>
      <c r="C790" s="117" t="s">
        <v>47</v>
      </c>
      <c r="D790" s="128">
        <f>E790</f>
        <v>0</v>
      </c>
      <c r="E790" s="128"/>
      <c r="F790" s="128"/>
      <c r="G790" s="128"/>
      <c r="H790" s="304"/>
      <c r="I790" s="128"/>
      <c r="J790" s="128"/>
      <c r="K790" s="112">
        <f t="shared" si="1422"/>
        <v>0</v>
      </c>
      <c r="L790" s="749" t="e">
        <f t="shared" si="1392"/>
        <v>#DIV/0!</v>
      </c>
      <c r="M790" s="128"/>
      <c r="N790" s="117"/>
      <c r="O790" s="128"/>
      <c r="P790" s="117"/>
      <c r="Q790" s="128"/>
      <c r="R790" s="802" t="e">
        <f t="shared" si="1417"/>
        <v>#DIV/0!</v>
      </c>
      <c r="S790" s="304"/>
      <c r="T790" s="35"/>
      <c r="U790" s="128"/>
      <c r="V790" s="128"/>
      <c r="W790" s="304"/>
      <c r="X790" s="304"/>
      <c r="Y790" s="304"/>
      <c r="Z790" s="128"/>
      <c r="AA790" s="128"/>
      <c r="AB790" s="304"/>
      <c r="AC790" s="128"/>
      <c r="AD790" s="117"/>
      <c r="AE790" s="128"/>
      <c r="AF790" s="749" t="e">
        <f t="shared" si="1395"/>
        <v>#DIV/0!</v>
      </c>
      <c r="AG790" s="128"/>
      <c r="AH790" s="749" t="e">
        <f t="shared" si="1362"/>
        <v>#DIV/0!</v>
      </c>
      <c r="AI790" s="128"/>
      <c r="AJ790" s="117"/>
      <c r="AK790" s="128"/>
      <c r="AL790" s="117"/>
      <c r="AM790" s="304"/>
      <c r="AN790" s="35"/>
      <c r="AO790" s="128"/>
      <c r="AP790" s="128"/>
      <c r="AQ790" s="117"/>
      <c r="AR790" s="128"/>
      <c r="AS790" s="749" t="e">
        <f t="shared" si="1398"/>
        <v>#DIV/0!</v>
      </c>
      <c r="AT790" s="128"/>
      <c r="AU790" s="749"/>
      <c r="AV790" s="128"/>
      <c r="AW790" s="749"/>
      <c r="AX790" s="128"/>
      <c r="AY790" s="749" t="e">
        <f t="shared" si="1400"/>
        <v>#DIV/0!</v>
      </c>
      <c r="AZ790" s="304"/>
      <c r="BA790" s="749" t="e">
        <f t="shared" si="1451"/>
        <v>#DIV/0!</v>
      </c>
      <c r="BB790" s="128"/>
      <c r="BC790" s="304"/>
      <c r="BD790" s="128"/>
      <c r="BE790" s="128"/>
      <c r="BF790" s="128"/>
      <c r="BG790" s="128"/>
      <c r="BH790" s="304"/>
      <c r="BI790" s="128"/>
      <c r="BJ790" s="128"/>
      <c r="BK790" s="128"/>
      <c r="BL790" s="304"/>
      <c r="BM790" s="128"/>
      <c r="BN790" s="128"/>
      <c r="BO790" s="128"/>
      <c r="BP790" s="128"/>
      <c r="BQ790" s="128"/>
      <c r="BR790" s="304"/>
      <c r="BS790" s="128"/>
      <c r="BT790" s="128"/>
      <c r="BU790" s="128"/>
      <c r="BV790" s="128"/>
      <c r="BW790" s="128"/>
      <c r="BX790" s="246"/>
      <c r="BY790" s="304"/>
      <c r="BZ790" s="128"/>
      <c r="CE790" s="749" t="e">
        <f t="shared" si="1348"/>
        <v>#DIV/0!</v>
      </c>
    </row>
    <row r="791" spans="2:83" s="60" customFormat="1" ht="49.5" hidden="1" customHeight="1" x14ac:dyDescent="0.25">
      <c r="B791" s="163"/>
      <c r="C791" s="120" t="s">
        <v>126</v>
      </c>
      <c r="D791" s="115">
        <f t="shared" ref="D791:D803" si="1462">E791</f>
        <v>0</v>
      </c>
      <c r="E791" s="117">
        <v>0</v>
      </c>
      <c r="F791" s="117"/>
      <c r="G791" s="117"/>
      <c r="H791" s="304"/>
      <c r="I791" s="304"/>
      <c r="J791" s="112"/>
      <c r="K791" s="112">
        <f t="shared" si="1422"/>
        <v>0</v>
      </c>
      <c r="L791" s="749" t="e">
        <f t="shared" si="1392"/>
        <v>#DIV/0!</v>
      </c>
      <c r="M791" s="117">
        <v>0</v>
      </c>
      <c r="N791" s="117"/>
      <c r="O791" s="117"/>
      <c r="P791" s="117"/>
      <c r="Q791" s="117"/>
      <c r="R791" s="802" t="e">
        <f t="shared" si="1417"/>
        <v>#DIV/0!</v>
      </c>
      <c r="S791" s="304"/>
      <c r="T791" s="35"/>
      <c r="U791" s="304"/>
      <c r="V791" s="115">
        <f t="shared" si="1411"/>
        <v>0</v>
      </c>
      <c r="W791" s="304"/>
      <c r="X791" s="304"/>
      <c r="Y791" s="304"/>
      <c r="Z791" s="115">
        <f t="shared" si="1412"/>
        <v>0</v>
      </c>
      <c r="AA791" s="117">
        <f>E791</f>
        <v>0</v>
      </c>
      <c r="AB791" s="304">
        <f>H791</f>
        <v>0</v>
      </c>
      <c r="AC791" s="304">
        <f>I791</f>
        <v>0</v>
      </c>
      <c r="AD791" s="35"/>
      <c r="AE791" s="115">
        <f t="shared" ref="AE791:AE803" si="1463">AG791</f>
        <v>0</v>
      </c>
      <c r="AF791" s="749" t="e">
        <f t="shared" si="1395"/>
        <v>#DIV/0!</v>
      </c>
      <c r="AG791" s="117">
        <v>0</v>
      </c>
      <c r="AH791" s="749" t="e">
        <f t="shared" si="1362"/>
        <v>#DIV/0!</v>
      </c>
      <c r="AI791" s="117"/>
      <c r="AJ791" s="117"/>
      <c r="AK791" s="117"/>
      <c r="AL791" s="117"/>
      <c r="AM791" s="304"/>
      <c r="AN791" s="35"/>
      <c r="AO791" s="304"/>
      <c r="AP791" s="115">
        <v>0</v>
      </c>
      <c r="AQ791" s="115"/>
      <c r="AR791" s="115">
        <f t="shared" ref="AR791" si="1464">AT791</f>
        <v>0</v>
      </c>
      <c r="AS791" s="749" t="e">
        <f t="shared" si="1398"/>
        <v>#DIV/0!</v>
      </c>
      <c r="AT791" s="117"/>
      <c r="AU791" s="749"/>
      <c r="AV791" s="117"/>
      <c r="AW791" s="749"/>
      <c r="AX791" s="117"/>
      <c r="AY791" s="749" t="e">
        <f t="shared" si="1400"/>
        <v>#DIV/0!</v>
      </c>
      <c r="AZ791" s="304"/>
      <c r="BA791" s="749" t="e">
        <f t="shared" si="1451"/>
        <v>#DIV/0!</v>
      </c>
      <c r="BB791" s="304"/>
      <c r="BC791" s="304">
        <f t="shared" si="1452"/>
        <v>0</v>
      </c>
      <c r="BD791" s="304">
        <f t="shared" si="1453"/>
        <v>0</v>
      </c>
      <c r="BE791" s="115">
        <f t="shared" ref="BE791:BE803" si="1465">BF791</f>
        <v>50000</v>
      </c>
      <c r="BF791" s="117">
        <v>50000</v>
      </c>
      <c r="BG791" s="117"/>
      <c r="BH791" s="304"/>
      <c r="BI791" s="304"/>
      <c r="BJ791" s="115">
        <f t="shared" si="1457"/>
        <v>0</v>
      </c>
      <c r="BK791" s="117"/>
      <c r="BL791" s="304"/>
      <c r="BM791" s="304"/>
      <c r="BN791" s="115">
        <f t="shared" si="1458"/>
        <v>0</v>
      </c>
      <c r="BO791" s="117"/>
      <c r="BP791" s="117"/>
      <c r="BQ791" s="117"/>
      <c r="BR791" s="304">
        <f t="shared" si="1459"/>
        <v>0</v>
      </c>
      <c r="BS791" s="304">
        <f t="shared" si="1460"/>
        <v>0</v>
      </c>
      <c r="BT791" s="115"/>
      <c r="BU791" s="115">
        <f t="shared" ref="BU791:BU803" si="1466">BV791</f>
        <v>0</v>
      </c>
      <c r="BV791" s="117"/>
      <c r="BW791" s="117"/>
      <c r="BX791" s="172"/>
      <c r="BY791" s="304"/>
      <c r="BZ791" s="304"/>
      <c r="CE791" s="749" t="e">
        <f t="shared" si="1348"/>
        <v>#DIV/0!</v>
      </c>
    </row>
    <row r="792" spans="2:83" s="60" customFormat="1" ht="49.5" hidden="1" customHeight="1" x14ac:dyDescent="0.25">
      <c r="B792" s="163"/>
      <c r="C792" s="117" t="s">
        <v>122</v>
      </c>
      <c r="D792" s="115">
        <f>E792</f>
        <v>0</v>
      </c>
      <c r="E792" s="117"/>
      <c r="F792" s="117"/>
      <c r="G792" s="117"/>
      <c r="H792" s="304"/>
      <c r="I792" s="304"/>
      <c r="J792" s="112"/>
      <c r="K792" s="112">
        <f t="shared" si="1422"/>
        <v>0</v>
      </c>
      <c r="L792" s="749" t="e">
        <f t="shared" si="1392"/>
        <v>#DIV/0!</v>
      </c>
      <c r="M792" s="117"/>
      <c r="N792" s="117"/>
      <c r="O792" s="117"/>
      <c r="P792" s="117"/>
      <c r="Q792" s="117"/>
      <c r="R792" s="802" t="e">
        <f t="shared" si="1417"/>
        <v>#DIV/0!</v>
      </c>
      <c r="S792" s="304"/>
      <c r="T792" s="35"/>
      <c r="U792" s="304"/>
      <c r="V792" s="115"/>
      <c r="W792" s="304"/>
      <c r="X792" s="304"/>
      <c r="Y792" s="304"/>
      <c r="Z792" s="115"/>
      <c r="AA792" s="117"/>
      <c r="AB792" s="304"/>
      <c r="AC792" s="304"/>
      <c r="AD792" s="35"/>
      <c r="AE792" s="115"/>
      <c r="AF792" s="749" t="e">
        <f t="shared" si="1395"/>
        <v>#DIV/0!</v>
      </c>
      <c r="AG792" s="117"/>
      <c r="AH792" s="749" t="e">
        <f t="shared" si="1362"/>
        <v>#DIV/0!</v>
      </c>
      <c r="AI792" s="117"/>
      <c r="AJ792" s="117"/>
      <c r="AK792" s="117"/>
      <c r="AL792" s="117"/>
      <c r="AM792" s="304"/>
      <c r="AN792" s="35"/>
      <c r="AO792" s="304"/>
      <c r="AP792" s="115"/>
      <c r="AQ792" s="115"/>
      <c r="AR792" s="115"/>
      <c r="AS792" s="749" t="e">
        <f t="shared" si="1398"/>
        <v>#DIV/0!</v>
      </c>
      <c r="AT792" s="117"/>
      <c r="AU792" s="749"/>
      <c r="AV792" s="117"/>
      <c r="AW792" s="749"/>
      <c r="AX792" s="117"/>
      <c r="AY792" s="749" t="e">
        <f t="shared" si="1400"/>
        <v>#DIV/0!</v>
      </c>
      <c r="AZ792" s="304"/>
      <c r="BA792" s="749" t="e">
        <f t="shared" si="1451"/>
        <v>#DIV/0!</v>
      </c>
      <c r="BB792" s="304"/>
      <c r="BC792" s="304"/>
      <c r="BD792" s="304"/>
      <c r="BE792" s="115"/>
      <c r="BF792" s="117"/>
      <c r="BG792" s="117"/>
      <c r="BH792" s="304"/>
      <c r="BI792" s="304"/>
      <c r="BJ792" s="115"/>
      <c r="BK792" s="117"/>
      <c r="BL792" s="304"/>
      <c r="BM792" s="304"/>
      <c r="BN792" s="115"/>
      <c r="BO792" s="117"/>
      <c r="BP792" s="117"/>
      <c r="BQ792" s="117"/>
      <c r="BR792" s="304"/>
      <c r="BS792" s="304"/>
      <c r="BT792" s="115"/>
      <c r="BU792" s="115"/>
      <c r="BV792" s="117"/>
      <c r="BW792" s="117"/>
      <c r="BX792" s="172"/>
      <c r="BY792" s="304"/>
      <c r="BZ792" s="304"/>
      <c r="CE792" s="749" t="e">
        <f t="shared" si="1348"/>
        <v>#DIV/0!</v>
      </c>
    </row>
    <row r="793" spans="2:83" s="60" customFormat="1" ht="49.5" hidden="1" customHeight="1" x14ac:dyDescent="0.25">
      <c r="B793" s="163"/>
      <c r="C793" s="117" t="s">
        <v>47</v>
      </c>
      <c r="D793" s="115">
        <f>E793</f>
        <v>0</v>
      </c>
      <c r="E793" s="117"/>
      <c r="F793" s="117"/>
      <c r="G793" s="117"/>
      <c r="H793" s="304"/>
      <c r="I793" s="304"/>
      <c r="J793" s="112"/>
      <c r="K793" s="112">
        <f t="shared" si="1422"/>
        <v>0</v>
      </c>
      <c r="L793" s="749" t="e">
        <f t="shared" si="1392"/>
        <v>#DIV/0!</v>
      </c>
      <c r="M793" s="117"/>
      <c r="N793" s="117"/>
      <c r="O793" s="117"/>
      <c r="P793" s="117"/>
      <c r="Q793" s="117"/>
      <c r="R793" s="802" t="e">
        <f t="shared" si="1417"/>
        <v>#DIV/0!</v>
      </c>
      <c r="S793" s="304"/>
      <c r="T793" s="35"/>
      <c r="U793" s="304"/>
      <c r="V793" s="115"/>
      <c r="W793" s="304"/>
      <c r="X793" s="304"/>
      <c r="Y793" s="304"/>
      <c r="Z793" s="115"/>
      <c r="AA793" s="117"/>
      <c r="AB793" s="304"/>
      <c r="AC793" s="304"/>
      <c r="AD793" s="35"/>
      <c r="AE793" s="115"/>
      <c r="AF793" s="749" t="e">
        <f t="shared" si="1395"/>
        <v>#DIV/0!</v>
      </c>
      <c r="AG793" s="117"/>
      <c r="AH793" s="749" t="e">
        <f t="shared" si="1362"/>
        <v>#DIV/0!</v>
      </c>
      <c r="AI793" s="117"/>
      <c r="AJ793" s="117"/>
      <c r="AK793" s="117"/>
      <c r="AL793" s="117"/>
      <c r="AM793" s="304"/>
      <c r="AN793" s="35"/>
      <c r="AO793" s="304"/>
      <c r="AP793" s="115"/>
      <c r="AQ793" s="115"/>
      <c r="AR793" s="115"/>
      <c r="AS793" s="749" t="e">
        <f t="shared" si="1398"/>
        <v>#DIV/0!</v>
      </c>
      <c r="AT793" s="117"/>
      <c r="AU793" s="749"/>
      <c r="AV793" s="117"/>
      <c r="AW793" s="749"/>
      <c r="AX793" s="117"/>
      <c r="AY793" s="749" t="e">
        <f t="shared" si="1400"/>
        <v>#DIV/0!</v>
      </c>
      <c r="AZ793" s="304"/>
      <c r="BA793" s="749" t="e">
        <f t="shared" si="1451"/>
        <v>#DIV/0!</v>
      </c>
      <c r="BB793" s="304"/>
      <c r="BC793" s="304"/>
      <c r="BD793" s="304"/>
      <c r="BE793" s="115"/>
      <c r="BF793" s="117"/>
      <c r="BG793" s="117"/>
      <c r="BH793" s="304"/>
      <c r="BI793" s="304"/>
      <c r="BJ793" s="115"/>
      <c r="BK793" s="117"/>
      <c r="BL793" s="304"/>
      <c r="BM793" s="304"/>
      <c r="BN793" s="115"/>
      <c r="BO793" s="117"/>
      <c r="BP793" s="117"/>
      <c r="BQ793" s="117"/>
      <c r="BR793" s="304"/>
      <c r="BS793" s="304"/>
      <c r="BT793" s="115"/>
      <c r="BU793" s="115"/>
      <c r="BV793" s="117"/>
      <c r="BW793" s="117"/>
      <c r="BX793" s="172"/>
      <c r="BY793" s="304"/>
      <c r="BZ793" s="304"/>
      <c r="CE793" s="749" t="e">
        <f t="shared" si="1348"/>
        <v>#DIV/0!</v>
      </c>
    </row>
    <row r="794" spans="2:83" s="171" customFormat="1" ht="49.5" hidden="1" customHeight="1" x14ac:dyDescent="0.25">
      <c r="B794" s="226"/>
      <c r="C794" s="120" t="s">
        <v>127</v>
      </c>
      <c r="D794" s="115">
        <f t="shared" si="1462"/>
        <v>0</v>
      </c>
      <c r="E794" s="117">
        <v>0</v>
      </c>
      <c r="F794" s="117"/>
      <c r="G794" s="117"/>
      <c r="H794" s="35"/>
      <c r="I794" s="35"/>
      <c r="J794" s="115"/>
      <c r="K794" s="112">
        <f t="shared" si="1422"/>
        <v>0</v>
      </c>
      <c r="L794" s="749" t="e">
        <f t="shared" si="1392"/>
        <v>#DIV/0!</v>
      </c>
      <c r="M794" s="117">
        <v>0</v>
      </c>
      <c r="N794" s="117"/>
      <c r="O794" s="117"/>
      <c r="P794" s="117"/>
      <c r="Q794" s="117"/>
      <c r="R794" s="802" t="e">
        <f t="shared" si="1417"/>
        <v>#DIV/0!</v>
      </c>
      <c r="S794" s="35"/>
      <c r="T794" s="35"/>
      <c r="U794" s="35"/>
      <c r="V794" s="115">
        <f t="shared" si="1411"/>
        <v>0</v>
      </c>
      <c r="W794" s="35"/>
      <c r="X794" s="35"/>
      <c r="Y794" s="35"/>
      <c r="Z794" s="115">
        <f t="shared" si="1412"/>
        <v>0</v>
      </c>
      <c r="AA794" s="117">
        <f>E794</f>
        <v>0</v>
      </c>
      <c r="AB794" s="35">
        <f t="shared" ref="AB794:AC796" si="1467">H794</f>
        <v>0</v>
      </c>
      <c r="AC794" s="35">
        <f t="shared" si="1467"/>
        <v>0</v>
      </c>
      <c r="AD794" s="35"/>
      <c r="AE794" s="115">
        <f t="shared" si="1463"/>
        <v>0</v>
      </c>
      <c r="AF794" s="749" t="e">
        <f t="shared" si="1395"/>
        <v>#DIV/0!</v>
      </c>
      <c r="AG794" s="117">
        <v>0</v>
      </c>
      <c r="AH794" s="749" t="e">
        <f t="shared" si="1362"/>
        <v>#DIV/0!</v>
      </c>
      <c r="AI794" s="117"/>
      <c r="AJ794" s="117"/>
      <c r="AK794" s="117"/>
      <c r="AL794" s="117"/>
      <c r="AM794" s="35"/>
      <c r="AN794" s="35"/>
      <c r="AO794" s="35"/>
      <c r="AP794" s="115">
        <v>0</v>
      </c>
      <c r="AQ794" s="115"/>
      <c r="AR794" s="115">
        <f t="shared" ref="AR794:AR796" si="1468">AT794</f>
        <v>0</v>
      </c>
      <c r="AS794" s="749" t="e">
        <f t="shared" si="1398"/>
        <v>#DIV/0!</v>
      </c>
      <c r="AT794" s="117"/>
      <c r="AU794" s="749"/>
      <c r="AV794" s="117"/>
      <c r="AW794" s="749"/>
      <c r="AX794" s="117"/>
      <c r="AY794" s="749" t="e">
        <f t="shared" si="1400"/>
        <v>#DIV/0!</v>
      </c>
      <c r="AZ794" s="35"/>
      <c r="BA794" s="749" t="e">
        <f t="shared" si="1451"/>
        <v>#DIV/0!</v>
      </c>
      <c r="BB794" s="35"/>
      <c r="BC794" s="35">
        <f t="shared" si="1452"/>
        <v>0</v>
      </c>
      <c r="BD794" s="35">
        <f t="shared" si="1453"/>
        <v>0</v>
      </c>
      <c r="BE794" s="115">
        <f t="shared" si="1465"/>
        <v>600000</v>
      </c>
      <c r="BF794" s="117">
        <f>[12]июль!$BH$1179</f>
        <v>600000</v>
      </c>
      <c r="BG794" s="117"/>
      <c r="BH794" s="35"/>
      <c r="BI794" s="35"/>
      <c r="BJ794" s="115">
        <f t="shared" si="1457"/>
        <v>0</v>
      </c>
      <c r="BK794" s="117"/>
      <c r="BL794" s="35"/>
      <c r="BM794" s="35"/>
      <c r="BN794" s="115">
        <f t="shared" si="1458"/>
        <v>0</v>
      </c>
      <c r="BO794" s="117"/>
      <c r="BP794" s="117"/>
      <c r="BQ794" s="117"/>
      <c r="BR794" s="35">
        <f t="shared" si="1459"/>
        <v>0</v>
      </c>
      <c r="BS794" s="35">
        <f t="shared" si="1460"/>
        <v>0</v>
      </c>
      <c r="BT794" s="115"/>
      <c r="BU794" s="115">
        <f t="shared" si="1466"/>
        <v>0</v>
      </c>
      <c r="BV794" s="117">
        <v>0</v>
      </c>
      <c r="BW794" s="117"/>
      <c r="BX794" s="172"/>
      <c r="BY794" s="35"/>
      <c r="BZ794" s="35"/>
      <c r="CE794" s="749" t="e">
        <f t="shared" si="1348"/>
        <v>#DIV/0!</v>
      </c>
    </row>
    <row r="795" spans="2:83" s="171" customFormat="1" ht="49.5" hidden="1" customHeight="1" x14ac:dyDescent="0.25">
      <c r="B795" s="226"/>
      <c r="C795" s="120" t="s">
        <v>128</v>
      </c>
      <c r="D795" s="115">
        <f t="shared" si="1462"/>
        <v>0</v>
      </c>
      <c r="E795" s="35"/>
      <c r="F795" s="35"/>
      <c r="G795" s="35"/>
      <c r="H795" s="35"/>
      <c r="I795" s="35"/>
      <c r="J795" s="115"/>
      <c r="K795" s="112">
        <f t="shared" si="1422"/>
        <v>0</v>
      </c>
      <c r="L795" s="749" t="e">
        <f t="shared" si="1392"/>
        <v>#DIV/0!</v>
      </c>
      <c r="M795" s="35"/>
      <c r="N795" s="35"/>
      <c r="O795" s="35"/>
      <c r="P795" s="35"/>
      <c r="Q795" s="35"/>
      <c r="R795" s="802" t="e">
        <f t="shared" si="1417"/>
        <v>#DIV/0!</v>
      </c>
      <c r="S795" s="35"/>
      <c r="T795" s="35"/>
      <c r="U795" s="35"/>
      <c r="V795" s="115">
        <f t="shared" si="1411"/>
        <v>0</v>
      </c>
      <c r="W795" s="35"/>
      <c r="X795" s="35"/>
      <c r="Y795" s="35"/>
      <c r="Z795" s="115">
        <f t="shared" si="1412"/>
        <v>0</v>
      </c>
      <c r="AA795" s="35">
        <f>E795</f>
        <v>0</v>
      </c>
      <c r="AB795" s="35">
        <f t="shared" si="1467"/>
        <v>0</v>
      </c>
      <c r="AC795" s="35">
        <f t="shared" si="1467"/>
        <v>0</v>
      </c>
      <c r="AD795" s="35"/>
      <c r="AE795" s="115">
        <f t="shared" si="1463"/>
        <v>0</v>
      </c>
      <c r="AF795" s="749" t="e">
        <f t="shared" si="1395"/>
        <v>#DIV/0!</v>
      </c>
      <c r="AG795" s="35"/>
      <c r="AH795" s="749" t="e">
        <f t="shared" si="1362"/>
        <v>#DIV/0!</v>
      </c>
      <c r="AI795" s="35"/>
      <c r="AJ795" s="35"/>
      <c r="AK795" s="35"/>
      <c r="AL795" s="35"/>
      <c r="AM795" s="35"/>
      <c r="AN795" s="35"/>
      <c r="AO795" s="35"/>
      <c r="AP795" s="115">
        <f t="shared" si="1435"/>
        <v>0</v>
      </c>
      <c r="AQ795" s="115"/>
      <c r="AR795" s="115">
        <f t="shared" si="1468"/>
        <v>0</v>
      </c>
      <c r="AS795" s="749" t="e">
        <f t="shared" si="1398"/>
        <v>#DIV/0!</v>
      </c>
      <c r="AT795" s="35"/>
      <c r="AU795" s="749"/>
      <c r="AV795" s="35"/>
      <c r="AW795" s="749"/>
      <c r="AX795" s="35"/>
      <c r="AY795" s="749" t="e">
        <f t="shared" si="1400"/>
        <v>#DIV/0!</v>
      </c>
      <c r="AZ795" s="35"/>
      <c r="BA795" s="749" t="e">
        <f t="shared" si="1451"/>
        <v>#DIV/0!</v>
      </c>
      <c r="BB795" s="35"/>
      <c r="BC795" s="35">
        <f t="shared" si="1452"/>
        <v>0</v>
      </c>
      <c r="BD795" s="35">
        <f t="shared" si="1453"/>
        <v>0</v>
      </c>
      <c r="BE795" s="115">
        <f t="shared" si="1465"/>
        <v>0</v>
      </c>
      <c r="BF795" s="35"/>
      <c r="BG795" s="35"/>
      <c r="BH795" s="35"/>
      <c r="BI795" s="35"/>
      <c r="BJ795" s="115">
        <f t="shared" si="1457"/>
        <v>0</v>
      </c>
      <c r="BK795" s="35"/>
      <c r="BL795" s="35"/>
      <c r="BM795" s="35"/>
      <c r="BN795" s="115">
        <f t="shared" si="1458"/>
        <v>0</v>
      </c>
      <c r="BO795" s="35"/>
      <c r="BP795" s="35"/>
      <c r="BQ795" s="35"/>
      <c r="BR795" s="35">
        <f t="shared" si="1459"/>
        <v>0</v>
      </c>
      <c r="BS795" s="35">
        <f t="shared" si="1460"/>
        <v>0</v>
      </c>
      <c r="BT795" s="115"/>
      <c r="BU795" s="115">
        <f t="shared" si="1466"/>
        <v>0</v>
      </c>
      <c r="BV795" s="35"/>
      <c r="BW795" s="35"/>
      <c r="BX795" s="173"/>
      <c r="BY795" s="35"/>
      <c r="BZ795" s="35"/>
      <c r="CE795" s="749" t="e">
        <f t="shared" si="1348"/>
        <v>#DIV/0!</v>
      </c>
    </row>
    <row r="796" spans="2:83" s="171" customFormat="1" ht="49.5" hidden="1" customHeight="1" x14ac:dyDescent="0.25">
      <c r="B796" s="226"/>
      <c r="C796" s="120" t="s">
        <v>129</v>
      </c>
      <c r="D796" s="115">
        <f t="shared" si="1462"/>
        <v>0</v>
      </c>
      <c r="E796" s="35">
        <v>0</v>
      </c>
      <c r="F796" s="35"/>
      <c r="G796" s="35"/>
      <c r="H796" s="35"/>
      <c r="I796" s="35"/>
      <c r="J796" s="115"/>
      <c r="K796" s="112">
        <f t="shared" si="1422"/>
        <v>0</v>
      </c>
      <c r="L796" s="749" t="e">
        <f t="shared" si="1392"/>
        <v>#DIV/0!</v>
      </c>
      <c r="M796" s="35">
        <v>0</v>
      </c>
      <c r="N796" s="35"/>
      <c r="O796" s="35"/>
      <c r="P796" s="35"/>
      <c r="Q796" s="35"/>
      <c r="R796" s="802" t="e">
        <f t="shared" si="1417"/>
        <v>#DIV/0!</v>
      </c>
      <c r="S796" s="35"/>
      <c r="T796" s="35"/>
      <c r="U796" s="35"/>
      <c r="V796" s="115">
        <f t="shared" si="1411"/>
        <v>0</v>
      </c>
      <c r="W796" s="35"/>
      <c r="X796" s="35"/>
      <c r="Y796" s="35"/>
      <c r="Z796" s="115">
        <f t="shared" si="1412"/>
        <v>0</v>
      </c>
      <c r="AA796" s="35">
        <f>E796</f>
        <v>0</v>
      </c>
      <c r="AB796" s="35">
        <f t="shared" si="1467"/>
        <v>0</v>
      </c>
      <c r="AC796" s="35">
        <f t="shared" si="1467"/>
        <v>0</v>
      </c>
      <c r="AD796" s="35"/>
      <c r="AE796" s="115">
        <f t="shared" si="1463"/>
        <v>0</v>
      </c>
      <c r="AF796" s="749" t="e">
        <f t="shared" si="1395"/>
        <v>#DIV/0!</v>
      </c>
      <c r="AG796" s="35">
        <v>0</v>
      </c>
      <c r="AH796" s="749" t="e">
        <f t="shared" si="1362"/>
        <v>#DIV/0!</v>
      </c>
      <c r="AI796" s="35"/>
      <c r="AJ796" s="35"/>
      <c r="AK796" s="35"/>
      <c r="AL796" s="35"/>
      <c r="AM796" s="35"/>
      <c r="AN796" s="35"/>
      <c r="AO796" s="35"/>
      <c r="AP796" s="115">
        <f t="shared" si="1435"/>
        <v>0</v>
      </c>
      <c r="AQ796" s="115"/>
      <c r="AR796" s="115">
        <f t="shared" si="1468"/>
        <v>0</v>
      </c>
      <c r="AS796" s="749" t="e">
        <f t="shared" si="1398"/>
        <v>#DIV/0!</v>
      </c>
      <c r="AT796" s="35"/>
      <c r="AU796" s="749"/>
      <c r="AV796" s="35"/>
      <c r="AW796" s="749"/>
      <c r="AX796" s="35"/>
      <c r="AY796" s="749" t="e">
        <f t="shared" si="1400"/>
        <v>#DIV/0!</v>
      </c>
      <c r="AZ796" s="35"/>
      <c r="BA796" s="749" t="e">
        <f t="shared" si="1451"/>
        <v>#DIV/0!</v>
      </c>
      <c r="BB796" s="35"/>
      <c r="BC796" s="35">
        <f t="shared" si="1452"/>
        <v>0</v>
      </c>
      <c r="BD796" s="35">
        <f t="shared" si="1453"/>
        <v>0</v>
      </c>
      <c r="BE796" s="115">
        <f t="shared" si="1465"/>
        <v>0</v>
      </c>
      <c r="BF796" s="35">
        <v>0</v>
      </c>
      <c r="BG796" s="35"/>
      <c r="BH796" s="35"/>
      <c r="BI796" s="35"/>
      <c r="BJ796" s="115">
        <f t="shared" si="1457"/>
        <v>0</v>
      </c>
      <c r="BK796" s="35"/>
      <c r="BL796" s="35"/>
      <c r="BM796" s="35"/>
      <c r="BN796" s="115">
        <f t="shared" si="1458"/>
        <v>0</v>
      </c>
      <c r="BO796" s="35"/>
      <c r="BP796" s="35"/>
      <c r="BQ796" s="35"/>
      <c r="BR796" s="35">
        <f t="shared" si="1459"/>
        <v>0</v>
      </c>
      <c r="BS796" s="35">
        <f t="shared" si="1460"/>
        <v>0</v>
      </c>
      <c r="BT796" s="115"/>
      <c r="BU796" s="115">
        <f t="shared" si="1466"/>
        <v>0</v>
      </c>
      <c r="BV796" s="35">
        <v>0</v>
      </c>
      <c r="BW796" s="35"/>
      <c r="BX796" s="173"/>
      <c r="BY796" s="35"/>
      <c r="BZ796" s="35"/>
      <c r="CE796" s="749" t="e">
        <f t="shared" si="1348"/>
        <v>#DIV/0!</v>
      </c>
    </row>
    <row r="797" spans="2:83" s="171" customFormat="1" ht="49.5" hidden="1" customHeight="1" x14ac:dyDescent="0.25">
      <c r="B797" s="226"/>
      <c r="C797" s="117" t="s">
        <v>390</v>
      </c>
      <c r="D797" s="115">
        <f>E797</f>
        <v>0</v>
      </c>
      <c r="E797" s="35"/>
      <c r="F797" s="35"/>
      <c r="G797" s="35"/>
      <c r="H797" s="35"/>
      <c r="I797" s="35"/>
      <c r="J797" s="115"/>
      <c r="K797" s="112">
        <f t="shared" si="1422"/>
        <v>0</v>
      </c>
      <c r="L797" s="749" t="e">
        <f t="shared" si="1392"/>
        <v>#DIV/0!</v>
      </c>
      <c r="M797" s="35"/>
      <c r="N797" s="35"/>
      <c r="O797" s="35"/>
      <c r="P797" s="35"/>
      <c r="Q797" s="35"/>
      <c r="R797" s="802" t="e">
        <f t="shared" si="1417"/>
        <v>#DIV/0!</v>
      </c>
      <c r="S797" s="35"/>
      <c r="T797" s="35"/>
      <c r="U797" s="35"/>
      <c r="V797" s="115"/>
      <c r="W797" s="35"/>
      <c r="X797" s="35"/>
      <c r="Y797" s="35"/>
      <c r="Z797" s="115"/>
      <c r="AA797" s="35"/>
      <c r="AB797" s="35"/>
      <c r="AC797" s="35"/>
      <c r="AD797" s="35"/>
      <c r="AE797" s="115"/>
      <c r="AF797" s="749" t="e">
        <f t="shared" si="1395"/>
        <v>#DIV/0!</v>
      </c>
      <c r="AG797" s="35"/>
      <c r="AH797" s="749" t="e">
        <f t="shared" si="1362"/>
        <v>#DIV/0!</v>
      </c>
      <c r="AI797" s="35"/>
      <c r="AJ797" s="35"/>
      <c r="AK797" s="35"/>
      <c r="AL797" s="35"/>
      <c r="AM797" s="35"/>
      <c r="AN797" s="35"/>
      <c r="AO797" s="35"/>
      <c r="AP797" s="115"/>
      <c r="AQ797" s="115"/>
      <c r="AR797" s="115"/>
      <c r="AS797" s="749" t="e">
        <f t="shared" si="1398"/>
        <v>#DIV/0!</v>
      </c>
      <c r="AT797" s="35"/>
      <c r="AU797" s="749"/>
      <c r="AV797" s="35"/>
      <c r="AW797" s="749"/>
      <c r="AX797" s="35"/>
      <c r="AY797" s="749" t="e">
        <f t="shared" si="1400"/>
        <v>#DIV/0!</v>
      </c>
      <c r="AZ797" s="35"/>
      <c r="BA797" s="749" t="e">
        <f t="shared" si="1451"/>
        <v>#DIV/0!</v>
      </c>
      <c r="BB797" s="35"/>
      <c r="BC797" s="35"/>
      <c r="BD797" s="35"/>
      <c r="BE797" s="115"/>
      <c r="BF797" s="35"/>
      <c r="BG797" s="35"/>
      <c r="BH797" s="35"/>
      <c r="BI797" s="35"/>
      <c r="BJ797" s="115"/>
      <c r="BK797" s="35"/>
      <c r="BL797" s="35"/>
      <c r="BM797" s="35"/>
      <c r="BN797" s="115"/>
      <c r="BO797" s="35"/>
      <c r="BP797" s="35"/>
      <c r="BQ797" s="35"/>
      <c r="BR797" s="35"/>
      <c r="BS797" s="35"/>
      <c r="BT797" s="115"/>
      <c r="BU797" s="115"/>
      <c r="BV797" s="35"/>
      <c r="BW797" s="35"/>
      <c r="BX797" s="173"/>
      <c r="BY797" s="35"/>
      <c r="BZ797" s="35"/>
      <c r="CE797" s="749" t="e">
        <f t="shared" si="1348"/>
        <v>#DIV/0!</v>
      </c>
    </row>
    <row r="798" spans="2:83" s="171" customFormat="1" ht="49.5" hidden="1" customHeight="1" x14ac:dyDescent="0.25">
      <c r="B798" s="226"/>
      <c r="C798" s="117" t="s">
        <v>47</v>
      </c>
      <c r="D798" s="115">
        <f>E798</f>
        <v>0</v>
      </c>
      <c r="E798" s="35"/>
      <c r="F798" s="35"/>
      <c r="G798" s="35"/>
      <c r="H798" s="35"/>
      <c r="I798" s="35"/>
      <c r="J798" s="115"/>
      <c r="K798" s="112">
        <f t="shared" si="1422"/>
        <v>0</v>
      </c>
      <c r="L798" s="749" t="e">
        <f t="shared" si="1392"/>
        <v>#DIV/0!</v>
      </c>
      <c r="M798" s="35"/>
      <c r="N798" s="35"/>
      <c r="O798" s="35"/>
      <c r="P798" s="35"/>
      <c r="Q798" s="35"/>
      <c r="R798" s="802" t="e">
        <f t="shared" si="1417"/>
        <v>#DIV/0!</v>
      </c>
      <c r="S798" s="35"/>
      <c r="T798" s="35"/>
      <c r="U798" s="35"/>
      <c r="V798" s="115"/>
      <c r="W798" s="35"/>
      <c r="X798" s="35"/>
      <c r="Y798" s="35"/>
      <c r="Z798" s="115"/>
      <c r="AA798" s="35"/>
      <c r="AB798" s="35"/>
      <c r="AC798" s="35"/>
      <c r="AD798" s="35"/>
      <c r="AE798" s="115"/>
      <c r="AF798" s="749" t="e">
        <f t="shared" si="1395"/>
        <v>#DIV/0!</v>
      </c>
      <c r="AG798" s="35"/>
      <c r="AH798" s="749" t="e">
        <f t="shared" si="1362"/>
        <v>#DIV/0!</v>
      </c>
      <c r="AI798" s="35"/>
      <c r="AJ798" s="35"/>
      <c r="AK798" s="35"/>
      <c r="AL798" s="35"/>
      <c r="AM798" s="35"/>
      <c r="AN798" s="35"/>
      <c r="AO798" s="35"/>
      <c r="AP798" s="115"/>
      <c r="AQ798" s="115"/>
      <c r="AR798" s="115"/>
      <c r="AS798" s="749" t="e">
        <f t="shared" si="1398"/>
        <v>#DIV/0!</v>
      </c>
      <c r="AT798" s="35"/>
      <c r="AU798" s="749"/>
      <c r="AV798" s="35"/>
      <c r="AW798" s="749"/>
      <c r="AX798" s="35"/>
      <c r="AY798" s="749" t="e">
        <f t="shared" si="1400"/>
        <v>#DIV/0!</v>
      </c>
      <c r="AZ798" s="35"/>
      <c r="BA798" s="749" t="e">
        <f t="shared" si="1451"/>
        <v>#DIV/0!</v>
      </c>
      <c r="BB798" s="35"/>
      <c r="BC798" s="35"/>
      <c r="BD798" s="35"/>
      <c r="BE798" s="115"/>
      <c r="BF798" s="35"/>
      <c r="BG798" s="35"/>
      <c r="BH798" s="35"/>
      <c r="BI798" s="35"/>
      <c r="BJ798" s="115"/>
      <c r="BK798" s="35"/>
      <c r="BL798" s="35"/>
      <c r="BM798" s="35"/>
      <c r="BN798" s="115"/>
      <c r="BO798" s="35"/>
      <c r="BP798" s="35"/>
      <c r="BQ798" s="35"/>
      <c r="BR798" s="35"/>
      <c r="BS798" s="35"/>
      <c r="BT798" s="115"/>
      <c r="BU798" s="115"/>
      <c r="BV798" s="35"/>
      <c r="BW798" s="35"/>
      <c r="BX798" s="173"/>
      <c r="BY798" s="35"/>
      <c r="BZ798" s="35"/>
      <c r="CE798" s="749" t="e">
        <f t="shared" ref="CE798:CE828" si="1469">BB798/I798</f>
        <v>#DIV/0!</v>
      </c>
    </row>
    <row r="799" spans="2:83" s="171" customFormat="1" ht="49.5" hidden="1" customHeight="1" x14ac:dyDescent="0.25">
      <c r="B799" s="226"/>
      <c r="C799" s="120" t="s">
        <v>130</v>
      </c>
      <c r="D799" s="115">
        <f t="shared" si="1462"/>
        <v>0</v>
      </c>
      <c r="E799" s="35">
        <v>0</v>
      </c>
      <c r="F799" s="35"/>
      <c r="G799" s="35"/>
      <c r="H799" s="35"/>
      <c r="I799" s="35"/>
      <c r="J799" s="115"/>
      <c r="K799" s="112">
        <f t="shared" si="1422"/>
        <v>0</v>
      </c>
      <c r="L799" s="749" t="e">
        <f t="shared" si="1392"/>
        <v>#DIV/0!</v>
      </c>
      <c r="M799" s="35">
        <v>0</v>
      </c>
      <c r="N799" s="35"/>
      <c r="O799" s="35"/>
      <c r="P799" s="35"/>
      <c r="Q799" s="35"/>
      <c r="R799" s="802" t="e">
        <f t="shared" si="1417"/>
        <v>#DIV/0!</v>
      </c>
      <c r="S799" s="35"/>
      <c r="T799" s="35"/>
      <c r="U799" s="35"/>
      <c r="V799" s="115">
        <f t="shared" si="1411"/>
        <v>0</v>
      </c>
      <c r="W799" s="35"/>
      <c r="X799" s="35"/>
      <c r="Y799" s="35"/>
      <c r="Z799" s="115">
        <f t="shared" si="1412"/>
        <v>0</v>
      </c>
      <c r="AA799" s="35">
        <f>E799</f>
        <v>0</v>
      </c>
      <c r="AB799" s="35">
        <f t="shared" ref="AB799:AC803" si="1470">H799</f>
        <v>0</v>
      </c>
      <c r="AC799" s="35">
        <f t="shared" si="1470"/>
        <v>0</v>
      </c>
      <c r="AD799" s="35"/>
      <c r="AE799" s="115">
        <f t="shared" si="1463"/>
        <v>0</v>
      </c>
      <c r="AF799" s="749" t="e">
        <f t="shared" si="1395"/>
        <v>#DIV/0!</v>
      </c>
      <c r="AG799" s="35">
        <v>0</v>
      </c>
      <c r="AH799" s="749" t="e">
        <f t="shared" si="1362"/>
        <v>#DIV/0!</v>
      </c>
      <c r="AI799" s="35"/>
      <c r="AJ799" s="35"/>
      <c r="AK799" s="35"/>
      <c r="AL799" s="35"/>
      <c r="AM799" s="35"/>
      <c r="AN799" s="35"/>
      <c r="AO799" s="35"/>
      <c r="AP799" s="115">
        <f t="shared" si="1435"/>
        <v>0</v>
      </c>
      <c r="AQ799" s="115"/>
      <c r="AR799" s="115">
        <f t="shared" ref="AR799:AR803" si="1471">AT799</f>
        <v>0</v>
      </c>
      <c r="AS799" s="749" t="e">
        <f t="shared" si="1398"/>
        <v>#DIV/0!</v>
      </c>
      <c r="AT799" s="35"/>
      <c r="AU799" s="749"/>
      <c r="AV799" s="35"/>
      <c r="AW799" s="749"/>
      <c r="AX799" s="35"/>
      <c r="AY799" s="749" t="e">
        <f t="shared" si="1400"/>
        <v>#DIV/0!</v>
      </c>
      <c r="AZ799" s="35"/>
      <c r="BA799" s="749" t="e">
        <f t="shared" si="1451"/>
        <v>#DIV/0!</v>
      </c>
      <c r="BB799" s="35"/>
      <c r="BC799" s="35">
        <f t="shared" si="1452"/>
        <v>0</v>
      </c>
      <c r="BD799" s="35">
        <f t="shared" si="1453"/>
        <v>0</v>
      </c>
      <c r="BE799" s="115">
        <f t="shared" si="1465"/>
        <v>0</v>
      </c>
      <c r="BF799" s="35">
        <v>0</v>
      </c>
      <c r="BG799" s="35"/>
      <c r="BH799" s="35"/>
      <c r="BI799" s="35"/>
      <c r="BJ799" s="115">
        <f t="shared" si="1457"/>
        <v>0</v>
      </c>
      <c r="BK799" s="35"/>
      <c r="BL799" s="35"/>
      <c r="BM799" s="35"/>
      <c r="BN799" s="115">
        <f t="shared" si="1458"/>
        <v>0</v>
      </c>
      <c r="BO799" s="35"/>
      <c r="BP799" s="35"/>
      <c r="BQ799" s="35"/>
      <c r="BR799" s="35">
        <f t="shared" si="1459"/>
        <v>0</v>
      </c>
      <c r="BS799" s="35">
        <f t="shared" si="1460"/>
        <v>0</v>
      </c>
      <c r="BT799" s="115"/>
      <c r="BU799" s="115">
        <f t="shared" si="1466"/>
        <v>0</v>
      </c>
      <c r="BV799" s="35">
        <v>0</v>
      </c>
      <c r="BW799" s="35"/>
      <c r="BX799" s="173"/>
      <c r="BY799" s="35"/>
      <c r="BZ799" s="35"/>
      <c r="CE799" s="749" t="e">
        <f t="shared" si="1469"/>
        <v>#DIV/0!</v>
      </c>
    </row>
    <row r="800" spans="2:83" s="171" customFormat="1" ht="49.5" hidden="1" customHeight="1" x14ac:dyDescent="0.25">
      <c r="B800" s="226"/>
      <c r="C800" s="120" t="s">
        <v>131</v>
      </c>
      <c r="D800" s="115">
        <f t="shared" si="1462"/>
        <v>0</v>
      </c>
      <c r="E800" s="117">
        <v>0</v>
      </c>
      <c r="F800" s="117"/>
      <c r="G800" s="35"/>
      <c r="H800" s="35"/>
      <c r="I800" s="35"/>
      <c r="J800" s="115"/>
      <c r="K800" s="112">
        <f t="shared" si="1422"/>
        <v>0</v>
      </c>
      <c r="L800" s="749" t="e">
        <f t="shared" si="1392"/>
        <v>#DIV/0!</v>
      </c>
      <c r="M800" s="117">
        <v>0</v>
      </c>
      <c r="N800" s="117"/>
      <c r="O800" s="117"/>
      <c r="P800" s="117"/>
      <c r="Q800" s="35"/>
      <c r="R800" s="802" t="e">
        <f t="shared" si="1417"/>
        <v>#DIV/0!</v>
      </c>
      <c r="S800" s="35"/>
      <c r="T800" s="35"/>
      <c r="U800" s="35"/>
      <c r="V800" s="115">
        <f t="shared" si="1411"/>
        <v>0</v>
      </c>
      <c r="W800" s="35"/>
      <c r="X800" s="35"/>
      <c r="Y800" s="35"/>
      <c r="Z800" s="115">
        <f t="shared" si="1412"/>
        <v>0</v>
      </c>
      <c r="AA800" s="35">
        <f>E800</f>
        <v>0</v>
      </c>
      <c r="AB800" s="35">
        <f t="shared" si="1470"/>
        <v>0</v>
      </c>
      <c r="AC800" s="35">
        <f t="shared" si="1470"/>
        <v>0</v>
      </c>
      <c r="AD800" s="35"/>
      <c r="AE800" s="115">
        <f t="shared" si="1463"/>
        <v>0</v>
      </c>
      <c r="AF800" s="749" t="e">
        <f t="shared" si="1395"/>
        <v>#DIV/0!</v>
      </c>
      <c r="AG800" s="117">
        <v>0</v>
      </c>
      <c r="AH800" s="749" t="e">
        <f t="shared" si="1362"/>
        <v>#DIV/0!</v>
      </c>
      <c r="AI800" s="117"/>
      <c r="AJ800" s="117"/>
      <c r="AK800" s="35"/>
      <c r="AL800" s="35"/>
      <c r="AM800" s="35"/>
      <c r="AN800" s="35"/>
      <c r="AO800" s="35"/>
      <c r="AP800" s="115">
        <v>0</v>
      </c>
      <c r="AQ800" s="115"/>
      <c r="AR800" s="115">
        <f t="shared" si="1471"/>
        <v>0</v>
      </c>
      <c r="AS800" s="749" t="e">
        <f t="shared" si="1398"/>
        <v>#DIV/0!</v>
      </c>
      <c r="AT800" s="117"/>
      <c r="AU800" s="749"/>
      <c r="AV800" s="117"/>
      <c r="AW800" s="749"/>
      <c r="AX800" s="35"/>
      <c r="AY800" s="749" t="e">
        <f t="shared" si="1400"/>
        <v>#DIV/0!</v>
      </c>
      <c r="AZ800" s="35"/>
      <c r="BA800" s="749" t="e">
        <f t="shared" si="1451"/>
        <v>#DIV/0!</v>
      </c>
      <c r="BB800" s="35"/>
      <c r="BC800" s="35">
        <f t="shared" si="1452"/>
        <v>0</v>
      </c>
      <c r="BD800" s="35">
        <f t="shared" si="1453"/>
        <v>0</v>
      </c>
      <c r="BE800" s="115">
        <f t="shared" si="1465"/>
        <v>20000</v>
      </c>
      <c r="BF800" s="117">
        <v>20000</v>
      </c>
      <c r="BG800" s="35"/>
      <c r="BH800" s="35"/>
      <c r="BI800" s="35"/>
      <c r="BJ800" s="115">
        <f t="shared" si="1457"/>
        <v>0</v>
      </c>
      <c r="BK800" s="35"/>
      <c r="BL800" s="35"/>
      <c r="BM800" s="35"/>
      <c r="BN800" s="115">
        <f t="shared" si="1458"/>
        <v>0</v>
      </c>
      <c r="BO800" s="35"/>
      <c r="BP800" s="35"/>
      <c r="BQ800" s="35"/>
      <c r="BR800" s="35">
        <f t="shared" si="1459"/>
        <v>0</v>
      </c>
      <c r="BS800" s="35">
        <f t="shared" si="1460"/>
        <v>0</v>
      </c>
      <c r="BT800" s="115"/>
      <c r="BU800" s="115">
        <f t="shared" si="1466"/>
        <v>0</v>
      </c>
      <c r="BV800" s="117"/>
      <c r="BW800" s="117"/>
      <c r="BX800" s="173"/>
      <c r="BY800" s="35"/>
      <c r="BZ800" s="35"/>
      <c r="CE800" s="749" t="e">
        <f t="shared" si="1469"/>
        <v>#DIV/0!</v>
      </c>
    </row>
    <row r="801" spans="1:12295" s="171" customFormat="1" ht="49.5" hidden="1" customHeight="1" x14ac:dyDescent="0.25">
      <c r="B801" s="226"/>
      <c r="C801" s="120" t="s">
        <v>132</v>
      </c>
      <c r="D801" s="115">
        <f t="shared" si="1462"/>
        <v>0</v>
      </c>
      <c r="E801" s="35">
        <v>0</v>
      </c>
      <c r="F801" s="35"/>
      <c r="G801" s="35"/>
      <c r="H801" s="35"/>
      <c r="I801" s="35"/>
      <c r="J801" s="115"/>
      <c r="K801" s="112">
        <f t="shared" si="1422"/>
        <v>0</v>
      </c>
      <c r="L801" s="749" t="e">
        <f t="shared" si="1392"/>
        <v>#DIV/0!</v>
      </c>
      <c r="M801" s="35">
        <v>0</v>
      </c>
      <c r="N801" s="35"/>
      <c r="O801" s="35"/>
      <c r="P801" s="35"/>
      <c r="Q801" s="35"/>
      <c r="R801" s="802" t="e">
        <f t="shared" si="1417"/>
        <v>#DIV/0!</v>
      </c>
      <c r="S801" s="35"/>
      <c r="T801" s="35"/>
      <c r="U801" s="35"/>
      <c r="V801" s="115">
        <f t="shared" si="1411"/>
        <v>0</v>
      </c>
      <c r="W801" s="35"/>
      <c r="X801" s="35"/>
      <c r="Y801" s="35"/>
      <c r="Z801" s="115">
        <f t="shared" si="1412"/>
        <v>0</v>
      </c>
      <c r="AA801" s="35">
        <f>E801</f>
        <v>0</v>
      </c>
      <c r="AB801" s="35">
        <f t="shared" si="1470"/>
        <v>0</v>
      </c>
      <c r="AC801" s="35">
        <f t="shared" si="1470"/>
        <v>0</v>
      </c>
      <c r="AD801" s="35"/>
      <c r="AE801" s="115">
        <f t="shared" si="1463"/>
        <v>0</v>
      </c>
      <c r="AF801" s="749" t="e">
        <f t="shared" si="1395"/>
        <v>#DIV/0!</v>
      </c>
      <c r="AG801" s="35">
        <v>0</v>
      </c>
      <c r="AH801" s="749" t="e">
        <f t="shared" si="1362"/>
        <v>#DIV/0!</v>
      </c>
      <c r="AI801" s="35"/>
      <c r="AJ801" s="35"/>
      <c r="AK801" s="35"/>
      <c r="AL801" s="35"/>
      <c r="AM801" s="35"/>
      <c r="AN801" s="35"/>
      <c r="AO801" s="35"/>
      <c r="AP801" s="115">
        <f t="shared" si="1435"/>
        <v>0</v>
      </c>
      <c r="AQ801" s="115"/>
      <c r="AR801" s="115">
        <f t="shared" si="1471"/>
        <v>0</v>
      </c>
      <c r="AS801" s="749" t="e">
        <f t="shared" si="1398"/>
        <v>#DIV/0!</v>
      </c>
      <c r="AT801" s="35"/>
      <c r="AU801" s="749"/>
      <c r="AV801" s="35"/>
      <c r="AW801" s="749"/>
      <c r="AX801" s="35"/>
      <c r="AY801" s="749" t="e">
        <f t="shared" si="1400"/>
        <v>#DIV/0!</v>
      </c>
      <c r="AZ801" s="35"/>
      <c r="BA801" s="749" t="e">
        <f t="shared" si="1451"/>
        <v>#DIV/0!</v>
      </c>
      <c r="BB801" s="35"/>
      <c r="BC801" s="35">
        <f t="shared" si="1452"/>
        <v>0</v>
      </c>
      <c r="BD801" s="35">
        <f t="shared" si="1453"/>
        <v>0</v>
      </c>
      <c r="BE801" s="115">
        <f t="shared" si="1465"/>
        <v>0</v>
      </c>
      <c r="BF801" s="35">
        <v>0</v>
      </c>
      <c r="BG801" s="35"/>
      <c r="BH801" s="35"/>
      <c r="BI801" s="35"/>
      <c r="BJ801" s="115">
        <f t="shared" si="1457"/>
        <v>0</v>
      </c>
      <c r="BK801" s="35"/>
      <c r="BL801" s="35"/>
      <c r="BM801" s="35"/>
      <c r="BN801" s="115">
        <f t="shared" si="1458"/>
        <v>0</v>
      </c>
      <c r="BO801" s="35"/>
      <c r="BP801" s="35"/>
      <c r="BQ801" s="35"/>
      <c r="BR801" s="35">
        <f t="shared" si="1459"/>
        <v>0</v>
      </c>
      <c r="BS801" s="35">
        <f t="shared" si="1460"/>
        <v>0</v>
      </c>
      <c r="BT801" s="115"/>
      <c r="BU801" s="115">
        <f t="shared" si="1466"/>
        <v>0</v>
      </c>
      <c r="BV801" s="35">
        <v>0</v>
      </c>
      <c r="BW801" s="35"/>
      <c r="BX801" s="173"/>
      <c r="BY801" s="35"/>
      <c r="BZ801" s="35"/>
      <c r="CE801" s="749" t="e">
        <f t="shared" si="1469"/>
        <v>#DIV/0!</v>
      </c>
    </row>
    <row r="802" spans="1:12295" s="171" customFormat="1" ht="49.5" hidden="1" customHeight="1" x14ac:dyDescent="0.25">
      <c r="B802" s="226"/>
      <c r="C802" s="120" t="s">
        <v>133</v>
      </c>
      <c r="D802" s="115">
        <f t="shared" si="1462"/>
        <v>0</v>
      </c>
      <c r="E802" s="35">
        <v>0</v>
      </c>
      <c r="F802" s="35"/>
      <c r="G802" s="35"/>
      <c r="H802" s="35"/>
      <c r="I802" s="35"/>
      <c r="J802" s="115"/>
      <c r="K802" s="112">
        <f t="shared" si="1422"/>
        <v>0</v>
      </c>
      <c r="L802" s="749" t="e">
        <f t="shared" si="1392"/>
        <v>#DIV/0!</v>
      </c>
      <c r="M802" s="35">
        <v>0</v>
      </c>
      <c r="N802" s="35"/>
      <c r="O802" s="35"/>
      <c r="P802" s="35"/>
      <c r="Q802" s="35"/>
      <c r="R802" s="802" t="e">
        <f t="shared" si="1417"/>
        <v>#DIV/0!</v>
      </c>
      <c r="S802" s="35"/>
      <c r="T802" s="35"/>
      <c r="U802" s="35"/>
      <c r="V802" s="115">
        <f t="shared" si="1411"/>
        <v>0</v>
      </c>
      <c r="W802" s="35"/>
      <c r="X802" s="35"/>
      <c r="Y802" s="35"/>
      <c r="Z802" s="115">
        <f t="shared" si="1412"/>
        <v>0</v>
      </c>
      <c r="AA802" s="35">
        <f>E802</f>
        <v>0</v>
      </c>
      <c r="AB802" s="35">
        <f t="shared" si="1470"/>
        <v>0</v>
      </c>
      <c r="AC802" s="35">
        <f t="shared" si="1470"/>
        <v>0</v>
      </c>
      <c r="AD802" s="35"/>
      <c r="AE802" s="115">
        <f t="shared" si="1463"/>
        <v>0</v>
      </c>
      <c r="AF802" s="749" t="e">
        <f t="shared" si="1395"/>
        <v>#DIV/0!</v>
      </c>
      <c r="AG802" s="35">
        <v>0</v>
      </c>
      <c r="AH802" s="749" t="e">
        <f t="shared" si="1362"/>
        <v>#DIV/0!</v>
      </c>
      <c r="AI802" s="35"/>
      <c r="AJ802" s="35"/>
      <c r="AK802" s="35"/>
      <c r="AL802" s="35"/>
      <c r="AM802" s="35"/>
      <c r="AN802" s="35"/>
      <c r="AO802" s="35"/>
      <c r="AP802" s="115">
        <f t="shared" si="1435"/>
        <v>0</v>
      </c>
      <c r="AQ802" s="115"/>
      <c r="AR802" s="115">
        <f t="shared" si="1471"/>
        <v>0</v>
      </c>
      <c r="AS802" s="749" t="e">
        <f t="shared" si="1398"/>
        <v>#DIV/0!</v>
      </c>
      <c r="AT802" s="35"/>
      <c r="AU802" s="749"/>
      <c r="AV802" s="35"/>
      <c r="AW802" s="749"/>
      <c r="AX802" s="35"/>
      <c r="AY802" s="749" t="e">
        <f t="shared" si="1400"/>
        <v>#DIV/0!</v>
      </c>
      <c r="AZ802" s="35"/>
      <c r="BA802" s="749" t="e">
        <f t="shared" si="1451"/>
        <v>#DIV/0!</v>
      </c>
      <c r="BB802" s="35"/>
      <c r="BC802" s="35">
        <f t="shared" si="1452"/>
        <v>0</v>
      </c>
      <c r="BD802" s="35">
        <f t="shared" si="1453"/>
        <v>0</v>
      </c>
      <c r="BE802" s="115">
        <f t="shared" si="1465"/>
        <v>0</v>
      </c>
      <c r="BF802" s="35">
        <v>0</v>
      </c>
      <c r="BG802" s="35"/>
      <c r="BH802" s="35"/>
      <c r="BI802" s="35"/>
      <c r="BJ802" s="115">
        <f t="shared" si="1457"/>
        <v>0</v>
      </c>
      <c r="BK802" s="35"/>
      <c r="BL802" s="35"/>
      <c r="BM802" s="35"/>
      <c r="BN802" s="115">
        <f t="shared" si="1458"/>
        <v>0</v>
      </c>
      <c r="BO802" s="35"/>
      <c r="BP802" s="35"/>
      <c r="BQ802" s="35"/>
      <c r="BR802" s="35">
        <f t="shared" si="1459"/>
        <v>0</v>
      </c>
      <c r="BS802" s="35">
        <f t="shared" si="1460"/>
        <v>0</v>
      </c>
      <c r="BT802" s="115"/>
      <c r="BU802" s="115">
        <f t="shared" si="1466"/>
        <v>0</v>
      </c>
      <c r="BV802" s="35">
        <v>0</v>
      </c>
      <c r="BW802" s="35"/>
      <c r="BX802" s="173"/>
      <c r="BY802" s="35"/>
      <c r="BZ802" s="35"/>
      <c r="CE802" s="749" t="e">
        <f t="shared" si="1469"/>
        <v>#DIV/0!</v>
      </c>
    </row>
    <row r="803" spans="1:12295" s="171" customFormat="1" ht="49.5" hidden="1" customHeight="1" x14ac:dyDescent="0.25">
      <c r="B803" s="226"/>
      <c r="C803" s="120" t="s">
        <v>401</v>
      </c>
      <c r="D803" s="115">
        <f t="shared" si="1462"/>
        <v>0</v>
      </c>
      <c r="E803" s="117">
        <v>0</v>
      </c>
      <c r="F803" s="117"/>
      <c r="G803" s="117"/>
      <c r="H803" s="35"/>
      <c r="I803" s="35"/>
      <c r="J803" s="115"/>
      <c r="K803" s="112">
        <f t="shared" si="1422"/>
        <v>0</v>
      </c>
      <c r="L803" s="749" t="e">
        <f t="shared" si="1392"/>
        <v>#DIV/0!</v>
      </c>
      <c r="M803" s="117">
        <v>0</v>
      </c>
      <c r="N803" s="117"/>
      <c r="O803" s="117"/>
      <c r="P803" s="117"/>
      <c r="Q803" s="117"/>
      <c r="R803" s="802" t="e">
        <f t="shared" si="1417"/>
        <v>#DIV/0!</v>
      </c>
      <c r="S803" s="35"/>
      <c r="T803" s="35"/>
      <c r="U803" s="35"/>
      <c r="V803" s="115">
        <f t="shared" si="1411"/>
        <v>0</v>
      </c>
      <c r="W803" s="35"/>
      <c r="X803" s="35"/>
      <c r="Y803" s="35"/>
      <c r="Z803" s="115">
        <f t="shared" si="1412"/>
        <v>0</v>
      </c>
      <c r="AA803" s="35">
        <f>E803</f>
        <v>0</v>
      </c>
      <c r="AB803" s="35">
        <f t="shared" si="1470"/>
        <v>0</v>
      </c>
      <c r="AC803" s="35">
        <f t="shared" si="1470"/>
        <v>0</v>
      </c>
      <c r="AD803" s="35"/>
      <c r="AE803" s="115">
        <f t="shared" si="1463"/>
        <v>0</v>
      </c>
      <c r="AF803" s="749" t="e">
        <f t="shared" si="1395"/>
        <v>#DIV/0!</v>
      </c>
      <c r="AG803" s="117">
        <v>0</v>
      </c>
      <c r="AH803" s="749" t="e">
        <f t="shared" si="1362"/>
        <v>#DIV/0!</v>
      </c>
      <c r="AI803" s="117"/>
      <c r="AJ803" s="117"/>
      <c r="AK803" s="117"/>
      <c r="AL803" s="117"/>
      <c r="AM803" s="35"/>
      <c r="AN803" s="35"/>
      <c r="AO803" s="35"/>
      <c r="AP803" s="115">
        <f t="shared" si="1435"/>
        <v>0</v>
      </c>
      <c r="AQ803" s="115"/>
      <c r="AR803" s="115">
        <f t="shared" si="1471"/>
        <v>0</v>
      </c>
      <c r="AS803" s="749" t="e">
        <f t="shared" si="1398"/>
        <v>#DIV/0!</v>
      </c>
      <c r="AT803" s="117"/>
      <c r="AU803" s="749"/>
      <c r="AV803" s="117"/>
      <c r="AW803" s="749"/>
      <c r="AX803" s="117"/>
      <c r="AY803" s="749" t="e">
        <f t="shared" si="1400"/>
        <v>#DIV/0!</v>
      </c>
      <c r="AZ803" s="35"/>
      <c r="BA803" s="749" t="e">
        <f t="shared" si="1451"/>
        <v>#DIV/0!</v>
      </c>
      <c r="BB803" s="35"/>
      <c r="BC803" s="35">
        <f t="shared" si="1452"/>
        <v>0</v>
      </c>
      <c r="BD803" s="35">
        <f t="shared" si="1453"/>
        <v>0</v>
      </c>
      <c r="BE803" s="115">
        <f t="shared" si="1465"/>
        <v>0</v>
      </c>
      <c r="BF803" s="117">
        <v>0</v>
      </c>
      <c r="BG803" s="117"/>
      <c r="BH803" s="35"/>
      <c r="BI803" s="35"/>
      <c r="BJ803" s="115">
        <f t="shared" si="1457"/>
        <v>0</v>
      </c>
      <c r="BK803" s="117"/>
      <c r="BL803" s="35"/>
      <c r="BM803" s="35"/>
      <c r="BN803" s="115">
        <f t="shared" si="1458"/>
        <v>0</v>
      </c>
      <c r="BO803" s="117"/>
      <c r="BP803" s="117"/>
      <c r="BQ803" s="117"/>
      <c r="BR803" s="35">
        <f t="shared" si="1459"/>
        <v>0</v>
      </c>
      <c r="BS803" s="35">
        <f t="shared" si="1460"/>
        <v>0</v>
      </c>
      <c r="BT803" s="115"/>
      <c r="BU803" s="115">
        <f t="shared" si="1466"/>
        <v>0</v>
      </c>
      <c r="BV803" s="117">
        <v>0</v>
      </c>
      <c r="BW803" s="117"/>
      <c r="BX803" s="172"/>
      <c r="BY803" s="35"/>
      <c r="BZ803" s="35"/>
      <c r="CE803" s="749" t="e">
        <f t="shared" si="1469"/>
        <v>#DIV/0!</v>
      </c>
    </row>
    <row r="804" spans="1:12295" s="60" customFormat="1" ht="355.5" hidden="1" customHeight="1" x14ac:dyDescent="0.25">
      <c r="B804" s="163" t="s">
        <v>56</v>
      </c>
      <c r="C804" s="142" t="s">
        <v>389</v>
      </c>
      <c r="D804" s="112">
        <f>E804+G804+H804+I804</f>
        <v>0</v>
      </c>
      <c r="E804" s="304"/>
      <c r="F804" s="304"/>
      <c r="G804" s="304"/>
      <c r="H804" s="304"/>
      <c r="I804" s="304"/>
      <c r="J804" s="112"/>
      <c r="K804" s="112">
        <f t="shared" si="1422"/>
        <v>0</v>
      </c>
      <c r="L804" s="749" t="e">
        <f t="shared" si="1392"/>
        <v>#DIV/0!</v>
      </c>
      <c r="M804" s="304"/>
      <c r="N804" s="35"/>
      <c r="O804" s="304"/>
      <c r="P804" s="35"/>
      <c r="Q804" s="304"/>
      <c r="R804" s="802" t="e">
        <f t="shared" si="1417"/>
        <v>#DIV/0!</v>
      </c>
      <c r="S804" s="304"/>
      <c r="T804" s="35"/>
      <c r="U804" s="304"/>
      <c r="V804" s="115"/>
      <c r="W804" s="304"/>
      <c r="X804" s="304"/>
      <c r="Y804" s="304"/>
      <c r="Z804" s="112"/>
      <c r="AA804" s="304"/>
      <c r="AB804" s="304"/>
      <c r="AC804" s="304"/>
      <c r="AD804" s="35"/>
      <c r="AE804" s="112">
        <f>AG804+AK804+AM804+AO804</f>
        <v>0</v>
      </c>
      <c r="AF804" s="749" t="e">
        <f t="shared" si="1395"/>
        <v>#DIV/0!</v>
      </c>
      <c r="AG804" s="304"/>
      <c r="AH804" s="749" t="e">
        <f t="shared" si="1362"/>
        <v>#DIV/0!</v>
      </c>
      <c r="AI804" s="304"/>
      <c r="AJ804" s="35"/>
      <c r="AK804" s="304"/>
      <c r="AL804" s="35"/>
      <c r="AM804" s="304"/>
      <c r="AN804" s="35"/>
      <c r="AO804" s="304"/>
      <c r="AP804" s="112"/>
      <c r="AQ804" s="115"/>
      <c r="AR804" s="112">
        <f>AT804+AX804+AZ804+BB804</f>
        <v>0</v>
      </c>
      <c r="AS804" s="749" t="e">
        <f t="shared" si="1398"/>
        <v>#DIV/0!</v>
      </c>
      <c r="AT804" s="304"/>
      <c r="AU804" s="749"/>
      <c r="AV804" s="304"/>
      <c r="AW804" s="749"/>
      <c r="AX804" s="304"/>
      <c r="AY804" s="749" t="e">
        <f t="shared" si="1400"/>
        <v>#DIV/0!</v>
      </c>
      <c r="AZ804" s="304"/>
      <c r="BA804" s="749" t="e">
        <f t="shared" si="1451"/>
        <v>#DIV/0!</v>
      </c>
      <c r="BB804" s="304"/>
      <c r="BC804" s="304"/>
      <c r="BD804" s="304"/>
      <c r="BE804" s="112">
        <f>BF804+BG804+BH804+BI804</f>
        <v>0</v>
      </c>
      <c r="BF804" s="304"/>
      <c r="BG804" s="304"/>
      <c r="BH804" s="304"/>
      <c r="BI804" s="304"/>
      <c r="BJ804" s="112"/>
      <c r="BK804" s="304"/>
      <c r="BL804" s="304"/>
      <c r="BM804" s="304"/>
      <c r="BN804" s="112"/>
      <c r="BO804" s="304"/>
      <c r="BP804" s="304"/>
      <c r="BQ804" s="304"/>
      <c r="BR804" s="304"/>
      <c r="BS804" s="304"/>
      <c r="BT804" s="112"/>
      <c r="BU804" s="112">
        <f>BV804+BX804+BY804+BZ804</f>
        <v>0</v>
      </c>
      <c r="BV804" s="304"/>
      <c r="BW804" s="304"/>
      <c r="BX804" s="247"/>
      <c r="BY804" s="304"/>
      <c r="BZ804" s="304"/>
      <c r="CE804" s="749" t="e">
        <f t="shared" si="1469"/>
        <v>#DIV/0!</v>
      </c>
    </row>
    <row r="805" spans="1:12295" s="60" customFormat="1" ht="41.25" hidden="1" customHeight="1" x14ac:dyDescent="0.25">
      <c r="B805" s="163"/>
      <c r="C805" s="146"/>
      <c r="D805" s="112"/>
      <c r="E805" s="304"/>
      <c r="F805" s="304"/>
      <c r="G805" s="304"/>
      <c r="H805" s="304"/>
      <c r="I805" s="304"/>
      <c r="J805" s="112"/>
      <c r="K805" s="112">
        <f t="shared" si="1422"/>
        <v>0</v>
      </c>
      <c r="L805" s="749" t="e">
        <f t="shared" si="1392"/>
        <v>#DIV/0!</v>
      </c>
      <c r="M805" s="304"/>
      <c r="N805" s="35"/>
      <c r="O805" s="304"/>
      <c r="P805" s="35"/>
      <c r="Q805" s="304"/>
      <c r="R805" s="802" t="e">
        <f t="shared" si="1417"/>
        <v>#DIV/0!</v>
      </c>
      <c r="S805" s="304"/>
      <c r="T805" s="35"/>
      <c r="U805" s="304"/>
      <c r="V805" s="115"/>
      <c r="W805" s="304"/>
      <c r="X805" s="304"/>
      <c r="Y805" s="304"/>
      <c r="Z805" s="112"/>
      <c r="AA805" s="304"/>
      <c r="AB805" s="304"/>
      <c r="AC805" s="304"/>
      <c r="AD805" s="35"/>
      <c r="AE805" s="112"/>
      <c r="AF805" s="749" t="e">
        <f t="shared" si="1395"/>
        <v>#DIV/0!</v>
      </c>
      <c r="AG805" s="304"/>
      <c r="AH805" s="749" t="e">
        <f t="shared" si="1362"/>
        <v>#DIV/0!</v>
      </c>
      <c r="AI805" s="304"/>
      <c r="AJ805" s="35"/>
      <c r="AK805" s="304"/>
      <c r="AL805" s="35"/>
      <c r="AM805" s="304"/>
      <c r="AN805" s="35"/>
      <c r="AO805" s="304"/>
      <c r="AP805" s="112"/>
      <c r="AQ805" s="115"/>
      <c r="AR805" s="112"/>
      <c r="AS805" s="749" t="e">
        <f t="shared" si="1398"/>
        <v>#DIV/0!</v>
      </c>
      <c r="AT805" s="304"/>
      <c r="AU805" s="749"/>
      <c r="AV805" s="304"/>
      <c r="AW805" s="749"/>
      <c r="AX805" s="304"/>
      <c r="AY805" s="749" t="e">
        <f t="shared" si="1400"/>
        <v>#DIV/0!</v>
      </c>
      <c r="AZ805" s="304"/>
      <c r="BA805" s="749" t="e">
        <f t="shared" si="1451"/>
        <v>#DIV/0!</v>
      </c>
      <c r="BB805" s="304"/>
      <c r="BC805" s="304"/>
      <c r="BD805" s="304"/>
      <c r="BE805" s="112"/>
      <c r="BF805" s="304"/>
      <c r="BG805" s="304"/>
      <c r="BH805" s="304"/>
      <c r="BI805" s="304"/>
      <c r="BJ805" s="112"/>
      <c r="BK805" s="304"/>
      <c r="BL805" s="304"/>
      <c r="BM805" s="304"/>
      <c r="BN805" s="112"/>
      <c r="BO805" s="304"/>
      <c r="BP805" s="304"/>
      <c r="BQ805" s="304"/>
      <c r="BR805" s="304"/>
      <c r="BS805" s="304"/>
      <c r="BT805" s="112"/>
      <c r="BU805" s="112"/>
      <c r="BV805" s="304"/>
      <c r="BW805" s="304"/>
      <c r="BX805" s="247"/>
      <c r="BY805" s="304"/>
      <c r="BZ805" s="304"/>
      <c r="CE805" s="749" t="e">
        <f t="shared" si="1469"/>
        <v>#DIV/0!</v>
      </c>
    </row>
    <row r="806" spans="1:12295" s="60" customFormat="1" ht="41.25" hidden="1" customHeight="1" x14ac:dyDescent="0.25">
      <c r="B806" s="163"/>
      <c r="C806" s="146"/>
      <c r="D806" s="112"/>
      <c r="E806" s="304"/>
      <c r="F806" s="304"/>
      <c r="G806" s="304"/>
      <c r="H806" s="304"/>
      <c r="I806" s="304"/>
      <c r="J806" s="112"/>
      <c r="K806" s="112">
        <f t="shared" si="1422"/>
        <v>0</v>
      </c>
      <c r="L806" s="749" t="e">
        <f t="shared" si="1392"/>
        <v>#DIV/0!</v>
      </c>
      <c r="M806" s="304"/>
      <c r="N806" s="35"/>
      <c r="O806" s="304"/>
      <c r="P806" s="35"/>
      <c r="Q806" s="304"/>
      <c r="R806" s="802" t="e">
        <f t="shared" si="1417"/>
        <v>#DIV/0!</v>
      </c>
      <c r="S806" s="304"/>
      <c r="T806" s="35"/>
      <c r="U806" s="304"/>
      <c r="V806" s="115"/>
      <c r="W806" s="304"/>
      <c r="X806" s="304"/>
      <c r="Y806" s="304"/>
      <c r="Z806" s="112"/>
      <c r="AA806" s="304"/>
      <c r="AB806" s="304"/>
      <c r="AC806" s="304"/>
      <c r="AD806" s="35"/>
      <c r="AE806" s="112"/>
      <c r="AF806" s="749" t="e">
        <f t="shared" si="1395"/>
        <v>#DIV/0!</v>
      </c>
      <c r="AG806" s="304"/>
      <c r="AH806" s="749" t="e">
        <f t="shared" si="1362"/>
        <v>#DIV/0!</v>
      </c>
      <c r="AI806" s="304"/>
      <c r="AJ806" s="35"/>
      <c r="AK806" s="304"/>
      <c r="AL806" s="35"/>
      <c r="AM806" s="304"/>
      <c r="AN806" s="35"/>
      <c r="AO806" s="304"/>
      <c r="AP806" s="112"/>
      <c r="AQ806" s="115"/>
      <c r="AR806" s="112"/>
      <c r="AS806" s="749" t="e">
        <f t="shared" si="1398"/>
        <v>#DIV/0!</v>
      </c>
      <c r="AT806" s="304"/>
      <c r="AU806" s="749"/>
      <c r="AV806" s="304"/>
      <c r="AW806" s="749"/>
      <c r="AX806" s="304"/>
      <c r="AY806" s="749" t="e">
        <f t="shared" si="1400"/>
        <v>#DIV/0!</v>
      </c>
      <c r="AZ806" s="304"/>
      <c r="BA806" s="749" t="e">
        <f t="shared" si="1451"/>
        <v>#DIV/0!</v>
      </c>
      <c r="BB806" s="304"/>
      <c r="BC806" s="304"/>
      <c r="BD806" s="304"/>
      <c r="BE806" s="112"/>
      <c r="BF806" s="304"/>
      <c r="BG806" s="304"/>
      <c r="BH806" s="304"/>
      <c r="BI806" s="304"/>
      <c r="BJ806" s="112"/>
      <c r="BK806" s="304"/>
      <c r="BL806" s="304"/>
      <c r="BM806" s="304"/>
      <c r="BN806" s="112"/>
      <c r="BO806" s="304"/>
      <c r="BP806" s="304"/>
      <c r="BQ806" s="304"/>
      <c r="BR806" s="304"/>
      <c r="BS806" s="304"/>
      <c r="BT806" s="112"/>
      <c r="BU806" s="112"/>
      <c r="BV806" s="304"/>
      <c r="BW806" s="304"/>
      <c r="BX806" s="247"/>
      <c r="BY806" s="304"/>
      <c r="BZ806" s="304"/>
      <c r="CE806" s="749" t="e">
        <f t="shared" si="1469"/>
        <v>#DIV/0!</v>
      </c>
    </row>
    <row r="807" spans="1:12295" s="60" customFormat="1" ht="41.25" hidden="1" customHeight="1" x14ac:dyDescent="0.25">
      <c r="B807" s="163"/>
      <c r="C807" s="146"/>
      <c r="D807" s="112"/>
      <c r="E807" s="304"/>
      <c r="F807" s="304"/>
      <c r="G807" s="304"/>
      <c r="H807" s="304"/>
      <c r="I807" s="304"/>
      <c r="J807" s="112"/>
      <c r="K807" s="112">
        <f t="shared" si="1422"/>
        <v>0</v>
      </c>
      <c r="L807" s="749" t="e">
        <f t="shared" si="1392"/>
        <v>#DIV/0!</v>
      </c>
      <c r="M807" s="304"/>
      <c r="N807" s="35"/>
      <c r="O807" s="304"/>
      <c r="P807" s="35"/>
      <c r="Q807" s="304"/>
      <c r="R807" s="802" t="e">
        <f t="shared" si="1417"/>
        <v>#DIV/0!</v>
      </c>
      <c r="S807" s="304"/>
      <c r="T807" s="35"/>
      <c r="U807" s="304"/>
      <c r="V807" s="115"/>
      <c r="W807" s="304"/>
      <c r="X807" s="304"/>
      <c r="Y807" s="304"/>
      <c r="Z807" s="112"/>
      <c r="AA807" s="304"/>
      <c r="AB807" s="304"/>
      <c r="AC807" s="304"/>
      <c r="AD807" s="35"/>
      <c r="AE807" s="112"/>
      <c r="AF807" s="749" t="e">
        <f t="shared" si="1395"/>
        <v>#DIV/0!</v>
      </c>
      <c r="AG807" s="304"/>
      <c r="AH807" s="749" t="e">
        <f t="shared" si="1362"/>
        <v>#DIV/0!</v>
      </c>
      <c r="AI807" s="304"/>
      <c r="AJ807" s="35"/>
      <c r="AK807" s="304"/>
      <c r="AL807" s="35"/>
      <c r="AM807" s="304"/>
      <c r="AN807" s="35"/>
      <c r="AO807" s="304"/>
      <c r="AP807" s="112"/>
      <c r="AQ807" s="115"/>
      <c r="AR807" s="112"/>
      <c r="AS807" s="749" t="e">
        <f t="shared" si="1398"/>
        <v>#DIV/0!</v>
      </c>
      <c r="AT807" s="304"/>
      <c r="AU807" s="749"/>
      <c r="AV807" s="304"/>
      <c r="AW807" s="749"/>
      <c r="AX807" s="304"/>
      <c r="AY807" s="749" t="e">
        <f t="shared" si="1400"/>
        <v>#DIV/0!</v>
      </c>
      <c r="AZ807" s="304"/>
      <c r="BA807" s="749" t="e">
        <f t="shared" si="1451"/>
        <v>#DIV/0!</v>
      </c>
      <c r="BB807" s="304"/>
      <c r="BC807" s="304"/>
      <c r="BD807" s="304"/>
      <c r="BE807" s="112"/>
      <c r="BF807" s="304"/>
      <c r="BG807" s="304"/>
      <c r="BH807" s="304"/>
      <c r="BI807" s="304"/>
      <c r="BJ807" s="112"/>
      <c r="BK807" s="304"/>
      <c r="BL807" s="304"/>
      <c r="BM807" s="304"/>
      <c r="BN807" s="112"/>
      <c r="BO807" s="304"/>
      <c r="BP807" s="304"/>
      <c r="BQ807" s="304"/>
      <c r="BR807" s="304"/>
      <c r="BS807" s="304"/>
      <c r="BT807" s="112"/>
      <c r="BU807" s="112"/>
      <c r="BV807" s="304"/>
      <c r="BW807" s="304"/>
      <c r="BX807" s="247"/>
      <c r="BY807" s="304"/>
      <c r="BZ807" s="304"/>
      <c r="CE807" s="749" t="e">
        <f t="shared" si="1469"/>
        <v>#DIV/0!</v>
      </c>
    </row>
    <row r="808" spans="1:12295" s="60" customFormat="1" ht="245.25" customHeight="1" x14ac:dyDescent="0.25">
      <c r="B808" s="163" t="s">
        <v>63</v>
      </c>
      <c r="C808" s="100" t="s">
        <v>539</v>
      </c>
      <c r="D808" s="112">
        <f>E808+G808</f>
        <v>56947.484179999999</v>
      </c>
      <c r="E808" s="737">
        <f>E809</f>
        <v>19260.77115</v>
      </c>
      <c r="F808" s="304"/>
      <c r="G808" s="737">
        <f>G809</f>
        <v>37686.713029999999</v>
      </c>
      <c r="H808" s="304"/>
      <c r="I808" s="304"/>
      <c r="J808" s="112"/>
      <c r="K808" s="112">
        <f t="shared" si="1422"/>
        <v>1200.09358</v>
      </c>
      <c r="L808" s="749">
        <f t="shared" si="1392"/>
        <v>2.1073689159063391E-2</v>
      </c>
      <c r="M808" s="304"/>
      <c r="N808" s="35"/>
      <c r="O808" s="304"/>
      <c r="P808" s="35"/>
      <c r="Q808" s="737">
        <f>Q809</f>
        <v>1200.09358</v>
      </c>
      <c r="R808" s="802">
        <f t="shared" si="1417"/>
        <v>2.1073689159063391E-2</v>
      </c>
      <c r="S808" s="304"/>
      <c r="T808" s="35"/>
      <c r="U808" s="304"/>
      <c r="V808" s="115"/>
      <c r="W808" s="304"/>
      <c r="X808" s="304"/>
      <c r="Y808" s="304"/>
      <c r="Z808" s="112"/>
      <c r="AA808" s="304"/>
      <c r="AB808" s="304"/>
      <c r="AC808" s="304"/>
      <c r="AD808" s="35"/>
      <c r="AE808" s="112">
        <f>AK808</f>
        <v>1188.9552200000001</v>
      </c>
      <c r="AF808" s="749">
        <f>AE808/D808</f>
        <v>2.0878099131507587E-2</v>
      </c>
      <c r="AG808" s="304"/>
      <c r="AH808" s="749"/>
      <c r="AI808" s="304"/>
      <c r="AJ808" s="35"/>
      <c r="AK808" s="112">
        <f>AK809</f>
        <v>1188.9552200000001</v>
      </c>
      <c r="AL808" s="749">
        <f>AK808/G808</f>
        <v>3.1548392640492376E-2</v>
      </c>
      <c r="AM808" s="304"/>
      <c r="AN808" s="35"/>
      <c r="AO808" s="304"/>
      <c r="AP808" s="112"/>
      <c r="AQ808" s="115"/>
      <c r="AR808" s="112">
        <f>AX808</f>
        <v>37686.713029999992</v>
      </c>
      <c r="AS808" s="749">
        <f>AR808/D808</f>
        <v>0.66178012203102021</v>
      </c>
      <c r="AT808" s="304"/>
      <c r="AU808" s="749"/>
      <c r="AV808" s="304"/>
      <c r="AW808" s="749"/>
      <c r="AX808" s="112">
        <f>AX809</f>
        <v>37686.713029999992</v>
      </c>
      <c r="AY808" s="749">
        <f>AX808/G808</f>
        <v>0.99999999999999978</v>
      </c>
      <c r="AZ808" s="304"/>
      <c r="BA808" s="749"/>
      <c r="BB808" s="304"/>
      <c r="BC808" s="304"/>
      <c r="BD808" s="304"/>
      <c r="BE808" s="112"/>
      <c r="BF808" s="304"/>
      <c r="BG808" s="304"/>
      <c r="BH808" s="304"/>
      <c r="BI808" s="304"/>
      <c r="BJ808" s="112"/>
      <c r="BK808" s="304"/>
      <c r="BL808" s="304"/>
      <c r="BM808" s="304"/>
      <c r="BN808" s="112"/>
      <c r="BO808" s="304"/>
      <c r="BP808" s="304"/>
      <c r="BQ808" s="304"/>
      <c r="BR808" s="304"/>
      <c r="BS808" s="304"/>
      <c r="BT808" s="112"/>
      <c r="BU808" s="112"/>
      <c r="BV808" s="304"/>
      <c r="BW808" s="304"/>
      <c r="BX808" s="247"/>
      <c r="BY808" s="304"/>
      <c r="BZ808" s="304"/>
      <c r="CE808" s="749"/>
    </row>
    <row r="809" spans="1:12295" s="60" customFormat="1" ht="51.75" customHeight="1" x14ac:dyDescent="0.25">
      <c r="B809" s="163"/>
      <c r="C809" s="134" t="s">
        <v>545</v>
      </c>
      <c r="D809" s="112">
        <f>E809+G809</f>
        <v>56947.484179999999</v>
      </c>
      <c r="E809" s="112">
        <f>19260.77115</f>
        <v>19260.77115</v>
      </c>
      <c r="F809" s="304"/>
      <c r="G809" s="112">
        <f>37686.71303</f>
        <v>37686.713029999999</v>
      </c>
      <c r="H809" s="304"/>
      <c r="I809" s="304"/>
      <c r="J809" s="112"/>
      <c r="K809" s="112">
        <f t="shared" si="1422"/>
        <v>1200.09358</v>
      </c>
      <c r="L809" s="749">
        <f t="shared" si="1392"/>
        <v>2.1073689159063391E-2</v>
      </c>
      <c r="M809" s="304"/>
      <c r="N809" s="35"/>
      <c r="O809" s="304"/>
      <c r="P809" s="35"/>
      <c r="Q809" s="112">
        <f>'[9]2 вариант'!$F$533+'[9]2 вариант'!$F$546</f>
        <v>1200.09358</v>
      </c>
      <c r="R809" s="802">
        <f t="shared" si="1417"/>
        <v>2.1073689159063391E-2</v>
      </c>
      <c r="S809" s="304"/>
      <c r="T809" s="35"/>
      <c r="U809" s="304"/>
      <c r="V809" s="115"/>
      <c r="W809" s="304"/>
      <c r="X809" s="304"/>
      <c r="Y809" s="304"/>
      <c r="Z809" s="112"/>
      <c r="AA809" s="304"/>
      <c r="AB809" s="304"/>
      <c r="AC809" s="304"/>
      <c r="AD809" s="35"/>
      <c r="AE809" s="112">
        <f>AK809</f>
        <v>1188.9552200000001</v>
      </c>
      <c r="AF809" s="749">
        <f>AE809/D809</f>
        <v>2.0878099131507587E-2</v>
      </c>
      <c r="AG809" s="304"/>
      <c r="AH809" s="749"/>
      <c r="AI809" s="304"/>
      <c r="AJ809" s="35"/>
      <c r="AK809" s="112">
        <f>'[9]2 вариант'!$D$527+'[9]2 вариант'!$D$533+'[9]2 вариант'!$D$546</f>
        <v>1188.9552200000001</v>
      </c>
      <c r="AL809" s="749">
        <f>AK809/G809</f>
        <v>3.1548392640492376E-2</v>
      </c>
      <c r="AM809" s="304"/>
      <c r="AN809" s="35"/>
      <c r="AO809" s="304"/>
      <c r="AP809" s="112"/>
      <c r="AQ809" s="115"/>
      <c r="AR809" s="112">
        <f>AX809</f>
        <v>37686.713029999992</v>
      </c>
      <c r="AS809" s="749">
        <f>AR809/D809</f>
        <v>0.66178012203102021</v>
      </c>
      <c r="AT809" s="304"/>
      <c r="AU809" s="749"/>
      <c r="AV809" s="304"/>
      <c r="AW809" s="749"/>
      <c r="AX809" s="112">
        <f>'[9]2 вариант'!$I$527+'[9]2 вариант'!$I$533+'[9]2 вариант'!$I$546</f>
        <v>37686.713029999992</v>
      </c>
      <c r="AY809" s="749">
        <f>AX809/G809</f>
        <v>0.99999999999999978</v>
      </c>
      <c r="AZ809" s="304"/>
      <c r="BA809" s="749"/>
      <c r="BB809" s="304"/>
      <c r="BC809" s="304"/>
      <c r="BD809" s="304"/>
      <c r="BE809" s="112"/>
      <c r="BF809" s="304"/>
      <c r="BG809" s="304"/>
      <c r="BH809" s="304"/>
      <c r="BI809" s="304"/>
      <c r="BJ809" s="112"/>
      <c r="BK809" s="304"/>
      <c r="BL809" s="304"/>
      <c r="BM809" s="304"/>
      <c r="BN809" s="112"/>
      <c r="BO809" s="304"/>
      <c r="BP809" s="304"/>
      <c r="BQ809" s="304"/>
      <c r="BR809" s="304"/>
      <c r="BS809" s="304"/>
      <c r="BT809" s="112"/>
      <c r="BU809" s="112"/>
      <c r="BV809" s="304"/>
      <c r="BW809" s="304"/>
      <c r="BX809" s="247"/>
      <c r="BY809" s="304"/>
      <c r="BZ809" s="304"/>
      <c r="CE809" s="749"/>
    </row>
    <row r="810" spans="1:12295" s="70" customFormat="1" ht="135.75" customHeight="1" x14ac:dyDescent="0.3">
      <c r="A810" s="204"/>
      <c r="B810" s="225" t="s">
        <v>7</v>
      </c>
      <c r="C810" s="100" t="s">
        <v>466</v>
      </c>
      <c r="D810" s="671">
        <f>E810+G810+H810+I810</f>
        <v>1485895.8960000002</v>
      </c>
      <c r="E810" s="671"/>
      <c r="F810" s="671"/>
      <c r="G810" s="671"/>
      <c r="H810" s="671">
        <f>SUM(H811:H821)</f>
        <v>1485895.8960000002</v>
      </c>
      <c r="I810" s="671"/>
      <c r="J810" s="671">
        <f>J814</f>
        <v>-88598.04800000001</v>
      </c>
      <c r="K810" s="671">
        <f>M810+Q810+S810+U810</f>
        <v>440272.21195000003</v>
      </c>
      <c r="L810" s="749">
        <f t="shared" si="1392"/>
        <v>0.29630084660385925</v>
      </c>
      <c r="M810" s="671"/>
      <c r="N810" s="734"/>
      <c r="O810" s="671"/>
      <c r="P810" s="734"/>
      <c r="Q810" s="671"/>
      <c r="R810" s="802">
        <f t="shared" si="1417"/>
        <v>0</v>
      </c>
      <c r="S810" s="671">
        <f>SUM(S811:S821)</f>
        <v>440272.21195000003</v>
      </c>
      <c r="T810" s="734"/>
      <c r="U810" s="671"/>
      <c r="V810" s="671">
        <f t="shared" si="1411"/>
        <v>0</v>
      </c>
      <c r="W810" s="671"/>
      <c r="X810" s="671"/>
      <c r="Y810" s="671"/>
      <c r="Z810" s="671">
        <f t="shared" si="1412"/>
        <v>1485895.8960000002</v>
      </c>
      <c r="AA810" s="671">
        <f t="shared" ref="AA810:AA816" si="1472">E810</f>
        <v>0</v>
      </c>
      <c r="AB810" s="671">
        <f t="shared" ref="AB810:AC816" si="1473">H810</f>
        <v>1485895.8960000002</v>
      </c>
      <c r="AC810" s="671">
        <f t="shared" si="1473"/>
        <v>0</v>
      </c>
      <c r="AD810" s="734"/>
      <c r="AE810" s="671">
        <f>AG810+AK810+AM810+AO810</f>
        <v>0</v>
      </c>
      <c r="AF810" s="749">
        <f t="shared" si="1395"/>
        <v>0</v>
      </c>
      <c r="AG810" s="671"/>
      <c r="AH810" s="749"/>
      <c r="AI810" s="671"/>
      <c r="AJ810" s="734"/>
      <c r="AK810" s="671"/>
      <c r="AL810" s="734"/>
      <c r="AM810" s="671">
        <f>SUM(AM811:AM821)</f>
        <v>0</v>
      </c>
      <c r="AN810" s="734"/>
      <c r="AO810" s="671"/>
      <c r="AP810" s="671">
        <f>AP814</f>
        <v>0</v>
      </c>
      <c r="AQ810" s="734"/>
      <c r="AR810" s="671">
        <f>AT810+AX810+AZ810+BB810</f>
        <v>0</v>
      </c>
      <c r="AS810" s="749">
        <f t="shared" si="1398"/>
        <v>0</v>
      </c>
      <c r="AT810" s="671"/>
      <c r="AU810" s="749"/>
      <c r="AV810" s="671"/>
      <c r="AW810" s="749"/>
      <c r="AX810" s="671"/>
      <c r="AY810" s="749"/>
      <c r="AZ810" s="671">
        <f>SUM(AZ811:AZ821)</f>
        <v>0</v>
      </c>
      <c r="BA810" s="749">
        <f t="shared" si="1451"/>
        <v>0</v>
      </c>
      <c r="BB810" s="671"/>
      <c r="BC810" s="671">
        <f t="shared" si="1452"/>
        <v>0</v>
      </c>
      <c r="BD810" s="671">
        <f t="shared" si="1453"/>
        <v>0</v>
      </c>
      <c r="BE810" s="671">
        <f>BF810+BG810+BH810+BI810</f>
        <v>155967.22670999999</v>
      </c>
      <c r="BF810" s="671"/>
      <c r="BG810" s="671"/>
      <c r="BH810" s="671">
        <f>SUM(BH811:BH821)</f>
        <v>155967.22670999999</v>
      </c>
      <c r="BI810" s="671"/>
      <c r="BJ810" s="671">
        <f t="shared" si="1457"/>
        <v>0</v>
      </c>
      <c r="BK810" s="671"/>
      <c r="BL810" s="671"/>
      <c r="BM810" s="671"/>
      <c r="BN810" s="671">
        <f t="shared" si="1458"/>
        <v>0</v>
      </c>
      <c r="BO810" s="671"/>
      <c r="BP810" s="671"/>
      <c r="BQ810" s="671"/>
      <c r="BR810" s="671">
        <f>SUM(BR811:BR821)</f>
        <v>0</v>
      </c>
      <c r="BS810" s="671">
        <f t="shared" si="1460"/>
        <v>0</v>
      </c>
      <c r="BT810" s="671">
        <f>BT814</f>
        <v>0</v>
      </c>
      <c r="BU810" s="671">
        <f>BV810+BX810+BY810+BZ810</f>
        <v>0</v>
      </c>
      <c r="BV810" s="546"/>
      <c r="BW810" s="550"/>
      <c r="BX810" s="578"/>
      <c r="BY810" s="601">
        <f>SUM(BY811:BY821)</f>
        <v>0</v>
      </c>
      <c r="BZ810" s="227"/>
      <c r="CA810" s="546"/>
      <c r="CB810" s="546"/>
      <c r="CC810" s="546"/>
      <c r="CD810" s="546"/>
      <c r="CE810" s="749"/>
      <c r="CF810" s="546"/>
      <c r="CG810" s="546"/>
      <c r="CH810" s="546"/>
      <c r="CI810" s="546"/>
      <c r="CJ810" s="546"/>
      <c r="CK810" s="546"/>
      <c r="CL810" s="546"/>
      <c r="CM810" s="546"/>
      <c r="CN810" s="546"/>
      <c r="CO810" s="89"/>
      <c r="CP810" s="89"/>
      <c r="CQ810" s="89"/>
      <c r="CR810" s="89"/>
      <c r="CS810" s="89"/>
      <c r="CT810" s="546"/>
      <c r="CU810" s="546"/>
      <c r="CV810" s="89"/>
      <c r="CW810" s="89"/>
      <c r="CX810" s="546"/>
      <c r="CY810" s="546"/>
      <c r="CZ810" s="89"/>
      <c r="DA810" s="89"/>
      <c r="DB810" s="546"/>
      <c r="DC810" s="546"/>
      <c r="DD810" s="546"/>
      <c r="DE810" s="546"/>
      <c r="DF810" s="546"/>
      <c r="DG810" s="546"/>
      <c r="DH810" s="546"/>
      <c r="DI810" s="89"/>
      <c r="DJ810" s="89"/>
      <c r="DK810" s="546"/>
      <c r="DL810" s="546"/>
      <c r="DM810" s="89"/>
      <c r="DN810" s="89"/>
      <c r="DO810" s="546"/>
      <c r="DP810" s="546"/>
      <c r="DQ810" s="546"/>
      <c r="DR810" s="546"/>
      <c r="DS810" s="546"/>
      <c r="DT810" s="204"/>
      <c r="DU810" s="108"/>
      <c r="DV810" s="546"/>
      <c r="DW810" s="546"/>
      <c r="DX810" s="546"/>
      <c r="DY810" s="546"/>
      <c r="DZ810" s="546"/>
      <c r="EA810" s="546"/>
      <c r="EB810" s="546"/>
      <c r="EC810" s="169"/>
      <c r="ED810" s="169"/>
      <c r="EE810" s="169"/>
      <c r="EF810" s="169"/>
      <c r="EG810" s="169"/>
      <c r="EH810" s="169"/>
      <c r="EI810" s="169"/>
      <c r="EJ810" s="169"/>
      <c r="EK810" s="169"/>
      <c r="EL810" s="169"/>
      <c r="EM810" s="169"/>
      <c r="EN810" s="169"/>
      <c r="EO810" s="169"/>
      <c r="EP810" s="169"/>
      <c r="EQ810" s="169"/>
      <c r="ER810" s="169"/>
      <c r="ES810" s="169"/>
      <c r="ET810" s="169"/>
      <c r="EU810" s="169"/>
      <c r="EV810" s="169"/>
      <c r="EW810" s="169"/>
      <c r="EX810" s="169"/>
      <c r="EY810" s="169"/>
      <c r="EZ810" s="169"/>
      <c r="FA810" s="169"/>
      <c r="FB810" s="169"/>
      <c r="FC810" s="169"/>
      <c r="FD810" s="169"/>
      <c r="FE810" s="169"/>
      <c r="FF810" s="169"/>
      <c r="FG810" s="169"/>
      <c r="FH810" s="169"/>
      <c r="FI810" s="169"/>
      <c r="FJ810" s="169"/>
      <c r="FK810" s="169"/>
      <c r="FL810" s="169"/>
      <c r="FM810" s="169"/>
      <c r="FN810" s="169"/>
      <c r="FO810" s="169"/>
      <c r="FP810" s="169"/>
      <c r="FQ810" s="169"/>
      <c r="FR810" s="169"/>
      <c r="FS810" s="169"/>
      <c r="FT810" s="169"/>
      <c r="FU810" s="546"/>
      <c r="FV810" s="546"/>
      <c r="FW810" s="546"/>
      <c r="FX810" s="546"/>
      <c r="FY810" s="546"/>
      <c r="FZ810" s="546"/>
      <c r="GA810" s="546"/>
      <c r="GB810" s="546"/>
      <c r="GC810" s="546"/>
      <c r="GD810" s="546"/>
      <c r="GE810" s="546"/>
      <c r="GF810" s="546"/>
      <c r="GG810" s="546"/>
      <c r="GH810" s="546"/>
      <c r="GI810" s="546"/>
      <c r="GJ810" s="546"/>
      <c r="GK810" s="546"/>
      <c r="GL810" s="546"/>
      <c r="GM810" s="546"/>
      <c r="GN810" s="546"/>
      <c r="GO810" s="546"/>
      <c r="GP810" s="546"/>
      <c r="GQ810" s="546"/>
      <c r="GR810" s="546"/>
      <c r="GS810" s="89"/>
      <c r="GT810" s="89"/>
      <c r="GU810" s="89"/>
      <c r="GV810" s="89"/>
      <c r="GW810" s="89"/>
      <c r="GX810" s="546"/>
      <c r="GY810" s="546"/>
      <c r="GZ810" s="89"/>
      <c r="HA810" s="89"/>
      <c r="HB810" s="546"/>
      <c r="HC810" s="546"/>
      <c r="HD810" s="89"/>
      <c r="HE810" s="89"/>
      <c r="HF810" s="546"/>
      <c r="HG810" s="546"/>
      <c r="HH810" s="546"/>
      <c r="HI810" s="546"/>
      <c r="HJ810" s="546"/>
      <c r="HK810" s="546"/>
      <c r="HL810" s="546"/>
      <c r="HM810" s="89"/>
      <c r="HN810" s="89"/>
      <c r="HO810" s="546"/>
      <c r="HP810" s="546"/>
      <c r="HQ810" s="89"/>
      <c r="HR810" s="89"/>
      <c r="HS810" s="546"/>
      <c r="HT810" s="546"/>
      <c r="HU810" s="546"/>
      <c r="HV810" s="546"/>
      <c r="HW810" s="546"/>
      <c r="HX810" s="204"/>
      <c r="HY810" s="108"/>
      <c r="HZ810" s="546"/>
      <c r="IA810" s="546"/>
      <c r="IB810" s="546"/>
      <c r="IC810" s="546"/>
      <c r="ID810" s="546"/>
      <c r="IE810" s="546"/>
      <c r="IF810" s="546"/>
      <c r="IG810" s="169"/>
      <c r="IH810" s="169"/>
      <c r="II810" s="169"/>
      <c r="IJ810" s="169"/>
      <c r="IK810" s="169"/>
      <c r="IL810" s="169"/>
      <c r="IM810" s="169"/>
      <c r="IN810" s="169"/>
      <c r="IO810" s="169"/>
      <c r="IP810" s="169"/>
      <c r="IQ810" s="169"/>
      <c r="IR810" s="169"/>
      <c r="IS810" s="169"/>
      <c r="IT810" s="169"/>
      <c r="IU810" s="169"/>
      <c r="IV810" s="169"/>
      <c r="IW810" s="169"/>
      <c r="IX810" s="169"/>
      <c r="IY810" s="169"/>
      <c r="IZ810" s="169"/>
      <c r="JA810" s="169"/>
      <c r="JB810" s="169"/>
      <c r="JC810" s="169"/>
      <c r="JD810" s="169"/>
      <c r="JE810" s="169"/>
      <c r="JF810" s="169"/>
      <c r="JG810" s="169"/>
      <c r="JH810" s="169"/>
      <c r="JI810" s="169"/>
      <c r="JJ810" s="169"/>
      <c r="JK810" s="169"/>
      <c r="JL810" s="169"/>
      <c r="JM810" s="169"/>
      <c r="JN810" s="169"/>
      <c r="JO810" s="169"/>
      <c r="JP810" s="169"/>
      <c r="JQ810" s="169"/>
      <c r="JR810" s="169"/>
      <c r="JS810" s="169"/>
      <c r="JT810" s="169"/>
      <c r="JU810" s="169"/>
      <c r="JV810" s="169"/>
      <c r="JW810" s="169"/>
      <c r="JX810" s="169"/>
      <c r="JY810" s="546"/>
      <c r="JZ810" s="546"/>
      <c r="KA810" s="546"/>
      <c r="KB810" s="546"/>
      <c r="KC810" s="546"/>
      <c r="KD810" s="546"/>
      <c r="KE810" s="546"/>
      <c r="KF810" s="546"/>
      <c r="KG810" s="546"/>
      <c r="KH810" s="546"/>
      <c r="KI810" s="546"/>
      <c r="KJ810" s="546"/>
      <c r="KK810" s="546"/>
      <c r="KL810" s="546"/>
      <c r="KM810" s="546"/>
      <c r="KN810" s="546"/>
      <c r="KO810" s="546"/>
      <c r="KP810" s="546"/>
      <c r="KQ810" s="546"/>
      <c r="KR810" s="546"/>
      <c r="KS810" s="546"/>
      <c r="KT810" s="546"/>
      <c r="KU810" s="546"/>
      <c r="KV810" s="546"/>
      <c r="KW810" s="89"/>
      <c r="KX810" s="89"/>
      <c r="KY810" s="89"/>
      <c r="KZ810" s="89"/>
      <c r="LA810" s="89"/>
      <c r="LB810" s="546"/>
      <c r="LC810" s="546"/>
      <c r="LD810" s="89"/>
      <c r="LE810" s="89"/>
      <c r="LF810" s="546"/>
      <c r="LG810" s="546"/>
      <c r="LH810" s="89"/>
      <c r="LI810" s="89"/>
      <c r="LJ810" s="546"/>
      <c r="LK810" s="546"/>
      <c r="LL810" s="546"/>
      <c r="LM810" s="546"/>
      <c r="LN810" s="546"/>
      <c r="LO810" s="546"/>
      <c r="LP810" s="546"/>
      <c r="LQ810" s="89"/>
      <c r="LR810" s="89"/>
      <c r="LS810" s="546"/>
      <c r="LT810" s="546"/>
      <c r="LU810" s="89"/>
      <c r="LV810" s="89"/>
      <c r="LW810" s="546"/>
      <c r="LX810" s="546"/>
      <c r="LY810" s="546"/>
      <c r="LZ810" s="546"/>
      <c r="MA810" s="546"/>
      <c r="MB810" s="204"/>
      <c r="MC810" s="108"/>
      <c r="MD810" s="546"/>
      <c r="ME810" s="546"/>
      <c r="MF810" s="546"/>
      <c r="MG810" s="546"/>
      <c r="MH810" s="546"/>
      <c r="MI810" s="546"/>
      <c r="MJ810" s="546"/>
      <c r="MK810" s="169"/>
      <c r="ML810" s="169"/>
      <c r="MM810" s="169"/>
      <c r="MN810" s="169"/>
      <c r="MO810" s="169"/>
      <c r="MP810" s="169"/>
      <c r="MQ810" s="169"/>
      <c r="MR810" s="169"/>
      <c r="MS810" s="169"/>
      <c r="MT810" s="169"/>
      <c r="MU810" s="169"/>
      <c r="MV810" s="169"/>
      <c r="MW810" s="169"/>
      <c r="MX810" s="169"/>
      <c r="MY810" s="169"/>
      <c r="MZ810" s="169"/>
      <c r="NA810" s="169"/>
      <c r="NB810" s="169"/>
      <c r="NC810" s="169"/>
      <c r="ND810" s="169"/>
      <c r="NE810" s="169"/>
      <c r="NF810" s="169"/>
      <c r="NG810" s="169"/>
      <c r="NH810" s="169"/>
      <c r="NI810" s="169"/>
      <c r="NJ810" s="169"/>
      <c r="NK810" s="169"/>
      <c r="NL810" s="169"/>
      <c r="NM810" s="169"/>
      <c r="NN810" s="169"/>
      <c r="NO810" s="169"/>
      <c r="NP810" s="169"/>
      <c r="NQ810" s="169"/>
      <c r="NR810" s="169"/>
      <c r="NS810" s="169"/>
      <c r="NT810" s="169"/>
      <c r="NU810" s="169"/>
      <c r="NV810" s="169"/>
      <c r="NW810" s="169"/>
      <c r="NX810" s="169"/>
      <c r="NY810" s="169"/>
      <c r="NZ810" s="169"/>
      <c r="OA810" s="169"/>
      <c r="OB810" s="169"/>
      <c r="OC810" s="546"/>
      <c r="OD810" s="546"/>
      <c r="OE810" s="546"/>
      <c r="OF810" s="546"/>
      <c r="OG810" s="546"/>
      <c r="OH810" s="546"/>
      <c r="OI810" s="546"/>
      <c r="OJ810" s="546"/>
      <c r="OK810" s="546"/>
      <c r="OL810" s="546"/>
      <c r="OM810" s="546"/>
      <c r="ON810" s="546"/>
      <c r="OO810" s="546"/>
      <c r="OP810" s="546"/>
      <c r="OQ810" s="546"/>
      <c r="OR810" s="546"/>
      <c r="OS810" s="546"/>
      <c r="OT810" s="546"/>
      <c r="OU810" s="546"/>
      <c r="OV810" s="546"/>
      <c r="OW810" s="546"/>
      <c r="OX810" s="546"/>
      <c r="OY810" s="546"/>
      <c r="OZ810" s="546"/>
      <c r="PA810" s="89"/>
      <c r="PB810" s="89"/>
      <c r="PC810" s="89"/>
      <c r="PD810" s="89"/>
      <c r="PE810" s="89"/>
      <c r="PF810" s="546"/>
      <c r="PG810" s="546"/>
      <c r="PH810" s="89"/>
      <c r="PI810" s="89"/>
      <c r="PJ810" s="546"/>
      <c r="PK810" s="546"/>
      <c r="PL810" s="89"/>
      <c r="PM810" s="89"/>
      <c r="PN810" s="546"/>
      <c r="PO810" s="546"/>
      <c r="PP810" s="546"/>
      <c r="PQ810" s="546"/>
      <c r="PR810" s="546"/>
      <c r="PS810" s="546"/>
      <c r="PT810" s="546"/>
      <c r="PU810" s="89"/>
      <c r="PV810" s="89"/>
      <c r="PW810" s="546"/>
      <c r="PX810" s="546"/>
      <c r="PY810" s="89"/>
      <c r="PZ810" s="89"/>
      <c r="QA810" s="546"/>
      <c r="QB810" s="546"/>
      <c r="QC810" s="546"/>
      <c r="QD810" s="546"/>
      <c r="QE810" s="546"/>
      <c r="QF810" s="204"/>
      <c r="QG810" s="108"/>
      <c r="QH810" s="546"/>
      <c r="QI810" s="546"/>
      <c r="QJ810" s="546"/>
      <c r="QK810" s="546"/>
      <c r="QL810" s="546"/>
      <c r="QM810" s="546"/>
      <c r="QN810" s="546"/>
      <c r="QO810" s="169"/>
      <c r="QP810" s="169"/>
      <c r="QQ810" s="169"/>
      <c r="QR810" s="169"/>
      <c r="QS810" s="169"/>
      <c r="QT810" s="169"/>
      <c r="QU810" s="169"/>
      <c r="QV810" s="169"/>
      <c r="QW810" s="169"/>
      <c r="QX810" s="169"/>
      <c r="QY810" s="169"/>
      <c r="QZ810" s="169"/>
      <c r="RA810" s="169"/>
      <c r="RB810" s="169"/>
      <c r="RC810" s="169"/>
      <c r="RD810" s="169"/>
      <c r="RE810" s="169"/>
      <c r="RF810" s="169"/>
      <c r="RG810" s="169"/>
      <c r="RH810" s="169"/>
      <c r="RI810" s="169"/>
      <c r="RJ810" s="169"/>
      <c r="RK810" s="169"/>
      <c r="RL810" s="169"/>
      <c r="RM810" s="169"/>
      <c r="RN810" s="169"/>
      <c r="RO810" s="169"/>
      <c r="RP810" s="169"/>
      <c r="RQ810" s="169"/>
      <c r="RR810" s="169"/>
      <c r="RS810" s="169"/>
      <c r="RT810" s="169"/>
      <c r="RU810" s="169"/>
      <c r="RV810" s="169"/>
      <c r="RW810" s="169"/>
      <c r="RX810" s="169"/>
      <c r="RY810" s="169"/>
      <c r="RZ810" s="169"/>
      <c r="SA810" s="169"/>
      <c r="SB810" s="169"/>
      <c r="SC810" s="169"/>
      <c r="SD810" s="169"/>
      <c r="SE810" s="169"/>
      <c r="SF810" s="169"/>
      <c r="SG810" s="546"/>
      <c r="SH810" s="546"/>
      <c r="SI810" s="546"/>
      <c r="SJ810" s="546"/>
      <c r="SK810" s="546"/>
      <c r="SL810" s="546"/>
      <c r="SM810" s="546"/>
      <c r="SN810" s="546"/>
      <c r="SO810" s="546"/>
      <c r="SP810" s="546"/>
      <c r="SQ810" s="546"/>
      <c r="SR810" s="546"/>
      <c r="SS810" s="546"/>
      <c r="ST810" s="546"/>
      <c r="SU810" s="546"/>
      <c r="SV810" s="546"/>
      <c r="SW810" s="546"/>
      <c r="SX810" s="546"/>
      <c r="SY810" s="546"/>
      <c r="SZ810" s="546"/>
      <c r="TA810" s="546"/>
      <c r="TB810" s="546"/>
      <c r="TC810" s="546"/>
      <c r="TD810" s="546"/>
      <c r="TE810" s="89"/>
      <c r="TF810" s="89"/>
      <c r="TG810" s="89"/>
      <c r="TH810" s="89"/>
      <c r="TI810" s="89"/>
      <c r="TJ810" s="546"/>
      <c r="TK810" s="546"/>
      <c r="TL810" s="89"/>
      <c r="TM810" s="89"/>
      <c r="TN810" s="546"/>
      <c r="TO810" s="546"/>
      <c r="TP810" s="89"/>
      <c r="TQ810" s="89"/>
      <c r="TR810" s="546"/>
      <c r="TS810" s="546"/>
      <c r="TT810" s="546"/>
      <c r="TU810" s="546"/>
      <c r="TV810" s="546"/>
      <c r="TW810" s="546"/>
      <c r="TX810" s="546"/>
      <c r="TY810" s="89"/>
      <c r="TZ810" s="89"/>
      <c r="UA810" s="546"/>
      <c r="UB810" s="546"/>
      <c r="UC810" s="89"/>
      <c r="UD810" s="89"/>
      <c r="UE810" s="546"/>
      <c r="UF810" s="546"/>
      <c r="UG810" s="546"/>
      <c r="UH810" s="546"/>
      <c r="UI810" s="546"/>
      <c r="UJ810" s="204"/>
      <c r="UK810" s="108"/>
      <c r="UL810" s="546"/>
      <c r="UM810" s="546"/>
      <c r="UN810" s="546"/>
      <c r="UO810" s="546"/>
      <c r="UP810" s="546"/>
      <c r="UQ810" s="546"/>
      <c r="UR810" s="546"/>
      <c r="US810" s="169"/>
      <c r="UT810" s="169"/>
      <c r="UU810" s="169"/>
      <c r="UV810" s="169"/>
      <c r="UW810" s="169"/>
      <c r="UX810" s="169"/>
      <c r="UY810" s="169"/>
      <c r="UZ810" s="169"/>
      <c r="VA810" s="169"/>
      <c r="VB810" s="169"/>
      <c r="VC810" s="169"/>
      <c r="VD810" s="169"/>
      <c r="VE810" s="169"/>
      <c r="VF810" s="169"/>
      <c r="VG810" s="169"/>
      <c r="VH810" s="169"/>
      <c r="VI810" s="169"/>
      <c r="VJ810" s="169"/>
      <c r="VK810" s="169"/>
      <c r="VL810" s="169"/>
      <c r="VM810" s="169"/>
      <c r="VN810" s="169"/>
      <c r="VO810" s="169"/>
      <c r="VP810" s="169"/>
      <c r="VQ810" s="169"/>
      <c r="VR810" s="169"/>
      <c r="VS810" s="169"/>
      <c r="VT810" s="169"/>
      <c r="VU810" s="169"/>
      <c r="VV810" s="169"/>
      <c r="VW810" s="169"/>
      <c r="VX810" s="169"/>
      <c r="VY810" s="169"/>
      <c r="VZ810" s="169"/>
      <c r="WA810" s="169"/>
      <c r="WB810" s="169"/>
      <c r="WC810" s="169"/>
      <c r="WD810" s="169"/>
      <c r="WE810" s="169"/>
      <c r="WF810" s="169"/>
      <c r="WG810" s="169"/>
      <c r="WH810" s="169"/>
      <c r="WI810" s="169"/>
      <c r="WJ810" s="169"/>
      <c r="WK810" s="546"/>
      <c r="WL810" s="546"/>
      <c r="WM810" s="546"/>
      <c r="WN810" s="546"/>
      <c r="WO810" s="546"/>
      <c r="WP810" s="546"/>
      <c r="WQ810" s="546"/>
      <c r="WR810" s="546"/>
      <c r="WS810" s="546"/>
      <c r="WT810" s="546"/>
      <c r="WU810" s="546"/>
      <c r="WV810" s="546"/>
      <c r="WW810" s="546"/>
      <c r="WX810" s="546"/>
      <c r="WY810" s="546"/>
      <c r="WZ810" s="546"/>
      <c r="XA810" s="546"/>
      <c r="XB810" s="546"/>
      <c r="XC810" s="546"/>
      <c r="XD810" s="546"/>
      <c r="XE810" s="546"/>
      <c r="XF810" s="546"/>
      <c r="XG810" s="546"/>
      <c r="XH810" s="546"/>
      <c r="XI810" s="89"/>
      <c r="XJ810" s="89"/>
      <c r="XK810" s="89"/>
      <c r="XL810" s="89"/>
      <c r="XM810" s="89"/>
      <c r="XN810" s="546"/>
      <c r="XO810" s="546"/>
      <c r="XP810" s="89"/>
      <c r="XQ810" s="89"/>
      <c r="XR810" s="546"/>
      <c r="XS810" s="546"/>
      <c r="XT810" s="89"/>
      <c r="XU810" s="89"/>
      <c r="XV810" s="546"/>
      <c r="XW810" s="546"/>
      <c r="XX810" s="546"/>
      <c r="XY810" s="546"/>
      <c r="XZ810" s="546"/>
      <c r="YA810" s="546"/>
      <c r="YB810" s="546"/>
      <c r="YC810" s="89"/>
      <c r="YD810" s="89"/>
      <c r="YE810" s="546"/>
      <c r="YF810" s="546"/>
      <c r="YG810" s="89"/>
      <c r="YH810" s="89"/>
      <c r="YI810" s="546"/>
      <c r="YJ810" s="546"/>
      <c r="YK810" s="546"/>
      <c r="YL810" s="546"/>
      <c r="YM810" s="546"/>
      <c r="YN810" s="204"/>
      <c r="YO810" s="108"/>
      <c r="YP810" s="546"/>
      <c r="YQ810" s="546"/>
      <c r="YR810" s="546"/>
      <c r="YS810" s="546"/>
      <c r="YT810" s="546"/>
      <c r="YU810" s="546"/>
      <c r="YV810" s="546"/>
      <c r="YW810" s="169"/>
      <c r="YX810" s="169"/>
      <c r="YY810" s="169"/>
      <c r="YZ810" s="169"/>
      <c r="ZA810" s="169"/>
      <c r="ZB810" s="169"/>
      <c r="ZC810" s="169"/>
      <c r="ZD810" s="169"/>
      <c r="ZE810" s="169"/>
      <c r="ZF810" s="169"/>
      <c r="ZG810" s="169"/>
      <c r="ZH810" s="169"/>
      <c r="ZI810" s="169"/>
      <c r="ZJ810" s="169"/>
      <c r="ZK810" s="169"/>
      <c r="ZL810" s="169"/>
      <c r="ZM810" s="169"/>
      <c r="ZN810" s="169"/>
      <c r="ZO810" s="169"/>
      <c r="ZP810" s="169"/>
      <c r="ZQ810" s="169"/>
      <c r="ZR810" s="169"/>
      <c r="ZS810" s="169"/>
      <c r="ZT810" s="169"/>
      <c r="ZU810" s="169"/>
      <c r="ZV810" s="169"/>
      <c r="ZW810" s="169"/>
      <c r="ZX810" s="169"/>
      <c r="ZY810" s="169"/>
      <c r="ZZ810" s="169"/>
      <c r="AAA810" s="169"/>
      <c r="AAB810" s="169"/>
      <c r="AAC810" s="169"/>
      <c r="AAD810" s="169"/>
      <c r="AAE810" s="169"/>
      <c r="AAF810" s="169"/>
      <c r="AAG810" s="169"/>
      <c r="AAH810" s="169"/>
      <c r="AAI810" s="169"/>
      <c r="AAJ810" s="169"/>
      <c r="AAK810" s="169"/>
      <c r="AAL810" s="169"/>
      <c r="AAM810" s="169"/>
      <c r="AAN810" s="169"/>
      <c r="AAO810" s="546"/>
      <c r="AAP810" s="546"/>
      <c r="AAQ810" s="546"/>
      <c r="AAR810" s="546"/>
      <c r="AAS810" s="546"/>
      <c r="AAT810" s="546"/>
      <c r="AAU810" s="546"/>
      <c r="AAV810" s="546"/>
      <c r="AAW810" s="546"/>
      <c r="AAX810" s="546"/>
      <c r="AAY810" s="546"/>
      <c r="AAZ810" s="546"/>
      <c r="ABA810" s="546"/>
      <c r="ABB810" s="546"/>
      <c r="ABC810" s="546"/>
      <c r="ABD810" s="546"/>
      <c r="ABE810" s="546"/>
      <c r="ABF810" s="546"/>
      <c r="ABG810" s="546"/>
      <c r="ABH810" s="546"/>
      <c r="ABI810" s="546"/>
      <c r="ABJ810" s="546"/>
      <c r="ABK810" s="546"/>
      <c r="ABL810" s="546"/>
      <c r="ABM810" s="89"/>
      <c r="ABN810" s="89"/>
      <c r="ABO810" s="89"/>
      <c r="ABP810" s="89"/>
      <c r="ABQ810" s="89"/>
      <c r="ABR810" s="546"/>
      <c r="ABS810" s="546"/>
      <c r="ABT810" s="89"/>
      <c r="ABU810" s="89"/>
      <c r="ABV810" s="546"/>
      <c r="ABW810" s="546"/>
      <c r="ABX810" s="89"/>
      <c r="ABY810" s="89"/>
      <c r="ABZ810" s="546"/>
      <c r="ACA810" s="546"/>
      <c r="ACB810" s="546"/>
      <c r="ACC810" s="546"/>
      <c r="ACD810" s="546"/>
      <c r="ACE810" s="546"/>
      <c r="ACF810" s="546"/>
      <c r="ACG810" s="89"/>
      <c r="ACH810" s="89"/>
      <c r="ACI810" s="546"/>
      <c r="ACJ810" s="546"/>
      <c r="ACK810" s="89"/>
      <c r="ACL810" s="89"/>
      <c r="ACM810" s="546"/>
      <c r="ACN810" s="546"/>
      <c r="ACO810" s="546"/>
      <c r="ACP810" s="546"/>
      <c r="ACQ810" s="546"/>
      <c r="ACR810" s="204"/>
      <c r="ACS810" s="108"/>
      <c r="ACT810" s="546"/>
      <c r="ACU810" s="546"/>
      <c r="ACV810" s="546"/>
      <c r="ACW810" s="546"/>
      <c r="ACX810" s="546"/>
      <c r="ACY810" s="546"/>
      <c r="ACZ810" s="546"/>
      <c r="ADA810" s="169"/>
      <c r="ADB810" s="169"/>
      <c r="ADC810" s="169"/>
      <c r="ADD810" s="169"/>
      <c r="ADE810" s="169"/>
      <c r="ADF810" s="169"/>
      <c r="ADG810" s="169"/>
      <c r="ADH810" s="169"/>
      <c r="ADI810" s="169"/>
      <c r="ADJ810" s="169"/>
      <c r="ADK810" s="169"/>
      <c r="ADL810" s="169"/>
      <c r="ADM810" s="169"/>
      <c r="ADN810" s="169"/>
      <c r="ADO810" s="169"/>
      <c r="ADP810" s="169"/>
      <c r="ADQ810" s="169"/>
      <c r="ADR810" s="169"/>
      <c r="ADS810" s="169"/>
      <c r="ADT810" s="169"/>
      <c r="ADU810" s="169"/>
      <c r="ADV810" s="169"/>
      <c r="ADW810" s="169"/>
      <c r="ADX810" s="169"/>
      <c r="ADY810" s="169"/>
      <c r="ADZ810" s="169"/>
      <c r="AEA810" s="169"/>
      <c r="AEB810" s="169"/>
      <c r="AEC810" s="169"/>
      <c r="AED810" s="169"/>
      <c r="AEE810" s="169"/>
      <c r="AEF810" s="169"/>
      <c r="AEG810" s="169"/>
      <c r="AEH810" s="169"/>
      <c r="AEI810" s="169"/>
      <c r="AEJ810" s="169"/>
      <c r="AEK810" s="169"/>
      <c r="AEL810" s="169"/>
      <c r="AEM810" s="169"/>
      <c r="AEN810" s="169"/>
      <c r="AEO810" s="169"/>
      <c r="AEP810" s="169"/>
      <c r="AEQ810" s="169"/>
      <c r="AER810" s="169"/>
      <c r="AES810" s="546"/>
      <c r="AET810" s="546"/>
      <c r="AEU810" s="546"/>
      <c r="AEV810" s="546"/>
      <c r="AEW810" s="546"/>
      <c r="AEX810" s="546"/>
      <c r="AEY810" s="546"/>
      <c r="AEZ810" s="546"/>
      <c r="AFA810" s="546"/>
      <c r="AFB810" s="546"/>
      <c r="AFC810" s="546"/>
      <c r="AFD810" s="546"/>
      <c r="AFE810" s="546"/>
      <c r="AFF810" s="546"/>
      <c r="AFG810" s="546"/>
      <c r="AFH810" s="546"/>
      <c r="AFI810" s="546"/>
      <c r="AFJ810" s="546"/>
      <c r="AFK810" s="546"/>
      <c r="AFL810" s="546"/>
      <c r="AFM810" s="546"/>
      <c r="AFN810" s="546"/>
      <c r="AFO810" s="546"/>
      <c r="AFP810" s="546"/>
      <c r="AFQ810" s="89"/>
      <c r="AFR810" s="89"/>
      <c r="AFS810" s="89"/>
      <c r="AFT810" s="89"/>
      <c r="AFU810" s="89"/>
      <c r="AFV810" s="546"/>
      <c r="AFW810" s="546"/>
      <c r="AFX810" s="89"/>
      <c r="AFY810" s="89"/>
      <c r="AFZ810" s="546"/>
      <c r="AGA810" s="546"/>
      <c r="AGB810" s="89"/>
      <c r="AGC810" s="89"/>
      <c r="AGD810" s="546"/>
      <c r="AGE810" s="546"/>
      <c r="AGF810" s="546"/>
      <c r="AGG810" s="546"/>
      <c r="AGH810" s="546"/>
      <c r="AGI810" s="546"/>
      <c r="AGJ810" s="546"/>
      <c r="AGK810" s="89"/>
      <c r="AGL810" s="89"/>
      <c r="AGM810" s="546"/>
      <c r="AGN810" s="546"/>
      <c r="AGO810" s="89"/>
      <c r="AGP810" s="89"/>
      <c r="AGQ810" s="546"/>
      <c r="AGR810" s="546"/>
      <c r="AGS810" s="546"/>
      <c r="AGT810" s="546"/>
      <c r="AGU810" s="546"/>
      <c r="AGV810" s="204"/>
      <c r="AGW810" s="108"/>
      <c r="AGX810" s="546"/>
      <c r="AGY810" s="546"/>
      <c r="AGZ810" s="546"/>
      <c r="AHA810" s="546"/>
      <c r="AHB810" s="546"/>
      <c r="AHC810" s="546"/>
      <c r="AHD810" s="546"/>
      <c r="AHE810" s="169"/>
      <c r="AHF810" s="169"/>
      <c r="AHG810" s="169"/>
      <c r="AHH810" s="169"/>
      <c r="AHI810" s="169"/>
      <c r="AHJ810" s="169"/>
      <c r="AHK810" s="169"/>
      <c r="AHL810" s="169"/>
      <c r="AHM810" s="169"/>
      <c r="AHN810" s="169"/>
      <c r="AHO810" s="169"/>
      <c r="AHP810" s="169"/>
      <c r="AHQ810" s="169"/>
      <c r="AHR810" s="169"/>
      <c r="AHS810" s="169"/>
      <c r="AHT810" s="169"/>
      <c r="AHU810" s="169"/>
      <c r="AHV810" s="169"/>
      <c r="AHW810" s="169"/>
      <c r="AHX810" s="169"/>
      <c r="AHY810" s="169"/>
      <c r="AHZ810" s="169"/>
      <c r="AIA810" s="169"/>
      <c r="AIB810" s="169"/>
      <c r="AIC810" s="169"/>
      <c r="AID810" s="169"/>
      <c r="AIE810" s="169"/>
      <c r="AIF810" s="169"/>
      <c r="AIG810" s="169"/>
      <c r="AIH810" s="169"/>
      <c r="AII810" s="169"/>
      <c r="AIJ810" s="169"/>
      <c r="AIK810" s="169"/>
      <c r="AIL810" s="169"/>
      <c r="AIM810" s="169"/>
      <c r="AIN810" s="169"/>
      <c r="AIO810" s="169"/>
      <c r="AIP810" s="169"/>
      <c r="AIQ810" s="169"/>
      <c r="AIR810" s="169"/>
      <c r="AIS810" s="169"/>
      <c r="AIT810" s="169"/>
      <c r="AIU810" s="169"/>
      <c r="AIV810" s="169"/>
      <c r="AIW810" s="546"/>
      <c r="AIX810" s="546"/>
      <c r="AIY810" s="546"/>
      <c r="AIZ810" s="546"/>
      <c r="AJA810" s="546"/>
      <c r="AJB810" s="546"/>
      <c r="AJC810" s="546"/>
      <c r="AJD810" s="546"/>
      <c r="AJE810" s="546"/>
      <c r="AJF810" s="546"/>
      <c r="AJG810" s="546"/>
      <c r="AJH810" s="546"/>
      <c r="AJI810" s="546"/>
      <c r="AJJ810" s="546"/>
      <c r="AJK810" s="546"/>
      <c r="AJL810" s="546"/>
      <c r="AJM810" s="546"/>
      <c r="AJN810" s="546"/>
      <c r="AJO810" s="546"/>
      <c r="AJP810" s="546"/>
      <c r="AJQ810" s="546"/>
      <c r="AJR810" s="546"/>
      <c r="AJS810" s="546"/>
      <c r="AJT810" s="546"/>
      <c r="AJU810" s="89"/>
      <c r="AJV810" s="89"/>
      <c r="AJW810" s="89"/>
      <c r="AJX810" s="89"/>
      <c r="AJY810" s="89"/>
      <c r="AJZ810" s="546"/>
      <c r="AKA810" s="546"/>
      <c r="AKB810" s="89"/>
      <c r="AKC810" s="89"/>
      <c r="AKD810" s="546"/>
      <c r="AKE810" s="546"/>
      <c r="AKF810" s="89"/>
      <c r="AKG810" s="89"/>
      <c r="AKH810" s="546"/>
      <c r="AKI810" s="546"/>
      <c r="AKJ810" s="546"/>
      <c r="AKK810" s="546"/>
      <c r="AKL810" s="546"/>
      <c r="AKM810" s="546"/>
      <c r="AKN810" s="546"/>
      <c r="AKO810" s="89"/>
      <c r="AKP810" s="89"/>
      <c r="AKQ810" s="546"/>
      <c r="AKR810" s="546"/>
      <c r="AKS810" s="89"/>
      <c r="AKT810" s="89"/>
      <c r="AKU810" s="546"/>
      <c r="AKV810" s="546"/>
      <c r="AKW810" s="546"/>
      <c r="AKX810" s="546"/>
      <c r="AKY810" s="546"/>
      <c r="AKZ810" s="204"/>
      <c r="ALA810" s="108"/>
      <c r="ALB810" s="546"/>
      <c r="ALC810" s="546"/>
      <c r="ALD810" s="546"/>
      <c r="ALE810" s="546"/>
      <c r="ALF810" s="546"/>
      <c r="ALG810" s="546"/>
      <c r="ALH810" s="546"/>
      <c r="ALI810" s="169"/>
      <c r="ALJ810" s="169"/>
      <c r="ALK810" s="169"/>
      <c r="ALL810" s="169"/>
      <c r="ALM810" s="169"/>
      <c r="ALN810" s="169"/>
      <c r="ALO810" s="169"/>
      <c r="ALP810" s="169"/>
      <c r="ALQ810" s="169"/>
      <c r="ALR810" s="169"/>
      <c r="ALS810" s="169"/>
      <c r="ALT810" s="169"/>
      <c r="ALU810" s="169"/>
      <c r="ALV810" s="169"/>
      <c r="ALW810" s="169"/>
      <c r="ALX810" s="169"/>
      <c r="ALY810" s="169"/>
      <c r="ALZ810" s="169"/>
      <c r="AMA810" s="169"/>
      <c r="AMB810" s="169"/>
      <c r="AMC810" s="169"/>
      <c r="AMD810" s="169"/>
      <c r="AME810" s="169"/>
      <c r="AMF810" s="169"/>
      <c r="AMG810" s="169"/>
      <c r="AMH810" s="169"/>
      <c r="AMI810" s="169"/>
      <c r="AMJ810" s="169"/>
      <c r="AMK810" s="169"/>
      <c r="AML810" s="169"/>
      <c r="AMM810" s="169"/>
      <c r="AMN810" s="169"/>
      <c r="AMO810" s="169"/>
      <c r="AMP810" s="169"/>
      <c r="AMQ810" s="169"/>
      <c r="AMR810" s="169"/>
      <c r="AMS810" s="169"/>
      <c r="AMT810" s="169"/>
      <c r="AMU810" s="169"/>
      <c r="AMV810" s="169"/>
      <c r="AMW810" s="169"/>
      <c r="AMX810" s="169"/>
      <c r="AMY810" s="169"/>
      <c r="AMZ810" s="169"/>
      <c r="ANA810" s="546"/>
      <c r="ANB810" s="546"/>
      <c r="ANC810" s="546"/>
      <c r="AND810" s="546"/>
      <c r="ANE810" s="546"/>
      <c r="ANF810" s="546"/>
      <c r="ANG810" s="546"/>
      <c r="ANH810" s="546"/>
      <c r="ANI810" s="546"/>
      <c r="ANJ810" s="546"/>
      <c r="ANK810" s="546"/>
      <c r="ANL810" s="546"/>
      <c r="ANM810" s="546"/>
      <c r="ANN810" s="546"/>
      <c r="ANO810" s="546"/>
      <c r="ANP810" s="546"/>
      <c r="ANQ810" s="546"/>
      <c r="ANR810" s="546"/>
      <c r="ANS810" s="546"/>
      <c r="ANT810" s="546"/>
      <c r="ANU810" s="546"/>
      <c r="ANV810" s="546"/>
      <c r="ANW810" s="546"/>
      <c r="ANX810" s="546"/>
      <c r="ANY810" s="89"/>
      <c r="ANZ810" s="89"/>
      <c r="AOA810" s="89"/>
      <c r="AOB810" s="89"/>
      <c r="AOC810" s="89"/>
      <c r="AOD810" s="546"/>
      <c r="AOE810" s="546"/>
      <c r="AOF810" s="89"/>
      <c r="AOG810" s="89"/>
      <c r="AOH810" s="546"/>
      <c r="AOI810" s="546"/>
      <c r="AOJ810" s="89"/>
      <c r="AOK810" s="89"/>
      <c r="AOL810" s="546"/>
      <c r="AOM810" s="546"/>
      <c r="AON810" s="546"/>
      <c r="AOO810" s="546"/>
      <c r="AOP810" s="546"/>
      <c r="AOQ810" s="546"/>
      <c r="AOR810" s="546"/>
      <c r="AOS810" s="89"/>
      <c r="AOT810" s="89"/>
      <c r="AOU810" s="546"/>
      <c r="AOV810" s="546"/>
      <c r="AOW810" s="89"/>
      <c r="AOX810" s="89"/>
      <c r="AOY810" s="546"/>
      <c r="AOZ810" s="546"/>
      <c r="APA810" s="546"/>
      <c r="APB810" s="546"/>
      <c r="APC810" s="546"/>
      <c r="APD810" s="204"/>
      <c r="APE810" s="108"/>
      <c r="APF810" s="546"/>
      <c r="APG810" s="546"/>
      <c r="APH810" s="546"/>
      <c r="API810" s="546"/>
      <c r="APJ810" s="546"/>
      <c r="APK810" s="546"/>
      <c r="APL810" s="546"/>
      <c r="APM810" s="169"/>
      <c r="APN810" s="169"/>
      <c r="APO810" s="169"/>
      <c r="APP810" s="169"/>
      <c r="APQ810" s="169"/>
      <c r="APR810" s="169"/>
      <c r="APS810" s="169"/>
      <c r="APT810" s="169"/>
      <c r="APU810" s="169"/>
      <c r="APV810" s="169"/>
      <c r="APW810" s="169"/>
      <c r="APX810" s="169"/>
      <c r="APY810" s="169"/>
      <c r="APZ810" s="169"/>
      <c r="AQA810" s="169"/>
      <c r="AQB810" s="169"/>
      <c r="AQC810" s="169"/>
      <c r="AQD810" s="169"/>
      <c r="AQE810" s="169"/>
      <c r="AQF810" s="169"/>
      <c r="AQG810" s="169"/>
      <c r="AQH810" s="169"/>
      <c r="AQI810" s="169"/>
      <c r="AQJ810" s="169"/>
      <c r="AQK810" s="169"/>
      <c r="AQL810" s="169"/>
      <c r="AQM810" s="169"/>
      <c r="AQN810" s="169"/>
      <c r="AQO810" s="169"/>
      <c r="AQP810" s="169"/>
      <c r="AQQ810" s="169"/>
      <c r="AQR810" s="169"/>
      <c r="AQS810" s="169"/>
      <c r="AQT810" s="169"/>
      <c r="AQU810" s="169"/>
      <c r="AQV810" s="169"/>
      <c r="AQW810" s="169"/>
      <c r="AQX810" s="169"/>
      <c r="AQY810" s="169"/>
      <c r="AQZ810" s="169"/>
      <c r="ARA810" s="169"/>
      <c r="ARB810" s="169"/>
      <c r="ARC810" s="169"/>
      <c r="ARD810" s="169"/>
      <c r="ARE810" s="546"/>
      <c r="ARF810" s="546"/>
      <c r="ARG810" s="546"/>
      <c r="ARH810" s="546"/>
      <c r="ARI810" s="546"/>
      <c r="ARJ810" s="546"/>
      <c r="ARK810" s="546"/>
      <c r="ARL810" s="546"/>
      <c r="ARM810" s="546"/>
      <c r="ARN810" s="546"/>
      <c r="ARO810" s="546"/>
      <c r="ARP810" s="546"/>
      <c r="ARQ810" s="546"/>
      <c r="ARR810" s="546"/>
      <c r="ARS810" s="546"/>
      <c r="ART810" s="546"/>
      <c r="ARU810" s="546"/>
      <c r="ARV810" s="546"/>
      <c r="ARW810" s="546"/>
      <c r="ARX810" s="546"/>
      <c r="ARY810" s="546"/>
      <c r="ARZ810" s="546"/>
      <c r="ASA810" s="546"/>
      <c r="ASB810" s="546"/>
      <c r="ASC810" s="89"/>
      <c r="ASD810" s="89"/>
      <c r="ASE810" s="89"/>
      <c r="ASF810" s="89"/>
      <c r="ASG810" s="89"/>
      <c r="ASH810" s="546"/>
      <c r="ASI810" s="546"/>
      <c r="ASJ810" s="89"/>
      <c r="ASK810" s="89"/>
      <c r="ASL810" s="546"/>
      <c r="ASM810" s="546"/>
      <c r="ASN810" s="89"/>
      <c r="ASO810" s="89"/>
      <c r="ASP810" s="546"/>
      <c r="ASQ810" s="546"/>
      <c r="ASR810" s="546"/>
      <c r="ASS810" s="546"/>
      <c r="AST810" s="546"/>
      <c r="ASU810" s="546"/>
      <c r="ASV810" s="546"/>
      <c r="ASW810" s="89"/>
      <c r="ASX810" s="89"/>
      <c r="ASY810" s="546"/>
      <c r="ASZ810" s="546"/>
      <c r="ATA810" s="89"/>
      <c r="ATB810" s="89"/>
      <c r="ATC810" s="546"/>
      <c r="ATD810" s="546"/>
      <c r="ATE810" s="546"/>
      <c r="ATF810" s="546"/>
      <c r="ATG810" s="546"/>
      <c r="ATH810" s="204"/>
      <c r="ATI810" s="108"/>
      <c r="ATJ810" s="546"/>
      <c r="ATK810" s="546"/>
      <c r="ATL810" s="546"/>
      <c r="ATM810" s="546"/>
      <c r="ATN810" s="546"/>
      <c r="ATO810" s="546"/>
      <c r="ATP810" s="546"/>
      <c r="ATQ810" s="169"/>
      <c r="ATR810" s="169"/>
      <c r="ATS810" s="169"/>
      <c r="ATT810" s="169"/>
      <c r="ATU810" s="169"/>
      <c r="ATV810" s="169"/>
      <c r="ATW810" s="169"/>
      <c r="ATX810" s="169"/>
      <c r="ATY810" s="169"/>
      <c r="ATZ810" s="169"/>
      <c r="AUA810" s="169"/>
      <c r="AUB810" s="169"/>
      <c r="AUC810" s="169"/>
      <c r="AUD810" s="169"/>
      <c r="AUE810" s="169"/>
      <c r="AUF810" s="169"/>
      <c r="AUG810" s="169"/>
      <c r="AUH810" s="169"/>
      <c r="AUI810" s="169"/>
      <c r="AUJ810" s="169"/>
      <c r="AUK810" s="169"/>
      <c r="AUL810" s="169"/>
      <c r="AUM810" s="169"/>
      <c r="AUN810" s="169"/>
      <c r="AUO810" s="169"/>
      <c r="AUP810" s="169"/>
      <c r="AUQ810" s="169"/>
      <c r="AUR810" s="169"/>
      <c r="AUS810" s="169"/>
      <c r="AUT810" s="169"/>
      <c r="AUU810" s="169"/>
      <c r="AUV810" s="169"/>
      <c r="AUW810" s="169"/>
      <c r="AUX810" s="169"/>
      <c r="AUY810" s="169"/>
      <c r="AUZ810" s="169"/>
      <c r="AVA810" s="169"/>
      <c r="AVB810" s="169"/>
      <c r="AVC810" s="169"/>
      <c r="AVD810" s="169"/>
      <c r="AVE810" s="169"/>
      <c r="AVF810" s="169"/>
      <c r="AVG810" s="169"/>
      <c r="AVH810" s="169"/>
      <c r="AVI810" s="546"/>
      <c r="AVJ810" s="546"/>
      <c r="AVK810" s="546"/>
      <c r="AVL810" s="546"/>
      <c r="AVM810" s="546"/>
      <c r="AVN810" s="546"/>
      <c r="AVO810" s="546"/>
      <c r="AVP810" s="546"/>
      <c r="AVQ810" s="546"/>
      <c r="AVR810" s="546"/>
      <c r="AVS810" s="546"/>
      <c r="AVT810" s="546"/>
      <c r="AVU810" s="546"/>
      <c r="AVV810" s="546"/>
      <c r="AVW810" s="546"/>
      <c r="AVX810" s="546"/>
      <c r="AVY810" s="546"/>
      <c r="AVZ810" s="546"/>
      <c r="AWA810" s="546"/>
      <c r="AWB810" s="546"/>
      <c r="AWC810" s="546"/>
      <c r="AWD810" s="546"/>
      <c r="AWE810" s="546"/>
      <c r="AWF810" s="546"/>
      <c r="AWG810" s="89"/>
      <c r="AWH810" s="89"/>
      <c r="AWI810" s="89"/>
      <c r="AWJ810" s="89"/>
      <c r="AWK810" s="89"/>
      <c r="AWL810" s="546"/>
      <c r="AWM810" s="546"/>
      <c r="AWN810" s="89"/>
      <c r="AWO810" s="89"/>
      <c r="AWP810" s="546"/>
      <c r="AWQ810" s="546"/>
      <c r="AWR810" s="89"/>
      <c r="AWS810" s="89"/>
      <c r="AWT810" s="546"/>
      <c r="AWU810" s="546"/>
      <c r="AWV810" s="546"/>
      <c r="AWW810" s="546"/>
      <c r="AWX810" s="546"/>
      <c r="AWY810" s="546"/>
      <c r="AWZ810" s="546"/>
      <c r="AXA810" s="89"/>
      <c r="AXB810" s="89"/>
      <c r="AXC810" s="546"/>
      <c r="AXD810" s="546"/>
      <c r="AXE810" s="89"/>
      <c r="AXF810" s="89"/>
      <c r="AXG810" s="546"/>
      <c r="AXH810" s="546"/>
      <c r="AXI810" s="546"/>
      <c r="AXJ810" s="546"/>
      <c r="AXK810" s="546"/>
      <c r="AXL810" s="204"/>
      <c r="AXM810" s="108"/>
      <c r="AXN810" s="546"/>
      <c r="AXO810" s="546"/>
      <c r="AXP810" s="546"/>
      <c r="AXQ810" s="546"/>
      <c r="AXR810" s="546"/>
      <c r="AXS810" s="546"/>
      <c r="AXT810" s="546"/>
      <c r="AXU810" s="169"/>
      <c r="AXV810" s="169"/>
      <c r="AXW810" s="169"/>
      <c r="AXX810" s="169"/>
      <c r="AXY810" s="169"/>
      <c r="AXZ810" s="169"/>
      <c r="AYA810" s="169"/>
      <c r="AYB810" s="169"/>
      <c r="AYC810" s="169"/>
      <c r="AYD810" s="169"/>
      <c r="AYE810" s="169"/>
      <c r="AYF810" s="169"/>
      <c r="AYG810" s="169"/>
      <c r="AYH810" s="169"/>
      <c r="AYI810" s="169"/>
      <c r="AYJ810" s="169"/>
      <c r="AYK810" s="169"/>
      <c r="AYL810" s="169"/>
      <c r="AYM810" s="169"/>
      <c r="AYN810" s="169"/>
      <c r="AYO810" s="169"/>
      <c r="AYP810" s="169"/>
      <c r="AYQ810" s="169"/>
      <c r="AYR810" s="169"/>
      <c r="AYS810" s="169"/>
      <c r="AYT810" s="169"/>
      <c r="AYU810" s="169"/>
      <c r="AYV810" s="169"/>
      <c r="AYW810" s="169"/>
      <c r="AYX810" s="169"/>
      <c r="AYY810" s="169"/>
      <c r="AYZ810" s="169"/>
      <c r="AZA810" s="169"/>
      <c r="AZB810" s="169"/>
      <c r="AZC810" s="169"/>
      <c r="AZD810" s="169"/>
      <c r="AZE810" s="169"/>
      <c r="AZF810" s="169"/>
      <c r="AZG810" s="169"/>
      <c r="AZH810" s="169"/>
      <c r="AZI810" s="169"/>
      <c r="AZJ810" s="169"/>
      <c r="AZK810" s="169"/>
      <c r="AZL810" s="169"/>
      <c r="AZM810" s="546"/>
      <c r="AZN810" s="546"/>
      <c r="AZO810" s="546"/>
      <c r="AZP810" s="546"/>
      <c r="AZQ810" s="546"/>
      <c r="AZR810" s="546"/>
      <c r="AZS810" s="546"/>
      <c r="AZT810" s="546"/>
      <c r="AZU810" s="546"/>
      <c r="AZV810" s="546"/>
      <c r="AZW810" s="546"/>
      <c r="AZX810" s="546"/>
      <c r="AZY810" s="546"/>
      <c r="AZZ810" s="546"/>
      <c r="BAA810" s="546"/>
      <c r="BAB810" s="546"/>
      <c r="BAC810" s="546"/>
      <c r="BAD810" s="546"/>
      <c r="BAE810" s="546"/>
      <c r="BAF810" s="546"/>
      <c r="BAG810" s="546"/>
      <c r="BAH810" s="546"/>
      <c r="BAI810" s="546"/>
      <c r="BAJ810" s="546"/>
      <c r="BAK810" s="89"/>
      <c r="BAL810" s="89"/>
      <c r="BAM810" s="89"/>
      <c r="BAN810" s="89"/>
      <c r="BAO810" s="89"/>
      <c r="BAP810" s="546"/>
      <c r="BAQ810" s="546"/>
      <c r="BAR810" s="89"/>
      <c r="BAS810" s="89"/>
      <c r="BAT810" s="546"/>
      <c r="BAU810" s="546"/>
      <c r="BAV810" s="89"/>
      <c r="BAW810" s="89"/>
      <c r="BAX810" s="546"/>
      <c r="BAY810" s="546"/>
      <c r="BAZ810" s="546"/>
      <c r="BBA810" s="546"/>
      <c r="BBB810" s="546"/>
      <c r="BBC810" s="546"/>
      <c r="BBD810" s="546"/>
      <c r="BBE810" s="89"/>
      <c r="BBF810" s="89"/>
      <c r="BBG810" s="546"/>
      <c r="BBH810" s="546"/>
      <c r="BBI810" s="89"/>
      <c r="BBJ810" s="89"/>
      <c r="BBK810" s="546"/>
      <c r="BBL810" s="546"/>
      <c r="BBM810" s="546"/>
      <c r="BBN810" s="546"/>
      <c r="BBO810" s="546"/>
      <c r="BBP810" s="204"/>
      <c r="BBQ810" s="108"/>
      <c r="BBR810" s="546"/>
      <c r="BBS810" s="546"/>
      <c r="BBT810" s="546"/>
      <c r="BBU810" s="546"/>
      <c r="BBV810" s="546"/>
      <c r="BBW810" s="546"/>
      <c r="BBX810" s="546"/>
      <c r="BBY810" s="169"/>
      <c r="BBZ810" s="169"/>
      <c r="BCA810" s="169"/>
      <c r="BCB810" s="169"/>
      <c r="BCC810" s="169"/>
      <c r="BCD810" s="169"/>
      <c r="BCE810" s="169"/>
      <c r="BCF810" s="169"/>
      <c r="BCG810" s="169"/>
      <c r="BCH810" s="169"/>
      <c r="BCI810" s="169"/>
      <c r="BCJ810" s="169"/>
      <c r="BCK810" s="169"/>
      <c r="BCL810" s="169"/>
      <c r="BCM810" s="169"/>
      <c r="BCN810" s="169"/>
      <c r="BCO810" s="169"/>
      <c r="BCP810" s="169"/>
      <c r="BCQ810" s="169"/>
      <c r="BCR810" s="169"/>
      <c r="BCS810" s="169"/>
      <c r="BCT810" s="169"/>
      <c r="BCU810" s="169"/>
      <c r="BCV810" s="169"/>
      <c r="BCW810" s="169"/>
      <c r="BCX810" s="169"/>
      <c r="BCY810" s="169"/>
      <c r="BCZ810" s="169"/>
      <c r="BDA810" s="169"/>
      <c r="BDB810" s="169"/>
      <c r="BDC810" s="169"/>
      <c r="BDD810" s="169"/>
      <c r="BDE810" s="169"/>
      <c r="BDF810" s="169"/>
      <c r="BDG810" s="169"/>
      <c r="BDH810" s="169"/>
      <c r="BDI810" s="169"/>
      <c r="BDJ810" s="169"/>
      <c r="BDK810" s="169"/>
      <c r="BDL810" s="169"/>
      <c r="BDM810" s="169"/>
      <c r="BDN810" s="169"/>
      <c r="BDO810" s="169"/>
      <c r="BDP810" s="169"/>
      <c r="BDQ810" s="546"/>
      <c r="BDR810" s="546"/>
      <c r="BDS810" s="546"/>
      <c r="BDT810" s="546"/>
      <c r="BDU810" s="546"/>
      <c r="BDV810" s="546"/>
      <c r="BDW810" s="546"/>
      <c r="BDX810" s="546"/>
      <c r="BDY810" s="546"/>
      <c r="BDZ810" s="546"/>
      <c r="BEA810" s="546"/>
      <c r="BEB810" s="546"/>
      <c r="BEC810" s="546"/>
      <c r="BED810" s="546"/>
      <c r="BEE810" s="546"/>
      <c r="BEF810" s="546"/>
      <c r="BEG810" s="546"/>
      <c r="BEH810" s="546"/>
      <c r="BEI810" s="546"/>
      <c r="BEJ810" s="546"/>
      <c r="BEK810" s="546"/>
      <c r="BEL810" s="546"/>
      <c r="BEM810" s="546"/>
      <c r="BEN810" s="546"/>
      <c r="BEO810" s="89"/>
      <c r="BEP810" s="89"/>
      <c r="BEQ810" s="89"/>
      <c r="BER810" s="89"/>
      <c r="BES810" s="89"/>
      <c r="BET810" s="546"/>
      <c r="BEU810" s="546"/>
      <c r="BEV810" s="89"/>
      <c r="BEW810" s="89"/>
      <c r="BEX810" s="546"/>
      <c r="BEY810" s="546"/>
      <c r="BEZ810" s="89"/>
      <c r="BFA810" s="89"/>
      <c r="BFB810" s="546"/>
      <c r="BFC810" s="546"/>
      <c r="BFD810" s="546"/>
      <c r="BFE810" s="546"/>
      <c r="BFF810" s="546"/>
      <c r="BFG810" s="546"/>
      <c r="BFH810" s="546"/>
      <c r="BFI810" s="89"/>
      <c r="BFJ810" s="89"/>
      <c r="BFK810" s="546"/>
      <c r="BFL810" s="546"/>
      <c r="BFM810" s="89"/>
      <c r="BFN810" s="89"/>
      <c r="BFO810" s="546"/>
      <c r="BFP810" s="546"/>
      <c r="BFQ810" s="546"/>
      <c r="BFR810" s="546"/>
      <c r="BFS810" s="546"/>
      <c r="BFT810" s="204"/>
      <c r="BFU810" s="108"/>
      <c r="BFV810" s="546"/>
      <c r="BFW810" s="546"/>
      <c r="BFX810" s="546"/>
      <c r="BFY810" s="546"/>
      <c r="BFZ810" s="546"/>
      <c r="BGA810" s="546"/>
      <c r="BGB810" s="546"/>
      <c r="BGC810" s="169"/>
      <c r="BGD810" s="169"/>
      <c r="BGE810" s="169"/>
      <c r="BGF810" s="169"/>
      <c r="BGG810" s="169"/>
      <c r="BGH810" s="169"/>
      <c r="BGI810" s="169"/>
      <c r="BGJ810" s="169"/>
      <c r="BGK810" s="169"/>
      <c r="BGL810" s="169"/>
      <c r="BGM810" s="169"/>
      <c r="BGN810" s="169"/>
      <c r="BGO810" s="169"/>
      <c r="BGP810" s="169"/>
      <c r="BGQ810" s="169"/>
      <c r="BGR810" s="169"/>
      <c r="BGS810" s="169"/>
      <c r="BGT810" s="169"/>
      <c r="BGU810" s="169"/>
      <c r="BGV810" s="169"/>
      <c r="BGW810" s="169"/>
      <c r="BGX810" s="169"/>
      <c r="BGY810" s="169"/>
      <c r="BGZ810" s="169"/>
      <c r="BHA810" s="169"/>
      <c r="BHB810" s="169"/>
      <c r="BHC810" s="169"/>
      <c r="BHD810" s="169"/>
      <c r="BHE810" s="169"/>
      <c r="BHF810" s="169"/>
      <c r="BHG810" s="169"/>
      <c r="BHH810" s="169"/>
      <c r="BHI810" s="169"/>
      <c r="BHJ810" s="169"/>
      <c r="BHK810" s="169"/>
      <c r="BHL810" s="169"/>
      <c r="BHM810" s="169"/>
      <c r="BHN810" s="169"/>
      <c r="BHO810" s="169"/>
      <c r="BHP810" s="169"/>
      <c r="BHQ810" s="169"/>
      <c r="BHR810" s="169"/>
      <c r="BHS810" s="169"/>
      <c r="BHT810" s="169"/>
      <c r="BHU810" s="546"/>
      <c r="BHV810" s="546"/>
      <c r="BHW810" s="546"/>
      <c r="BHX810" s="546"/>
      <c r="BHY810" s="546"/>
      <c r="BHZ810" s="546"/>
      <c r="BIA810" s="546"/>
      <c r="BIB810" s="546"/>
      <c r="BIC810" s="546"/>
      <c r="BID810" s="546"/>
      <c r="BIE810" s="546"/>
      <c r="BIF810" s="546"/>
      <c r="BIG810" s="546"/>
      <c r="BIH810" s="546"/>
      <c r="BII810" s="546"/>
      <c r="BIJ810" s="546"/>
      <c r="BIK810" s="546"/>
      <c r="BIL810" s="546"/>
      <c r="BIM810" s="546"/>
      <c r="BIN810" s="546"/>
      <c r="BIO810" s="546"/>
      <c r="BIP810" s="546"/>
      <c r="BIQ810" s="546"/>
      <c r="BIR810" s="546"/>
      <c r="BIS810" s="89"/>
      <c r="BIT810" s="89"/>
      <c r="BIU810" s="89"/>
      <c r="BIV810" s="89"/>
      <c r="BIW810" s="89"/>
      <c r="BIX810" s="546"/>
      <c r="BIY810" s="546"/>
      <c r="BIZ810" s="89"/>
      <c r="BJA810" s="89"/>
      <c r="BJB810" s="546"/>
      <c r="BJC810" s="546"/>
      <c r="BJD810" s="89"/>
      <c r="BJE810" s="89"/>
      <c r="BJF810" s="546"/>
      <c r="BJG810" s="546"/>
      <c r="BJH810" s="546"/>
      <c r="BJI810" s="546"/>
      <c r="BJJ810" s="546"/>
      <c r="BJK810" s="546"/>
      <c r="BJL810" s="546"/>
      <c r="BJM810" s="89"/>
      <c r="BJN810" s="89"/>
      <c r="BJO810" s="546"/>
      <c r="BJP810" s="546"/>
      <c r="BJQ810" s="89"/>
      <c r="BJR810" s="89"/>
      <c r="BJS810" s="546"/>
      <c r="BJT810" s="546"/>
      <c r="BJU810" s="546"/>
      <c r="BJV810" s="546"/>
      <c r="BJW810" s="546"/>
      <c r="BJX810" s="204"/>
      <c r="BJY810" s="108"/>
      <c r="BJZ810" s="546"/>
      <c r="BKA810" s="546"/>
      <c r="BKB810" s="546"/>
      <c r="BKC810" s="546"/>
      <c r="BKD810" s="546"/>
      <c r="BKE810" s="546"/>
      <c r="BKF810" s="546"/>
      <c r="BKG810" s="169"/>
      <c r="BKH810" s="169"/>
      <c r="BKI810" s="169"/>
      <c r="BKJ810" s="169"/>
      <c r="BKK810" s="169"/>
      <c r="BKL810" s="169"/>
      <c r="BKM810" s="169"/>
      <c r="BKN810" s="169"/>
      <c r="BKO810" s="169"/>
      <c r="BKP810" s="169"/>
      <c r="BKQ810" s="169"/>
      <c r="BKR810" s="169"/>
      <c r="BKS810" s="169"/>
      <c r="BKT810" s="169"/>
      <c r="BKU810" s="169"/>
      <c r="BKV810" s="169"/>
      <c r="BKW810" s="169"/>
      <c r="BKX810" s="169"/>
      <c r="BKY810" s="169"/>
      <c r="BKZ810" s="169"/>
      <c r="BLA810" s="169"/>
      <c r="BLB810" s="169"/>
      <c r="BLC810" s="169"/>
      <c r="BLD810" s="169"/>
      <c r="BLE810" s="169"/>
      <c r="BLF810" s="169"/>
      <c r="BLG810" s="169"/>
      <c r="BLH810" s="169"/>
      <c r="BLI810" s="169"/>
      <c r="BLJ810" s="169"/>
      <c r="BLK810" s="169"/>
      <c r="BLL810" s="169"/>
      <c r="BLM810" s="169"/>
      <c r="BLN810" s="169"/>
      <c r="BLO810" s="169"/>
      <c r="BLP810" s="169"/>
      <c r="BLQ810" s="169"/>
      <c r="BLR810" s="169"/>
      <c r="BLS810" s="169"/>
      <c r="BLT810" s="169"/>
      <c r="BLU810" s="169"/>
      <c r="BLV810" s="169"/>
      <c r="BLW810" s="169"/>
      <c r="BLX810" s="169"/>
      <c r="BLY810" s="546"/>
      <c r="BLZ810" s="546"/>
      <c r="BMA810" s="546"/>
      <c r="BMB810" s="546"/>
      <c r="BMC810" s="546"/>
      <c r="BMD810" s="546"/>
      <c r="BME810" s="546"/>
      <c r="BMF810" s="546"/>
      <c r="BMG810" s="546"/>
      <c r="BMH810" s="546"/>
      <c r="BMI810" s="546"/>
      <c r="BMJ810" s="546"/>
      <c r="BMK810" s="546"/>
      <c r="BML810" s="546"/>
      <c r="BMM810" s="546"/>
      <c r="BMN810" s="546"/>
      <c r="BMO810" s="546"/>
      <c r="BMP810" s="546"/>
      <c r="BMQ810" s="546"/>
      <c r="BMR810" s="546"/>
      <c r="BMS810" s="546"/>
      <c r="BMT810" s="546"/>
      <c r="BMU810" s="546"/>
      <c r="BMV810" s="546"/>
      <c r="BMW810" s="89"/>
      <c r="BMX810" s="89"/>
      <c r="BMY810" s="89"/>
      <c r="BMZ810" s="89"/>
      <c r="BNA810" s="89"/>
      <c r="BNB810" s="546"/>
      <c r="BNC810" s="546"/>
      <c r="BND810" s="89"/>
      <c r="BNE810" s="89"/>
      <c r="BNF810" s="546"/>
      <c r="BNG810" s="546"/>
      <c r="BNH810" s="89"/>
      <c r="BNI810" s="89"/>
      <c r="BNJ810" s="546"/>
      <c r="BNK810" s="546"/>
      <c r="BNL810" s="546"/>
      <c r="BNM810" s="546"/>
      <c r="BNN810" s="546"/>
      <c r="BNO810" s="546"/>
      <c r="BNP810" s="546"/>
      <c r="BNQ810" s="89"/>
      <c r="BNR810" s="89"/>
      <c r="BNS810" s="546"/>
      <c r="BNT810" s="546"/>
      <c r="BNU810" s="89"/>
      <c r="BNV810" s="89"/>
      <c r="BNW810" s="546"/>
      <c r="BNX810" s="546"/>
      <c r="BNY810" s="546"/>
      <c r="BNZ810" s="546"/>
      <c r="BOA810" s="546"/>
      <c r="BOB810" s="204"/>
      <c r="BOC810" s="108"/>
      <c r="BOD810" s="546"/>
      <c r="BOE810" s="546"/>
      <c r="BOF810" s="546"/>
      <c r="BOG810" s="546"/>
      <c r="BOH810" s="546"/>
      <c r="BOI810" s="546"/>
      <c r="BOJ810" s="546"/>
      <c r="BOK810" s="169"/>
      <c r="BOL810" s="169"/>
      <c r="BOM810" s="169"/>
      <c r="BON810" s="169"/>
      <c r="BOO810" s="169"/>
      <c r="BOP810" s="169"/>
      <c r="BOQ810" s="169"/>
      <c r="BOR810" s="169"/>
      <c r="BOS810" s="169"/>
      <c r="BOT810" s="169"/>
      <c r="BOU810" s="169"/>
      <c r="BOV810" s="169"/>
      <c r="BOW810" s="169"/>
      <c r="BOX810" s="169"/>
      <c r="BOY810" s="169"/>
      <c r="BOZ810" s="169"/>
      <c r="BPA810" s="169"/>
      <c r="BPB810" s="169"/>
      <c r="BPC810" s="169"/>
      <c r="BPD810" s="169"/>
      <c r="BPE810" s="169"/>
      <c r="BPF810" s="169"/>
      <c r="BPG810" s="169"/>
      <c r="BPH810" s="169"/>
      <c r="BPI810" s="169"/>
      <c r="BPJ810" s="169"/>
      <c r="BPK810" s="169"/>
      <c r="BPL810" s="169"/>
      <c r="BPM810" s="169"/>
      <c r="BPN810" s="169"/>
      <c r="BPO810" s="169"/>
      <c r="BPP810" s="169"/>
      <c r="BPQ810" s="169"/>
      <c r="BPR810" s="169"/>
      <c r="BPS810" s="169"/>
      <c r="BPT810" s="169"/>
      <c r="BPU810" s="169"/>
      <c r="BPV810" s="169"/>
      <c r="BPW810" s="169"/>
      <c r="BPX810" s="169"/>
      <c r="BPY810" s="169"/>
      <c r="BPZ810" s="169"/>
      <c r="BQA810" s="169"/>
      <c r="BQB810" s="169"/>
      <c r="BQC810" s="546"/>
      <c r="BQD810" s="546"/>
      <c r="BQE810" s="546"/>
      <c r="BQF810" s="546"/>
      <c r="BQG810" s="546"/>
      <c r="BQH810" s="546"/>
      <c r="BQI810" s="546"/>
      <c r="BQJ810" s="546"/>
      <c r="BQK810" s="546"/>
      <c r="BQL810" s="546"/>
      <c r="BQM810" s="546"/>
      <c r="BQN810" s="546"/>
      <c r="BQO810" s="546"/>
      <c r="BQP810" s="546"/>
      <c r="BQQ810" s="546"/>
      <c r="BQR810" s="546"/>
      <c r="BQS810" s="546"/>
      <c r="BQT810" s="546"/>
      <c r="BQU810" s="546"/>
      <c r="BQV810" s="546"/>
      <c r="BQW810" s="546"/>
      <c r="BQX810" s="546"/>
      <c r="BQY810" s="546"/>
      <c r="BQZ810" s="546"/>
      <c r="BRA810" s="89"/>
      <c r="BRB810" s="89"/>
      <c r="BRC810" s="89"/>
      <c r="BRD810" s="89"/>
      <c r="BRE810" s="89"/>
      <c r="BRF810" s="546"/>
      <c r="BRG810" s="546"/>
      <c r="BRH810" s="89"/>
      <c r="BRI810" s="89"/>
      <c r="BRJ810" s="546"/>
      <c r="BRK810" s="546"/>
      <c r="BRL810" s="89"/>
      <c r="BRM810" s="89"/>
      <c r="BRN810" s="546"/>
      <c r="BRO810" s="546"/>
      <c r="BRP810" s="546"/>
      <c r="BRQ810" s="546"/>
      <c r="BRR810" s="546"/>
      <c r="BRS810" s="546"/>
      <c r="BRT810" s="546"/>
      <c r="BRU810" s="89"/>
      <c r="BRV810" s="89"/>
      <c r="BRW810" s="546"/>
      <c r="BRX810" s="546"/>
      <c r="BRY810" s="89"/>
      <c r="BRZ810" s="89"/>
      <c r="BSA810" s="546"/>
      <c r="BSB810" s="546"/>
      <c r="BSC810" s="546"/>
      <c r="BSD810" s="546"/>
      <c r="BSE810" s="546"/>
      <c r="BSF810" s="204"/>
      <c r="BSG810" s="108"/>
      <c r="BSH810" s="546"/>
      <c r="BSI810" s="546"/>
      <c r="BSJ810" s="546"/>
      <c r="BSK810" s="546"/>
      <c r="BSL810" s="546"/>
      <c r="BSM810" s="546"/>
      <c r="BSN810" s="546"/>
      <c r="BSO810" s="169"/>
      <c r="BSP810" s="169"/>
      <c r="BSQ810" s="169"/>
      <c r="BSR810" s="169"/>
      <c r="BSS810" s="169"/>
      <c r="BST810" s="169"/>
      <c r="BSU810" s="169"/>
      <c r="BSV810" s="169"/>
      <c r="BSW810" s="169"/>
      <c r="BSX810" s="169"/>
      <c r="BSY810" s="169"/>
      <c r="BSZ810" s="169"/>
      <c r="BTA810" s="169"/>
      <c r="BTB810" s="169"/>
      <c r="BTC810" s="169"/>
      <c r="BTD810" s="169"/>
      <c r="BTE810" s="169"/>
      <c r="BTF810" s="169"/>
      <c r="BTG810" s="169"/>
      <c r="BTH810" s="169"/>
      <c r="BTI810" s="169"/>
      <c r="BTJ810" s="169"/>
      <c r="BTK810" s="169"/>
      <c r="BTL810" s="169"/>
      <c r="BTM810" s="169"/>
      <c r="BTN810" s="169"/>
      <c r="BTO810" s="169"/>
      <c r="BTP810" s="169"/>
      <c r="BTQ810" s="169"/>
      <c r="BTR810" s="169"/>
      <c r="BTS810" s="169"/>
      <c r="BTT810" s="169"/>
      <c r="BTU810" s="169"/>
      <c r="BTV810" s="169"/>
      <c r="BTW810" s="169"/>
      <c r="BTX810" s="169"/>
      <c r="BTY810" s="169"/>
      <c r="BTZ810" s="169"/>
      <c r="BUA810" s="169"/>
      <c r="BUB810" s="169"/>
      <c r="BUC810" s="169"/>
      <c r="BUD810" s="169"/>
      <c r="BUE810" s="169"/>
      <c r="BUF810" s="169"/>
      <c r="BUG810" s="546"/>
      <c r="BUH810" s="546"/>
      <c r="BUI810" s="546"/>
      <c r="BUJ810" s="546"/>
      <c r="BUK810" s="546"/>
      <c r="BUL810" s="546"/>
      <c r="BUM810" s="546"/>
      <c r="BUN810" s="546"/>
      <c r="BUO810" s="546"/>
      <c r="BUP810" s="546"/>
      <c r="BUQ810" s="546"/>
      <c r="BUR810" s="546"/>
      <c r="BUS810" s="546"/>
      <c r="BUT810" s="546"/>
      <c r="BUU810" s="546"/>
      <c r="BUV810" s="546"/>
      <c r="BUW810" s="546"/>
      <c r="BUX810" s="546"/>
      <c r="BUY810" s="546"/>
      <c r="BUZ810" s="546"/>
      <c r="BVA810" s="546"/>
      <c r="BVB810" s="546"/>
      <c r="BVC810" s="546"/>
      <c r="BVD810" s="546"/>
      <c r="BVE810" s="89"/>
      <c r="BVF810" s="89"/>
      <c r="BVG810" s="89"/>
      <c r="BVH810" s="89"/>
      <c r="BVI810" s="89"/>
      <c r="BVJ810" s="546"/>
      <c r="BVK810" s="546"/>
      <c r="BVL810" s="89"/>
      <c r="BVM810" s="89"/>
      <c r="BVN810" s="546"/>
      <c r="BVO810" s="546"/>
      <c r="BVP810" s="89"/>
      <c r="BVQ810" s="89"/>
      <c r="BVR810" s="546"/>
      <c r="BVS810" s="546"/>
      <c r="BVT810" s="546"/>
      <c r="BVU810" s="546"/>
      <c r="BVV810" s="546"/>
      <c r="BVW810" s="546"/>
      <c r="BVX810" s="546"/>
      <c r="BVY810" s="89"/>
      <c r="BVZ810" s="89"/>
      <c r="BWA810" s="546"/>
      <c r="BWB810" s="546"/>
      <c r="BWC810" s="89"/>
      <c r="BWD810" s="89"/>
      <c r="BWE810" s="546"/>
      <c r="BWF810" s="546"/>
      <c r="BWG810" s="546"/>
      <c r="BWH810" s="546"/>
      <c r="BWI810" s="546"/>
      <c r="BWJ810" s="204"/>
      <c r="BWK810" s="108"/>
      <c r="BWL810" s="546"/>
      <c r="BWM810" s="546"/>
      <c r="BWN810" s="546"/>
      <c r="BWO810" s="546"/>
      <c r="BWP810" s="546"/>
      <c r="BWQ810" s="546"/>
      <c r="BWR810" s="546"/>
      <c r="BWS810" s="169"/>
      <c r="BWT810" s="169"/>
      <c r="BWU810" s="169"/>
      <c r="BWV810" s="169"/>
      <c r="BWW810" s="169"/>
      <c r="BWX810" s="169"/>
      <c r="BWY810" s="169"/>
      <c r="BWZ810" s="169"/>
      <c r="BXA810" s="169"/>
      <c r="BXB810" s="169"/>
      <c r="BXC810" s="169"/>
      <c r="BXD810" s="169"/>
      <c r="BXE810" s="169"/>
      <c r="BXF810" s="169"/>
      <c r="BXG810" s="169"/>
      <c r="BXH810" s="169"/>
      <c r="BXI810" s="169"/>
      <c r="BXJ810" s="169"/>
      <c r="BXK810" s="169"/>
      <c r="BXL810" s="169"/>
      <c r="BXM810" s="169"/>
      <c r="BXN810" s="169"/>
      <c r="BXO810" s="169"/>
      <c r="BXP810" s="169"/>
      <c r="BXQ810" s="169"/>
      <c r="BXR810" s="169"/>
      <c r="BXS810" s="169"/>
      <c r="BXT810" s="169"/>
      <c r="BXU810" s="169"/>
      <c r="BXV810" s="169"/>
      <c r="BXW810" s="169"/>
      <c r="BXX810" s="169"/>
      <c r="BXY810" s="169"/>
      <c r="BXZ810" s="169"/>
      <c r="BYA810" s="169"/>
      <c r="BYB810" s="169"/>
      <c r="BYC810" s="169"/>
      <c r="BYD810" s="169"/>
      <c r="BYE810" s="169"/>
      <c r="BYF810" s="169"/>
      <c r="BYG810" s="169"/>
      <c r="BYH810" s="169"/>
      <c r="BYI810" s="169"/>
      <c r="BYJ810" s="169"/>
      <c r="BYK810" s="546"/>
      <c r="BYL810" s="546"/>
      <c r="BYM810" s="546"/>
      <c r="BYN810" s="546"/>
      <c r="BYO810" s="546"/>
      <c r="BYP810" s="546"/>
      <c r="BYQ810" s="546"/>
      <c r="BYR810" s="546"/>
      <c r="BYS810" s="546"/>
      <c r="BYT810" s="546"/>
      <c r="BYU810" s="546"/>
      <c r="BYV810" s="546"/>
      <c r="BYW810" s="546"/>
      <c r="BYX810" s="546"/>
      <c r="BYY810" s="546"/>
      <c r="BYZ810" s="546"/>
      <c r="BZA810" s="546"/>
      <c r="BZB810" s="546"/>
      <c r="BZC810" s="546"/>
      <c r="BZD810" s="546"/>
      <c r="BZE810" s="546"/>
      <c r="BZF810" s="546"/>
      <c r="BZG810" s="546"/>
      <c r="BZH810" s="546"/>
      <c r="BZI810" s="89"/>
      <c r="BZJ810" s="89"/>
      <c r="BZK810" s="89"/>
      <c r="BZL810" s="89"/>
      <c r="BZM810" s="89"/>
      <c r="BZN810" s="546"/>
      <c r="BZO810" s="546"/>
      <c r="BZP810" s="89"/>
      <c r="BZQ810" s="89"/>
      <c r="BZR810" s="546"/>
      <c r="BZS810" s="546"/>
      <c r="BZT810" s="89"/>
      <c r="BZU810" s="89"/>
      <c r="BZV810" s="546"/>
      <c r="BZW810" s="546"/>
      <c r="BZX810" s="546"/>
      <c r="BZY810" s="546"/>
      <c r="BZZ810" s="546"/>
      <c r="CAA810" s="546"/>
      <c r="CAB810" s="546"/>
      <c r="CAC810" s="89"/>
      <c r="CAD810" s="89"/>
      <c r="CAE810" s="546"/>
      <c r="CAF810" s="546"/>
      <c r="CAG810" s="89"/>
      <c r="CAH810" s="89"/>
      <c r="CAI810" s="546"/>
      <c r="CAJ810" s="546"/>
      <c r="CAK810" s="546"/>
      <c r="CAL810" s="546"/>
      <c r="CAM810" s="546"/>
      <c r="CAN810" s="204"/>
      <c r="CAO810" s="108"/>
      <c r="CAP810" s="546"/>
      <c r="CAQ810" s="546"/>
      <c r="CAR810" s="546"/>
      <c r="CAS810" s="546"/>
      <c r="CAT810" s="546"/>
      <c r="CAU810" s="546"/>
      <c r="CAV810" s="546"/>
      <c r="CAW810" s="169"/>
      <c r="CAX810" s="169"/>
      <c r="CAY810" s="169"/>
      <c r="CAZ810" s="169"/>
      <c r="CBA810" s="169"/>
      <c r="CBB810" s="169"/>
      <c r="CBC810" s="169"/>
      <c r="CBD810" s="169"/>
      <c r="CBE810" s="169"/>
      <c r="CBF810" s="169"/>
      <c r="CBG810" s="169"/>
      <c r="CBH810" s="169"/>
      <c r="CBI810" s="169"/>
      <c r="CBJ810" s="169"/>
      <c r="CBK810" s="169"/>
      <c r="CBL810" s="169"/>
      <c r="CBM810" s="169"/>
      <c r="CBN810" s="169"/>
      <c r="CBO810" s="169"/>
      <c r="CBP810" s="169"/>
      <c r="CBQ810" s="169"/>
      <c r="CBR810" s="169"/>
      <c r="CBS810" s="169"/>
      <c r="CBT810" s="169"/>
      <c r="CBU810" s="169"/>
      <c r="CBV810" s="169"/>
      <c r="CBW810" s="169"/>
      <c r="CBX810" s="169"/>
      <c r="CBY810" s="169"/>
      <c r="CBZ810" s="169"/>
      <c r="CCA810" s="169"/>
      <c r="CCB810" s="169"/>
      <c r="CCC810" s="169"/>
      <c r="CCD810" s="169"/>
      <c r="CCE810" s="169"/>
      <c r="CCF810" s="169"/>
      <c r="CCG810" s="169"/>
      <c r="CCH810" s="169"/>
      <c r="CCI810" s="169"/>
      <c r="CCJ810" s="169"/>
      <c r="CCK810" s="169"/>
      <c r="CCL810" s="169"/>
      <c r="CCM810" s="169"/>
      <c r="CCN810" s="169"/>
      <c r="CCO810" s="546"/>
      <c r="CCP810" s="546"/>
      <c r="CCQ810" s="546"/>
      <c r="CCR810" s="546"/>
      <c r="CCS810" s="546"/>
      <c r="CCT810" s="546"/>
      <c r="CCU810" s="546"/>
      <c r="CCV810" s="546"/>
      <c r="CCW810" s="546"/>
      <c r="CCX810" s="546"/>
      <c r="CCY810" s="546"/>
      <c r="CCZ810" s="546"/>
      <c r="CDA810" s="546"/>
      <c r="CDB810" s="546"/>
      <c r="CDC810" s="546"/>
      <c r="CDD810" s="546"/>
      <c r="CDE810" s="546"/>
      <c r="CDF810" s="546"/>
      <c r="CDG810" s="546"/>
      <c r="CDH810" s="546"/>
      <c r="CDI810" s="546"/>
      <c r="CDJ810" s="546"/>
      <c r="CDK810" s="546"/>
      <c r="CDL810" s="546"/>
      <c r="CDM810" s="89"/>
      <c r="CDN810" s="89"/>
      <c r="CDO810" s="89"/>
      <c r="CDP810" s="89"/>
      <c r="CDQ810" s="89"/>
      <c r="CDR810" s="546"/>
      <c r="CDS810" s="546"/>
      <c r="CDT810" s="89"/>
      <c r="CDU810" s="89"/>
      <c r="CDV810" s="546"/>
      <c r="CDW810" s="546"/>
      <c r="CDX810" s="89"/>
      <c r="CDY810" s="89"/>
      <c r="CDZ810" s="546"/>
      <c r="CEA810" s="546"/>
      <c r="CEB810" s="546"/>
      <c r="CEC810" s="546"/>
      <c r="CED810" s="546"/>
      <c r="CEE810" s="546"/>
      <c r="CEF810" s="546"/>
      <c r="CEG810" s="89"/>
      <c r="CEH810" s="89"/>
      <c r="CEI810" s="546"/>
      <c r="CEJ810" s="546"/>
      <c r="CEK810" s="89"/>
      <c r="CEL810" s="89"/>
      <c r="CEM810" s="546"/>
      <c r="CEN810" s="546"/>
      <c r="CEO810" s="546"/>
      <c r="CEP810" s="546"/>
      <c r="CEQ810" s="546"/>
      <c r="CER810" s="204"/>
      <c r="CES810" s="108"/>
      <c r="CET810" s="546"/>
      <c r="CEU810" s="546"/>
      <c r="CEV810" s="546"/>
      <c r="CEW810" s="546"/>
      <c r="CEX810" s="546"/>
      <c r="CEY810" s="546"/>
      <c r="CEZ810" s="546"/>
      <c r="CFA810" s="169"/>
      <c r="CFB810" s="169"/>
      <c r="CFC810" s="169"/>
      <c r="CFD810" s="169"/>
      <c r="CFE810" s="169"/>
      <c r="CFF810" s="169"/>
      <c r="CFG810" s="169"/>
      <c r="CFH810" s="169"/>
      <c r="CFI810" s="169"/>
      <c r="CFJ810" s="169"/>
      <c r="CFK810" s="169"/>
      <c r="CFL810" s="169"/>
      <c r="CFM810" s="169"/>
      <c r="CFN810" s="169"/>
      <c r="CFO810" s="169"/>
      <c r="CFP810" s="169"/>
      <c r="CFQ810" s="169"/>
      <c r="CFR810" s="169"/>
      <c r="CFS810" s="169"/>
      <c r="CFT810" s="169"/>
      <c r="CFU810" s="169"/>
      <c r="CFV810" s="169"/>
      <c r="CFW810" s="169"/>
      <c r="CFX810" s="169"/>
      <c r="CFY810" s="169"/>
      <c r="CFZ810" s="169"/>
      <c r="CGA810" s="169"/>
      <c r="CGB810" s="169"/>
      <c r="CGC810" s="169"/>
      <c r="CGD810" s="169"/>
      <c r="CGE810" s="169"/>
      <c r="CGF810" s="169"/>
      <c r="CGG810" s="169"/>
      <c r="CGH810" s="169"/>
      <c r="CGI810" s="169"/>
      <c r="CGJ810" s="169"/>
      <c r="CGK810" s="169"/>
      <c r="CGL810" s="169"/>
      <c r="CGM810" s="169"/>
      <c r="CGN810" s="169"/>
      <c r="CGO810" s="169"/>
      <c r="CGP810" s="169"/>
      <c r="CGQ810" s="169"/>
      <c r="CGR810" s="169"/>
      <c r="CGS810" s="546"/>
      <c r="CGT810" s="546"/>
      <c r="CGU810" s="546"/>
      <c r="CGV810" s="546"/>
      <c r="CGW810" s="546"/>
      <c r="CGX810" s="546"/>
      <c r="CGY810" s="546"/>
      <c r="CGZ810" s="546"/>
      <c r="CHA810" s="546"/>
      <c r="CHB810" s="546"/>
      <c r="CHC810" s="546"/>
      <c r="CHD810" s="546"/>
      <c r="CHE810" s="546"/>
      <c r="CHF810" s="546"/>
      <c r="CHG810" s="546"/>
      <c r="CHH810" s="546"/>
      <c r="CHI810" s="546"/>
      <c r="CHJ810" s="546"/>
      <c r="CHK810" s="546"/>
      <c r="CHL810" s="546"/>
      <c r="CHM810" s="546"/>
      <c r="CHN810" s="546"/>
      <c r="CHO810" s="546"/>
      <c r="CHP810" s="546"/>
      <c r="CHQ810" s="89"/>
      <c r="CHR810" s="89"/>
      <c r="CHS810" s="89"/>
      <c r="CHT810" s="89"/>
      <c r="CHU810" s="89"/>
      <c r="CHV810" s="546"/>
      <c r="CHW810" s="546"/>
      <c r="CHX810" s="89"/>
      <c r="CHY810" s="89"/>
      <c r="CHZ810" s="546"/>
      <c r="CIA810" s="546"/>
      <c r="CIB810" s="89"/>
      <c r="CIC810" s="89"/>
      <c r="CID810" s="546"/>
      <c r="CIE810" s="546"/>
      <c r="CIF810" s="546"/>
      <c r="CIG810" s="546"/>
      <c r="CIH810" s="546"/>
      <c r="CII810" s="546"/>
      <c r="CIJ810" s="546"/>
      <c r="CIK810" s="89"/>
      <c r="CIL810" s="89"/>
      <c r="CIM810" s="546"/>
      <c r="CIN810" s="546"/>
      <c r="CIO810" s="89"/>
      <c r="CIP810" s="89"/>
      <c r="CIQ810" s="546"/>
      <c r="CIR810" s="546"/>
      <c r="CIS810" s="546"/>
      <c r="CIT810" s="546"/>
      <c r="CIU810" s="546"/>
      <c r="CIV810" s="204"/>
      <c r="CIW810" s="108"/>
      <c r="CIX810" s="546"/>
      <c r="CIY810" s="546"/>
      <c r="CIZ810" s="546"/>
      <c r="CJA810" s="546"/>
      <c r="CJB810" s="546"/>
      <c r="CJC810" s="546"/>
      <c r="CJD810" s="546"/>
      <c r="CJE810" s="169"/>
      <c r="CJF810" s="169"/>
      <c r="CJG810" s="169"/>
      <c r="CJH810" s="169"/>
      <c r="CJI810" s="169"/>
      <c r="CJJ810" s="169"/>
      <c r="CJK810" s="169"/>
      <c r="CJL810" s="169"/>
      <c r="CJM810" s="169"/>
      <c r="CJN810" s="169"/>
      <c r="CJO810" s="169"/>
      <c r="CJP810" s="169"/>
      <c r="CJQ810" s="169"/>
      <c r="CJR810" s="169"/>
      <c r="CJS810" s="169"/>
      <c r="CJT810" s="169"/>
      <c r="CJU810" s="169"/>
      <c r="CJV810" s="169"/>
      <c r="CJW810" s="169"/>
      <c r="CJX810" s="169"/>
      <c r="CJY810" s="169"/>
      <c r="CJZ810" s="169"/>
      <c r="CKA810" s="169"/>
      <c r="CKB810" s="169"/>
      <c r="CKC810" s="169"/>
      <c r="CKD810" s="169"/>
      <c r="CKE810" s="169"/>
      <c r="CKF810" s="169"/>
      <c r="CKG810" s="169"/>
      <c r="CKH810" s="169"/>
      <c r="CKI810" s="169"/>
      <c r="CKJ810" s="169"/>
      <c r="CKK810" s="169"/>
      <c r="CKL810" s="169"/>
      <c r="CKM810" s="169"/>
      <c r="CKN810" s="169"/>
      <c r="CKO810" s="169"/>
      <c r="CKP810" s="169"/>
      <c r="CKQ810" s="169"/>
      <c r="CKR810" s="169"/>
      <c r="CKS810" s="169"/>
      <c r="CKT810" s="169"/>
      <c r="CKU810" s="169"/>
      <c r="CKV810" s="169"/>
      <c r="CKW810" s="546"/>
      <c r="CKX810" s="546"/>
      <c r="CKY810" s="546"/>
      <c r="CKZ810" s="546"/>
      <c r="CLA810" s="546"/>
      <c r="CLB810" s="546"/>
      <c r="CLC810" s="546"/>
      <c r="CLD810" s="546"/>
      <c r="CLE810" s="546"/>
      <c r="CLF810" s="546"/>
      <c r="CLG810" s="546"/>
      <c r="CLH810" s="546"/>
      <c r="CLI810" s="546"/>
      <c r="CLJ810" s="546"/>
      <c r="CLK810" s="546"/>
      <c r="CLL810" s="546"/>
      <c r="CLM810" s="546"/>
      <c r="CLN810" s="546"/>
      <c r="CLO810" s="546"/>
      <c r="CLP810" s="546"/>
      <c r="CLQ810" s="546"/>
      <c r="CLR810" s="546"/>
      <c r="CLS810" s="546"/>
      <c r="CLT810" s="546"/>
      <c r="CLU810" s="89"/>
      <c r="CLV810" s="89"/>
      <c r="CLW810" s="89"/>
      <c r="CLX810" s="89"/>
      <c r="CLY810" s="89"/>
      <c r="CLZ810" s="546"/>
      <c r="CMA810" s="546"/>
      <c r="CMB810" s="89"/>
      <c r="CMC810" s="89"/>
      <c r="CMD810" s="546"/>
      <c r="CME810" s="546"/>
      <c r="CMF810" s="89"/>
      <c r="CMG810" s="89"/>
      <c r="CMH810" s="546"/>
      <c r="CMI810" s="546"/>
      <c r="CMJ810" s="546"/>
      <c r="CMK810" s="546"/>
      <c r="CML810" s="546"/>
      <c r="CMM810" s="546"/>
      <c r="CMN810" s="546"/>
      <c r="CMO810" s="89"/>
      <c r="CMP810" s="89"/>
      <c r="CMQ810" s="546"/>
      <c r="CMR810" s="546"/>
      <c r="CMS810" s="89"/>
      <c r="CMT810" s="89"/>
      <c r="CMU810" s="546"/>
      <c r="CMV810" s="546"/>
      <c r="CMW810" s="546"/>
      <c r="CMX810" s="546"/>
      <c r="CMY810" s="546"/>
      <c r="CMZ810" s="204"/>
      <c r="CNA810" s="108"/>
      <c r="CNB810" s="546"/>
      <c r="CNC810" s="546"/>
      <c r="CND810" s="546"/>
      <c r="CNE810" s="546"/>
      <c r="CNF810" s="546"/>
      <c r="CNG810" s="546"/>
      <c r="CNH810" s="546"/>
      <c r="CNI810" s="169"/>
      <c r="CNJ810" s="169"/>
      <c r="CNK810" s="169"/>
      <c r="CNL810" s="169"/>
      <c r="CNM810" s="169"/>
      <c r="CNN810" s="169"/>
      <c r="CNO810" s="169"/>
      <c r="CNP810" s="169"/>
      <c r="CNQ810" s="169"/>
      <c r="CNR810" s="169"/>
      <c r="CNS810" s="169"/>
      <c r="CNT810" s="169"/>
      <c r="CNU810" s="169"/>
      <c r="CNV810" s="169"/>
      <c r="CNW810" s="169"/>
      <c r="CNX810" s="169"/>
      <c r="CNY810" s="169"/>
      <c r="CNZ810" s="169"/>
      <c r="COA810" s="169"/>
      <c r="COB810" s="169"/>
      <c r="COC810" s="169"/>
      <c r="COD810" s="169"/>
      <c r="COE810" s="169"/>
      <c r="COF810" s="169"/>
      <c r="COG810" s="169"/>
      <c r="COH810" s="169"/>
      <c r="COI810" s="169"/>
      <c r="COJ810" s="169"/>
      <c r="COK810" s="169"/>
      <c r="COL810" s="169"/>
      <c r="COM810" s="169"/>
      <c r="CON810" s="169"/>
      <c r="COO810" s="169"/>
      <c r="COP810" s="169"/>
      <c r="COQ810" s="169"/>
      <c r="COR810" s="169"/>
      <c r="COS810" s="169"/>
      <c r="COT810" s="169"/>
      <c r="COU810" s="169"/>
      <c r="COV810" s="169"/>
      <c r="COW810" s="169"/>
      <c r="COX810" s="169"/>
      <c r="COY810" s="169"/>
      <c r="COZ810" s="169"/>
      <c r="CPA810" s="546"/>
      <c r="CPB810" s="546"/>
      <c r="CPC810" s="546"/>
      <c r="CPD810" s="546"/>
      <c r="CPE810" s="546"/>
      <c r="CPF810" s="546"/>
      <c r="CPG810" s="546"/>
      <c r="CPH810" s="546"/>
      <c r="CPI810" s="546"/>
      <c r="CPJ810" s="546"/>
      <c r="CPK810" s="546"/>
      <c r="CPL810" s="546"/>
      <c r="CPM810" s="546"/>
      <c r="CPN810" s="546"/>
      <c r="CPO810" s="546"/>
      <c r="CPP810" s="546"/>
      <c r="CPQ810" s="546"/>
      <c r="CPR810" s="546"/>
      <c r="CPS810" s="546"/>
      <c r="CPT810" s="546"/>
      <c r="CPU810" s="546"/>
      <c r="CPV810" s="546"/>
      <c r="CPW810" s="546"/>
      <c r="CPX810" s="546"/>
      <c r="CPY810" s="89"/>
      <c r="CPZ810" s="89"/>
      <c r="CQA810" s="89"/>
      <c r="CQB810" s="89"/>
      <c r="CQC810" s="89"/>
      <c r="CQD810" s="546"/>
      <c r="CQE810" s="546"/>
      <c r="CQF810" s="89"/>
      <c r="CQG810" s="89"/>
      <c r="CQH810" s="546"/>
      <c r="CQI810" s="546"/>
      <c r="CQJ810" s="89"/>
      <c r="CQK810" s="89"/>
      <c r="CQL810" s="546"/>
      <c r="CQM810" s="546"/>
      <c r="CQN810" s="546"/>
      <c r="CQO810" s="546"/>
      <c r="CQP810" s="546"/>
      <c r="CQQ810" s="546"/>
      <c r="CQR810" s="546"/>
      <c r="CQS810" s="89"/>
      <c r="CQT810" s="89"/>
      <c r="CQU810" s="546"/>
      <c r="CQV810" s="546"/>
      <c r="CQW810" s="89"/>
      <c r="CQX810" s="89"/>
      <c r="CQY810" s="546"/>
      <c r="CQZ810" s="546"/>
      <c r="CRA810" s="546"/>
      <c r="CRB810" s="546"/>
      <c r="CRC810" s="546"/>
      <c r="CRD810" s="204"/>
      <c r="CRE810" s="108"/>
      <c r="CRF810" s="546"/>
      <c r="CRG810" s="546"/>
      <c r="CRH810" s="546"/>
      <c r="CRI810" s="546"/>
      <c r="CRJ810" s="546"/>
      <c r="CRK810" s="546"/>
      <c r="CRL810" s="546"/>
      <c r="CRM810" s="169"/>
      <c r="CRN810" s="169"/>
      <c r="CRO810" s="169"/>
      <c r="CRP810" s="169"/>
      <c r="CRQ810" s="169"/>
      <c r="CRR810" s="169"/>
      <c r="CRS810" s="169"/>
      <c r="CRT810" s="169"/>
      <c r="CRU810" s="169"/>
      <c r="CRV810" s="169"/>
      <c r="CRW810" s="169"/>
      <c r="CRX810" s="169"/>
      <c r="CRY810" s="169"/>
      <c r="CRZ810" s="169"/>
      <c r="CSA810" s="169"/>
      <c r="CSB810" s="169"/>
      <c r="CSC810" s="169"/>
      <c r="CSD810" s="169"/>
      <c r="CSE810" s="169"/>
      <c r="CSF810" s="169"/>
      <c r="CSG810" s="169"/>
      <c r="CSH810" s="169"/>
      <c r="CSI810" s="169"/>
      <c r="CSJ810" s="169"/>
      <c r="CSK810" s="169"/>
      <c r="CSL810" s="169"/>
      <c r="CSM810" s="169"/>
      <c r="CSN810" s="169"/>
      <c r="CSO810" s="169"/>
      <c r="CSP810" s="169"/>
      <c r="CSQ810" s="169"/>
      <c r="CSR810" s="169"/>
      <c r="CSS810" s="169"/>
      <c r="CST810" s="169"/>
      <c r="CSU810" s="169"/>
      <c r="CSV810" s="169"/>
      <c r="CSW810" s="169"/>
      <c r="CSX810" s="169"/>
      <c r="CSY810" s="169"/>
      <c r="CSZ810" s="169"/>
      <c r="CTA810" s="169"/>
      <c r="CTB810" s="169"/>
      <c r="CTC810" s="169"/>
      <c r="CTD810" s="169"/>
      <c r="CTE810" s="546"/>
      <c r="CTF810" s="546"/>
      <c r="CTG810" s="546"/>
      <c r="CTH810" s="546"/>
      <c r="CTI810" s="546"/>
      <c r="CTJ810" s="546"/>
      <c r="CTK810" s="546"/>
      <c r="CTL810" s="546"/>
      <c r="CTM810" s="546"/>
      <c r="CTN810" s="546"/>
      <c r="CTO810" s="546"/>
      <c r="CTP810" s="546"/>
      <c r="CTQ810" s="546"/>
      <c r="CTR810" s="546"/>
      <c r="CTS810" s="546"/>
      <c r="CTT810" s="546"/>
      <c r="CTU810" s="546"/>
      <c r="CTV810" s="546"/>
      <c r="CTW810" s="546"/>
      <c r="CTX810" s="546"/>
      <c r="CTY810" s="546"/>
      <c r="CTZ810" s="546"/>
      <c r="CUA810" s="546"/>
      <c r="CUB810" s="546"/>
      <c r="CUC810" s="89"/>
      <c r="CUD810" s="89"/>
      <c r="CUE810" s="89"/>
      <c r="CUF810" s="89"/>
      <c r="CUG810" s="89"/>
      <c r="CUH810" s="546"/>
      <c r="CUI810" s="546"/>
      <c r="CUJ810" s="89"/>
      <c r="CUK810" s="89"/>
      <c r="CUL810" s="546"/>
      <c r="CUM810" s="546"/>
      <c r="CUN810" s="89"/>
      <c r="CUO810" s="89"/>
      <c r="CUP810" s="546"/>
      <c r="CUQ810" s="546"/>
      <c r="CUR810" s="546"/>
      <c r="CUS810" s="546"/>
      <c r="CUT810" s="546"/>
      <c r="CUU810" s="546"/>
      <c r="CUV810" s="546"/>
      <c r="CUW810" s="89"/>
      <c r="CUX810" s="89"/>
      <c r="CUY810" s="546"/>
      <c r="CUZ810" s="546"/>
      <c r="CVA810" s="89"/>
      <c r="CVB810" s="89"/>
      <c r="CVC810" s="546"/>
      <c r="CVD810" s="546"/>
      <c r="CVE810" s="546"/>
      <c r="CVF810" s="546"/>
      <c r="CVG810" s="546"/>
      <c r="CVH810" s="204"/>
      <c r="CVI810" s="108"/>
      <c r="CVJ810" s="546"/>
      <c r="CVK810" s="546"/>
      <c r="CVL810" s="546"/>
      <c r="CVM810" s="546"/>
      <c r="CVN810" s="546"/>
      <c r="CVO810" s="546"/>
      <c r="CVP810" s="546"/>
      <c r="CVQ810" s="169"/>
      <c r="CVR810" s="169"/>
      <c r="CVS810" s="169"/>
      <c r="CVT810" s="169"/>
      <c r="CVU810" s="169"/>
      <c r="CVV810" s="169"/>
      <c r="CVW810" s="169"/>
      <c r="CVX810" s="169"/>
      <c r="CVY810" s="169"/>
      <c r="CVZ810" s="169"/>
      <c r="CWA810" s="169"/>
      <c r="CWB810" s="169"/>
      <c r="CWC810" s="169"/>
      <c r="CWD810" s="169"/>
      <c r="CWE810" s="169"/>
      <c r="CWF810" s="169"/>
      <c r="CWG810" s="169"/>
      <c r="CWH810" s="169"/>
      <c r="CWI810" s="169"/>
      <c r="CWJ810" s="169"/>
      <c r="CWK810" s="169"/>
      <c r="CWL810" s="169"/>
      <c r="CWM810" s="169"/>
      <c r="CWN810" s="169"/>
      <c r="CWO810" s="169"/>
      <c r="CWP810" s="169"/>
      <c r="CWQ810" s="169"/>
      <c r="CWR810" s="169"/>
      <c r="CWS810" s="169"/>
      <c r="CWT810" s="169"/>
      <c r="CWU810" s="169"/>
      <c r="CWV810" s="169"/>
      <c r="CWW810" s="169"/>
      <c r="CWX810" s="169"/>
      <c r="CWY810" s="169"/>
      <c r="CWZ810" s="169"/>
      <c r="CXA810" s="169"/>
      <c r="CXB810" s="169"/>
      <c r="CXC810" s="169"/>
      <c r="CXD810" s="169"/>
      <c r="CXE810" s="169"/>
      <c r="CXF810" s="169"/>
      <c r="CXG810" s="169"/>
      <c r="CXH810" s="169"/>
      <c r="CXI810" s="546"/>
      <c r="CXJ810" s="546"/>
      <c r="CXK810" s="546"/>
      <c r="CXL810" s="546"/>
      <c r="CXM810" s="546"/>
      <c r="CXN810" s="546"/>
      <c r="CXO810" s="546"/>
      <c r="CXP810" s="546"/>
      <c r="CXQ810" s="546"/>
      <c r="CXR810" s="546"/>
      <c r="CXS810" s="546"/>
      <c r="CXT810" s="546"/>
      <c r="CXU810" s="546"/>
      <c r="CXV810" s="546"/>
      <c r="CXW810" s="546"/>
      <c r="CXX810" s="546"/>
      <c r="CXY810" s="546"/>
      <c r="CXZ810" s="546"/>
      <c r="CYA810" s="546"/>
      <c r="CYB810" s="546"/>
      <c r="CYC810" s="546"/>
      <c r="CYD810" s="546"/>
      <c r="CYE810" s="546"/>
      <c r="CYF810" s="546"/>
      <c r="CYG810" s="89"/>
      <c r="CYH810" s="89"/>
      <c r="CYI810" s="89"/>
      <c r="CYJ810" s="89"/>
      <c r="CYK810" s="89"/>
      <c r="CYL810" s="546"/>
      <c r="CYM810" s="546"/>
      <c r="CYN810" s="89"/>
      <c r="CYO810" s="89"/>
      <c r="CYP810" s="546"/>
      <c r="CYQ810" s="546"/>
      <c r="CYR810" s="89"/>
      <c r="CYS810" s="89"/>
      <c r="CYT810" s="546"/>
      <c r="CYU810" s="546"/>
      <c r="CYV810" s="546"/>
      <c r="CYW810" s="546"/>
      <c r="CYX810" s="546"/>
      <c r="CYY810" s="546"/>
      <c r="CYZ810" s="546"/>
      <c r="CZA810" s="89"/>
      <c r="CZB810" s="89"/>
      <c r="CZC810" s="546"/>
      <c r="CZD810" s="546"/>
      <c r="CZE810" s="89"/>
      <c r="CZF810" s="89"/>
      <c r="CZG810" s="546"/>
      <c r="CZH810" s="546"/>
      <c r="CZI810" s="546"/>
      <c r="CZJ810" s="546"/>
      <c r="CZK810" s="546"/>
      <c r="CZL810" s="204"/>
      <c r="CZM810" s="108"/>
      <c r="CZN810" s="546"/>
      <c r="CZO810" s="546"/>
      <c r="CZP810" s="546"/>
      <c r="CZQ810" s="546"/>
      <c r="CZR810" s="546"/>
      <c r="CZS810" s="546"/>
      <c r="CZT810" s="546"/>
      <c r="CZU810" s="169"/>
      <c r="CZV810" s="169"/>
      <c r="CZW810" s="169"/>
      <c r="CZX810" s="169"/>
      <c r="CZY810" s="169"/>
      <c r="CZZ810" s="169"/>
      <c r="DAA810" s="169"/>
      <c r="DAB810" s="169"/>
      <c r="DAC810" s="169"/>
      <c r="DAD810" s="169"/>
      <c r="DAE810" s="169"/>
      <c r="DAF810" s="169"/>
      <c r="DAG810" s="169"/>
      <c r="DAH810" s="169"/>
      <c r="DAI810" s="169"/>
      <c r="DAJ810" s="169"/>
      <c r="DAK810" s="169"/>
      <c r="DAL810" s="169"/>
      <c r="DAM810" s="169"/>
      <c r="DAN810" s="169"/>
      <c r="DAO810" s="169"/>
      <c r="DAP810" s="169"/>
      <c r="DAQ810" s="169"/>
      <c r="DAR810" s="169"/>
      <c r="DAS810" s="169"/>
      <c r="DAT810" s="169"/>
      <c r="DAU810" s="169"/>
      <c r="DAV810" s="169"/>
      <c r="DAW810" s="169"/>
      <c r="DAX810" s="169"/>
      <c r="DAY810" s="169"/>
      <c r="DAZ810" s="169"/>
      <c r="DBA810" s="169"/>
      <c r="DBB810" s="169"/>
      <c r="DBC810" s="169"/>
      <c r="DBD810" s="169"/>
      <c r="DBE810" s="169"/>
      <c r="DBF810" s="169"/>
      <c r="DBG810" s="169"/>
      <c r="DBH810" s="169"/>
      <c r="DBI810" s="169"/>
      <c r="DBJ810" s="169"/>
      <c r="DBK810" s="169"/>
      <c r="DBL810" s="169"/>
      <c r="DBM810" s="546"/>
      <c r="DBN810" s="546"/>
      <c r="DBO810" s="546"/>
      <c r="DBP810" s="546"/>
      <c r="DBQ810" s="546"/>
      <c r="DBR810" s="546"/>
      <c r="DBS810" s="546"/>
      <c r="DBT810" s="546"/>
      <c r="DBU810" s="546"/>
      <c r="DBV810" s="546"/>
      <c r="DBW810" s="546"/>
      <c r="DBX810" s="546"/>
      <c r="DBY810" s="546"/>
      <c r="DBZ810" s="546"/>
      <c r="DCA810" s="546"/>
      <c r="DCB810" s="546"/>
      <c r="DCC810" s="546"/>
      <c r="DCD810" s="546"/>
      <c r="DCE810" s="546"/>
      <c r="DCF810" s="546"/>
      <c r="DCG810" s="546"/>
      <c r="DCH810" s="546"/>
      <c r="DCI810" s="546"/>
      <c r="DCJ810" s="546"/>
      <c r="DCK810" s="89"/>
      <c r="DCL810" s="89"/>
      <c r="DCM810" s="89"/>
      <c r="DCN810" s="89"/>
      <c r="DCO810" s="89"/>
      <c r="DCP810" s="546"/>
      <c r="DCQ810" s="546"/>
      <c r="DCR810" s="89"/>
      <c r="DCS810" s="89"/>
      <c r="DCT810" s="546"/>
      <c r="DCU810" s="546"/>
      <c r="DCV810" s="89"/>
      <c r="DCW810" s="89"/>
      <c r="DCX810" s="546"/>
      <c r="DCY810" s="546"/>
      <c r="DCZ810" s="546"/>
      <c r="DDA810" s="546"/>
      <c r="DDB810" s="546"/>
      <c r="DDC810" s="546"/>
      <c r="DDD810" s="546"/>
      <c r="DDE810" s="89"/>
      <c r="DDF810" s="89"/>
      <c r="DDG810" s="546"/>
      <c r="DDH810" s="546"/>
      <c r="DDI810" s="89"/>
      <c r="DDJ810" s="89"/>
      <c r="DDK810" s="546"/>
      <c r="DDL810" s="546"/>
      <c r="DDM810" s="546"/>
      <c r="DDN810" s="546"/>
      <c r="DDO810" s="546"/>
      <c r="DDP810" s="204"/>
      <c r="DDQ810" s="108"/>
      <c r="DDR810" s="546"/>
      <c r="DDS810" s="546"/>
      <c r="DDT810" s="546"/>
      <c r="DDU810" s="546"/>
      <c r="DDV810" s="546"/>
      <c r="DDW810" s="546"/>
      <c r="DDX810" s="546"/>
      <c r="DDY810" s="169"/>
      <c r="DDZ810" s="169"/>
      <c r="DEA810" s="169"/>
      <c r="DEB810" s="169"/>
      <c r="DEC810" s="169"/>
      <c r="DED810" s="169"/>
      <c r="DEE810" s="169"/>
      <c r="DEF810" s="169"/>
      <c r="DEG810" s="169"/>
      <c r="DEH810" s="169"/>
      <c r="DEI810" s="169"/>
      <c r="DEJ810" s="169"/>
      <c r="DEK810" s="169"/>
      <c r="DEL810" s="169"/>
      <c r="DEM810" s="169"/>
      <c r="DEN810" s="169"/>
      <c r="DEO810" s="169"/>
      <c r="DEP810" s="169"/>
      <c r="DEQ810" s="169"/>
      <c r="DER810" s="169"/>
      <c r="DES810" s="169"/>
      <c r="DET810" s="169"/>
      <c r="DEU810" s="169"/>
      <c r="DEV810" s="169"/>
      <c r="DEW810" s="169"/>
      <c r="DEX810" s="169"/>
      <c r="DEY810" s="169"/>
      <c r="DEZ810" s="169"/>
      <c r="DFA810" s="169"/>
      <c r="DFB810" s="169"/>
      <c r="DFC810" s="169"/>
      <c r="DFD810" s="169"/>
      <c r="DFE810" s="169"/>
      <c r="DFF810" s="169"/>
      <c r="DFG810" s="169"/>
      <c r="DFH810" s="169"/>
      <c r="DFI810" s="169"/>
      <c r="DFJ810" s="169"/>
      <c r="DFK810" s="169"/>
      <c r="DFL810" s="169"/>
      <c r="DFM810" s="169"/>
      <c r="DFN810" s="169"/>
      <c r="DFO810" s="169"/>
      <c r="DFP810" s="169"/>
      <c r="DFQ810" s="546"/>
      <c r="DFR810" s="546"/>
      <c r="DFS810" s="546"/>
      <c r="DFT810" s="546"/>
      <c r="DFU810" s="546"/>
      <c r="DFV810" s="546"/>
      <c r="DFW810" s="546"/>
      <c r="DFX810" s="546"/>
      <c r="DFY810" s="546"/>
      <c r="DFZ810" s="546"/>
      <c r="DGA810" s="546"/>
      <c r="DGB810" s="546"/>
      <c r="DGC810" s="546"/>
      <c r="DGD810" s="546"/>
      <c r="DGE810" s="546"/>
      <c r="DGF810" s="546"/>
      <c r="DGG810" s="546"/>
      <c r="DGH810" s="546"/>
      <c r="DGI810" s="546"/>
      <c r="DGJ810" s="546"/>
      <c r="DGK810" s="546"/>
      <c r="DGL810" s="546"/>
      <c r="DGM810" s="546"/>
      <c r="DGN810" s="546"/>
      <c r="DGO810" s="89"/>
      <c r="DGP810" s="89"/>
      <c r="DGQ810" s="89"/>
      <c r="DGR810" s="89"/>
      <c r="DGS810" s="89"/>
      <c r="DGT810" s="546"/>
      <c r="DGU810" s="546"/>
      <c r="DGV810" s="89"/>
      <c r="DGW810" s="89"/>
      <c r="DGX810" s="546"/>
      <c r="DGY810" s="546"/>
      <c r="DGZ810" s="89"/>
      <c r="DHA810" s="89"/>
      <c r="DHB810" s="546"/>
      <c r="DHC810" s="546"/>
      <c r="DHD810" s="546"/>
      <c r="DHE810" s="546"/>
      <c r="DHF810" s="546"/>
      <c r="DHG810" s="546"/>
      <c r="DHH810" s="546"/>
      <c r="DHI810" s="89"/>
      <c r="DHJ810" s="89"/>
      <c r="DHK810" s="546"/>
      <c r="DHL810" s="546"/>
      <c r="DHM810" s="89"/>
      <c r="DHN810" s="89"/>
      <c r="DHO810" s="546"/>
      <c r="DHP810" s="546"/>
      <c r="DHQ810" s="546"/>
      <c r="DHR810" s="546"/>
      <c r="DHS810" s="546"/>
      <c r="DHT810" s="204"/>
      <c r="DHU810" s="108"/>
      <c r="DHV810" s="546"/>
      <c r="DHW810" s="546"/>
      <c r="DHX810" s="546"/>
      <c r="DHY810" s="546"/>
      <c r="DHZ810" s="546"/>
      <c r="DIA810" s="546"/>
      <c r="DIB810" s="546"/>
      <c r="DIC810" s="169"/>
      <c r="DID810" s="169"/>
      <c r="DIE810" s="169"/>
      <c r="DIF810" s="169"/>
      <c r="DIG810" s="169"/>
      <c r="DIH810" s="169"/>
      <c r="DII810" s="169"/>
      <c r="DIJ810" s="169"/>
      <c r="DIK810" s="169"/>
      <c r="DIL810" s="169"/>
      <c r="DIM810" s="169"/>
      <c r="DIN810" s="169"/>
      <c r="DIO810" s="169"/>
      <c r="DIP810" s="169"/>
      <c r="DIQ810" s="169"/>
      <c r="DIR810" s="169"/>
      <c r="DIS810" s="169"/>
      <c r="DIT810" s="169"/>
      <c r="DIU810" s="169"/>
      <c r="DIV810" s="169"/>
      <c r="DIW810" s="169"/>
      <c r="DIX810" s="169"/>
      <c r="DIY810" s="169"/>
      <c r="DIZ810" s="169"/>
      <c r="DJA810" s="169"/>
      <c r="DJB810" s="169"/>
      <c r="DJC810" s="169"/>
      <c r="DJD810" s="169"/>
      <c r="DJE810" s="169"/>
      <c r="DJF810" s="169"/>
      <c r="DJG810" s="169"/>
      <c r="DJH810" s="169"/>
      <c r="DJI810" s="169"/>
      <c r="DJJ810" s="169"/>
      <c r="DJK810" s="169"/>
      <c r="DJL810" s="169"/>
      <c r="DJM810" s="169"/>
      <c r="DJN810" s="169"/>
      <c r="DJO810" s="169"/>
      <c r="DJP810" s="169"/>
      <c r="DJQ810" s="169"/>
      <c r="DJR810" s="169"/>
      <c r="DJS810" s="169"/>
      <c r="DJT810" s="169"/>
      <c r="DJU810" s="546"/>
      <c r="DJV810" s="546"/>
      <c r="DJW810" s="546"/>
      <c r="DJX810" s="546"/>
      <c r="DJY810" s="546"/>
      <c r="DJZ810" s="546"/>
      <c r="DKA810" s="546"/>
      <c r="DKB810" s="546"/>
      <c r="DKC810" s="546"/>
      <c r="DKD810" s="546"/>
      <c r="DKE810" s="546"/>
      <c r="DKF810" s="546"/>
      <c r="DKG810" s="546"/>
      <c r="DKH810" s="546"/>
      <c r="DKI810" s="546"/>
      <c r="DKJ810" s="546"/>
      <c r="DKK810" s="546"/>
      <c r="DKL810" s="546"/>
      <c r="DKM810" s="546"/>
      <c r="DKN810" s="546"/>
      <c r="DKO810" s="546"/>
      <c r="DKP810" s="546"/>
      <c r="DKQ810" s="546"/>
      <c r="DKR810" s="546"/>
      <c r="DKS810" s="89"/>
      <c r="DKT810" s="89"/>
      <c r="DKU810" s="89"/>
      <c r="DKV810" s="89"/>
      <c r="DKW810" s="89"/>
      <c r="DKX810" s="546"/>
      <c r="DKY810" s="546"/>
      <c r="DKZ810" s="89"/>
      <c r="DLA810" s="89"/>
      <c r="DLB810" s="546"/>
      <c r="DLC810" s="546"/>
      <c r="DLD810" s="89"/>
      <c r="DLE810" s="89"/>
      <c r="DLF810" s="546"/>
      <c r="DLG810" s="546"/>
      <c r="DLH810" s="546"/>
      <c r="DLI810" s="546"/>
      <c r="DLJ810" s="546"/>
      <c r="DLK810" s="546"/>
      <c r="DLL810" s="546"/>
      <c r="DLM810" s="89"/>
      <c r="DLN810" s="89"/>
      <c r="DLO810" s="546"/>
      <c r="DLP810" s="546"/>
      <c r="DLQ810" s="89"/>
      <c r="DLR810" s="89"/>
      <c r="DLS810" s="546"/>
      <c r="DLT810" s="546"/>
      <c r="DLU810" s="546"/>
      <c r="DLV810" s="546"/>
      <c r="DLW810" s="546"/>
      <c r="DLX810" s="204"/>
      <c r="DLY810" s="108"/>
      <c r="DLZ810" s="546"/>
      <c r="DMA810" s="546"/>
      <c r="DMB810" s="546"/>
      <c r="DMC810" s="546"/>
      <c r="DMD810" s="546"/>
      <c r="DME810" s="546"/>
      <c r="DMF810" s="546"/>
      <c r="DMG810" s="169"/>
      <c r="DMH810" s="169"/>
      <c r="DMI810" s="169"/>
      <c r="DMJ810" s="169"/>
      <c r="DMK810" s="169"/>
      <c r="DML810" s="169"/>
      <c r="DMM810" s="169"/>
      <c r="DMN810" s="169"/>
      <c r="DMO810" s="169"/>
      <c r="DMP810" s="169"/>
      <c r="DMQ810" s="169"/>
      <c r="DMR810" s="169"/>
      <c r="DMS810" s="169"/>
      <c r="DMT810" s="169"/>
      <c r="DMU810" s="169"/>
      <c r="DMV810" s="169"/>
      <c r="DMW810" s="169"/>
      <c r="DMX810" s="169"/>
      <c r="DMY810" s="169"/>
      <c r="DMZ810" s="169"/>
      <c r="DNA810" s="169"/>
      <c r="DNB810" s="169"/>
      <c r="DNC810" s="169"/>
      <c r="DND810" s="169"/>
      <c r="DNE810" s="169"/>
      <c r="DNF810" s="169"/>
      <c r="DNG810" s="169"/>
      <c r="DNH810" s="169"/>
      <c r="DNI810" s="169"/>
      <c r="DNJ810" s="169"/>
      <c r="DNK810" s="169"/>
      <c r="DNL810" s="169"/>
      <c r="DNM810" s="169"/>
      <c r="DNN810" s="169"/>
      <c r="DNO810" s="169"/>
      <c r="DNP810" s="169"/>
      <c r="DNQ810" s="169"/>
      <c r="DNR810" s="169"/>
      <c r="DNS810" s="169"/>
      <c r="DNT810" s="169"/>
      <c r="DNU810" s="169"/>
      <c r="DNV810" s="169"/>
      <c r="DNW810" s="169"/>
      <c r="DNX810" s="169"/>
      <c r="DNY810" s="546"/>
      <c r="DNZ810" s="546"/>
      <c r="DOA810" s="546"/>
      <c r="DOB810" s="546"/>
      <c r="DOC810" s="546"/>
      <c r="DOD810" s="546"/>
      <c r="DOE810" s="546"/>
      <c r="DOF810" s="546"/>
      <c r="DOG810" s="546"/>
      <c r="DOH810" s="546"/>
      <c r="DOI810" s="546"/>
      <c r="DOJ810" s="546"/>
      <c r="DOK810" s="546"/>
      <c r="DOL810" s="546"/>
      <c r="DOM810" s="546"/>
      <c r="DON810" s="546"/>
      <c r="DOO810" s="546"/>
      <c r="DOP810" s="546"/>
      <c r="DOQ810" s="546"/>
      <c r="DOR810" s="546"/>
      <c r="DOS810" s="546"/>
      <c r="DOT810" s="546"/>
      <c r="DOU810" s="546"/>
      <c r="DOV810" s="546"/>
      <c r="DOW810" s="89"/>
      <c r="DOX810" s="89"/>
      <c r="DOY810" s="89"/>
      <c r="DOZ810" s="89"/>
      <c r="DPA810" s="89"/>
      <c r="DPB810" s="546"/>
      <c r="DPC810" s="546"/>
      <c r="DPD810" s="89"/>
      <c r="DPE810" s="89"/>
      <c r="DPF810" s="546"/>
      <c r="DPG810" s="546"/>
      <c r="DPH810" s="89"/>
      <c r="DPI810" s="89"/>
      <c r="DPJ810" s="546"/>
      <c r="DPK810" s="546"/>
      <c r="DPL810" s="546"/>
      <c r="DPM810" s="546"/>
      <c r="DPN810" s="546"/>
      <c r="DPO810" s="546"/>
      <c r="DPP810" s="546"/>
      <c r="DPQ810" s="89"/>
      <c r="DPR810" s="89"/>
      <c r="DPS810" s="546"/>
      <c r="DPT810" s="546"/>
      <c r="DPU810" s="89"/>
      <c r="DPV810" s="89"/>
      <c r="DPW810" s="546"/>
      <c r="DPX810" s="546"/>
      <c r="DPY810" s="546"/>
      <c r="DPZ810" s="546"/>
      <c r="DQA810" s="546"/>
      <c r="DQB810" s="204"/>
      <c r="DQC810" s="108"/>
      <c r="DQD810" s="546"/>
      <c r="DQE810" s="546"/>
      <c r="DQF810" s="546"/>
      <c r="DQG810" s="546"/>
      <c r="DQH810" s="546"/>
      <c r="DQI810" s="546"/>
      <c r="DQJ810" s="546"/>
      <c r="DQK810" s="169"/>
      <c r="DQL810" s="169"/>
      <c r="DQM810" s="169"/>
      <c r="DQN810" s="169"/>
      <c r="DQO810" s="169"/>
      <c r="DQP810" s="169"/>
      <c r="DQQ810" s="169"/>
      <c r="DQR810" s="169"/>
      <c r="DQS810" s="169"/>
      <c r="DQT810" s="169"/>
      <c r="DQU810" s="169"/>
      <c r="DQV810" s="169"/>
      <c r="DQW810" s="169"/>
      <c r="DQX810" s="169"/>
      <c r="DQY810" s="169"/>
      <c r="DQZ810" s="169"/>
      <c r="DRA810" s="169"/>
      <c r="DRB810" s="169"/>
      <c r="DRC810" s="169"/>
      <c r="DRD810" s="169"/>
      <c r="DRE810" s="169"/>
      <c r="DRF810" s="169"/>
      <c r="DRG810" s="169"/>
      <c r="DRH810" s="169"/>
      <c r="DRI810" s="169"/>
      <c r="DRJ810" s="169"/>
      <c r="DRK810" s="169"/>
      <c r="DRL810" s="169"/>
      <c r="DRM810" s="169"/>
      <c r="DRN810" s="169"/>
      <c r="DRO810" s="169"/>
      <c r="DRP810" s="169"/>
      <c r="DRQ810" s="169"/>
      <c r="DRR810" s="169"/>
      <c r="DRS810" s="169"/>
      <c r="DRT810" s="169"/>
      <c r="DRU810" s="169"/>
      <c r="DRV810" s="169"/>
      <c r="DRW810" s="169"/>
      <c r="DRX810" s="169"/>
      <c r="DRY810" s="169"/>
      <c r="DRZ810" s="169"/>
      <c r="DSA810" s="169"/>
      <c r="DSB810" s="169"/>
      <c r="DSC810" s="546"/>
      <c r="DSD810" s="546"/>
      <c r="DSE810" s="546"/>
      <c r="DSF810" s="546"/>
      <c r="DSG810" s="546"/>
      <c r="DSH810" s="546"/>
      <c r="DSI810" s="546"/>
      <c r="DSJ810" s="546"/>
      <c r="DSK810" s="546"/>
      <c r="DSL810" s="546"/>
      <c r="DSM810" s="546"/>
      <c r="DSN810" s="546"/>
      <c r="DSO810" s="546"/>
      <c r="DSP810" s="546"/>
      <c r="DSQ810" s="546"/>
      <c r="DSR810" s="546"/>
      <c r="DSS810" s="546"/>
      <c r="DST810" s="546"/>
      <c r="DSU810" s="546"/>
      <c r="DSV810" s="546"/>
      <c r="DSW810" s="546"/>
      <c r="DSX810" s="546"/>
      <c r="DSY810" s="546"/>
      <c r="DSZ810" s="546"/>
      <c r="DTA810" s="89"/>
      <c r="DTB810" s="89"/>
      <c r="DTC810" s="89"/>
      <c r="DTD810" s="89"/>
      <c r="DTE810" s="89"/>
      <c r="DTF810" s="546"/>
      <c r="DTG810" s="546"/>
      <c r="DTH810" s="89"/>
      <c r="DTI810" s="89"/>
      <c r="DTJ810" s="546"/>
      <c r="DTK810" s="546"/>
      <c r="DTL810" s="89"/>
      <c r="DTM810" s="89"/>
      <c r="DTN810" s="546"/>
      <c r="DTO810" s="546"/>
      <c r="DTP810" s="546"/>
      <c r="DTQ810" s="546"/>
      <c r="DTR810" s="546"/>
      <c r="DTS810" s="546"/>
      <c r="DTT810" s="546"/>
      <c r="DTU810" s="89"/>
      <c r="DTV810" s="89"/>
      <c r="DTW810" s="546"/>
      <c r="DTX810" s="546"/>
      <c r="DTY810" s="89"/>
      <c r="DTZ810" s="89"/>
      <c r="DUA810" s="546"/>
      <c r="DUB810" s="546"/>
      <c r="DUC810" s="546"/>
      <c r="DUD810" s="546"/>
      <c r="DUE810" s="546"/>
      <c r="DUF810" s="204"/>
      <c r="DUG810" s="108"/>
      <c r="DUH810" s="546"/>
      <c r="DUI810" s="546"/>
      <c r="DUJ810" s="546"/>
      <c r="DUK810" s="546"/>
      <c r="DUL810" s="546"/>
      <c r="DUM810" s="546"/>
      <c r="DUN810" s="546"/>
      <c r="DUO810" s="169"/>
      <c r="DUP810" s="169"/>
      <c r="DUQ810" s="169"/>
      <c r="DUR810" s="169"/>
      <c r="DUS810" s="169"/>
      <c r="DUT810" s="169"/>
      <c r="DUU810" s="169"/>
      <c r="DUV810" s="169"/>
      <c r="DUW810" s="169"/>
      <c r="DUX810" s="169"/>
      <c r="DUY810" s="169"/>
      <c r="DUZ810" s="169"/>
      <c r="DVA810" s="169"/>
      <c r="DVB810" s="169"/>
      <c r="DVC810" s="169"/>
      <c r="DVD810" s="169"/>
      <c r="DVE810" s="169"/>
      <c r="DVF810" s="169"/>
      <c r="DVG810" s="169"/>
      <c r="DVH810" s="169"/>
      <c r="DVI810" s="169"/>
      <c r="DVJ810" s="169"/>
      <c r="DVK810" s="169"/>
      <c r="DVL810" s="169"/>
      <c r="DVM810" s="169"/>
      <c r="DVN810" s="169"/>
      <c r="DVO810" s="169"/>
      <c r="DVP810" s="169"/>
      <c r="DVQ810" s="169"/>
      <c r="DVR810" s="169"/>
      <c r="DVS810" s="169"/>
      <c r="DVT810" s="169"/>
      <c r="DVU810" s="169"/>
      <c r="DVV810" s="169"/>
      <c r="DVW810" s="169"/>
      <c r="DVX810" s="169"/>
      <c r="DVY810" s="169"/>
      <c r="DVZ810" s="169"/>
      <c r="DWA810" s="169"/>
      <c r="DWB810" s="169"/>
      <c r="DWC810" s="169"/>
      <c r="DWD810" s="169"/>
      <c r="DWE810" s="169"/>
      <c r="DWF810" s="169"/>
      <c r="DWG810" s="546"/>
      <c r="DWH810" s="546"/>
      <c r="DWI810" s="546"/>
      <c r="DWJ810" s="546"/>
      <c r="DWK810" s="546"/>
      <c r="DWL810" s="546"/>
      <c r="DWM810" s="546"/>
      <c r="DWN810" s="546"/>
      <c r="DWO810" s="546"/>
      <c r="DWP810" s="546"/>
      <c r="DWQ810" s="546"/>
      <c r="DWR810" s="546"/>
      <c r="DWS810" s="546"/>
      <c r="DWT810" s="546"/>
      <c r="DWU810" s="546"/>
      <c r="DWV810" s="546"/>
      <c r="DWW810" s="546"/>
      <c r="DWX810" s="546"/>
      <c r="DWY810" s="546"/>
      <c r="DWZ810" s="546"/>
      <c r="DXA810" s="546"/>
      <c r="DXB810" s="546"/>
      <c r="DXC810" s="546"/>
      <c r="DXD810" s="546"/>
      <c r="DXE810" s="89"/>
      <c r="DXF810" s="89"/>
      <c r="DXG810" s="89"/>
      <c r="DXH810" s="89"/>
      <c r="DXI810" s="89"/>
      <c r="DXJ810" s="546"/>
      <c r="DXK810" s="546"/>
      <c r="DXL810" s="89"/>
      <c r="DXM810" s="89"/>
      <c r="DXN810" s="546"/>
      <c r="DXO810" s="546"/>
      <c r="DXP810" s="89"/>
      <c r="DXQ810" s="89"/>
      <c r="DXR810" s="546"/>
      <c r="DXS810" s="546"/>
      <c r="DXT810" s="546"/>
      <c r="DXU810" s="546"/>
      <c r="DXV810" s="546"/>
      <c r="DXW810" s="546"/>
      <c r="DXX810" s="546"/>
      <c r="DXY810" s="89"/>
      <c r="DXZ810" s="89"/>
      <c r="DYA810" s="546"/>
      <c r="DYB810" s="546"/>
      <c r="DYC810" s="89"/>
      <c r="DYD810" s="89"/>
      <c r="DYE810" s="546"/>
      <c r="DYF810" s="546"/>
      <c r="DYG810" s="546"/>
      <c r="DYH810" s="546"/>
      <c r="DYI810" s="546"/>
      <c r="DYJ810" s="204"/>
      <c r="DYK810" s="108"/>
      <c r="DYL810" s="546"/>
      <c r="DYM810" s="546"/>
      <c r="DYN810" s="546"/>
      <c r="DYO810" s="546"/>
      <c r="DYP810" s="546"/>
      <c r="DYQ810" s="546"/>
      <c r="DYR810" s="546"/>
      <c r="DYS810" s="169"/>
      <c r="DYT810" s="169"/>
      <c r="DYU810" s="169"/>
      <c r="DYV810" s="169"/>
      <c r="DYW810" s="169"/>
      <c r="DYX810" s="169"/>
      <c r="DYY810" s="169"/>
      <c r="DYZ810" s="169"/>
      <c r="DZA810" s="169"/>
      <c r="DZB810" s="169"/>
      <c r="DZC810" s="169"/>
      <c r="DZD810" s="169"/>
      <c r="DZE810" s="169"/>
      <c r="DZF810" s="169"/>
      <c r="DZG810" s="169"/>
      <c r="DZH810" s="169"/>
      <c r="DZI810" s="169"/>
      <c r="DZJ810" s="169"/>
      <c r="DZK810" s="169"/>
      <c r="DZL810" s="169"/>
      <c r="DZM810" s="169"/>
      <c r="DZN810" s="169"/>
      <c r="DZO810" s="169"/>
      <c r="DZP810" s="169"/>
      <c r="DZQ810" s="169"/>
      <c r="DZR810" s="169"/>
      <c r="DZS810" s="169"/>
      <c r="DZT810" s="169"/>
      <c r="DZU810" s="169"/>
      <c r="DZV810" s="169"/>
      <c r="DZW810" s="169"/>
      <c r="DZX810" s="169"/>
      <c r="DZY810" s="169"/>
      <c r="DZZ810" s="169"/>
      <c r="EAA810" s="169"/>
      <c r="EAB810" s="169"/>
      <c r="EAC810" s="169"/>
      <c r="EAD810" s="169"/>
      <c r="EAE810" s="169"/>
      <c r="EAF810" s="169"/>
      <c r="EAG810" s="169"/>
      <c r="EAH810" s="169"/>
      <c r="EAI810" s="169"/>
      <c r="EAJ810" s="169"/>
      <c r="EAK810" s="546"/>
      <c r="EAL810" s="546"/>
      <c r="EAM810" s="546"/>
      <c r="EAN810" s="546"/>
      <c r="EAO810" s="546"/>
      <c r="EAP810" s="546"/>
      <c r="EAQ810" s="546"/>
      <c r="EAR810" s="546"/>
      <c r="EAS810" s="546"/>
      <c r="EAT810" s="546"/>
      <c r="EAU810" s="546"/>
      <c r="EAV810" s="546"/>
      <c r="EAW810" s="546"/>
      <c r="EAX810" s="546"/>
      <c r="EAY810" s="546"/>
      <c r="EAZ810" s="546"/>
      <c r="EBA810" s="546"/>
      <c r="EBB810" s="546"/>
      <c r="EBC810" s="546"/>
      <c r="EBD810" s="546"/>
      <c r="EBE810" s="546"/>
      <c r="EBF810" s="546"/>
      <c r="EBG810" s="546"/>
      <c r="EBH810" s="546"/>
      <c r="EBI810" s="89"/>
      <c r="EBJ810" s="89"/>
      <c r="EBK810" s="89"/>
      <c r="EBL810" s="89"/>
      <c r="EBM810" s="89"/>
      <c r="EBN810" s="546"/>
      <c r="EBO810" s="546"/>
      <c r="EBP810" s="89"/>
      <c r="EBQ810" s="89"/>
      <c r="EBR810" s="546"/>
      <c r="EBS810" s="546"/>
      <c r="EBT810" s="89"/>
      <c r="EBU810" s="89"/>
      <c r="EBV810" s="546"/>
      <c r="EBW810" s="546"/>
      <c r="EBX810" s="546"/>
      <c r="EBY810" s="546"/>
      <c r="EBZ810" s="546"/>
      <c r="ECA810" s="546"/>
      <c r="ECB810" s="546"/>
      <c r="ECC810" s="89"/>
      <c r="ECD810" s="89"/>
      <c r="ECE810" s="546"/>
      <c r="ECF810" s="546"/>
      <c r="ECG810" s="89"/>
      <c r="ECH810" s="89"/>
      <c r="ECI810" s="546"/>
      <c r="ECJ810" s="546"/>
      <c r="ECK810" s="546"/>
      <c r="ECL810" s="546"/>
      <c r="ECM810" s="546"/>
      <c r="ECN810" s="204"/>
      <c r="ECO810" s="108"/>
      <c r="ECP810" s="546"/>
      <c r="ECQ810" s="546"/>
      <c r="ECR810" s="546"/>
      <c r="ECS810" s="546"/>
      <c r="ECT810" s="546"/>
      <c r="ECU810" s="546"/>
      <c r="ECV810" s="546"/>
      <c r="ECW810" s="169"/>
      <c r="ECX810" s="169"/>
      <c r="ECY810" s="169"/>
      <c r="ECZ810" s="169"/>
      <c r="EDA810" s="169"/>
      <c r="EDB810" s="169"/>
      <c r="EDC810" s="169"/>
      <c r="EDD810" s="169"/>
      <c r="EDE810" s="169"/>
      <c r="EDF810" s="169"/>
      <c r="EDG810" s="169"/>
      <c r="EDH810" s="169"/>
      <c r="EDI810" s="169"/>
      <c r="EDJ810" s="169"/>
      <c r="EDK810" s="169"/>
      <c r="EDL810" s="169"/>
      <c r="EDM810" s="169"/>
      <c r="EDN810" s="169"/>
      <c r="EDO810" s="169"/>
      <c r="EDP810" s="169"/>
      <c r="EDQ810" s="169"/>
      <c r="EDR810" s="169"/>
      <c r="EDS810" s="169"/>
      <c r="EDT810" s="169"/>
      <c r="EDU810" s="169"/>
      <c r="EDV810" s="169"/>
      <c r="EDW810" s="169"/>
      <c r="EDX810" s="169"/>
      <c r="EDY810" s="169"/>
      <c r="EDZ810" s="169"/>
      <c r="EEA810" s="169"/>
      <c r="EEB810" s="169"/>
      <c r="EEC810" s="169"/>
      <c r="EED810" s="169"/>
      <c r="EEE810" s="169"/>
      <c r="EEF810" s="169"/>
      <c r="EEG810" s="169"/>
      <c r="EEH810" s="169"/>
      <c r="EEI810" s="169"/>
      <c r="EEJ810" s="169"/>
      <c r="EEK810" s="169"/>
      <c r="EEL810" s="169"/>
      <c r="EEM810" s="169"/>
      <c r="EEN810" s="169"/>
      <c r="EEO810" s="546"/>
      <c r="EEP810" s="546"/>
      <c r="EEQ810" s="546"/>
      <c r="EER810" s="546"/>
      <c r="EES810" s="546"/>
      <c r="EET810" s="546"/>
      <c r="EEU810" s="546"/>
      <c r="EEV810" s="546"/>
      <c r="EEW810" s="546"/>
      <c r="EEX810" s="546"/>
      <c r="EEY810" s="546"/>
      <c r="EEZ810" s="546"/>
      <c r="EFA810" s="546"/>
      <c r="EFB810" s="546"/>
      <c r="EFC810" s="546"/>
      <c r="EFD810" s="546"/>
      <c r="EFE810" s="546"/>
      <c r="EFF810" s="546"/>
      <c r="EFG810" s="546"/>
      <c r="EFH810" s="546"/>
      <c r="EFI810" s="546"/>
      <c r="EFJ810" s="546"/>
      <c r="EFK810" s="546"/>
      <c r="EFL810" s="546"/>
      <c r="EFM810" s="89"/>
      <c r="EFN810" s="89"/>
      <c r="EFO810" s="89"/>
      <c r="EFP810" s="89"/>
      <c r="EFQ810" s="89"/>
      <c r="EFR810" s="546"/>
      <c r="EFS810" s="546"/>
      <c r="EFT810" s="89"/>
      <c r="EFU810" s="89"/>
      <c r="EFV810" s="546"/>
      <c r="EFW810" s="546"/>
      <c r="EFX810" s="89"/>
      <c r="EFY810" s="89"/>
      <c r="EFZ810" s="546"/>
      <c r="EGA810" s="546"/>
      <c r="EGB810" s="546"/>
      <c r="EGC810" s="546"/>
      <c r="EGD810" s="546"/>
      <c r="EGE810" s="546"/>
      <c r="EGF810" s="546"/>
      <c r="EGG810" s="89"/>
      <c r="EGH810" s="89"/>
      <c r="EGI810" s="546"/>
      <c r="EGJ810" s="546"/>
      <c r="EGK810" s="89"/>
      <c r="EGL810" s="89"/>
      <c r="EGM810" s="546"/>
      <c r="EGN810" s="546"/>
      <c r="EGO810" s="546"/>
      <c r="EGP810" s="546"/>
      <c r="EGQ810" s="546"/>
      <c r="EGR810" s="204"/>
      <c r="EGS810" s="108"/>
      <c r="EGT810" s="546"/>
      <c r="EGU810" s="546"/>
      <c r="EGV810" s="546"/>
      <c r="EGW810" s="546"/>
      <c r="EGX810" s="546"/>
      <c r="EGY810" s="546"/>
      <c r="EGZ810" s="546"/>
      <c r="EHA810" s="169"/>
      <c r="EHB810" s="169"/>
      <c r="EHC810" s="169"/>
      <c r="EHD810" s="169"/>
      <c r="EHE810" s="169"/>
      <c r="EHF810" s="169"/>
      <c r="EHG810" s="169"/>
      <c r="EHH810" s="169"/>
      <c r="EHI810" s="169"/>
      <c r="EHJ810" s="169"/>
      <c r="EHK810" s="169"/>
      <c r="EHL810" s="169"/>
      <c r="EHM810" s="169"/>
      <c r="EHN810" s="169"/>
      <c r="EHO810" s="169"/>
      <c r="EHP810" s="169"/>
      <c r="EHQ810" s="169"/>
      <c r="EHR810" s="169"/>
      <c r="EHS810" s="169"/>
      <c r="EHT810" s="169"/>
      <c r="EHU810" s="169"/>
      <c r="EHV810" s="169"/>
      <c r="EHW810" s="169"/>
      <c r="EHX810" s="169"/>
      <c r="EHY810" s="169"/>
      <c r="EHZ810" s="169"/>
      <c r="EIA810" s="169"/>
      <c r="EIB810" s="169"/>
      <c r="EIC810" s="169"/>
      <c r="EID810" s="169"/>
      <c r="EIE810" s="169"/>
      <c r="EIF810" s="169"/>
      <c r="EIG810" s="169"/>
      <c r="EIH810" s="169"/>
      <c r="EII810" s="169"/>
      <c r="EIJ810" s="169"/>
      <c r="EIK810" s="169"/>
      <c r="EIL810" s="169"/>
      <c r="EIM810" s="169"/>
      <c r="EIN810" s="169"/>
      <c r="EIO810" s="169"/>
      <c r="EIP810" s="169"/>
      <c r="EIQ810" s="169"/>
      <c r="EIR810" s="169"/>
      <c r="EIS810" s="546"/>
      <c r="EIT810" s="546"/>
      <c r="EIU810" s="546"/>
      <c r="EIV810" s="546"/>
      <c r="EIW810" s="546"/>
      <c r="EIX810" s="546"/>
      <c r="EIY810" s="546"/>
      <c r="EIZ810" s="546"/>
      <c r="EJA810" s="546"/>
      <c r="EJB810" s="546"/>
      <c r="EJC810" s="546"/>
      <c r="EJD810" s="546"/>
      <c r="EJE810" s="546"/>
      <c r="EJF810" s="546"/>
      <c r="EJG810" s="546"/>
      <c r="EJH810" s="546"/>
      <c r="EJI810" s="546"/>
      <c r="EJJ810" s="546"/>
      <c r="EJK810" s="546"/>
      <c r="EJL810" s="546"/>
      <c r="EJM810" s="546"/>
      <c r="EJN810" s="546"/>
      <c r="EJO810" s="546"/>
      <c r="EJP810" s="546"/>
      <c r="EJQ810" s="89"/>
      <c r="EJR810" s="89"/>
      <c r="EJS810" s="89"/>
      <c r="EJT810" s="89"/>
      <c r="EJU810" s="89"/>
      <c r="EJV810" s="546"/>
      <c r="EJW810" s="546"/>
      <c r="EJX810" s="89"/>
      <c r="EJY810" s="89"/>
      <c r="EJZ810" s="546"/>
      <c r="EKA810" s="546"/>
      <c r="EKB810" s="89"/>
      <c r="EKC810" s="89"/>
      <c r="EKD810" s="546"/>
      <c r="EKE810" s="546"/>
      <c r="EKF810" s="546"/>
      <c r="EKG810" s="546"/>
      <c r="EKH810" s="546"/>
      <c r="EKI810" s="546"/>
      <c r="EKJ810" s="546"/>
      <c r="EKK810" s="89"/>
      <c r="EKL810" s="89"/>
      <c r="EKM810" s="546"/>
      <c r="EKN810" s="546"/>
      <c r="EKO810" s="89"/>
      <c r="EKP810" s="89"/>
      <c r="EKQ810" s="546"/>
      <c r="EKR810" s="546"/>
      <c r="EKS810" s="546"/>
      <c r="EKT810" s="546"/>
      <c r="EKU810" s="546"/>
      <c r="EKV810" s="204"/>
      <c r="EKW810" s="108"/>
      <c r="EKX810" s="546"/>
      <c r="EKY810" s="546"/>
      <c r="EKZ810" s="546"/>
      <c r="ELA810" s="546"/>
      <c r="ELB810" s="546"/>
      <c r="ELC810" s="546"/>
      <c r="ELD810" s="546"/>
      <c r="ELE810" s="169"/>
      <c r="ELF810" s="169"/>
      <c r="ELG810" s="169"/>
      <c r="ELH810" s="169"/>
      <c r="ELI810" s="169"/>
      <c r="ELJ810" s="169"/>
      <c r="ELK810" s="169"/>
      <c r="ELL810" s="169"/>
      <c r="ELM810" s="169"/>
      <c r="ELN810" s="169"/>
      <c r="ELO810" s="169"/>
      <c r="ELP810" s="169"/>
      <c r="ELQ810" s="169"/>
      <c r="ELR810" s="169"/>
      <c r="ELS810" s="169"/>
      <c r="ELT810" s="169"/>
      <c r="ELU810" s="169"/>
      <c r="ELV810" s="169"/>
      <c r="ELW810" s="169"/>
      <c r="ELX810" s="169"/>
      <c r="ELY810" s="169"/>
      <c r="ELZ810" s="169"/>
      <c r="EMA810" s="169"/>
      <c r="EMB810" s="169"/>
      <c r="EMC810" s="169"/>
      <c r="EMD810" s="169"/>
      <c r="EME810" s="169"/>
      <c r="EMF810" s="169"/>
      <c r="EMG810" s="169"/>
      <c r="EMH810" s="169"/>
      <c r="EMI810" s="169"/>
      <c r="EMJ810" s="169"/>
      <c r="EMK810" s="169"/>
      <c r="EML810" s="169"/>
      <c r="EMM810" s="169"/>
      <c r="EMN810" s="169"/>
      <c r="EMO810" s="169"/>
      <c r="EMP810" s="169"/>
      <c r="EMQ810" s="169"/>
      <c r="EMR810" s="169"/>
      <c r="EMS810" s="169"/>
      <c r="EMT810" s="169"/>
      <c r="EMU810" s="169"/>
      <c r="EMV810" s="169"/>
      <c r="EMW810" s="546"/>
      <c r="EMX810" s="546"/>
      <c r="EMY810" s="546"/>
      <c r="EMZ810" s="546"/>
      <c r="ENA810" s="546"/>
      <c r="ENB810" s="546"/>
      <c r="ENC810" s="546"/>
      <c r="END810" s="546"/>
      <c r="ENE810" s="546"/>
      <c r="ENF810" s="546"/>
      <c r="ENG810" s="546"/>
      <c r="ENH810" s="546"/>
      <c r="ENI810" s="546"/>
      <c r="ENJ810" s="546"/>
      <c r="ENK810" s="546"/>
      <c r="ENL810" s="546"/>
      <c r="ENM810" s="546"/>
      <c r="ENN810" s="546"/>
      <c r="ENO810" s="546"/>
      <c r="ENP810" s="546"/>
      <c r="ENQ810" s="546"/>
      <c r="ENR810" s="546"/>
      <c r="ENS810" s="546"/>
      <c r="ENT810" s="546"/>
      <c r="ENU810" s="89"/>
      <c r="ENV810" s="89"/>
      <c r="ENW810" s="89"/>
      <c r="ENX810" s="89"/>
      <c r="ENY810" s="89"/>
      <c r="ENZ810" s="546"/>
      <c r="EOA810" s="546"/>
      <c r="EOB810" s="89"/>
      <c r="EOC810" s="89"/>
      <c r="EOD810" s="546"/>
      <c r="EOE810" s="546"/>
      <c r="EOF810" s="89"/>
      <c r="EOG810" s="89"/>
      <c r="EOH810" s="546"/>
      <c r="EOI810" s="546"/>
      <c r="EOJ810" s="546"/>
      <c r="EOK810" s="546"/>
      <c r="EOL810" s="546"/>
      <c r="EOM810" s="546"/>
      <c r="EON810" s="546"/>
      <c r="EOO810" s="89"/>
      <c r="EOP810" s="89"/>
      <c r="EOQ810" s="546"/>
      <c r="EOR810" s="546"/>
      <c r="EOS810" s="89"/>
      <c r="EOT810" s="89"/>
      <c r="EOU810" s="546"/>
      <c r="EOV810" s="546"/>
      <c r="EOW810" s="546"/>
      <c r="EOX810" s="546"/>
      <c r="EOY810" s="546"/>
      <c r="EOZ810" s="204"/>
      <c r="EPA810" s="108"/>
      <c r="EPB810" s="546"/>
      <c r="EPC810" s="546"/>
      <c r="EPD810" s="546"/>
      <c r="EPE810" s="546"/>
      <c r="EPF810" s="546"/>
      <c r="EPG810" s="546"/>
      <c r="EPH810" s="546"/>
      <c r="EPI810" s="169"/>
      <c r="EPJ810" s="169"/>
      <c r="EPK810" s="169"/>
      <c r="EPL810" s="169"/>
      <c r="EPM810" s="169"/>
      <c r="EPN810" s="169"/>
      <c r="EPO810" s="169"/>
      <c r="EPP810" s="169"/>
      <c r="EPQ810" s="169"/>
      <c r="EPR810" s="169"/>
      <c r="EPS810" s="169"/>
      <c r="EPT810" s="169"/>
      <c r="EPU810" s="169"/>
      <c r="EPV810" s="169"/>
      <c r="EPW810" s="169"/>
      <c r="EPX810" s="169"/>
      <c r="EPY810" s="169"/>
      <c r="EPZ810" s="169"/>
      <c r="EQA810" s="169"/>
      <c r="EQB810" s="169"/>
      <c r="EQC810" s="169"/>
      <c r="EQD810" s="169"/>
      <c r="EQE810" s="169"/>
      <c r="EQF810" s="169"/>
      <c r="EQG810" s="169"/>
      <c r="EQH810" s="169"/>
      <c r="EQI810" s="169"/>
      <c r="EQJ810" s="169"/>
      <c r="EQK810" s="169"/>
      <c r="EQL810" s="169"/>
      <c r="EQM810" s="169"/>
      <c r="EQN810" s="169"/>
      <c r="EQO810" s="169"/>
      <c r="EQP810" s="169"/>
      <c r="EQQ810" s="169"/>
      <c r="EQR810" s="169"/>
      <c r="EQS810" s="169"/>
      <c r="EQT810" s="169"/>
      <c r="EQU810" s="169"/>
      <c r="EQV810" s="169"/>
      <c r="EQW810" s="169"/>
      <c r="EQX810" s="169"/>
      <c r="EQY810" s="169"/>
      <c r="EQZ810" s="169"/>
      <c r="ERA810" s="546"/>
      <c r="ERB810" s="546"/>
      <c r="ERC810" s="546"/>
      <c r="ERD810" s="546"/>
      <c r="ERE810" s="546"/>
      <c r="ERF810" s="546"/>
      <c r="ERG810" s="546"/>
      <c r="ERH810" s="546"/>
      <c r="ERI810" s="546"/>
      <c r="ERJ810" s="546"/>
      <c r="ERK810" s="546"/>
      <c r="ERL810" s="546"/>
      <c r="ERM810" s="546"/>
      <c r="ERN810" s="546"/>
      <c r="ERO810" s="546"/>
      <c r="ERP810" s="546"/>
      <c r="ERQ810" s="546"/>
      <c r="ERR810" s="546"/>
      <c r="ERS810" s="546"/>
      <c r="ERT810" s="546"/>
      <c r="ERU810" s="546"/>
      <c r="ERV810" s="546"/>
      <c r="ERW810" s="546"/>
      <c r="ERX810" s="546"/>
      <c r="ERY810" s="89"/>
      <c r="ERZ810" s="89"/>
      <c r="ESA810" s="89"/>
      <c r="ESB810" s="89"/>
      <c r="ESC810" s="89"/>
      <c r="ESD810" s="546"/>
      <c r="ESE810" s="546"/>
      <c r="ESF810" s="89"/>
      <c r="ESG810" s="89"/>
      <c r="ESH810" s="546"/>
      <c r="ESI810" s="546"/>
      <c r="ESJ810" s="89"/>
      <c r="ESK810" s="89"/>
      <c r="ESL810" s="546"/>
      <c r="ESM810" s="546"/>
      <c r="ESN810" s="546"/>
      <c r="ESO810" s="546"/>
      <c r="ESP810" s="546"/>
      <c r="ESQ810" s="546"/>
      <c r="ESR810" s="546"/>
      <c r="ESS810" s="89"/>
      <c r="EST810" s="89"/>
      <c r="ESU810" s="546"/>
      <c r="ESV810" s="546"/>
      <c r="ESW810" s="89"/>
      <c r="ESX810" s="89"/>
      <c r="ESY810" s="546"/>
      <c r="ESZ810" s="546"/>
      <c r="ETA810" s="546"/>
      <c r="ETB810" s="546"/>
      <c r="ETC810" s="546"/>
      <c r="ETD810" s="204"/>
      <c r="ETE810" s="108"/>
      <c r="ETF810" s="546"/>
      <c r="ETG810" s="546"/>
      <c r="ETH810" s="546"/>
      <c r="ETI810" s="546"/>
      <c r="ETJ810" s="546"/>
      <c r="ETK810" s="546"/>
      <c r="ETL810" s="546"/>
      <c r="ETM810" s="169"/>
      <c r="ETN810" s="169"/>
      <c r="ETO810" s="169"/>
      <c r="ETP810" s="169"/>
      <c r="ETQ810" s="169"/>
      <c r="ETR810" s="169"/>
      <c r="ETS810" s="169"/>
      <c r="ETT810" s="169"/>
      <c r="ETU810" s="169"/>
      <c r="ETV810" s="169"/>
      <c r="ETW810" s="169"/>
      <c r="ETX810" s="169"/>
      <c r="ETY810" s="169"/>
      <c r="ETZ810" s="169"/>
      <c r="EUA810" s="169"/>
      <c r="EUB810" s="169"/>
      <c r="EUC810" s="169"/>
      <c r="EUD810" s="169"/>
      <c r="EUE810" s="169"/>
      <c r="EUF810" s="169"/>
      <c r="EUG810" s="169"/>
      <c r="EUH810" s="169"/>
      <c r="EUI810" s="169"/>
      <c r="EUJ810" s="169"/>
      <c r="EUK810" s="169"/>
      <c r="EUL810" s="169"/>
      <c r="EUM810" s="169"/>
      <c r="EUN810" s="169"/>
      <c r="EUO810" s="169"/>
      <c r="EUP810" s="169"/>
      <c r="EUQ810" s="169"/>
      <c r="EUR810" s="169"/>
      <c r="EUS810" s="169"/>
      <c r="EUT810" s="169"/>
      <c r="EUU810" s="169"/>
      <c r="EUV810" s="169"/>
      <c r="EUW810" s="169"/>
      <c r="EUX810" s="169"/>
      <c r="EUY810" s="169"/>
      <c r="EUZ810" s="169"/>
      <c r="EVA810" s="169"/>
      <c r="EVB810" s="169"/>
      <c r="EVC810" s="169"/>
      <c r="EVD810" s="169"/>
      <c r="EVE810" s="546"/>
      <c r="EVF810" s="546"/>
      <c r="EVG810" s="546"/>
      <c r="EVH810" s="546"/>
      <c r="EVI810" s="546"/>
      <c r="EVJ810" s="546"/>
      <c r="EVK810" s="546"/>
      <c r="EVL810" s="546"/>
      <c r="EVM810" s="546"/>
      <c r="EVN810" s="546"/>
      <c r="EVO810" s="546"/>
      <c r="EVP810" s="546"/>
      <c r="EVQ810" s="546"/>
      <c r="EVR810" s="546"/>
      <c r="EVS810" s="546"/>
      <c r="EVT810" s="546"/>
      <c r="EVU810" s="546"/>
      <c r="EVV810" s="546"/>
      <c r="EVW810" s="546"/>
      <c r="EVX810" s="546"/>
      <c r="EVY810" s="546"/>
      <c r="EVZ810" s="546"/>
      <c r="EWA810" s="546"/>
      <c r="EWB810" s="546"/>
      <c r="EWC810" s="89"/>
      <c r="EWD810" s="89"/>
      <c r="EWE810" s="89"/>
      <c r="EWF810" s="89"/>
      <c r="EWG810" s="89"/>
      <c r="EWH810" s="546"/>
      <c r="EWI810" s="546"/>
      <c r="EWJ810" s="89"/>
      <c r="EWK810" s="89"/>
      <c r="EWL810" s="546"/>
      <c r="EWM810" s="546"/>
      <c r="EWN810" s="89"/>
      <c r="EWO810" s="89"/>
      <c r="EWP810" s="546"/>
      <c r="EWQ810" s="546"/>
      <c r="EWR810" s="546"/>
      <c r="EWS810" s="546"/>
      <c r="EWT810" s="546"/>
      <c r="EWU810" s="546"/>
      <c r="EWV810" s="546"/>
      <c r="EWW810" s="89"/>
      <c r="EWX810" s="89"/>
      <c r="EWY810" s="546"/>
      <c r="EWZ810" s="546"/>
      <c r="EXA810" s="89"/>
      <c r="EXB810" s="89"/>
      <c r="EXC810" s="546"/>
      <c r="EXD810" s="546"/>
      <c r="EXE810" s="546"/>
      <c r="EXF810" s="546"/>
      <c r="EXG810" s="546"/>
      <c r="EXH810" s="204"/>
      <c r="EXI810" s="108"/>
      <c r="EXJ810" s="546"/>
      <c r="EXK810" s="546"/>
      <c r="EXL810" s="546"/>
      <c r="EXM810" s="546"/>
      <c r="EXN810" s="546"/>
      <c r="EXO810" s="546"/>
      <c r="EXP810" s="546"/>
      <c r="EXQ810" s="169"/>
      <c r="EXR810" s="169"/>
      <c r="EXS810" s="169"/>
      <c r="EXT810" s="169"/>
      <c r="EXU810" s="169"/>
      <c r="EXV810" s="169"/>
      <c r="EXW810" s="169"/>
      <c r="EXX810" s="169"/>
      <c r="EXY810" s="169"/>
      <c r="EXZ810" s="169"/>
      <c r="EYA810" s="169"/>
      <c r="EYB810" s="169"/>
      <c r="EYC810" s="169"/>
      <c r="EYD810" s="169"/>
      <c r="EYE810" s="169"/>
      <c r="EYF810" s="169"/>
      <c r="EYG810" s="169"/>
      <c r="EYH810" s="169"/>
      <c r="EYI810" s="169"/>
      <c r="EYJ810" s="169"/>
      <c r="EYK810" s="169"/>
      <c r="EYL810" s="169"/>
      <c r="EYM810" s="169"/>
      <c r="EYN810" s="169"/>
      <c r="EYO810" s="169"/>
      <c r="EYP810" s="169"/>
      <c r="EYQ810" s="169"/>
      <c r="EYR810" s="169"/>
      <c r="EYS810" s="169"/>
      <c r="EYT810" s="169"/>
      <c r="EYU810" s="169"/>
      <c r="EYV810" s="169"/>
      <c r="EYW810" s="169"/>
      <c r="EYX810" s="169"/>
      <c r="EYY810" s="169"/>
      <c r="EYZ810" s="169"/>
      <c r="EZA810" s="169"/>
      <c r="EZB810" s="169"/>
      <c r="EZC810" s="169"/>
      <c r="EZD810" s="169"/>
      <c r="EZE810" s="169"/>
      <c r="EZF810" s="169"/>
      <c r="EZG810" s="169"/>
      <c r="EZH810" s="169"/>
      <c r="EZI810" s="546"/>
      <c r="EZJ810" s="546"/>
      <c r="EZK810" s="546"/>
      <c r="EZL810" s="546"/>
      <c r="EZM810" s="546"/>
      <c r="EZN810" s="546"/>
      <c r="EZO810" s="546"/>
      <c r="EZP810" s="546"/>
      <c r="EZQ810" s="546"/>
      <c r="EZR810" s="546"/>
      <c r="EZS810" s="546"/>
      <c r="EZT810" s="546"/>
      <c r="EZU810" s="546"/>
      <c r="EZV810" s="546"/>
      <c r="EZW810" s="546"/>
      <c r="EZX810" s="546"/>
      <c r="EZY810" s="546"/>
      <c r="EZZ810" s="546"/>
      <c r="FAA810" s="546"/>
      <c r="FAB810" s="546"/>
      <c r="FAC810" s="546"/>
      <c r="FAD810" s="546"/>
      <c r="FAE810" s="546"/>
      <c r="FAF810" s="546"/>
      <c r="FAG810" s="89"/>
      <c r="FAH810" s="89"/>
      <c r="FAI810" s="89"/>
      <c r="FAJ810" s="89"/>
      <c r="FAK810" s="89"/>
      <c r="FAL810" s="546"/>
      <c r="FAM810" s="546"/>
      <c r="FAN810" s="89"/>
      <c r="FAO810" s="89"/>
      <c r="FAP810" s="546"/>
      <c r="FAQ810" s="546"/>
      <c r="FAR810" s="89"/>
      <c r="FAS810" s="89"/>
      <c r="FAT810" s="546"/>
      <c r="FAU810" s="546"/>
      <c r="FAV810" s="546"/>
      <c r="FAW810" s="546"/>
      <c r="FAX810" s="546"/>
      <c r="FAY810" s="546"/>
      <c r="FAZ810" s="546"/>
      <c r="FBA810" s="89"/>
      <c r="FBB810" s="89"/>
      <c r="FBC810" s="546"/>
      <c r="FBD810" s="546"/>
      <c r="FBE810" s="89"/>
      <c r="FBF810" s="89"/>
      <c r="FBG810" s="546"/>
      <c r="FBH810" s="546"/>
      <c r="FBI810" s="546"/>
      <c r="FBJ810" s="546"/>
      <c r="FBK810" s="546"/>
      <c r="FBL810" s="204"/>
      <c r="FBM810" s="108"/>
      <c r="FBN810" s="546"/>
      <c r="FBO810" s="546"/>
      <c r="FBP810" s="546"/>
      <c r="FBQ810" s="546"/>
      <c r="FBR810" s="546"/>
      <c r="FBS810" s="546"/>
      <c r="FBT810" s="546"/>
      <c r="FBU810" s="169"/>
      <c r="FBV810" s="169"/>
      <c r="FBW810" s="169"/>
      <c r="FBX810" s="169"/>
      <c r="FBY810" s="169"/>
      <c r="FBZ810" s="169"/>
      <c r="FCA810" s="169"/>
      <c r="FCB810" s="169"/>
      <c r="FCC810" s="169"/>
      <c r="FCD810" s="169"/>
      <c r="FCE810" s="169"/>
      <c r="FCF810" s="169"/>
      <c r="FCG810" s="169"/>
      <c r="FCH810" s="169"/>
      <c r="FCI810" s="169"/>
      <c r="FCJ810" s="169"/>
      <c r="FCK810" s="169"/>
      <c r="FCL810" s="169"/>
      <c r="FCM810" s="169"/>
      <c r="FCN810" s="169"/>
      <c r="FCO810" s="169"/>
      <c r="FCP810" s="169"/>
      <c r="FCQ810" s="169"/>
      <c r="FCR810" s="169"/>
      <c r="FCS810" s="169"/>
      <c r="FCT810" s="169"/>
      <c r="FCU810" s="169"/>
      <c r="FCV810" s="169"/>
      <c r="FCW810" s="169"/>
      <c r="FCX810" s="169"/>
      <c r="FCY810" s="169"/>
      <c r="FCZ810" s="169"/>
      <c r="FDA810" s="169"/>
      <c r="FDB810" s="169"/>
      <c r="FDC810" s="169"/>
      <c r="FDD810" s="169"/>
      <c r="FDE810" s="169"/>
      <c r="FDF810" s="169"/>
      <c r="FDG810" s="169"/>
      <c r="FDH810" s="169"/>
      <c r="FDI810" s="169"/>
      <c r="FDJ810" s="169"/>
      <c r="FDK810" s="169"/>
      <c r="FDL810" s="169"/>
      <c r="FDM810" s="546"/>
      <c r="FDN810" s="546"/>
      <c r="FDO810" s="546"/>
      <c r="FDP810" s="546"/>
      <c r="FDQ810" s="546"/>
      <c r="FDR810" s="546"/>
      <c r="FDS810" s="546"/>
      <c r="FDT810" s="546"/>
      <c r="FDU810" s="546"/>
      <c r="FDV810" s="546"/>
      <c r="FDW810" s="546"/>
      <c r="FDX810" s="546"/>
      <c r="FDY810" s="546"/>
      <c r="FDZ810" s="546"/>
      <c r="FEA810" s="546"/>
      <c r="FEB810" s="546"/>
      <c r="FEC810" s="546"/>
      <c r="FED810" s="546"/>
      <c r="FEE810" s="546"/>
      <c r="FEF810" s="546"/>
      <c r="FEG810" s="546"/>
      <c r="FEH810" s="546"/>
      <c r="FEI810" s="546"/>
      <c r="FEJ810" s="546"/>
      <c r="FEK810" s="89"/>
      <c r="FEL810" s="89"/>
      <c r="FEM810" s="89"/>
      <c r="FEN810" s="89"/>
      <c r="FEO810" s="89"/>
      <c r="FEP810" s="546"/>
      <c r="FEQ810" s="546"/>
      <c r="FER810" s="89"/>
      <c r="FES810" s="89"/>
      <c r="FET810" s="546"/>
      <c r="FEU810" s="546"/>
      <c r="FEV810" s="89"/>
      <c r="FEW810" s="89"/>
      <c r="FEX810" s="546"/>
      <c r="FEY810" s="546"/>
      <c r="FEZ810" s="546"/>
      <c r="FFA810" s="546"/>
      <c r="FFB810" s="546"/>
      <c r="FFC810" s="546"/>
      <c r="FFD810" s="546"/>
      <c r="FFE810" s="89"/>
      <c r="FFF810" s="89"/>
      <c r="FFG810" s="546"/>
      <c r="FFH810" s="546"/>
      <c r="FFI810" s="89"/>
      <c r="FFJ810" s="89"/>
      <c r="FFK810" s="546"/>
      <c r="FFL810" s="546"/>
      <c r="FFM810" s="546"/>
      <c r="FFN810" s="546"/>
      <c r="FFO810" s="546"/>
      <c r="FFP810" s="204"/>
      <c r="FFQ810" s="108"/>
      <c r="FFR810" s="546"/>
      <c r="FFS810" s="546"/>
      <c r="FFT810" s="546"/>
      <c r="FFU810" s="546"/>
      <c r="FFV810" s="546"/>
      <c r="FFW810" s="546"/>
      <c r="FFX810" s="546"/>
      <c r="FFY810" s="169"/>
      <c r="FFZ810" s="169"/>
      <c r="FGA810" s="169"/>
      <c r="FGB810" s="169"/>
      <c r="FGC810" s="169"/>
      <c r="FGD810" s="169"/>
      <c r="FGE810" s="169"/>
      <c r="FGF810" s="169"/>
      <c r="FGG810" s="169"/>
      <c r="FGH810" s="169"/>
      <c r="FGI810" s="169"/>
      <c r="FGJ810" s="169"/>
      <c r="FGK810" s="169"/>
      <c r="FGL810" s="169"/>
      <c r="FGM810" s="169"/>
      <c r="FGN810" s="169"/>
      <c r="FGO810" s="169"/>
      <c r="FGP810" s="169"/>
      <c r="FGQ810" s="169"/>
      <c r="FGR810" s="169"/>
      <c r="FGS810" s="169"/>
      <c r="FGT810" s="169"/>
      <c r="FGU810" s="169"/>
      <c r="FGV810" s="169"/>
      <c r="FGW810" s="169"/>
      <c r="FGX810" s="169"/>
      <c r="FGY810" s="169"/>
      <c r="FGZ810" s="169"/>
      <c r="FHA810" s="169"/>
      <c r="FHB810" s="169"/>
      <c r="FHC810" s="169"/>
      <c r="FHD810" s="169"/>
      <c r="FHE810" s="169"/>
      <c r="FHF810" s="169"/>
      <c r="FHG810" s="169"/>
      <c r="FHH810" s="169"/>
      <c r="FHI810" s="169"/>
      <c r="FHJ810" s="169"/>
      <c r="FHK810" s="169"/>
      <c r="FHL810" s="169"/>
      <c r="FHM810" s="169"/>
      <c r="FHN810" s="169"/>
      <c r="FHO810" s="169"/>
      <c r="FHP810" s="169"/>
      <c r="FHQ810" s="546"/>
      <c r="FHR810" s="546"/>
      <c r="FHS810" s="546"/>
      <c r="FHT810" s="546"/>
      <c r="FHU810" s="546"/>
      <c r="FHV810" s="546"/>
      <c r="FHW810" s="546"/>
      <c r="FHX810" s="546"/>
      <c r="FHY810" s="546"/>
      <c r="FHZ810" s="546"/>
      <c r="FIA810" s="546"/>
      <c r="FIB810" s="546"/>
      <c r="FIC810" s="546"/>
      <c r="FID810" s="546"/>
      <c r="FIE810" s="546"/>
      <c r="FIF810" s="546"/>
      <c r="FIG810" s="546"/>
      <c r="FIH810" s="546"/>
      <c r="FII810" s="546"/>
      <c r="FIJ810" s="546"/>
      <c r="FIK810" s="546"/>
      <c r="FIL810" s="546"/>
      <c r="FIM810" s="546"/>
      <c r="FIN810" s="546"/>
      <c r="FIO810" s="89"/>
      <c r="FIP810" s="89"/>
      <c r="FIQ810" s="89"/>
      <c r="FIR810" s="89"/>
      <c r="FIS810" s="89"/>
      <c r="FIT810" s="546"/>
      <c r="FIU810" s="546"/>
      <c r="FIV810" s="89"/>
      <c r="FIW810" s="89"/>
      <c r="FIX810" s="546"/>
      <c r="FIY810" s="546"/>
      <c r="FIZ810" s="89"/>
      <c r="FJA810" s="89"/>
      <c r="FJB810" s="546"/>
      <c r="FJC810" s="546"/>
      <c r="FJD810" s="546"/>
      <c r="FJE810" s="546"/>
      <c r="FJF810" s="546"/>
      <c r="FJG810" s="546"/>
      <c r="FJH810" s="546"/>
      <c r="FJI810" s="89"/>
      <c r="FJJ810" s="89"/>
      <c r="FJK810" s="546"/>
      <c r="FJL810" s="546"/>
      <c r="FJM810" s="89"/>
      <c r="FJN810" s="89"/>
      <c r="FJO810" s="546"/>
      <c r="FJP810" s="546"/>
      <c r="FJQ810" s="546"/>
      <c r="FJR810" s="546"/>
      <c r="FJS810" s="546"/>
      <c r="FJT810" s="204"/>
      <c r="FJU810" s="108"/>
      <c r="FJV810" s="546"/>
      <c r="FJW810" s="546"/>
      <c r="FJX810" s="546"/>
      <c r="FJY810" s="546"/>
      <c r="FJZ810" s="546"/>
      <c r="FKA810" s="546"/>
      <c r="FKB810" s="546"/>
      <c r="FKC810" s="169"/>
      <c r="FKD810" s="169"/>
      <c r="FKE810" s="169"/>
      <c r="FKF810" s="169"/>
      <c r="FKG810" s="169"/>
      <c r="FKH810" s="169"/>
      <c r="FKI810" s="169"/>
      <c r="FKJ810" s="169"/>
      <c r="FKK810" s="169"/>
      <c r="FKL810" s="169"/>
      <c r="FKM810" s="169"/>
      <c r="FKN810" s="169"/>
      <c r="FKO810" s="169"/>
      <c r="FKP810" s="169"/>
      <c r="FKQ810" s="169"/>
      <c r="FKR810" s="169"/>
      <c r="FKS810" s="169"/>
      <c r="FKT810" s="169"/>
      <c r="FKU810" s="169"/>
      <c r="FKV810" s="169"/>
      <c r="FKW810" s="169"/>
      <c r="FKX810" s="169"/>
      <c r="FKY810" s="169"/>
      <c r="FKZ810" s="169"/>
      <c r="FLA810" s="169"/>
      <c r="FLB810" s="169"/>
      <c r="FLC810" s="169"/>
      <c r="FLD810" s="169"/>
      <c r="FLE810" s="169"/>
      <c r="FLF810" s="169"/>
      <c r="FLG810" s="169"/>
      <c r="FLH810" s="169"/>
      <c r="FLI810" s="169"/>
      <c r="FLJ810" s="169"/>
      <c r="FLK810" s="169"/>
      <c r="FLL810" s="169"/>
      <c r="FLM810" s="169"/>
      <c r="FLN810" s="169"/>
      <c r="FLO810" s="169"/>
      <c r="FLP810" s="169"/>
      <c r="FLQ810" s="169"/>
      <c r="FLR810" s="169"/>
      <c r="FLS810" s="169"/>
      <c r="FLT810" s="169"/>
      <c r="FLU810" s="546"/>
      <c r="FLV810" s="546"/>
      <c r="FLW810" s="546"/>
      <c r="FLX810" s="546"/>
      <c r="FLY810" s="546"/>
      <c r="FLZ810" s="546"/>
      <c r="FMA810" s="546"/>
      <c r="FMB810" s="546"/>
      <c r="FMC810" s="546"/>
      <c r="FMD810" s="546"/>
      <c r="FME810" s="546"/>
      <c r="FMF810" s="546"/>
      <c r="FMG810" s="546"/>
      <c r="FMH810" s="546"/>
      <c r="FMI810" s="546"/>
      <c r="FMJ810" s="546"/>
      <c r="FMK810" s="546"/>
      <c r="FML810" s="546"/>
      <c r="FMM810" s="546"/>
      <c r="FMN810" s="546"/>
      <c r="FMO810" s="546"/>
      <c r="FMP810" s="546"/>
      <c r="FMQ810" s="546"/>
      <c r="FMR810" s="546"/>
      <c r="FMS810" s="89"/>
      <c r="FMT810" s="89"/>
      <c r="FMU810" s="89"/>
      <c r="FMV810" s="89"/>
      <c r="FMW810" s="89"/>
      <c r="FMX810" s="546"/>
      <c r="FMY810" s="546"/>
      <c r="FMZ810" s="89"/>
      <c r="FNA810" s="89"/>
      <c r="FNB810" s="546"/>
      <c r="FNC810" s="546"/>
      <c r="FND810" s="89"/>
      <c r="FNE810" s="89"/>
      <c r="FNF810" s="546"/>
      <c r="FNG810" s="546"/>
      <c r="FNH810" s="546"/>
      <c r="FNI810" s="546"/>
      <c r="FNJ810" s="546"/>
      <c r="FNK810" s="546"/>
      <c r="FNL810" s="546"/>
      <c r="FNM810" s="89"/>
      <c r="FNN810" s="89"/>
      <c r="FNO810" s="546"/>
      <c r="FNP810" s="546"/>
      <c r="FNQ810" s="89"/>
      <c r="FNR810" s="89"/>
      <c r="FNS810" s="546"/>
      <c r="FNT810" s="546"/>
      <c r="FNU810" s="546"/>
      <c r="FNV810" s="546"/>
      <c r="FNW810" s="546"/>
      <c r="FNX810" s="204"/>
      <c r="FNY810" s="108"/>
      <c r="FNZ810" s="546"/>
      <c r="FOA810" s="546"/>
      <c r="FOB810" s="546"/>
      <c r="FOC810" s="546"/>
      <c r="FOD810" s="546"/>
      <c r="FOE810" s="546"/>
      <c r="FOF810" s="546"/>
      <c r="FOG810" s="169"/>
      <c r="FOH810" s="169"/>
      <c r="FOI810" s="169"/>
      <c r="FOJ810" s="169"/>
      <c r="FOK810" s="169"/>
      <c r="FOL810" s="169"/>
      <c r="FOM810" s="169"/>
      <c r="FON810" s="169"/>
      <c r="FOO810" s="169"/>
      <c r="FOP810" s="169"/>
      <c r="FOQ810" s="169"/>
      <c r="FOR810" s="169"/>
      <c r="FOS810" s="169"/>
      <c r="FOT810" s="169"/>
      <c r="FOU810" s="169"/>
      <c r="FOV810" s="169"/>
      <c r="FOW810" s="169"/>
      <c r="FOX810" s="169"/>
      <c r="FOY810" s="169"/>
      <c r="FOZ810" s="169"/>
      <c r="FPA810" s="169"/>
      <c r="FPB810" s="169"/>
      <c r="FPC810" s="169"/>
      <c r="FPD810" s="169"/>
      <c r="FPE810" s="169"/>
      <c r="FPF810" s="169"/>
      <c r="FPG810" s="169"/>
      <c r="FPH810" s="169"/>
      <c r="FPI810" s="169"/>
      <c r="FPJ810" s="169"/>
      <c r="FPK810" s="169"/>
      <c r="FPL810" s="169"/>
      <c r="FPM810" s="169"/>
      <c r="FPN810" s="169"/>
      <c r="FPO810" s="169"/>
      <c r="FPP810" s="169"/>
      <c r="FPQ810" s="169"/>
      <c r="FPR810" s="169"/>
      <c r="FPS810" s="169"/>
      <c r="FPT810" s="169"/>
      <c r="FPU810" s="169"/>
      <c r="FPV810" s="169"/>
      <c r="FPW810" s="169"/>
      <c r="FPX810" s="169"/>
      <c r="FPY810" s="546"/>
      <c r="FPZ810" s="546"/>
      <c r="FQA810" s="546"/>
      <c r="FQB810" s="546"/>
      <c r="FQC810" s="546"/>
      <c r="FQD810" s="546"/>
      <c r="FQE810" s="546"/>
      <c r="FQF810" s="546"/>
      <c r="FQG810" s="546"/>
      <c r="FQH810" s="546"/>
      <c r="FQI810" s="546"/>
      <c r="FQJ810" s="546"/>
      <c r="FQK810" s="546"/>
      <c r="FQL810" s="546"/>
      <c r="FQM810" s="546"/>
      <c r="FQN810" s="546"/>
      <c r="FQO810" s="546"/>
      <c r="FQP810" s="546"/>
      <c r="FQQ810" s="546"/>
      <c r="FQR810" s="546"/>
      <c r="FQS810" s="546"/>
      <c r="FQT810" s="546"/>
      <c r="FQU810" s="546"/>
      <c r="FQV810" s="546"/>
      <c r="FQW810" s="89"/>
      <c r="FQX810" s="89"/>
      <c r="FQY810" s="89"/>
      <c r="FQZ810" s="89"/>
      <c r="FRA810" s="89"/>
      <c r="FRB810" s="546"/>
      <c r="FRC810" s="546"/>
      <c r="FRD810" s="89"/>
      <c r="FRE810" s="89"/>
      <c r="FRF810" s="546"/>
      <c r="FRG810" s="546"/>
      <c r="FRH810" s="89"/>
      <c r="FRI810" s="89"/>
      <c r="FRJ810" s="546"/>
      <c r="FRK810" s="546"/>
      <c r="FRL810" s="546"/>
      <c r="FRM810" s="546"/>
      <c r="FRN810" s="546"/>
      <c r="FRO810" s="546"/>
      <c r="FRP810" s="546"/>
      <c r="FRQ810" s="89"/>
      <c r="FRR810" s="89"/>
      <c r="FRS810" s="546"/>
      <c r="FRT810" s="546"/>
      <c r="FRU810" s="89"/>
      <c r="FRV810" s="89"/>
      <c r="FRW810" s="546"/>
      <c r="FRX810" s="546"/>
      <c r="FRY810" s="546"/>
      <c r="FRZ810" s="546"/>
      <c r="FSA810" s="546"/>
      <c r="FSB810" s="204"/>
      <c r="FSC810" s="108"/>
      <c r="FSD810" s="546"/>
      <c r="FSE810" s="546"/>
      <c r="FSF810" s="546"/>
      <c r="FSG810" s="546"/>
      <c r="FSH810" s="546"/>
      <c r="FSI810" s="546"/>
      <c r="FSJ810" s="546"/>
      <c r="FSK810" s="169"/>
      <c r="FSL810" s="169"/>
      <c r="FSM810" s="169"/>
      <c r="FSN810" s="169"/>
      <c r="FSO810" s="169"/>
      <c r="FSP810" s="169"/>
      <c r="FSQ810" s="169"/>
      <c r="FSR810" s="169"/>
      <c r="FSS810" s="169"/>
      <c r="FST810" s="169"/>
      <c r="FSU810" s="169"/>
      <c r="FSV810" s="169"/>
      <c r="FSW810" s="169"/>
      <c r="FSX810" s="169"/>
      <c r="FSY810" s="169"/>
      <c r="FSZ810" s="169"/>
      <c r="FTA810" s="169"/>
      <c r="FTB810" s="169"/>
      <c r="FTC810" s="169"/>
      <c r="FTD810" s="169"/>
      <c r="FTE810" s="169"/>
      <c r="FTF810" s="169"/>
      <c r="FTG810" s="169"/>
      <c r="FTH810" s="169"/>
      <c r="FTI810" s="169"/>
      <c r="FTJ810" s="169"/>
      <c r="FTK810" s="169"/>
      <c r="FTL810" s="169"/>
      <c r="FTM810" s="169"/>
      <c r="FTN810" s="169"/>
      <c r="FTO810" s="169"/>
      <c r="FTP810" s="169"/>
      <c r="FTQ810" s="169"/>
      <c r="FTR810" s="169"/>
      <c r="FTS810" s="169"/>
      <c r="FTT810" s="169"/>
      <c r="FTU810" s="169"/>
      <c r="FTV810" s="169"/>
      <c r="FTW810" s="169"/>
      <c r="FTX810" s="169"/>
      <c r="FTY810" s="169"/>
      <c r="FTZ810" s="169"/>
      <c r="FUA810" s="169"/>
      <c r="FUB810" s="169"/>
      <c r="FUC810" s="546"/>
      <c r="FUD810" s="546"/>
      <c r="FUE810" s="546"/>
      <c r="FUF810" s="546"/>
      <c r="FUG810" s="546"/>
      <c r="FUH810" s="546"/>
      <c r="FUI810" s="546"/>
      <c r="FUJ810" s="546"/>
      <c r="FUK810" s="546"/>
      <c r="FUL810" s="546"/>
      <c r="FUM810" s="546"/>
      <c r="FUN810" s="546"/>
      <c r="FUO810" s="546"/>
      <c r="FUP810" s="546"/>
      <c r="FUQ810" s="546"/>
      <c r="FUR810" s="546"/>
      <c r="FUS810" s="546"/>
      <c r="FUT810" s="546"/>
      <c r="FUU810" s="546"/>
      <c r="FUV810" s="546"/>
      <c r="FUW810" s="546"/>
      <c r="FUX810" s="546"/>
      <c r="FUY810" s="546"/>
      <c r="FUZ810" s="546"/>
      <c r="FVA810" s="89"/>
      <c r="FVB810" s="89"/>
      <c r="FVC810" s="89"/>
      <c r="FVD810" s="89"/>
      <c r="FVE810" s="89"/>
      <c r="FVF810" s="546"/>
      <c r="FVG810" s="546"/>
      <c r="FVH810" s="89"/>
      <c r="FVI810" s="89"/>
      <c r="FVJ810" s="546"/>
      <c r="FVK810" s="546"/>
      <c r="FVL810" s="89"/>
      <c r="FVM810" s="89"/>
      <c r="FVN810" s="546"/>
      <c r="FVO810" s="546"/>
      <c r="FVP810" s="546"/>
      <c r="FVQ810" s="546"/>
      <c r="FVR810" s="546"/>
      <c r="FVS810" s="546"/>
      <c r="FVT810" s="546"/>
      <c r="FVU810" s="89"/>
      <c r="FVV810" s="89"/>
      <c r="FVW810" s="546"/>
      <c r="FVX810" s="546"/>
      <c r="FVY810" s="89"/>
      <c r="FVZ810" s="89"/>
      <c r="FWA810" s="546"/>
      <c r="FWB810" s="546"/>
      <c r="FWC810" s="546"/>
      <c r="FWD810" s="546"/>
      <c r="FWE810" s="546"/>
      <c r="FWF810" s="204"/>
      <c r="FWG810" s="108"/>
      <c r="FWH810" s="546"/>
      <c r="FWI810" s="546"/>
      <c r="FWJ810" s="546"/>
      <c r="FWK810" s="546"/>
      <c r="FWL810" s="546"/>
      <c r="FWM810" s="546"/>
      <c r="FWN810" s="546"/>
      <c r="FWO810" s="169"/>
      <c r="FWP810" s="169"/>
      <c r="FWQ810" s="169"/>
      <c r="FWR810" s="169"/>
      <c r="FWS810" s="169"/>
      <c r="FWT810" s="169"/>
      <c r="FWU810" s="169"/>
      <c r="FWV810" s="169"/>
      <c r="FWW810" s="169"/>
      <c r="FWX810" s="169"/>
      <c r="FWY810" s="169"/>
      <c r="FWZ810" s="169"/>
      <c r="FXA810" s="169"/>
      <c r="FXB810" s="169"/>
      <c r="FXC810" s="169"/>
      <c r="FXD810" s="169"/>
      <c r="FXE810" s="169"/>
      <c r="FXF810" s="169"/>
      <c r="FXG810" s="169"/>
      <c r="FXH810" s="169"/>
      <c r="FXI810" s="169"/>
      <c r="FXJ810" s="169"/>
      <c r="FXK810" s="169"/>
      <c r="FXL810" s="169"/>
      <c r="FXM810" s="169"/>
      <c r="FXN810" s="169"/>
      <c r="FXO810" s="169"/>
      <c r="FXP810" s="169"/>
      <c r="FXQ810" s="169"/>
      <c r="FXR810" s="169"/>
      <c r="FXS810" s="169"/>
      <c r="FXT810" s="169"/>
      <c r="FXU810" s="169"/>
      <c r="FXV810" s="169"/>
      <c r="FXW810" s="169"/>
      <c r="FXX810" s="169"/>
      <c r="FXY810" s="169"/>
      <c r="FXZ810" s="169"/>
      <c r="FYA810" s="169"/>
      <c r="FYB810" s="169"/>
      <c r="FYC810" s="169"/>
      <c r="FYD810" s="169"/>
      <c r="FYE810" s="169"/>
      <c r="FYF810" s="169"/>
      <c r="FYG810" s="546"/>
      <c r="FYH810" s="546"/>
      <c r="FYI810" s="546"/>
      <c r="FYJ810" s="546"/>
      <c r="FYK810" s="546"/>
      <c r="FYL810" s="546"/>
      <c r="FYM810" s="546"/>
      <c r="FYN810" s="546"/>
      <c r="FYO810" s="546"/>
      <c r="FYP810" s="546"/>
      <c r="FYQ810" s="546"/>
      <c r="FYR810" s="546"/>
      <c r="FYS810" s="546"/>
      <c r="FYT810" s="546"/>
      <c r="FYU810" s="546"/>
      <c r="FYV810" s="546"/>
      <c r="FYW810" s="546"/>
      <c r="FYX810" s="546"/>
      <c r="FYY810" s="546"/>
      <c r="FYZ810" s="546"/>
      <c r="FZA810" s="546"/>
      <c r="FZB810" s="546"/>
      <c r="FZC810" s="546"/>
      <c r="FZD810" s="546"/>
      <c r="FZE810" s="89"/>
      <c r="FZF810" s="89"/>
      <c r="FZG810" s="89"/>
      <c r="FZH810" s="89"/>
      <c r="FZI810" s="89"/>
      <c r="FZJ810" s="546"/>
      <c r="FZK810" s="546"/>
      <c r="FZL810" s="89"/>
      <c r="FZM810" s="89"/>
      <c r="FZN810" s="546"/>
      <c r="FZO810" s="546"/>
      <c r="FZP810" s="89"/>
      <c r="FZQ810" s="89"/>
      <c r="FZR810" s="546"/>
      <c r="FZS810" s="546"/>
      <c r="FZT810" s="546"/>
      <c r="FZU810" s="546"/>
      <c r="FZV810" s="546"/>
      <c r="FZW810" s="546"/>
      <c r="FZX810" s="546"/>
      <c r="FZY810" s="89"/>
      <c r="FZZ810" s="89"/>
      <c r="GAA810" s="546"/>
      <c r="GAB810" s="546"/>
      <c r="GAC810" s="89"/>
      <c r="GAD810" s="89"/>
      <c r="GAE810" s="546"/>
      <c r="GAF810" s="546"/>
      <c r="GAG810" s="546"/>
      <c r="GAH810" s="546"/>
      <c r="GAI810" s="546"/>
      <c r="GAJ810" s="204"/>
      <c r="GAK810" s="108"/>
      <c r="GAL810" s="546"/>
      <c r="GAM810" s="546"/>
      <c r="GAN810" s="546"/>
      <c r="GAO810" s="546"/>
      <c r="GAP810" s="546"/>
      <c r="GAQ810" s="546"/>
      <c r="GAR810" s="546"/>
      <c r="GAS810" s="169"/>
      <c r="GAT810" s="169"/>
      <c r="GAU810" s="169"/>
      <c r="GAV810" s="169"/>
      <c r="GAW810" s="169"/>
      <c r="GAX810" s="169"/>
      <c r="GAY810" s="169"/>
      <c r="GAZ810" s="169"/>
      <c r="GBA810" s="169"/>
      <c r="GBB810" s="169"/>
      <c r="GBC810" s="169"/>
      <c r="GBD810" s="169"/>
      <c r="GBE810" s="169"/>
      <c r="GBF810" s="169"/>
      <c r="GBG810" s="169"/>
      <c r="GBH810" s="169"/>
      <c r="GBI810" s="169"/>
      <c r="GBJ810" s="169"/>
      <c r="GBK810" s="169"/>
      <c r="GBL810" s="169"/>
      <c r="GBM810" s="169"/>
      <c r="GBN810" s="169"/>
      <c r="GBO810" s="169"/>
      <c r="GBP810" s="169"/>
      <c r="GBQ810" s="169"/>
      <c r="GBR810" s="169"/>
      <c r="GBS810" s="169"/>
      <c r="GBT810" s="169"/>
      <c r="GBU810" s="169"/>
      <c r="GBV810" s="169"/>
      <c r="GBW810" s="169"/>
      <c r="GBX810" s="169"/>
      <c r="GBY810" s="169"/>
      <c r="GBZ810" s="169"/>
      <c r="GCA810" s="169"/>
      <c r="GCB810" s="169"/>
      <c r="GCC810" s="169"/>
      <c r="GCD810" s="169"/>
      <c r="GCE810" s="169"/>
      <c r="GCF810" s="169"/>
      <c r="GCG810" s="169"/>
      <c r="GCH810" s="169"/>
      <c r="GCI810" s="169"/>
      <c r="GCJ810" s="169"/>
      <c r="GCK810" s="546"/>
      <c r="GCL810" s="546"/>
      <c r="GCM810" s="546"/>
      <c r="GCN810" s="546"/>
      <c r="GCO810" s="546"/>
      <c r="GCP810" s="546"/>
      <c r="GCQ810" s="546"/>
      <c r="GCR810" s="546"/>
      <c r="GCS810" s="546"/>
      <c r="GCT810" s="546"/>
      <c r="GCU810" s="546"/>
      <c r="GCV810" s="546"/>
      <c r="GCW810" s="546"/>
      <c r="GCX810" s="546"/>
      <c r="GCY810" s="546"/>
      <c r="GCZ810" s="546"/>
      <c r="GDA810" s="546"/>
      <c r="GDB810" s="546"/>
      <c r="GDC810" s="546"/>
      <c r="GDD810" s="546"/>
      <c r="GDE810" s="546"/>
      <c r="GDF810" s="546"/>
      <c r="GDG810" s="546"/>
      <c r="GDH810" s="546"/>
      <c r="GDI810" s="89"/>
      <c r="GDJ810" s="89"/>
      <c r="GDK810" s="89"/>
      <c r="GDL810" s="89"/>
      <c r="GDM810" s="89"/>
      <c r="GDN810" s="546"/>
      <c r="GDO810" s="546"/>
      <c r="GDP810" s="89"/>
      <c r="GDQ810" s="89"/>
      <c r="GDR810" s="546"/>
      <c r="GDS810" s="546"/>
      <c r="GDT810" s="89"/>
      <c r="GDU810" s="89"/>
      <c r="GDV810" s="546"/>
      <c r="GDW810" s="546"/>
      <c r="GDX810" s="546"/>
      <c r="GDY810" s="546"/>
      <c r="GDZ810" s="546"/>
      <c r="GEA810" s="546"/>
      <c r="GEB810" s="546"/>
      <c r="GEC810" s="89"/>
      <c r="GED810" s="89"/>
      <c r="GEE810" s="546"/>
      <c r="GEF810" s="546"/>
      <c r="GEG810" s="89"/>
      <c r="GEH810" s="89"/>
      <c r="GEI810" s="546"/>
      <c r="GEJ810" s="546"/>
      <c r="GEK810" s="546"/>
      <c r="GEL810" s="546"/>
      <c r="GEM810" s="546"/>
      <c r="GEN810" s="204"/>
      <c r="GEO810" s="108"/>
      <c r="GEP810" s="546"/>
      <c r="GEQ810" s="546"/>
      <c r="GER810" s="546"/>
      <c r="GES810" s="546"/>
      <c r="GET810" s="546"/>
      <c r="GEU810" s="546"/>
      <c r="GEV810" s="546"/>
      <c r="GEW810" s="169"/>
      <c r="GEX810" s="169"/>
      <c r="GEY810" s="169"/>
      <c r="GEZ810" s="169"/>
      <c r="GFA810" s="169"/>
      <c r="GFB810" s="169"/>
      <c r="GFC810" s="169"/>
      <c r="GFD810" s="169"/>
      <c r="GFE810" s="169"/>
      <c r="GFF810" s="169"/>
      <c r="GFG810" s="169"/>
      <c r="GFH810" s="169"/>
      <c r="GFI810" s="169"/>
      <c r="GFJ810" s="169"/>
      <c r="GFK810" s="169"/>
      <c r="GFL810" s="169"/>
      <c r="GFM810" s="169"/>
      <c r="GFN810" s="169"/>
      <c r="GFO810" s="169"/>
      <c r="GFP810" s="169"/>
      <c r="GFQ810" s="169"/>
      <c r="GFR810" s="169"/>
      <c r="GFS810" s="169"/>
      <c r="GFT810" s="169"/>
      <c r="GFU810" s="169"/>
      <c r="GFV810" s="169"/>
      <c r="GFW810" s="169"/>
      <c r="GFX810" s="169"/>
      <c r="GFY810" s="169"/>
      <c r="GFZ810" s="169"/>
      <c r="GGA810" s="169"/>
      <c r="GGB810" s="169"/>
      <c r="GGC810" s="169"/>
      <c r="GGD810" s="169"/>
      <c r="GGE810" s="169"/>
      <c r="GGF810" s="169"/>
      <c r="GGG810" s="169"/>
      <c r="GGH810" s="169"/>
      <c r="GGI810" s="169"/>
      <c r="GGJ810" s="169"/>
      <c r="GGK810" s="169"/>
      <c r="GGL810" s="169"/>
      <c r="GGM810" s="169"/>
      <c r="GGN810" s="169"/>
      <c r="GGO810" s="546"/>
      <c r="GGP810" s="546"/>
      <c r="GGQ810" s="546"/>
      <c r="GGR810" s="546"/>
      <c r="GGS810" s="546"/>
      <c r="GGT810" s="546"/>
      <c r="GGU810" s="546"/>
      <c r="GGV810" s="546"/>
      <c r="GGW810" s="546"/>
      <c r="GGX810" s="546"/>
      <c r="GGY810" s="546"/>
      <c r="GGZ810" s="546"/>
      <c r="GHA810" s="546"/>
      <c r="GHB810" s="546"/>
      <c r="GHC810" s="546"/>
      <c r="GHD810" s="546"/>
      <c r="GHE810" s="546"/>
      <c r="GHF810" s="546"/>
      <c r="GHG810" s="546"/>
      <c r="GHH810" s="546"/>
      <c r="GHI810" s="546"/>
      <c r="GHJ810" s="546"/>
      <c r="GHK810" s="546"/>
      <c r="GHL810" s="546"/>
      <c r="GHM810" s="89"/>
      <c r="GHN810" s="89"/>
      <c r="GHO810" s="89"/>
      <c r="GHP810" s="89"/>
      <c r="GHQ810" s="89"/>
      <c r="GHR810" s="546"/>
      <c r="GHS810" s="546"/>
      <c r="GHT810" s="89"/>
      <c r="GHU810" s="89"/>
      <c r="GHV810" s="546"/>
      <c r="GHW810" s="546"/>
      <c r="GHX810" s="89"/>
      <c r="GHY810" s="89"/>
      <c r="GHZ810" s="546"/>
      <c r="GIA810" s="546"/>
      <c r="GIB810" s="546"/>
      <c r="GIC810" s="546"/>
      <c r="GID810" s="546"/>
      <c r="GIE810" s="546"/>
      <c r="GIF810" s="546"/>
      <c r="GIG810" s="89"/>
      <c r="GIH810" s="89"/>
      <c r="GII810" s="546"/>
      <c r="GIJ810" s="546"/>
      <c r="GIK810" s="89"/>
      <c r="GIL810" s="89"/>
      <c r="GIM810" s="546"/>
      <c r="GIN810" s="546"/>
      <c r="GIO810" s="546"/>
      <c r="GIP810" s="546"/>
      <c r="GIQ810" s="546"/>
      <c r="GIR810" s="204"/>
      <c r="GIS810" s="108"/>
      <c r="GIT810" s="546"/>
      <c r="GIU810" s="546"/>
      <c r="GIV810" s="546"/>
      <c r="GIW810" s="546"/>
      <c r="GIX810" s="546"/>
      <c r="GIY810" s="546"/>
      <c r="GIZ810" s="546"/>
      <c r="GJA810" s="169"/>
      <c r="GJB810" s="169"/>
      <c r="GJC810" s="169"/>
      <c r="GJD810" s="169"/>
      <c r="GJE810" s="169"/>
      <c r="GJF810" s="169"/>
      <c r="GJG810" s="169"/>
      <c r="GJH810" s="169"/>
      <c r="GJI810" s="169"/>
      <c r="GJJ810" s="169"/>
      <c r="GJK810" s="169"/>
      <c r="GJL810" s="169"/>
      <c r="GJM810" s="169"/>
      <c r="GJN810" s="169"/>
      <c r="GJO810" s="169"/>
      <c r="GJP810" s="169"/>
      <c r="GJQ810" s="169"/>
      <c r="GJR810" s="169"/>
      <c r="GJS810" s="169"/>
      <c r="GJT810" s="169"/>
      <c r="GJU810" s="169"/>
      <c r="GJV810" s="169"/>
      <c r="GJW810" s="169"/>
      <c r="GJX810" s="169"/>
      <c r="GJY810" s="169"/>
      <c r="GJZ810" s="169"/>
      <c r="GKA810" s="169"/>
      <c r="GKB810" s="169"/>
      <c r="GKC810" s="169"/>
      <c r="GKD810" s="169"/>
      <c r="GKE810" s="169"/>
      <c r="GKF810" s="169"/>
      <c r="GKG810" s="169"/>
      <c r="GKH810" s="169"/>
      <c r="GKI810" s="169"/>
      <c r="GKJ810" s="169"/>
      <c r="GKK810" s="169"/>
      <c r="GKL810" s="169"/>
      <c r="GKM810" s="169"/>
      <c r="GKN810" s="169"/>
      <c r="GKO810" s="169"/>
      <c r="GKP810" s="169"/>
      <c r="GKQ810" s="169"/>
      <c r="GKR810" s="169"/>
      <c r="GKS810" s="546"/>
      <c r="GKT810" s="546"/>
      <c r="GKU810" s="546"/>
      <c r="GKV810" s="546"/>
      <c r="GKW810" s="546"/>
      <c r="GKX810" s="546"/>
      <c r="GKY810" s="546"/>
      <c r="GKZ810" s="546"/>
      <c r="GLA810" s="546"/>
      <c r="GLB810" s="546"/>
      <c r="GLC810" s="546"/>
      <c r="GLD810" s="546"/>
      <c r="GLE810" s="546"/>
      <c r="GLF810" s="546"/>
      <c r="GLG810" s="546"/>
      <c r="GLH810" s="546"/>
      <c r="GLI810" s="546"/>
      <c r="GLJ810" s="546"/>
      <c r="GLK810" s="546"/>
      <c r="GLL810" s="546"/>
      <c r="GLM810" s="546"/>
      <c r="GLN810" s="546"/>
      <c r="GLO810" s="546"/>
      <c r="GLP810" s="546"/>
      <c r="GLQ810" s="89"/>
      <c r="GLR810" s="89"/>
      <c r="GLS810" s="89"/>
      <c r="GLT810" s="89"/>
      <c r="GLU810" s="89"/>
      <c r="GLV810" s="546"/>
      <c r="GLW810" s="546"/>
      <c r="GLX810" s="89"/>
      <c r="GLY810" s="89"/>
      <c r="GLZ810" s="546"/>
      <c r="GMA810" s="546"/>
      <c r="GMB810" s="89"/>
      <c r="GMC810" s="89"/>
      <c r="GMD810" s="546"/>
      <c r="GME810" s="546"/>
      <c r="GMF810" s="546"/>
      <c r="GMG810" s="546"/>
      <c r="GMH810" s="546"/>
      <c r="GMI810" s="546"/>
      <c r="GMJ810" s="546"/>
      <c r="GMK810" s="89"/>
      <c r="GML810" s="89"/>
      <c r="GMM810" s="546"/>
      <c r="GMN810" s="546"/>
      <c r="GMO810" s="89"/>
      <c r="GMP810" s="89"/>
      <c r="GMQ810" s="546"/>
      <c r="GMR810" s="546"/>
      <c r="GMS810" s="546"/>
      <c r="GMT810" s="546"/>
      <c r="GMU810" s="546"/>
      <c r="GMV810" s="204"/>
      <c r="GMW810" s="108"/>
      <c r="GMX810" s="546"/>
      <c r="GMY810" s="546"/>
      <c r="GMZ810" s="546"/>
      <c r="GNA810" s="546"/>
      <c r="GNB810" s="546"/>
      <c r="GNC810" s="546"/>
      <c r="GND810" s="546"/>
      <c r="GNE810" s="169"/>
      <c r="GNF810" s="169"/>
      <c r="GNG810" s="169"/>
      <c r="GNH810" s="169"/>
      <c r="GNI810" s="169"/>
      <c r="GNJ810" s="169"/>
      <c r="GNK810" s="169"/>
      <c r="GNL810" s="169"/>
      <c r="GNM810" s="169"/>
      <c r="GNN810" s="169"/>
      <c r="GNO810" s="169"/>
      <c r="GNP810" s="169"/>
      <c r="GNQ810" s="169"/>
      <c r="GNR810" s="169"/>
      <c r="GNS810" s="169"/>
      <c r="GNT810" s="169"/>
      <c r="GNU810" s="169"/>
      <c r="GNV810" s="169"/>
      <c r="GNW810" s="169"/>
      <c r="GNX810" s="169"/>
      <c r="GNY810" s="169"/>
      <c r="GNZ810" s="169"/>
      <c r="GOA810" s="169"/>
      <c r="GOB810" s="169"/>
      <c r="GOC810" s="169"/>
      <c r="GOD810" s="169"/>
      <c r="GOE810" s="169"/>
      <c r="GOF810" s="169"/>
      <c r="GOG810" s="169"/>
      <c r="GOH810" s="169"/>
      <c r="GOI810" s="169"/>
      <c r="GOJ810" s="169"/>
      <c r="GOK810" s="169"/>
      <c r="GOL810" s="169"/>
      <c r="GOM810" s="169"/>
      <c r="GON810" s="169"/>
      <c r="GOO810" s="169"/>
      <c r="GOP810" s="169"/>
      <c r="GOQ810" s="169"/>
      <c r="GOR810" s="169"/>
      <c r="GOS810" s="169"/>
      <c r="GOT810" s="169"/>
      <c r="GOU810" s="169"/>
      <c r="GOV810" s="169"/>
      <c r="GOW810" s="546"/>
      <c r="GOX810" s="546"/>
      <c r="GOY810" s="546"/>
      <c r="GOZ810" s="546"/>
      <c r="GPA810" s="546"/>
      <c r="GPB810" s="546"/>
      <c r="GPC810" s="546"/>
      <c r="GPD810" s="546"/>
      <c r="GPE810" s="546"/>
      <c r="GPF810" s="546"/>
      <c r="GPG810" s="546"/>
      <c r="GPH810" s="546"/>
      <c r="GPI810" s="546"/>
      <c r="GPJ810" s="546"/>
      <c r="GPK810" s="546"/>
      <c r="GPL810" s="546"/>
      <c r="GPM810" s="546"/>
      <c r="GPN810" s="546"/>
      <c r="GPO810" s="546"/>
      <c r="GPP810" s="546"/>
      <c r="GPQ810" s="546"/>
      <c r="GPR810" s="546"/>
      <c r="GPS810" s="546"/>
      <c r="GPT810" s="546"/>
      <c r="GPU810" s="89"/>
      <c r="GPV810" s="89"/>
      <c r="GPW810" s="89"/>
      <c r="GPX810" s="89"/>
      <c r="GPY810" s="89"/>
      <c r="GPZ810" s="546"/>
      <c r="GQA810" s="546"/>
      <c r="GQB810" s="89"/>
      <c r="GQC810" s="89"/>
      <c r="GQD810" s="546"/>
      <c r="GQE810" s="546"/>
      <c r="GQF810" s="89"/>
      <c r="GQG810" s="89"/>
      <c r="GQH810" s="546"/>
      <c r="GQI810" s="546"/>
      <c r="GQJ810" s="546"/>
      <c r="GQK810" s="546"/>
      <c r="GQL810" s="546"/>
      <c r="GQM810" s="546"/>
      <c r="GQN810" s="546"/>
      <c r="GQO810" s="89"/>
      <c r="GQP810" s="89"/>
      <c r="GQQ810" s="546"/>
      <c r="GQR810" s="546"/>
      <c r="GQS810" s="89"/>
      <c r="GQT810" s="89"/>
      <c r="GQU810" s="546"/>
      <c r="GQV810" s="546"/>
      <c r="GQW810" s="546"/>
      <c r="GQX810" s="546"/>
      <c r="GQY810" s="546"/>
      <c r="GQZ810" s="204"/>
      <c r="GRA810" s="108"/>
      <c r="GRB810" s="546"/>
      <c r="GRC810" s="546"/>
      <c r="GRD810" s="546"/>
      <c r="GRE810" s="546"/>
      <c r="GRF810" s="546"/>
      <c r="GRG810" s="546"/>
      <c r="GRH810" s="546"/>
      <c r="GRI810" s="169"/>
      <c r="GRJ810" s="169"/>
      <c r="GRK810" s="169"/>
      <c r="GRL810" s="169"/>
      <c r="GRM810" s="169"/>
      <c r="GRN810" s="169"/>
      <c r="GRO810" s="169"/>
      <c r="GRP810" s="169"/>
      <c r="GRQ810" s="169"/>
      <c r="GRR810" s="169"/>
      <c r="GRS810" s="169"/>
      <c r="GRT810" s="169"/>
      <c r="GRU810" s="169"/>
      <c r="GRV810" s="169"/>
      <c r="GRW810" s="169"/>
      <c r="GRX810" s="169"/>
      <c r="GRY810" s="169"/>
      <c r="GRZ810" s="169"/>
      <c r="GSA810" s="169"/>
      <c r="GSB810" s="169"/>
      <c r="GSC810" s="169"/>
      <c r="GSD810" s="169"/>
      <c r="GSE810" s="169"/>
      <c r="GSF810" s="169"/>
      <c r="GSG810" s="169"/>
      <c r="GSH810" s="169"/>
      <c r="GSI810" s="169"/>
      <c r="GSJ810" s="169"/>
      <c r="GSK810" s="169"/>
      <c r="GSL810" s="169"/>
      <c r="GSM810" s="169"/>
      <c r="GSN810" s="169"/>
      <c r="GSO810" s="169"/>
      <c r="GSP810" s="169"/>
      <c r="GSQ810" s="169"/>
      <c r="GSR810" s="169"/>
      <c r="GSS810" s="169"/>
      <c r="GST810" s="169"/>
      <c r="GSU810" s="169"/>
      <c r="GSV810" s="169"/>
      <c r="GSW810" s="169"/>
      <c r="GSX810" s="169"/>
      <c r="GSY810" s="169"/>
      <c r="GSZ810" s="169"/>
      <c r="GTA810" s="546"/>
      <c r="GTB810" s="546"/>
      <c r="GTC810" s="546"/>
      <c r="GTD810" s="546"/>
      <c r="GTE810" s="546"/>
      <c r="GTF810" s="546"/>
      <c r="GTG810" s="546"/>
      <c r="GTH810" s="546"/>
      <c r="GTI810" s="546"/>
      <c r="GTJ810" s="546"/>
      <c r="GTK810" s="546"/>
      <c r="GTL810" s="546"/>
      <c r="GTM810" s="546"/>
      <c r="GTN810" s="546"/>
      <c r="GTO810" s="546"/>
      <c r="GTP810" s="546"/>
      <c r="GTQ810" s="546"/>
      <c r="GTR810" s="546"/>
      <c r="GTS810" s="546"/>
      <c r="GTT810" s="546"/>
      <c r="GTU810" s="546"/>
      <c r="GTV810" s="546"/>
      <c r="GTW810" s="546"/>
      <c r="GTX810" s="546"/>
      <c r="GTY810" s="89"/>
      <c r="GTZ810" s="89"/>
      <c r="GUA810" s="89"/>
      <c r="GUB810" s="89"/>
      <c r="GUC810" s="89"/>
      <c r="GUD810" s="546"/>
      <c r="GUE810" s="546"/>
      <c r="GUF810" s="89"/>
      <c r="GUG810" s="89"/>
      <c r="GUH810" s="546"/>
      <c r="GUI810" s="546"/>
      <c r="GUJ810" s="89"/>
      <c r="GUK810" s="89"/>
      <c r="GUL810" s="546"/>
      <c r="GUM810" s="546"/>
      <c r="GUN810" s="546"/>
      <c r="GUO810" s="546"/>
      <c r="GUP810" s="546"/>
      <c r="GUQ810" s="546"/>
      <c r="GUR810" s="546"/>
      <c r="GUS810" s="89"/>
      <c r="GUT810" s="89"/>
      <c r="GUU810" s="546"/>
      <c r="GUV810" s="546"/>
      <c r="GUW810" s="89"/>
      <c r="GUX810" s="89"/>
      <c r="GUY810" s="546"/>
      <c r="GUZ810" s="546"/>
      <c r="GVA810" s="546"/>
      <c r="GVB810" s="546"/>
      <c r="GVC810" s="546"/>
      <c r="GVD810" s="204"/>
      <c r="GVE810" s="108"/>
      <c r="GVF810" s="546"/>
      <c r="GVG810" s="546"/>
      <c r="GVH810" s="546"/>
      <c r="GVI810" s="546"/>
      <c r="GVJ810" s="546"/>
      <c r="GVK810" s="546"/>
      <c r="GVL810" s="546"/>
      <c r="GVM810" s="169"/>
      <c r="GVN810" s="169"/>
      <c r="GVO810" s="169"/>
      <c r="GVP810" s="169"/>
      <c r="GVQ810" s="169"/>
      <c r="GVR810" s="169"/>
      <c r="GVS810" s="169"/>
      <c r="GVT810" s="169"/>
      <c r="GVU810" s="169"/>
      <c r="GVV810" s="169"/>
      <c r="GVW810" s="169"/>
      <c r="GVX810" s="169"/>
      <c r="GVY810" s="169"/>
      <c r="GVZ810" s="169"/>
      <c r="GWA810" s="169"/>
      <c r="GWB810" s="169"/>
      <c r="GWC810" s="169"/>
      <c r="GWD810" s="169"/>
      <c r="GWE810" s="169"/>
      <c r="GWF810" s="169"/>
      <c r="GWG810" s="169"/>
      <c r="GWH810" s="169"/>
      <c r="GWI810" s="169"/>
      <c r="GWJ810" s="169"/>
      <c r="GWK810" s="169"/>
      <c r="GWL810" s="169"/>
      <c r="GWM810" s="169"/>
      <c r="GWN810" s="169"/>
      <c r="GWO810" s="169"/>
      <c r="GWP810" s="169"/>
      <c r="GWQ810" s="169"/>
      <c r="GWR810" s="169"/>
      <c r="GWS810" s="169"/>
      <c r="GWT810" s="169"/>
      <c r="GWU810" s="169"/>
      <c r="GWV810" s="169"/>
      <c r="GWW810" s="169"/>
      <c r="GWX810" s="169"/>
      <c r="GWY810" s="169"/>
      <c r="GWZ810" s="169"/>
      <c r="GXA810" s="169"/>
      <c r="GXB810" s="169"/>
      <c r="GXC810" s="169"/>
      <c r="GXD810" s="169"/>
      <c r="GXE810" s="546"/>
      <c r="GXF810" s="546"/>
      <c r="GXG810" s="546"/>
      <c r="GXH810" s="546"/>
      <c r="GXI810" s="546"/>
      <c r="GXJ810" s="546"/>
      <c r="GXK810" s="546"/>
      <c r="GXL810" s="546"/>
      <c r="GXM810" s="546"/>
      <c r="GXN810" s="546"/>
      <c r="GXO810" s="546"/>
      <c r="GXP810" s="546"/>
      <c r="GXQ810" s="546"/>
      <c r="GXR810" s="546"/>
      <c r="GXS810" s="546"/>
      <c r="GXT810" s="546"/>
      <c r="GXU810" s="546"/>
      <c r="GXV810" s="546"/>
      <c r="GXW810" s="546"/>
      <c r="GXX810" s="546"/>
      <c r="GXY810" s="546"/>
      <c r="GXZ810" s="546"/>
      <c r="GYA810" s="546"/>
      <c r="GYB810" s="546"/>
      <c r="GYC810" s="89"/>
      <c r="GYD810" s="89"/>
      <c r="GYE810" s="89"/>
      <c r="GYF810" s="89"/>
      <c r="GYG810" s="89"/>
      <c r="GYH810" s="546"/>
      <c r="GYI810" s="546"/>
      <c r="GYJ810" s="89"/>
      <c r="GYK810" s="89"/>
      <c r="GYL810" s="546"/>
      <c r="GYM810" s="546"/>
      <c r="GYN810" s="89"/>
      <c r="GYO810" s="89"/>
      <c r="GYP810" s="546"/>
      <c r="GYQ810" s="546"/>
      <c r="GYR810" s="546"/>
      <c r="GYS810" s="546"/>
      <c r="GYT810" s="546"/>
      <c r="GYU810" s="546"/>
      <c r="GYV810" s="546"/>
      <c r="GYW810" s="89"/>
      <c r="GYX810" s="89"/>
      <c r="GYY810" s="546"/>
      <c r="GYZ810" s="546"/>
      <c r="GZA810" s="89"/>
      <c r="GZB810" s="89"/>
      <c r="GZC810" s="546"/>
      <c r="GZD810" s="546"/>
      <c r="GZE810" s="546"/>
      <c r="GZF810" s="546"/>
      <c r="GZG810" s="546"/>
      <c r="GZH810" s="204"/>
      <c r="GZI810" s="108"/>
      <c r="GZJ810" s="546"/>
      <c r="GZK810" s="546"/>
      <c r="GZL810" s="546"/>
      <c r="GZM810" s="546"/>
      <c r="GZN810" s="546"/>
      <c r="GZO810" s="546"/>
      <c r="GZP810" s="546"/>
      <c r="GZQ810" s="169"/>
      <c r="GZR810" s="169"/>
      <c r="GZS810" s="169"/>
      <c r="GZT810" s="169"/>
      <c r="GZU810" s="169"/>
      <c r="GZV810" s="169"/>
      <c r="GZW810" s="169"/>
      <c r="GZX810" s="169"/>
      <c r="GZY810" s="169"/>
      <c r="GZZ810" s="169"/>
      <c r="HAA810" s="169"/>
      <c r="HAB810" s="169"/>
      <c r="HAC810" s="169"/>
      <c r="HAD810" s="169"/>
      <c r="HAE810" s="169"/>
      <c r="HAF810" s="169"/>
      <c r="HAG810" s="169"/>
      <c r="HAH810" s="169"/>
      <c r="HAI810" s="169"/>
      <c r="HAJ810" s="169"/>
      <c r="HAK810" s="169"/>
      <c r="HAL810" s="169"/>
      <c r="HAM810" s="169"/>
      <c r="HAN810" s="169"/>
      <c r="HAO810" s="169"/>
      <c r="HAP810" s="169"/>
      <c r="HAQ810" s="169"/>
      <c r="HAR810" s="169"/>
      <c r="HAS810" s="169"/>
      <c r="HAT810" s="169"/>
      <c r="HAU810" s="169"/>
      <c r="HAV810" s="169"/>
      <c r="HAW810" s="169"/>
      <c r="HAX810" s="169"/>
      <c r="HAY810" s="169"/>
      <c r="HAZ810" s="169"/>
      <c r="HBA810" s="169"/>
      <c r="HBB810" s="169"/>
      <c r="HBC810" s="169"/>
      <c r="HBD810" s="169"/>
      <c r="HBE810" s="169"/>
      <c r="HBF810" s="169"/>
      <c r="HBG810" s="169"/>
      <c r="HBH810" s="169"/>
      <c r="HBI810" s="546"/>
      <c r="HBJ810" s="546"/>
      <c r="HBK810" s="546"/>
      <c r="HBL810" s="546"/>
      <c r="HBM810" s="546"/>
      <c r="HBN810" s="546"/>
      <c r="HBO810" s="546"/>
      <c r="HBP810" s="546"/>
      <c r="HBQ810" s="546"/>
      <c r="HBR810" s="546"/>
      <c r="HBS810" s="546"/>
      <c r="HBT810" s="546"/>
      <c r="HBU810" s="546"/>
      <c r="HBV810" s="546"/>
      <c r="HBW810" s="546"/>
      <c r="HBX810" s="546"/>
      <c r="HBY810" s="546"/>
      <c r="HBZ810" s="546"/>
      <c r="HCA810" s="546"/>
      <c r="HCB810" s="546"/>
      <c r="HCC810" s="546"/>
      <c r="HCD810" s="546"/>
      <c r="HCE810" s="546"/>
      <c r="HCF810" s="546"/>
      <c r="HCG810" s="89"/>
      <c r="HCH810" s="89"/>
      <c r="HCI810" s="89"/>
      <c r="HCJ810" s="89"/>
      <c r="HCK810" s="89"/>
      <c r="HCL810" s="546"/>
      <c r="HCM810" s="546"/>
      <c r="HCN810" s="89"/>
      <c r="HCO810" s="89"/>
      <c r="HCP810" s="546"/>
      <c r="HCQ810" s="546"/>
      <c r="HCR810" s="89"/>
      <c r="HCS810" s="89"/>
      <c r="HCT810" s="546"/>
      <c r="HCU810" s="546"/>
      <c r="HCV810" s="546"/>
      <c r="HCW810" s="546"/>
      <c r="HCX810" s="546"/>
      <c r="HCY810" s="546"/>
      <c r="HCZ810" s="546"/>
      <c r="HDA810" s="89"/>
      <c r="HDB810" s="89"/>
      <c r="HDC810" s="546"/>
      <c r="HDD810" s="546"/>
      <c r="HDE810" s="89"/>
      <c r="HDF810" s="89"/>
      <c r="HDG810" s="546"/>
      <c r="HDH810" s="546"/>
      <c r="HDI810" s="546"/>
      <c r="HDJ810" s="546"/>
      <c r="HDK810" s="546"/>
      <c r="HDL810" s="204"/>
      <c r="HDM810" s="108"/>
      <c r="HDN810" s="546"/>
      <c r="HDO810" s="546"/>
      <c r="HDP810" s="546"/>
      <c r="HDQ810" s="546"/>
      <c r="HDR810" s="546"/>
      <c r="HDS810" s="546"/>
      <c r="HDT810" s="546"/>
      <c r="HDU810" s="169"/>
      <c r="HDV810" s="169"/>
      <c r="HDW810" s="169"/>
      <c r="HDX810" s="169"/>
      <c r="HDY810" s="169"/>
      <c r="HDZ810" s="169"/>
      <c r="HEA810" s="169"/>
      <c r="HEB810" s="169"/>
      <c r="HEC810" s="169"/>
      <c r="HED810" s="169"/>
      <c r="HEE810" s="169"/>
      <c r="HEF810" s="169"/>
      <c r="HEG810" s="169"/>
      <c r="HEH810" s="169"/>
      <c r="HEI810" s="169"/>
      <c r="HEJ810" s="169"/>
      <c r="HEK810" s="169"/>
      <c r="HEL810" s="169"/>
      <c r="HEM810" s="169"/>
      <c r="HEN810" s="169"/>
      <c r="HEO810" s="169"/>
      <c r="HEP810" s="169"/>
      <c r="HEQ810" s="169"/>
      <c r="HER810" s="169"/>
      <c r="HES810" s="169"/>
      <c r="HET810" s="169"/>
      <c r="HEU810" s="169"/>
      <c r="HEV810" s="169"/>
      <c r="HEW810" s="169"/>
      <c r="HEX810" s="169"/>
      <c r="HEY810" s="169"/>
      <c r="HEZ810" s="169"/>
      <c r="HFA810" s="169"/>
      <c r="HFB810" s="169"/>
      <c r="HFC810" s="169"/>
      <c r="HFD810" s="169"/>
      <c r="HFE810" s="169"/>
      <c r="HFF810" s="169"/>
      <c r="HFG810" s="169"/>
      <c r="HFH810" s="169"/>
      <c r="HFI810" s="169"/>
      <c r="HFJ810" s="169"/>
      <c r="HFK810" s="169"/>
      <c r="HFL810" s="169"/>
      <c r="HFM810" s="546"/>
      <c r="HFN810" s="546"/>
      <c r="HFO810" s="546"/>
      <c r="HFP810" s="546"/>
      <c r="HFQ810" s="546"/>
      <c r="HFR810" s="546"/>
      <c r="HFS810" s="546"/>
      <c r="HFT810" s="546"/>
      <c r="HFU810" s="546"/>
      <c r="HFV810" s="546"/>
      <c r="HFW810" s="546"/>
      <c r="HFX810" s="546"/>
      <c r="HFY810" s="546"/>
      <c r="HFZ810" s="546"/>
      <c r="HGA810" s="546"/>
      <c r="HGB810" s="546"/>
      <c r="HGC810" s="546"/>
      <c r="HGD810" s="546"/>
      <c r="HGE810" s="546"/>
      <c r="HGF810" s="546"/>
      <c r="HGG810" s="546"/>
      <c r="HGH810" s="546"/>
      <c r="HGI810" s="546"/>
      <c r="HGJ810" s="546"/>
      <c r="HGK810" s="89"/>
      <c r="HGL810" s="89"/>
      <c r="HGM810" s="89"/>
      <c r="HGN810" s="89"/>
      <c r="HGO810" s="89"/>
      <c r="HGP810" s="546"/>
      <c r="HGQ810" s="546"/>
      <c r="HGR810" s="89"/>
      <c r="HGS810" s="89"/>
      <c r="HGT810" s="546"/>
      <c r="HGU810" s="546"/>
      <c r="HGV810" s="89"/>
      <c r="HGW810" s="89"/>
      <c r="HGX810" s="546"/>
      <c r="HGY810" s="546"/>
      <c r="HGZ810" s="546"/>
      <c r="HHA810" s="546"/>
      <c r="HHB810" s="546"/>
      <c r="HHC810" s="546"/>
      <c r="HHD810" s="546"/>
      <c r="HHE810" s="89"/>
      <c r="HHF810" s="89"/>
      <c r="HHG810" s="546"/>
      <c r="HHH810" s="546"/>
      <c r="HHI810" s="89"/>
      <c r="HHJ810" s="89"/>
      <c r="HHK810" s="546"/>
      <c r="HHL810" s="546"/>
      <c r="HHM810" s="546"/>
      <c r="HHN810" s="546"/>
      <c r="HHO810" s="546"/>
      <c r="HHP810" s="204"/>
      <c r="HHQ810" s="108"/>
      <c r="HHR810" s="546"/>
      <c r="HHS810" s="546"/>
      <c r="HHT810" s="546"/>
      <c r="HHU810" s="546"/>
      <c r="HHV810" s="546"/>
      <c r="HHW810" s="546"/>
      <c r="HHX810" s="546"/>
      <c r="HHY810" s="169"/>
      <c r="HHZ810" s="169"/>
      <c r="HIA810" s="169"/>
      <c r="HIB810" s="169"/>
      <c r="HIC810" s="169"/>
      <c r="HID810" s="169"/>
      <c r="HIE810" s="169"/>
      <c r="HIF810" s="169"/>
      <c r="HIG810" s="169"/>
      <c r="HIH810" s="169"/>
      <c r="HII810" s="169"/>
      <c r="HIJ810" s="169"/>
      <c r="HIK810" s="169"/>
      <c r="HIL810" s="169"/>
      <c r="HIM810" s="169"/>
      <c r="HIN810" s="169"/>
      <c r="HIO810" s="169"/>
      <c r="HIP810" s="169"/>
      <c r="HIQ810" s="169"/>
      <c r="HIR810" s="169"/>
      <c r="HIS810" s="169"/>
      <c r="HIT810" s="169"/>
      <c r="HIU810" s="169"/>
      <c r="HIV810" s="169"/>
      <c r="HIW810" s="169"/>
      <c r="HIX810" s="169"/>
      <c r="HIY810" s="169"/>
      <c r="HIZ810" s="169"/>
      <c r="HJA810" s="169"/>
      <c r="HJB810" s="169"/>
      <c r="HJC810" s="169"/>
      <c r="HJD810" s="169"/>
      <c r="HJE810" s="169"/>
      <c r="HJF810" s="169"/>
      <c r="HJG810" s="169"/>
      <c r="HJH810" s="169"/>
      <c r="HJI810" s="169"/>
      <c r="HJJ810" s="169"/>
      <c r="HJK810" s="169"/>
      <c r="HJL810" s="169"/>
      <c r="HJM810" s="169"/>
      <c r="HJN810" s="169"/>
      <c r="HJO810" s="169"/>
      <c r="HJP810" s="169"/>
      <c r="HJQ810" s="546"/>
      <c r="HJR810" s="546"/>
      <c r="HJS810" s="546"/>
      <c r="HJT810" s="546"/>
      <c r="HJU810" s="546"/>
      <c r="HJV810" s="546"/>
      <c r="HJW810" s="546"/>
      <c r="HJX810" s="546"/>
      <c r="HJY810" s="546"/>
      <c r="HJZ810" s="546"/>
      <c r="HKA810" s="546"/>
      <c r="HKB810" s="546"/>
      <c r="HKC810" s="546"/>
      <c r="HKD810" s="546"/>
      <c r="HKE810" s="546"/>
      <c r="HKF810" s="546"/>
      <c r="HKG810" s="546"/>
      <c r="HKH810" s="546"/>
      <c r="HKI810" s="546"/>
      <c r="HKJ810" s="546"/>
      <c r="HKK810" s="546"/>
      <c r="HKL810" s="546"/>
      <c r="HKM810" s="546"/>
      <c r="HKN810" s="546"/>
      <c r="HKO810" s="89"/>
      <c r="HKP810" s="89"/>
      <c r="HKQ810" s="89"/>
      <c r="HKR810" s="89"/>
      <c r="HKS810" s="89"/>
      <c r="HKT810" s="546"/>
      <c r="HKU810" s="546"/>
      <c r="HKV810" s="89"/>
      <c r="HKW810" s="89"/>
      <c r="HKX810" s="546"/>
      <c r="HKY810" s="546"/>
      <c r="HKZ810" s="89"/>
      <c r="HLA810" s="89"/>
      <c r="HLB810" s="546"/>
      <c r="HLC810" s="546"/>
      <c r="HLD810" s="546"/>
      <c r="HLE810" s="546"/>
      <c r="HLF810" s="546"/>
      <c r="HLG810" s="546"/>
      <c r="HLH810" s="546"/>
      <c r="HLI810" s="89"/>
      <c r="HLJ810" s="89"/>
      <c r="HLK810" s="546"/>
      <c r="HLL810" s="546"/>
      <c r="HLM810" s="89"/>
      <c r="HLN810" s="89"/>
      <c r="HLO810" s="546"/>
      <c r="HLP810" s="546"/>
      <c r="HLQ810" s="546"/>
      <c r="HLR810" s="546"/>
      <c r="HLS810" s="546"/>
      <c r="HLT810" s="204"/>
      <c r="HLU810" s="108"/>
      <c r="HLV810" s="546"/>
      <c r="HLW810" s="546"/>
      <c r="HLX810" s="546"/>
      <c r="HLY810" s="546"/>
      <c r="HLZ810" s="546"/>
      <c r="HMA810" s="546"/>
      <c r="HMB810" s="546"/>
      <c r="HMC810" s="169"/>
      <c r="HMD810" s="169"/>
      <c r="HME810" s="169"/>
      <c r="HMF810" s="169"/>
      <c r="HMG810" s="169"/>
      <c r="HMH810" s="169"/>
      <c r="HMI810" s="169"/>
      <c r="HMJ810" s="169"/>
      <c r="HMK810" s="169"/>
      <c r="HML810" s="169"/>
      <c r="HMM810" s="169"/>
      <c r="HMN810" s="169"/>
      <c r="HMO810" s="169"/>
      <c r="HMP810" s="169"/>
      <c r="HMQ810" s="169"/>
      <c r="HMR810" s="169"/>
      <c r="HMS810" s="169"/>
      <c r="HMT810" s="169"/>
      <c r="HMU810" s="169"/>
      <c r="HMV810" s="169"/>
      <c r="HMW810" s="169"/>
      <c r="HMX810" s="169"/>
      <c r="HMY810" s="169"/>
      <c r="HMZ810" s="169"/>
      <c r="HNA810" s="169"/>
      <c r="HNB810" s="169"/>
      <c r="HNC810" s="169"/>
      <c r="HND810" s="169"/>
      <c r="HNE810" s="169"/>
      <c r="HNF810" s="169"/>
      <c r="HNG810" s="169"/>
      <c r="HNH810" s="169"/>
      <c r="HNI810" s="169"/>
      <c r="HNJ810" s="169"/>
      <c r="HNK810" s="169"/>
      <c r="HNL810" s="169"/>
      <c r="HNM810" s="169"/>
      <c r="HNN810" s="169"/>
      <c r="HNO810" s="169"/>
      <c r="HNP810" s="169"/>
      <c r="HNQ810" s="169"/>
      <c r="HNR810" s="169"/>
      <c r="HNS810" s="169"/>
      <c r="HNT810" s="169"/>
      <c r="HNU810" s="546"/>
      <c r="HNV810" s="546"/>
      <c r="HNW810" s="546"/>
      <c r="HNX810" s="546"/>
      <c r="HNY810" s="546"/>
      <c r="HNZ810" s="546"/>
      <c r="HOA810" s="546"/>
      <c r="HOB810" s="546"/>
      <c r="HOC810" s="546"/>
      <c r="HOD810" s="546"/>
      <c r="HOE810" s="546"/>
      <c r="HOF810" s="546"/>
      <c r="HOG810" s="546"/>
      <c r="HOH810" s="546"/>
      <c r="HOI810" s="546"/>
      <c r="HOJ810" s="546"/>
      <c r="HOK810" s="546"/>
      <c r="HOL810" s="546"/>
      <c r="HOM810" s="546"/>
      <c r="HON810" s="546"/>
      <c r="HOO810" s="546"/>
      <c r="HOP810" s="546"/>
      <c r="HOQ810" s="546"/>
      <c r="HOR810" s="546"/>
      <c r="HOS810" s="89"/>
      <c r="HOT810" s="89"/>
      <c r="HOU810" s="89"/>
      <c r="HOV810" s="89"/>
      <c r="HOW810" s="89"/>
      <c r="HOX810" s="546"/>
      <c r="HOY810" s="546"/>
      <c r="HOZ810" s="89"/>
      <c r="HPA810" s="89"/>
      <c r="HPB810" s="546"/>
      <c r="HPC810" s="546"/>
      <c r="HPD810" s="89"/>
      <c r="HPE810" s="89"/>
      <c r="HPF810" s="546"/>
      <c r="HPG810" s="546"/>
      <c r="HPH810" s="546"/>
      <c r="HPI810" s="546"/>
      <c r="HPJ810" s="546"/>
      <c r="HPK810" s="546"/>
      <c r="HPL810" s="546"/>
      <c r="HPM810" s="89"/>
      <c r="HPN810" s="89"/>
      <c r="HPO810" s="546"/>
      <c r="HPP810" s="546"/>
      <c r="HPQ810" s="89"/>
      <c r="HPR810" s="89"/>
      <c r="HPS810" s="546"/>
      <c r="HPT810" s="546"/>
      <c r="HPU810" s="546"/>
      <c r="HPV810" s="546"/>
      <c r="HPW810" s="546"/>
      <c r="HPX810" s="204"/>
      <c r="HPY810" s="108"/>
      <c r="HPZ810" s="546"/>
      <c r="HQA810" s="546"/>
      <c r="HQB810" s="546"/>
      <c r="HQC810" s="546"/>
      <c r="HQD810" s="546"/>
      <c r="HQE810" s="546"/>
      <c r="HQF810" s="546"/>
      <c r="HQG810" s="169"/>
      <c r="HQH810" s="169"/>
      <c r="HQI810" s="169"/>
      <c r="HQJ810" s="169"/>
      <c r="HQK810" s="169"/>
      <c r="HQL810" s="169"/>
      <c r="HQM810" s="169"/>
      <c r="HQN810" s="169"/>
      <c r="HQO810" s="169"/>
      <c r="HQP810" s="169"/>
      <c r="HQQ810" s="169"/>
      <c r="HQR810" s="169"/>
      <c r="HQS810" s="169"/>
      <c r="HQT810" s="169"/>
      <c r="HQU810" s="169"/>
      <c r="HQV810" s="169"/>
      <c r="HQW810" s="169"/>
      <c r="HQX810" s="169"/>
      <c r="HQY810" s="169"/>
      <c r="HQZ810" s="169"/>
      <c r="HRA810" s="169"/>
      <c r="HRB810" s="169"/>
      <c r="HRC810" s="169"/>
      <c r="HRD810" s="169"/>
      <c r="HRE810" s="169"/>
      <c r="HRF810" s="169"/>
      <c r="HRG810" s="169"/>
      <c r="HRH810" s="169"/>
      <c r="HRI810" s="169"/>
      <c r="HRJ810" s="169"/>
      <c r="HRK810" s="169"/>
      <c r="HRL810" s="169"/>
      <c r="HRM810" s="169"/>
      <c r="HRN810" s="169"/>
      <c r="HRO810" s="169"/>
      <c r="HRP810" s="169"/>
      <c r="HRQ810" s="169"/>
      <c r="HRR810" s="169"/>
      <c r="HRS810" s="169"/>
      <c r="HRT810" s="169"/>
      <c r="HRU810" s="169"/>
      <c r="HRV810" s="169"/>
      <c r="HRW810" s="169"/>
      <c r="HRX810" s="169"/>
      <c r="HRY810" s="546"/>
      <c r="HRZ810" s="546"/>
      <c r="HSA810" s="546"/>
      <c r="HSB810" s="546"/>
      <c r="HSC810" s="546"/>
      <c r="HSD810" s="546"/>
      <c r="HSE810" s="546"/>
      <c r="HSF810" s="546"/>
      <c r="HSG810" s="546"/>
      <c r="HSH810" s="546"/>
      <c r="HSI810" s="546"/>
      <c r="HSJ810" s="546"/>
      <c r="HSK810" s="546"/>
      <c r="HSL810" s="546"/>
      <c r="HSM810" s="546"/>
      <c r="HSN810" s="546"/>
      <c r="HSO810" s="546"/>
      <c r="HSP810" s="546"/>
      <c r="HSQ810" s="546"/>
      <c r="HSR810" s="546"/>
      <c r="HSS810" s="546"/>
      <c r="HST810" s="546"/>
      <c r="HSU810" s="546"/>
      <c r="HSV810" s="546"/>
      <c r="HSW810" s="89"/>
      <c r="HSX810" s="89"/>
      <c r="HSY810" s="89"/>
      <c r="HSZ810" s="89"/>
      <c r="HTA810" s="89"/>
      <c r="HTB810" s="546"/>
      <c r="HTC810" s="546"/>
      <c r="HTD810" s="89"/>
      <c r="HTE810" s="89"/>
      <c r="HTF810" s="546"/>
      <c r="HTG810" s="546"/>
      <c r="HTH810" s="89"/>
      <c r="HTI810" s="89"/>
      <c r="HTJ810" s="546"/>
      <c r="HTK810" s="546"/>
      <c r="HTL810" s="546"/>
      <c r="HTM810" s="546"/>
      <c r="HTN810" s="546"/>
      <c r="HTO810" s="546"/>
      <c r="HTP810" s="546"/>
      <c r="HTQ810" s="89"/>
      <c r="HTR810" s="89"/>
      <c r="HTS810" s="546"/>
      <c r="HTT810" s="546"/>
      <c r="HTU810" s="89"/>
      <c r="HTV810" s="89"/>
      <c r="HTW810" s="546"/>
      <c r="HTX810" s="546"/>
      <c r="HTY810" s="546"/>
      <c r="HTZ810" s="546"/>
      <c r="HUA810" s="546"/>
      <c r="HUB810" s="204"/>
      <c r="HUC810" s="108"/>
      <c r="HUD810" s="546"/>
      <c r="HUE810" s="546"/>
      <c r="HUF810" s="546"/>
      <c r="HUG810" s="546"/>
      <c r="HUH810" s="546"/>
      <c r="HUI810" s="546"/>
      <c r="HUJ810" s="546"/>
      <c r="HUK810" s="169"/>
      <c r="HUL810" s="169"/>
      <c r="HUM810" s="169"/>
      <c r="HUN810" s="169"/>
      <c r="HUO810" s="169"/>
      <c r="HUP810" s="169"/>
      <c r="HUQ810" s="169"/>
      <c r="HUR810" s="169"/>
      <c r="HUS810" s="169"/>
      <c r="HUT810" s="169"/>
      <c r="HUU810" s="169"/>
      <c r="HUV810" s="169"/>
      <c r="HUW810" s="169"/>
      <c r="HUX810" s="169"/>
      <c r="HUY810" s="169"/>
      <c r="HUZ810" s="169"/>
      <c r="HVA810" s="169"/>
      <c r="HVB810" s="169"/>
      <c r="HVC810" s="169"/>
      <c r="HVD810" s="169"/>
      <c r="HVE810" s="169"/>
      <c r="HVF810" s="169"/>
      <c r="HVG810" s="169"/>
      <c r="HVH810" s="169"/>
      <c r="HVI810" s="169"/>
      <c r="HVJ810" s="169"/>
      <c r="HVK810" s="169"/>
      <c r="HVL810" s="169"/>
      <c r="HVM810" s="169"/>
      <c r="HVN810" s="169"/>
      <c r="HVO810" s="169"/>
      <c r="HVP810" s="169"/>
      <c r="HVQ810" s="169"/>
      <c r="HVR810" s="169"/>
      <c r="HVS810" s="169"/>
      <c r="HVT810" s="169"/>
      <c r="HVU810" s="169"/>
      <c r="HVV810" s="169"/>
      <c r="HVW810" s="169"/>
      <c r="HVX810" s="169"/>
      <c r="HVY810" s="169"/>
      <c r="HVZ810" s="169"/>
      <c r="HWA810" s="169"/>
      <c r="HWB810" s="169"/>
      <c r="HWC810" s="546"/>
      <c r="HWD810" s="546"/>
      <c r="HWE810" s="546"/>
      <c r="HWF810" s="546"/>
      <c r="HWG810" s="546"/>
      <c r="HWH810" s="546"/>
      <c r="HWI810" s="546"/>
      <c r="HWJ810" s="546"/>
      <c r="HWK810" s="546"/>
      <c r="HWL810" s="546"/>
      <c r="HWM810" s="546"/>
      <c r="HWN810" s="546"/>
      <c r="HWO810" s="546"/>
      <c r="HWP810" s="546"/>
      <c r="HWQ810" s="546"/>
      <c r="HWR810" s="546"/>
      <c r="HWS810" s="546"/>
      <c r="HWT810" s="546"/>
      <c r="HWU810" s="546"/>
      <c r="HWV810" s="546"/>
      <c r="HWW810" s="546"/>
      <c r="HWX810" s="546"/>
      <c r="HWY810" s="546"/>
      <c r="HWZ810" s="546"/>
      <c r="HXA810" s="89"/>
      <c r="HXB810" s="89"/>
      <c r="HXC810" s="89"/>
      <c r="HXD810" s="89"/>
      <c r="HXE810" s="89"/>
      <c r="HXF810" s="546"/>
      <c r="HXG810" s="546"/>
      <c r="HXH810" s="89"/>
      <c r="HXI810" s="89"/>
      <c r="HXJ810" s="546"/>
      <c r="HXK810" s="546"/>
      <c r="HXL810" s="89"/>
      <c r="HXM810" s="89"/>
      <c r="HXN810" s="546"/>
      <c r="HXO810" s="546"/>
      <c r="HXP810" s="546"/>
      <c r="HXQ810" s="546"/>
      <c r="HXR810" s="546"/>
      <c r="HXS810" s="546"/>
      <c r="HXT810" s="546"/>
      <c r="HXU810" s="89"/>
      <c r="HXV810" s="89"/>
      <c r="HXW810" s="546"/>
      <c r="HXX810" s="546"/>
      <c r="HXY810" s="89"/>
      <c r="HXZ810" s="89"/>
      <c r="HYA810" s="546"/>
      <c r="HYB810" s="546"/>
      <c r="HYC810" s="546"/>
      <c r="HYD810" s="546"/>
      <c r="HYE810" s="546"/>
      <c r="HYF810" s="204"/>
      <c r="HYG810" s="108"/>
      <c r="HYH810" s="546"/>
      <c r="HYI810" s="546"/>
      <c r="HYJ810" s="546"/>
      <c r="HYK810" s="546"/>
      <c r="HYL810" s="546"/>
      <c r="HYM810" s="546"/>
      <c r="HYN810" s="546"/>
      <c r="HYO810" s="169"/>
      <c r="HYP810" s="169"/>
      <c r="HYQ810" s="169"/>
      <c r="HYR810" s="169"/>
      <c r="HYS810" s="169"/>
      <c r="HYT810" s="169"/>
      <c r="HYU810" s="169"/>
      <c r="HYV810" s="169"/>
      <c r="HYW810" s="169"/>
      <c r="HYX810" s="169"/>
      <c r="HYY810" s="169"/>
      <c r="HYZ810" s="169"/>
      <c r="HZA810" s="169"/>
      <c r="HZB810" s="169"/>
      <c r="HZC810" s="169"/>
      <c r="HZD810" s="169"/>
      <c r="HZE810" s="169"/>
      <c r="HZF810" s="169"/>
      <c r="HZG810" s="169"/>
      <c r="HZH810" s="169"/>
      <c r="HZI810" s="169"/>
      <c r="HZJ810" s="169"/>
      <c r="HZK810" s="169"/>
      <c r="HZL810" s="169"/>
      <c r="HZM810" s="169"/>
      <c r="HZN810" s="169"/>
      <c r="HZO810" s="169"/>
      <c r="HZP810" s="169"/>
      <c r="HZQ810" s="169"/>
      <c r="HZR810" s="169"/>
      <c r="HZS810" s="169"/>
      <c r="HZT810" s="169"/>
      <c r="HZU810" s="169"/>
      <c r="HZV810" s="169"/>
      <c r="HZW810" s="169"/>
      <c r="HZX810" s="169"/>
      <c r="HZY810" s="169"/>
      <c r="HZZ810" s="169"/>
      <c r="IAA810" s="169"/>
      <c r="IAB810" s="169"/>
      <c r="IAC810" s="169"/>
      <c r="IAD810" s="169"/>
      <c r="IAE810" s="169"/>
      <c r="IAF810" s="169"/>
      <c r="IAG810" s="546"/>
      <c r="IAH810" s="546"/>
      <c r="IAI810" s="546"/>
      <c r="IAJ810" s="546"/>
      <c r="IAK810" s="546"/>
      <c r="IAL810" s="546"/>
      <c r="IAM810" s="546"/>
      <c r="IAN810" s="546"/>
      <c r="IAO810" s="546"/>
      <c r="IAP810" s="546"/>
      <c r="IAQ810" s="546"/>
      <c r="IAR810" s="546"/>
      <c r="IAS810" s="546"/>
      <c r="IAT810" s="546"/>
      <c r="IAU810" s="546"/>
      <c r="IAV810" s="546"/>
      <c r="IAW810" s="546"/>
      <c r="IAX810" s="546"/>
      <c r="IAY810" s="546"/>
      <c r="IAZ810" s="546"/>
      <c r="IBA810" s="546"/>
      <c r="IBB810" s="546"/>
      <c r="IBC810" s="546"/>
      <c r="IBD810" s="546"/>
      <c r="IBE810" s="89"/>
      <c r="IBF810" s="89"/>
      <c r="IBG810" s="89"/>
      <c r="IBH810" s="89"/>
      <c r="IBI810" s="89"/>
      <c r="IBJ810" s="546"/>
      <c r="IBK810" s="546"/>
      <c r="IBL810" s="89"/>
      <c r="IBM810" s="89"/>
      <c r="IBN810" s="546"/>
      <c r="IBO810" s="546"/>
      <c r="IBP810" s="89"/>
      <c r="IBQ810" s="89"/>
      <c r="IBR810" s="546"/>
      <c r="IBS810" s="546"/>
      <c r="IBT810" s="546"/>
      <c r="IBU810" s="546"/>
      <c r="IBV810" s="546"/>
      <c r="IBW810" s="546"/>
      <c r="IBX810" s="546"/>
      <c r="IBY810" s="89"/>
      <c r="IBZ810" s="89"/>
      <c r="ICA810" s="546"/>
      <c r="ICB810" s="546"/>
      <c r="ICC810" s="89"/>
      <c r="ICD810" s="89"/>
      <c r="ICE810" s="546"/>
      <c r="ICF810" s="546"/>
      <c r="ICG810" s="546"/>
      <c r="ICH810" s="546"/>
      <c r="ICI810" s="546"/>
      <c r="ICJ810" s="204"/>
      <c r="ICK810" s="108"/>
      <c r="ICL810" s="546"/>
      <c r="ICM810" s="546"/>
      <c r="ICN810" s="546"/>
      <c r="ICO810" s="546"/>
      <c r="ICP810" s="546"/>
      <c r="ICQ810" s="546"/>
      <c r="ICR810" s="546"/>
      <c r="ICS810" s="169"/>
      <c r="ICT810" s="169"/>
      <c r="ICU810" s="169"/>
      <c r="ICV810" s="169"/>
      <c r="ICW810" s="169"/>
      <c r="ICX810" s="169"/>
      <c r="ICY810" s="169"/>
      <c r="ICZ810" s="169"/>
      <c r="IDA810" s="169"/>
      <c r="IDB810" s="169"/>
      <c r="IDC810" s="169"/>
      <c r="IDD810" s="169"/>
      <c r="IDE810" s="169"/>
      <c r="IDF810" s="169"/>
      <c r="IDG810" s="169"/>
      <c r="IDH810" s="169"/>
      <c r="IDI810" s="169"/>
      <c r="IDJ810" s="169"/>
      <c r="IDK810" s="169"/>
      <c r="IDL810" s="169"/>
      <c r="IDM810" s="169"/>
      <c r="IDN810" s="169"/>
      <c r="IDO810" s="169"/>
      <c r="IDP810" s="169"/>
      <c r="IDQ810" s="169"/>
      <c r="IDR810" s="169"/>
      <c r="IDS810" s="169"/>
      <c r="IDT810" s="169"/>
      <c r="IDU810" s="169"/>
      <c r="IDV810" s="169"/>
      <c r="IDW810" s="169"/>
      <c r="IDX810" s="169"/>
      <c r="IDY810" s="169"/>
      <c r="IDZ810" s="169"/>
      <c r="IEA810" s="169"/>
      <c r="IEB810" s="169"/>
      <c r="IEC810" s="169"/>
      <c r="IED810" s="169"/>
      <c r="IEE810" s="169"/>
      <c r="IEF810" s="169"/>
      <c r="IEG810" s="169"/>
      <c r="IEH810" s="169"/>
      <c r="IEI810" s="169"/>
      <c r="IEJ810" s="169"/>
      <c r="IEK810" s="546"/>
      <c r="IEL810" s="546"/>
      <c r="IEM810" s="546"/>
      <c r="IEN810" s="546"/>
      <c r="IEO810" s="546"/>
      <c r="IEP810" s="546"/>
      <c r="IEQ810" s="546"/>
      <c r="IER810" s="546"/>
      <c r="IES810" s="546"/>
      <c r="IET810" s="546"/>
      <c r="IEU810" s="546"/>
      <c r="IEV810" s="546"/>
      <c r="IEW810" s="546"/>
      <c r="IEX810" s="546"/>
      <c r="IEY810" s="546"/>
      <c r="IEZ810" s="546"/>
      <c r="IFA810" s="546"/>
      <c r="IFB810" s="546"/>
      <c r="IFC810" s="546"/>
      <c r="IFD810" s="546"/>
      <c r="IFE810" s="546"/>
      <c r="IFF810" s="546"/>
      <c r="IFG810" s="546"/>
      <c r="IFH810" s="546"/>
      <c r="IFI810" s="89"/>
      <c r="IFJ810" s="89"/>
      <c r="IFK810" s="89"/>
      <c r="IFL810" s="89"/>
      <c r="IFM810" s="89"/>
      <c r="IFN810" s="546"/>
      <c r="IFO810" s="546"/>
      <c r="IFP810" s="89"/>
      <c r="IFQ810" s="89"/>
      <c r="IFR810" s="546"/>
      <c r="IFS810" s="546"/>
      <c r="IFT810" s="89"/>
      <c r="IFU810" s="89"/>
      <c r="IFV810" s="546"/>
      <c r="IFW810" s="546"/>
      <c r="IFX810" s="546"/>
      <c r="IFY810" s="546"/>
      <c r="IFZ810" s="546"/>
      <c r="IGA810" s="546"/>
      <c r="IGB810" s="546"/>
      <c r="IGC810" s="89"/>
      <c r="IGD810" s="89"/>
      <c r="IGE810" s="546"/>
      <c r="IGF810" s="546"/>
      <c r="IGG810" s="89"/>
      <c r="IGH810" s="89"/>
      <c r="IGI810" s="546"/>
      <c r="IGJ810" s="546"/>
      <c r="IGK810" s="546"/>
      <c r="IGL810" s="546"/>
      <c r="IGM810" s="546"/>
      <c r="IGN810" s="204"/>
      <c r="IGO810" s="108"/>
      <c r="IGP810" s="546"/>
      <c r="IGQ810" s="546"/>
      <c r="IGR810" s="546"/>
      <c r="IGS810" s="546"/>
      <c r="IGT810" s="546"/>
      <c r="IGU810" s="546"/>
      <c r="IGV810" s="546"/>
      <c r="IGW810" s="169"/>
      <c r="IGX810" s="169"/>
      <c r="IGY810" s="169"/>
      <c r="IGZ810" s="169"/>
      <c r="IHA810" s="169"/>
      <c r="IHB810" s="169"/>
      <c r="IHC810" s="169"/>
      <c r="IHD810" s="169"/>
      <c r="IHE810" s="169"/>
      <c r="IHF810" s="169"/>
      <c r="IHG810" s="169"/>
      <c r="IHH810" s="169"/>
      <c r="IHI810" s="169"/>
      <c r="IHJ810" s="169"/>
      <c r="IHK810" s="169"/>
      <c r="IHL810" s="169"/>
      <c r="IHM810" s="169"/>
      <c r="IHN810" s="169"/>
      <c r="IHO810" s="169"/>
      <c r="IHP810" s="169"/>
      <c r="IHQ810" s="169"/>
      <c r="IHR810" s="169"/>
      <c r="IHS810" s="169"/>
      <c r="IHT810" s="169"/>
      <c r="IHU810" s="169"/>
      <c r="IHV810" s="169"/>
      <c r="IHW810" s="169"/>
      <c r="IHX810" s="169"/>
      <c r="IHY810" s="169"/>
      <c r="IHZ810" s="169"/>
      <c r="IIA810" s="169"/>
      <c r="IIB810" s="169"/>
      <c r="IIC810" s="169"/>
      <c r="IID810" s="169"/>
      <c r="IIE810" s="169"/>
      <c r="IIF810" s="169"/>
      <c r="IIG810" s="169"/>
      <c r="IIH810" s="169"/>
      <c r="III810" s="169"/>
      <c r="IIJ810" s="169"/>
      <c r="IIK810" s="169"/>
      <c r="IIL810" s="169"/>
      <c r="IIM810" s="169"/>
      <c r="IIN810" s="169"/>
      <c r="IIO810" s="546"/>
      <c r="IIP810" s="546"/>
      <c r="IIQ810" s="546"/>
      <c r="IIR810" s="546"/>
      <c r="IIS810" s="546"/>
      <c r="IIT810" s="546"/>
      <c r="IIU810" s="546"/>
      <c r="IIV810" s="546"/>
      <c r="IIW810" s="546"/>
      <c r="IIX810" s="546"/>
      <c r="IIY810" s="546"/>
      <c r="IIZ810" s="546"/>
      <c r="IJA810" s="546"/>
      <c r="IJB810" s="546"/>
      <c r="IJC810" s="546"/>
      <c r="IJD810" s="546"/>
      <c r="IJE810" s="546"/>
      <c r="IJF810" s="546"/>
      <c r="IJG810" s="546"/>
      <c r="IJH810" s="546"/>
      <c r="IJI810" s="546"/>
      <c r="IJJ810" s="546"/>
      <c r="IJK810" s="546"/>
      <c r="IJL810" s="546"/>
      <c r="IJM810" s="89"/>
      <c r="IJN810" s="89"/>
      <c r="IJO810" s="89"/>
      <c r="IJP810" s="89"/>
      <c r="IJQ810" s="89"/>
      <c r="IJR810" s="546"/>
      <c r="IJS810" s="546"/>
      <c r="IJT810" s="89"/>
      <c r="IJU810" s="89"/>
      <c r="IJV810" s="546"/>
      <c r="IJW810" s="546"/>
      <c r="IJX810" s="89"/>
      <c r="IJY810" s="89"/>
      <c r="IJZ810" s="546"/>
      <c r="IKA810" s="546"/>
      <c r="IKB810" s="546"/>
      <c r="IKC810" s="546"/>
      <c r="IKD810" s="546"/>
      <c r="IKE810" s="546"/>
      <c r="IKF810" s="546"/>
      <c r="IKG810" s="89"/>
      <c r="IKH810" s="89"/>
      <c r="IKI810" s="546"/>
      <c r="IKJ810" s="546"/>
      <c r="IKK810" s="89"/>
      <c r="IKL810" s="89"/>
      <c r="IKM810" s="546"/>
      <c r="IKN810" s="546"/>
      <c r="IKO810" s="546"/>
      <c r="IKP810" s="546"/>
      <c r="IKQ810" s="546"/>
      <c r="IKR810" s="204"/>
      <c r="IKS810" s="108"/>
      <c r="IKT810" s="546"/>
      <c r="IKU810" s="546"/>
      <c r="IKV810" s="546"/>
      <c r="IKW810" s="546"/>
      <c r="IKX810" s="546"/>
      <c r="IKY810" s="546"/>
      <c r="IKZ810" s="546"/>
      <c r="ILA810" s="169"/>
      <c r="ILB810" s="169"/>
      <c r="ILC810" s="169"/>
      <c r="ILD810" s="169"/>
      <c r="ILE810" s="169"/>
      <c r="ILF810" s="169"/>
      <c r="ILG810" s="169"/>
      <c r="ILH810" s="169"/>
      <c r="ILI810" s="169"/>
      <c r="ILJ810" s="169"/>
      <c r="ILK810" s="169"/>
      <c r="ILL810" s="169"/>
      <c r="ILM810" s="169"/>
      <c r="ILN810" s="169"/>
      <c r="ILO810" s="169"/>
      <c r="ILP810" s="169"/>
      <c r="ILQ810" s="169"/>
      <c r="ILR810" s="169"/>
      <c r="ILS810" s="169"/>
      <c r="ILT810" s="169"/>
      <c r="ILU810" s="169"/>
      <c r="ILV810" s="169"/>
      <c r="ILW810" s="169"/>
      <c r="ILX810" s="169"/>
      <c r="ILY810" s="169"/>
      <c r="ILZ810" s="169"/>
      <c r="IMA810" s="169"/>
      <c r="IMB810" s="169"/>
      <c r="IMC810" s="169"/>
      <c r="IMD810" s="169"/>
      <c r="IME810" s="169"/>
      <c r="IMF810" s="169"/>
      <c r="IMG810" s="169"/>
      <c r="IMH810" s="169"/>
      <c r="IMI810" s="169"/>
      <c r="IMJ810" s="169"/>
      <c r="IMK810" s="169"/>
      <c r="IML810" s="169"/>
      <c r="IMM810" s="169"/>
      <c r="IMN810" s="169"/>
      <c r="IMO810" s="169"/>
      <c r="IMP810" s="169"/>
      <c r="IMQ810" s="169"/>
      <c r="IMR810" s="169"/>
      <c r="IMS810" s="546"/>
      <c r="IMT810" s="546"/>
      <c r="IMU810" s="546"/>
      <c r="IMV810" s="546"/>
      <c r="IMW810" s="546"/>
      <c r="IMX810" s="546"/>
      <c r="IMY810" s="546"/>
      <c r="IMZ810" s="546"/>
      <c r="INA810" s="546"/>
      <c r="INB810" s="546"/>
      <c r="INC810" s="546"/>
      <c r="IND810" s="546"/>
      <c r="INE810" s="546"/>
      <c r="INF810" s="546"/>
      <c r="ING810" s="546"/>
      <c r="INH810" s="546"/>
      <c r="INI810" s="546"/>
      <c r="INJ810" s="546"/>
      <c r="INK810" s="546"/>
      <c r="INL810" s="546"/>
      <c r="INM810" s="546"/>
      <c r="INN810" s="546"/>
      <c r="INO810" s="546"/>
      <c r="INP810" s="546"/>
      <c r="INQ810" s="89"/>
      <c r="INR810" s="89"/>
      <c r="INS810" s="89"/>
      <c r="INT810" s="89"/>
      <c r="INU810" s="89"/>
      <c r="INV810" s="546"/>
      <c r="INW810" s="546"/>
      <c r="INX810" s="89"/>
      <c r="INY810" s="89"/>
      <c r="INZ810" s="546"/>
      <c r="IOA810" s="546"/>
      <c r="IOB810" s="89"/>
      <c r="IOC810" s="89"/>
      <c r="IOD810" s="546"/>
      <c r="IOE810" s="546"/>
      <c r="IOF810" s="546"/>
      <c r="IOG810" s="546"/>
      <c r="IOH810" s="546"/>
      <c r="IOI810" s="546"/>
      <c r="IOJ810" s="546"/>
      <c r="IOK810" s="89"/>
      <c r="IOL810" s="89"/>
      <c r="IOM810" s="546"/>
      <c r="ION810" s="546"/>
      <c r="IOO810" s="89"/>
      <c r="IOP810" s="89"/>
      <c r="IOQ810" s="546"/>
      <c r="IOR810" s="546"/>
      <c r="IOS810" s="546"/>
      <c r="IOT810" s="546"/>
      <c r="IOU810" s="546"/>
      <c r="IOV810" s="204"/>
      <c r="IOW810" s="108"/>
      <c r="IOX810" s="546"/>
      <c r="IOY810" s="546"/>
      <c r="IOZ810" s="546"/>
      <c r="IPA810" s="546"/>
      <c r="IPB810" s="546"/>
      <c r="IPC810" s="546"/>
      <c r="IPD810" s="546"/>
      <c r="IPE810" s="169"/>
      <c r="IPF810" s="169"/>
      <c r="IPG810" s="169"/>
      <c r="IPH810" s="169"/>
      <c r="IPI810" s="169"/>
      <c r="IPJ810" s="169"/>
      <c r="IPK810" s="169"/>
      <c r="IPL810" s="169"/>
      <c r="IPM810" s="169"/>
      <c r="IPN810" s="169"/>
      <c r="IPO810" s="169"/>
      <c r="IPP810" s="169"/>
      <c r="IPQ810" s="169"/>
      <c r="IPR810" s="169"/>
      <c r="IPS810" s="169"/>
      <c r="IPT810" s="169"/>
      <c r="IPU810" s="169"/>
      <c r="IPV810" s="169"/>
      <c r="IPW810" s="169"/>
      <c r="IPX810" s="169"/>
      <c r="IPY810" s="169"/>
      <c r="IPZ810" s="169"/>
      <c r="IQA810" s="169"/>
      <c r="IQB810" s="169"/>
      <c r="IQC810" s="169"/>
      <c r="IQD810" s="169"/>
      <c r="IQE810" s="169"/>
      <c r="IQF810" s="169"/>
      <c r="IQG810" s="169"/>
      <c r="IQH810" s="169"/>
      <c r="IQI810" s="169"/>
      <c r="IQJ810" s="169"/>
      <c r="IQK810" s="169"/>
      <c r="IQL810" s="169"/>
      <c r="IQM810" s="169"/>
      <c r="IQN810" s="169"/>
      <c r="IQO810" s="169"/>
      <c r="IQP810" s="169"/>
      <c r="IQQ810" s="169"/>
      <c r="IQR810" s="169"/>
      <c r="IQS810" s="169"/>
      <c r="IQT810" s="169"/>
      <c r="IQU810" s="169"/>
      <c r="IQV810" s="169"/>
      <c r="IQW810" s="546"/>
      <c r="IQX810" s="546"/>
      <c r="IQY810" s="546"/>
      <c r="IQZ810" s="546"/>
      <c r="IRA810" s="546"/>
      <c r="IRB810" s="546"/>
      <c r="IRC810" s="546"/>
      <c r="IRD810" s="546"/>
      <c r="IRE810" s="546"/>
      <c r="IRF810" s="546"/>
      <c r="IRG810" s="546"/>
      <c r="IRH810" s="546"/>
      <c r="IRI810" s="546"/>
      <c r="IRJ810" s="546"/>
      <c r="IRK810" s="546"/>
      <c r="IRL810" s="546"/>
      <c r="IRM810" s="546"/>
      <c r="IRN810" s="546"/>
      <c r="IRO810" s="546"/>
      <c r="IRP810" s="546"/>
      <c r="IRQ810" s="546"/>
      <c r="IRR810" s="546"/>
      <c r="IRS810" s="546"/>
      <c r="IRT810" s="546"/>
      <c r="IRU810" s="89"/>
      <c r="IRV810" s="89"/>
      <c r="IRW810" s="89"/>
      <c r="IRX810" s="89"/>
      <c r="IRY810" s="89"/>
      <c r="IRZ810" s="546"/>
      <c r="ISA810" s="546"/>
      <c r="ISB810" s="89"/>
      <c r="ISC810" s="89"/>
      <c r="ISD810" s="546"/>
      <c r="ISE810" s="546"/>
      <c r="ISF810" s="89"/>
      <c r="ISG810" s="89"/>
      <c r="ISH810" s="546"/>
      <c r="ISI810" s="546"/>
      <c r="ISJ810" s="546"/>
      <c r="ISK810" s="546"/>
      <c r="ISL810" s="546"/>
      <c r="ISM810" s="546"/>
      <c r="ISN810" s="546"/>
      <c r="ISO810" s="89"/>
      <c r="ISP810" s="89"/>
      <c r="ISQ810" s="546"/>
      <c r="ISR810" s="546"/>
      <c r="ISS810" s="89"/>
      <c r="IST810" s="89"/>
      <c r="ISU810" s="546"/>
      <c r="ISV810" s="546"/>
      <c r="ISW810" s="546"/>
      <c r="ISX810" s="546"/>
      <c r="ISY810" s="546"/>
      <c r="ISZ810" s="204"/>
      <c r="ITA810" s="108"/>
      <c r="ITB810" s="546"/>
      <c r="ITC810" s="546"/>
      <c r="ITD810" s="546"/>
      <c r="ITE810" s="546"/>
      <c r="ITF810" s="546"/>
      <c r="ITG810" s="546"/>
      <c r="ITH810" s="546"/>
      <c r="ITI810" s="169"/>
      <c r="ITJ810" s="169"/>
      <c r="ITK810" s="169"/>
      <c r="ITL810" s="169"/>
      <c r="ITM810" s="169"/>
      <c r="ITN810" s="169"/>
      <c r="ITO810" s="169"/>
      <c r="ITP810" s="169"/>
      <c r="ITQ810" s="169"/>
      <c r="ITR810" s="169"/>
      <c r="ITS810" s="169"/>
      <c r="ITT810" s="169"/>
      <c r="ITU810" s="169"/>
      <c r="ITV810" s="169"/>
      <c r="ITW810" s="169"/>
      <c r="ITX810" s="169"/>
      <c r="ITY810" s="169"/>
      <c r="ITZ810" s="169"/>
      <c r="IUA810" s="169"/>
      <c r="IUB810" s="169"/>
      <c r="IUC810" s="169"/>
      <c r="IUD810" s="169"/>
      <c r="IUE810" s="169"/>
      <c r="IUF810" s="169"/>
      <c r="IUG810" s="169"/>
      <c r="IUH810" s="169"/>
      <c r="IUI810" s="169"/>
      <c r="IUJ810" s="169"/>
      <c r="IUK810" s="169"/>
      <c r="IUL810" s="169"/>
      <c r="IUM810" s="169"/>
      <c r="IUN810" s="169"/>
      <c r="IUO810" s="169"/>
      <c r="IUP810" s="169"/>
      <c r="IUQ810" s="169"/>
      <c r="IUR810" s="169"/>
      <c r="IUS810" s="169"/>
      <c r="IUT810" s="169"/>
      <c r="IUU810" s="169"/>
      <c r="IUV810" s="169"/>
      <c r="IUW810" s="169"/>
      <c r="IUX810" s="169"/>
      <c r="IUY810" s="169"/>
      <c r="IUZ810" s="169"/>
      <c r="IVA810" s="546"/>
      <c r="IVB810" s="546"/>
      <c r="IVC810" s="546"/>
      <c r="IVD810" s="546"/>
      <c r="IVE810" s="546"/>
      <c r="IVF810" s="546"/>
      <c r="IVG810" s="546"/>
      <c r="IVH810" s="546"/>
      <c r="IVI810" s="546"/>
      <c r="IVJ810" s="546"/>
      <c r="IVK810" s="546"/>
      <c r="IVL810" s="546"/>
      <c r="IVM810" s="546"/>
      <c r="IVN810" s="546"/>
      <c r="IVO810" s="546"/>
      <c r="IVP810" s="546"/>
      <c r="IVQ810" s="546"/>
      <c r="IVR810" s="546"/>
      <c r="IVS810" s="546"/>
      <c r="IVT810" s="546"/>
      <c r="IVU810" s="546"/>
      <c r="IVV810" s="546"/>
      <c r="IVW810" s="546"/>
      <c r="IVX810" s="546"/>
      <c r="IVY810" s="89"/>
      <c r="IVZ810" s="89"/>
      <c r="IWA810" s="89"/>
      <c r="IWB810" s="89"/>
      <c r="IWC810" s="89"/>
      <c r="IWD810" s="546"/>
      <c r="IWE810" s="546"/>
      <c r="IWF810" s="89"/>
      <c r="IWG810" s="89"/>
      <c r="IWH810" s="546"/>
      <c r="IWI810" s="546"/>
      <c r="IWJ810" s="89"/>
      <c r="IWK810" s="89"/>
      <c r="IWL810" s="546"/>
      <c r="IWM810" s="546"/>
      <c r="IWN810" s="546"/>
      <c r="IWO810" s="546"/>
      <c r="IWP810" s="546"/>
      <c r="IWQ810" s="546"/>
      <c r="IWR810" s="546"/>
      <c r="IWS810" s="89"/>
      <c r="IWT810" s="89"/>
      <c r="IWU810" s="546"/>
      <c r="IWV810" s="546"/>
      <c r="IWW810" s="89"/>
      <c r="IWX810" s="89"/>
      <c r="IWY810" s="546"/>
      <c r="IWZ810" s="546"/>
      <c r="IXA810" s="546"/>
      <c r="IXB810" s="546"/>
      <c r="IXC810" s="546"/>
      <c r="IXD810" s="204"/>
      <c r="IXE810" s="108"/>
      <c r="IXF810" s="546"/>
      <c r="IXG810" s="546"/>
      <c r="IXH810" s="546"/>
      <c r="IXI810" s="546"/>
      <c r="IXJ810" s="546"/>
      <c r="IXK810" s="546"/>
      <c r="IXL810" s="546"/>
      <c r="IXM810" s="169"/>
      <c r="IXN810" s="169"/>
      <c r="IXO810" s="169"/>
      <c r="IXP810" s="169"/>
      <c r="IXQ810" s="169"/>
      <c r="IXR810" s="169"/>
      <c r="IXS810" s="169"/>
      <c r="IXT810" s="169"/>
      <c r="IXU810" s="169"/>
      <c r="IXV810" s="169"/>
      <c r="IXW810" s="169"/>
      <c r="IXX810" s="169"/>
      <c r="IXY810" s="169"/>
      <c r="IXZ810" s="169"/>
      <c r="IYA810" s="169"/>
      <c r="IYB810" s="169"/>
      <c r="IYC810" s="169"/>
      <c r="IYD810" s="169"/>
      <c r="IYE810" s="169"/>
      <c r="IYF810" s="169"/>
      <c r="IYG810" s="169"/>
      <c r="IYH810" s="169"/>
      <c r="IYI810" s="169"/>
      <c r="IYJ810" s="169"/>
      <c r="IYK810" s="169"/>
      <c r="IYL810" s="169"/>
      <c r="IYM810" s="169"/>
      <c r="IYN810" s="169"/>
      <c r="IYO810" s="169"/>
      <c r="IYP810" s="169"/>
      <c r="IYQ810" s="169"/>
      <c r="IYR810" s="169"/>
      <c r="IYS810" s="169"/>
      <c r="IYT810" s="169"/>
      <c r="IYU810" s="169"/>
      <c r="IYV810" s="169"/>
      <c r="IYW810" s="169"/>
      <c r="IYX810" s="169"/>
      <c r="IYY810" s="169"/>
      <c r="IYZ810" s="169"/>
      <c r="IZA810" s="169"/>
      <c r="IZB810" s="169"/>
      <c r="IZC810" s="169"/>
      <c r="IZD810" s="169"/>
      <c r="IZE810" s="546"/>
      <c r="IZF810" s="546"/>
      <c r="IZG810" s="546"/>
      <c r="IZH810" s="546"/>
      <c r="IZI810" s="546"/>
      <c r="IZJ810" s="546"/>
      <c r="IZK810" s="546"/>
      <c r="IZL810" s="546"/>
      <c r="IZM810" s="546"/>
      <c r="IZN810" s="546"/>
      <c r="IZO810" s="546"/>
      <c r="IZP810" s="546"/>
      <c r="IZQ810" s="546"/>
      <c r="IZR810" s="546"/>
      <c r="IZS810" s="546"/>
      <c r="IZT810" s="546"/>
      <c r="IZU810" s="546"/>
      <c r="IZV810" s="546"/>
      <c r="IZW810" s="546"/>
      <c r="IZX810" s="546"/>
      <c r="IZY810" s="546"/>
      <c r="IZZ810" s="546"/>
      <c r="JAA810" s="546"/>
      <c r="JAB810" s="546"/>
      <c r="JAC810" s="89"/>
      <c r="JAD810" s="89"/>
      <c r="JAE810" s="89"/>
      <c r="JAF810" s="89"/>
      <c r="JAG810" s="89"/>
      <c r="JAH810" s="546"/>
      <c r="JAI810" s="546"/>
      <c r="JAJ810" s="89"/>
      <c r="JAK810" s="89"/>
      <c r="JAL810" s="546"/>
      <c r="JAM810" s="546"/>
      <c r="JAN810" s="89"/>
      <c r="JAO810" s="89"/>
      <c r="JAP810" s="546"/>
      <c r="JAQ810" s="546"/>
      <c r="JAR810" s="546"/>
      <c r="JAS810" s="546"/>
      <c r="JAT810" s="546"/>
      <c r="JAU810" s="546"/>
      <c r="JAV810" s="546"/>
      <c r="JAW810" s="89"/>
      <c r="JAX810" s="89"/>
      <c r="JAY810" s="546"/>
      <c r="JAZ810" s="546"/>
      <c r="JBA810" s="89"/>
      <c r="JBB810" s="89"/>
      <c r="JBC810" s="546"/>
      <c r="JBD810" s="546"/>
      <c r="JBE810" s="546"/>
      <c r="JBF810" s="546"/>
      <c r="JBG810" s="546"/>
      <c r="JBH810" s="204"/>
      <c r="JBI810" s="108"/>
      <c r="JBJ810" s="546"/>
      <c r="JBK810" s="546"/>
      <c r="JBL810" s="546"/>
      <c r="JBM810" s="546"/>
      <c r="JBN810" s="546"/>
      <c r="JBO810" s="546"/>
      <c r="JBP810" s="546"/>
      <c r="JBQ810" s="169"/>
      <c r="JBR810" s="169"/>
      <c r="JBS810" s="169"/>
      <c r="JBT810" s="169"/>
      <c r="JBU810" s="169"/>
      <c r="JBV810" s="169"/>
      <c r="JBW810" s="169"/>
      <c r="JBX810" s="169"/>
      <c r="JBY810" s="169"/>
      <c r="JBZ810" s="169"/>
      <c r="JCA810" s="169"/>
      <c r="JCB810" s="169"/>
      <c r="JCC810" s="169"/>
      <c r="JCD810" s="169"/>
      <c r="JCE810" s="169"/>
      <c r="JCF810" s="169"/>
      <c r="JCG810" s="169"/>
      <c r="JCH810" s="169"/>
      <c r="JCI810" s="169"/>
      <c r="JCJ810" s="169"/>
      <c r="JCK810" s="169"/>
      <c r="JCL810" s="169"/>
      <c r="JCM810" s="169"/>
      <c r="JCN810" s="169"/>
      <c r="JCO810" s="169"/>
      <c r="JCP810" s="169"/>
      <c r="JCQ810" s="169"/>
      <c r="JCR810" s="169"/>
      <c r="JCS810" s="169"/>
      <c r="JCT810" s="169"/>
      <c r="JCU810" s="169"/>
      <c r="JCV810" s="169"/>
      <c r="JCW810" s="169"/>
      <c r="JCX810" s="169"/>
      <c r="JCY810" s="169"/>
      <c r="JCZ810" s="169"/>
      <c r="JDA810" s="169"/>
      <c r="JDB810" s="169"/>
      <c r="JDC810" s="169"/>
      <c r="JDD810" s="169"/>
      <c r="JDE810" s="169"/>
      <c r="JDF810" s="169"/>
      <c r="JDG810" s="169"/>
      <c r="JDH810" s="169"/>
      <c r="JDI810" s="546"/>
      <c r="JDJ810" s="546"/>
      <c r="JDK810" s="546"/>
      <c r="JDL810" s="546"/>
      <c r="JDM810" s="546"/>
      <c r="JDN810" s="546"/>
      <c r="JDO810" s="546"/>
      <c r="JDP810" s="546"/>
      <c r="JDQ810" s="546"/>
      <c r="JDR810" s="546"/>
      <c r="JDS810" s="546"/>
      <c r="JDT810" s="546"/>
      <c r="JDU810" s="546"/>
      <c r="JDV810" s="546"/>
      <c r="JDW810" s="546"/>
      <c r="JDX810" s="546"/>
      <c r="JDY810" s="546"/>
      <c r="JDZ810" s="546"/>
      <c r="JEA810" s="546"/>
      <c r="JEB810" s="546"/>
      <c r="JEC810" s="546"/>
      <c r="JED810" s="546"/>
      <c r="JEE810" s="546"/>
      <c r="JEF810" s="546"/>
      <c r="JEG810" s="89"/>
      <c r="JEH810" s="89"/>
      <c r="JEI810" s="89"/>
      <c r="JEJ810" s="89"/>
      <c r="JEK810" s="89"/>
      <c r="JEL810" s="546"/>
      <c r="JEM810" s="546"/>
      <c r="JEN810" s="89"/>
      <c r="JEO810" s="89"/>
      <c r="JEP810" s="546"/>
      <c r="JEQ810" s="546"/>
      <c r="JER810" s="89"/>
      <c r="JES810" s="89"/>
      <c r="JET810" s="546"/>
      <c r="JEU810" s="546"/>
      <c r="JEV810" s="546"/>
      <c r="JEW810" s="546"/>
      <c r="JEX810" s="546"/>
      <c r="JEY810" s="546"/>
      <c r="JEZ810" s="546"/>
      <c r="JFA810" s="89"/>
      <c r="JFB810" s="89"/>
      <c r="JFC810" s="546"/>
      <c r="JFD810" s="546"/>
      <c r="JFE810" s="89"/>
      <c r="JFF810" s="89"/>
      <c r="JFG810" s="546"/>
      <c r="JFH810" s="546"/>
      <c r="JFI810" s="546"/>
      <c r="JFJ810" s="546"/>
      <c r="JFK810" s="546"/>
      <c r="JFL810" s="204"/>
      <c r="JFM810" s="108"/>
      <c r="JFN810" s="546"/>
      <c r="JFO810" s="546"/>
      <c r="JFP810" s="546"/>
      <c r="JFQ810" s="546"/>
      <c r="JFR810" s="546"/>
      <c r="JFS810" s="546"/>
      <c r="JFT810" s="546"/>
      <c r="JFU810" s="169"/>
      <c r="JFV810" s="169"/>
      <c r="JFW810" s="169"/>
      <c r="JFX810" s="169"/>
      <c r="JFY810" s="169"/>
      <c r="JFZ810" s="169"/>
      <c r="JGA810" s="169"/>
      <c r="JGB810" s="169"/>
      <c r="JGC810" s="169"/>
      <c r="JGD810" s="169"/>
      <c r="JGE810" s="169"/>
      <c r="JGF810" s="169"/>
      <c r="JGG810" s="169"/>
      <c r="JGH810" s="169"/>
      <c r="JGI810" s="169"/>
      <c r="JGJ810" s="169"/>
      <c r="JGK810" s="169"/>
      <c r="JGL810" s="169"/>
      <c r="JGM810" s="169"/>
      <c r="JGN810" s="169"/>
      <c r="JGO810" s="169"/>
      <c r="JGP810" s="169"/>
      <c r="JGQ810" s="169"/>
      <c r="JGR810" s="169"/>
      <c r="JGS810" s="169"/>
      <c r="JGT810" s="169"/>
      <c r="JGU810" s="169"/>
      <c r="JGV810" s="169"/>
      <c r="JGW810" s="169"/>
      <c r="JGX810" s="169"/>
      <c r="JGY810" s="169"/>
      <c r="JGZ810" s="169"/>
      <c r="JHA810" s="169"/>
      <c r="JHB810" s="169"/>
      <c r="JHC810" s="169"/>
      <c r="JHD810" s="169"/>
      <c r="JHE810" s="169"/>
      <c r="JHF810" s="169"/>
      <c r="JHG810" s="169"/>
      <c r="JHH810" s="169"/>
      <c r="JHI810" s="169"/>
      <c r="JHJ810" s="169"/>
      <c r="JHK810" s="169"/>
      <c r="JHL810" s="169"/>
      <c r="JHM810" s="546"/>
      <c r="JHN810" s="546"/>
      <c r="JHO810" s="546"/>
      <c r="JHP810" s="546"/>
      <c r="JHQ810" s="546"/>
      <c r="JHR810" s="546"/>
      <c r="JHS810" s="546"/>
      <c r="JHT810" s="546"/>
      <c r="JHU810" s="546"/>
      <c r="JHV810" s="546"/>
      <c r="JHW810" s="546"/>
      <c r="JHX810" s="546"/>
      <c r="JHY810" s="546"/>
      <c r="JHZ810" s="546"/>
      <c r="JIA810" s="546"/>
      <c r="JIB810" s="546"/>
      <c r="JIC810" s="546"/>
      <c r="JID810" s="546"/>
      <c r="JIE810" s="546"/>
      <c r="JIF810" s="546"/>
      <c r="JIG810" s="546"/>
      <c r="JIH810" s="546"/>
      <c r="JII810" s="546"/>
      <c r="JIJ810" s="546"/>
      <c r="JIK810" s="89"/>
      <c r="JIL810" s="89"/>
      <c r="JIM810" s="89"/>
      <c r="JIN810" s="89"/>
      <c r="JIO810" s="89"/>
      <c r="JIP810" s="546"/>
      <c r="JIQ810" s="546"/>
      <c r="JIR810" s="89"/>
      <c r="JIS810" s="89"/>
      <c r="JIT810" s="546"/>
      <c r="JIU810" s="546"/>
      <c r="JIV810" s="89"/>
      <c r="JIW810" s="89"/>
      <c r="JIX810" s="546"/>
      <c r="JIY810" s="546"/>
      <c r="JIZ810" s="546"/>
      <c r="JJA810" s="546"/>
      <c r="JJB810" s="546"/>
      <c r="JJC810" s="546"/>
      <c r="JJD810" s="546"/>
      <c r="JJE810" s="89"/>
      <c r="JJF810" s="89"/>
      <c r="JJG810" s="546"/>
      <c r="JJH810" s="546"/>
      <c r="JJI810" s="89"/>
      <c r="JJJ810" s="89"/>
      <c r="JJK810" s="546"/>
      <c r="JJL810" s="546"/>
      <c r="JJM810" s="546"/>
      <c r="JJN810" s="546"/>
      <c r="JJO810" s="546"/>
      <c r="JJP810" s="204"/>
      <c r="JJQ810" s="108"/>
      <c r="JJR810" s="546"/>
      <c r="JJS810" s="546"/>
      <c r="JJT810" s="546"/>
      <c r="JJU810" s="546"/>
      <c r="JJV810" s="546"/>
      <c r="JJW810" s="546"/>
      <c r="JJX810" s="546"/>
      <c r="JJY810" s="169"/>
      <c r="JJZ810" s="169"/>
      <c r="JKA810" s="169"/>
      <c r="JKB810" s="169"/>
      <c r="JKC810" s="169"/>
      <c r="JKD810" s="169"/>
      <c r="JKE810" s="169"/>
      <c r="JKF810" s="169"/>
      <c r="JKG810" s="169"/>
      <c r="JKH810" s="169"/>
      <c r="JKI810" s="169"/>
      <c r="JKJ810" s="169"/>
      <c r="JKK810" s="169"/>
      <c r="JKL810" s="169"/>
      <c r="JKM810" s="169"/>
      <c r="JKN810" s="169"/>
      <c r="JKO810" s="169"/>
      <c r="JKP810" s="169"/>
      <c r="JKQ810" s="169"/>
      <c r="JKR810" s="169"/>
      <c r="JKS810" s="169"/>
      <c r="JKT810" s="169"/>
      <c r="JKU810" s="169"/>
      <c r="JKV810" s="169"/>
      <c r="JKW810" s="169"/>
      <c r="JKX810" s="169"/>
      <c r="JKY810" s="169"/>
      <c r="JKZ810" s="169"/>
      <c r="JLA810" s="169"/>
      <c r="JLB810" s="169"/>
      <c r="JLC810" s="169"/>
      <c r="JLD810" s="169"/>
      <c r="JLE810" s="169"/>
      <c r="JLF810" s="169"/>
      <c r="JLG810" s="169"/>
      <c r="JLH810" s="169"/>
      <c r="JLI810" s="169"/>
      <c r="JLJ810" s="169"/>
      <c r="JLK810" s="169"/>
      <c r="JLL810" s="169"/>
      <c r="JLM810" s="169"/>
      <c r="JLN810" s="169"/>
      <c r="JLO810" s="169"/>
      <c r="JLP810" s="169"/>
      <c r="JLQ810" s="546"/>
      <c r="JLR810" s="546"/>
      <c r="JLS810" s="546"/>
      <c r="JLT810" s="546"/>
      <c r="JLU810" s="546"/>
      <c r="JLV810" s="546"/>
      <c r="JLW810" s="546"/>
      <c r="JLX810" s="546"/>
      <c r="JLY810" s="546"/>
      <c r="JLZ810" s="546"/>
      <c r="JMA810" s="546"/>
      <c r="JMB810" s="546"/>
      <c r="JMC810" s="546"/>
      <c r="JMD810" s="546"/>
      <c r="JME810" s="546"/>
      <c r="JMF810" s="546"/>
      <c r="JMG810" s="546"/>
      <c r="JMH810" s="546"/>
      <c r="JMI810" s="546"/>
      <c r="JMJ810" s="546"/>
      <c r="JMK810" s="546"/>
      <c r="JML810" s="546"/>
      <c r="JMM810" s="546"/>
      <c r="JMN810" s="546"/>
      <c r="JMO810" s="89"/>
      <c r="JMP810" s="89"/>
      <c r="JMQ810" s="89"/>
      <c r="JMR810" s="89"/>
      <c r="JMS810" s="89"/>
      <c r="JMT810" s="546"/>
      <c r="JMU810" s="546"/>
      <c r="JMV810" s="89"/>
      <c r="JMW810" s="89"/>
      <c r="JMX810" s="546"/>
      <c r="JMY810" s="546"/>
      <c r="JMZ810" s="89"/>
      <c r="JNA810" s="89"/>
      <c r="JNB810" s="546"/>
      <c r="JNC810" s="546"/>
      <c r="JND810" s="546"/>
      <c r="JNE810" s="546"/>
      <c r="JNF810" s="546"/>
      <c r="JNG810" s="546"/>
      <c r="JNH810" s="546"/>
      <c r="JNI810" s="89"/>
      <c r="JNJ810" s="89"/>
      <c r="JNK810" s="546"/>
      <c r="JNL810" s="546"/>
      <c r="JNM810" s="89"/>
      <c r="JNN810" s="89"/>
      <c r="JNO810" s="546"/>
      <c r="JNP810" s="546"/>
      <c r="JNQ810" s="546"/>
      <c r="JNR810" s="546"/>
      <c r="JNS810" s="546"/>
      <c r="JNT810" s="204"/>
      <c r="JNU810" s="108"/>
      <c r="JNV810" s="546"/>
      <c r="JNW810" s="546"/>
      <c r="JNX810" s="546"/>
      <c r="JNY810" s="546"/>
      <c r="JNZ810" s="546"/>
      <c r="JOA810" s="546"/>
      <c r="JOB810" s="546"/>
      <c r="JOC810" s="169"/>
      <c r="JOD810" s="169"/>
      <c r="JOE810" s="169"/>
      <c r="JOF810" s="169"/>
      <c r="JOG810" s="169"/>
      <c r="JOH810" s="169"/>
      <c r="JOI810" s="169"/>
      <c r="JOJ810" s="169"/>
      <c r="JOK810" s="169"/>
      <c r="JOL810" s="169"/>
      <c r="JOM810" s="169"/>
      <c r="JON810" s="169"/>
      <c r="JOO810" s="169"/>
      <c r="JOP810" s="169"/>
      <c r="JOQ810" s="169"/>
      <c r="JOR810" s="169"/>
      <c r="JOS810" s="169"/>
      <c r="JOT810" s="169"/>
      <c r="JOU810" s="169"/>
      <c r="JOV810" s="169"/>
      <c r="JOW810" s="169"/>
      <c r="JOX810" s="169"/>
      <c r="JOY810" s="169"/>
      <c r="JOZ810" s="169"/>
      <c r="JPA810" s="169"/>
      <c r="JPB810" s="169"/>
      <c r="JPC810" s="169"/>
      <c r="JPD810" s="169"/>
      <c r="JPE810" s="169"/>
      <c r="JPF810" s="169"/>
      <c r="JPG810" s="169"/>
      <c r="JPH810" s="169"/>
      <c r="JPI810" s="169"/>
      <c r="JPJ810" s="169"/>
      <c r="JPK810" s="169"/>
      <c r="JPL810" s="169"/>
      <c r="JPM810" s="169"/>
      <c r="JPN810" s="169"/>
      <c r="JPO810" s="169"/>
      <c r="JPP810" s="169"/>
      <c r="JPQ810" s="169"/>
      <c r="JPR810" s="169"/>
      <c r="JPS810" s="169"/>
      <c r="JPT810" s="169"/>
      <c r="JPU810" s="546"/>
      <c r="JPV810" s="546"/>
      <c r="JPW810" s="546"/>
      <c r="JPX810" s="546"/>
      <c r="JPY810" s="546"/>
      <c r="JPZ810" s="546"/>
      <c r="JQA810" s="546"/>
      <c r="JQB810" s="546"/>
      <c r="JQC810" s="546"/>
      <c r="JQD810" s="546"/>
      <c r="JQE810" s="546"/>
      <c r="JQF810" s="546"/>
      <c r="JQG810" s="546"/>
      <c r="JQH810" s="546"/>
      <c r="JQI810" s="546"/>
      <c r="JQJ810" s="546"/>
      <c r="JQK810" s="546"/>
      <c r="JQL810" s="546"/>
      <c r="JQM810" s="546"/>
      <c r="JQN810" s="546"/>
      <c r="JQO810" s="546"/>
      <c r="JQP810" s="546"/>
      <c r="JQQ810" s="546"/>
      <c r="JQR810" s="546"/>
      <c r="JQS810" s="89"/>
      <c r="JQT810" s="89"/>
      <c r="JQU810" s="89"/>
      <c r="JQV810" s="89"/>
      <c r="JQW810" s="89"/>
      <c r="JQX810" s="546"/>
      <c r="JQY810" s="546"/>
      <c r="JQZ810" s="89"/>
      <c r="JRA810" s="89"/>
      <c r="JRB810" s="546"/>
      <c r="JRC810" s="546"/>
      <c r="JRD810" s="89"/>
      <c r="JRE810" s="89"/>
      <c r="JRF810" s="546"/>
      <c r="JRG810" s="546"/>
      <c r="JRH810" s="546"/>
      <c r="JRI810" s="546"/>
      <c r="JRJ810" s="546"/>
      <c r="JRK810" s="546"/>
      <c r="JRL810" s="546"/>
      <c r="JRM810" s="89"/>
      <c r="JRN810" s="89"/>
      <c r="JRO810" s="546"/>
      <c r="JRP810" s="546"/>
      <c r="JRQ810" s="89"/>
      <c r="JRR810" s="89"/>
      <c r="JRS810" s="546"/>
      <c r="JRT810" s="546"/>
      <c r="JRU810" s="546"/>
      <c r="JRV810" s="546"/>
      <c r="JRW810" s="546"/>
      <c r="JRX810" s="204"/>
      <c r="JRY810" s="108"/>
      <c r="JRZ810" s="546"/>
      <c r="JSA810" s="546"/>
      <c r="JSB810" s="546"/>
      <c r="JSC810" s="546"/>
      <c r="JSD810" s="546"/>
      <c r="JSE810" s="546"/>
      <c r="JSF810" s="546"/>
      <c r="JSG810" s="169"/>
      <c r="JSH810" s="169"/>
      <c r="JSI810" s="169"/>
      <c r="JSJ810" s="169"/>
      <c r="JSK810" s="169"/>
      <c r="JSL810" s="169"/>
      <c r="JSM810" s="169"/>
      <c r="JSN810" s="169"/>
      <c r="JSO810" s="169"/>
      <c r="JSP810" s="169"/>
      <c r="JSQ810" s="169"/>
      <c r="JSR810" s="169"/>
      <c r="JSS810" s="169"/>
      <c r="JST810" s="169"/>
      <c r="JSU810" s="169"/>
      <c r="JSV810" s="169"/>
      <c r="JSW810" s="169"/>
      <c r="JSX810" s="169"/>
      <c r="JSY810" s="169"/>
      <c r="JSZ810" s="169"/>
      <c r="JTA810" s="169"/>
      <c r="JTB810" s="169"/>
      <c r="JTC810" s="169"/>
      <c r="JTD810" s="169"/>
      <c r="JTE810" s="169"/>
      <c r="JTF810" s="169"/>
      <c r="JTG810" s="169"/>
      <c r="JTH810" s="169"/>
      <c r="JTI810" s="169"/>
      <c r="JTJ810" s="169"/>
      <c r="JTK810" s="169"/>
      <c r="JTL810" s="169"/>
      <c r="JTM810" s="169"/>
      <c r="JTN810" s="169"/>
      <c r="JTO810" s="169"/>
      <c r="JTP810" s="169"/>
      <c r="JTQ810" s="169"/>
      <c r="JTR810" s="169"/>
      <c r="JTS810" s="169"/>
      <c r="JTT810" s="169"/>
      <c r="JTU810" s="169"/>
      <c r="JTV810" s="169"/>
      <c r="JTW810" s="169"/>
      <c r="JTX810" s="169"/>
      <c r="JTY810" s="546"/>
      <c r="JTZ810" s="546"/>
      <c r="JUA810" s="546"/>
      <c r="JUB810" s="546"/>
      <c r="JUC810" s="546"/>
      <c r="JUD810" s="546"/>
      <c r="JUE810" s="546"/>
      <c r="JUF810" s="546"/>
      <c r="JUG810" s="546"/>
      <c r="JUH810" s="546"/>
      <c r="JUI810" s="546"/>
      <c r="JUJ810" s="546"/>
      <c r="JUK810" s="546"/>
      <c r="JUL810" s="546"/>
      <c r="JUM810" s="546"/>
      <c r="JUN810" s="546"/>
      <c r="JUO810" s="546"/>
      <c r="JUP810" s="546"/>
      <c r="JUQ810" s="546"/>
      <c r="JUR810" s="546"/>
      <c r="JUS810" s="546"/>
      <c r="JUT810" s="546"/>
      <c r="JUU810" s="546"/>
      <c r="JUV810" s="546"/>
      <c r="JUW810" s="89"/>
      <c r="JUX810" s="89"/>
      <c r="JUY810" s="89"/>
      <c r="JUZ810" s="89"/>
      <c r="JVA810" s="89"/>
      <c r="JVB810" s="546"/>
      <c r="JVC810" s="546"/>
      <c r="JVD810" s="89"/>
      <c r="JVE810" s="89"/>
      <c r="JVF810" s="546"/>
      <c r="JVG810" s="546"/>
      <c r="JVH810" s="89"/>
      <c r="JVI810" s="89"/>
      <c r="JVJ810" s="546"/>
      <c r="JVK810" s="546"/>
      <c r="JVL810" s="546"/>
      <c r="JVM810" s="546"/>
      <c r="JVN810" s="546"/>
      <c r="JVO810" s="546"/>
      <c r="JVP810" s="546"/>
      <c r="JVQ810" s="89"/>
      <c r="JVR810" s="89"/>
      <c r="JVS810" s="546"/>
      <c r="JVT810" s="546"/>
      <c r="JVU810" s="89"/>
      <c r="JVV810" s="89"/>
      <c r="JVW810" s="546"/>
      <c r="JVX810" s="546"/>
      <c r="JVY810" s="546"/>
      <c r="JVZ810" s="546"/>
      <c r="JWA810" s="546"/>
      <c r="JWB810" s="204"/>
      <c r="JWC810" s="108"/>
      <c r="JWD810" s="546"/>
      <c r="JWE810" s="546"/>
      <c r="JWF810" s="546"/>
      <c r="JWG810" s="546"/>
      <c r="JWH810" s="546"/>
      <c r="JWI810" s="546"/>
      <c r="JWJ810" s="546"/>
      <c r="JWK810" s="169"/>
      <c r="JWL810" s="169"/>
      <c r="JWM810" s="169"/>
      <c r="JWN810" s="169"/>
      <c r="JWO810" s="169"/>
      <c r="JWP810" s="169"/>
      <c r="JWQ810" s="169"/>
      <c r="JWR810" s="169"/>
      <c r="JWS810" s="169"/>
      <c r="JWT810" s="169"/>
      <c r="JWU810" s="169"/>
      <c r="JWV810" s="169"/>
      <c r="JWW810" s="169"/>
      <c r="JWX810" s="169"/>
      <c r="JWY810" s="169"/>
      <c r="JWZ810" s="169"/>
      <c r="JXA810" s="169"/>
      <c r="JXB810" s="169"/>
      <c r="JXC810" s="169"/>
      <c r="JXD810" s="169"/>
      <c r="JXE810" s="169"/>
      <c r="JXF810" s="169"/>
      <c r="JXG810" s="169"/>
      <c r="JXH810" s="169"/>
      <c r="JXI810" s="169"/>
      <c r="JXJ810" s="169"/>
      <c r="JXK810" s="169"/>
      <c r="JXL810" s="169"/>
      <c r="JXM810" s="169"/>
      <c r="JXN810" s="169"/>
      <c r="JXO810" s="169"/>
      <c r="JXP810" s="169"/>
      <c r="JXQ810" s="169"/>
      <c r="JXR810" s="169"/>
      <c r="JXS810" s="169"/>
      <c r="JXT810" s="169"/>
      <c r="JXU810" s="169"/>
      <c r="JXV810" s="169"/>
      <c r="JXW810" s="169"/>
      <c r="JXX810" s="169"/>
      <c r="JXY810" s="169"/>
      <c r="JXZ810" s="169"/>
      <c r="JYA810" s="169"/>
      <c r="JYB810" s="169"/>
      <c r="JYC810" s="546"/>
      <c r="JYD810" s="546"/>
      <c r="JYE810" s="546"/>
      <c r="JYF810" s="546"/>
      <c r="JYG810" s="546"/>
      <c r="JYH810" s="546"/>
      <c r="JYI810" s="546"/>
      <c r="JYJ810" s="546"/>
      <c r="JYK810" s="546"/>
      <c r="JYL810" s="546"/>
      <c r="JYM810" s="546"/>
      <c r="JYN810" s="546"/>
      <c r="JYO810" s="546"/>
      <c r="JYP810" s="546"/>
      <c r="JYQ810" s="546"/>
      <c r="JYR810" s="546"/>
      <c r="JYS810" s="546"/>
      <c r="JYT810" s="546"/>
      <c r="JYU810" s="546"/>
      <c r="JYV810" s="546"/>
      <c r="JYW810" s="546"/>
      <c r="JYX810" s="546"/>
      <c r="JYY810" s="546"/>
      <c r="JYZ810" s="546"/>
      <c r="JZA810" s="89"/>
      <c r="JZB810" s="89"/>
      <c r="JZC810" s="89"/>
      <c r="JZD810" s="89"/>
      <c r="JZE810" s="89"/>
      <c r="JZF810" s="546"/>
      <c r="JZG810" s="546"/>
      <c r="JZH810" s="89"/>
      <c r="JZI810" s="89"/>
      <c r="JZJ810" s="546"/>
      <c r="JZK810" s="546"/>
      <c r="JZL810" s="89"/>
      <c r="JZM810" s="89"/>
      <c r="JZN810" s="546"/>
      <c r="JZO810" s="546"/>
      <c r="JZP810" s="546"/>
      <c r="JZQ810" s="546"/>
      <c r="JZR810" s="546"/>
      <c r="JZS810" s="546"/>
      <c r="JZT810" s="546"/>
      <c r="JZU810" s="89"/>
      <c r="JZV810" s="89"/>
      <c r="JZW810" s="546"/>
      <c r="JZX810" s="546"/>
      <c r="JZY810" s="89"/>
      <c r="JZZ810" s="89"/>
      <c r="KAA810" s="546"/>
      <c r="KAB810" s="546"/>
      <c r="KAC810" s="546"/>
      <c r="KAD810" s="546"/>
      <c r="KAE810" s="546"/>
      <c r="KAF810" s="204"/>
      <c r="KAG810" s="108"/>
      <c r="KAH810" s="546"/>
      <c r="KAI810" s="546"/>
      <c r="KAJ810" s="546"/>
      <c r="KAK810" s="546"/>
      <c r="KAL810" s="546"/>
      <c r="KAM810" s="546"/>
      <c r="KAN810" s="546"/>
      <c r="KAO810" s="169"/>
      <c r="KAP810" s="169"/>
      <c r="KAQ810" s="169"/>
      <c r="KAR810" s="169"/>
      <c r="KAS810" s="169"/>
      <c r="KAT810" s="169"/>
      <c r="KAU810" s="169"/>
      <c r="KAV810" s="169"/>
      <c r="KAW810" s="169"/>
      <c r="KAX810" s="169"/>
      <c r="KAY810" s="169"/>
      <c r="KAZ810" s="169"/>
      <c r="KBA810" s="169"/>
      <c r="KBB810" s="169"/>
      <c r="KBC810" s="169"/>
      <c r="KBD810" s="169"/>
      <c r="KBE810" s="169"/>
      <c r="KBF810" s="169"/>
      <c r="KBG810" s="169"/>
      <c r="KBH810" s="169"/>
      <c r="KBI810" s="169"/>
      <c r="KBJ810" s="169"/>
      <c r="KBK810" s="169"/>
      <c r="KBL810" s="169"/>
      <c r="KBM810" s="169"/>
      <c r="KBN810" s="169"/>
      <c r="KBO810" s="169"/>
      <c r="KBP810" s="169"/>
      <c r="KBQ810" s="169"/>
      <c r="KBR810" s="169"/>
      <c r="KBS810" s="169"/>
      <c r="KBT810" s="169"/>
      <c r="KBU810" s="169"/>
      <c r="KBV810" s="169"/>
      <c r="KBW810" s="169"/>
      <c r="KBX810" s="169"/>
      <c r="KBY810" s="169"/>
      <c r="KBZ810" s="169"/>
      <c r="KCA810" s="169"/>
      <c r="KCB810" s="169"/>
      <c r="KCC810" s="169"/>
      <c r="KCD810" s="169"/>
      <c r="KCE810" s="169"/>
      <c r="KCF810" s="169"/>
      <c r="KCG810" s="546"/>
      <c r="KCH810" s="546"/>
      <c r="KCI810" s="546"/>
      <c r="KCJ810" s="546"/>
      <c r="KCK810" s="546"/>
      <c r="KCL810" s="546"/>
      <c r="KCM810" s="546"/>
      <c r="KCN810" s="546"/>
      <c r="KCO810" s="546"/>
      <c r="KCP810" s="546"/>
      <c r="KCQ810" s="546"/>
      <c r="KCR810" s="546"/>
      <c r="KCS810" s="546"/>
      <c r="KCT810" s="546"/>
      <c r="KCU810" s="546"/>
      <c r="KCV810" s="546"/>
      <c r="KCW810" s="546"/>
      <c r="KCX810" s="546"/>
      <c r="KCY810" s="546"/>
      <c r="KCZ810" s="546"/>
      <c r="KDA810" s="546"/>
      <c r="KDB810" s="546"/>
      <c r="KDC810" s="546"/>
      <c r="KDD810" s="546"/>
      <c r="KDE810" s="89"/>
      <c r="KDF810" s="89"/>
      <c r="KDG810" s="89"/>
      <c r="KDH810" s="89"/>
      <c r="KDI810" s="89"/>
      <c r="KDJ810" s="546"/>
      <c r="KDK810" s="546"/>
      <c r="KDL810" s="89"/>
      <c r="KDM810" s="89"/>
      <c r="KDN810" s="546"/>
      <c r="KDO810" s="546"/>
      <c r="KDP810" s="89"/>
      <c r="KDQ810" s="89"/>
      <c r="KDR810" s="546"/>
      <c r="KDS810" s="546"/>
      <c r="KDT810" s="546"/>
      <c r="KDU810" s="546"/>
      <c r="KDV810" s="546"/>
      <c r="KDW810" s="546"/>
      <c r="KDX810" s="546"/>
      <c r="KDY810" s="89"/>
      <c r="KDZ810" s="89"/>
      <c r="KEA810" s="546"/>
      <c r="KEB810" s="546"/>
      <c r="KEC810" s="89"/>
      <c r="KED810" s="89"/>
      <c r="KEE810" s="546"/>
      <c r="KEF810" s="546"/>
      <c r="KEG810" s="546"/>
      <c r="KEH810" s="546"/>
      <c r="KEI810" s="546"/>
      <c r="KEJ810" s="204"/>
      <c r="KEK810" s="108"/>
      <c r="KEL810" s="546"/>
      <c r="KEM810" s="546"/>
      <c r="KEN810" s="546"/>
      <c r="KEO810" s="546"/>
      <c r="KEP810" s="546"/>
      <c r="KEQ810" s="546"/>
      <c r="KER810" s="546"/>
      <c r="KES810" s="169"/>
      <c r="KET810" s="169"/>
      <c r="KEU810" s="169"/>
      <c r="KEV810" s="169"/>
      <c r="KEW810" s="169"/>
      <c r="KEX810" s="169"/>
      <c r="KEY810" s="169"/>
      <c r="KEZ810" s="169"/>
      <c r="KFA810" s="169"/>
      <c r="KFB810" s="169"/>
      <c r="KFC810" s="169"/>
      <c r="KFD810" s="169"/>
      <c r="KFE810" s="169"/>
      <c r="KFF810" s="169"/>
      <c r="KFG810" s="169"/>
      <c r="KFH810" s="169"/>
      <c r="KFI810" s="169"/>
      <c r="KFJ810" s="169"/>
      <c r="KFK810" s="169"/>
      <c r="KFL810" s="169"/>
      <c r="KFM810" s="169"/>
      <c r="KFN810" s="169"/>
      <c r="KFO810" s="169"/>
      <c r="KFP810" s="169"/>
      <c r="KFQ810" s="169"/>
      <c r="KFR810" s="169"/>
      <c r="KFS810" s="169"/>
      <c r="KFT810" s="169"/>
      <c r="KFU810" s="169"/>
      <c r="KFV810" s="169"/>
      <c r="KFW810" s="169"/>
      <c r="KFX810" s="169"/>
      <c r="KFY810" s="169"/>
      <c r="KFZ810" s="169"/>
      <c r="KGA810" s="169"/>
      <c r="KGB810" s="169"/>
      <c r="KGC810" s="169"/>
      <c r="KGD810" s="169"/>
      <c r="KGE810" s="169"/>
      <c r="KGF810" s="169"/>
      <c r="KGG810" s="169"/>
      <c r="KGH810" s="169"/>
      <c r="KGI810" s="169"/>
      <c r="KGJ810" s="169"/>
      <c r="KGK810" s="546"/>
      <c r="KGL810" s="546"/>
      <c r="KGM810" s="546"/>
      <c r="KGN810" s="546"/>
      <c r="KGO810" s="546"/>
      <c r="KGP810" s="546"/>
      <c r="KGQ810" s="546"/>
      <c r="KGR810" s="546"/>
      <c r="KGS810" s="546"/>
      <c r="KGT810" s="546"/>
      <c r="KGU810" s="546"/>
      <c r="KGV810" s="546"/>
      <c r="KGW810" s="546"/>
      <c r="KGX810" s="546"/>
      <c r="KGY810" s="546"/>
      <c r="KGZ810" s="546"/>
      <c r="KHA810" s="546"/>
      <c r="KHB810" s="546"/>
      <c r="KHC810" s="546"/>
      <c r="KHD810" s="546"/>
      <c r="KHE810" s="546"/>
      <c r="KHF810" s="546"/>
      <c r="KHG810" s="546"/>
      <c r="KHH810" s="546"/>
      <c r="KHI810" s="89"/>
      <c r="KHJ810" s="89"/>
      <c r="KHK810" s="89"/>
      <c r="KHL810" s="89"/>
      <c r="KHM810" s="89"/>
      <c r="KHN810" s="546"/>
      <c r="KHO810" s="546"/>
      <c r="KHP810" s="89"/>
      <c r="KHQ810" s="89"/>
      <c r="KHR810" s="546"/>
      <c r="KHS810" s="546"/>
      <c r="KHT810" s="89"/>
      <c r="KHU810" s="89"/>
      <c r="KHV810" s="546"/>
      <c r="KHW810" s="546"/>
      <c r="KHX810" s="546"/>
      <c r="KHY810" s="546"/>
      <c r="KHZ810" s="546"/>
      <c r="KIA810" s="546"/>
      <c r="KIB810" s="546"/>
      <c r="KIC810" s="89"/>
      <c r="KID810" s="89"/>
      <c r="KIE810" s="546"/>
      <c r="KIF810" s="546"/>
      <c r="KIG810" s="89"/>
      <c r="KIH810" s="89"/>
      <c r="KII810" s="546"/>
      <c r="KIJ810" s="546"/>
      <c r="KIK810" s="546"/>
      <c r="KIL810" s="546"/>
      <c r="KIM810" s="546"/>
      <c r="KIN810" s="204"/>
      <c r="KIO810" s="108"/>
      <c r="KIP810" s="546"/>
      <c r="KIQ810" s="546"/>
      <c r="KIR810" s="546"/>
      <c r="KIS810" s="546"/>
      <c r="KIT810" s="546"/>
      <c r="KIU810" s="546"/>
      <c r="KIV810" s="546"/>
      <c r="KIW810" s="169"/>
      <c r="KIX810" s="169"/>
      <c r="KIY810" s="169"/>
      <c r="KIZ810" s="169"/>
      <c r="KJA810" s="169"/>
      <c r="KJB810" s="169"/>
      <c r="KJC810" s="169"/>
      <c r="KJD810" s="169"/>
      <c r="KJE810" s="169"/>
      <c r="KJF810" s="169"/>
      <c r="KJG810" s="169"/>
      <c r="KJH810" s="169"/>
      <c r="KJI810" s="169"/>
      <c r="KJJ810" s="169"/>
      <c r="KJK810" s="169"/>
      <c r="KJL810" s="169"/>
      <c r="KJM810" s="169"/>
      <c r="KJN810" s="169"/>
      <c r="KJO810" s="169"/>
      <c r="KJP810" s="169"/>
      <c r="KJQ810" s="169"/>
      <c r="KJR810" s="169"/>
      <c r="KJS810" s="169"/>
      <c r="KJT810" s="169"/>
      <c r="KJU810" s="169"/>
      <c r="KJV810" s="169"/>
      <c r="KJW810" s="169"/>
      <c r="KJX810" s="169"/>
      <c r="KJY810" s="169"/>
      <c r="KJZ810" s="169"/>
      <c r="KKA810" s="169"/>
      <c r="KKB810" s="169"/>
      <c r="KKC810" s="169"/>
      <c r="KKD810" s="169"/>
      <c r="KKE810" s="169"/>
      <c r="KKF810" s="169"/>
      <c r="KKG810" s="169"/>
      <c r="KKH810" s="169"/>
      <c r="KKI810" s="169"/>
      <c r="KKJ810" s="169"/>
      <c r="KKK810" s="169"/>
      <c r="KKL810" s="169"/>
      <c r="KKM810" s="169"/>
      <c r="KKN810" s="169"/>
      <c r="KKO810" s="546"/>
      <c r="KKP810" s="546"/>
      <c r="KKQ810" s="546"/>
      <c r="KKR810" s="546"/>
      <c r="KKS810" s="546"/>
      <c r="KKT810" s="546"/>
      <c r="KKU810" s="546"/>
      <c r="KKV810" s="546"/>
      <c r="KKW810" s="546"/>
      <c r="KKX810" s="546"/>
      <c r="KKY810" s="546"/>
      <c r="KKZ810" s="546"/>
      <c r="KLA810" s="546"/>
      <c r="KLB810" s="546"/>
      <c r="KLC810" s="546"/>
      <c r="KLD810" s="546"/>
      <c r="KLE810" s="546"/>
      <c r="KLF810" s="546"/>
      <c r="KLG810" s="546"/>
      <c r="KLH810" s="546"/>
      <c r="KLI810" s="546"/>
      <c r="KLJ810" s="546"/>
      <c r="KLK810" s="546"/>
      <c r="KLL810" s="546"/>
      <c r="KLM810" s="89"/>
      <c r="KLN810" s="89"/>
      <c r="KLO810" s="89"/>
      <c r="KLP810" s="89"/>
      <c r="KLQ810" s="89"/>
      <c r="KLR810" s="546"/>
      <c r="KLS810" s="546"/>
      <c r="KLT810" s="89"/>
      <c r="KLU810" s="89"/>
      <c r="KLV810" s="546"/>
      <c r="KLW810" s="546"/>
      <c r="KLX810" s="89"/>
      <c r="KLY810" s="89"/>
      <c r="KLZ810" s="546"/>
      <c r="KMA810" s="546"/>
      <c r="KMB810" s="546"/>
      <c r="KMC810" s="546"/>
      <c r="KMD810" s="546"/>
      <c r="KME810" s="546"/>
      <c r="KMF810" s="546"/>
      <c r="KMG810" s="89"/>
      <c r="KMH810" s="89"/>
      <c r="KMI810" s="546"/>
      <c r="KMJ810" s="546"/>
      <c r="KMK810" s="89"/>
      <c r="KML810" s="89"/>
      <c r="KMM810" s="546"/>
      <c r="KMN810" s="546"/>
      <c r="KMO810" s="546"/>
      <c r="KMP810" s="546"/>
      <c r="KMQ810" s="546"/>
      <c r="KMR810" s="204"/>
      <c r="KMS810" s="108"/>
      <c r="KMT810" s="546"/>
      <c r="KMU810" s="546"/>
      <c r="KMV810" s="546"/>
      <c r="KMW810" s="546"/>
      <c r="KMX810" s="546"/>
      <c r="KMY810" s="546"/>
      <c r="KMZ810" s="546"/>
      <c r="KNA810" s="169"/>
      <c r="KNB810" s="169"/>
      <c r="KNC810" s="169"/>
      <c r="KND810" s="169"/>
      <c r="KNE810" s="169"/>
      <c r="KNF810" s="169"/>
      <c r="KNG810" s="169"/>
      <c r="KNH810" s="169"/>
      <c r="KNI810" s="169"/>
      <c r="KNJ810" s="169"/>
      <c r="KNK810" s="169"/>
      <c r="KNL810" s="169"/>
      <c r="KNM810" s="169"/>
      <c r="KNN810" s="169"/>
      <c r="KNO810" s="169"/>
      <c r="KNP810" s="169"/>
      <c r="KNQ810" s="169"/>
      <c r="KNR810" s="169"/>
      <c r="KNS810" s="169"/>
      <c r="KNT810" s="169"/>
      <c r="KNU810" s="169"/>
      <c r="KNV810" s="169"/>
      <c r="KNW810" s="169"/>
      <c r="KNX810" s="169"/>
      <c r="KNY810" s="169"/>
      <c r="KNZ810" s="169"/>
      <c r="KOA810" s="169"/>
      <c r="KOB810" s="169"/>
      <c r="KOC810" s="169"/>
      <c r="KOD810" s="169"/>
      <c r="KOE810" s="169"/>
      <c r="KOF810" s="169"/>
      <c r="KOG810" s="169"/>
      <c r="KOH810" s="169"/>
      <c r="KOI810" s="169"/>
      <c r="KOJ810" s="169"/>
      <c r="KOK810" s="169"/>
      <c r="KOL810" s="169"/>
      <c r="KOM810" s="169"/>
      <c r="KON810" s="169"/>
      <c r="KOO810" s="169"/>
      <c r="KOP810" s="169"/>
      <c r="KOQ810" s="169"/>
      <c r="KOR810" s="169"/>
      <c r="KOS810" s="546"/>
      <c r="KOT810" s="546"/>
      <c r="KOU810" s="546"/>
      <c r="KOV810" s="546"/>
      <c r="KOW810" s="546"/>
      <c r="KOX810" s="546"/>
      <c r="KOY810" s="546"/>
      <c r="KOZ810" s="546"/>
      <c r="KPA810" s="546"/>
      <c r="KPB810" s="546"/>
      <c r="KPC810" s="546"/>
      <c r="KPD810" s="546"/>
      <c r="KPE810" s="546"/>
      <c r="KPF810" s="546"/>
      <c r="KPG810" s="546"/>
      <c r="KPH810" s="546"/>
      <c r="KPI810" s="546"/>
      <c r="KPJ810" s="546"/>
      <c r="KPK810" s="546"/>
      <c r="KPL810" s="546"/>
      <c r="KPM810" s="546"/>
      <c r="KPN810" s="546"/>
      <c r="KPO810" s="546"/>
      <c r="KPP810" s="546"/>
      <c r="KPQ810" s="89"/>
      <c r="KPR810" s="89"/>
      <c r="KPS810" s="89"/>
      <c r="KPT810" s="89"/>
      <c r="KPU810" s="89"/>
      <c r="KPV810" s="546"/>
      <c r="KPW810" s="546"/>
      <c r="KPX810" s="89"/>
      <c r="KPY810" s="89"/>
      <c r="KPZ810" s="546"/>
      <c r="KQA810" s="546"/>
      <c r="KQB810" s="89"/>
      <c r="KQC810" s="89"/>
      <c r="KQD810" s="546"/>
      <c r="KQE810" s="546"/>
      <c r="KQF810" s="546"/>
      <c r="KQG810" s="546"/>
      <c r="KQH810" s="546"/>
      <c r="KQI810" s="546"/>
      <c r="KQJ810" s="546"/>
      <c r="KQK810" s="89"/>
      <c r="KQL810" s="89"/>
      <c r="KQM810" s="546"/>
      <c r="KQN810" s="546"/>
      <c r="KQO810" s="89"/>
      <c r="KQP810" s="89"/>
      <c r="KQQ810" s="546"/>
      <c r="KQR810" s="546"/>
      <c r="KQS810" s="546"/>
      <c r="KQT810" s="546"/>
      <c r="KQU810" s="546"/>
      <c r="KQV810" s="204"/>
      <c r="KQW810" s="108"/>
      <c r="KQX810" s="546"/>
      <c r="KQY810" s="546"/>
      <c r="KQZ810" s="546"/>
      <c r="KRA810" s="546"/>
      <c r="KRB810" s="546"/>
      <c r="KRC810" s="546"/>
      <c r="KRD810" s="546"/>
      <c r="KRE810" s="169"/>
      <c r="KRF810" s="169"/>
      <c r="KRG810" s="169"/>
      <c r="KRH810" s="169"/>
      <c r="KRI810" s="169"/>
      <c r="KRJ810" s="169"/>
      <c r="KRK810" s="169"/>
      <c r="KRL810" s="169"/>
      <c r="KRM810" s="169"/>
      <c r="KRN810" s="169"/>
      <c r="KRO810" s="169"/>
      <c r="KRP810" s="169"/>
      <c r="KRQ810" s="169"/>
      <c r="KRR810" s="169"/>
      <c r="KRS810" s="169"/>
      <c r="KRT810" s="169"/>
      <c r="KRU810" s="169"/>
      <c r="KRV810" s="169"/>
      <c r="KRW810" s="169"/>
      <c r="KRX810" s="169"/>
      <c r="KRY810" s="169"/>
      <c r="KRZ810" s="169"/>
      <c r="KSA810" s="169"/>
      <c r="KSB810" s="169"/>
      <c r="KSC810" s="169"/>
      <c r="KSD810" s="169"/>
      <c r="KSE810" s="169"/>
      <c r="KSF810" s="169"/>
      <c r="KSG810" s="169"/>
      <c r="KSH810" s="169"/>
      <c r="KSI810" s="169"/>
      <c r="KSJ810" s="169"/>
      <c r="KSK810" s="169"/>
      <c r="KSL810" s="169"/>
      <c r="KSM810" s="169"/>
      <c r="KSN810" s="169"/>
      <c r="KSO810" s="169"/>
      <c r="KSP810" s="169"/>
      <c r="KSQ810" s="169"/>
      <c r="KSR810" s="169"/>
      <c r="KSS810" s="169"/>
      <c r="KST810" s="169"/>
      <c r="KSU810" s="169"/>
      <c r="KSV810" s="169"/>
      <c r="KSW810" s="546"/>
      <c r="KSX810" s="546"/>
      <c r="KSY810" s="546"/>
      <c r="KSZ810" s="546"/>
      <c r="KTA810" s="546"/>
      <c r="KTB810" s="546"/>
      <c r="KTC810" s="546"/>
      <c r="KTD810" s="546"/>
      <c r="KTE810" s="546"/>
      <c r="KTF810" s="546"/>
      <c r="KTG810" s="546"/>
      <c r="KTH810" s="546"/>
      <c r="KTI810" s="546"/>
      <c r="KTJ810" s="546"/>
      <c r="KTK810" s="546"/>
      <c r="KTL810" s="546"/>
      <c r="KTM810" s="546"/>
      <c r="KTN810" s="546"/>
      <c r="KTO810" s="546"/>
      <c r="KTP810" s="546"/>
      <c r="KTQ810" s="546"/>
      <c r="KTR810" s="546"/>
      <c r="KTS810" s="546"/>
      <c r="KTT810" s="546"/>
      <c r="KTU810" s="89"/>
      <c r="KTV810" s="89"/>
      <c r="KTW810" s="89"/>
      <c r="KTX810" s="89"/>
      <c r="KTY810" s="89"/>
      <c r="KTZ810" s="546"/>
      <c r="KUA810" s="546"/>
      <c r="KUB810" s="89"/>
      <c r="KUC810" s="89"/>
      <c r="KUD810" s="546"/>
      <c r="KUE810" s="546"/>
      <c r="KUF810" s="89"/>
      <c r="KUG810" s="89"/>
      <c r="KUH810" s="546"/>
      <c r="KUI810" s="546"/>
      <c r="KUJ810" s="546"/>
      <c r="KUK810" s="546"/>
      <c r="KUL810" s="546"/>
      <c r="KUM810" s="546"/>
      <c r="KUN810" s="546"/>
      <c r="KUO810" s="89"/>
      <c r="KUP810" s="89"/>
      <c r="KUQ810" s="546"/>
      <c r="KUR810" s="546"/>
      <c r="KUS810" s="89"/>
      <c r="KUT810" s="89"/>
      <c r="KUU810" s="546"/>
      <c r="KUV810" s="546"/>
      <c r="KUW810" s="546"/>
      <c r="KUX810" s="546"/>
      <c r="KUY810" s="546"/>
      <c r="KUZ810" s="204"/>
      <c r="KVA810" s="108"/>
      <c r="KVB810" s="546"/>
      <c r="KVC810" s="546"/>
      <c r="KVD810" s="546"/>
      <c r="KVE810" s="546"/>
      <c r="KVF810" s="546"/>
      <c r="KVG810" s="546"/>
      <c r="KVH810" s="546"/>
      <c r="KVI810" s="169"/>
      <c r="KVJ810" s="169"/>
      <c r="KVK810" s="169"/>
      <c r="KVL810" s="169"/>
      <c r="KVM810" s="169"/>
      <c r="KVN810" s="169"/>
      <c r="KVO810" s="169"/>
      <c r="KVP810" s="169"/>
      <c r="KVQ810" s="169"/>
      <c r="KVR810" s="169"/>
      <c r="KVS810" s="169"/>
      <c r="KVT810" s="169"/>
      <c r="KVU810" s="169"/>
      <c r="KVV810" s="169"/>
      <c r="KVW810" s="169"/>
      <c r="KVX810" s="169"/>
      <c r="KVY810" s="169"/>
      <c r="KVZ810" s="169"/>
      <c r="KWA810" s="169"/>
      <c r="KWB810" s="169"/>
      <c r="KWC810" s="169"/>
      <c r="KWD810" s="169"/>
      <c r="KWE810" s="169"/>
      <c r="KWF810" s="169"/>
      <c r="KWG810" s="169"/>
      <c r="KWH810" s="169"/>
      <c r="KWI810" s="169"/>
      <c r="KWJ810" s="169"/>
      <c r="KWK810" s="169"/>
      <c r="KWL810" s="169"/>
      <c r="KWM810" s="169"/>
      <c r="KWN810" s="169"/>
      <c r="KWO810" s="169"/>
      <c r="KWP810" s="169"/>
      <c r="KWQ810" s="169"/>
      <c r="KWR810" s="169"/>
      <c r="KWS810" s="169"/>
      <c r="KWT810" s="169"/>
      <c r="KWU810" s="169"/>
      <c r="KWV810" s="169"/>
      <c r="KWW810" s="169"/>
      <c r="KWX810" s="169"/>
      <c r="KWY810" s="169"/>
      <c r="KWZ810" s="169"/>
      <c r="KXA810" s="546"/>
      <c r="KXB810" s="546"/>
      <c r="KXC810" s="546"/>
      <c r="KXD810" s="546"/>
      <c r="KXE810" s="546"/>
      <c r="KXF810" s="546"/>
      <c r="KXG810" s="546"/>
      <c r="KXH810" s="546"/>
      <c r="KXI810" s="546"/>
      <c r="KXJ810" s="546"/>
      <c r="KXK810" s="546"/>
      <c r="KXL810" s="546"/>
      <c r="KXM810" s="546"/>
      <c r="KXN810" s="546"/>
      <c r="KXO810" s="546"/>
      <c r="KXP810" s="546"/>
      <c r="KXQ810" s="546"/>
      <c r="KXR810" s="546"/>
      <c r="KXS810" s="546"/>
      <c r="KXT810" s="546"/>
      <c r="KXU810" s="546"/>
      <c r="KXV810" s="546"/>
      <c r="KXW810" s="546"/>
      <c r="KXX810" s="546"/>
      <c r="KXY810" s="89"/>
      <c r="KXZ810" s="89"/>
      <c r="KYA810" s="89"/>
      <c r="KYB810" s="89"/>
      <c r="KYC810" s="89"/>
      <c r="KYD810" s="546"/>
      <c r="KYE810" s="546"/>
      <c r="KYF810" s="89"/>
      <c r="KYG810" s="89"/>
      <c r="KYH810" s="546"/>
      <c r="KYI810" s="546"/>
      <c r="KYJ810" s="89"/>
      <c r="KYK810" s="89"/>
      <c r="KYL810" s="546"/>
      <c r="KYM810" s="546"/>
      <c r="KYN810" s="546"/>
      <c r="KYO810" s="546"/>
      <c r="KYP810" s="546"/>
      <c r="KYQ810" s="546"/>
      <c r="KYR810" s="546"/>
      <c r="KYS810" s="89"/>
      <c r="KYT810" s="89"/>
      <c r="KYU810" s="546"/>
      <c r="KYV810" s="546"/>
      <c r="KYW810" s="89"/>
      <c r="KYX810" s="89"/>
      <c r="KYY810" s="546"/>
      <c r="KYZ810" s="546"/>
      <c r="KZA810" s="546"/>
      <c r="KZB810" s="546"/>
      <c r="KZC810" s="546"/>
      <c r="KZD810" s="204"/>
      <c r="KZE810" s="108"/>
      <c r="KZF810" s="546"/>
      <c r="KZG810" s="546"/>
      <c r="KZH810" s="546"/>
      <c r="KZI810" s="546"/>
      <c r="KZJ810" s="546"/>
      <c r="KZK810" s="546"/>
      <c r="KZL810" s="546"/>
      <c r="KZM810" s="169"/>
      <c r="KZN810" s="169"/>
      <c r="KZO810" s="169"/>
      <c r="KZP810" s="169"/>
      <c r="KZQ810" s="169"/>
      <c r="KZR810" s="169"/>
      <c r="KZS810" s="169"/>
      <c r="KZT810" s="169"/>
      <c r="KZU810" s="169"/>
      <c r="KZV810" s="169"/>
      <c r="KZW810" s="169"/>
      <c r="KZX810" s="169"/>
      <c r="KZY810" s="169"/>
      <c r="KZZ810" s="169"/>
      <c r="LAA810" s="169"/>
      <c r="LAB810" s="169"/>
      <c r="LAC810" s="169"/>
      <c r="LAD810" s="169"/>
      <c r="LAE810" s="169"/>
      <c r="LAF810" s="169"/>
      <c r="LAG810" s="169"/>
      <c r="LAH810" s="169"/>
      <c r="LAI810" s="169"/>
      <c r="LAJ810" s="169"/>
      <c r="LAK810" s="169"/>
      <c r="LAL810" s="169"/>
      <c r="LAM810" s="169"/>
      <c r="LAN810" s="169"/>
      <c r="LAO810" s="169"/>
      <c r="LAP810" s="169"/>
      <c r="LAQ810" s="169"/>
      <c r="LAR810" s="169"/>
      <c r="LAS810" s="169"/>
      <c r="LAT810" s="169"/>
      <c r="LAU810" s="169"/>
      <c r="LAV810" s="169"/>
      <c r="LAW810" s="169"/>
      <c r="LAX810" s="169"/>
      <c r="LAY810" s="169"/>
      <c r="LAZ810" s="169"/>
      <c r="LBA810" s="169"/>
      <c r="LBB810" s="169"/>
      <c r="LBC810" s="169"/>
      <c r="LBD810" s="169"/>
      <c r="LBE810" s="546"/>
      <c r="LBF810" s="546"/>
      <c r="LBG810" s="546"/>
      <c r="LBH810" s="546"/>
      <c r="LBI810" s="546"/>
      <c r="LBJ810" s="546"/>
      <c r="LBK810" s="546"/>
      <c r="LBL810" s="546"/>
      <c r="LBM810" s="546"/>
      <c r="LBN810" s="546"/>
      <c r="LBO810" s="546"/>
      <c r="LBP810" s="546"/>
      <c r="LBQ810" s="546"/>
      <c r="LBR810" s="546"/>
      <c r="LBS810" s="546"/>
      <c r="LBT810" s="546"/>
      <c r="LBU810" s="546"/>
      <c r="LBV810" s="546"/>
      <c r="LBW810" s="546"/>
      <c r="LBX810" s="546"/>
      <c r="LBY810" s="546"/>
      <c r="LBZ810" s="546"/>
      <c r="LCA810" s="546"/>
      <c r="LCB810" s="546"/>
      <c r="LCC810" s="89"/>
      <c r="LCD810" s="89"/>
      <c r="LCE810" s="89"/>
      <c r="LCF810" s="89"/>
      <c r="LCG810" s="89"/>
      <c r="LCH810" s="546"/>
      <c r="LCI810" s="546"/>
      <c r="LCJ810" s="89"/>
      <c r="LCK810" s="89"/>
      <c r="LCL810" s="546"/>
      <c r="LCM810" s="546"/>
      <c r="LCN810" s="89"/>
      <c r="LCO810" s="89"/>
      <c r="LCP810" s="546"/>
      <c r="LCQ810" s="546"/>
      <c r="LCR810" s="546"/>
      <c r="LCS810" s="546"/>
      <c r="LCT810" s="546"/>
      <c r="LCU810" s="546"/>
      <c r="LCV810" s="546"/>
      <c r="LCW810" s="89"/>
      <c r="LCX810" s="89"/>
      <c r="LCY810" s="546"/>
      <c r="LCZ810" s="546"/>
      <c r="LDA810" s="89"/>
      <c r="LDB810" s="89"/>
      <c r="LDC810" s="546"/>
      <c r="LDD810" s="546"/>
      <c r="LDE810" s="546"/>
      <c r="LDF810" s="546"/>
      <c r="LDG810" s="546"/>
      <c r="LDH810" s="204"/>
      <c r="LDI810" s="108"/>
      <c r="LDJ810" s="546"/>
      <c r="LDK810" s="546"/>
      <c r="LDL810" s="546"/>
      <c r="LDM810" s="546"/>
      <c r="LDN810" s="546"/>
      <c r="LDO810" s="546"/>
      <c r="LDP810" s="546"/>
      <c r="LDQ810" s="169"/>
      <c r="LDR810" s="169"/>
      <c r="LDS810" s="169"/>
      <c r="LDT810" s="169"/>
      <c r="LDU810" s="169"/>
      <c r="LDV810" s="169"/>
      <c r="LDW810" s="169"/>
      <c r="LDX810" s="169"/>
      <c r="LDY810" s="169"/>
      <c r="LDZ810" s="169"/>
      <c r="LEA810" s="169"/>
      <c r="LEB810" s="169"/>
      <c r="LEC810" s="169"/>
      <c r="LED810" s="169"/>
      <c r="LEE810" s="169"/>
      <c r="LEF810" s="169"/>
      <c r="LEG810" s="169"/>
      <c r="LEH810" s="169"/>
      <c r="LEI810" s="169"/>
      <c r="LEJ810" s="169"/>
      <c r="LEK810" s="169"/>
      <c r="LEL810" s="169"/>
      <c r="LEM810" s="169"/>
      <c r="LEN810" s="169"/>
      <c r="LEO810" s="169"/>
      <c r="LEP810" s="169"/>
      <c r="LEQ810" s="169"/>
      <c r="LER810" s="169"/>
      <c r="LES810" s="169"/>
      <c r="LET810" s="169"/>
      <c r="LEU810" s="169"/>
      <c r="LEV810" s="169"/>
      <c r="LEW810" s="169"/>
      <c r="LEX810" s="169"/>
      <c r="LEY810" s="169"/>
      <c r="LEZ810" s="169"/>
      <c r="LFA810" s="169"/>
      <c r="LFB810" s="169"/>
      <c r="LFC810" s="169"/>
      <c r="LFD810" s="169"/>
      <c r="LFE810" s="169"/>
      <c r="LFF810" s="169"/>
      <c r="LFG810" s="169"/>
      <c r="LFH810" s="169"/>
      <c r="LFI810" s="546"/>
      <c r="LFJ810" s="546"/>
      <c r="LFK810" s="546"/>
      <c r="LFL810" s="546"/>
      <c r="LFM810" s="546"/>
      <c r="LFN810" s="546"/>
      <c r="LFO810" s="546"/>
      <c r="LFP810" s="546"/>
      <c r="LFQ810" s="546"/>
      <c r="LFR810" s="546"/>
      <c r="LFS810" s="546"/>
      <c r="LFT810" s="546"/>
      <c r="LFU810" s="546"/>
      <c r="LFV810" s="546"/>
      <c r="LFW810" s="546"/>
      <c r="LFX810" s="546"/>
      <c r="LFY810" s="546"/>
      <c r="LFZ810" s="546"/>
      <c r="LGA810" s="546"/>
      <c r="LGB810" s="546"/>
      <c r="LGC810" s="546"/>
      <c r="LGD810" s="546"/>
      <c r="LGE810" s="546"/>
      <c r="LGF810" s="546"/>
      <c r="LGG810" s="89"/>
      <c r="LGH810" s="89"/>
      <c r="LGI810" s="89"/>
      <c r="LGJ810" s="89"/>
      <c r="LGK810" s="89"/>
      <c r="LGL810" s="546"/>
      <c r="LGM810" s="546"/>
      <c r="LGN810" s="89"/>
      <c r="LGO810" s="89"/>
      <c r="LGP810" s="546"/>
      <c r="LGQ810" s="546"/>
      <c r="LGR810" s="89"/>
      <c r="LGS810" s="89"/>
      <c r="LGT810" s="546"/>
      <c r="LGU810" s="546"/>
      <c r="LGV810" s="546"/>
      <c r="LGW810" s="546"/>
      <c r="LGX810" s="546"/>
      <c r="LGY810" s="546"/>
      <c r="LGZ810" s="546"/>
      <c r="LHA810" s="89"/>
      <c r="LHB810" s="89"/>
      <c r="LHC810" s="546"/>
      <c r="LHD810" s="546"/>
      <c r="LHE810" s="89"/>
      <c r="LHF810" s="89"/>
      <c r="LHG810" s="546"/>
      <c r="LHH810" s="546"/>
      <c r="LHI810" s="546"/>
      <c r="LHJ810" s="546"/>
      <c r="LHK810" s="546"/>
      <c r="LHL810" s="204"/>
      <c r="LHM810" s="108"/>
      <c r="LHN810" s="546"/>
      <c r="LHO810" s="546"/>
      <c r="LHP810" s="546"/>
      <c r="LHQ810" s="546"/>
      <c r="LHR810" s="546"/>
      <c r="LHS810" s="546"/>
      <c r="LHT810" s="546"/>
      <c r="LHU810" s="169"/>
      <c r="LHV810" s="169"/>
      <c r="LHW810" s="169"/>
      <c r="LHX810" s="169"/>
      <c r="LHY810" s="169"/>
      <c r="LHZ810" s="169"/>
      <c r="LIA810" s="169"/>
      <c r="LIB810" s="169"/>
      <c r="LIC810" s="169"/>
      <c r="LID810" s="169"/>
      <c r="LIE810" s="169"/>
      <c r="LIF810" s="169"/>
      <c r="LIG810" s="169"/>
      <c r="LIH810" s="169"/>
      <c r="LII810" s="169"/>
      <c r="LIJ810" s="169"/>
      <c r="LIK810" s="169"/>
      <c r="LIL810" s="169"/>
      <c r="LIM810" s="169"/>
      <c r="LIN810" s="169"/>
      <c r="LIO810" s="169"/>
      <c r="LIP810" s="169"/>
      <c r="LIQ810" s="169"/>
      <c r="LIR810" s="169"/>
      <c r="LIS810" s="169"/>
      <c r="LIT810" s="169"/>
      <c r="LIU810" s="169"/>
      <c r="LIV810" s="169"/>
      <c r="LIW810" s="169"/>
      <c r="LIX810" s="169"/>
      <c r="LIY810" s="169"/>
      <c r="LIZ810" s="169"/>
      <c r="LJA810" s="169"/>
      <c r="LJB810" s="169"/>
      <c r="LJC810" s="169"/>
      <c r="LJD810" s="169"/>
      <c r="LJE810" s="169"/>
      <c r="LJF810" s="169"/>
      <c r="LJG810" s="169"/>
      <c r="LJH810" s="169"/>
      <c r="LJI810" s="169"/>
      <c r="LJJ810" s="169"/>
      <c r="LJK810" s="169"/>
      <c r="LJL810" s="169"/>
      <c r="LJM810" s="546"/>
      <c r="LJN810" s="546"/>
      <c r="LJO810" s="546"/>
      <c r="LJP810" s="546"/>
      <c r="LJQ810" s="546"/>
      <c r="LJR810" s="546"/>
      <c r="LJS810" s="546"/>
      <c r="LJT810" s="546"/>
      <c r="LJU810" s="546"/>
      <c r="LJV810" s="546"/>
      <c r="LJW810" s="546"/>
      <c r="LJX810" s="546"/>
      <c r="LJY810" s="546"/>
      <c r="LJZ810" s="546"/>
      <c r="LKA810" s="546"/>
      <c r="LKB810" s="546"/>
      <c r="LKC810" s="546"/>
      <c r="LKD810" s="546"/>
      <c r="LKE810" s="546"/>
      <c r="LKF810" s="546"/>
      <c r="LKG810" s="546"/>
      <c r="LKH810" s="546"/>
      <c r="LKI810" s="546"/>
      <c r="LKJ810" s="546"/>
      <c r="LKK810" s="89"/>
      <c r="LKL810" s="89"/>
      <c r="LKM810" s="89"/>
      <c r="LKN810" s="89"/>
      <c r="LKO810" s="89"/>
      <c r="LKP810" s="546"/>
      <c r="LKQ810" s="546"/>
      <c r="LKR810" s="89"/>
      <c r="LKS810" s="89"/>
      <c r="LKT810" s="546"/>
      <c r="LKU810" s="546"/>
      <c r="LKV810" s="89"/>
      <c r="LKW810" s="89"/>
      <c r="LKX810" s="546"/>
      <c r="LKY810" s="546"/>
      <c r="LKZ810" s="546"/>
      <c r="LLA810" s="546"/>
      <c r="LLB810" s="546"/>
      <c r="LLC810" s="546"/>
      <c r="LLD810" s="546"/>
      <c r="LLE810" s="89"/>
      <c r="LLF810" s="89"/>
      <c r="LLG810" s="546"/>
      <c r="LLH810" s="546"/>
      <c r="LLI810" s="89"/>
      <c r="LLJ810" s="89"/>
      <c r="LLK810" s="546"/>
      <c r="LLL810" s="546"/>
      <c r="LLM810" s="546"/>
      <c r="LLN810" s="546"/>
      <c r="LLO810" s="546"/>
      <c r="LLP810" s="204"/>
      <c r="LLQ810" s="108"/>
      <c r="LLR810" s="546"/>
      <c r="LLS810" s="546"/>
      <c r="LLT810" s="546"/>
      <c r="LLU810" s="546"/>
      <c r="LLV810" s="546"/>
      <c r="LLW810" s="546"/>
      <c r="LLX810" s="546"/>
      <c r="LLY810" s="169"/>
      <c r="LLZ810" s="169"/>
      <c r="LMA810" s="169"/>
      <c r="LMB810" s="169"/>
      <c r="LMC810" s="169"/>
      <c r="LMD810" s="169"/>
      <c r="LME810" s="169"/>
      <c r="LMF810" s="169"/>
      <c r="LMG810" s="169"/>
      <c r="LMH810" s="169"/>
      <c r="LMI810" s="169"/>
      <c r="LMJ810" s="169"/>
      <c r="LMK810" s="169"/>
      <c r="LML810" s="169"/>
      <c r="LMM810" s="169"/>
      <c r="LMN810" s="169"/>
      <c r="LMO810" s="169"/>
      <c r="LMP810" s="169"/>
      <c r="LMQ810" s="169"/>
      <c r="LMR810" s="169"/>
      <c r="LMS810" s="169"/>
      <c r="LMT810" s="169"/>
      <c r="LMU810" s="169"/>
      <c r="LMV810" s="169"/>
      <c r="LMW810" s="169"/>
      <c r="LMX810" s="169"/>
      <c r="LMY810" s="169"/>
      <c r="LMZ810" s="169"/>
      <c r="LNA810" s="169"/>
      <c r="LNB810" s="169"/>
      <c r="LNC810" s="169"/>
      <c r="LND810" s="169"/>
      <c r="LNE810" s="169"/>
      <c r="LNF810" s="169"/>
      <c r="LNG810" s="169"/>
      <c r="LNH810" s="169"/>
      <c r="LNI810" s="169"/>
      <c r="LNJ810" s="169"/>
      <c r="LNK810" s="169"/>
      <c r="LNL810" s="169"/>
      <c r="LNM810" s="169"/>
      <c r="LNN810" s="169"/>
      <c r="LNO810" s="169"/>
      <c r="LNP810" s="169"/>
      <c r="LNQ810" s="546"/>
      <c r="LNR810" s="546"/>
      <c r="LNS810" s="546"/>
      <c r="LNT810" s="546"/>
      <c r="LNU810" s="546"/>
      <c r="LNV810" s="546"/>
      <c r="LNW810" s="546"/>
      <c r="LNX810" s="546"/>
      <c r="LNY810" s="546"/>
      <c r="LNZ810" s="546"/>
      <c r="LOA810" s="546"/>
      <c r="LOB810" s="546"/>
      <c r="LOC810" s="546"/>
      <c r="LOD810" s="546"/>
      <c r="LOE810" s="546"/>
      <c r="LOF810" s="546"/>
      <c r="LOG810" s="546"/>
      <c r="LOH810" s="546"/>
      <c r="LOI810" s="546"/>
      <c r="LOJ810" s="546"/>
      <c r="LOK810" s="546"/>
      <c r="LOL810" s="546"/>
      <c r="LOM810" s="546"/>
      <c r="LON810" s="546"/>
      <c r="LOO810" s="89"/>
      <c r="LOP810" s="89"/>
      <c r="LOQ810" s="89"/>
      <c r="LOR810" s="89"/>
      <c r="LOS810" s="89"/>
      <c r="LOT810" s="546"/>
      <c r="LOU810" s="546"/>
      <c r="LOV810" s="89"/>
      <c r="LOW810" s="89"/>
      <c r="LOX810" s="546"/>
      <c r="LOY810" s="546"/>
      <c r="LOZ810" s="89"/>
      <c r="LPA810" s="89"/>
      <c r="LPB810" s="546"/>
      <c r="LPC810" s="546"/>
      <c r="LPD810" s="546"/>
      <c r="LPE810" s="546"/>
      <c r="LPF810" s="546"/>
      <c r="LPG810" s="546"/>
      <c r="LPH810" s="546"/>
      <c r="LPI810" s="89"/>
      <c r="LPJ810" s="89"/>
      <c r="LPK810" s="546"/>
      <c r="LPL810" s="546"/>
      <c r="LPM810" s="89"/>
      <c r="LPN810" s="89"/>
      <c r="LPO810" s="546"/>
      <c r="LPP810" s="546"/>
      <c r="LPQ810" s="546"/>
      <c r="LPR810" s="546"/>
      <c r="LPS810" s="546"/>
      <c r="LPT810" s="204"/>
      <c r="LPU810" s="108"/>
      <c r="LPV810" s="546"/>
      <c r="LPW810" s="546"/>
      <c r="LPX810" s="546"/>
      <c r="LPY810" s="546"/>
      <c r="LPZ810" s="546"/>
      <c r="LQA810" s="546"/>
      <c r="LQB810" s="546"/>
      <c r="LQC810" s="169"/>
      <c r="LQD810" s="169"/>
      <c r="LQE810" s="169"/>
      <c r="LQF810" s="169"/>
      <c r="LQG810" s="169"/>
      <c r="LQH810" s="169"/>
      <c r="LQI810" s="169"/>
      <c r="LQJ810" s="169"/>
      <c r="LQK810" s="169"/>
      <c r="LQL810" s="169"/>
      <c r="LQM810" s="169"/>
      <c r="LQN810" s="169"/>
      <c r="LQO810" s="169"/>
      <c r="LQP810" s="169"/>
      <c r="LQQ810" s="169"/>
      <c r="LQR810" s="169"/>
      <c r="LQS810" s="169"/>
      <c r="LQT810" s="169"/>
      <c r="LQU810" s="169"/>
      <c r="LQV810" s="169"/>
      <c r="LQW810" s="169"/>
      <c r="LQX810" s="169"/>
      <c r="LQY810" s="169"/>
      <c r="LQZ810" s="169"/>
      <c r="LRA810" s="169"/>
      <c r="LRB810" s="169"/>
      <c r="LRC810" s="169"/>
      <c r="LRD810" s="169"/>
      <c r="LRE810" s="169"/>
      <c r="LRF810" s="169"/>
      <c r="LRG810" s="169"/>
      <c r="LRH810" s="169"/>
      <c r="LRI810" s="169"/>
      <c r="LRJ810" s="169"/>
      <c r="LRK810" s="169"/>
      <c r="LRL810" s="169"/>
      <c r="LRM810" s="169"/>
      <c r="LRN810" s="169"/>
      <c r="LRO810" s="169"/>
      <c r="LRP810" s="169"/>
      <c r="LRQ810" s="169"/>
      <c r="LRR810" s="169"/>
      <c r="LRS810" s="169"/>
      <c r="LRT810" s="169"/>
      <c r="LRU810" s="546"/>
      <c r="LRV810" s="546"/>
      <c r="LRW810" s="546"/>
      <c r="LRX810" s="546"/>
      <c r="LRY810" s="546"/>
      <c r="LRZ810" s="546"/>
      <c r="LSA810" s="546"/>
      <c r="LSB810" s="546"/>
      <c r="LSC810" s="546"/>
      <c r="LSD810" s="546"/>
      <c r="LSE810" s="546"/>
      <c r="LSF810" s="546"/>
      <c r="LSG810" s="546"/>
      <c r="LSH810" s="546"/>
      <c r="LSI810" s="546"/>
      <c r="LSJ810" s="546"/>
      <c r="LSK810" s="546"/>
      <c r="LSL810" s="546"/>
      <c r="LSM810" s="546"/>
      <c r="LSN810" s="546"/>
      <c r="LSO810" s="546"/>
      <c r="LSP810" s="546"/>
      <c r="LSQ810" s="546"/>
      <c r="LSR810" s="546"/>
      <c r="LSS810" s="89"/>
      <c r="LST810" s="89"/>
      <c r="LSU810" s="89"/>
      <c r="LSV810" s="89"/>
      <c r="LSW810" s="89"/>
      <c r="LSX810" s="546"/>
      <c r="LSY810" s="546"/>
      <c r="LSZ810" s="89"/>
      <c r="LTA810" s="89"/>
      <c r="LTB810" s="546"/>
      <c r="LTC810" s="546"/>
      <c r="LTD810" s="89"/>
      <c r="LTE810" s="89"/>
      <c r="LTF810" s="546"/>
      <c r="LTG810" s="546"/>
      <c r="LTH810" s="546"/>
      <c r="LTI810" s="546"/>
      <c r="LTJ810" s="546"/>
      <c r="LTK810" s="546"/>
      <c r="LTL810" s="546"/>
      <c r="LTM810" s="89"/>
      <c r="LTN810" s="89"/>
      <c r="LTO810" s="546"/>
      <c r="LTP810" s="546"/>
      <c r="LTQ810" s="89"/>
      <c r="LTR810" s="89"/>
      <c r="LTS810" s="546"/>
      <c r="LTT810" s="546"/>
      <c r="LTU810" s="546"/>
      <c r="LTV810" s="546"/>
      <c r="LTW810" s="546"/>
      <c r="LTX810" s="204"/>
      <c r="LTY810" s="108"/>
      <c r="LTZ810" s="546"/>
      <c r="LUA810" s="546"/>
      <c r="LUB810" s="546"/>
      <c r="LUC810" s="546"/>
      <c r="LUD810" s="546"/>
      <c r="LUE810" s="546"/>
      <c r="LUF810" s="546"/>
      <c r="LUG810" s="169"/>
      <c r="LUH810" s="169"/>
      <c r="LUI810" s="169"/>
      <c r="LUJ810" s="169"/>
      <c r="LUK810" s="169"/>
      <c r="LUL810" s="169"/>
      <c r="LUM810" s="169"/>
      <c r="LUN810" s="169"/>
      <c r="LUO810" s="169"/>
      <c r="LUP810" s="169"/>
      <c r="LUQ810" s="169"/>
      <c r="LUR810" s="169"/>
      <c r="LUS810" s="169"/>
      <c r="LUT810" s="169"/>
      <c r="LUU810" s="169"/>
      <c r="LUV810" s="169"/>
      <c r="LUW810" s="169"/>
      <c r="LUX810" s="169"/>
      <c r="LUY810" s="169"/>
      <c r="LUZ810" s="169"/>
      <c r="LVA810" s="169"/>
      <c r="LVB810" s="169"/>
      <c r="LVC810" s="169"/>
      <c r="LVD810" s="169"/>
      <c r="LVE810" s="169"/>
      <c r="LVF810" s="169"/>
      <c r="LVG810" s="169"/>
      <c r="LVH810" s="169"/>
      <c r="LVI810" s="169"/>
      <c r="LVJ810" s="169"/>
      <c r="LVK810" s="169"/>
      <c r="LVL810" s="169"/>
      <c r="LVM810" s="169"/>
      <c r="LVN810" s="169"/>
      <c r="LVO810" s="169"/>
      <c r="LVP810" s="169"/>
      <c r="LVQ810" s="169"/>
      <c r="LVR810" s="169"/>
      <c r="LVS810" s="169"/>
      <c r="LVT810" s="169"/>
      <c r="LVU810" s="169"/>
      <c r="LVV810" s="169"/>
      <c r="LVW810" s="169"/>
      <c r="LVX810" s="169"/>
      <c r="LVY810" s="546"/>
      <c r="LVZ810" s="546"/>
      <c r="LWA810" s="546"/>
      <c r="LWB810" s="546"/>
      <c r="LWC810" s="546"/>
      <c r="LWD810" s="546"/>
      <c r="LWE810" s="546"/>
      <c r="LWF810" s="546"/>
      <c r="LWG810" s="546"/>
      <c r="LWH810" s="546"/>
      <c r="LWI810" s="546"/>
      <c r="LWJ810" s="546"/>
      <c r="LWK810" s="546"/>
      <c r="LWL810" s="546"/>
      <c r="LWM810" s="546"/>
      <c r="LWN810" s="546"/>
      <c r="LWO810" s="546"/>
      <c r="LWP810" s="546"/>
      <c r="LWQ810" s="546"/>
      <c r="LWR810" s="546"/>
      <c r="LWS810" s="546"/>
      <c r="LWT810" s="546"/>
      <c r="LWU810" s="546"/>
      <c r="LWV810" s="546"/>
      <c r="LWW810" s="89"/>
      <c r="LWX810" s="89"/>
      <c r="LWY810" s="89"/>
      <c r="LWZ810" s="89"/>
      <c r="LXA810" s="89"/>
      <c r="LXB810" s="546"/>
      <c r="LXC810" s="546"/>
      <c r="LXD810" s="89"/>
      <c r="LXE810" s="89"/>
      <c r="LXF810" s="546"/>
      <c r="LXG810" s="546"/>
      <c r="LXH810" s="89"/>
      <c r="LXI810" s="89"/>
      <c r="LXJ810" s="546"/>
      <c r="LXK810" s="546"/>
      <c r="LXL810" s="546"/>
      <c r="LXM810" s="546"/>
      <c r="LXN810" s="546"/>
      <c r="LXO810" s="546"/>
      <c r="LXP810" s="546"/>
      <c r="LXQ810" s="89"/>
      <c r="LXR810" s="89"/>
      <c r="LXS810" s="546"/>
      <c r="LXT810" s="546"/>
      <c r="LXU810" s="89"/>
      <c r="LXV810" s="89"/>
      <c r="LXW810" s="546"/>
      <c r="LXX810" s="546"/>
      <c r="LXY810" s="546"/>
      <c r="LXZ810" s="546"/>
      <c r="LYA810" s="546"/>
      <c r="LYB810" s="204"/>
      <c r="LYC810" s="108"/>
      <c r="LYD810" s="546"/>
      <c r="LYE810" s="546"/>
      <c r="LYF810" s="546"/>
      <c r="LYG810" s="546"/>
      <c r="LYH810" s="546"/>
      <c r="LYI810" s="546"/>
      <c r="LYJ810" s="546"/>
      <c r="LYK810" s="169"/>
      <c r="LYL810" s="169"/>
      <c r="LYM810" s="169"/>
      <c r="LYN810" s="169"/>
      <c r="LYO810" s="169"/>
      <c r="LYP810" s="169"/>
      <c r="LYQ810" s="169"/>
      <c r="LYR810" s="169"/>
      <c r="LYS810" s="169"/>
      <c r="LYT810" s="169"/>
      <c r="LYU810" s="169"/>
      <c r="LYV810" s="169"/>
      <c r="LYW810" s="169"/>
      <c r="LYX810" s="169"/>
      <c r="LYY810" s="169"/>
      <c r="LYZ810" s="169"/>
      <c r="LZA810" s="169"/>
      <c r="LZB810" s="169"/>
      <c r="LZC810" s="169"/>
      <c r="LZD810" s="169"/>
      <c r="LZE810" s="169"/>
      <c r="LZF810" s="169"/>
      <c r="LZG810" s="169"/>
      <c r="LZH810" s="169"/>
      <c r="LZI810" s="169"/>
      <c r="LZJ810" s="169"/>
      <c r="LZK810" s="169"/>
      <c r="LZL810" s="169"/>
      <c r="LZM810" s="169"/>
      <c r="LZN810" s="169"/>
      <c r="LZO810" s="169"/>
      <c r="LZP810" s="169"/>
      <c r="LZQ810" s="169"/>
      <c r="LZR810" s="169"/>
      <c r="LZS810" s="169"/>
      <c r="LZT810" s="169"/>
      <c r="LZU810" s="169"/>
      <c r="LZV810" s="169"/>
      <c r="LZW810" s="169"/>
      <c r="LZX810" s="169"/>
      <c r="LZY810" s="169"/>
      <c r="LZZ810" s="169"/>
      <c r="MAA810" s="169"/>
      <c r="MAB810" s="169"/>
      <c r="MAC810" s="546"/>
      <c r="MAD810" s="546"/>
      <c r="MAE810" s="546"/>
      <c r="MAF810" s="546"/>
      <c r="MAG810" s="546"/>
      <c r="MAH810" s="546"/>
      <c r="MAI810" s="546"/>
      <c r="MAJ810" s="546"/>
      <c r="MAK810" s="546"/>
      <c r="MAL810" s="546"/>
      <c r="MAM810" s="546"/>
      <c r="MAN810" s="546"/>
      <c r="MAO810" s="546"/>
      <c r="MAP810" s="546"/>
      <c r="MAQ810" s="546"/>
      <c r="MAR810" s="546"/>
      <c r="MAS810" s="546"/>
      <c r="MAT810" s="546"/>
      <c r="MAU810" s="546"/>
      <c r="MAV810" s="546"/>
      <c r="MAW810" s="546"/>
      <c r="MAX810" s="546"/>
      <c r="MAY810" s="546"/>
      <c r="MAZ810" s="546"/>
      <c r="MBA810" s="89"/>
      <c r="MBB810" s="89"/>
      <c r="MBC810" s="89"/>
      <c r="MBD810" s="89"/>
      <c r="MBE810" s="89"/>
      <c r="MBF810" s="546"/>
      <c r="MBG810" s="546"/>
      <c r="MBH810" s="89"/>
      <c r="MBI810" s="89"/>
      <c r="MBJ810" s="546"/>
      <c r="MBK810" s="546"/>
      <c r="MBL810" s="89"/>
      <c r="MBM810" s="89"/>
      <c r="MBN810" s="546"/>
      <c r="MBO810" s="546"/>
      <c r="MBP810" s="546"/>
      <c r="MBQ810" s="546"/>
      <c r="MBR810" s="546"/>
      <c r="MBS810" s="546"/>
      <c r="MBT810" s="546"/>
      <c r="MBU810" s="89"/>
      <c r="MBV810" s="89"/>
      <c r="MBW810" s="546"/>
      <c r="MBX810" s="546"/>
      <c r="MBY810" s="89"/>
      <c r="MBZ810" s="89"/>
      <c r="MCA810" s="546"/>
      <c r="MCB810" s="546"/>
      <c r="MCC810" s="546"/>
      <c r="MCD810" s="546"/>
      <c r="MCE810" s="546"/>
      <c r="MCF810" s="204"/>
      <c r="MCG810" s="108"/>
      <c r="MCH810" s="546"/>
      <c r="MCI810" s="546"/>
      <c r="MCJ810" s="546"/>
      <c r="MCK810" s="546"/>
      <c r="MCL810" s="546"/>
      <c r="MCM810" s="546"/>
      <c r="MCN810" s="546"/>
      <c r="MCO810" s="169"/>
      <c r="MCP810" s="169"/>
      <c r="MCQ810" s="169"/>
      <c r="MCR810" s="169"/>
      <c r="MCS810" s="169"/>
      <c r="MCT810" s="169"/>
      <c r="MCU810" s="169"/>
      <c r="MCV810" s="169"/>
      <c r="MCW810" s="169"/>
      <c r="MCX810" s="169"/>
      <c r="MCY810" s="169"/>
      <c r="MCZ810" s="169"/>
      <c r="MDA810" s="169"/>
      <c r="MDB810" s="169"/>
      <c r="MDC810" s="169"/>
      <c r="MDD810" s="169"/>
      <c r="MDE810" s="169"/>
      <c r="MDF810" s="169"/>
      <c r="MDG810" s="169"/>
      <c r="MDH810" s="169"/>
      <c r="MDI810" s="169"/>
      <c r="MDJ810" s="169"/>
      <c r="MDK810" s="169"/>
      <c r="MDL810" s="169"/>
      <c r="MDM810" s="169"/>
      <c r="MDN810" s="169"/>
      <c r="MDO810" s="169"/>
      <c r="MDP810" s="169"/>
      <c r="MDQ810" s="169"/>
      <c r="MDR810" s="169"/>
      <c r="MDS810" s="169"/>
      <c r="MDT810" s="169"/>
      <c r="MDU810" s="169"/>
      <c r="MDV810" s="169"/>
      <c r="MDW810" s="169"/>
      <c r="MDX810" s="169"/>
      <c r="MDY810" s="169"/>
      <c r="MDZ810" s="169"/>
      <c r="MEA810" s="169"/>
      <c r="MEB810" s="169"/>
      <c r="MEC810" s="169"/>
      <c r="MED810" s="169"/>
      <c r="MEE810" s="169"/>
      <c r="MEF810" s="169"/>
      <c r="MEG810" s="546"/>
      <c r="MEH810" s="546"/>
      <c r="MEI810" s="546"/>
      <c r="MEJ810" s="546"/>
      <c r="MEK810" s="546"/>
      <c r="MEL810" s="546"/>
      <c r="MEM810" s="546"/>
      <c r="MEN810" s="546"/>
      <c r="MEO810" s="546"/>
      <c r="MEP810" s="546"/>
      <c r="MEQ810" s="546"/>
      <c r="MER810" s="546"/>
      <c r="MES810" s="546"/>
      <c r="MET810" s="546"/>
      <c r="MEU810" s="546"/>
      <c r="MEV810" s="546"/>
      <c r="MEW810" s="546"/>
      <c r="MEX810" s="546"/>
      <c r="MEY810" s="546"/>
      <c r="MEZ810" s="546"/>
      <c r="MFA810" s="546"/>
      <c r="MFB810" s="546"/>
      <c r="MFC810" s="546"/>
      <c r="MFD810" s="546"/>
      <c r="MFE810" s="89"/>
      <c r="MFF810" s="89"/>
      <c r="MFG810" s="89"/>
      <c r="MFH810" s="89"/>
      <c r="MFI810" s="89"/>
      <c r="MFJ810" s="546"/>
      <c r="MFK810" s="546"/>
      <c r="MFL810" s="89"/>
      <c r="MFM810" s="89"/>
      <c r="MFN810" s="546"/>
      <c r="MFO810" s="546"/>
      <c r="MFP810" s="89"/>
      <c r="MFQ810" s="89"/>
      <c r="MFR810" s="546"/>
      <c r="MFS810" s="546"/>
      <c r="MFT810" s="546"/>
      <c r="MFU810" s="546"/>
      <c r="MFV810" s="546"/>
      <c r="MFW810" s="546"/>
      <c r="MFX810" s="546"/>
      <c r="MFY810" s="89"/>
      <c r="MFZ810" s="89"/>
      <c r="MGA810" s="546"/>
      <c r="MGB810" s="546"/>
      <c r="MGC810" s="89"/>
      <c r="MGD810" s="89"/>
      <c r="MGE810" s="546"/>
      <c r="MGF810" s="546"/>
      <c r="MGG810" s="546"/>
      <c r="MGH810" s="546"/>
      <c r="MGI810" s="546"/>
      <c r="MGJ810" s="204"/>
      <c r="MGK810" s="108"/>
      <c r="MGL810" s="546"/>
      <c r="MGM810" s="546"/>
      <c r="MGN810" s="546"/>
      <c r="MGO810" s="546"/>
      <c r="MGP810" s="546"/>
      <c r="MGQ810" s="546"/>
      <c r="MGR810" s="546"/>
      <c r="MGS810" s="169"/>
      <c r="MGT810" s="169"/>
      <c r="MGU810" s="169"/>
      <c r="MGV810" s="169"/>
      <c r="MGW810" s="169"/>
      <c r="MGX810" s="169"/>
      <c r="MGY810" s="169"/>
      <c r="MGZ810" s="169"/>
      <c r="MHA810" s="169"/>
      <c r="MHB810" s="169"/>
      <c r="MHC810" s="169"/>
      <c r="MHD810" s="169"/>
      <c r="MHE810" s="169"/>
      <c r="MHF810" s="169"/>
      <c r="MHG810" s="169"/>
      <c r="MHH810" s="169"/>
      <c r="MHI810" s="169"/>
      <c r="MHJ810" s="169"/>
      <c r="MHK810" s="169"/>
      <c r="MHL810" s="169"/>
      <c r="MHM810" s="169"/>
      <c r="MHN810" s="169"/>
      <c r="MHO810" s="169"/>
      <c r="MHP810" s="169"/>
      <c r="MHQ810" s="169"/>
      <c r="MHR810" s="169"/>
      <c r="MHS810" s="169"/>
      <c r="MHT810" s="169"/>
      <c r="MHU810" s="169"/>
      <c r="MHV810" s="169"/>
      <c r="MHW810" s="169"/>
      <c r="MHX810" s="169"/>
      <c r="MHY810" s="169"/>
      <c r="MHZ810" s="169"/>
      <c r="MIA810" s="169"/>
      <c r="MIB810" s="169"/>
      <c r="MIC810" s="169"/>
      <c r="MID810" s="169"/>
      <c r="MIE810" s="169"/>
      <c r="MIF810" s="169"/>
      <c r="MIG810" s="169"/>
      <c r="MIH810" s="169"/>
      <c r="MII810" s="169"/>
      <c r="MIJ810" s="169"/>
      <c r="MIK810" s="546"/>
      <c r="MIL810" s="546"/>
      <c r="MIM810" s="546"/>
      <c r="MIN810" s="546"/>
      <c r="MIO810" s="546"/>
      <c r="MIP810" s="546"/>
      <c r="MIQ810" s="546"/>
      <c r="MIR810" s="546"/>
      <c r="MIS810" s="546"/>
      <c r="MIT810" s="546"/>
      <c r="MIU810" s="546"/>
      <c r="MIV810" s="546"/>
      <c r="MIW810" s="546"/>
      <c r="MIX810" s="546"/>
      <c r="MIY810" s="546"/>
      <c r="MIZ810" s="546"/>
      <c r="MJA810" s="546"/>
      <c r="MJB810" s="546"/>
      <c r="MJC810" s="546"/>
      <c r="MJD810" s="546"/>
      <c r="MJE810" s="546"/>
      <c r="MJF810" s="546"/>
      <c r="MJG810" s="546"/>
      <c r="MJH810" s="546"/>
      <c r="MJI810" s="89"/>
      <c r="MJJ810" s="89"/>
      <c r="MJK810" s="89"/>
      <c r="MJL810" s="89"/>
      <c r="MJM810" s="89"/>
      <c r="MJN810" s="546"/>
      <c r="MJO810" s="546"/>
      <c r="MJP810" s="89"/>
      <c r="MJQ810" s="89"/>
      <c r="MJR810" s="546"/>
      <c r="MJS810" s="546"/>
      <c r="MJT810" s="89"/>
      <c r="MJU810" s="89"/>
      <c r="MJV810" s="546"/>
      <c r="MJW810" s="546"/>
      <c r="MJX810" s="546"/>
      <c r="MJY810" s="546"/>
      <c r="MJZ810" s="546"/>
      <c r="MKA810" s="546"/>
      <c r="MKB810" s="546"/>
      <c r="MKC810" s="89"/>
      <c r="MKD810" s="89"/>
      <c r="MKE810" s="546"/>
      <c r="MKF810" s="546"/>
      <c r="MKG810" s="89"/>
      <c r="MKH810" s="89"/>
      <c r="MKI810" s="546"/>
      <c r="MKJ810" s="546"/>
      <c r="MKK810" s="546"/>
      <c r="MKL810" s="546"/>
      <c r="MKM810" s="546"/>
      <c r="MKN810" s="204"/>
      <c r="MKO810" s="108"/>
      <c r="MKP810" s="546"/>
      <c r="MKQ810" s="546"/>
      <c r="MKR810" s="546"/>
      <c r="MKS810" s="546"/>
      <c r="MKT810" s="546"/>
      <c r="MKU810" s="546"/>
      <c r="MKV810" s="546"/>
      <c r="MKW810" s="169"/>
      <c r="MKX810" s="169"/>
      <c r="MKY810" s="169"/>
      <c r="MKZ810" s="169"/>
      <c r="MLA810" s="169"/>
      <c r="MLB810" s="169"/>
      <c r="MLC810" s="169"/>
      <c r="MLD810" s="169"/>
      <c r="MLE810" s="169"/>
      <c r="MLF810" s="169"/>
      <c r="MLG810" s="169"/>
      <c r="MLH810" s="169"/>
      <c r="MLI810" s="169"/>
      <c r="MLJ810" s="169"/>
      <c r="MLK810" s="169"/>
      <c r="MLL810" s="169"/>
      <c r="MLM810" s="169"/>
      <c r="MLN810" s="169"/>
      <c r="MLO810" s="169"/>
      <c r="MLP810" s="169"/>
      <c r="MLQ810" s="169"/>
      <c r="MLR810" s="169"/>
      <c r="MLS810" s="169"/>
      <c r="MLT810" s="169"/>
      <c r="MLU810" s="169"/>
      <c r="MLV810" s="169"/>
      <c r="MLW810" s="169"/>
      <c r="MLX810" s="169"/>
      <c r="MLY810" s="169"/>
      <c r="MLZ810" s="169"/>
      <c r="MMA810" s="169"/>
      <c r="MMB810" s="169"/>
      <c r="MMC810" s="169"/>
      <c r="MMD810" s="169"/>
      <c r="MME810" s="169"/>
      <c r="MMF810" s="169"/>
      <c r="MMG810" s="169"/>
      <c r="MMH810" s="169"/>
      <c r="MMI810" s="169"/>
      <c r="MMJ810" s="169"/>
      <c r="MMK810" s="169"/>
      <c r="MML810" s="169"/>
      <c r="MMM810" s="169"/>
      <c r="MMN810" s="169"/>
      <c r="MMO810" s="546"/>
      <c r="MMP810" s="546"/>
      <c r="MMQ810" s="546"/>
      <c r="MMR810" s="546"/>
      <c r="MMS810" s="546"/>
      <c r="MMT810" s="546"/>
      <c r="MMU810" s="546"/>
      <c r="MMV810" s="546"/>
      <c r="MMW810" s="546"/>
      <c r="MMX810" s="546"/>
      <c r="MMY810" s="546"/>
      <c r="MMZ810" s="546"/>
      <c r="MNA810" s="546"/>
      <c r="MNB810" s="546"/>
      <c r="MNC810" s="546"/>
      <c r="MND810" s="546"/>
      <c r="MNE810" s="546"/>
      <c r="MNF810" s="546"/>
      <c r="MNG810" s="546"/>
      <c r="MNH810" s="546"/>
      <c r="MNI810" s="546"/>
      <c r="MNJ810" s="546"/>
      <c r="MNK810" s="546"/>
      <c r="MNL810" s="546"/>
      <c r="MNM810" s="89"/>
      <c r="MNN810" s="89"/>
      <c r="MNO810" s="89"/>
      <c r="MNP810" s="89"/>
      <c r="MNQ810" s="89"/>
      <c r="MNR810" s="546"/>
      <c r="MNS810" s="546"/>
      <c r="MNT810" s="89"/>
      <c r="MNU810" s="89"/>
      <c r="MNV810" s="546"/>
      <c r="MNW810" s="546"/>
      <c r="MNX810" s="89"/>
      <c r="MNY810" s="89"/>
      <c r="MNZ810" s="546"/>
      <c r="MOA810" s="546"/>
      <c r="MOB810" s="546"/>
      <c r="MOC810" s="546"/>
      <c r="MOD810" s="546"/>
      <c r="MOE810" s="546"/>
      <c r="MOF810" s="546"/>
      <c r="MOG810" s="89"/>
      <c r="MOH810" s="89"/>
      <c r="MOI810" s="546"/>
      <c r="MOJ810" s="546"/>
      <c r="MOK810" s="89"/>
      <c r="MOL810" s="89"/>
      <c r="MOM810" s="546"/>
      <c r="MON810" s="546"/>
      <c r="MOO810" s="546"/>
      <c r="MOP810" s="546"/>
      <c r="MOQ810" s="546"/>
      <c r="MOR810" s="204"/>
      <c r="MOS810" s="108"/>
      <c r="MOT810" s="546"/>
      <c r="MOU810" s="546"/>
      <c r="MOV810" s="546"/>
      <c r="MOW810" s="546"/>
      <c r="MOX810" s="546"/>
      <c r="MOY810" s="546"/>
      <c r="MOZ810" s="546"/>
      <c r="MPA810" s="169"/>
      <c r="MPB810" s="169"/>
      <c r="MPC810" s="169"/>
      <c r="MPD810" s="169"/>
      <c r="MPE810" s="169"/>
      <c r="MPF810" s="169"/>
      <c r="MPG810" s="169"/>
      <c r="MPH810" s="169"/>
      <c r="MPI810" s="169"/>
      <c r="MPJ810" s="169"/>
      <c r="MPK810" s="169"/>
      <c r="MPL810" s="169"/>
      <c r="MPM810" s="169"/>
      <c r="MPN810" s="169"/>
      <c r="MPO810" s="169"/>
      <c r="MPP810" s="169"/>
      <c r="MPQ810" s="169"/>
      <c r="MPR810" s="169"/>
      <c r="MPS810" s="169"/>
      <c r="MPT810" s="169"/>
      <c r="MPU810" s="169"/>
      <c r="MPV810" s="169"/>
      <c r="MPW810" s="169"/>
      <c r="MPX810" s="169"/>
      <c r="MPY810" s="169"/>
      <c r="MPZ810" s="169"/>
      <c r="MQA810" s="169"/>
      <c r="MQB810" s="169"/>
      <c r="MQC810" s="169"/>
      <c r="MQD810" s="169"/>
      <c r="MQE810" s="169"/>
      <c r="MQF810" s="169"/>
      <c r="MQG810" s="169"/>
      <c r="MQH810" s="169"/>
      <c r="MQI810" s="169"/>
      <c r="MQJ810" s="169"/>
      <c r="MQK810" s="169"/>
      <c r="MQL810" s="169"/>
      <c r="MQM810" s="169"/>
      <c r="MQN810" s="169"/>
      <c r="MQO810" s="169"/>
      <c r="MQP810" s="169"/>
      <c r="MQQ810" s="169"/>
      <c r="MQR810" s="169"/>
      <c r="MQS810" s="546"/>
      <c r="MQT810" s="546"/>
      <c r="MQU810" s="546"/>
      <c r="MQV810" s="546"/>
      <c r="MQW810" s="546"/>
      <c r="MQX810" s="546"/>
      <c r="MQY810" s="546"/>
      <c r="MQZ810" s="546"/>
      <c r="MRA810" s="546"/>
      <c r="MRB810" s="546"/>
      <c r="MRC810" s="546"/>
      <c r="MRD810" s="546"/>
      <c r="MRE810" s="546"/>
      <c r="MRF810" s="546"/>
      <c r="MRG810" s="546"/>
      <c r="MRH810" s="546"/>
      <c r="MRI810" s="546"/>
      <c r="MRJ810" s="546"/>
      <c r="MRK810" s="546"/>
      <c r="MRL810" s="546"/>
      <c r="MRM810" s="546"/>
      <c r="MRN810" s="546"/>
      <c r="MRO810" s="546"/>
      <c r="MRP810" s="546"/>
      <c r="MRQ810" s="89"/>
      <c r="MRR810" s="89"/>
      <c r="MRS810" s="89"/>
      <c r="MRT810" s="89"/>
      <c r="MRU810" s="89"/>
      <c r="MRV810" s="546"/>
      <c r="MRW810" s="546"/>
      <c r="MRX810" s="89"/>
      <c r="MRY810" s="89"/>
      <c r="MRZ810" s="546"/>
      <c r="MSA810" s="546"/>
      <c r="MSB810" s="89"/>
      <c r="MSC810" s="89"/>
      <c r="MSD810" s="546"/>
      <c r="MSE810" s="546"/>
      <c r="MSF810" s="546"/>
      <c r="MSG810" s="546"/>
      <c r="MSH810" s="546"/>
      <c r="MSI810" s="546"/>
      <c r="MSJ810" s="546"/>
      <c r="MSK810" s="89"/>
      <c r="MSL810" s="89"/>
      <c r="MSM810" s="546"/>
      <c r="MSN810" s="546"/>
      <c r="MSO810" s="89"/>
      <c r="MSP810" s="89"/>
      <c r="MSQ810" s="546"/>
      <c r="MSR810" s="546"/>
      <c r="MSS810" s="546"/>
      <c r="MST810" s="546"/>
      <c r="MSU810" s="546"/>
      <c r="MSV810" s="204"/>
      <c r="MSW810" s="108"/>
      <c r="MSX810" s="546"/>
      <c r="MSY810" s="546"/>
      <c r="MSZ810" s="546"/>
      <c r="MTA810" s="546"/>
      <c r="MTB810" s="546"/>
      <c r="MTC810" s="546"/>
      <c r="MTD810" s="546"/>
      <c r="MTE810" s="169"/>
      <c r="MTF810" s="169"/>
      <c r="MTG810" s="169"/>
      <c r="MTH810" s="169"/>
      <c r="MTI810" s="169"/>
      <c r="MTJ810" s="169"/>
      <c r="MTK810" s="169"/>
      <c r="MTL810" s="169"/>
      <c r="MTM810" s="169"/>
      <c r="MTN810" s="169"/>
      <c r="MTO810" s="169"/>
      <c r="MTP810" s="169"/>
      <c r="MTQ810" s="169"/>
      <c r="MTR810" s="169"/>
      <c r="MTS810" s="169"/>
      <c r="MTT810" s="169"/>
      <c r="MTU810" s="169"/>
      <c r="MTV810" s="169"/>
      <c r="MTW810" s="169"/>
      <c r="MTX810" s="169"/>
      <c r="MTY810" s="169"/>
      <c r="MTZ810" s="169"/>
      <c r="MUA810" s="169"/>
      <c r="MUB810" s="169"/>
      <c r="MUC810" s="169"/>
      <c r="MUD810" s="169"/>
      <c r="MUE810" s="169"/>
      <c r="MUF810" s="169"/>
      <c r="MUG810" s="169"/>
      <c r="MUH810" s="169"/>
      <c r="MUI810" s="169"/>
      <c r="MUJ810" s="169"/>
      <c r="MUK810" s="169"/>
      <c r="MUL810" s="169"/>
      <c r="MUM810" s="169"/>
      <c r="MUN810" s="169"/>
      <c r="MUO810" s="169"/>
      <c r="MUP810" s="169"/>
      <c r="MUQ810" s="169"/>
      <c r="MUR810" s="169"/>
      <c r="MUS810" s="169"/>
      <c r="MUT810" s="169"/>
      <c r="MUU810" s="169"/>
      <c r="MUV810" s="169"/>
      <c r="MUW810" s="546"/>
      <c r="MUX810" s="546"/>
      <c r="MUY810" s="546"/>
      <c r="MUZ810" s="546"/>
      <c r="MVA810" s="546"/>
      <c r="MVB810" s="546"/>
      <c r="MVC810" s="546"/>
      <c r="MVD810" s="546"/>
      <c r="MVE810" s="546"/>
      <c r="MVF810" s="546"/>
      <c r="MVG810" s="546"/>
      <c r="MVH810" s="546"/>
      <c r="MVI810" s="546"/>
      <c r="MVJ810" s="546"/>
      <c r="MVK810" s="546"/>
      <c r="MVL810" s="546"/>
      <c r="MVM810" s="546"/>
      <c r="MVN810" s="546"/>
      <c r="MVO810" s="546"/>
      <c r="MVP810" s="546"/>
      <c r="MVQ810" s="546"/>
      <c r="MVR810" s="546"/>
      <c r="MVS810" s="546"/>
      <c r="MVT810" s="546"/>
      <c r="MVU810" s="89"/>
      <c r="MVV810" s="89"/>
      <c r="MVW810" s="89"/>
      <c r="MVX810" s="89"/>
      <c r="MVY810" s="89"/>
      <c r="MVZ810" s="546"/>
      <c r="MWA810" s="546"/>
      <c r="MWB810" s="89"/>
      <c r="MWC810" s="89"/>
      <c r="MWD810" s="546"/>
      <c r="MWE810" s="546"/>
      <c r="MWF810" s="89"/>
      <c r="MWG810" s="89"/>
      <c r="MWH810" s="546"/>
      <c r="MWI810" s="546"/>
      <c r="MWJ810" s="546"/>
      <c r="MWK810" s="546"/>
      <c r="MWL810" s="546"/>
      <c r="MWM810" s="546"/>
      <c r="MWN810" s="546"/>
      <c r="MWO810" s="89"/>
      <c r="MWP810" s="89"/>
      <c r="MWQ810" s="546"/>
      <c r="MWR810" s="546"/>
      <c r="MWS810" s="89"/>
      <c r="MWT810" s="89"/>
      <c r="MWU810" s="546"/>
      <c r="MWV810" s="546"/>
      <c r="MWW810" s="546"/>
      <c r="MWX810" s="546"/>
      <c r="MWY810" s="546"/>
      <c r="MWZ810" s="204"/>
      <c r="MXA810" s="108"/>
      <c r="MXB810" s="546"/>
      <c r="MXC810" s="546"/>
      <c r="MXD810" s="546"/>
      <c r="MXE810" s="546"/>
      <c r="MXF810" s="546"/>
      <c r="MXG810" s="546"/>
      <c r="MXH810" s="546"/>
      <c r="MXI810" s="169"/>
      <c r="MXJ810" s="169"/>
      <c r="MXK810" s="169"/>
      <c r="MXL810" s="169"/>
      <c r="MXM810" s="169"/>
      <c r="MXN810" s="169"/>
      <c r="MXO810" s="169"/>
      <c r="MXP810" s="169"/>
      <c r="MXQ810" s="169"/>
      <c r="MXR810" s="169"/>
      <c r="MXS810" s="169"/>
      <c r="MXT810" s="169"/>
      <c r="MXU810" s="169"/>
      <c r="MXV810" s="169"/>
      <c r="MXW810" s="169"/>
      <c r="MXX810" s="169"/>
      <c r="MXY810" s="169"/>
      <c r="MXZ810" s="169"/>
      <c r="MYA810" s="169"/>
      <c r="MYB810" s="169"/>
      <c r="MYC810" s="169"/>
      <c r="MYD810" s="169"/>
      <c r="MYE810" s="169"/>
      <c r="MYF810" s="169"/>
      <c r="MYG810" s="169"/>
      <c r="MYH810" s="169"/>
      <c r="MYI810" s="169"/>
      <c r="MYJ810" s="169"/>
      <c r="MYK810" s="169"/>
      <c r="MYL810" s="169"/>
      <c r="MYM810" s="169"/>
      <c r="MYN810" s="169"/>
      <c r="MYO810" s="169"/>
      <c r="MYP810" s="169"/>
      <c r="MYQ810" s="169"/>
      <c r="MYR810" s="169"/>
      <c r="MYS810" s="169"/>
      <c r="MYT810" s="169"/>
      <c r="MYU810" s="169"/>
      <c r="MYV810" s="169"/>
      <c r="MYW810" s="169"/>
      <c r="MYX810" s="169"/>
      <c r="MYY810" s="169"/>
      <c r="MYZ810" s="169"/>
      <c r="MZA810" s="546"/>
      <c r="MZB810" s="546"/>
      <c r="MZC810" s="546"/>
      <c r="MZD810" s="546"/>
      <c r="MZE810" s="546"/>
      <c r="MZF810" s="546"/>
      <c r="MZG810" s="546"/>
      <c r="MZH810" s="546"/>
      <c r="MZI810" s="546"/>
      <c r="MZJ810" s="546"/>
      <c r="MZK810" s="546"/>
      <c r="MZL810" s="546"/>
      <c r="MZM810" s="546"/>
      <c r="MZN810" s="546"/>
      <c r="MZO810" s="546"/>
      <c r="MZP810" s="546"/>
      <c r="MZQ810" s="546"/>
      <c r="MZR810" s="546"/>
      <c r="MZS810" s="546"/>
      <c r="MZT810" s="546"/>
      <c r="MZU810" s="546"/>
      <c r="MZV810" s="546"/>
      <c r="MZW810" s="546"/>
      <c r="MZX810" s="546"/>
      <c r="MZY810" s="89"/>
      <c r="MZZ810" s="89"/>
      <c r="NAA810" s="89"/>
      <c r="NAB810" s="89"/>
      <c r="NAC810" s="89"/>
      <c r="NAD810" s="546"/>
      <c r="NAE810" s="546"/>
      <c r="NAF810" s="89"/>
      <c r="NAG810" s="89"/>
      <c r="NAH810" s="546"/>
      <c r="NAI810" s="546"/>
      <c r="NAJ810" s="89"/>
      <c r="NAK810" s="89"/>
      <c r="NAL810" s="546"/>
      <c r="NAM810" s="546"/>
      <c r="NAN810" s="546"/>
      <c r="NAO810" s="546"/>
      <c r="NAP810" s="546"/>
      <c r="NAQ810" s="546"/>
      <c r="NAR810" s="546"/>
      <c r="NAS810" s="89"/>
      <c r="NAT810" s="89"/>
      <c r="NAU810" s="546"/>
      <c r="NAV810" s="546"/>
      <c r="NAW810" s="89"/>
      <c r="NAX810" s="89"/>
      <c r="NAY810" s="546"/>
      <c r="NAZ810" s="546"/>
      <c r="NBA810" s="546"/>
      <c r="NBB810" s="546"/>
      <c r="NBC810" s="546"/>
      <c r="NBD810" s="204"/>
      <c r="NBE810" s="108"/>
      <c r="NBF810" s="546"/>
      <c r="NBG810" s="546"/>
      <c r="NBH810" s="546"/>
      <c r="NBI810" s="546"/>
      <c r="NBJ810" s="546"/>
      <c r="NBK810" s="546"/>
      <c r="NBL810" s="546"/>
      <c r="NBM810" s="169"/>
      <c r="NBN810" s="169"/>
      <c r="NBO810" s="169"/>
      <c r="NBP810" s="169"/>
      <c r="NBQ810" s="169"/>
      <c r="NBR810" s="169"/>
      <c r="NBS810" s="169"/>
      <c r="NBT810" s="169"/>
      <c r="NBU810" s="169"/>
      <c r="NBV810" s="169"/>
      <c r="NBW810" s="169"/>
      <c r="NBX810" s="169"/>
      <c r="NBY810" s="169"/>
      <c r="NBZ810" s="169"/>
      <c r="NCA810" s="169"/>
      <c r="NCB810" s="169"/>
      <c r="NCC810" s="169"/>
      <c r="NCD810" s="169"/>
      <c r="NCE810" s="169"/>
      <c r="NCF810" s="169"/>
      <c r="NCG810" s="169"/>
      <c r="NCH810" s="169"/>
      <c r="NCI810" s="169"/>
      <c r="NCJ810" s="169"/>
      <c r="NCK810" s="169"/>
      <c r="NCL810" s="169"/>
      <c r="NCM810" s="169"/>
      <c r="NCN810" s="169"/>
      <c r="NCO810" s="169"/>
      <c r="NCP810" s="169"/>
      <c r="NCQ810" s="169"/>
      <c r="NCR810" s="169"/>
      <c r="NCS810" s="169"/>
      <c r="NCT810" s="169"/>
      <c r="NCU810" s="169"/>
      <c r="NCV810" s="169"/>
      <c r="NCW810" s="169"/>
      <c r="NCX810" s="169"/>
      <c r="NCY810" s="169"/>
      <c r="NCZ810" s="169"/>
      <c r="NDA810" s="169"/>
      <c r="NDB810" s="169"/>
      <c r="NDC810" s="169"/>
      <c r="NDD810" s="169"/>
      <c r="NDE810" s="546"/>
      <c r="NDF810" s="546"/>
      <c r="NDG810" s="546"/>
      <c r="NDH810" s="546"/>
      <c r="NDI810" s="546"/>
      <c r="NDJ810" s="546"/>
      <c r="NDK810" s="546"/>
      <c r="NDL810" s="546"/>
      <c r="NDM810" s="546"/>
      <c r="NDN810" s="546"/>
      <c r="NDO810" s="546"/>
      <c r="NDP810" s="546"/>
      <c r="NDQ810" s="546"/>
      <c r="NDR810" s="546"/>
      <c r="NDS810" s="546"/>
      <c r="NDT810" s="546"/>
      <c r="NDU810" s="546"/>
      <c r="NDV810" s="546"/>
      <c r="NDW810" s="546"/>
      <c r="NDX810" s="546"/>
      <c r="NDY810" s="546"/>
      <c r="NDZ810" s="546"/>
      <c r="NEA810" s="546"/>
      <c r="NEB810" s="546"/>
      <c r="NEC810" s="89"/>
      <c r="NED810" s="89"/>
      <c r="NEE810" s="89"/>
      <c r="NEF810" s="89"/>
      <c r="NEG810" s="89"/>
      <c r="NEH810" s="546"/>
      <c r="NEI810" s="546"/>
      <c r="NEJ810" s="89"/>
      <c r="NEK810" s="89"/>
      <c r="NEL810" s="546"/>
      <c r="NEM810" s="546"/>
      <c r="NEN810" s="89"/>
      <c r="NEO810" s="89"/>
      <c r="NEP810" s="546"/>
      <c r="NEQ810" s="546"/>
      <c r="NER810" s="546"/>
      <c r="NES810" s="546"/>
      <c r="NET810" s="546"/>
      <c r="NEU810" s="546"/>
      <c r="NEV810" s="546"/>
      <c r="NEW810" s="89"/>
      <c r="NEX810" s="89"/>
      <c r="NEY810" s="546"/>
      <c r="NEZ810" s="546"/>
      <c r="NFA810" s="89"/>
      <c r="NFB810" s="89"/>
      <c r="NFC810" s="546"/>
      <c r="NFD810" s="546"/>
      <c r="NFE810" s="546"/>
      <c r="NFF810" s="546"/>
      <c r="NFG810" s="546"/>
      <c r="NFH810" s="204"/>
      <c r="NFI810" s="108"/>
      <c r="NFJ810" s="546"/>
      <c r="NFK810" s="546"/>
      <c r="NFL810" s="546"/>
      <c r="NFM810" s="546"/>
      <c r="NFN810" s="546"/>
      <c r="NFO810" s="546"/>
      <c r="NFP810" s="546"/>
      <c r="NFQ810" s="169"/>
      <c r="NFR810" s="169"/>
      <c r="NFS810" s="169"/>
      <c r="NFT810" s="169"/>
      <c r="NFU810" s="169"/>
      <c r="NFV810" s="169"/>
      <c r="NFW810" s="169"/>
      <c r="NFX810" s="169"/>
      <c r="NFY810" s="169"/>
      <c r="NFZ810" s="169"/>
      <c r="NGA810" s="169"/>
      <c r="NGB810" s="169"/>
      <c r="NGC810" s="169"/>
      <c r="NGD810" s="169"/>
      <c r="NGE810" s="169"/>
      <c r="NGF810" s="169"/>
      <c r="NGG810" s="169"/>
      <c r="NGH810" s="169"/>
      <c r="NGI810" s="169"/>
      <c r="NGJ810" s="169"/>
      <c r="NGK810" s="169"/>
      <c r="NGL810" s="169"/>
      <c r="NGM810" s="169"/>
      <c r="NGN810" s="169"/>
      <c r="NGO810" s="169"/>
      <c r="NGP810" s="169"/>
      <c r="NGQ810" s="169"/>
      <c r="NGR810" s="169"/>
      <c r="NGS810" s="169"/>
      <c r="NGT810" s="169"/>
      <c r="NGU810" s="169"/>
      <c r="NGV810" s="169"/>
      <c r="NGW810" s="169"/>
      <c r="NGX810" s="169"/>
      <c r="NGY810" s="169"/>
      <c r="NGZ810" s="169"/>
      <c r="NHA810" s="169"/>
      <c r="NHB810" s="169"/>
      <c r="NHC810" s="169"/>
      <c r="NHD810" s="169"/>
      <c r="NHE810" s="169"/>
      <c r="NHF810" s="169"/>
      <c r="NHG810" s="169"/>
      <c r="NHH810" s="169"/>
      <c r="NHI810" s="546"/>
      <c r="NHJ810" s="546"/>
      <c r="NHK810" s="546"/>
      <c r="NHL810" s="546"/>
      <c r="NHM810" s="546"/>
      <c r="NHN810" s="546"/>
      <c r="NHO810" s="546"/>
      <c r="NHP810" s="546"/>
      <c r="NHQ810" s="546"/>
      <c r="NHR810" s="546"/>
      <c r="NHS810" s="546"/>
      <c r="NHT810" s="546"/>
      <c r="NHU810" s="546"/>
      <c r="NHV810" s="546"/>
      <c r="NHW810" s="546"/>
      <c r="NHX810" s="546"/>
      <c r="NHY810" s="546"/>
      <c r="NHZ810" s="546"/>
      <c r="NIA810" s="546"/>
      <c r="NIB810" s="546"/>
      <c r="NIC810" s="546"/>
      <c r="NID810" s="546"/>
      <c r="NIE810" s="546"/>
      <c r="NIF810" s="546"/>
      <c r="NIG810" s="89"/>
      <c r="NIH810" s="89"/>
      <c r="NII810" s="89"/>
      <c r="NIJ810" s="89"/>
      <c r="NIK810" s="89"/>
      <c r="NIL810" s="546"/>
      <c r="NIM810" s="546"/>
      <c r="NIN810" s="89"/>
      <c r="NIO810" s="89"/>
      <c r="NIP810" s="546"/>
      <c r="NIQ810" s="546"/>
      <c r="NIR810" s="89"/>
      <c r="NIS810" s="89"/>
      <c r="NIT810" s="546"/>
      <c r="NIU810" s="546"/>
      <c r="NIV810" s="546"/>
      <c r="NIW810" s="546"/>
      <c r="NIX810" s="546"/>
      <c r="NIY810" s="546"/>
      <c r="NIZ810" s="546"/>
      <c r="NJA810" s="89"/>
      <c r="NJB810" s="89"/>
      <c r="NJC810" s="546"/>
      <c r="NJD810" s="546"/>
      <c r="NJE810" s="89"/>
      <c r="NJF810" s="89"/>
      <c r="NJG810" s="546"/>
      <c r="NJH810" s="546"/>
      <c r="NJI810" s="546"/>
      <c r="NJJ810" s="546"/>
      <c r="NJK810" s="546"/>
      <c r="NJL810" s="204"/>
      <c r="NJM810" s="108"/>
      <c r="NJN810" s="546"/>
      <c r="NJO810" s="546"/>
      <c r="NJP810" s="546"/>
      <c r="NJQ810" s="546"/>
      <c r="NJR810" s="546"/>
      <c r="NJS810" s="546"/>
      <c r="NJT810" s="546"/>
      <c r="NJU810" s="169"/>
      <c r="NJV810" s="169"/>
      <c r="NJW810" s="169"/>
      <c r="NJX810" s="169"/>
      <c r="NJY810" s="169"/>
      <c r="NJZ810" s="169"/>
      <c r="NKA810" s="169"/>
      <c r="NKB810" s="169"/>
      <c r="NKC810" s="169"/>
      <c r="NKD810" s="169"/>
      <c r="NKE810" s="169"/>
      <c r="NKF810" s="169"/>
      <c r="NKG810" s="169"/>
      <c r="NKH810" s="169"/>
      <c r="NKI810" s="169"/>
      <c r="NKJ810" s="169"/>
      <c r="NKK810" s="169"/>
      <c r="NKL810" s="169"/>
      <c r="NKM810" s="169"/>
      <c r="NKN810" s="169"/>
      <c r="NKO810" s="169"/>
      <c r="NKP810" s="169"/>
      <c r="NKQ810" s="169"/>
      <c r="NKR810" s="169"/>
      <c r="NKS810" s="169"/>
      <c r="NKT810" s="169"/>
      <c r="NKU810" s="169"/>
      <c r="NKV810" s="169"/>
      <c r="NKW810" s="169"/>
      <c r="NKX810" s="169"/>
      <c r="NKY810" s="169"/>
      <c r="NKZ810" s="169"/>
      <c r="NLA810" s="169"/>
      <c r="NLB810" s="169"/>
      <c r="NLC810" s="169"/>
      <c r="NLD810" s="169"/>
      <c r="NLE810" s="169"/>
      <c r="NLF810" s="169"/>
      <c r="NLG810" s="169"/>
      <c r="NLH810" s="169"/>
      <c r="NLI810" s="169"/>
      <c r="NLJ810" s="169"/>
      <c r="NLK810" s="169"/>
      <c r="NLL810" s="169"/>
      <c r="NLM810" s="546"/>
      <c r="NLN810" s="546"/>
      <c r="NLO810" s="546"/>
      <c r="NLP810" s="546"/>
      <c r="NLQ810" s="546"/>
      <c r="NLR810" s="546"/>
      <c r="NLS810" s="546"/>
      <c r="NLT810" s="546"/>
      <c r="NLU810" s="546"/>
      <c r="NLV810" s="546"/>
      <c r="NLW810" s="546"/>
      <c r="NLX810" s="546"/>
      <c r="NLY810" s="546"/>
      <c r="NLZ810" s="546"/>
      <c r="NMA810" s="546"/>
      <c r="NMB810" s="546"/>
      <c r="NMC810" s="546"/>
      <c r="NMD810" s="546"/>
      <c r="NME810" s="546"/>
      <c r="NMF810" s="546"/>
      <c r="NMG810" s="546"/>
      <c r="NMH810" s="546"/>
      <c r="NMI810" s="546"/>
      <c r="NMJ810" s="546"/>
      <c r="NMK810" s="89"/>
      <c r="NML810" s="89"/>
      <c r="NMM810" s="89"/>
      <c r="NMN810" s="89"/>
      <c r="NMO810" s="89"/>
      <c r="NMP810" s="546"/>
      <c r="NMQ810" s="546"/>
      <c r="NMR810" s="89"/>
      <c r="NMS810" s="89"/>
      <c r="NMT810" s="546"/>
      <c r="NMU810" s="546"/>
      <c r="NMV810" s="89"/>
      <c r="NMW810" s="89"/>
      <c r="NMX810" s="546"/>
      <c r="NMY810" s="546"/>
      <c r="NMZ810" s="546"/>
      <c r="NNA810" s="546"/>
      <c r="NNB810" s="546"/>
      <c r="NNC810" s="546"/>
      <c r="NND810" s="546"/>
      <c r="NNE810" s="89"/>
      <c r="NNF810" s="89"/>
      <c r="NNG810" s="546"/>
      <c r="NNH810" s="546"/>
      <c r="NNI810" s="89"/>
      <c r="NNJ810" s="89"/>
      <c r="NNK810" s="546"/>
      <c r="NNL810" s="546"/>
      <c r="NNM810" s="546"/>
      <c r="NNN810" s="546"/>
      <c r="NNO810" s="546"/>
      <c r="NNP810" s="204"/>
      <c r="NNQ810" s="108"/>
      <c r="NNR810" s="546"/>
      <c r="NNS810" s="546"/>
      <c r="NNT810" s="546"/>
      <c r="NNU810" s="546"/>
      <c r="NNV810" s="546"/>
      <c r="NNW810" s="546"/>
      <c r="NNX810" s="546"/>
      <c r="NNY810" s="169"/>
      <c r="NNZ810" s="169"/>
      <c r="NOA810" s="169"/>
      <c r="NOB810" s="169"/>
      <c r="NOC810" s="169"/>
      <c r="NOD810" s="169"/>
      <c r="NOE810" s="169"/>
      <c r="NOF810" s="169"/>
      <c r="NOG810" s="169"/>
      <c r="NOH810" s="169"/>
      <c r="NOI810" s="169"/>
      <c r="NOJ810" s="169"/>
      <c r="NOK810" s="169"/>
      <c r="NOL810" s="169"/>
      <c r="NOM810" s="169"/>
      <c r="NON810" s="169"/>
      <c r="NOO810" s="169"/>
      <c r="NOP810" s="169"/>
      <c r="NOQ810" s="169"/>
      <c r="NOR810" s="169"/>
      <c r="NOS810" s="169"/>
      <c r="NOT810" s="169"/>
      <c r="NOU810" s="169"/>
      <c r="NOV810" s="169"/>
      <c r="NOW810" s="169"/>
      <c r="NOX810" s="169"/>
      <c r="NOY810" s="169"/>
      <c r="NOZ810" s="169"/>
      <c r="NPA810" s="169"/>
      <c r="NPB810" s="169"/>
      <c r="NPC810" s="169"/>
      <c r="NPD810" s="169"/>
      <c r="NPE810" s="169"/>
      <c r="NPF810" s="169"/>
      <c r="NPG810" s="169"/>
      <c r="NPH810" s="169"/>
      <c r="NPI810" s="169"/>
      <c r="NPJ810" s="169"/>
      <c r="NPK810" s="169"/>
      <c r="NPL810" s="169"/>
      <c r="NPM810" s="169"/>
      <c r="NPN810" s="169"/>
      <c r="NPO810" s="169"/>
      <c r="NPP810" s="169"/>
      <c r="NPQ810" s="546"/>
      <c r="NPR810" s="546"/>
      <c r="NPS810" s="546"/>
      <c r="NPT810" s="546"/>
      <c r="NPU810" s="546"/>
      <c r="NPV810" s="546"/>
      <c r="NPW810" s="546"/>
      <c r="NPX810" s="546"/>
      <c r="NPY810" s="546"/>
      <c r="NPZ810" s="546"/>
      <c r="NQA810" s="546"/>
      <c r="NQB810" s="546"/>
      <c r="NQC810" s="546"/>
      <c r="NQD810" s="546"/>
      <c r="NQE810" s="546"/>
      <c r="NQF810" s="546"/>
      <c r="NQG810" s="546"/>
      <c r="NQH810" s="546"/>
      <c r="NQI810" s="546"/>
      <c r="NQJ810" s="546"/>
      <c r="NQK810" s="546"/>
      <c r="NQL810" s="546"/>
      <c r="NQM810" s="546"/>
      <c r="NQN810" s="546"/>
      <c r="NQO810" s="89"/>
      <c r="NQP810" s="89"/>
      <c r="NQQ810" s="89"/>
      <c r="NQR810" s="89"/>
      <c r="NQS810" s="89"/>
      <c r="NQT810" s="546"/>
      <c r="NQU810" s="546"/>
      <c r="NQV810" s="89"/>
      <c r="NQW810" s="89"/>
      <c r="NQX810" s="546"/>
      <c r="NQY810" s="546"/>
      <c r="NQZ810" s="89"/>
      <c r="NRA810" s="89"/>
      <c r="NRB810" s="546"/>
      <c r="NRC810" s="546"/>
      <c r="NRD810" s="546"/>
      <c r="NRE810" s="546"/>
      <c r="NRF810" s="546"/>
      <c r="NRG810" s="546"/>
      <c r="NRH810" s="546"/>
      <c r="NRI810" s="89"/>
      <c r="NRJ810" s="89"/>
      <c r="NRK810" s="546"/>
      <c r="NRL810" s="546"/>
      <c r="NRM810" s="89"/>
      <c r="NRN810" s="89"/>
      <c r="NRO810" s="546"/>
      <c r="NRP810" s="546"/>
      <c r="NRQ810" s="546"/>
      <c r="NRR810" s="546"/>
      <c r="NRS810" s="546"/>
      <c r="NRT810" s="204"/>
      <c r="NRU810" s="108"/>
      <c r="NRV810" s="546"/>
      <c r="NRW810" s="546"/>
      <c r="NRX810" s="546"/>
      <c r="NRY810" s="546"/>
      <c r="NRZ810" s="546"/>
      <c r="NSA810" s="546"/>
      <c r="NSB810" s="546"/>
      <c r="NSC810" s="169"/>
      <c r="NSD810" s="169"/>
      <c r="NSE810" s="169"/>
      <c r="NSF810" s="169"/>
      <c r="NSG810" s="169"/>
      <c r="NSH810" s="169"/>
      <c r="NSI810" s="169"/>
      <c r="NSJ810" s="169"/>
      <c r="NSK810" s="169"/>
      <c r="NSL810" s="169"/>
      <c r="NSM810" s="169"/>
      <c r="NSN810" s="169"/>
      <c r="NSO810" s="169"/>
      <c r="NSP810" s="169"/>
      <c r="NSQ810" s="169"/>
      <c r="NSR810" s="169"/>
      <c r="NSS810" s="169"/>
      <c r="NST810" s="169"/>
      <c r="NSU810" s="169"/>
      <c r="NSV810" s="169"/>
      <c r="NSW810" s="169"/>
      <c r="NSX810" s="169"/>
      <c r="NSY810" s="169"/>
      <c r="NSZ810" s="169"/>
      <c r="NTA810" s="169"/>
      <c r="NTB810" s="169"/>
      <c r="NTC810" s="169"/>
      <c r="NTD810" s="169"/>
      <c r="NTE810" s="169"/>
      <c r="NTF810" s="169"/>
      <c r="NTG810" s="169"/>
      <c r="NTH810" s="169"/>
      <c r="NTI810" s="169"/>
      <c r="NTJ810" s="169"/>
      <c r="NTK810" s="169"/>
      <c r="NTL810" s="169"/>
      <c r="NTM810" s="169"/>
      <c r="NTN810" s="169"/>
      <c r="NTO810" s="169"/>
      <c r="NTP810" s="169"/>
      <c r="NTQ810" s="169"/>
      <c r="NTR810" s="169"/>
      <c r="NTS810" s="169"/>
      <c r="NTT810" s="169"/>
      <c r="NTU810" s="546"/>
      <c r="NTV810" s="546"/>
      <c r="NTW810" s="546"/>
      <c r="NTX810" s="546"/>
      <c r="NTY810" s="546"/>
      <c r="NTZ810" s="546"/>
      <c r="NUA810" s="546"/>
      <c r="NUB810" s="546"/>
      <c r="NUC810" s="546"/>
      <c r="NUD810" s="546"/>
      <c r="NUE810" s="546"/>
      <c r="NUF810" s="546"/>
      <c r="NUG810" s="546"/>
      <c r="NUH810" s="546"/>
      <c r="NUI810" s="546"/>
      <c r="NUJ810" s="546"/>
      <c r="NUK810" s="546"/>
      <c r="NUL810" s="546"/>
      <c r="NUM810" s="546"/>
      <c r="NUN810" s="546"/>
      <c r="NUO810" s="546"/>
      <c r="NUP810" s="546"/>
      <c r="NUQ810" s="546"/>
      <c r="NUR810" s="546"/>
      <c r="NUS810" s="89"/>
      <c r="NUT810" s="89"/>
      <c r="NUU810" s="89"/>
      <c r="NUV810" s="89"/>
      <c r="NUW810" s="89"/>
      <c r="NUX810" s="546"/>
      <c r="NUY810" s="546"/>
      <c r="NUZ810" s="89"/>
      <c r="NVA810" s="89"/>
      <c r="NVB810" s="546"/>
      <c r="NVC810" s="546"/>
      <c r="NVD810" s="89"/>
      <c r="NVE810" s="89"/>
      <c r="NVF810" s="546"/>
      <c r="NVG810" s="546"/>
      <c r="NVH810" s="546"/>
      <c r="NVI810" s="546"/>
      <c r="NVJ810" s="546"/>
      <c r="NVK810" s="546"/>
      <c r="NVL810" s="546"/>
      <c r="NVM810" s="89"/>
      <c r="NVN810" s="89"/>
      <c r="NVO810" s="546"/>
      <c r="NVP810" s="546"/>
      <c r="NVQ810" s="89"/>
      <c r="NVR810" s="89"/>
      <c r="NVS810" s="546"/>
      <c r="NVT810" s="546"/>
      <c r="NVU810" s="546"/>
      <c r="NVV810" s="546"/>
      <c r="NVW810" s="546"/>
      <c r="NVX810" s="204"/>
      <c r="NVY810" s="108"/>
      <c r="NVZ810" s="546"/>
      <c r="NWA810" s="546"/>
      <c r="NWB810" s="546"/>
      <c r="NWC810" s="546"/>
      <c r="NWD810" s="546"/>
      <c r="NWE810" s="546"/>
      <c r="NWF810" s="546"/>
      <c r="NWG810" s="169"/>
      <c r="NWH810" s="169"/>
      <c r="NWI810" s="169"/>
      <c r="NWJ810" s="169"/>
      <c r="NWK810" s="169"/>
      <c r="NWL810" s="169"/>
      <c r="NWM810" s="169"/>
      <c r="NWN810" s="169"/>
      <c r="NWO810" s="169"/>
      <c r="NWP810" s="169"/>
      <c r="NWQ810" s="169"/>
      <c r="NWR810" s="169"/>
      <c r="NWS810" s="169"/>
      <c r="NWT810" s="169"/>
      <c r="NWU810" s="169"/>
      <c r="NWV810" s="169"/>
      <c r="NWW810" s="169"/>
      <c r="NWX810" s="169"/>
      <c r="NWY810" s="169"/>
      <c r="NWZ810" s="169"/>
      <c r="NXA810" s="169"/>
      <c r="NXB810" s="169"/>
      <c r="NXC810" s="169"/>
      <c r="NXD810" s="169"/>
      <c r="NXE810" s="169"/>
      <c r="NXF810" s="169"/>
      <c r="NXG810" s="169"/>
      <c r="NXH810" s="169"/>
      <c r="NXI810" s="169"/>
      <c r="NXJ810" s="169"/>
      <c r="NXK810" s="169"/>
      <c r="NXL810" s="169"/>
      <c r="NXM810" s="169"/>
      <c r="NXN810" s="169"/>
      <c r="NXO810" s="169"/>
      <c r="NXP810" s="169"/>
      <c r="NXQ810" s="169"/>
      <c r="NXR810" s="169"/>
      <c r="NXS810" s="169"/>
      <c r="NXT810" s="169"/>
      <c r="NXU810" s="169"/>
      <c r="NXV810" s="169"/>
      <c r="NXW810" s="169"/>
      <c r="NXX810" s="169"/>
      <c r="NXY810" s="546"/>
      <c r="NXZ810" s="546"/>
      <c r="NYA810" s="546"/>
      <c r="NYB810" s="546"/>
      <c r="NYC810" s="546"/>
      <c r="NYD810" s="546"/>
      <c r="NYE810" s="546"/>
      <c r="NYF810" s="546"/>
      <c r="NYG810" s="546"/>
      <c r="NYH810" s="546"/>
      <c r="NYI810" s="546"/>
      <c r="NYJ810" s="546"/>
      <c r="NYK810" s="546"/>
      <c r="NYL810" s="546"/>
      <c r="NYM810" s="546"/>
      <c r="NYN810" s="546"/>
      <c r="NYO810" s="546"/>
      <c r="NYP810" s="546"/>
      <c r="NYQ810" s="546"/>
      <c r="NYR810" s="546"/>
      <c r="NYS810" s="546"/>
      <c r="NYT810" s="546"/>
      <c r="NYU810" s="546"/>
      <c r="NYV810" s="546"/>
      <c r="NYW810" s="89"/>
      <c r="NYX810" s="89"/>
      <c r="NYY810" s="89"/>
      <c r="NYZ810" s="89"/>
      <c r="NZA810" s="89"/>
      <c r="NZB810" s="546"/>
      <c r="NZC810" s="546"/>
      <c r="NZD810" s="89"/>
      <c r="NZE810" s="89"/>
      <c r="NZF810" s="546"/>
      <c r="NZG810" s="546"/>
      <c r="NZH810" s="89"/>
      <c r="NZI810" s="89"/>
      <c r="NZJ810" s="546"/>
      <c r="NZK810" s="546"/>
      <c r="NZL810" s="546"/>
      <c r="NZM810" s="546"/>
      <c r="NZN810" s="546"/>
      <c r="NZO810" s="546"/>
      <c r="NZP810" s="546"/>
      <c r="NZQ810" s="89"/>
      <c r="NZR810" s="89"/>
      <c r="NZS810" s="546"/>
      <c r="NZT810" s="546"/>
      <c r="NZU810" s="89"/>
      <c r="NZV810" s="89"/>
      <c r="NZW810" s="546"/>
      <c r="NZX810" s="546"/>
      <c r="NZY810" s="546"/>
      <c r="NZZ810" s="546"/>
      <c r="OAA810" s="546"/>
      <c r="OAB810" s="204"/>
      <c r="OAC810" s="108"/>
      <c r="OAD810" s="546"/>
      <c r="OAE810" s="546"/>
      <c r="OAF810" s="546"/>
      <c r="OAG810" s="546"/>
      <c r="OAH810" s="546"/>
      <c r="OAI810" s="546"/>
      <c r="OAJ810" s="546"/>
      <c r="OAK810" s="169"/>
      <c r="OAL810" s="169"/>
      <c r="OAM810" s="169"/>
      <c r="OAN810" s="169"/>
      <c r="OAO810" s="169"/>
      <c r="OAP810" s="169"/>
      <c r="OAQ810" s="169"/>
      <c r="OAR810" s="169"/>
      <c r="OAS810" s="169"/>
      <c r="OAT810" s="169"/>
      <c r="OAU810" s="169"/>
      <c r="OAV810" s="169"/>
      <c r="OAW810" s="169"/>
      <c r="OAX810" s="169"/>
      <c r="OAY810" s="169"/>
      <c r="OAZ810" s="169"/>
      <c r="OBA810" s="169"/>
      <c r="OBB810" s="169"/>
      <c r="OBC810" s="169"/>
      <c r="OBD810" s="169"/>
      <c r="OBE810" s="169"/>
      <c r="OBF810" s="169"/>
      <c r="OBG810" s="169"/>
      <c r="OBH810" s="169"/>
      <c r="OBI810" s="169"/>
      <c r="OBJ810" s="169"/>
      <c r="OBK810" s="169"/>
      <c r="OBL810" s="169"/>
      <c r="OBM810" s="169"/>
      <c r="OBN810" s="169"/>
      <c r="OBO810" s="169"/>
      <c r="OBP810" s="169"/>
      <c r="OBQ810" s="169"/>
      <c r="OBR810" s="169"/>
      <c r="OBS810" s="169"/>
      <c r="OBT810" s="169"/>
      <c r="OBU810" s="169"/>
      <c r="OBV810" s="169"/>
      <c r="OBW810" s="169"/>
      <c r="OBX810" s="169"/>
      <c r="OBY810" s="169"/>
      <c r="OBZ810" s="169"/>
      <c r="OCA810" s="169"/>
      <c r="OCB810" s="169"/>
      <c r="OCC810" s="546"/>
      <c r="OCD810" s="546"/>
      <c r="OCE810" s="546"/>
      <c r="OCF810" s="546"/>
      <c r="OCG810" s="546"/>
      <c r="OCH810" s="546"/>
      <c r="OCI810" s="546"/>
      <c r="OCJ810" s="546"/>
      <c r="OCK810" s="546"/>
      <c r="OCL810" s="546"/>
      <c r="OCM810" s="546"/>
      <c r="OCN810" s="546"/>
      <c r="OCO810" s="546"/>
      <c r="OCP810" s="546"/>
      <c r="OCQ810" s="546"/>
      <c r="OCR810" s="546"/>
      <c r="OCS810" s="546"/>
      <c r="OCT810" s="546"/>
      <c r="OCU810" s="546"/>
      <c r="OCV810" s="546"/>
      <c r="OCW810" s="546"/>
      <c r="OCX810" s="546"/>
      <c r="OCY810" s="546"/>
      <c r="OCZ810" s="546"/>
      <c r="ODA810" s="89"/>
      <c r="ODB810" s="89"/>
      <c r="ODC810" s="89"/>
      <c r="ODD810" s="89"/>
      <c r="ODE810" s="89"/>
      <c r="ODF810" s="546"/>
      <c r="ODG810" s="546"/>
      <c r="ODH810" s="89"/>
      <c r="ODI810" s="89"/>
      <c r="ODJ810" s="546"/>
      <c r="ODK810" s="546"/>
      <c r="ODL810" s="89"/>
      <c r="ODM810" s="89"/>
      <c r="ODN810" s="546"/>
      <c r="ODO810" s="546"/>
      <c r="ODP810" s="546"/>
      <c r="ODQ810" s="546"/>
      <c r="ODR810" s="546"/>
      <c r="ODS810" s="546"/>
      <c r="ODT810" s="546"/>
      <c r="ODU810" s="89"/>
      <c r="ODV810" s="89"/>
      <c r="ODW810" s="546"/>
      <c r="ODX810" s="546"/>
      <c r="ODY810" s="89"/>
      <c r="ODZ810" s="89"/>
      <c r="OEA810" s="546"/>
      <c r="OEB810" s="546"/>
      <c r="OEC810" s="546"/>
      <c r="OED810" s="546"/>
      <c r="OEE810" s="546"/>
      <c r="OEF810" s="204"/>
      <c r="OEG810" s="108"/>
      <c r="OEH810" s="546"/>
      <c r="OEI810" s="546"/>
      <c r="OEJ810" s="546"/>
      <c r="OEK810" s="546"/>
      <c r="OEL810" s="546"/>
      <c r="OEM810" s="546"/>
      <c r="OEN810" s="546"/>
      <c r="OEO810" s="169"/>
      <c r="OEP810" s="169"/>
      <c r="OEQ810" s="169"/>
      <c r="OER810" s="169"/>
      <c r="OES810" s="169"/>
      <c r="OET810" s="169"/>
      <c r="OEU810" s="169"/>
      <c r="OEV810" s="169"/>
      <c r="OEW810" s="169"/>
      <c r="OEX810" s="169"/>
      <c r="OEY810" s="169"/>
      <c r="OEZ810" s="169"/>
      <c r="OFA810" s="169"/>
      <c r="OFB810" s="169"/>
      <c r="OFC810" s="169"/>
      <c r="OFD810" s="169"/>
      <c r="OFE810" s="169"/>
      <c r="OFF810" s="169"/>
      <c r="OFG810" s="169"/>
      <c r="OFH810" s="169"/>
      <c r="OFI810" s="169"/>
      <c r="OFJ810" s="169"/>
      <c r="OFK810" s="169"/>
      <c r="OFL810" s="169"/>
      <c r="OFM810" s="169"/>
      <c r="OFN810" s="169"/>
      <c r="OFO810" s="169"/>
      <c r="OFP810" s="169"/>
      <c r="OFQ810" s="169"/>
      <c r="OFR810" s="169"/>
      <c r="OFS810" s="169"/>
      <c r="OFT810" s="169"/>
      <c r="OFU810" s="169"/>
      <c r="OFV810" s="169"/>
      <c r="OFW810" s="169"/>
      <c r="OFX810" s="169"/>
      <c r="OFY810" s="169"/>
      <c r="OFZ810" s="169"/>
      <c r="OGA810" s="169"/>
      <c r="OGB810" s="169"/>
      <c r="OGC810" s="169"/>
      <c r="OGD810" s="169"/>
      <c r="OGE810" s="169"/>
      <c r="OGF810" s="169"/>
      <c r="OGG810" s="546"/>
      <c r="OGH810" s="546"/>
      <c r="OGI810" s="546"/>
      <c r="OGJ810" s="546"/>
      <c r="OGK810" s="546"/>
      <c r="OGL810" s="546"/>
      <c r="OGM810" s="546"/>
      <c r="OGN810" s="546"/>
      <c r="OGO810" s="546"/>
      <c r="OGP810" s="546"/>
      <c r="OGQ810" s="546"/>
      <c r="OGR810" s="546"/>
      <c r="OGS810" s="546"/>
      <c r="OGT810" s="546"/>
      <c r="OGU810" s="546"/>
      <c r="OGV810" s="546"/>
      <c r="OGW810" s="546"/>
      <c r="OGX810" s="546"/>
      <c r="OGY810" s="546"/>
      <c r="OGZ810" s="546"/>
      <c r="OHA810" s="546"/>
      <c r="OHB810" s="546"/>
      <c r="OHC810" s="546"/>
      <c r="OHD810" s="546"/>
      <c r="OHE810" s="89"/>
      <c r="OHF810" s="89"/>
      <c r="OHG810" s="89"/>
      <c r="OHH810" s="89"/>
      <c r="OHI810" s="89"/>
      <c r="OHJ810" s="546"/>
      <c r="OHK810" s="546"/>
      <c r="OHL810" s="89"/>
      <c r="OHM810" s="89"/>
      <c r="OHN810" s="546"/>
      <c r="OHO810" s="546"/>
      <c r="OHP810" s="89"/>
      <c r="OHQ810" s="89"/>
      <c r="OHR810" s="546"/>
      <c r="OHS810" s="546"/>
      <c r="OHT810" s="546"/>
      <c r="OHU810" s="546"/>
      <c r="OHV810" s="546"/>
      <c r="OHW810" s="546"/>
      <c r="OHX810" s="546"/>
      <c r="OHY810" s="89"/>
      <c r="OHZ810" s="89"/>
      <c r="OIA810" s="546"/>
      <c r="OIB810" s="546"/>
      <c r="OIC810" s="89"/>
      <c r="OID810" s="89"/>
      <c r="OIE810" s="546"/>
      <c r="OIF810" s="546"/>
      <c r="OIG810" s="546"/>
      <c r="OIH810" s="546"/>
      <c r="OII810" s="546"/>
      <c r="OIJ810" s="204"/>
      <c r="OIK810" s="108"/>
      <c r="OIL810" s="546"/>
      <c r="OIM810" s="546"/>
      <c r="OIN810" s="546"/>
      <c r="OIO810" s="546"/>
      <c r="OIP810" s="546"/>
      <c r="OIQ810" s="546"/>
      <c r="OIR810" s="546"/>
      <c r="OIS810" s="169"/>
      <c r="OIT810" s="169"/>
      <c r="OIU810" s="169"/>
      <c r="OIV810" s="169"/>
      <c r="OIW810" s="169"/>
      <c r="OIX810" s="169"/>
      <c r="OIY810" s="169"/>
      <c r="OIZ810" s="169"/>
      <c r="OJA810" s="169"/>
      <c r="OJB810" s="169"/>
      <c r="OJC810" s="169"/>
      <c r="OJD810" s="169"/>
      <c r="OJE810" s="169"/>
      <c r="OJF810" s="169"/>
      <c r="OJG810" s="169"/>
      <c r="OJH810" s="169"/>
      <c r="OJI810" s="169"/>
      <c r="OJJ810" s="169"/>
      <c r="OJK810" s="169"/>
      <c r="OJL810" s="169"/>
      <c r="OJM810" s="169"/>
      <c r="OJN810" s="169"/>
      <c r="OJO810" s="169"/>
      <c r="OJP810" s="169"/>
      <c r="OJQ810" s="169"/>
      <c r="OJR810" s="169"/>
      <c r="OJS810" s="169"/>
      <c r="OJT810" s="169"/>
      <c r="OJU810" s="169"/>
      <c r="OJV810" s="169"/>
      <c r="OJW810" s="169"/>
      <c r="OJX810" s="169"/>
      <c r="OJY810" s="169"/>
      <c r="OJZ810" s="169"/>
      <c r="OKA810" s="169"/>
      <c r="OKB810" s="169"/>
      <c r="OKC810" s="169"/>
      <c r="OKD810" s="169"/>
      <c r="OKE810" s="169"/>
      <c r="OKF810" s="169"/>
      <c r="OKG810" s="169"/>
      <c r="OKH810" s="169"/>
      <c r="OKI810" s="169"/>
      <c r="OKJ810" s="169"/>
      <c r="OKK810" s="546"/>
      <c r="OKL810" s="546"/>
      <c r="OKM810" s="546"/>
      <c r="OKN810" s="546"/>
      <c r="OKO810" s="546"/>
      <c r="OKP810" s="546"/>
      <c r="OKQ810" s="546"/>
      <c r="OKR810" s="546"/>
      <c r="OKS810" s="546"/>
      <c r="OKT810" s="546"/>
      <c r="OKU810" s="546"/>
      <c r="OKV810" s="546"/>
      <c r="OKW810" s="546"/>
      <c r="OKX810" s="546"/>
      <c r="OKY810" s="546"/>
      <c r="OKZ810" s="546"/>
      <c r="OLA810" s="546"/>
      <c r="OLB810" s="546"/>
      <c r="OLC810" s="546"/>
      <c r="OLD810" s="546"/>
      <c r="OLE810" s="546"/>
      <c r="OLF810" s="546"/>
      <c r="OLG810" s="546"/>
      <c r="OLH810" s="546"/>
      <c r="OLI810" s="89"/>
      <c r="OLJ810" s="89"/>
      <c r="OLK810" s="89"/>
      <c r="OLL810" s="89"/>
      <c r="OLM810" s="89"/>
      <c r="OLN810" s="546"/>
      <c r="OLO810" s="546"/>
      <c r="OLP810" s="89"/>
      <c r="OLQ810" s="89"/>
      <c r="OLR810" s="546"/>
      <c r="OLS810" s="546"/>
      <c r="OLT810" s="89"/>
      <c r="OLU810" s="89"/>
      <c r="OLV810" s="546"/>
      <c r="OLW810" s="546"/>
      <c r="OLX810" s="546"/>
      <c r="OLY810" s="546"/>
      <c r="OLZ810" s="546"/>
      <c r="OMA810" s="546"/>
      <c r="OMB810" s="546"/>
      <c r="OMC810" s="89"/>
      <c r="OMD810" s="89"/>
      <c r="OME810" s="546"/>
      <c r="OMF810" s="546"/>
      <c r="OMG810" s="89"/>
      <c r="OMH810" s="89"/>
      <c r="OMI810" s="546"/>
      <c r="OMJ810" s="546"/>
      <c r="OMK810" s="546"/>
      <c r="OML810" s="546"/>
      <c r="OMM810" s="546"/>
      <c r="OMN810" s="204"/>
      <c r="OMO810" s="108"/>
      <c r="OMP810" s="546"/>
      <c r="OMQ810" s="546"/>
      <c r="OMR810" s="546"/>
      <c r="OMS810" s="546"/>
      <c r="OMT810" s="546"/>
      <c r="OMU810" s="546"/>
      <c r="OMV810" s="546"/>
      <c r="OMW810" s="169"/>
      <c r="OMX810" s="169"/>
      <c r="OMY810" s="169"/>
      <c r="OMZ810" s="169"/>
      <c r="ONA810" s="169"/>
      <c r="ONB810" s="169"/>
      <c r="ONC810" s="169"/>
      <c r="OND810" s="169"/>
      <c r="ONE810" s="169"/>
      <c r="ONF810" s="169"/>
      <c r="ONG810" s="169"/>
      <c r="ONH810" s="169"/>
      <c r="ONI810" s="169"/>
      <c r="ONJ810" s="169"/>
      <c r="ONK810" s="169"/>
      <c r="ONL810" s="169"/>
      <c r="ONM810" s="169"/>
      <c r="ONN810" s="169"/>
      <c r="ONO810" s="169"/>
      <c r="ONP810" s="169"/>
      <c r="ONQ810" s="169"/>
      <c r="ONR810" s="169"/>
      <c r="ONS810" s="169"/>
      <c r="ONT810" s="169"/>
      <c r="ONU810" s="169"/>
      <c r="ONV810" s="169"/>
      <c r="ONW810" s="169"/>
      <c r="ONX810" s="169"/>
      <c r="ONY810" s="169"/>
      <c r="ONZ810" s="169"/>
      <c r="OOA810" s="169"/>
      <c r="OOB810" s="169"/>
      <c r="OOC810" s="169"/>
      <c r="OOD810" s="169"/>
      <c r="OOE810" s="169"/>
      <c r="OOF810" s="169"/>
      <c r="OOG810" s="169"/>
      <c r="OOH810" s="169"/>
      <c r="OOI810" s="169"/>
      <c r="OOJ810" s="169"/>
      <c r="OOK810" s="169"/>
      <c r="OOL810" s="169"/>
      <c r="OOM810" s="169"/>
      <c r="OON810" s="169"/>
      <c r="OOO810" s="546"/>
      <c r="OOP810" s="546"/>
      <c r="OOQ810" s="546"/>
      <c r="OOR810" s="546"/>
      <c r="OOS810" s="546"/>
      <c r="OOT810" s="546"/>
      <c r="OOU810" s="546"/>
      <c r="OOV810" s="546"/>
      <c r="OOW810" s="546"/>
      <c r="OOX810" s="546"/>
      <c r="OOY810" s="546"/>
      <c r="OOZ810" s="546"/>
      <c r="OPA810" s="546"/>
      <c r="OPB810" s="546"/>
      <c r="OPC810" s="546"/>
      <c r="OPD810" s="546"/>
      <c r="OPE810" s="546"/>
      <c r="OPF810" s="546"/>
      <c r="OPG810" s="546"/>
      <c r="OPH810" s="546"/>
      <c r="OPI810" s="546"/>
      <c r="OPJ810" s="546"/>
      <c r="OPK810" s="546"/>
      <c r="OPL810" s="546"/>
      <c r="OPM810" s="89"/>
      <c r="OPN810" s="89"/>
      <c r="OPO810" s="89"/>
      <c r="OPP810" s="89"/>
      <c r="OPQ810" s="89"/>
      <c r="OPR810" s="546"/>
      <c r="OPS810" s="546"/>
      <c r="OPT810" s="89"/>
      <c r="OPU810" s="89"/>
      <c r="OPV810" s="546"/>
      <c r="OPW810" s="546"/>
      <c r="OPX810" s="89"/>
      <c r="OPY810" s="89"/>
      <c r="OPZ810" s="546"/>
      <c r="OQA810" s="546"/>
      <c r="OQB810" s="546"/>
      <c r="OQC810" s="546"/>
      <c r="OQD810" s="546"/>
      <c r="OQE810" s="546"/>
      <c r="OQF810" s="546"/>
      <c r="OQG810" s="89"/>
      <c r="OQH810" s="89"/>
      <c r="OQI810" s="546"/>
      <c r="OQJ810" s="546"/>
      <c r="OQK810" s="89"/>
      <c r="OQL810" s="89"/>
      <c r="OQM810" s="546"/>
      <c r="OQN810" s="546"/>
      <c r="OQO810" s="546"/>
      <c r="OQP810" s="546"/>
      <c r="OQQ810" s="546"/>
      <c r="OQR810" s="204"/>
      <c r="OQS810" s="108"/>
      <c r="OQT810" s="546"/>
      <c r="OQU810" s="546"/>
      <c r="OQV810" s="546"/>
      <c r="OQW810" s="546"/>
      <c r="OQX810" s="546"/>
      <c r="OQY810" s="546"/>
      <c r="OQZ810" s="546"/>
      <c r="ORA810" s="169"/>
      <c r="ORB810" s="169"/>
      <c r="ORC810" s="169"/>
      <c r="ORD810" s="169"/>
      <c r="ORE810" s="169"/>
      <c r="ORF810" s="169"/>
      <c r="ORG810" s="169"/>
      <c r="ORH810" s="169"/>
      <c r="ORI810" s="169"/>
      <c r="ORJ810" s="169"/>
      <c r="ORK810" s="169"/>
      <c r="ORL810" s="169"/>
      <c r="ORM810" s="169"/>
      <c r="ORN810" s="169"/>
      <c r="ORO810" s="169"/>
      <c r="ORP810" s="169"/>
      <c r="ORQ810" s="169"/>
      <c r="ORR810" s="169"/>
      <c r="ORS810" s="169"/>
      <c r="ORT810" s="169"/>
      <c r="ORU810" s="169"/>
      <c r="ORV810" s="169"/>
      <c r="ORW810" s="169"/>
      <c r="ORX810" s="169"/>
      <c r="ORY810" s="169"/>
      <c r="ORZ810" s="169"/>
      <c r="OSA810" s="169"/>
      <c r="OSB810" s="169"/>
      <c r="OSC810" s="169"/>
      <c r="OSD810" s="169"/>
      <c r="OSE810" s="169"/>
      <c r="OSF810" s="169"/>
      <c r="OSG810" s="169"/>
      <c r="OSH810" s="169"/>
      <c r="OSI810" s="169"/>
      <c r="OSJ810" s="169"/>
      <c r="OSK810" s="169"/>
      <c r="OSL810" s="169"/>
      <c r="OSM810" s="169"/>
      <c r="OSN810" s="169"/>
      <c r="OSO810" s="169"/>
      <c r="OSP810" s="169"/>
      <c r="OSQ810" s="169"/>
      <c r="OSR810" s="169"/>
      <c r="OSS810" s="546"/>
      <c r="OST810" s="546"/>
      <c r="OSU810" s="546"/>
      <c r="OSV810" s="546"/>
      <c r="OSW810" s="546"/>
      <c r="OSX810" s="546"/>
      <c r="OSY810" s="546"/>
      <c r="OSZ810" s="546"/>
      <c r="OTA810" s="546"/>
      <c r="OTB810" s="546"/>
      <c r="OTC810" s="546"/>
      <c r="OTD810" s="546"/>
      <c r="OTE810" s="546"/>
      <c r="OTF810" s="546"/>
      <c r="OTG810" s="546"/>
      <c r="OTH810" s="546"/>
      <c r="OTI810" s="546"/>
      <c r="OTJ810" s="546"/>
      <c r="OTK810" s="546"/>
      <c r="OTL810" s="546"/>
      <c r="OTM810" s="546"/>
      <c r="OTN810" s="546"/>
      <c r="OTO810" s="546"/>
      <c r="OTP810" s="546"/>
      <c r="OTQ810" s="89"/>
      <c r="OTR810" s="89"/>
      <c r="OTS810" s="89"/>
      <c r="OTT810" s="89"/>
      <c r="OTU810" s="89"/>
      <c r="OTV810" s="546"/>
      <c r="OTW810" s="546"/>
      <c r="OTX810" s="89"/>
      <c r="OTY810" s="89"/>
      <c r="OTZ810" s="546"/>
      <c r="OUA810" s="546"/>
      <c r="OUB810" s="89"/>
      <c r="OUC810" s="89"/>
      <c r="OUD810" s="546"/>
      <c r="OUE810" s="546"/>
      <c r="OUF810" s="546"/>
      <c r="OUG810" s="546"/>
      <c r="OUH810" s="546"/>
      <c r="OUI810" s="546"/>
      <c r="OUJ810" s="546"/>
      <c r="OUK810" s="89"/>
      <c r="OUL810" s="89"/>
      <c r="OUM810" s="546"/>
      <c r="OUN810" s="546"/>
      <c r="OUO810" s="89"/>
      <c r="OUP810" s="89"/>
      <c r="OUQ810" s="546"/>
      <c r="OUR810" s="546"/>
      <c r="OUS810" s="546"/>
      <c r="OUT810" s="546"/>
      <c r="OUU810" s="546"/>
      <c r="OUV810" s="204"/>
      <c r="OUW810" s="108"/>
      <c r="OUX810" s="546"/>
      <c r="OUY810" s="546"/>
      <c r="OUZ810" s="546"/>
      <c r="OVA810" s="546"/>
      <c r="OVB810" s="546"/>
      <c r="OVC810" s="546"/>
      <c r="OVD810" s="546"/>
      <c r="OVE810" s="169"/>
      <c r="OVF810" s="169"/>
      <c r="OVG810" s="169"/>
      <c r="OVH810" s="169"/>
      <c r="OVI810" s="169"/>
      <c r="OVJ810" s="169"/>
      <c r="OVK810" s="169"/>
      <c r="OVL810" s="169"/>
      <c r="OVM810" s="169"/>
      <c r="OVN810" s="169"/>
      <c r="OVO810" s="169"/>
      <c r="OVP810" s="169"/>
      <c r="OVQ810" s="169"/>
      <c r="OVR810" s="169"/>
      <c r="OVS810" s="169"/>
      <c r="OVT810" s="169"/>
      <c r="OVU810" s="169"/>
      <c r="OVV810" s="169"/>
      <c r="OVW810" s="169"/>
      <c r="OVX810" s="169"/>
      <c r="OVY810" s="169"/>
      <c r="OVZ810" s="169"/>
      <c r="OWA810" s="169"/>
      <c r="OWB810" s="169"/>
      <c r="OWC810" s="169"/>
      <c r="OWD810" s="169"/>
      <c r="OWE810" s="169"/>
      <c r="OWF810" s="169"/>
      <c r="OWG810" s="169"/>
      <c r="OWH810" s="169"/>
      <c r="OWI810" s="169"/>
      <c r="OWJ810" s="169"/>
      <c r="OWK810" s="169"/>
      <c r="OWL810" s="169"/>
      <c r="OWM810" s="169"/>
      <c r="OWN810" s="169"/>
      <c r="OWO810" s="169"/>
      <c r="OWP810" s="169"/>
      <c r="OWQ810" s="169"/>
      <c r="OWR810" s="169"/>
      <c r="OWS810" s="169"/>
      <c r="OWT810" s="169"/>
      <c r="OWU810" s="169"/>
      <c r="OWV810" s="169"/>
      <c r="OWW810" s="546"/>
      <c r="OWX810" s="546"/>
      <c r="OWY810" s="546"/>
      <c r="OWZ810" s="546"/>
      <c r="OXA810" s="546"/>
      <c r="OXB810" s="546"/>
      <c r="OXC810" s="546"/>
      <c r="OXD810" s="546"/>
      <c r="OXE810" s="546"/>
      <c r="OXF810" s="546"/>
      <c r="OXG810" s="546"/>
      <c r="OXH810" s="546"/>
      <c r="OXI810" s="546"/>
      <c r="OXJ810" s="546"/>
      <c r="OXK810" s="546"/>
      <c r="OXL810" s="546"/>
      <c r="OXM810" s="546"/>
      <c r="OXN810" s="546"/>
      <c r="OXO810" s="546"/>
      <c r="OXP810" s="546"/>
      <c r="OXQ810" s="546"/>
      <c r="OXR810" s="546"/>
      <c r="OXS810" s="546"/>
      <c r="OXT810" s="546"/>
      <c r="OXU810" s="89"/>
      <c r="OXV810" s="89"/>
      <c r="OXW810" s="89"/>
      <c r="OXX810" s="89"/>
      <c r="OXY810" s="89"/>
      <c r="OXZ810" s="546"/>
      <c r="OYA810" s="546"/>
      <c r="OYB810" s="89"/>
      <c r="OYC810" s="89"/>
      <c r="OYD810" s="546"/>
      <c r="OYE810" s="546"/>
      <c r="OYF810" s="89"/>
      <c r="OYG810" s="89"/>
      <c r="OYH810" s="546"/>
      <c r="OYI810" s="546"/>
      <c r="OYJ810" s="546"/>
      <c r="OYK810" s="546"/>
      <c r="OYL810" s="546"/>
      <c r="OYM810" s="546"/>
      <c r="OYN810" s="546"/>
      <c r="OYO810" s="89"/>
      <c r="OYP810" s="89"/>
      <c r="OYQ810" s="546"/>
      <c r="OYR810" s="546"/>
      <c r="OYS810" s="89"/>
      <c r="OYT810" s="89"/>
      <c r="OYU810" s="546"/>
      <c r="OYV810" s="546"/>
      <c r="OYW810" s="546"/>
      <c r="OYX810" s="546"/>
      <c r="OYY810" s="546"/>
      <c r="OYZ810" s="204"/>
      <c r="OZA810" s="108"/>
      <c r="OZB810" s="546"/>
      <c r="OZC810" s="546"/>
      <c r="OZD810" s="546"/>
      <c r="OZE810" s="546"/>
      <c r="OZF810" s="546"/>
      <c r="OZG810" s="546"/>
      <c r="OZH810" s="546"/>
      <c r="OZI810" s="169"/>
      <c r="OZJ810" s="169"/>
      <c r="OZK810" s="169"/>
      <c r="OZL810" s="169"/>
      <c r="OZM810" s="169"/>
      <c r="OZN810" s="169"/>
      <c r="OZO810" s="169"/>
      <c r="OZP810" s="169"/>
      <c r="OZQ810" s="169"/>
      <c r="OZR810" s="169"/>
      <c r="OZS810" s="169"/>
      <c r="OZT810" s="169"/>
      <c r="OZU810" s="169"/>
      <c r="OZV810" s="169"/>
      <c r="OZW810" s="169"/>
      <c r="OZX810" s="169"/>
      <c r="OZY810" s="169"/>
      <c r="OZZ810" s="169"/>
      <c r="PAA810" s="169"/>
      <c r="PAB810" s="169"/>
      <c r="PAC810" s="169"/>
      <c r="PAD810" s="169"/>
      <c r="PAE810" s="169"/>
      <c r="PAF810" s="169"/>
      <c r="PAG810" s="169"/>
      <c r="PAH810" s="169"/>
      <c r="PAI810" s="169"/>
      <c r="PAJ810" s="169"/>
      <c r="PAK810" s="169"/>
      <c r="PAL810" s="169"/>
      <c r="PAM810" s="169"/>
      <c r="PAN810" s="169"/>
      <c r="PAO810" s="169"/>
      <c r="PAP810" s="169"/>
      <c r="PAQ810" s="169"/>
      <c r="PAR810" s="169"/>
      <c r="PAS810" s="169"/>
      <c r="PAT810" s="169"/>
      <c r="PAU810" s="169"/>
      <c r="PAV810" s="169"/>
      <c r="PAW810" s="169"/>
      <c r="PAX810" s="169"/>
      <c r="PAY810" s="169"/>
      <c r="PAZ810" s="169"/>
      <c r="PBA810" s="546"/>
      <c r="PBB810" s="546"/>
      <c r="PBC810" s="546"/>
      <c r="PBD810" s="546"/>
      <c r="PBE810" s="546"/>
      <c r="PBF810" s="546"/>
      <c r="PBG810" s="546"/>
      <c r="PBH810" s="546"/>
      <c r="PBI810" s="546"/>
      <c r="PBJ810" s="546"/>
      <c r="PBK810" s="546"/>
      <c r="PBL810" s="546"/>
      <c r="PBM810" s="546"/>
      <c r="PBN810" s="546"/>
      <c r="PBO810" s="546"/>
      <c r="PBP810" s="546"/>
      <c r="PBQ810" s="546"/>
      <c r="PBR810" s="546"/>
      <c r="PBS810" s="546"/>
      <c r="PBT810" s="546"/>
      <c r="PBU810" s="546"/>
      <c r="PBV810" s="546"/>
      <c r="PBW810" s="546"/>
      <c r="PBX810" s="546"/>
      <c r="PBY810" s="89"/>
      <c r="PBZ810" s="89"/>
      <c r="PCA810" s="89"/>
      <c r="PCB810" s="89"/>
      <c r="PCC810" s="89"/>
      <c r="PCD810" s="546"/>
      <c r="PCE810" s="546"/>
      <c r="PCF810" s="89"/>
      <c r="PCG810" s="89"/>
      <c r="PCH810" s="546"/>
      <c r="PCI810" s="546"/>
      <c r="PCJ810" s="89"/>
      <c r="PCK810" s="89"/>
      <c r="PCL810" s="546"/>
      <c r="PCM810" s="546"/>
      <c r="PCN810" s="546"/>
      <c r="PCO810" s="546"/>
      <c r="PCP810" s="546"/>
      <c r="PCQ810" s="546"/>
      <c r="PCR810" s="546"/>
      <c r="PCS810" s="89"/>
      <c r="PCT810" s="89"/>
      <c r="PCU810" s="546"/>
      <c r="PCV810" s="546"/>
      <c r="PCW810" s="89"/>
      <c r="PCX810" s="89"/>
      <c r="PCY810" s="546"/>
      <c r="PCZ810" s="546"/>
      <c r="PDA810" s="546"/>
      <c r="PDB810" s="546"/>
      <c r="PDC810" s="546"/>
      <c r="PDD810" s="204"/>
      <c r="PDE810" s="108"/>
      <c r="PDF810" s="546"/>
      <c r="PDG810" s="546"/>
      <c r="PDH810" s="546"/>
      <c r="PDI810" s="546"/>
      <c r="PDJ810" s="546"/>
      <c r="PDK810" s="546"/>
      <c r="PDL810" s="546"/>
      <c r="PDM810" s="169"/>
      <c r="PDN810" s="169"/>
      <c r="PDO810" s="169"/>
      <c r="PDP810" s="169"/>
      <c r="PDQ810" s="169"/>
      <c r="PDR810" s="169"/>
      <c r="PDS810" s="169"/>
      <c r="PDT810" s="169"/>
      <c r="PDU810" s="169"/>
      <c r="PDV810" s="169"/>
      <c r="PDW810" s="169"/>
      <c r="PDX810" s="169"/>
      <c r="PDY810" s="169"/>
      <c r="PDZ810" s="169"/>
      <c r="PEA810" s="169"/>
      <c r="PEB810" s="169"/>
      <c r="PEC810" s="169"/>
      <c r="PED810" s="169"/>
      <c r="PEE810" s="169"/>
      <c r="PEF810" s="169"/>
      <c r="PEG810" s="169"/>
      <c r="PEH810" s="169"/>
      <c r="PEI810" s="169"/>
      <c r="PEJ810" s="169"/>
      <c r="PEK810" s="169"/>
      <c r="PEL810" s="169"/>
      <c r="PEM810" s="169"/>
      <c r="PEN810" s="169"/>
      <c r="PEO810" s="169"/>
      <c r="PEP810" s="169"/>
      <c r="PEQ810" s="169"/>
      <c r="PER810" s="169"/>
      <c r="PES810" s="169"/>
      <c r="PET810" s="169"/>
      <c r="PEU810" s="169"/>
      <c r="PEV810" s="169"/>
      <c r="PEW810" s="169"/>
      <c r="PEX810" s="169"/>
      <c r="PEY810" s="169"/>
      <c r="PEZ810" s="169"/>
      <c r="PFA810" s="169"/>
      <c r="PFB810" s="169"/>
      <c r="PFC810" s="169"/>
      <c r="PFD810" s="169"/>
      <c r="PFE810" s="546"/>
      <c r="PFF810" s="546"/>
      <c r="PFG810" s="546"/>
      <c r="PFH810" s="546"/>
      <c r="PFI810" s="546"/>
      <c r="PFJ810" s="546"/>
      <c r="PFK810" s="546"/>
      <c r="PFL810" s="546"/>
      <c r="PFM810" s="546"/>
      <c r="PFN810" s="546"/>
      <c r="PFO810" s="546"/>
      <c r="PFP810" s="546"/>
      <c r="PFQ810" s="546"/>
      <c r="PFR810" s="546"/>
      <c r="PFS810" s="546"/>
      <c r="PFT810" s="546"/>
      <c r="PFU810" s="546"/>
      <c r="PFV810" s="546"/>
      <c r="PFW810" s="546"/>
      <c r="PFX810" s="546"/>
      <c r="PFY810" s="546"/>
      <c r="PFZ810" s="546"/>
      <c r="PGA810" s="546"/>
      <c r="PGB810" s="546"/>
      <c r="PGC810" s="89"/>
      <c r="PGD810" s="89"/>
      <c r="PGE810" s="89"/>
      <c r="PGF810" s="89"/>
      <c r="PGG810" s="89"/>
      <c r="PGH810" s="546"/>
      <c r="PGI810" s="546"/>
      <c r="PGJ810" s="89"/>
      <c r="PGK810" s="89"/>
      <c r="PGL810" s="546"/>
      <c r="PGM810" s="546"/>
      <c r="PGN810" s="89"/>
      <c r="PGO810" s="89"/>
      <c r="PGP810" s="546"/>
      <c r="PGQ810" s="546"/>
      <c r="PGR810" s="546"/>
      <c r="PGS810" s="546"/>
      <c r="PGT810" s="546"/>
      <c r="PGU810" s="546"/>
      <c r="PGV810" s="546"/>
      <c r="PGW810" s="89"/>
      <c r="PGX810" s="89"/>
      <c r="PGY810" s="546"/>
      <c r="PGZ810" s="546"/>
      <c r="PHA810" s="89"/>
      <c r="PHB810" s="89"/>
      <c r="PHC810" s="546"/>
      <c r="PHD810" s="546"/>
      <c r="PHE810" s="546"/>
      <c r="PHF810" s="546"/>
      <c r="PHG810" s="546"/>
      <c r="PHH810" s="204"/>
      <c r="PHI810" s="108"/>
      <c r="PHJ810" s="546"/>
      <c r="PHK810" s="546"/>
      <c r="PHL810" s="546"/>
      <c r="PHM810" s="546"/>
      <c r="PHN810" s="546"/>
      <c r="PHO810" s="546"/>
      <c r="PHP810" s="546"/>
      <c r="PHQ810" s="169"/>
      <c r="PHR810" s="169"/>
      <c r="PHS810" s="169"/>
      <c r="PHT810" s="169"/>
      <c r="PHU810" s="169"/>
      <c r="PHV810" s="169"/>
      <c r="PHW810" s="169"/>
      <c r="PHX810" s="169"/>
      <c r="PHY810" s="169"/>
      <c r="PHZ810" s="169"/>
      <c r="PIA810" s="169"/>
      <c r="PIB810" s="169"/>
      <c r="PIC810" s="169"/>
      <c r="PID810" s="169"/>
      <c r="PIE810" s="169"/>
      <c r="PIF810" s="169"/>
      <c r="PIG810" s="169"/>
      <c r="PIH810" s="169"/>
      <c r="PII810" s="169"/>
      <c r="PIJ810" s="169"/>
      <c r="PIK810" s="169"/>
      <c r="PIL810" s="169"/>
      <c r="PIM810" s="169"/>
      <c r="PIN810" s="169"/>
      <c r="PIO810" s="169"/>
      <c r="PIP810" s="169"/>
      <c r="PIQ810" s="169"/>
      <c r="PIR810" s="169"/>
      <c r="PIS810" s="169"/>
      <c r="PIT810" s="169"/>
      <c r="PIU810" s="169"/>
      <c r="PIV810" s="169"/>
      <c r="PIW810" s="169"/>
      <c r="PIX810" s="169"/>
      <c r="PIY810" s="169"/>
      <c r="PIZ810" s="169"/>
      <c r="PJA810" s="169"/>
      <c r="PJB810" s="169"/>
      <c r="PJC810" s="169"/>
      <c r="PJD810" s="169"/>
      <c r="PJE810" s="169"/>
      <c r="PJF810" s="169"/>
      <c r="PJG810" s="169"/>
      <c r="PJH810" s="169"/>
      <c r="PJI810" s="546"/>
      <c r="PJJ810" s="546"/>
      <c r="PJK810" s="546"/>
      <c r="PJL810" s="546"/>
      <c r="PJM810" s="546"/>
      <c r="PJN810" s="546"/>
      <c r="PJO810" s="546"/>
      <c r="PJP810" s="546"/>
      <c r="PJQ810" s="546"/>
      <c r="PJR810" s="546"/>
      <c r="PJS810" s="546"/>
      <c r="PJT810" s="546"/>
      <c r="PJU810" s="546"/>
      <c r="PJV810" s="546"/>
      <c r="PJW810" s="546"/>
      <c r="PJX810" s="546"/>
      <c r="PJY810" s="546"/>
      <c r="PJZ810" s="546"/>
      <c r="PKA810" s="546"/>
      <c r="PKB810" s="546"/>
      <c r="PKC810" s="546"/>
      <c r="PKD810" s="546"/>
      <c r="PKE810" s="546"/>
      <c r="PKF810" s="546"/>
      <c r="PKG810" s="89"/>
      <c r="PKH810" s="89"/>
      <c r="PKI810" s="89"/>
      <c r="PKJ810" s="89"/>
      <c r="PKK810" s="89"/>
      <c r="PKL810" s="546"/>
      <c r="PKM810" s="546"/>
      <c r="PKN810" s="89"/>
      <c r="PKO810" s="89"/>
      <c r="PKP810" s="546"/>
      <c r="PKQ810" s="546"/>
      <c r="PKR810" s="89"/>
      <c r="PKS810" s="89"/>
      <c r="PKT810" s="546"/>
      <c r="PKU810" s="546"/>
      <c r="PKV810" s="546"/>
      <c r="PKW810" s="546"/>
      <c r="PKX810" s="546"/>
      <c r="PKY810" s="546"/>
      <c r="PKZ810" s="546"/>
      <c r="PLA810" s="89"/>
      <c r="PLB810" s="89"/>
      <c r="PLC810" s="546"/>
      <c r="PLD810" s="546"/>
      <c r="PLE810" s="89"/>
      <c r="PLF810" s="89"/>
      <c r="PLG810" s="546"/>
      <c r="PLH810" s="546"/>
      <c r="PLI810" s="546"/>
      <c r="PLJ810" s="546"/>
      <c r="PLK810" s="546"/>
      <c r="PLL810" s="204"/>
      <c r="PLM810" s="108"/>
      <c r="PLN810" s="546"/>
      <c r="PLO810" s="546"/>
      <c r="PLP810" s="546"/>
      <c r="PLQ810" s="546"/>
      <c r="PLR810" s="546"/>
      <c r="PLS810" s="546"/>
      <c r="PLT810" s="546"/>
      <c r="PLU810" s="169"/>
      <c r="PLV810" s="169"/>
      <c r="PLW810" s="169"/>
      <c r="PLX810" s="169"/>
      <c r="PLY810" s="169"/>
      <c r="PLZ810" s="169"/>
      <c r="PMA810" s="169"/>
      <c r="PMB810" s="169"/>
      <c r="PMC810" s="169"/>
      <c r="PMD810" s="169"/>
      <c r="PME810" s="169"/>
      <c r="PMF810" s="169"/>
      <c r="PMG810" s="169"/>
      <c r="PMH810" s="169"/>
      <c r="PMI810" s="169"/>
      <c r="PMJ810" s="169"/>
      <c r="PMK810" s="169"/>
      <c r="PML810" s="169"/>
      <c r="PMM810" s="169"/>
      <c r="PMN810" s="169"/>
      <c r="PMO810" s="169"/>
      <c r="PMP810" s="169"/>
      <c r="PMQ810" s="169"/>
      <c r="PMR810" s="169"/>
      <c r="PMS810" s="169"/>
      <c r="PMT810" s="169"/>
      <c r="PMU810" s="169"/>
      <c r="PMV810" s="169"/>
      <c r="PMW810" s="169"/>
      <c r="PMX810" s="169"/>
      <c r="PMY810" s="169"/>
      <c r="PMZ810" s="169"/>
      <c r="PNA810" s="169"/>
      <c r="PNB810" s="169"/>
      <c r="PNC810" s="169"/>
      <c r="PND810" s="169"/>
      <c r="PNE810" s="169"/>
      <c r="PNF810" s="169"/>
      <c r="PNG810" s="169"/>
      <c r="PNH810" s="169"/>
      <c r="PNI810" s="169"/>
      <c r="PNJ810" s="169"/>
      <c r="PNK810" s="169"/>
      <c r="PNL810" s="169"/>
      <c r="PNM810" s="546"/>
      <c r="PNN810" s="546"/>
      <c r="PNO810" s="546"/>
      <c r="PNP810" s="546"/>
      <c r="PNQ810" s="546"/>
      <c r="PNR810" s="546"/>
      <c r="PNS810" s="546"/>
      <c r="PNT810" s="546"/>
      <c r="PNU810" s="546"/>
      <c r="PNV810" s="546"/>
      <c r="PNW810" s="546"/>
      <c r="PNX810" s="546"/>
      <c r="PNY810" s="546"/>
      <c r="PNZ810" s="546"/>
      <c r="POA810" s="546"/>
      <c r="POB810" s="546"/>
      <c r="POC810" s="546"/>
      <c r="POD810" s="546"/>
      <c r="POE810" s="546"/>
      <c r="POF810" s="546"/>
      <c r="POG810" s="546"/>
      <c r="POH810" s="546"/>
      <c r="POI810" s="546"/>
      <c r="POJ810" s="546"/>
      <c r="POK810" s="89"/>
      <c r="POL810" s="89"/>
      <c r="POM810" s="89"/>
      <c r="PON810" s="89"/>
      <c r="POO810" s="89"/>
      <c r="POP810" s="546"/>
      <c r="POQ810" s="546"/>
      <c r="POR810" s="89"/>
      <c r="POS810" s="89"/>
      <c r="POT810" s="546"/>
      <c r="POU810" s="546"/>
      <c r="POV810" s="89"/>
      <c r="POW810" s="89"/>
      <c r="POX810" s="546"/>
      <c r="POY810" s="546"/>
      <c r="POZ810" s="546"/>
      <c r="PPA810" s="546"/>
      <c r="PPB810" s="546"/>
      <c r="PPC810" s="546"/>
      <c r="PPD810" s="546"/>
      <c r="PPE810" s="89"/>
      <c r="PPF810" s="89"/>
      <c r="PPG810" s="546"/>
      <c r="PPH810" s="546"/>
      <c r="PPI810" s="89"/>
      <c r="PPJ810" s="89"/>
      <c r="PPK810" s="546"/>
      <c r="PPL810" s="546"/>
      <c r="PPM810" s="546"/>
      <c r="PPN810" s="546"/>
      <c r="PPO810" s="546"/>
      <c r="PPP810" s="204"/>
      <c r="PPQ810" s="108"/>
      <c r="PPR810" s="546"/>
      <c r="PPS810" s="546"/>
      <c r="PPT810" s="546"/>
      <c r="PPU810" s="546"/>
      <c r="PPV810" s="546"/>
      <c r="PPW810" s="546"/>
      <c r="PPX810" s="546"/>
      <c r="PPY810" s="169"/>
      <c r="PPZ810" s="169"/>
      <c r="PQA810" s="169"/>
      <c r="PQB810" s="169"/>
      <c r="PQC810" s="169"/>
      <c r="PQD810" s="169"/>
      <c r="PQE810" s="169"/>
      <c r="PQF810" s="169"/>
      <c r="PQG810" s="169"/>
      <c r="PQH810" s="169"/>
      <c r="PQI810" s="169"/>
      <c r="PQJ810" s="169"/>
      <c r="PQK810" s="169"/>
      <c r="PQL810" s="169"/>
      <c r="PQM810" s="169"/>
      <c r="PQN810" s="169"/>
      <c r="PQO810" s="169"/>
      <c r="PQP810" s="169"/>
      <c r="PQQ810" s="169"/>
      <c r="PQR810" s="169"/>
      <c r="PQS810" s="169"/>
      <c r="PQT810" s="169"/>
      <c r="PQU810" s="169"/>
      <c r="PQV810" s="169"/>
      <c r="PQW810" s="169"/>
      <c r="PQX810" s="169"/>
      <c r="PQY810" s="169"/>
      <c r="PQZ810" s="169"/>
      <c r="PRA810" s="169"/>
      <c r="PRB810" s="169"/>
      <c r="PRC810" s="169"/>
      <c r="PRD810" s="169"/>
      <c r="PRE810" s="169"/>
      <c r="PRF810" s="169"/>
      <c r="PRG810" s="169"/>
      <c r="PRH810" s="169"/>
      <c r="PRI810" s="169"/>
      <c r="PRJ810" s="169"/>
      <c r="PRK810" s="169"/>
      <c r="PRL810" s="169"/>
      <c r="PRM810" s="169"/>
      <c r="PRN810" s="169"/>
      <c r="PRO810" s="169"/>
      <c r="PRP810" s="169"/>
      <c r="PRQ810" s="546"/>
      <c r="PRR810" s="546"/>
      <c r="PRS810" s="546"/>
      <c r="PRT810" s="546"/>
      <c r="PRU810" s="546"/>
      <c r="PRV810" s="546"/>
      <c r="PRW810" s="546"/>
      <c r="PRX810" s="546"/>
      <c r="PRY810" s="546"/>
      <c r="PRZ810" s="546"/>
      <c r="PSA810" s="546"/>
      <c r="PSB810" s="546"/>
      <c r="PSC810" s="546"/>
      <c r="PSD810" s="546"/>
      <c r="PSE810" s="546"/>
      <c r="PSF810" s="546"/>
      <c r="PSG810" s="546"/>
      <c r="PSH810" s="546"/>
      <c r="PSI810" s="546"/>
      <c r="PSJ810" s="546"/>
      <c r="PSK810" s="546"/>
      <c r="PSL810" s="546"/>
      <c r="PSM810" s="546"/>
      <c r="PSN810" s="546"/>
      <c r="PSO810" s="89"/>
      <c r="PSP810" s="89"/>
      <c r="PSQ810" s="89"/>
      <c r="PSR810" s="89"/>
      <c r="PSS810" s="89"/>
      <c r="PST810" s="546"/>
      <c r="PSU810" s="546"/>
      <c r="PSV810" s="89"/>
      <c r="PSW810" s="89"/>
      <c r="PSX810" s="546"/>
      <c r="PSY810" s="546"/>
      <c r="PSZ810" s="89"/>
      <c r="PTA810" s="89"/>
      <c r="PTB810" s="546"/>
      <c r="PTC810" s="546"/>
      <c r="PTD810" s="546"/>
      <c r="PTE810" s="546"/>
      <c r="PTF810" s="546"/>
      <c r="PTG810" s="546"/>
      <c r="PTH810" s="546"/>
      <c r="PTI810" s="89"/>
      <c r="PTJ810" s="89"/>
      <c r="PTK810" s="546"/>
      <c r="PTL810" s="546"/>
      <c r="PTM810" s="89"/>
      <c r="PTN810" s="89"/>
      <c r="PTO810" s="546"/>
      <c r="PTP810" s="546"/>
      <c r="PTQ810" s="546"/>
      <c r="PTR810" s="546"/>
      <c r="PTS810" s="546"/>
      <c r="PTT810" s="204"/>
      <c r="PTU810" s="108"/>
      <c r="PTV810" s="546"/>
      <c r="PTW810" s="546"/>
      <c r="PTX810" s="546"/>
      <c r="PTY810" s="546"/>
      <c r="PTZ810" s="546"/>
      <c r="PUA810" s="546"/>
      <c r="PUB810" s="546"/>
      <c r="PUC810" s="169"/>
      <c r="PUD810" s="169"/>
      <c r="PUE810" s="169"/>
      <c r="PUF810" s="169"/>
      <c r="PUG810" s="169"/>
      <c r="PUH810" s="169"/>
      <c r="PUI810" s="169"/>
      <c r="PUJ810" s="169"/>
      <c r="PUK810" s="169"/>
      <c r="PUL810" s="169"/>
      <c r="PUM810" s="169"/>
      <c r="PUN810" s="169"/>
      <c r="PUO810" s="169"/>
      <c r="PUP810" s="169"/>
      <c r="PUQ810" s="169"/>
      <c r="PUR810" s="169"/>
      <c r="PUS810" s="169"/>
      <c r="PUT810" s="169"/>
      <c r="PUU810" s="169"/>
      <c r="PUV810" s="169"/>
      <c r="PUW810" s="169"/>
      <c r="PUX810" s="169"/>
      <c r="PUY810" s="169"/>
      <c r="PUZ810" s="169"/>
      <c r="PVA810" s="169"/>
      <c r="PVB810" s="169"/>
      <c r="PVC810" s="169"/>
      <c r="PVD810" s="169"/>
      <c r="PVE810" s="169"/>
      <c r="PVF810" s="169"/>
      <c r="PVG810" s="169"/>
      <c r="PVH810" s="169"/>
      <c r="PVI810" s="169"/>
      <c r="PVJ810" s="169"/>
      <c r="PVK810" s="169"/>
      <c r="PVL810" s="169"/>
      <c r="PVM810" s="169"/>
      <c r="PVN810" s="169"/>
      <c r="PVO810" s="169"/>
      <c r="PVP810" s="169"/>
      <c r="PVQ810" s="169"/>
      <c r="PVR810" s="169"/>
      <c r="PVS810" s="169"/>
      <c r="PVT810" s="169"/>
      <c r="PVU810" s="546"/>
      <c r="PVV810" s="546"/>
      <c r="PVW810" s="546"/>
      <c r="PVX810" s="546"/>
      <c r="PVY810" s="546"/>
      <c r="PVZ810" s="546"/>
      <c r="PWA810" s="546"/>
      <c r="PWB810" s="546"/>
      <c r="PWC810" s="546"/>
      <c r="PWD810" s="546"/>
      <c r="PWE810" s="546"/>
      <c r="PWF810" s="546"/>
      <c r="PWG810" s="546"/>
      <c r="PWH810" s="546"/>
      <c r="PWI810" s="546"/>
      <c r="PWJ810" s="546"/>
      <c r="PWK810" s="546"/>
      <c r="PWL810" s="546"/>
      <c r="PWM810" s="546"/>
      <c r="PWN810" s="546"/>
      <c r="PWO810" s="546"/>
      <c r="PWP810" s="546"/>
      <c r="PWQ810" s="546"/>
      <c r="PWR810" s="546"/>
      <c r="PWS810" s="89"/>
      <c r="PWT810" s="89"/>
      <c r="PWU810" s="89"/>
      <c r="PWV810" s="89"/>
      <c r="PWW810" s="89"/>
      <c r="PWX810" s="546"/>
      <c r="PWY810" s="546"/>
      <c r="PWZ810" s="89"/>
      <c r="PXA810" s="89"/>
      <c r="PXB810" s="546"/>
      <c r="PXC810" s="546"/>
      <c r="PXD810" s="89"/>
      <c r="PXE810" s="89"/>
      <c r="PXF810" s="546"/>
      <c r="PXG810" s="546"/>
      <c r="PXH810" s="546"/>
      <c r="PXI810" s="546"/>
      <c r="PXJ810" s="546"/>
      <c r="PXK810" s="546"/>
      <c r="PXL810" s="546"/>
      <c r="PXM810" s="89"/>
      <c r="PXN810" s="89"/>
      <c r="PXO810" s="546"/>
      <c r="PXP810" s="546"/>
      <c r="PXQ810" s="89"/>
      <c r="PXR810" s="89"/>
      <c r="PXS810" s="546"/>
      <c r="PXT810" s="546"/>
      <c r="PXU810" s="546"/>
      <c r="PXV810" s="546"/>
      <c r="PXW810" s="546"/>
      <c r="PXX810" s="204"/>
      <c r="PXY810" s="108"/>
      <c r="PXZ810" s="546"/>
      <c r="PYA810" s="546"/>
      <c r="PYB810" s="546"/>
      <c r="PYC810" s="546"/>
      <c r="PYD810" s="546"/>
      <c r="PYE810" s="546"/>
      <c r="PYF810" s="546"/>
      <c r="PYG810" s="169"/>
      <c r="PYH810" s="169"/>
      <c r="PYI810" s="169"/>
      <c r="PYJ810" s="169"/>
      <c r="PYK810" s="169"/>
      <c r="PYL810" s="169"/>
      <c r="PYM810" s="169"/>
      <c r="PYN810" s="169"/>
      <c r="PYO810" s="169"/>
      <c r="PYP810" s="169"/>
      <c r="PYQ810" s="169"/>
      <c r="PYR810" s="169"/>
      <c r="PYS810" s="169"/>
      <c r="PYT810" s="169"/>
      <c r="PYU810" s="169"/>
      <c r="PYV810" s="169"/>
      <c r="PYW810" s="169"/>
      <c r="PYX810" s="169"/>
      <c r="PYY810" s="169"/>
      <c r="PYZ810" s="169"/>
      <c r="PZA810" s="169"/>
      <c r="PZB810" s="169"/>
      <c r="PZC810" s="169"/>
      <c r="PZD810" s="169"/>
      <c r="PZE810" s="169"/>
      <c r="PZF810" s="169"/>
      <c r="PZG810" s="169"/>
      <c r="PZH810" s="169"/>
      <c r="PZI810" s="169"/>
      <c r="PZJ810" s="169"/>
      <c r="PZK810" s="169"/>
      <c r="PZL810" s="169"/>
      <c r="PZM810" s="169"/>
      <c r="PZN810" s="169"/>
      <c r="PZO810" s="169"/>
      <c r="PZP810" s="169"/>
      <c r="PZQ810" s="169"/>
      <c r="PZR810" s="169"/>
      <c r="PZS810" s="169"/>
      <c r="PZT810" s="169"/>
      <c r="PZU810" s="169"/>
      <c r="PZV810" s="169"/>
      <c r="PZW810" s="169"/>
      <c r="PZX810" s="169"/>
      <c r="PZY810" s="546"/>
      <c r="PZZ810" s="546"/>
      <c r="QAA810" s="546"/>
      <c r="QAB810" s="546"/>
      <c r="QAC810" s="546"/>
      <c r="QAD810" s="546"/>
      <c r="QAE810" s="546"/>
      <c r="QAF810" s="546"/>
      <c r="QAG810" s="546"/>
      <c r="QAH810" s="546"/>
      <c r="QAI810" s="546"/>
      <c r="QAJ810" s="546"/>
      <c r="QAK810" s="546"/>
      <c r="QAL810" s="546"/>
      <c r="QAM810" s="546"/>
      <c r="QAN810" s="546"/>
      <c r="QAO810" s="546"/>
      <c r="QAP810" s="546"/>
      <c r="QAQ810" s="546"/>
      <c r="QAR810" s="546"/>
      <c r="QAS810" s="546"/>
      <c r="QAT810" s="546"/>
      <c r="QAU810" s="546"/>
      <c r="QAV810" s="546"/>
      <c r="QAW810" s="89"/>
      <c r="QAX810" s="89"/>
      <c r="QAY810" s="89"/>
      <c r="QAZ810" s="89"/>
      <c r="QBA810" s="89"/>
      <c r="QBB810" s="546"/>
      <c r="QBC810" s="546"/>
      <c r="QBD810" s="89"/>
      <c r="QBE810" s="89"/>
      <c r="QBF810" s="546"/>
      <c r="QBG810" s="546"/>
      <c r="QBH810" s="89"/>
      <c r="QBI810" s="89"/>
      <c r="QBJ810" s="546"/>
      <c r="QBK810" s="546"/>
      <c r="QBL810" s="546"/>
      <c r="QBM810" s="546"/>
      <c r="QBN810" s="546"/>
      <c r="QBO810" s="546"/>
      <c r="QBP810" s="546"/>
      <c r="QBQ810" s="89"/>
      <c r="QBR810" s="89"/>
      <c r="QBS810" s="546"/>
      <c r="QBT810" s="546"/>
      <c r="QBU810" s="89"/>
      <c r="QBV810" s="89"/>
      <c r="QBW810" s="546"/>
      <c r="QBX810" s="546"/>
      <c r="QBY810" s="546"/>
      <c r="QBZ810" s="546"/>
      <c r="QCA810" s="546"/>
      <c r="QCB810" s="204"/>
      <c r="QCC810" s="108"/>
      <c r="QCD810" s="546"/>
      <c r="QCE810" s="546"/>
      <c r="QCF810" s="546"/>
      <c r="QCG810" s="546"/>
      <c r="QCH810" s="546"/>
      <c r="QCI810" s="546"/>
      <c r="QCJ810" s="546"/>
      <c r="QCK810" s="169"/>
      <c r="QCL810" s="169"/>
      <c r="QCM810" s="169"/>
      <c r="QCN810" s="169"/>
      <c r="QCO810" s="169"/>
      <c r="QCP810" s="169"/>
      <c r="QCQ810" s="169"/>
      <c r="QCR810" s="169"/>
      <c r="QCS810" s="169"/>
      <c r="QCT810" s="169"/>
      <c r="QCU810" s="169"/>
      <c r="QCV810" s="169"/>
      <c r="QCW810" s="169"/>
      <c r="QCX810" s="169"/>
      <c r="QCY810" s="169"/>
      <c r="QCZ810" s="169"/>
      <c r="QDA810" s="169"/>
      <c r="QDB810" s="169"/>
      <c r="QDC810" s="169"/>
      <c r="QDD810" s="169"/>
      <c r="QDE810" s="169"/>
      <c r="QDF810" s="169"/>
      <c r="QDG810" s="169"/>
      <c r="QDH810" s="169"/>
      <c r="QDI810" s="169"/>
      <c r="QDJ810" s="169"/>
      <c r="QDK810" s="169"/>
      <c r="QDL810" s="169"/>
      <c r="QDM810" s="169"/>
      <c r="QDN810" s="169"/>
      <c r="QDO810" s="169"/>
      <c r="QDP810" s="169"/>
      <c r="QDQ810" s="169"/>
      <c r="QDR810" s="169"/>
      <c r="QDS810" s="169"/>
      <c r="QDT810" s="169"/>
      <c r="QDU810" s="169"/>
      <c r="QDV810" s="169"/>
      <c r="QDW810" s="169"/>
      <c r="QDX810" s="169"/>
      <c r="QDY810" s="169"/>
      <c r="QDZ810" s="169"/>
      <c r="QEA810" s="169"/>
      <c r="QEB810" s="169"/>
      <c r="QEC810" s="546"/>
      <c r="QED810" s="546"/>
      <c r="QEE810" s="546"/>
      <c r="QEF810" s="546"/>
      <c r="QEG810" s="546"/>
      <c r="QEH810" s="546"/>
      <c r="QEI810" s="546"/>
      <c r="QEJ810" s="546"/>
      <c r="QEK810" s="546"/>
      <c r="QEL810" s="546"/>
      <c r="QEM810" s="546"/>
      <c r="QEN810" s="546"/>
      <c r="QEO810" s="546"/>
      <c r="QEP810" s="546"/>
      <c r="QEQ810" s="546"/>
      <c r="QER810" s="546"/>
      <c r="QES810" s="546"/>
      <c r="QET810" s="546"/>
      <c r="QEU810" s="546"/>
      <c r="QEV810" s="546"/>
      <c r="QEW810" s="546"/>
      <c r="QEX810" s="546"/>
      <c r="QEY810" s="546"/>
      <c r="QEZ810" s="546"/>
      <c r="QFA810" s="89"/>
      <c r="QFB810" s="89"/>
      <c r="QFC810" s="89"/>
      <c r="QFD810" s="89"/>
      <c r="QFE810" s="89"/>
      <c r="QFF810" s="546"/>
      <c r="QFG810" s="546"/>
      <c r="QFH810" s="89"/>
      <c r="QFI810" s="89"/>
      <c r="QFJ810" s="546"/>
      <c r="QFK810" s="546"/>
      <c r="QFL810" s="89"/>
      <c r="QFM810" s="89"/>
      <c r="QFN810" s="546"/>
      <c r="QFO810" s="546"/>
      <c r="QFP810" s="546"/>
      <c r="QFQ810" s="546"/>
      <c r="QFR810" s="546"/>
      <c r="QFS810" s="546"/>
      <c r="QFT810" s="546"/>
      <c r="QFU810" s="89"/>
      <c r="QFV810" s="89"/>
      <c r="QFW810" s="546"/>
      <c r="QFX810" s="546"/>
      <c r="QFY810" s="89"/>
      <c r="QFZ810" s="89"/>
      <c r="QGA810" s="546"/>
      <c r="QGB810" s="546"/>
      <c r="QGC810" s="546"/>
      <c r="QGD810" s="546"/>
      <c r="QGE810" s="546"/>
      <c r="QGF810" s="204"/>
      <c r="QGG810" s="108"/>
      <c r="QGH810" s="546"/>
      <c r="QGI810" s="546"/>
      <c r="QGJ810" s="546"/>
      <c r="QGK810" s="546"/>
      <c r="QGL810" s="546"/>
      <c r="QGM810" s="546"/>
      <c r="QGN810" s="546"/>
      <c r="QGO810" s="169"/>
      <c r="QGP810" s="169"/>
      <c r="QGQ810" s="169"/>
      <c r="QGR810" s="169"/>
      <c r="QGS810" s="169"/>
      <c r="QGT810" s="169"/>
      <c r="QGU810" s="169"/>
      <c r="QGV810" s="169"/>
      <c r="QGW810" s="169"/>
      <c r="QGX810" s="169"/>
      <c r="QGY810" s="169"/>
      <c r="QGZ810" s="169"/>
      <c r="QHA810" s="169"/>
      <c r="QHB810" s="169"/>
      <c r="QHC810" s="169"/>
      <c r="QHD810" s="169"/>
      <c r="QHE810" s="169"/>
      <c r="QHF810" s="169"/>
      <c r="QHG810" s="169"/>
      <c r="QHH810" s="169"/>
      <c r="QHI810" s="169"/>
      <c r="QHJ810" s="169"/>
      <c r="QHK810" s="169"/>
      <c r="QHL810" s="169"/>
      <c r="QHM810" s="169"/>
      <c r="QHN810" s="169"/>
      <c r="QHO810" s="169"/>
      <c r="QHP810" s="169"/>
      <c r="QHQ810" s="169"/>
      <c r="QHR810" s="169"/>
      <c r="QHS810" s="169"/>
      <c r="QHT810" s="169"/>
      <c r="QHU810" s="169"/>
      <c r="QHV810" s="169"/>
      <c r="QHW810" s="169"/>
      <c r="QHX810" s="169"/>
      <c r="QHY810" s="169"/>
      <c r="QHZ810" s="169"/>
      <c r="QIA810" s="169"/>
      <c r="QIB810" s="169"/>
      <c r="QIC810" s="169"/>
      <c r="QID810" s="169"/>
      <c r="QIE810" s="169"/>
      <c r="QIF810" s="169"/>
      <c r="QIG810" s="546"/>
      <c r="QIH810" s="546"/>
      <c r="QII810" s="546"/>
      <c r="QIJ810" s="546"/>
      <c r="QIK810" s="546"/>
      <c r="QIL810" s="546"/>
      <c r="QIM810" s="546"/>
      <c r="QIN810" s="546"/>
      <c r="QIO810" s="546"/>
      <c r="QIP810" s="546"/>
      <c r="QIQ810" s="546"/>
      <c r="QIR810" s="546"/>
      <c r="QIS810" s="546"/>
      <c r="QIT810" s="546"/>
      <c r="QIU810" s="546"/>
      <c r="QIV810" s="546"/>
      <c r="QIW810" s="546"/>
      <c r="QIX810" s="546"/>
      <c r="QIY810" s="546"/>
      <c r="QIZ810" s="546"/>
      <c r="QJA810" s="546"/>
      <c r="QJB810" s="546"/>
      <c r="QJC810" s="546"/>
      <c r="QJD810" s="546"/>
      <c r="QJE810" s="89"/>
      <c r="QJF810" s="89"/>
      <c r="QJG810" s="89"/>
      <c r="QJH810" s="89"/>
      <c r="QJI810" s="89"/>
      <c r="QJJ810" s="546"/>
      <c r="QJK810" s="546"/>
      <c r="QJL810" s="89"/>
      <c r="QJM810" s="89"/>
      <c r="QJN810" s="546"/>
      <c r="QJO810" s="546"/>
      <c r="QJP810" s="89"/>
      <c r="QJQ810" s="89"/>
      <c r="QJR810" s="546"/>
      <c r="QJS810" s="546"/>
      <c r="QJT810" s="546"/>
      <c r="QJU810" s="546"/>
      <c r="QJV810" s="546"/>
      <c r="QJW810" s="546"/>
      <c r="QJX810" s="546"/>
      <c r="QJY810" s="89"/>
      <c r="QJZ810" s="89"/>
      <c r="QKA810" s="546"/>
      <c r="QKB810" s="546"/>
      <c r="QKC810" s="89"/>
      <c r="QKD810" s="89"/>
      <c r="QKE810" s="546"/>
      <c r="QKF810" s="546"/>
      <c r="QKG810" s="546"/>
      <c r="QKH810" s="546"/>
      <c r="QKI810" s="546"/>
      <c r="QKJ810" s="204"/>
      <c r="QKK810" s="108"/>
      <c r="QKL810" s="546"/>
      <c r="QKM810" s="546"/>
      <c r="QKN810" s="546"/>
      <c r="QKO810" s="546"/>
      <c r="QKP810" s="546"/>
      <c r="QKQ810" s="546"/>
      <c r="QKR810" s="546"/>
      <c r="QKS810" s="169"/>
      <c r="QKT810" s="169"/>
      <c r="QKU810" s="169"/>
      <c r="QKV810" s="169"/>
      <c r="QKW810" s="169"/>
      <c r="QKX810" s="169"/>
      <c r="QKY810" s="169"/>
      <c r="QKZ810" s="169"/>
      <c r="QLA810" s="169"/>
      <c r="QLB810" s="169"/>
      <c r="QLC810" s="169"/>
      <c r="QLD810" s="169"/>
      <c r="QLE810" s="169"/>
      <c r="QLF810" s="169"/>
      <c r="QLG810" s="169"/>
      <c r="QLH810" s="169"/>
      <c r="QLI810" s="169"/>
      <c r="QLJ810" s="169"/>
      <c r="QLK810" s="169"/>
      <c r="QLL810" s="169"/>
      <c r="QLM810" s="169"/>
      <c r="QLN810" s="169"/>
      <c r="QLO810" s="169"/>
      <c r="QLP810" s="169"/>
      <c r="QLQ810" s="169"/>
      <c r="QLR810" s="169"/>
      <c r="QLS810" s="169"/>
      <c r="QLT810" s="169"/>
      <c r="QLU810" s="169"/>
      <c r="QLV810" s="169"/>
      <c r="QLW810" s="169"/>
      <c r="QLX810" s="169"/>
      <c r="QLY810" s="169"/>
      <c r="QLZ810" s="169"/>
      <c r="QMA810" s="169"/>
      <c r="QMB810" s="169"/>
      <c r="QMC810" s="169"/>
      <c r="QMD810" s="169"/>
      <c r="QME810" s="169"/>
      <c r="QMF810" s="169"/>
      <c r="QMG810" s="169"/>
      <c r="QMH810" s="169"/>
      <c r="QMI810" s="169"/>
      <c r="QMJ810" s="169"/>
      <c r="QMK810" s="546"/>
      <c r="QML810" s="546"/>
      <c r="QMM810" s="546"/>
      <c r="QMN810" s="546"/>
      <c r="QMO810" s="546"/>
      <c r="QMP810" s="546"/>
      <c r="QMQ810" s="546"/>
      <c r="QMR810" s="546"/>
      <c r="QMS810" s="546"/>
      <c r="QMT810" s="546"/>
      <c r="QMU810" s="546"/>
      <c r="QMV810" s="546"/>
      <c r="QMW810" s="546"/>
      <c r="QMX810" s="546"/>
      <c r="QMY810" s="546"/>
      <c r="QMZ810" s="546"/>
      <c r="QNA810" s="546"/>
      <c r="QNB810" s="546"/>
      <c r="QNC810" s="546"/>
      <c r="QND810" s="546"/>
      <c r="QNE810" s="546"/>
      <c r="QNF810" s="546"/>
      <c r="QNG810" s="546"/>
      <c r="QNH810" s="546"/>
      <c r="QNI810" s="89"/>
      <c r="QNJ810" s="89"/>
      <c r="QNK810" s="89"/>
      <c r="QNL810" s="89"/>
      <c r="QNM810" s="89"/>
      <c r="QNN810" s="546"/>
      <c r="QNO810" s="546"/>
      <c r="QNP810" s="89"/>
      <c r="QNQ810" s="89"/>
      <c r="QNR810" s="546"/>
      <c r="QNS810" s="546"/>
      <c r="QNT810" s="89"/>
      <c r="QNU810" s="89"/>
      <c r="QNV810" s="546"/>
      <c r="QNW810" s="546"/>
      <c r="QNX810" s="546"/>
      <c r="QNY810" s="546"/>
      <c r="QNZ810" s="546"/>
      <c r="QOA810" s="546"/>
      <c r="QOB810" s="546"/>
      <c r="QOC810" s="89"/>
      <c r="QOD810" s="89"/>
      <c r="QOE810" s="546"/>
      <c r="QOF810" s="546"/>
      <c r="QOG810" s="89"/>
      <c r="QOH810" s="89"/>
      <c r="QOI810" s="546"/>
      <c r="QOJ810" s="546"/>
      <c r="QOK810" s="546"/>
      <c r="QOL810" s="546"/>
      <c r="QOM810" s="546"/>
      <c r="QON810" s="204"/>
      <c r="QOO810" s="108"/>
      <c r="QOP810" s="546"/>
      <c r="QOQ810" s="546"/>
      <c r="QOR810" s="546"/>
      <c r="QOS810" s="546"/>
      <c r="QOT810" s="546"/>
      <c r="QOU810" s="546"/>
      <c r="QOV810" s="546"/>
      <c r="QOW810" s="169"/>
      <c r="QOX810" s="169"/>
      <c r="QOY810" s="169"/>
      <c r="QOZ810" s="169"/>
      <c r="QPA810" s="169"/>
      <c r="QPB810" s="169"/>
      <c r="QPC810" s="169"/>
      <c r="QPD810" s="169"/>
      <c r="QPE810" s="169"/>
      <c r="QPF810" s="169"/>
      <c r="QPG810" s="169"/>
      <c r="QPH810" s="169"/>
      <c r="QPI810" s="169"/>
      <c r="QPJ810" s="169"/>
      <c r="QPK810" s="169"/>
      <c r="QPL810" s="169"/>
      <c r="QPM810" s="169"/>
      <c r="QPN810" s="169"/>
      <c r="QPO810" s="169"/>
      <c r="QPP810" s="169"/>
      <c r="QPQ810" s="169"/>
      <c r="QPR810" s="169"/>
      <c r="QPS810" s="169"/>
      <c r="QPT810" s="169"/>
      <c r="QPU810" s="169"/>
      <c r="QPV810" s="169"/>
      <c r="QPW810" s="169"/>
      <c r="QPX810" s="169"/>
      <c r="QPY810" s="169"/>
      <c r="QPZ810" s="169"/>
      <c r="QQA810" s="169"/>
      <c r="QQB810" s="169"/>
      <c r="QQC810" s="169"/>
      <c r="QQD810" s="169"/>
      <c r="QQE810" s="169"/>
      <c r="QQF810" s="169"/>
      <c r="QQG810" s="169"/>
      <c r="QQH810" s="169"/>
      <c r="QQI810" s="169"/>
      <c r="QQJ810" s="169"/>
      <c r="QQK810" s="169"/>
      <c r="QQL810" s="169"/>
      <c r="QQM810" s="169"/>
      <c r="QQN810" s="169"/>
      <c r="QQO810" s="546"/>
      <c r="QQP810" s="546"/>
      <c r="QQQ810" s="546"/>
      <c r="QQR810" s="546"/>
      <c r="QQS810" s="546"/>
      <c r="QQT810" s="546"/>
      <c r="QQU810" s="546"/>
      <c r="QQV810" s="546"/>
      <c r="QQW810" s="546"/>
      <c r="QQX810" s="546"/>
      <c r="QQY810" s="546"/>
      <c r="QQZ810" s="546"/>
      <c r="QRA810" s="546"/>
      <c r="QRB810" s="546"/>
      <c r="QRC810" s="546"/>
      <c r="QRD810" s="546"/>
      <c r="QRE810" s="546"/>
      <c r="QRF810" s="546"/>
      <c r="QRG810" s="546"/>
      <c r="QRH810" s="546"/>
      <c r="QRI810" s="546"/>
      <c r="QRJ810" s="546"/>
      <c r="QRK810" s="546"/>
      <c r="QRL810" s="546"/>
      <c r="QRM810" s="89"/>
      <c r="QRN810" s="89"/>
      <c r="QRO810" s="89"/>
      <c r="QRP810" s="89"/>
      <c r="QRQ810" s="89"/>
      <c r="QRR810" s="546"/>
      <c r="QRS810" s="546"/>
      <c r="QRT810" s="89"/>
      <c r="QRU810" s="89"/>
      <c r="QRV810" s="546"/>
      <c r="QRW810" s="546"/>
      <c r="QRX810" s="89"/>
      <c r="QRY810" s="89"/>
      <c r="QRZ810" s="546"/>
      <c r="QSA810" s="546"/>
      <c r="QSB810" s="546"/>
      <c r="QSC810" s="546"/>
      <c r="QSD810" s="546"/>
      <c r="QSE810" s="546"/>
      <c r="QSF810" s="546"/>
      <c r="QSG810" s="89"/>
      <c r="QSH810" s="89"/>
      <c r="QSI810" s="546"/>
      <c r="QSJ810" s="546"/>
      <c r="QSK810" s="89"/>
      <c r="QSL810" s="89"/>
      <c r="QSM810" s="546"/>
      <c r="QSN810" s="546"/>
      <c r="QSO810" s="546"/>
      <c r="QSP810" s="546"/>
      <c r="QSQ810" s="546"/>
      <c r="QSR810" s="204"/>
      <c r="QSS810" s="108"/>
      <c r="QST810" s="546"/>
      <c r="QSU810" s="546"/>
      <c r="QSV810" s="546"/>
      <c r="QSW810" s="546"/>
      <c r="QSX810" s="546"/>
      <c r="QSY810" s="546"/>
      <c r="QSZ810" s="546"/>
      <c r="QTA810" s="169"/>
      <c r="QTB810" s="169"/>
      <c r="QTC810" s="169"/>
      <c r="QTD810" s="169"/>
      <c r="QTE810" s="169"/>
      <c r="QTF810" s="169"/>
      <c r="QTG810" s="169"/>
      <c r="QTH810" s="169"/>
      <c r="QTI810" s="169"/>
      <c r="QTJ810" s="169"/>
      <c r="QTK810" s="169"/>
      <c r="QTL810" s="169"/>
      <c r="QTM810" s="169"/>
      <c r="QTN810" s="169"/>
      <c r="QTO810" s="169"/>
      <c r="QTP810" s="169"/>
      <c r="QTQ810" s="169"/>
      <c r="QTR810" s="169"/>
      <c r="QTS810" s="169"/>
      <c r="QTT810" s="169"/>
      <c r="QTU810" s="169"/>
      <c r="QTV810" s="169"/>
      <c r="QTW810" s="169"/>
      <c r="QTX810" s="169"/>
      <c r="QTY810" s="169"/>
      <c r="QTZ810" s="169"/>
      <c r="QUA810" s="169"/>
      <c r="QUB810" s="169"/>
      <c r="QUC810" s="169"/>
      <c r="QUD810" s="169"/>
      <c r="QUE810" s="169"/>
      <c r="QUF810" s="169"/>
      <c r="QUG810" s="169"/>
      <c r="QUH810" s="169"/>
      <c r="QUI810" s="169"/>
      <c r="QUJ810" s="169"/>
      <c r="QUK810" s="169"/>
      <c r="QUL810" s="169"/>
      <c r="QUM810" s="169"/>
      <c r="QUN810" s="169"/>
      <c r="QUO810" s="169"/>
      <c r="QUP810" s="169"/>
      <c r="QUQ810" s="169"/>
      <c r="QUR810" s="169"/>
      <c r="QUS810" s="546"/>
      <c r="QUT810" s="546"/>
      <c r="QUU810" s="546"/>
      <c r="QUV810" s="546"/>
      <c r="QUW810" s="546"/>
      <c r="QUX810" s="546"/>
      <c r="QUY810" s="546"/>
      <c r="QUZ810" s="546"/>
      <c r="QVA810" s="546"/>
      <c r="QVB810" s="546"/>
      <c r="QVC810" s="546"/>
      <c r="QVD810" s="546"/>
      <c r="QVE810" s="546"/>
      <c r="QVF810" s="546"/>
      <c r="QVG810" s="546"/>
      <c r="QVH810" s="546"/>
      <c r="QVI810" s="546"/>
      <c r="QVJ810" s="546"/>
      <c r="QVK810" s="546"/>
      <c r="QVL810" s="546"/>
      <c r="QVM810" s="546"/>
      <c r="QVN810" s="546"/>
      <c r="QVO810" s="546"/>
      <c r="QVP810" s="546"/>
      <c r="QVQ810" s="89"/>
      <c r="QVR810" s="89"/>
      <c r="QVS810" s="89"/>
      <c r="QVT810" s="89"/>
      <c r="QVU810" s="89"/>
      <c r="QVV810" s="546"/>
      <c r="QVW810" s="546"/>
      <c r="QVX810" s="89"/>
      <c r="QVY810" s="89"/>
      <c r="QVZ810" s="546"/>
      <c r="QWA810" s="546"/>
      <c r="QWB810" s="89"/>
      <c r="QWC810" s="89"/>
      <c r="QWD810" s="546"/>
      <c r="QWE810" s="546"/>
      <c r="QWF810" s="546"/>
      <c r="QWG810" s="546"/>
      <c r="QWH810" s="546"/>
      <c r="QWI810" s="546"/>
      <c r="QWJ810" s="546"/>
      <c r="QWK810" s="89"/>
      <c r="QWL810" s="89"/>
      <c r="QWM810" s="546"/>
      <c r="QWN810" s="546"/>
      <c r="QWO810" s="89"/>
      <c r="QWP810" s="89"/>
      <c r="QWQ810" s="546"/>
      <c r="QWR810" s="546"/>
      <c r="QWS810" s="546"/>
      <c r="QWT810" s="546"/>
      <c r="QWU810" s="546"/>
      <c r="QWV810" s="204"/>
      <c r="QWW810" s="108"/>
      <c r="QWX810" s="546"/>
      <c r="QWY810" s="546"/>
      <c r="QWZ810" s="546"/>
      <c r="QXA810" s="546"/>
      <c r="QXB810" s="546"/>
      <c r="QXC810" s="546"/>
      <c r="QXD810" s="546"/>
      <c r="QXE810" s="169"/>
      <c r="QXF810" s="169"/>
      <c r="QXG810" s="169"/>
      <c r="QXH810" s="169"/>
      <c r="QXI810" s="169"/>
      <c r="QXJ810" s="169"/>
      <c r="QXK810" s="169"/>
      <c r="QXL810" s="169"/>
      <c r="QXM810" s="169"/>
      <c r="QXN810" s="169"/>
      <c r="QXO810" s="169"/>
      <c r="QXP810" s="169"/>
      <c r="QXQ810" s="169"/>
      <c r="QXR810" s="169"/>
      <c r="QXS810" s="169"/>
      <c r="QXT810" s="169"/>
      <c r="QXU810" s="169"/>
      <c r="QXV810" s="169"/>
      <c r="QXW810" s="169"/>
      <c r="QXX810" s="169"/>
      <c r="QXY810" s="169"/>
      <c r="QXZ810" s="169"/>
      <c r="QYA810" s="169"/>
      <c r="QYB810" s="169"/>
      <c r="QYC810" s="169"/>
      <c r="QYD810" s="169"/>
      <c r="QYE810" s="169"/>
      <c r="QYF810" s="169"/>
      <c r="QYG810" s="169"/>
      <c r="QYH810" s="169"/>
      <c r="QYI810" s="169"/>
      <c r="QYJ810" s="169"/>
      <c r="QYK810" s="169"/>
      <c r="QYL810" s="169"/>
      <c r="QYM810" s="169"/>
      <c r="QYN810" s="169"/>
      <c r="QYO810" s="169"/>
      <c r="QYP810" s="169"/>
      <c r="QYQ810" s="169"/>
      <c r="QYR810" s="169"/>
      <c r="QYS810" s="169"/>
      <c r="QYT810" s="169"/>
      <c r="QYU810" s="169"/>
      <c r="QYV810" s="169"/>
      <c r="QYW810" s="546"/>
      <c r="QYX810" s="546"/>
      <c r="QYY810" s="546"/>
      <c r="QYZ810" s="546"/>
      <c r="QZA810" s="546"/>
      <c r="QZB810" s="546"/>
      <c r="QZC810" s="546"/>
      <c r="QZD810" s="546"/>
      <c r="QZE810" s="546"/>
      <c r="QZF810" s="546"/>
      <c r="QZG810" s="546"/>
      <c r="QZH810" s="546"/>
      <c r="QZI810" s="546"/>
      <c r="QZJ810" s="546"/>
      <c r="QZK810" s="546"/>
      <c r="QZL810" s="546"/>
      <c r="QZM810" s="546"/>
      <c r="QZN810" s="546"/>
      <c r="QZO810" s="546"/>
      <c r="QZP810" s="546"/>
      <c r="QZQ810" s="546"/>
      <c r="QZR810" s="546"/>
      <c r="QZS810" s="546"/>
      <c r="QZT810" s="546"/>
      <c r="QZU810" s="89"/>
      <c r="QZV810" s="89"/>
      <c r="QZW810" s="89"/>
      <c r="QZX810" s="89"/>
      <c r="QZY810" s="89"/>
      <c r="QZZ810" s="546"/>
      <c r="RAA810" s="546"/>
      <c r="RAB810" s="89"/>
      <c r="RAC810" s="89"/>
      <c r="RAD810" s="546"/>
      <c r="RAE810" s="546"/>
      <c r="RAF810" s="89"/>
      <c r="RAG810" s="89"/>
      <c r="RAH810" s="546"/>
      <c r="RAI810" s="546"/>
      <c r="RAJ810" s="546"/>
      <c r="RAK810" s="546"/>
      <c r="RAL810" s="546"/>
      <c r="RAM810" s="546"/>
      <c r="RAN810" s="546"/>
      <c r="RAO810" s="89"/>
      <c r="RAP810" s="89"/>
      <c r="RAQ810" s="546"/>
      <c r="RAR810" s="546"/>
      <c r="RAS810" s="89"/>
      <c r="RAT810" s="89"/>
      <c r="RAU810" s="546"/>
      <c r="RAV810" s="546"/>
      <c r="RAW810" s="546"/>
      <c r="RAX810" s="546"/>
      <c r="RAY810" s="546"/>
      <c r="RAZ810" s="204"/>
      <c r="RBA810" s="108"/>
      <c r="RBB810" s="546"/>
      <c r="RBC810" s="546"/>
      <c r="RBD810" s="546"/>
      <c r="RBE810" s="546"/>
      <c r="RBF810" s="546"/>
      <c r="RBG810" s="546"/>
      <c r="RBH810" s="546"/>
      <c r="RBI810" s="169"/>
      <c r="RBJ810" s="169"/>
      <c r="RBK810" s="169"/>
      <c r="RBL810" s="169"/>
      <c r="RBM810" s="169"/>
      <c r="RBN810" s="169"/>
      <c r="RBO810" s="169"/>
      <c r="RBP810" s="169"/>
      <c r="RBQ810" s="169"/>
      <c r="RBR810" s="169"/>
      <c r="RBS810" s="169"/>
      <c r="RBT810" s="169"/>
      <c r="RBU810" s="169"/>
      <c r="RBV810" s="169"/>
      <c r="RBW810" s="169"/>
      <c r="RBX810" s="169"/>
      <c r="RBY810" s="169"/>
      <c r="RBZ810" s="169"/>
      <c r="RCA810" s="169"/>
      <c r="RCB810" s="169"/>
      <c r="RCC810" s="169"/>
      <c r="RCD810" s="169"/>
      <c r="RCE810" s="169"/>
      <c r="RCF810" s="169"/>
      <c r="RCG810" s="169"/>
      <c r="RCH810" s="169"/>
      <c r="RCI810" s="169"/>
      <c r="RCJ810" s="169"/>
      <c r="RCK810" s="169"/>
      <c r="RCL810" s="169"/>
      <c r="RCM810" s="169"/>
      <c r="RCN810" s="169"/>
      <c r="RCO810" s="169"/>
      <c r="RCP810" s="169"/>
      <c r="RCQ810" s="169"/>
      <c r="RCR810" s="169"/>
      <c r="RCS810" s="169"/>
      <c r="RCT810" s="169"/>
      <c r="RCU810" s="169"/>
      <c r="RCV810" s="169"/>
      <c r="RCW810" s="169"/>
      <c r="RCX810" s="169"/>
      <c r="RCY810" s="169"/>
      <c r="RCZ810" s="169"/>
      <c r="RDA810" s="546"/>
      <c r="RDB810" s="546"/>
      <c r="RDC810" s="546"/>
      <c r="RDD810" s="546"/>
      <c r="RDE810" s="546"/>
      <c r="RDF810" s="546"/>
      <c r="RDG810" s="546"/>
      <c r="RDH810" s="546"/>
      <c r="RDI810" s="546"/>
      <c r="RDJ810" s="546"/>
      <c r="RDK810" s="546"/>
      <c r="RDL810" s="546"/>
      <c r="RDM810" s="546"/>
      <c r="RDN810" s="546"/>
      <c r="RDO810" s="546"/>
      <c r="RDP810" s="546"/>
      <c r="RDQ810" s="546"/>
      <c r="RDR810" s="546"/>
      <c r="RDS810" s="546"/>
      <c r="RDT810" s="546"/>
      <c r="RDU810" s="546"/>
      <c r="RDV810" s="546"/>
      <c r="RDW810" s="546"/>
    </row>
    <row r="811" spans="1:12295" s="69" customFormat="1" ht="58.5" hidden="1" customHeight="1" x14ac:dyDescent="0.25">
      <c r="A811" s="397"/>
      <c r="B811" s="205" t="s">
        <v>34</v>
      </c>
      <c r="C811" s="120" t="s">
        <v>402</v>
      </c>
      <c r="D811" s="117">
        <f>H811</f>
        <v>24820</v>
      </c>
      <c r="E811" s="43"/>
      <c r="F811" s="43"/>
      <c r="G811" s="43"/>
      <c r="H811" s="117">
        <f>'[13]2025_2027'!$H$762</f>
        <v>24820</v>
      </c>
      <c r="I811" s="43"/>
      <c r="J811" s="112"/>
      <c r="K811" s="117">
        <f>S811</f>
        <v>5103.7836299999999</v>
      </c>
      <c r="L811" s="749">
        <f t="shared" si="1392"/>
        <v>0.20563189484286865</v>
      </c>
      <c r="M811" s="43"/>
      <c r="N811" s="41"/>
      <c r="O811" s="43"/>
      <c r="P811" s="41"/>
      <c r="Q811" s="43"/>
      <c r="R811" s="802">
        <f t="shared" si="1417"/>
        <v>0</v>
      </c>
      <c r="S811" s="117">
        <v>5103.7836299999999</v>
      </c>
      <c r="T811" s="117"/>
      <c r="U811" s="43"/>
      <c r="V811" s="106">
        <f t="shared" si="1411"/>
        <v>0</v>
      </c>
      <c r="W811" s="43"/>
      <c r="X811" s="43"/>
      <c r="Y811" s="43"/>
      <c r="Z811" s="117">
        <f t="shared" si="1412"/>
        <v>24820</v>
      </c>
      <c r="AA811" s="43">
        <f t="shared" si="1472"/>
        <v>0</v>
      </c>
      <c r="AB811" s="117">
        <f t="shared" si="1473"/>
        <v>24820</v>
      </c>
      <c r="AC811" s="43">
        <f t="shared" si="1473"/>
        <v>0</v>
      </c>
      <c r="AD811" s="41"/>
      <c r="AE811" s="117">
        <f>AM811</f>
        <v>0</v>
      </c>
      <c r="AF811" s="749">
        <f t="shared" si="1395"/>
        <v>0</v>
      </c>
      <c r="AG811" s="43"/>
      <c r="AH811" s="749"/>
      <c r="AI811" s="43"/>
      <c r="AJ811" s="41"/>
      <c r="AK811" s="43"/>
      <c r="AL811" s="41"/>
      <c r="AM811" s="117"/>
      <c r="AN811" s="117"/>
      <c r="AO811" s="43"/>
      <c r="AP811" s="117">
        <v>0</v>
      </c>
      <c r="AQ811" s="117"/>
      <c r="AR811" s="117">
        <f>AZ811</f>
        <v>0</v>
      </c>
      <c r="AS811" s="749">
        <f t="shared" si="1398"/>
        <v>0</v>
      </c>
      <c r="AT811" s="43"/>
      <c r="AU811" s="749"/>
      <c r="AV811" s="43"/>
      <c r="AW811" s="749"/>
      <c r="AX811" s="43"/>
      <c r="AY811" s="749"/>
      <c r="AZ811" s="117"/>
      <c r="BA811" s="749">
        <f t="shared" si="1451"/>
        <v>0</v>
      </c>
      <c r="BB811" s="43"/>
      <c r="BC811" s="117">
        <f t="shared" si="1452"/>
        <v>0</v>
      </c>
      <c r="BD811" s="43">
        <f t="shared" si="1453"/>
        <v>0</v>
      </c>
      <c r="BE811" s="117">
        <f>BH811</f>
        <v>0</v>
      </c>
      <c r="BF811" s="43"/>
      <c r="BG811" s="43"/>
      <c r="BH811" s="117">
        <f>AM811</f>
        <v>0</v>
      </c>
      <c r="BI811" s="43"/>
      <c r="BJ811" s="117">
        <f t="shared" si="1457"/>
        <v>0</v>
      </c>
      <c r="BK811" s="43"/>
      <c r="BL811" s="117"/>
      <c r="BM811" s="43"/>
      <c r="BN811" s="117">
        <f t="shared" si="1458"/>
        <v>0</v>
      </c>
      <c r="BO811" s="117"/>
      <c r="BP811" s="43"/>
      <c r="BQ811" s="43"/>
      <c r="BR811" s="117">
        <f>AM811</f>
        <v>0</v>
      </c>
      <c r="BS811" s="43"/>
      <c r="BT811" s="117"/>
      <c r="BU811" s="117">
        <f>BY811</f>
        <v>0</v>
      </c>
      <c r="BV811" s="43"/>
      <c r="BW811" s="43"/>
      <c r="BX811" s="43"/>
      <c r="BY811" s="172">
        <f>BR811</f>
        <v>0</v>
      </c>
      <c r="BZ811" s="43"/>
      <c r="CE811" s="749"/>
    </row>
    <row r="812" spans="1:12295" s="69" customFormat="1" ht="99.75" hidden="1" customHeight="1" x14ac:dyDescent="0.25">
      <c r="A812" s="397"/>
      <c r="B812" s="205" t="s">
        <v>63</v>
      </c>
      <c r="C812" s="120" t="s">
        <v>403</v>
      </c>
      <c r="D812" s="117">
        <f t="shared" ref="D812:D821" si="1474">H812</f>
        <v>649286.69999999995</v>
      </c>
      <c r="E812" s="43"/>
      <c r="F812" s="43"/>
      <c r="G812" s="43"/>
      <c r="H812" s="117">
        <v>649286.69999999995</v>
      </c>
      <c r="I812" s="43"/>
      <c r="J812" s="112"/>
      <c r="K812" s="117">
        <f t="shared" ref="K812:K821" si="1475">S812</f>
        <v>149275.56870999999</v>
      </c>
      <c r="L812" s="749">
        <f t="shared" si="1392"/>
        <v>0.22990701751629905</v>
      </c>
      <c r="M812" s="43"/>
      <c r="N812" s="41"/>
      <c r="O812" s="43"/>
      <c r="P812" s="41"/>
      <c r="Q812" s="43"/>
      <c r="R812" s="802">
        <f t="shared" si="1417"/>
        <v>0</v>
      </c>
      <c r="S812" s="117">
        <v>149275.56870999999</v>
      </c>
      <c r="T812" s="117"/>
      <c r="U812" s="43"/>
      <c r="V812" s="106">
        <f t="shared" si="1411"/>
        <v>0</v>
      </c>
      <c r="W812" s="43"/>
      <c r="X812" s="43"/>
      <c r="Y812" s="43"/>
      <c r="Z812" s="117">
        <f t="shared" si="1412"/>
        <v>649286.69999999995</v>
      </c>
      <c r="AA812" s="43">
        <f t="shared" si="1472"/>
        <v>0</v>
      </c>
      <c r="AB812" s="117">
        <f t="shared" si="1473"/>
        <v>649286.69999999995</v>
      </c>
      <c r="AC812" s="43">
        <f t="shared" si="1473"/>
        <v>0</v>
      </c>
      <c r="AD812" s="41"/>
      <c r="AE812" s="117">
        <f t="shared" ref="AE812:AE821" si="1476">AM812</f>
        <v>0</v>
      </c>
      <c r="AF812" s="749">
        <f t="shared" si="1395"/>
        <v>0</v>
      </c>
      <c r="AG812" s="43"/>
      <c r="AH812" s="749"/>
      <c r="AI812" s="43"/>
      <c r="AJ812" s="41"/>
      <c r="AK812" s="43"/>
      <c r="AL812" s="41"/>
      <c r="AM812" s="117"/>
      <c r="AN812" s="117"/>
      <c r="AO812" s="43"/>
      <c r="AP812" s="117">
        <v>0</v>
      </c>
      <c r="AQ812" s="117"/>
      <c r="AR812" s="117">
        <f t="shared" ref="AR812:AR821" si="1477">AZ812</f>
        <v>0</v>
      </c>
      <c r="AS812" s="749">
        <f t="shared" si="1398"/>
        <v>0</v>
      </c>
      <c r="AT812" s="43"/>
      <c r="AU812" s="749"/>
      <c r="AV812" s="43"/>
      <c r="AW812" s="749"/>
      <c r="AX812" s="43"/>
      <c r="AY812" s="749"/>
      <c r="AZ812" s="117"/>
      <c r="BA812" s="749">
        <f t="shared" si="1451"/>
        <v>0</v>
      </c>
      <c r="BB812" s="43"/>
      <c r="BC812" s="117">
        <f t="shared" si="1452"/>
        <v>0</v>
      </c>
      <c r="BD812" s="43">
        <f t="shared" si="1453"/>
        <v>0</v>
      </c>
      <c r="BE812" s="117">
        <f t="shared" ref="BE812:BE820" si="1478">BH812</f>
        <v>0</v>
      </c>
      <c r="BF812" s="43"/>
      <c r="BG812" s="43"/>
      <c r="BH812" s="117">
        <f>AM812</f>
        <v>0</v>
      </c>
      <c r="BI812" s="43"/>
      <c r="BJ812" s="117">
        <f t="shared" si="1457"/>
        <v>0</v>
      </c>
      <c r="BK812" s="43"/>
      <c r="BL812" s="117"/>
      <c r="BM812" s="43"/>
      <c r="BN812" s="117">
        <f t="shared" si="1458"/>
        <v>0</v>
      </c>
      <c r="BO812" s="117"/>
      <c r="BP812" s="43"/>
      <c r="BQ812" s="43"/>
      <c r="BR812" s="117">
        <f t="shared" ref="BR812:BR821" si="1479">AM812</f>
        <v>0</v>
      </c>
      <c r="BS812" s="43"/>
      <c r="BT812" s="117"/>
      <c r="BU812" s="117">
        <f t="shared" ref="BU812:BU821" si="1480">BY812</f>
        <v>0</v>
      </c>
      <c r="BV812" s="43"/>
      <c r="BW812" s="43"/>
      <c r="BX812" s="43"/>
      <c r="BY812" s="172">
        <f t="shared" ref="BY812:BY821" si="1481">BR812</f>
        <v>0</v>
      </c>
      <c r="BZ812" s="43"/>
      <c r="CE812" s="749"/>
    </row>
    <row r="813" spans="1:12295" s="69" customFormat="1" ht="106.5" hidden="1" customHeight="1" x14ac:dyDescent="0.25">
      <c r="B813" s="205" t="s">
        <v>7</v>
      </c>
      <c r="C813" s="120" t="s">
        <v>404</v>
      </c>
      <c r="D813" s="117">
        <f t="shared" si="1474"/>
        <v>488745</v>
      </c>
      <c r="E813" s="43"/>
      <c r="F813" s="43"/>
      <c r="G813" s="43"/>
      <c r="H813" s="117">
        <f>'[13]2025_2027'!$H$764</f>
        <v>488745</v>
      </c>
      <c r="I813" s="43"/>
      <c r="J813" s="112"/>
      <c r="K813" s="117">
        <f t="shared" si="1475"/>
        <v>94348.751210000002</v>
      </c>
      <c r="L813" s="749">
        <f t="shared" si="1392"/>
        <v>0.19304289805522307</v>
      </c>
      <c r="M813" s="43"/>
      <c r="N813" s="41"/>
      <c r="O813" s="43"/>
      <c r="P813" s="41"/>
      <c r="Q813" s="43"/>
      <c r="R813" s="802">
        <f t="shared" si="1417"/>
        <v>0</v>
      </c>
      <c r="S813" s="117">
        <v>94348.751210000002</v>
      </c>
      <c r="T813" s="117"/>
      <c r="U813" s="43"/>
      <c r="V813" s="106">
        <f t="shared" si="1411"/>
        <v>0</v>
      </c>
      <c r="W813" s="43"/>
      <c r="X813" s="43"/>
      <c r="Y813" s="43"/>
      <c r="Z813" s="117">
        <f t="shared" si="1412"/>
        <v>488745</v>
      </c>
      <c r="AA813" s="43">
        <f t="shared" si="1472"/>
        <v>0</v>
      </c>
      <c r="AB813" s="117">
        <f t="shared" si="1473"/>
        <v>488745</v>
      </c>
      <c r="AC813" s="43">
        <f t="shared" si="1473"/>
        <v>0</v>
      </c>
      <c r="AD813" s="41"/>
      <c r="AE813" s="117">
        <f t="shared" si="1476"/>
        <v>0</v>
      </c>
      <c r="AF813" s="749">
        <f t="shared" si="1395"/>
        <v>0</v>
      </c>
      <c r="AG813" s="43"/>
      <c r="AH813" s="749"/>
      <c r="AI813" s="43"/>
      <c r="AJ813" s="41"/>
      <c r="AK813" s="43"/>
      <c r="AL813" s="41"/>
      <c r="AM813" s="117"/>
      <c r="AN813" s="117"/>
      <c r="AO813" s="43"/>
      <c r="AP813" s="117">
        <v>0</v>
      </c>
      <c r="AQ813" s="117"/>
      <c r="AR813" s="117">
        <f t="shared" si="1477"/>
        <v>0</v>
      </c>
      <c r="AS813" s="749">
        <f t="shared" si="1398"/>
        <v>0</v>
      </c>
      <c r="AT813" s="43"/>
      <c r="AU813" s="749"/>
      <c r="AV813" s="43"/>
      <c r="AW813" s="749"/>
      <c r="AX813" s="43"/>
      <c r="AY813" s="749"/>
      <c r="AZ813" s="117"/>
      <c r="BA813" s="749">
        <f t="shared" si="1451"/>
        <v>0</v>
      </c>
      <c r="BB813" s="43"/>
      <c r="BC813" s="117">
        <f t="shared" si="1452"/>
        <v>0</v>
      </c>
      <c r="BD813" s="43">
        <f t="shared" si="1453"/>
        <v>0</v>
      </c>
      <c r="BE813" s="117">
        <f t="shared" si="1478"/>
        <v>0</v>
      </c>
      <c r="BF813" s="43"/>
      <c r="BG813" s="43"/>
      <c r="BH813" s="117">
        <f>AM813</f>
        <v>0</v>
      </c>
      <c r="BI813" s="43"/>
      <c r="BJ813" s="117">
        <f t="shared" si="1457"/>
        <v>0</v>
      </c>
      <c r="BK813" s="43"/>
      <c r="BL813" s="117"/>
      <c r="BM813" s="43"/>
      <c r="BN813" s="117">
        <f t="shared" si="1458"/>
        <v>0</v>
      </c>
      <c r="BO813" s="117"/>
      <c r="BP813" s="43"/>
      <c r="BQ813" s="43"/>
      <c r="BR813" s="117">
        <f t="shared" si="1479"/>
        <v>0</v>
      </c>
      <c r="BS813" s="43"/>
      <c r="BT813" s="117"/>
      <c r="BU813" s="117">
        <f t="shared" si="1480"/>
        <v>0</v>
      </c>
      <c r="BV813" s="43"/>
      <c r="BW813" s="43"/>
      <c r="BX813" s="43"/>
      <c r="BY813" s="172">
        <f t="shared" si="1481"/>
        <v>0</v>
      </c>
      <c r="BZ813" s="43"/>
      <c r="CE813" s="749"/>
    </row>
    <row r="814" spans="1:12295" s="69" customFormat="1" ht="85.5" hidden="1" customHeight="1" x14ac:dyDescent="0.25">
      <c r="B814" s="205" t="s">
        <v>8</v>
      </c>
      <c r="C814" s="120" t="s">
        <v>405</v>
      </c>
      <c r="D814" s="117">
        <f t="shared" si="1474"/>
        <v>278186.09600000002</v>
      </c>
      <c r="E814" s="117"/>
      <c r="F814" s="117"/>
      <c r="G814" s="117"/>
      <c r="H814" s="117">
        <f>'[13]2025_2027'!$H$765</f>
        <v>278186.09600000002</v>
      </c>
      <c r="I814" s="117"/>
      <c r="J814" s="117">
        <f>K814-H814</f>
        <v>-88598.04800000001</v>
      </c>
      <c r="K814" s="117">
        <f t="shared" si="1475"/>
        <v>189588.04800000001</v>
      </c>
      <c r="L814" s="749">
        <f t="shared" si="1392"/>
        <v>0.68151518255606847</v>
      </c>
      <c r="M814" s="117"/>
      <c r="N814" s="117"/>
      <c r="O814" s="117"/>
      <c r="P814" s="117"/>
      <c r="Q814" s="117"/>
      <c r="R814" s="802">
        <f t="shared" si="1417"/>
        <v>0</v>
      </c>
      <c r="S814" s="117">
        <v>189588.04800000001</v>
      </c>
      <c r="T814" s="117"/>
      <c r="U814" s="117"/>
      <c r="V814" s="106">
        <f t="shared" si="1411"/>
        <v>0</v>
      </c>
      <c r="W814" s="117"/>
      <c r="X814" s="117"/>
      <c r="Y814" s="117"/>
      <c r="Z814" s="117">
        <f t="shared" si="1412"/>
        <v>278186.09600000002</v>
      </c>
      <c r="AA814" s="117">
        <f t="shared" si="1472"/>
        <v>0</v>
      </c>
      <c r="AB814" s="117">
        <f t="shared" si="1473"/>
        <v>278186.09600000002</v>
      </c>
      <c r="AC814" s="117">
        <f t="shared" si="1473"/>
        <v>0</v>
      </c>
      <c r="AD814" s="117"/>
      <c r="AE814" s="117">
        <f t="shared" si="1476"/>
        <v>0</v>
      </c>
      <c r="AF814" s="749">
        <f t="shared" si="1395"/>
        <v>0</v>
      </c>
      <c r="AG814" s="117"/>
      <c r="AH814" s="749"/>
      <c r="AI814" s="117"/>
      <c r="AJ814" s="117"/>
      <c r="AK814" s="117"/>
      <c r="AL814" s="117"/>
      <c r="AM814" s="117"/>
      <c r="AN814" s="117"/>
      <c r="AO814" s="43"/>
      <c r="AP814" s="117">
        <f>AR814-AM814</f>
        <v>0</v>
      </c>
      <c r="AQ814" s="117"/>
      <c r="AR814" s="117">
        <f t="shared" si="1477"/>
        <v>0</v>
      </c>
      <c r="AS814" s="749">
        <f t="shared" si="1398"/>
        <v>0</v>
      </c>
      <c r="AT814" s="117"/>
      <c r="AU814" s="749"/>
      <c r="AV814" s="117"/>
      <c r="AW814" s="749"/>
      <c r="AX814" s="117"/>
      <c r="AY814" s="749"/>
      <c r="AZ814" s="117"/>
      <c r="BA814" s="749">
        <f t="shared" si="1451"/>
        <v>0</v>
      </c>
      <c r="BB814" s="43"/>
      <c r="BC814" s="117">
        <f t="shared" si="1452"/>
        <v>0</v>
      </c>
      <c r="BD814" s="43">
        <f t="shared" si="1453"/>
        <v>0</v>
      </c>
      <c r="BE814" s="117">
        <f t="shared" si="1478"/>
        <v>155965.72670999999</v>
      </c>
      <c r="BF814" s="117"/>
      <c r="BG814" s="117"/>
      <c r="BH814" s="117">
        <v>155965.72670999999</v>
      </c>
      <c r="BI814" s="43"/>
      <c r="BJ814" s="117">
        <f t="shared" si="1457"/>
        <v>0</v>
      </c>
      <c r="BK814" s="117"/>
      <c r="BL814" s="117"/>
      <c r="BM814" s="43"/>
      <c r="BN814" s="117">
        <f t="shared" si="1458"/>
        <v>0</v>
      </c>
      <c r="BO814" s="117"/>
      <c r="BP814" s="117"/>
      <c r="BQ814" s="117"/>
      <c r="BR814" s="117">
        <f t="shared" si="1479"/>
        <v>0</v>
      </c>
      <c r="BS814" s="43"/>
      <c r="BT814" s="117">
        <f>BU814-BR814</f>
        <v>0</v>
      </c>
      <c r="BU814" s="117">
        <f t="shared" si="1480"/>
        <v>0</v>
      </c>
      <c r="BV814" s="117"/>
      <c r="BW814" s="117"/>
      <c r="BX814" s="117"/>
      <c r="BY814" s="172">
        <v>0</v>
      </c>
      <c r="BZ814" s="43"/>
      <c r="CE814" s="749"/>
    </row>
    <row r="815" spans="1:12295" s="69" customFormat="1" ht="91.5" hidden="1" customHeight="1" x14ac:dyDescent="0.25">
      <c r="A815" s="205"/>
      <c r="B815" s="205" t="s">
        <v>10</v>
      </c>
      <c r="C815" s="120" t="s">
        <v>272</v>
      </c>
      <c r="D815" s="117">
        <f t="shared" si="1474"/>
        <v>0.5</v>
      </c>
      <c r="E815" s="43"/>
      <c r="F815" s="43"/>
      <c r="G815" s="43"/>
      <c r="H815" s="117">
        <f>'[13]2025_2027'!$H$766</f>
        <v>0.5</v>
      </c>
      <c r="I815" s="43"/>
      <c r="J815" s="112"/>
      <c r="K815" s="117">
        <f t="shared" si="1475"/>
        <v>0</v>
      </c>
      <c r="L815" s="749">
        <f t="shared" si="1392"/>
        <v>0</v>
      </c>
      <c r="M815" s="43"/>
      <c r="N815" s="41"/>
      <c r="O815" s="43"/>
      <c r="P815" s="41"/>
      <c r="Q815" s="43"/>
      <c r="R815" s="802">
        <f t="shared" si="1417"/>
        <v>0</v>
      </c>
      <c r="S815" s="117">
        <v>0</v>
      </c>
      <c r="T815" s="117"/>
      <c r="U815" s="43"/>
      <c r="V815" s="106">
        <f t="shared" si="1411"/>
        <v>0</v>
      </c>
      <c r="W815" s="43"/>
      <c r="X815" s="43"/>
      <c r="Y815" s="43"/>
      <c r="Z815" s="117">
        <f t="shared" si="1412"/>
        <v>0.5</v>
      </c>
      <c r="AA815" s="43">
        <f t="shared" si="1472"/>
        <v>0</v>
      </c>
      <c r="AB815" s="117">
        <f t="shared" si="1473"/>
        <v>0.5</v>
      </c>
      <c r="AC815" s="43">
        <f t="shared" si="1473"/>
        <v>0</v>
      </c>
      <c r="AD815" s="41"/>
      <c r="AE815" s="117">
        <f t="shared" si="1476"/>
        <v>0</v>
      </c>
      <c r="AF815" s="749">
        <f t="shared" si="1395"/>
        <v>0</v>
      </c>
      <c r="AG815" s="43"/>
      <c r="AH815" s="749"/>
      <c r="AI815" s="43"/>
      <c r="AJ815" s="41"/>
      <c r="AK815" s="43"/>
      <c r="AL815" s="41"/>
      <c r="AM815" s="117"/>
      <c r="AN815" s="117"/>
      <c r="AO815" s="43"/>
      <c r="AP815" s="117">
        <v>0</v>
      </c>
      <c r="AQ815" s="117"/>
      <c r="AR815" s="117">
        <f t="shared" si="1477"/>
        <v>0</v>
      </c>
      <c r="AS815" s="749">
        <f t="shared" si="1398"/>
        <v>0</v>
      </c>
      <c r="AT815" s="43"/>
      <c r="AU815" s="749"/>
      <c r="AV815" s="43"/>
      <c r="AW815" s="749"/>
      <c r="AX815" s="43"/>
      <c r="AY815" s="749"/>
      <c r="AZ815" s="117"/>
      <c r="BA815" s="749">
        <f t="shared" si="1451"/>
        <v>0</v>
      </c>
      <c r="BB815" s="43"/>
      <c r="BC815" s="117">
        <f t="shared" si="1452"/>
        <v>0</v>
      </c>
      <c r="BD815" s="43">
        <f t="shared" si="1453"/>
        <v>0</v>
      </c>
      <c r="BE815" s="117">
        <f t="shared" si="1478"/>
        <v>1.5</v>
      </c>
      <c r="BF815" s="43"/>
      <c r="BG815" s="43"/>
      <c r="BH815" s="117">
        <v>1.5</v>
      </c>
      <c r="BI815" s="43"/>
      <c r="BJ815" s="117">
        <f t="shared" si="1457"/>
        <v>0</v>
      </c>
      <c r="BK815" s="43"/>
      <c r="BL815" s="117"/>
      <c r="BM815" s="43"/>
      <c r="BN815" s="117">
        <f t="shared" si="1458"/>
        <v>0</v>
      </c>
      <c r="BO815" s="117"/>
      <c r="BP815" s="43"/>
      <c r="BQ815" s="43"/>
      <c r="BR815" s="117">
        <f t="shared" si="1479"/>
        <v>0</v>
      </c>
      <c r="BS815" s="43"/>
      <c r="BT815" s="117"/>
      <c r="BU815" s="117">
        <f t="shared" si="1480"/>
        <v>0</v>
      </c>
      <c r="BV815" s="43"/>
      <c r="BW815" s="43"/>
      <c r="BX815" s="43"/>
      <c r="BY815" s="172">
        <f t="shared" si="1481"/>
        <v>0</v>
      </c>
      <c r="BZ815" s="43"/>
      <c r="CE815" s="749"/>
    </row>
    <row r="816" spans="1:12295" s="69" customFormat="1" ht="84" hidden="1" customHeight="1" x14ac:dyDescent="0.25">
      <c r="A816" s="205"/>
      <c r="B816" s="205" t="s">
        <v>11</v>
      </c>
      <c r="C816" s="120" t="s">
        <v>406</v>
      </c>
      <c r="D816" s="117">
        <f t="shared" si="1474"/>
        <v>27.6</v>
      </c>
      <c r="E816" s="43"/>
      <c r="F816" s="43"/>
      <c r="G816" s="43"/>
      <c r="H816" s="117">
        <f>'[13]2025_2027'!$H$767</f>
        <v>27.6</v>
      </c>
      <c r="I816" s="43"/>
      <c r="J816" s="112"/>
      <c r="K816" s="117">
        <f t="shared" si="1475"/>
        <v>7.1280000000000001</v>
      </c>
      <c r="L816" s="749">
        <f t="shared" si="1392"/>
        <v>0.25826086956521738</v>
      </c>
      <c r="M816" s="43"/>
      <c r="N816" s="41"/>
      <c r="O816" s="43"/>
      <c r="P816" s="41"/>
      <c r="Q816" s="43"/>
      <c r="R816" s="802">
        <f t="shared" si="1417"/>
        <v>0</v>
      </c>
      <c r="S816" s="117">
        <v>7.1280000000000001</v>
      </c>
      <c r="T816" s="117"/>
      <c r="U816" s="43"/>
      <c r="V816" s="106">
        <f t="shared" si="1411"/>
        <v>0</v>
      </c>
      <c r="W816" s="43"/>
      <c r="X816" s="43"/>
      <c r="Y816" s="43"/>
      <c r="Z816" s="117">
        <f t="shared" si="1412"/>
        <v>27.6</v>
      </c>
      <c r="AA816" s="43">
        <f t="shared" si="1472"/>
        <v>0</v>
      </c>
      <c r="AB816" s="117">
        <f t="shared" si="1473"/>
        <v>27.6</v>
      </c>
      <c r="AC816" s="43">
        <f t="shared" si="1473"/>
        <v>0</v>
      </c>
      <c r="AD816" s="41"/>
      <c r="AE816" s="117">
        <f t="shared" si="1476"/>
        <v>0</v>
      </c>
      <c r="AF816" s="749">
        <f t="shared" si="1395"/>
        <v>0</v>
      </c>
      <c r="AG816" s="43"/>
      <c r="AH816" s="749"/>
      <c r="AI816" s="43"/>
      <c r="AJ816" s="41"/>
      <c r="AK816" s="43"/>
      <c r="AL816" s="41"/>
      <c r="AM816" s="117"/>
      <c r="AN816" s="117"/>
      <c r="AO816" s="43"/>
      <c r="AP816" s="117">
        <v>0</v>
      </c>
      <c r="AQ816" s="117"/>
      <c r="AR816" s="117">
        <f t="shared" si="1477"/>
        <v>0</v>
      </c>
      <c r="AS816" s="749">
        <f t="shared" si="1398"/>
        <v>0</v>
      </c>
      <c r="AT816" s="43"/>
      <c r="AU816" s="749"/>
      <c r="AV816" s="43"/>
      <c r="AW816" s="749"/>
      <c r="AX816" s="43"/>
      <c r="AY816" s="749"/>
      <c r="AZ816" s="117"/>
      <c r="BA816" s="749">
        <f t="shared" si="1451"/>
        <v>0</v>
      </c>
      <c r="BB816" s="43"/>
      <c r="BC816" s="117">
        <f t="shared" si="1452"/>
        <v>0</v>
      </c>
      <c r="BD816" s="43">
        <f t="shared" si="1453"/>
        <v>0</v>
      </c>
      <c r="BE816" s="117">
        <f t="shared" si="1478"/>
        <v>0</v>
      </c>
      <c r="BF816" s="43"/>
      <c r="BG816" s="43"/>
      <c r="BH816" s="117">
        <f t="shared" ref="BH816:BH821" si="1482">AM816</f>
        <v>0</v>
      </c>
      <c r="BI816" s="43"/>
      <c r="BJ816" s="117">
        <f t="shared" si="1457"/>
        <v>0</v>
      </c>
      <c r="BK816" s="43"/>
      <c r="BL816" s="117"/>
      <c r="BM816" s="43"/>
      <c r="BN816" s="117">
        <f t="shared" si="1458"/>
        <v>0</v>
      </c>
      <c r="BO816" s="117"/>
      <c r="BP816" s="43"/>
      <c r="BQ816" s="43"/>
      <c r="BR816" s="117">
        <f t="shared" si="1479"/>
        <v>0</v>
      </c>
      <c r="BS816" s="43"/>
      <c r="BT816" s="117"/>
      <c r="BU816" s="117">
        <f t="shared" si="1480"/>
        <v>0</v>
      </c>
      <c r="BV816" s="43"/>
      <c r="BW816" s="43"/>
      <c r="BX816" s="43"/>
      <c r="BY816" s="172">
        <f t="shared" si="1481"/>
        <v>0</v>
      </c>
      <c r="BZ816" s="43"/>
      <c r="CE816" s="749"/>
    </row>
    <row r="817" spans="1:83" s="69" customFormat="1" ht="59.25" hidden="1" customHeight="1" x14ac:dyDescent="0.25">
      <c r="A817" s="205"/>
      <c r="B817" s="205" t="s">
        <v>15</v>
      </c>
      <c r="C817" s="120" t="s">
        <v>308</v>
      </c>
      <c r="D817" s="117">
        <f t="shared" si="1474"/>
        <v>230</v>
      </c>
      <c r="E817" s="43"/>
      <c r="F817" s="43"/>
      <c r="G817" s="43"/>
      <c r="H817" s="117">
        <f>'[13]2025_2027'!$H$768</f>
        <v>230</v>
      </c>
      <c r="I817" s="43"/>
      <c r="J817" s="112"/>
      <c r="K817" s="117">
        <f t="shared" si="1475"/>
        <v>68.591999999999999</v>
      </c>
      <c r="L817" s="749">
        <f t="shared" si="1392"/>
        <v>0.29822608695652175</v>
      </c>
      <c r="M817" s="43"/>
      <c r="N817" s="41"/>
      <c r="O817" s="43"/>
      <c r="P817" s="41"/>
      <c r="Q817" s="43"/>
      <c r="R817" s="802">
        <f t="shared" si="1417"/>
        <v>0</v>
      </c>
      <c r="S817" s="117">
        <v>68.591999999999999</v>
      </c>
      <c r="T817" s="117"/>
      <c r="U817" s="43"/>
      <c r="V817" s="106"/>
      <c r="W817" s="43"/>
      <c r="X817" s="43"/>
      <c r="Y817" s="43"/>
      <c r="Z817" s="117"/>
      <c r="AA817" s="43"/>
      <c r="AB817" s="117">
        <f t="shared" ref="AB817:AB823" si="1483">H817</f>
        <v>230</v>
      </c>
      <c r="AC817" s="43"/>
      <c r="AD817" s="41"/>
      <c r="AE817" s="117">
        <f t="shared" si="1476"/>
        <v>0</v>
      </c>
      <c r="AF817" s="749">
        <f t="shared" si="1395"/>
        <v>0</v>
      </c>
      <c r="AG817" s="43"/>
      <c r="AH817" s="749"/>
      <c r="AI817" s="43"/>
      <c r="AJ817" s="41"/>
      <c r="AK817" s="43"/>
      <c r="AL817" s="41"/>
      <c r="AM817" s="117"/>
      <c r="AN817" s="117"/>
      <c r="AO817" s="43"/>
      <c r="AP817" s="117"/>
      <c r="AQ817" s="117"/>
      <c r="AR817" s="117">
        <f t="shared" si="1477"/>
        <v>0</v>
      </c>
      <c r="AS817" s="749">
        <f t="shared" si="1398"/>
        <v>0</v>
      </c>
      <c r="AT817" s="43"/>
      <c r="AU817" s="749"/>
      <c r="AV817" s="43"/>
      <c r="AW817" s="749"/>
      <c r="AX817" s="43"/>
      <c r="AY817" s="749"/>
      <c r="AZ817" s="117"/>
      <c r="BA817" s="749">
        <f t="shared" si="1451"/>
        <v>0</v>
      </c>
      <c r="BB817" s="43"/>
      <c r="BC817" s="117">
        <f t="shared" si="1452"/>
        <v>0</v>
      </c>
      <c r="BD817" s="43"/>
      <c r="BE817" s="117">
        <f t="shared" si="1478"/>
        <v>0</v>
      </c>
      <c r="BF817" s="43"/>
      <c r="BG817" s="43"/>
      <c r="BH817" s="117">
        <f t="shared" si="1482"/>
        <v>0</v>
      </c>
      <c r="BI817" s="43"/>
      <c r="BJ817" s="117"/>
      <c r="BK817" s="43"/>
      <c r="BL817" s="117"/>
      <c r="BM817" s="43"/>
      <c r="BN817" s="117">
        <f t="shared" si="1458"/>
        <v>0</v>
      </c>
      <c r="BO817" s="43"/>
      <c r="BP817" s="43"/>
      <c r="BQ817" s="43"/>
      <c r="BR817" s="117">
        <f t="shared" si="1479"/>
        <v>0</v>
      </c>
      <c r="BS817" s="43"/>
      <c r="BT817" s="117"/>
      <c r="BU817" s="117">
        <f t="shared" si="1480"/>
        <v>0</v>
      </c>
      <c r="BV817" s="43"/>
      <c r="BW817" s="43"/>
      <c r="BX817" s="43"/>
      <c r="BY817" s="172">
        <f t="shared" si="1481"/>
        <v>0</v>
      </c>
      <c r="BZ817" s="43"/>
      <c r="CE817" s="749"/>
    </row>
    <row r="818" spans="1:83" s="69" customFormat="1" ht="57.75" hidden="1" customHeight="1" x14ac:dyDescent="0.25">
      <c r="A818" s="205"/>
      <c r="B818" s="205" t="s">
        <v>12</v>
      </c>
      <c r="C818" s="120" t="s">
        <v>407</v>
      </c>
      <c r="D818" s="117">
        <f t="shared" si="1474"/>
        <v>27000</v>
      </c>
      <c r="E818" s="43"/>
      <c r="F818" s="43"/>
      <c r="G818" s="43"/>
      <c r="H818" s="117">
        <f>'[13]2025_2027'!$H$769</f>
        <v>27000</v>
      </c>
      <c r="I818" s="43"/>
      <c r="J818" s="112"/>
      <c r="K818" s="117">
        <f t="shared" si="1475"/>
        <v>0</v>
      </c>
      <c r="L818" s="749">
        <f t="shared" si="1392"/>
        <v>0</v>
      </c>
      <c r="M818" s="43"/>
      <c r="N818" s="41"/>
      <c r="O818" s="43"/>
      <c r="P818" s="41"/>
      <c r="Q818" s="43"/>
      <c r="R818" s="802">
        <f t="shared" si="1417"/>
        <v>0</v>
      </c>
      <c r="S818" s="117">
        <v>0</v>
      </c>
      <c r="T818" s="117"/>
      <c r="U818" s="43"/>
      <c r="V818" s="106"/>
      <c r="W818" s="43"/>
      <c r="X818" s="43"/>
      <c r="Y818" s="43"/>
      <c r="Z818" s="117"/>
      <c r="AA818" s="43"/>
      <c r="AB818" s="117">
        <f t="shared" si="1483"/>
        <v>27000</v>
      </c>
      <c r="AC818" s="43"/>
      <c r="AD818" s="41"/>
      <c r="AE818" s="117">
        <f t="shared" si="1476"/>
        <v>0</v>
      </c>
      <c r="AF818" s="749">
        <f t="shared" si="1395"/>
        <v>0</v>
      </c>
      <c r="AG818" s="43"/>
      <c r="AH818" s="749"/>
      <c r="AI818" s="43"/>
      <c r="AJ818" s="41"/>
      <c r="AK818" s="43"/>
      <c r="AL818" s="41"/>
      <c r="AM818" s="117"/>
      <c r="AN818" s="117"/>
      <c r="AO818" s="43"/>
      <c r="AP818" s="117"/>
      <c r="AQ818" s="117"/>
      <c r="AR818" s="117">
        <f t="shared" si="1477"/>
        <v>0</v>
      </c>
      <c r="AS818" s="749">
        <f t="shared" si="1398"/>
        <v>0</v>
      </c>
      <c r="AT818" s="43"/>
      <c r="AU818" s="749"/>
      <c r="AV818" s="43"/>
      <c r="AW818" s="749"/>
      <c r="AX818" s="43"/>
      <c r="AY818" s="749"/>
      <c r="AZ818" s="117"/>
      <c r="BA818" s="749">
        <f t="shared" si="1451"/>
        <v>0</v>
      </c>
      <c r="BB818" s="43"/>
      <c r="BC818" s="117">
        <f t="shared" si="1452"/>
        <v>0</v>
      </c>
      <c r="BD818" s="43"/>
      <c r="BE818" s="117">
        <f t="shared" si="1478"/>
        <v>0</v>
      </c>
      <c r="BF818" s="43"/>
      <c r="BG818" s="43"/>
      <c r="BH818" s="117">
        <f t="shared" si="1482"/>
        <v>0</v>
      </c>
      <c r="BI818" s="43"/>
      <c r="BJ818" s="117"/>
      <c r="BK818" s="43"/>
      <c r="BL818" s="117"/>
      <c r="BM818" s="43"/>
      <c r="BN818" s="117">
        <f t="shared" si="1458"/>
        <v>0</v>
      </c>
      <c r="BO818" s="43"/>
      <c r="BP818" s="43"/>
      <c r="BQ818" s="43"/>
      <c r="BR818" s="117">
        <f t="shared" si="1479"/>
        <v>0</v>
      </c>
      <c r="BS818" s="43"/>
      <c r="BT818" s="117"/>
      <c r="BU818" s="117">
        <f t="shared" si="1480"/>
        <v>0</v>
      </c>
      <c r="BV818" s="43"/>
      <c r="BW818" s="43"/>
      <c r="BX818" s="43"/>
      <c r="BY818" s="172">
        <f t="shared" si="1481"/>
        <v>0</v>
      </c>
      <c r="BZ818" s="43"/>
      <c r="CE818" s="749"/>
    </row>
    <row r="819" spans="1:83" s="69" customFormat="1" ht="57.75" hidden="1" customHeight="1" x14ac:dyDescent="0.25">
      <c r="A819" s="205"/>
      <c r="B819" s="205" t="s">
        <v>13</v>
      </c>
      <c r="C819" s="120" t="s">
        <v>420</v>
      </c>
      <c r="D819" s="117">
        <f t="shared" si="1474"/>
        <v>4900</v>
      </c>
      <c r="E819" s="43"/>
      <c r="F819" s="43"/>
      <c r="G819" s="43"/>
      <c r="H819" s="117">
        <f>'[13]2025_2027'!$H$770</f>
        <v>4900</v>
      </c>
      <c r="I819" s="43"/>
      <c r="J819" s="112"/>
      <c r="K819" s="117">
        <f t="shared" si="1475"/>
        <v>471</v>
      </c>
      <c r="L819" s="749">
        <f t="shared" si="1392"/>
        <v>9.6122448979591837E-2</v>
      </c>
      <c r="M819" s="43"/>
      <c r="N819" s="41"/>
      <c r="O819" s="43"/>
      <c r="P819" s="41"/>
      <c r="Q819" s="43"/>
      <c r="R819" s="802">
        <f t="shared" si="1417"/>
        <v>0</v>
      </c>
      <c r="S819" s="117">
        <v>471</v>
      </c>
      <c r="T819" s="117"/>
      <c r="U819" s="43"/>
      <c r="V819" s="106"/>
      <c r="W819" s="43"/>
      <c r="X819" s="43"/>
      <c r="Y819" s="43"/>
      <c r="Z819" s="117"/>
      <c r="AA819" s="43"/>
      <c r="AB819" s="117">
        <f t="shared" si="1483"/>
        <v>4900</v>
      </c>
      <c r="AC819" s="43"/>
      <c r="AD819" s="41"/>
      <c r="AE819" s="117">
        <f t="shared" si="1476"/>
        <v>0</v>
      </c>
      <c r="AF819" s="749">
        <f t="shared" si="1395"/>
        <v>0</v>
      </c>
      <c r="AG819" s="43"/>
      <c r="AH819" s="749"/>
      <c r="AI819" s="43"/>
      <c r="AJ819" s="41"/>
      <c r="AK819" s="43"/>
      <c r="AL819" s="41"/>
      <c r="AM819" s="117"/>
      <c r="AN819" s="117"/>
      <c r="AO819" s="43"/>
      <c r="AP819" s="117"/>
      <c r="AQ819" s="117"/>
      <c r="AR819" s="117">
        <f t="shared" si="1477"/>
        <v>0</v>
      </c>
      <c r="AS819" s="749">
        <f t="shared" si="1398"/>
        <v>0</v>
      </c>
      <c r="AT819" s="43"/>
      <c r="AU819" s="749"/>
      <c r="AV819" s="43"/>
      <c r="AW819" s="749"/>
      <c r="AX819" s="43"/>
      <c r="AY819" s="749"/>
      <c r="AZ819" s="117"/>
      <c r="BA819" s="749">
        <f t="shared" si="1451"/>
        <v>0</v>
      </c>
      <c r="BB819" s="43"/>
      <c r="BC819" s="117">
        <f t="shared" si="1452"/>
        <v>0</v>
      </c>
      <c r="BD819" s="43"/>
      <c r="BE819" s="117">
        <f t="shared" si="1478"/>
        <v>0</v>
      </c>
      <c r="BF819" s="43"/>
      <c r="BG819" s="43"/>
      <c r="BH819" s="117">
        <f t="shared" si="1482"/>
        <v>0</v>
      </c>
      <c r="BI819" s="43"/>
      <c r="BJ819" s="117"/>
      <c r="BK819" s="43"/>
      <c r="BL819" s="117"/>
      <c r="BM819" s="43"/>
      <c r="BN819" s="117">
        <f t="shared" si="1458"/>
        <v>0</v>
      </c>
      <c r="BO819" s="43"/>
      <c r="BP819" s="43"/>
      <c r="BQ819" s="43"/>
      <c r="BR819" s="117">
        <f t="shared" si="1479"/>
        <v>0</v>
      </c>
      <c r="BS819" s="43"/>
      <c r="BT819" s="117"/>
      <c r="BU819" s="117">
        <f t="shared" si="1480"/>
        <v>0</v>
      </c>
      <c r="BV819" s="43"/>
      <c r="BW819" s="43"/>
      <c r="BX819" s="43"/>
      <c r="BY819" s="172">
        <f t="shared" si="1481"/>
        <v>0</v>
      </c>
      <c r="BZ819" s="43"/>
      <c r="CE819" s="749"/>
    </row>
    <row r="820" spans="1:83" s="69" customFormat="1" ht="150" hidden="1" customHeight="1" x14ac:dyDescent="0.25">
      <c r="A820" s="205"/>
      <c r="B820" s="205" t="s">
        <v>14</v>
      </c>
      <c r="C820" s="120" t="s">
        <v>408</v>
      </c>
      <c r="D820" s="117">
        <f t="shared" si="1474"/>
        <v>3000</v>
      </c>
      <c r="E820" s="43"/>
      <c r="F820" s="43"/>
      <c r="G820" s="43"/>
      <c r="H820" s="117">
        <f>'[13]2025_2027'!$H$771</f>
        <v>3000</v>
      </c>
      <c r="I820" s="43"/>
      <c r="J820" s="112"/>
      <c r="K820" s="117">
        <f t="shared" si="1475"/>
        <v>600</v>
      </c>
      <c r="L820" s="749">
        <f t="shared" si="1392"/>
        <v>0.2</v>
      </c>
      <c r="M820" s="43"/>
      <c r="N820" s="41"/>
      <c r="O820" s="43"/>
      <c r="P820" s="41"/>
      <c r="Q820" s="43"/>
      <c r="R820" s="802">
        <f t="shared" si="1417"/>
        <v>0</v>
      </c>
      <c r="S820" s="117">
        <v>600</v>
      </c>
      <c r="T820" s="117"/>
      <c r="U820" s="43"/>
      <c r="V820" s="106"/>
      <c r="W820" s="43"/>
      <c r="X820" s="43"/>
      <c r="Y820" s="43"/>
      <c r="Z820" s="117"/>
      <c r="AA820" s="43"/>
      <c r="AB820" s="117">
        <f t="shared" si="1483"/>
        <v>3000</v>
      </c>
      <c r="AC820" s="43"/>
      <c r="AD820" s="41"/>
      <c r="AE820" s="117">
        <f t="shared" si="1476"/>
        <v>0</v>
      </c>
      <c r="AF820" s="749">
        <f t="shared" si="1395"/>
        <v>0</v>
      </c>
      <c r="AG820" s="43"/>
      <c r="AH820" s="749"/>
      <c r="AI820" s="43"/>
      <c r="AJ820" s="41"/>
      <c r="AK820" s="43"/>
      <c r="AL820" s="41"/>
      <c r="AM820" s="117"/>
      <c r="AN820" s="117"/>
      <c r="AO820" s="43"/>
      <c r="AP820" s="117"/>
      <c r="AQ820" s="117"/>
      <c r="AR820" s="117">
        <f t="shared" si="1477"/>
        <v>0</v>
      </c>
      <c r="AS820" s="749">
        <f t="shared" si="1398"/>
        <v>0</v>
      </c>
      <c r="AT820" s="43"/>
      <c r="AU820" s="749"/>
      <c r="AV820" s="43"/>
      <c r="AW820" s="749"/>
      <c r="AX820" s="43"/>
      <c r="AY820" s="749"/>
      <c r="AZ820" s="117"/>
      <c r="BA820" s="749">
        <f t="shared" si="1451"/>
        <v>0</v>
      </c>
      <c r="BB820" s="43"/>
      <c r="BC820" s="117">
        <f t="shared" si="1452"/>
        <v>0</v>
      </c>
      <c r="BD820" s="43"/>
      <c r="BE820" s="117">
        <f t="shared" si="1478"/>
        <v>0</v>
      </c>
      <c r="BF820" s="43"/>
      <c r="BG820" s="43"/>
      <c r="BH820" s="117">
        <f t="shared" si="1482"/>
        <v>0</v>
      </c>
      <c r="BI820" s="43"/>
      <c r="BJ820" s="117"/>
      <c r="BK820" s="43"/>
      <c r="BL820" s="117"/>
      <c r="BM820" s="43"/>
      <c r="BN820" s="117">
        <f t="shared" si="1458"/>
        <v>0</v>
      </c>
      <c r="BO820" s="43"/>
      <c r="BP820" s="43"/>
      <c r="BQ820" s="43"/>
      <c r="BR820" s="117">
        <f t="shared" si="1479"/>
        <v>0</v>
      </c>
      <c r="BS820" s="43"/>
      <c r="BT820" s="117"/>
      <c r="BU820" s="117">
        <f t="shared" si="1480"/>
        <v>0</v>
      </c>
      <c r="BV820" s="43"/>
      <c r="BW820" s="43"/>
      <c r="BX820" s="43"/>
      <c r="BY820" s="172">
        <f t="shared" si="1481"/>
        <v>0</v>
      </c>
      <c r="BZ820" s="43"/>
      <c r="CE820" s="749"/>
    </row>
    <row r="821" spans="1:83" s="69" customFormat="1" ht="67.5" hidden="1" customHeight="1" x14ac:dyDescent="0.25">
      <c r="A821" s="205"/>
      <c r="B821" s="205" t="s">
        <v>290</v>
      </c>
      <c r="C821" s="120" t="s">
        <v>409</v>
      </c>
      <c r="D821" s="117">
        <f t="shared" si="1474"/>
        <v>9700</v>
      </c>
      <c r="E821" s="43"/>
      <c r="F821" s="43"/>
      <c r="G821" s="43"/>
      <c r="H821" s="117">
        <f>'[13]2025_2027'!$H$772</f>
        <v>9700</v>
      </c>
      <c r="I821" s="43"/>
      <c r="J821" s="112"/>
      <c r="K821" s="117">
        <f t="shared" si="1475"/>
        <v>809.34040000000005</v>
      </c>
      <c r="L821" s="749">
        <f t="shared" si="1392"/>
        <v>8.3437154639175268E-2</v>
      </c>
      <c r="M821" s="43"/>
      <c r="N821" s="41"/>
      <c r="O821" s="43"/>
      <c r="P821" s="41"/>
      <c r="Q821" s="43"/>
      <c r="R821" s="802">
        <f t="shared" si="1417"/>
        <v>0</v>
      </c>
      <c r="S821" s="117">
        <v>809.34040000000005</v>
      </c>
      <c r="T821" s="117"/>
      <c r="U821" s="43"/>
      <c r="V821" s="106">
        <f t="shared" si="1411"/>
        <v>0</v>
      </c>
      <c r="W821" s="43"/>
      <c r="X821" s="43"/>
      <c r="Y821" s="43"/>
      <c r="Z821" s="117">
        <f t="shared" si="1412"/>
        <v>9700</v>
      </c>
      <c r="AA821" s="43">
        <f>E821</f>
        <v>0</v>
      </c>
      <c r="AB821" s="117">
        <f t="shared" si="1483"/>
        <v>9700</v>
      </c>
      <c r="AC821" s="43">
        <f>I821</f>
        <v>0</v>
      </c>
      <c r="AD821" s="41"/>
      <c r="AE821" s="117">
        <f t="shared" si="1476"/>
        <v>0</v>
      </c>
      <c r="AF821" s="749">
        <f t="shared" si="1395"/>
        <v>0</v>
      </c>
      <c r="AG821" s="43"/>
      <c r="AH821" s="749"/>
      <c r="AI821" s="43"/>
      <c r="AJ821" s="41"/>
      <c r="AK821" s="43"/>
      <c r="AL821" s="41"/>
      <c r="AM821" s="117"/>
      <c r="AN821" s="117"/>
      <c r="AO821" s="43"/>
      <c r="AP821" s="117">
        <v>0</v>
      </c>
      <c r="AQ821" s="117"/>
      <c r="AR821" s="117">
        <f t="shared" si="1477"/>
        <v>0</v>
      </c>
      <c r="AS821" s="749">
        <f t="shared" si="1398"/>
        <v>0</v>
      </c>
      <c r="AT821" s="43"/>
      <c r="AU821" s="749"/>
      <c r="AV821" s="43"/>
      <c r="AW821" s="749"/>
      <c r="AX821" s="43"/>
      <c r="AY821" s="749"/>
      <c r="AZ821" s="117"/>
      <c r="BA821" s="749">
        <f t="shared" si="1451"/>
        <v>0</v>
      </c>
      <c r="BB821" s="43"/>
      <c r="BC821" s="117">
        <f t="shared" si="1452"/>
        <v>0</v>
      </c>
      <c r="BD821" s="43">
        <f t="shared" si="1453"/>
        <v>0</v>
      </c>
      <c r="BE821" s="117">
        <f t="shared" ref="BE821" si="1484">BH821</f>
        <v>0</v>
      </c>
      <c r="BF821" s="43"/>
      <c r="BG821" s="43"/>
      <c r="BH821" s="117">
        <f t="shared" si="1482"/>
        <v>0</v>
      </c>
      <c r="BI821" s="43"/>
      <c r="BJ821" s="117">
        <f t="shared" ref="BJ821:BJ823" si="1485">BK821+BL821+BM821</f>
        <v>0</v>
      </c>
      <c r="BK821" s="43"/>
      <c r="BL821" s="117"/>
      <c r="BM821" s="43"/>
      <c r="BN821" s="117">
        <f t="shared" si="1458"/>
        <v>0</v>
      </c>
      <c r="BO821" s="117"/>
      <c r="BP821" s="43"/>
      <c r="BQ821" s="43"/>
      <c r="BR821" s="117">
        <f t="shared" si="1479"/>
        <v>0</v>
      </c>
      <c r="BS821" s="43"/>
      <c r="BT821" s="117"/>
      <c r="BU821" s="117">
        <f t="shared" si="1480"/>
        <v>0</v>
      </c>
      <c r="BV821" s="43"/>
      <c r="BW821" s="43"/>
      <c r="BX821" s="43"/>
      <c r="BY821" s="172">
        <f t="shared" si="1481"/>
        <v>0</v>
      </c>
      <c r="BZ821" s="43"/>
      <c r="CE821" s="749"/>
    </row>
    <row r="822" spans="1:83" s="69" customFormat="1" ht="114.75" hidden="1" customHeight="1" x14ac:dyDescent="0.25">
      <c r="A822" s="606"/>
      <c r="B822" s="225" t="s">
        <v>7</v>
      </c>
      <c r="C822" s="100" t="s">
        <v>463</v>
      </c>
      <c r="D822" s="112">
        <v>0</v>
      </c>
      <c r="E822" s="112"/>
      <c r="F822" s="112"/>
      <c r="G822" s="112"/>
      <c r="H822" s="112"/>
      <c r="I822" s="112"/>
      <c r="J822" s="112">
        <v>0</v>
      </c>
      <c r="K822" s="112">
        <v>0</v>
      </c>
      <c r="L822" s="749" t="e">
        <f t="shared" si="1392"/>
        <v>#DIV/0!</v>
      </c>
      <c r="M822" s="112"/>
      <c r="N822" s="115"/>
      <c r="O822" s="112"/>
      <c r="P822" s="115"/>
      <c r="Q822" s="112"/>
      <c r="R822" s="802" t="e">
        <f t="shared" si="1417"/>
        <v>#DIV/0!</v>
      </c>
      <c r="S822" s="112"/>
      <c r="T822" s="115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5"/>
      <c r="AE822" s="112">
        <v>0</v>
      </c>
      <c r="AF822" s="749" t="e">
        <f t="shared" si="1395"/>
        <v>#DIV/0!</v>
      </c>
      <c r="AG822" s="112"/>
      <c r="AH822" s="749" t="e">
        <f t="shared" ref="AH822:AH828" si="1486">AG822/E822</f>
        <v>#DIV/0!</v>
      </c>
      <c r="AI822" s="112"/>
      <c r="AJ822" s="115"/>
      <c r="AK822" s="112"/>
      <c r="AL822" s="115"/>
      <c r="AM822" s="112"/>
      <c r="AN822" s="115"/>
      <c r="AO822" s="112">
        <v>0</v>
      </c>
      <c r="AP822" s="112">
        <f>AR822-AE822</f>
        <v>0</v>
      </c>
      <c r="AQ822" s="115"/>
      <c r="AR822" s="671">
        <f>BB822</f>
        <v>0</v>
      </c>
      <c r="AS822" s="749" t="e">
        <f t="shared" si="1398"/>
        <v>#DIV/0!</v>
      </c>
      <c r="AT822" s="43"/>
      <c r="AU822" s="749" t="e">
        <f t="shared" si="1399"/>
        <v>#DIV/0!</v>
      </c>
      <c r="AV822" s="43"/>
      <c r="AW822" s="749" t="e">
        <f t="shared" si="1409"/>
        <v>#DIV/0!</v>
      </c>
      <c r="AX822" s="43"/>
      <c r="AY822" s="749" t="e">
        <f t="shared" si="1400"/>
        <v>#DIV/0!</v>
      </c>
      <c r="AZ822" s="117"/>
      <c r="BA822" s="749" t="e">
        <f t="shared" si="1451"/>
        <v>#DIV/0!</v>
      </c>
      <c r="BB822" s="671"/>
      <c r="BC822" s="117"/>
      <c r="BD822" s="43"/>
      <c r="BE822" s="117"/>
      <c r="BF822" s="43"/>
      <c r="BG822" s="43"/>
      <c r="BH822" s="117"/>
      <c r="BI822" s="43"/>
      <c r="BJ822" s="117"/>
      <c r="BK822" s="43"/>
      <c r="BL822" s="117"/>
      <c r="BM822" s="43"/>
      <c r="BN822" s="671">
        <f>BS822</f>
        <v>0</v>
      </c>
      <c r="BO822" s="43"/>
      <c r="BP822" s="43"/>
      <c r="BQ822" s="43"/>
      <c r="BR822" s="117"/>
      <c r="BS822" s="671">
        <v>0</v>
      </c>
      <c r="BT822" s="671">
        <f>BU822-BN822</f>
        <v>22734.4051</v>
      </c>
      <c r="BU822" s="671">
        <f>BZ822</f>
        <v>22734.4051</v>
      </c>
      <c r="BV822" s="43"/>
      <c r="BW822" s="43"/>
      <c r="BX822" s="43"/>
      <c r="BY822" s="117"/>
      <c r="BZ822" s="602">
        <v>22734.4051</v>
      </c>
      <c r="CE822" s="749" t="e">
        <f t="shared" si="1469"/>
        <v>#DIV/0!</v>
      </c>
    </row>
    <row r="823" spans="1:83" s="896" customFormat="1" ht="92.25" customHeight="1" x14ac:dyDescent="0.25">
      <c r="B823" s="946" t="s">
        <v>365</v>
      </c>
      <c r="C823" s="946"/>
      <c r="D823" s="897">
        <f>E823+G823+H823+I823</f>
        <v>2317181.6708900002</v>
      </c>
      <c r="E823" s="897">
        <f>E765</f>
        <v>19260.77115</v>
      </c>
      <c r="F823" s="897">
        <f t="shared" ref="F823:I823" si="1487">F765</f>
        <v>0</v>
      </c>
      <c r="G823" s="897">
        <f t="shared" si="1487"/>
        <v>812025.00373999996</v>
      </c>
      <c r="H823" s="897">
        <f t="shared" si="1487"/>
        <v>1485895.8960000002</v>
      </c>
      <c r="I823" s="897">
        <f t="shared" si="1487"/>
        <v>0</v>
      </c>
      <c r="J823" s="897">
        <f>K823-D823</f>
        <v>-1865682.3881400002</v>
      </c>
      <c r="K823" s="897">
        <f>M823+Q823+S823+U823</f>
        <v>451499.28275000001</v>
      </c>
      <c r="L823" s="898">
        <f t="shared" si="1392"/>
        <v>0.19484846113795853</v>
      </c>
      <c r="M823" s="897">
        <f>M765</f>
        <v>0</v>
      </c>
      <c r="N823" s="898">
        <f>M823/E823</f>
        <v>0</v>
      </c>
      <c r="O823" s="897">
        <f t="shared" ref="O823" si="1488">O765</f>
        <v>0</v>
      </c>
      <c r="P823" s="898">
        <v>0</v>
      </c>
      <c r="Q823" s="897">
        <f t="shared" ref="Q823" si="1489">Q765</f>
        <v>11227.0708</v>
      </c>
      <c r="R823" s="899">
        <f t="shared" si="1417"/>
        <v>4.8451405174838209E-3</v>
      </c>
      <c r="S823" s="897">
        <f t="shared" ref="S823" si="1490">S765</f>
        <v>440272.21195000003</v>
      </c>
      <c r="T823" s="899">
        <f>S823/H823</f>
        <v>0.29630084660385925</v>
      </c>
      <c r="U823" s="897">
        <f>U766</f>
        <v>0</v>
      </c>
      <c r="V823" s="897">
        <f t="shared" si="1411"/>
        <v>0</v>
      </c>
      <c r="W823" s="897"/>
      <c r="X823" s="897"/>
      <c r="Y823" s="897"/>
      <c r="Z823" s="897">
        <f t="shared" si="1412"/>
        <v>1505156.6671500001</v>
      </c>
      <c r="AA823" s="897">
        <f>E823</f>
        <v>19260.77115</v>
      </c>
      <c r="AB823" s="897">
        <f t="shared" si="1483"/>
        <v>1485895.8960000002</v>
      </c>
      <c r="AC823" s="897">
        <f>I823</f>
        <v>0</v>
      </c>
      <c r="AD823" s="899">
        <v>0</v>
      </c>
      <c r="AE823" s="897">
        <f>AG823+AK823+AM823+AO823</f>
        <v>21101.042870000001</v>
      </c>
      <c r="AF823" s="898">
        <f t="shared" si="1395"/>
        <v>9.1063394532614941E-3</v>
      </c>
      <c r="AG823" s="897">
        <f>AG765</f>
        <v>0</v>
      </c>
      <c r="AH823" s="898">
        <f t="shared" si="1486"/>
        <v>0</v>
      </c>
      <c r="AI823" s="897">
        <f t="shared" ref="AI823" si="1491">AI765</f>
        <v>0</v>
      </c>
      <c r="AJ823" s="898">
        <v>0</v>
      </c>
      <c r="AK823" s="897">
        <f>AK765</f>
        <v>21101.042870000001</v>
      </c>
      <c r="AL823" s="898">
        <f>AK823/G823</f>
        <v>2.598570582532984E-2</v>
      </c>
      <c r="AM823" s="897">
        <f t="shared" ref="AM823" si="1492">AM765</f>
        <v>0</v>
      </c>
      <c r="AN823" s="898">
        <f>AM823/H823</f>
        <v>0</v>
      </c>
      <c r="AO823" s="897">
        <f>AO766</f>
        <v>0</v>
      </c>
      <c r="AP823" s="897">
        <f>AR823-AE823</f>
        <v>632408.9241200001</v>
      </c>
      <c r="AQ823" s="898">
        <v>0</v>
      </c>
      <c r="AR823" s="897">
        <f>AT823+AX823+AZ823+BB823</f>
        <v>653509.9669900001</v>
      </c>
      <c r="AS823" s="898">
        <f t="shared" si="1398"/>
        <v>0.28202793729979542</v>
      </c>
      <c r="AT823" s="897">
        <f>AT767+AT810</f>
        <v>0</v>
      </c>
      <c r="AU823" s="898">
        <f t="shared" si="1399"/>
        <v>0</v>
      </c>
      <c r="AV823" s="897">
        <f>AV767+AV810</f>
        <v>0</v>
      </c>
      <c r="AW823" s="898">
        <v>0</v>
      </c>
      <c r="AX823" s="897">
        <f>AX765</f>
        <v>653509.9669900001</v>
      </c>
      <c r="AY823" s="898">
        <f t="shared" si="1400"/>
        <v>0.80479044854540671</v>
      </c>
      <c r="AZ823" s="897">
        <f>AZ767+AZ810</f>
        <v>0</v>
      </c>
      <c r="BA823" s="898">
        <f t="shared" si="1451"/>
        <v>0</v>
      </c>
      <c r="BB823" s="897">
        <f>BB822</f>
        <v>0</v>
      </c>
      <c r="BC823" s="897">
        <f t="shared" si="1452"/>
        <v>0</v>
      </c>
      <c r="BD823" s="897">
        <f t="shared" si="1453"/>
        <v>0</v>
      </c>
      <c r="BE823" s="897">
        <f>BF823+BG823+BH823+BI823</f>
        <v>155967.22670999999</v>
      </c>
      <c r="BF823" s="897">
        <f>BF767+BF810</f>
        <v>0</v>
      </c>
      <c r="BG823" s="897">
        <f>BG767+BG810</f>
        <v>0</v>
      </c>
      <c r="BH823" s="897">
        <f>BH767+BH810</f>
        <v>155967.22670999999</v>
      </c>
      <c r="BI823" s="897">
        <f>BI766</f>
        <v>0</v>
      </c>
      <c r="BJ823" s="897">
        <f t="shared" si="1485"/>
        <v>0</v>
      </c>
      <c r="BK823" s="897">
        <f>BK767+BK810</f>
        <v>0</v>
      </c>
      <c r="BL823" s="897">
        <f>BL767+BL810</f>
        <v>0</v>
      </c>
      <c r="BM823" s="897">
        <f>BM767+BM810</f>
        <v>0</v>
      </c>
      <c r="BN823" s="897">
        <f>BO823+BQ823+BR823+BS823</f>
        <v>0</v>
      </c>
      <c r="BO823" s="897">
        <f>BO767+BO810</f>
        <v>0</v>
      </c>
      <c r="BP823" s="897">
        <f t="shared" ref="BP823:BS823" si="1493">BP767+BP810</f>
        <v>0</v>
      </c>
      <c r="BQ823" s="897">
        <f t="shared" si="1493"/>
        <v>0</v>
      </c>
      <c r="BR823" s="897">
        <f t="shared" si="1493"/>
        <v>0</v>
      </c>
      <c r="BS823" s="897">
        <f t="shared" si="1493"/>
        <v>0</v>
      </c>
      <c r="BT823" s="897">
        <f>BU823-BN823</f>
        <v>22734.4051</v>
      </c>
      <c r="BU823" s="897">
        <f>BV823+BX823+BY823+BZ823</f>
        <v>22734.4051</v>
      </c>
      <c r="BV823" s="897">
        <f>BV767+BV810</f>
        <v>0</v>
      </c>
      <c r="BW823" s="897"/>
      <c r="BX823" s="897">
        <f>BX767+BX810</f>
        <v>0</v>
      </c>
      <c r="BY823" s="897">
        <f>BY767+BY810</f>
        <v>0</v>
      </c>
      <c r="BZ823" s="897">
        <f>BZ822</f>
        <v>22734.4051</v>
      </c>
      <c r="CE823" s="898">
        <v>0</v>
      </c>
    </row>
    <row r="824" spans="1:83" s="57" customFormat="1" ht="48.75" customHeight="1" x14ac:dyDescent="0.3">
      <c r="B824" s="944" t="s">
        <v>202</v>
      </c>
      <c r="C824" s="944"/>
      <c r="D824" s="671">
        <f>E824+F824+G824+H824+I824</f>
        <v>26320594.877150003</v>
      </c>
      <c r="E824" s="671">
        <f t="shared" ref="E824:J824" si="1494">E825+E826+E827+E828</f>
        <v>8273263.948640001</v>
      </c>
      <c r="F824" s="671">
        <f t="shared" si="1494"/>
        <v>2434138.8590799998</v>
      </c>
      <c r="G824" s="671">
        <f t="shared" si="1494"/>
        <v>12684525.746639999</v>
      </c>
      <c r="H824" s="671">
        <f t="shared" si="1494"/>
        <v>1485895.8960000002</v>
      </c>
      <c r="I824" s="671">
        <f t="shared" si="1494"/>
        <v>1442770.4267899999</v>
      </c>
      <c r="J824" s="671">
        <f t="shared" si="1494"/>
        <v>-22067545.337710004</v>
      </c>
      <c r="K824" s="671">
        <f>M824+O824+Q824+S824+U824</f>
        <v>4253049.5394400004</v>
      </c>
      <c r="L824" s="749">
        <f t="shared" si="1392"/>
        <v>0.16158637596493872</v>
      </c>
      <c r="M824" s="671">
        <f t="shared" ref="M824:AC824" si="1495">M825+M826+M827+M828</f>
        <v>1625464.6234200001</v>
      </c>
      <c r="N824" s="802">
        <f>M824/E824</f>
        <v>0.19647198898896509</v>
      </c>
      <c r="O824" s="825">
        <f t="shared" ref="O824" si="1496">O825+O826+O827+O828</f>
        <v>1743910.5735499999</v>
      </c>
      <c r="P824" s="802">
        <f t="shared" ref="P824:P825" si="1497">O824/F824</f>
        <v>0.71643840984861618</v>
      </c>
      <c r="Q824" s="825">
        <f t="shared" ref="Q824" si="1498">Q825+Q826+Q827+Q828</f>
        <v>400752.53145999997</v>
      </c>
      <c r="R824" s="802">
        <f>Q824/G824</f>
        <v>3.1593812765617603E-2</v>
      </c>
      <c r="S824" s="825">
        <f t="shared" ref="S824" si="1499">S825+S826+S827+S828</f>
        <v>440272.21195000003</v>
      </c>
      <c r="T824" s="802">
        <f t="shared" ref="T824:T825" si="1500">S824/H824</f>
        <v>0.29630084660385925</v>
      </c>
      <c r="U824" s="671">
        <f t="shared" si="1495"/>
        <v>42649.59906</v>
      </c>
      <c r="V824" s="671" t="e">
        <f t="shared" si="1495"/>
        <v>#REF!</v>
      </c>
      <c r="W824" s="671" t="e">
        <f t="shared" si="1495"/>
        <v>#REF!</v>
      </c>
      <c r="X824" s="671" t="e">
        <f t="shared" si="1495"/>
        <v>#REF!</v>
      </c>
      <c r="Y824" s="671" t="e">
        <f t="shared" si="1495"/>
        <v>#REF!</v>
      </c>
      <c r="Z824" s="671" t="e">
        <f t="shared" si="1495"/>
        <v>#REF!</v>
      </c>
      <c r="AA824" s="671" t="e">
        <f t="shared" si="1495"/>
        <v>#REF!</v>
      </c>
      <c r="AB824" s="671">
        <f t="shared" si="1495"/>
        <v>1485895.8960000002</v>
      </c>
      <c r="AC824" s="671" t="e">
        <f t="shared" si="1495"/>
        <v>#REF!</v>
      </c>
      <c r="AD824" s="802">
        <f t="shared" ref="AD824:AD828" si="1501">U824/I824</f>
        <v>2.9560904678986599E-2</v>
      </c>
      <c r="AE824" s="671">
        <f>AG824+AI824+AK824+AM824+AO824</f>
        <v>1803150.6199299996</v>
      </c>
      <c r="AF824" s="749">
        <f t="shared" si="1395"/>
        <v>6.8507213774844783E-2</v>
      </c>
      <c r="AG824" s="825">
        <f t="shared" ref="AG824" si="1502">AG825+AG826+AG827+AG828</f>
        <v>1112598.1248999999</v>
      </c>
      <c r="AH824" s="749">
        <f t="shared" si="1486"/>
        <v>0.13448115904520297</v>
      </c>
      <c r="AI824" s="825">
        <f t="shared" ref="AI824" si="1503">AI825+AI826+AI827+AI828</f>
        <v>11196.818939999999</v>
      </c>
      <c r="AJ824" s="749">
        <f t="shared" ref="AJ824:AJ825" si="1504">AI824/F824</f>
        <v>4.5999096962906693E-3</v>
      </c>
      <c r="AK824" s="825">
        <f t="shared" ref="AK824" si="1505">AK825+AK826+AK827+AK828</f>
        <v>636706.07702999993</v>
      </c>
      <c r="AL824" s="749">
        <f t="shared" ref="AL824:AL827" si="1506">AK824/G824</f>
        <v>5.0195497233994489E-2</v>
      </c>
      <c r="AM824" s="825">
        <f t="shared" ref="AM824" si="1507">AM825+AM826+AM827+AM828</f>
        <v>0</v>
      </c>
      <c r="AN824" s="749">
        <f t="shared" ref="AN824:AN825" si="1508">AM824/H824</f>
        <v>0</v>
      </c>
      <c r="AO824" s="671">
        <f>AO825+AO826+AO827+AO828</f>
        <v>42649.59906</v>
      </c>
      <c r="AP824" s="671">
        <f>AP825+AP826+AP827+AP828</f>
        <v>20157765.247362837</v>
      </c>
      <c r="AQ824" s="749">
        <f t="shared" ref="AQ824:AQ825" si="1509">AO824/I824</f>
        <v>2.9560904678986599E-2</v>
      </c>
      <c r="AR824" s="671">
        <f>AT824+AV824+AX824+AZ824+BB824</f>
        <v>22150510.683760002</v>
      </c>
      <c r="AS824" s="749">
        <f t="shared" si="1398"/>
        <v>0.84156573159331505</v>
      </c>
      <c r="AT824" s="671">
        <f>AT825+AT826+AT827+AT828</f>
        <v>8254003.1774900006</v>
      </c>
      <c r="AU824" s="749">
        <f t="shared" si="1399"/>
        <v>0.99767192594487852</v>
      </c>
      <c r="AV824" s="671">
        <f>AV825+AV826+AV827+AV828</f>
        <v>2434138.8590799998</v>
      </c>
      <c r="AW824" s="749">
        <f t="shared" si="1409"/>
        <v>1</v>
      </c>
      <c r="AX824" s="671">
        <f>AX825+AX826+AX827+AX828</f>
        <v>10056019.435350001</v>
      </c>
      <c r="AY824" s="749">
        <f t="shared" si="1400"/>
        <v>0.79277851109362429</v>
      </c>
      <c r="AZ824" s="671">
        <f>AZ825+AZ826+AZ827+AZ828</f>
        <v>0</v>
      </c>
      <c r="BA824" s="749">
        <f t="shared" si="1451"/>
        <v>0</v>
      </c>
      <c r="BB824" s="671">
        <f>BB825+BB826+BB827+BB828</f>
        <v>1406349.21184</v>
      </c>
      <c r="BC824" s="671">
        <f t="shared" si="1452"/>
        <v>0</v>
      </c>
      <c r="BD824" s="671" t="e">
        <f>BD825</f>
        <v>#REF!</v>
      </c>
      <c r="BE824" s="671" t="e">
        <f>BF824+BG824+BH824+BI824</f>
        <v>#REF!</v>
      </c>
      <c r="BF824" s="671" t="e">
        <f>BF825+BF826+BF827+BF828</f>
        <v>#REF!</v>
      </c>
      <c r="BG824" s="671">
        <f>BG825+BG826+BG827+BG828</f>
        <v>0</v>
      </c>
      <c r="BH824" s="671" t="e">
        <f>BH825+BH826+BH827+BH828</f>
        <v>#REF!</v>
      </c>
      <c r="BI824" s="671" t="e">
        <f>BI825+BI826+BI827+BI828</f>
        <v>#REF!</v>
      </c>
      <c r="BJ824" s="671" t="e">
        <f>BK824+BL824+BM824</f>
        <v>#REF!</v>
      </c>
      <c r="BK824" s="671" t="e">
        <f>BK825+BK826+BK827+BK828</f>
        <v>#REF!</v>
      </c>
      <c r="BL824" s="671" t="e">
        <f>BL823+BL758+#REF!+BL290</f>
        <v>#REF!</v>
      </c>
      <c r="BM824" s="671" t="e">
        <f>BM823+BM758+#REF!+BM290</f>
        <v>#REF!</v>
      </c>
      <c r="BN824" s="671">
        <f>BO824+BP824+BQ824+BR824+BS824</f>
        <v>16239745.04967</v>
      </c>
      <c r="BO824" s="671">
        <f>BO825+BO826+BO827+BO828</f>
        <v>6709939.1561000003</v>
      </c>
      <c r="BP824" s="671">
        <f t="shared" ref="BP824:BQ824" si="1510">BP825+BP826+BP827+BP828</f>
        <v>0</v>
      </c>
      <c r="BQ824" s="671">
        <f t="shared" si="1510"/>
        <v>8318705.8935700003</v>
      </c>
      <c r="BR824" s="671">
        <f>BR825+BR826+BR827+BR828</f>
        <v>0</v>
      </c>
      <c r="BS824" s="671">
        <f>BS825+BS826+BS827+BS828</f>
        <v>1211100</v>
      </c>
      <c r="BT824" s="671">
        <f>BT825+BT826+BT827+BT828</f>
        <v>100920.50110000002</v>
      </c>
      <c r="BU824" s="671">
        <f>BV824+BW824+BX824+BY824+BZ824</f>
        <v>16340665.55077</v>
      </c>
      <c r="BV824" s="571">
        <f>BV825+BV826+BV827+BV828</f>
        <v>6709939.1561000003</v>
      </c>
      <c r="BW824" s="578">
        <f>BW825+BW826+BW827+BW828</f>
        <v>0</v>
      </c>
      <c r="BX824" s="444">
        <f>BX825+BX826+BX827+BX828</f>
        <v>8318705.8935700003</v>
      </c>
      <c r="BY824" s="444">
        <f>BY825+BY826+BY827+BY828</f>
        <v>278186.09600000002</v>
      </c>
      <c r="BZ824" s="444">
        <f>BZ825+BZ826+BZ827+BZ828</f>
        <v>1033834.4051</v>
      </c>
      <c r="CE824" s="749">
        <f t="shared" si="1469"/>
        <v>0.97475605662985965</v>
      </c>
    </row>
    <row r="825" spans="1:83" s="50" customFormat="1" ht="42.75" customHeight="1" x14ac:dyDescent="0.25">
      <c r="B825" s="936" t="s">
        <v>273</v>
      </c>
      <c r="C825" s="936"/>
      <c r="D825" s="665">
        <f>E825+F825+G825+H825+I825</f>
        <v>16907904.187149998</v>
      </c>
      <c r="E825" s="665">
        <f>E823+E759+E304+E305</f>
        <v>5578177.8113300009</v>
      </c>
      <c r="F825" s="889">
        <f t="shared" ref="F825:I825" si="1511">F823+F759+F304+F305</f>
        <v>2434138.8590799998</v>
      </c>
      <c r="G825" s="889">
        <f t="shared" si="1511"/>
        <v>6184017.91395</v>
      </c>
      <c r="H825" s="889">
        <f t="shared" si="1511"/>
        <v>1485895.8960000002</v>
      </c>
      <c r="I825" s="889">
        <f t="shared" si="1511"/>
        <v>1225673.70679</v>
      </c>
      <c r="J825" s="665">
        <f t="shared" ref="J825" si="1512">J823+J759+J288+J299</f>
        <v>-13032001.021070002</v>
      </c>
      <c r="K825" s="665">
        <f>M825+O825+Q825+S825+U825</f>
        <v>3875903.1660799994</v>
      </c>
      <c r="L825" s="749">
        <f t="shared" si="1392"/>
        <v>0.22923616807727623</v>
      </c>
      <c r="M825" s="665">
        <f>M823+M759+M288+M299</f>
        <v>1391358.0572899999</v>
      </c>
      <c r="N825" s="802">
        <f t="shared" ref="N825:N828" si="1513">M825/E825</f>
        <v>0.24942877483467302</v>
      </c>
      <c r="O825" s="824">
        <f t="shared" ref="O825" si="1514">O823+O759+O288+O299</f>
        <v>1743910.5735499999</v>
      </c>
      <c r="P825" s="802">
        <f t="shared" si="1497"/>
        <v>0.71643840984861618</v>
      </c>
      <c r="Q825" s="824">
        <f t="shared" ref="Q825" si="1515">Q823+Q759+Q288+Q299</f>
        <v>257712.72422999999</v>
      </c>
      <c r="R825" s="802">
        <f t="shared" ref="R825:R827" si="1516">Q825/G825</f>
        <v>4.1673993804036011E-2</v>
      </c>
      <c r="S825" s="824">
        <f t="shared" ref="S825" si="1517">S823+S759+S288+S299</f>
        <v>440272.21195000003</v>
      </c>
      <c r="T825" s="802">
        <f t="shared" si="1500"/>
        <v>0.29630084660385925</v>
      </c>
      <c r="U825" s="665">
        <f>U823+U759+U288+U299</f>
        <v>42649.59906</v>
      </c>
      <c r="V825" s="665" t="e">
        <f>W825+X825+Y825</f>
        <v>#REF!</v>
      </c>
      <c r="W825" s="665" t="e">
        <f>W288+W759+W765</f>
        <v>#REF!</v>
      </c>
      <c r="X825" s="665" t="e">
        <f>X288+X759+X765</f>
        <v>#REF!</v>
      </c>
      <c r="Y825" s="665" t="e">
        <f>Y288+Y759+Y765</f>
        <v>#REF!</v>
      </c>
      <c r="Z825" s="665" t="e">
        <f t="shared" si="1412"/>
        <v>#REF!</v>
      </c>
      <c r="AA825" s="665" t="e">
        <f>AA288+AA759+AA765</f>
        <v>#REF!</v>
      </c>
      <c r="AB825" s="665">
        <f>H825</f>
        <v>1485895.8960000002</v>
      </c>
      <c r="AC825" s="665" t="e">
        <f>AC288+AC759+AC765</f>
        <v>#REF!</v>
      </c>
      <c r="AD825" s="802">
        <f t="shared" si="1501"/>
        <v>3.4796862185856897E-2</v>
      </c>
      <c r="AE825" s="665">
        <f>AG825+AI825+AK825+AM825+AO825</f>
        <v>1354170.0527499998</v>
      </c>
      <c r="AF825" s="749">
        <f t="shared" si="1395"/>
        <v>8.0090946681562622E-2</v>
      </c>
      <c r="AG825" s="824">
        <f t="shared" ref="AG825" si="1518">AG823+AG759+AG288+AG299</f>
        <v>942867.71263999993</v>
      </c>
      <c r="AH825" s="749">
        <f t="shared" si="1486"/>
        <v>0.16902790562267728</v>
      </c>
      <c r="AI825" s="824">
        <f t="shared" ref="AI825" si="1519">AI823+AI759+AI288+AI299</f>
        <v>11196.818939999999</v>
      </c>
      <c r="AJ825" s="749">
        <f t="shared" si="1504"/>
        <v>4.5999096962906693E-3</v>
      </c>
      <c r="AK825" s="824">
        <f>AK823+AK759+AK304+AK305</f>
        <v>357455.92210999993</v>
      </c>
      <c r="AL825" s="749">
        <f t="shared" si="1506"/>
        <v>5.780318347779128E-2</v>
      </c>
      <c r="AM825" s="824">
        <f t="shared" ref="AM825" si="1520">AM823+AM759+AM288+AM299</f>
        <v>0</v>
      </c>
      <c r="AN825" s="749">
        <f t="shared" si="1508"/>
        <v>0</v>
      </c>
      <c r="AO825" s="665">
        <f t="shared" ref="AO825:AP825" si="1521">AO823+AO759+AO288+AO299</f>
        <v>42649.59906</v>
      </c>
      <c r="AP825" s="665">
        <f t="shared" si="1521"/>
        <v>11188168.205742836</v>
      </c>
      <c r="AQ825" s="749">
        <f t="shared" si="1509"/>
        <v>3.4796862185856897E-2</v>
      </c>
      <c r="AR825" s="665">
        <f>AT825+AV825+AX825+AZ825+BB825</f>
        <v>12764917.79534</v>
      </c>
      <c r="AS825" s="749">
        <f t="shared" si="1398"/>
        <v>0.75496747876305881</v>
      </c>
      <c r="AT825" s="665">
        <f>AT823+AT759+AT288+AT299</f>
        <v>5558917.0401800005</v>
      </c>
      <c r="AU825" s="749">
        <f t="shared" si="1399"/>
        <v>0.99654712133577394</v>
      </c>
      <c r="AV825" s="665">
        <f>AV823+AV759+AV288+AV299</f>
        <v>2434138.8590799998</v>
      </c>
      <c r="AW825" s="749">
        <f t="shared" si="1409"/>
        <v>1</v>
      </c>
      <c r="AX825" s="665">
        <f>AX823+AX759+AX288+AX299</f>
        <v>3579232.4322799998</v>
      </c>
      <c r="AY825" s="749">
        <f t="shared" si="1400"/>
        <v>0.57878752650536702</v>
      </c>
      <c r="AZ825" s="665">
        <f>AZ823+AZ759+AZ288+AZ299</f>
        <v>0</v>
      </c>
      <c r="BA825" s="749">
        <f t="shared" si="1451"/>
        <v>0</v>
      </c>
      <c r="BB825" s="665">
        <f>BB823+BB759+BB288+BB299</f>
        <v>1192629.4638</v>
      </c>
      <c r="BC825" s="665">
        <f t="shared" si="1452"/>
        <v>0</v>
      </c>
      <c r="BD825" s="665" t="e">
        <f>BD288+BD759+BD765</f>
        <v>#REF!</v>
      </c>
      <c r="BE825" s="665" t="e">
        <f>BF825+BG825+BH825+BI825</f>
        <v>#REF!</v>
      </c>
      <c r="BF825" s="665" t="e">
        <f>BF823+BF759+BF288</f>
        <v>#REF!</v>
      </c>
      <c r="BG825" s="665">
        <f>BG823+BG759+BG288</f>
        <v>0</v>
      </c>
      <c r="BH825" s="665" t="e">
        <f>BH823+BH759+BH288</f>
        <v>#REF!</v>
      </c>
      <c r="BI825" s="665" t="e">
        <f>BI823+BI759+BI288</f>
        <v>#REF!</v>
      </c>
      <c r="BJ825" s="665" t="e">
        <f>BK825+BL825+BM825</f>
        <v>#REF!</v>
      </c>
      <c r="BK825" s="665" t="e">
        <f>BK288+BK759+BK765</f>
        <v>#REF!</v>
      </c>
      <c r="BL825" s="665" t="e">
        <f>BL288+BL759+BL765</f>
        <v>#REF!</v>
      </c>
      <c r="BM825" s="665" t="e">
        <f>BM288+BM759+BM765</f>
        <v>#REF!</v>
      </c>
      <c r="BN825" s="665">
        <f t="shared" ref="BN825:BN826" si="1522">BO825+BP825+BQ825+BR825+BS825</f>
        <v>8097053.7496700007</v>
      </c>
      <c r="BO825" s="665">
        <f t="shared" ref="BO825:BT825" si="1523">BO823+BO759+BO288+BO299</f>
        <v>3085723.1561000003</v>
      </c>
      <c r="BP825" s="665">
        <f t="shared" si="1523"/>
        <v>0</v>
      </c>
      <c r="BQ825" s="665">
        <f t="shared" si="1523"/>
        <v>3800230.59357</v>
      </c>
      <c r="BR825" s="665">
        <f t="shared" si="1523"/>
        <v>0</v>
      </c>
      <c r="BS825" s="665">
        <f t="shared" si="1523"/>
        <v>1211100</v>
      </c>
      <c r="BT825" s="665">
        <f t="shared" si="1523"/>
        <v>100920.50110000002</v>
      </c>
      <c r="BU825" s="665">
        <f t="shared" ref="BU825:BU826" si="1524">BV825+BW825+BX825+BY825+BZ825</f>
        <v>8197974.2507700007</v>
      </c>
      <c r="BV825" s="572">
        <f>BV823+BV759+BV288+BV299</f>
        <v>3085723.1561000003</v>
      </c>
      <c r="BW825" s="613">
        <f>BW823+BW759+BW288+BW299</f>
        <v>0</v>
      </c>
      <c r="BX825" s="613">
        <f>BX823+BX759+BX288+BX299</f>
        <v>3800230.59357</v>
      </c>
      <c r="BY825" s="613">
        <f>BY823+BY759+BY288+BY299</f>
        <v>278186.09600000002</v>
      </c>
      <c r="BZ825" s="613">
        <f>BZ823+BZ759+BZ288+BZ299</f>
        <v>1033834.4051</v>
      </c>
      <c r="CE825" s="749">
        <f t="shared" si="1469"/>
        <v>0.9730399348481239</v>
      </c>
    </row>
    <row r="826" spans="1:83" s="23" customFormat="1" ht="48" customHeight="1" x14ac:dyDescent="0.25">
      <c r="B826" s="939" t="s">
        <v>274</v>
      </c>
      <c r="C826" s="939"/>
      <c r="D826" s="103">
        <f t="shared" ref="D826:D828" si="1525">E826+G826+H826+I826</f>
        <v>5207584.5</v>
      </c>
      <c r="E826" s="103">
        <f>E303+E307</f>
        <v>2412182.8573100003</v>
      </c>
      <c r="F826" s="103">
        <f t="shared" ref="F826:I826" si="1526">F303+F307</f>
        <v>0</v>
      </c>
      <c r="G826" s="103">
        <f t="shared" si="1526"/>
        <v>2795401.6426900001</v>
      </c>
      <c r="H826" s="103">
        <f t="shared" si="1526"/>
        <v>0</v>
      </c>
      <c r="I826" s="103">
        <f t="shared" si="1526"/>
        <v>0</v>
      </c>
      <c r="J826" s="103">
        <f>J287</f>
        <v>-4968995.9494000003</v>
      </c>
      <c r="K826" s="103">
        <f t="shared" ref="K826:K828" si="1527">M826+Q826+S826+U826</f>
        <v>238588.55059999996</v>
      </c>
      <c r="L826" s="789">
        <f t="shared" si="1392"/>
        <v>4.5815588897309294E-2</v>
      </c>
      <c r="M826" s="103">
        <f>M287+M307</f>
        <v>95548.743369999997</v>
      </c>
      <c r="N826" s="876">
        <f t="shared" si="1513"/>
        <v>3.961090390823576E-2</v>
      </c>
      <c r="O826" s="103">
        <f>O287+O307</f>
        <v>0</v>
      </c>
      <c r="P826" s="876">
        <v>0</v>
      </c>
      <c r="Q826" s="103">
        <f>Q287+Q307</f>
        <v>143039.80722999998</v>
      </c>
      <c r="R826" s="876">
        <f t="shared" si="1516"/>
        <v>5.1169679893424379E-2</v>
      </c>
      <c r="S826" s="103">
        <f>S287+S307</f>
        <v>0</v>
      </c>
      <c r="T826" s="876">
        <v>0</v>
      </c>
      <c r="U826" s="103">
        <f>U287+U307</f>
        <v>0</v>
      </c>
      <c r="V826" s="103" t="e">
        <f>W826+X826+Y826</f>
        <v>#REF!</v>
      </c>
      <c r="W826" s="103" t="e">
        <f>W760+W287+W290</f>
        <v>#REF!</v>
      </c>
      <c r="X826" s="103" t="e">
        <f>X760+X287</f>
        <v>#REF!</v>
      </c>
      <c r="Y826" s="103" t="e">
        <f>Y760+Y287</f>
        <v>#REF!</v>
      </c>
      <c r="Z826" s="103" t="e">
        <f t="shared" si="1412"/>
        <v>#REF!</v>
      </c>
      <c r="AA826" s="103" t="e">
        <f>AA760+AA287+AA290</f>
        <v>#REF!</v>
      </c>
      <c r="AB826" s="103">
        <f>H826</f>
        <v>0</v>
      </c>
      <c r="AC826" s="103">
        <f>I826</f>
        <v>0</v>
      </c>
      <c r="AD826" s="876">
        <v>0</v>
      </c>
      <c r="AE826" s="103">
        <f t="shared" ref="AE826:AE828" si="1528">AG826+AK826+AM826+AO826</f>
        <v>236518.48703999998</v>
      </c>
      <c r="AF826" s="789">
        <f t="shared" si="1395"/>
        <v>4.5418079541484149E-2</v>
      </c>
      <c r="AG826" s="103">
        <f>AG287+AG307</f>
        <v>37737.384470000005</v>
      </c>
      <c r="AH826" s="789">
        <f t="shared" si="1486"/>
        <v>1.5644495754390565E-2</v>
      </c>
      <c r="AI826" s="103">
        <f>AI287+AI307</f>
        <v>0</v>
      </c>
      <c r="AJ826" s="789">
        <v>0</v>
      </c>
      <c r="AK826" s="103">
        <f>AK303</f>
        <v>198781.10256999999</v>
      </c>
      <c r="AL826" s="789">
        <f t="shared" si="1506"/>
        <v>7.1110032824733549E-2</v>
      </c>
      <c r="AM826" s="103">
        <f>AM287+AM307</f>
        <v>0</v>
      </c>
      <c r="AN826" s="789">
        <v>0</v>
      </c>
      <c r="AO826" s="103">
        <f>AO287+AO307</f>
        <v>0</v>
      </c>
      <c r="AP826" s="103">
        <f>AP287</f>
        <v>5004048.7568600001</v>
      </c>
      <c r="AQ826" s="789">
        <v>0</v>
      </c>
      <c r="AR826" s="103">
        <f t="shared" ref="AR826:AR828" si="1529">AT826+AX826+AZ826+BB826</f>
        <v>5207582.5235200003</v>
      </c>
      <c r="AS826" s="789">
        <f t="shared" si="1398"/>
        <v>0.99999962046127144</v>
      </c>
      <c r="AT826" s="103">
        <f>AT287+AT307</f>
        <v>2412182.8573100003</v>
      </c>
      <c r="AU826" s="789">
        <f t="shared" si="1399"/>
        <v>1</v>
      </c>
      <c r="AV826" s="103">
        <f>AV287+AV307</f>
        <v>0</v>
      </c>
      <c r="AW826" s="789">
        <v>0</v>
      </c>
      <c r="AX826" s="103">
        <f>AX287+AX307</f>
        <v>2795399.6662099999</v>
      </c>
      <c r="AY826" s="789">
        <f t="shared" si="1400"/>
        <v>0.9999992929531234</v>
      </c>
      <c r="AZ826" s="103">
        <f>AZ287+AZ307</f>
        <v>0</v>
      </c>
      <c r="BA826" s="789">
        <v>0</v>
      </c>
      <c r="BB826" s="103">
        <f>BB287+BB307</f>
        <v>0</v>
      </c>
      <c r="BC826" s="103">
        <f t="shared" si="1452"/>
        <v>0</v>
      </c>
      <c r="BD826" s="103">
        <f t="shared" si="1453"/>
        <v>0</v>
      </c>
      <c r="BE826" s="103">
        <f t="shared" ref="BE826:BE828" si="1530">BF826+BG826+BH826+BI826</f>
        <v>0</v>
      </c>
      <c r="BF826" s="103">
        <f>BF287+BF307</f>
        <v>0</v>
      </c>
      <c r="BG826" s="103">
        <f>BG287+BG307</f>
        <v>0</v>
      </c>
      <c r="BH826" s="103">
        <f>BH287+BH307</f>
        <v>0</v>
      </c>
      <c r="BI826" s="103">
        <f>BI287+BI307</f>
        <v>0</v>
      </c>
      <c r="BJ826" s="103" t="e">
        <f>BK826+BL826+BM826</f>
        <v>#REF!</v>
      </c>
      <c r="BK826" s="103" t="e">
        <f>BK760+BK287+BK290</f>
        <v>#REF!</v>
      </c>
      <c r="BL826" s="103" t="e">
        <f>BL760+BL287</f>
        <v>#REF!</v>
      </c>
      <c r="BM826" s="103" t="e">
        <f>BM760+BM287</f>
        <v>#REF!</v>
      </c>
      <c r="BN826" s="103">
        <f t="shared" si="1522"/>
        <v>7642691.2999999998</v>
      </c>
      <c r="BO826" s="103">
        <f>BO287+BO307</f>
        <v>3124216</v>
      </c>
      <c r="BP826" s="103"/>
      <c r="BQ826" s="103">
        <f>BQ287+BQ307</f>
        <v>4518475.3</v>
      </c>
      <c r="BR826" s="103">
        <f>BR287+BR307</f>
        <v>0</v>
      </c>
      <c r="BS826" s="103">
        <f>BS287+BS307</f>
        <v>0</v>
      </c>
      <c r="BT826" s="103">
        <f>BT287</f>
        <v>0</v>
      </c>
      <c r="BU826" s="103">
        <f t="shared" si="1524"/>
        <v>7642691.2999999998</v>
      </c>
      <c r="BV826" s="103">
        <f>BV287+BV307</f>
        <v>3124216</v>
      </c>
      <c r="BW826" s="103"/>
      <c r="BX826" s="103">
        <f>BX287+BX307</f>
        <v>4518475.3</v>
      </c>
      <c r="BY826" s="103">
        <f>BY287+BY307</f>
        <v>0</v>
      </c>
      <c r="BZ826" s="103">
        <f>BZ287+BZ307</f>
        <v>0</v>
      </c>
      <c r="CE826" s="789">
        <v>0</v>
      </c>
    </row>
    <row r="827" spans="1:83" s="194" customFormat="1" ht="46.5" customHeight="1" x14ac:dyDescent="0.25">
      <c r="B827" s="920" t="s">
        <v>277</v>
      </c>
      <c r="C827" s="920"/>
      <c r="D827" s="195">
        <f t="shared" si="1525"/>
        <v>3705106.19</v>
      </c>
      <c r="E827" s="195">
        <f>E309</f>
        <v>0</v>
      </c>
      <c r="F827" s="195">
        <f>F309</f>
        <v>0</v>
      </c>
      <c r="G827" s="195">
        <f>G309</f>
        <v>3705106.19</v>
      </c>
      <c r="H827" s="195">
        <f>H309</f>
        <v>0</v>
      </c>
      <c r="I827" s="195">
        <f>I309</f>
        <v>0</v>
      </c>
      <c r="J827" s="195">
        <f>J761</f>
        <v>-3705106.19</v>
      </c>
      <c r="K827" s="195">
        <f t="shared" si="1527"/>
        <v>0</v>
      </c>
      <c r="L827" s="749">
        <f t="shared" si="1392"/>
        <v>0</v>
      </c>
      <c r="M827" s="195">
        <f t="shared" ref="M827:AC827" si="1531">M309</f>
        <v>0</v>
      </c>
      <c r="N827" s="802">
        <v>0</v>
      </c>
      <c r="O827" s="195">
        <f>O309</f>
        <v>0</v>
      </c>
      <c r="P827" s="802">
        <v>0</v>
      </c>
      <c r="Q827" s="195">
        <f>Q309</f>
        <v>0</v>
      </c>
      <c r="R827" s="802">
        <f t="shared" si="1516"/>
        <v>0</v>
      </c>
      <c r="S827" s="195">
        <f>S309</f>
        <v>0</v>
      </c>
      <c r="T827" s="802">
        <v>0</v>
      </c>
      <c r="U827" s="195">
        <f t="shared" si="1531"/>
        <v>0</v>
      </c>
      <c r="V827" s="195">
        <f t="shared" si="1531"/>
        <v>0</v>
      </c>
      <c r="W827" s="195">
        <f t="shared" si="1531"/>
        <v>0</v>
      </c>
      <c r="X827" s="195">
        <f t="shared" si="1531"/>
        <v>0</v>
      </c>
      <c r="Y827" s="195">
        <f t="shared" si="1531"/>
        <v>0</v>
      </c>
      <c r="Z827" s="195">
        <f t="shared" si="1531"/>
        <v>0</v>
      </c>
      <c r="AA827" s="195">
        <f t="shared" si="1531"/>
        <v>0</v>
      </c>
      <c r="AB827" s="195">
        <f t="shared" si="1531"/>
        <v>0</v>
      </c>
      <c r="AC827" s="195">
        <f t="shared" si="1531"/>
        <v>0</v>
      </c>
      <c r="AD827" s="802">
        <v>0</v>
      </c>
      <c r="AE827" s="195">
        <f t="shared" si="1528"/>
        <v>80469.052349999998</v>
      </c>
      <c r="AF827" s="749">
        <f t="shared" si="1395"/>
        <v>2.1718419992167618E-2</v>
      </c>
      <c r="AG827" s="195">
        <f>AG309</f>
        <v>0</v>
      </c>
      <c r="AH827" s="749">
        <v>0</v>
      </c>
      <c r="AI827" s="195">
        <f>AI309</f>
        <v>0</v>
      </c>
      <c r="AJ827" s="749">
        <v>0</v>
      </c>
      <c r="AK827" s="195">
        <f>AK309</f>
        <v>80469.052349999998</v>
      </c>
      <c r="AL827" s="749">
        <f t="shared" si="1506"/>
        <v>2.1718419992167618E-2</v>
      </c>
      <c r="AM827" s="195">
        <f>AM309</f>
        <v>0</v>
      </c>
      <c r="AN827" s="749">
        <v>0</v>
      </c>
      <c r="AO827" s="195">
        <f>AO309</f>
        <v>0</v>
      </c>
      <c r="AP827" s="195">
        <f>AP761</f>
        <v>3600918.2845100001</v>
      </c>
      <c r="AQ827" s="749">
        <v>0</v>
      </c>
      <c r="AR827" s="195">
        <f t="shared" si="1529"/>
        <v>3681387.3368600002</v>
      </c>
      <c r="AS827" s="749">
        <f t="shared" si="1398"/>
        <v>0.99359833377946993</v>
      </c>
      <c r="AT827" s="195">
        <f>AT309</f>
        <v>0</v>
      </c>
      <c r="AU827" s="749">
        <v>0</v>
      </c>
      <c r="AV827" s="195">
        <f>AV309</f>
        <v>0</v>
      </c>
      <c r="AW827" s="749">
        <v>0</v>
      </c>
      <c r="AX827" s="195">
        <f>AX309</f>
        <v>3681387.3368600002</v>
      </c>
      <c r="AY827" s="749">
        <f t="shared" si="1400"/>
        <v>0.99359833377946993</v>
      </c>
      <c r="AZ827" s="195">
        <f>AZ309</f>
        <v>0</v>
      </c>
      <c r="BA827" s="749">
        <v>0</v>
      </c>
      <c r="BB827" s="195">
        <f>BB309</f>
        <v>0</v>
      </c>
      <c r="BC827" s="195">
        <f t="shared" si="1452"/>
        <v>0</v>
      </c>
      <c r="BD827" s="195">
        <f t="shared" si="1453"/>
        <v>0</v>
      </c>
      <c r="BE827" s="195">
        <f t="shared" si="1530"/>
        <v>0</v>
      </c>
      <c r="BF827" s="195">
        <f>BF309</f>
        <v>0</v>
      </c>
      <c r="BG827" s="195">
        <f>BG309</f>
        <v>0</v>
      </c>
      <c r="BH827" s="195">
        <f>BH309</f>
        <v>0</v>
      </c>
      <c r="BI827" s="195">
        <f>BI309</f>
        <v>0</v>
      </c>
      <c r="BJ827" s="195">
        <f t="shared" ref="BJ827:BM828" si="1532">BJ761</f>
        <v>0</v>
      </c>
      <c r="BK827" s="195">
        <f t="shared" si="1532"/>
        <v>0</v>
      </c>
      <c r="BL827" s="195">
        <f t="shared" si="1532"/>
        <v>0</v>
      </c>
      <c r="BM827" s="195">
        <f t="shared" si="1532"/>
        <v>0</v>
      </c>
      <c r="BN827" s="195">
        <f t="shared" ref="BN827" si="1533">BO827+BR827+BS827</f>
        <v>0</v>
      </c>
      <c r="BO827" s="195">
        <f>BO309</f>
        <v>0</v>
      </c>
      <c r="BP827" s="195"/>
      <c r="BQ827" s="195">
        <f>BQ309</f>
        <v>0</v>
      </c>
      <c r="BR827" s="195">
        <f>BR309</f>
        <v>0</v>
      </c>
      <c r="BS827" s="195">
        <f>BS309</f>
        <v>0</v>
      </c>
      <c r="BT827" s="195">
        <f>BT761</f>
        <v>0</v>
      </c>
      <c r="BU827" s="195">
        <f t="shared" ref="BU827:BU828" si="1534">BV827+BX827+BY827+BZ827</f>
        <v>0</v>
      </c>
      <c r="BV827" s="195">
        <f>BV309</f>
        <v>0</v>
      </c>
      <c r="BW827" s="195"/>
      <c r="BX827" s="195">
        <f>BX309</f>
        <v>0</v>
      </c>
      <c r="BY827" s="195">
        <f>BY309</f>
        <v>0</v>
      </c>
      <c r="BZ827" s="195">
        <f>BZ309</f>
        <v>0</v>
      </c>
      <c r="CE827" s="749">
        <v>0</v>
      </c>
    </row>
    <row r="828" spans="1:83" s="345" customFormat="1" ht="41.25" customHeight="1" x14ac:dyDescent="0.25">
      <c r="B828" s="922" t="s">
        <v>294</v>
      </c>
      <c r="C828" s="923"/>
      <c r="D828" s="344">
        <f t="shared" si="1525"/>
        <v>500000</v>
      </c>
      <c r="E828" s="344">
        <f>E749</f>
        <v>282903.28000000003</v>
      </c>
      <c r="F828" s="344">
        <f>F749</f>
        <v>0</v>
      </c>
      <c r="G828" s="344"/>
      <c r="H828" s="344">
        <f>H762</f>
        <v>0</v>
      </c>
      <c r="I828" s="344">
        <f>I762</f>
        <v>217096.72</v>
      </c>
      <c r="J828" s="344">
        <f>J762</f>
        <v>-361442.17723999999</v>
      </c>
      <c r="K828" s="344">
        <f t="shared" si="1527"/>
        <v>138557.82276000001</v>
      </c>
      <c r="L828" s="749">
        <f t="shared" si="1392"/>
        <v>0.27711564552000001</v>
      </c>
      <c r="M828" s="344">
        <f>M749</f>
        <v>138557.82276000001</v>
      </c>
      <c r="N828" s="802">
        <f t="shared" si="1513"/>
        <v>0.4897710014532175</v>
      </c>
      <c r="O828" s="344">
        <f>O749</f>
        <v>0</v>
      </c>
      <c r="P828" s="802">
        <v>0</v>
      </c>
      <c r="Q828" s="344"/>
      <c r="R828" s="115"/>
      <c r="S828" s="344">
        <f>S762</f>
        <v>0</v>
      </c>
      <c r="T828" s="115">
        <v>0</v>
      </c>
      <c r="U828" s="344">
        <f>U762</f>
        <v>0</v>
      </c>
      <c r="V828" s="344">
        <f t="shared" ref="V828:AC828" si="1535">V762</f>
        <v>0</v>
      </c>
      <c r="W828" s="344">
        <f t="shared" si="1535"/>
        <v>0</v>
      </c>
      <c r="X828" s="344">
        <f t="shared" si="1535"/>
        <v>0</v>
      </c>
      <c r="Y828" s="344">
        <f t="shared" si="1535"/>
        <v>0</v>
      </c>
      <c r="Z828" s="344">
        <f t="shared" si="1535"/>
        <v>346117.6</v>
      </c>
      <c r="AA828" s="344">
        <f t="shared" si="1535"/>
        <v>346117.6</v>
      </c>
      <c r="AB828" s="344">
        <f t="shared" si="1535"/>
        <v>0</v>
      </c>
      <c r="AC828" s="344">
        <f t="shared" si="1535"/>
        <v>0</v>
      </c>
      <c r="AD828" s="115">
        <f t="shared" si="1501"/>
        <v>0</v>
      </c>
      <c r="AE828" s="344">
        <f t="shared" si="1528"/>
        <v>131993.02778999999</v>
      </c>
      <c r="AF828" s="749">
        <f t="shared" si="1395"/>
        <v>0.26398605557999999</v>
      </c>
      <c r="AG828" s="344">
        <f>AG749</f>
        <v>131993.02778999999</v>
      </c>
      <c r="AH828" s="749">
        <f t="shared" si="1486"/>
        <v>0.46656591535453384</v>
      </c>
      <c r="AI828" s="344">
        <f>AI749</f>
        <v>0</v>
      </c>
      <c r="AJ828" s="749">
        <v>0</v>
      </c>
      <c r="AK828" s="344"/>
      <c r="AL828" s="749">
        <v>0</v>
      </c>
      <c r="AM828" s="344">
        <f>AM762</f>
        <v>0</v>
      </c>
      <c r="AN828" s="749">
        <v>0</v>
      </c>
      <c r="AO828" s="344">
        <f>AO762</f>
        <v>0</v>
      </c>
      <c r="AP828" s="344">
        <f>AP762</f>
        <v>364630.00025000004</v>
      </c>
      <c r="AQ828" s="749">
        <v>0</v>
      </c>
      <c r="AR828" s="344">
        <f t="shared" si="1529"/>
        <v>496623.02804</v>
      </c>
      <c r="AS828" s="749">
        <f t="shared" si="1398"/>
        <v>0.99324605608000005</v>
      </c>
      <c r="AT828" s="344">
        <f>AT749</f>
        <v>282903.28000000003</v>
      </c>
      <c r="AU828" s="749">
        <f t="shared" si="1399"/>
        <v>1</v>
      </c>
      <c r="AV828" s="344">
        <f>AV749</f>
        <v>0</v>
      </c>
      <c r="AW828" s="749">
        <v>0</v>
      </c>
      <c r="AX828" s="344"/>
      <c r="AY828" s="749">
        <v>0</v>
      </c>
      <c r="AZ828" s="344">
        <f>AZ762</f>
        <v>0</v>
      </c>
      <c r="BA828" s="749">
        <v>0</v>
      </c>
      <c r="BB828" s="344">
        <f>BB762</f>
        <v>213719.74804000001</v>
      </c>
      <c r="BC828" s="344">
        <f>BC762</f>
        <v>0</v>
      </c>
      <c r="BD828" s="344">
        <f>BD762</f>
        <v>0</v>
      </c>
      <c r="BE828" s="344">
        <f t="shared" si="1530"/>
        <v>0</v>
      </c>
      <c r="BF828" s="344">
        <f>BF749</f>
        <v>0</v>
      </c>
      <c r="BG828" s="344"/>
      <c r="BH828" s="344">
        <f>BH762</f>
        <v>0</v>
      </c>
      <c r="BI828" s="344">
        <f>BI762</f>
        <v>0</v>
      </c>
      <c r="BJ828" s="344">
        <f t="shared" si="1532"/>
        <v>0</v>
      </c>
      <c r="BK828" s="344">
        <f t="shared" si="1532"/>
        <v>0</v>
      </c>
      <c r="BL828" s="344">
        <f t="shared" si="1532"/>
        <v>0</v>
      </c>
      <c r="BM828" s="344">
        <f t="shared" si="1532"/>
        <v>0</v>
      </c>
      <c r="BN828" s="344">
        <f>BN762</f>
        <v>500000</v>
      </c>
      <c r="BO828" s="344">
        <f>BO749</f>
        <v>500000</v>
      </c>
      <c r="BP828" s="344"/>
      <c r="BQ828" s="344"/>
      <c r="BR828" s="344">
        <f>BR762</f>
        <v>0</v>
      </c>
      <c r="BS828" s="344">
        <f>BS762</f>
        <v>0</v>
      </c>
      <c r="BT828" s="344">
        <f>BT762</f>
        <v>0</v>
      </c>
      <c r="BU828" s="344">
        <f t="shared" si="1534"/>
        <v>500000</v>
      </c>
      <c r="BV828" s="344">
        <f>BV749</f>
        <v>500000</v>
      </c>
      <c r="BW828" s="344"/>
      <c r="BX828" s="344"/>
      <c r="BY828" s="344">
        <f>BY762</f>
        <v>0</v>
      </c>
      <c r="BZ828" s="344">
        <f>BZ762</f>
        <v>0</v>
      </c>
      <c r="CE828" s="749">
        <f t="shared" si="1469"/>
        <v>0.9844448503874218</v>
      </c>
    </row>
    <row r="829" spans="1:83" s="91" customFormat="1" ht="31.5" customHeight="1" x14ac:dyDescent="0.3">
      <c r="B829" s="949" t="s">
        <v>190</v>
      </c>
      <c r="C829" s="950"/>
      <c r="D829" s="950"/>
      <c r="E829" s="950"/>
      <c r="F829" s="950"/>
      <c r="G829" s="950"/>
      <c r="H829" s="950"/>
      <c r="I829" s="950"/>
      <c r="J829" s="950"/>
      <c r="K829" s="950"/>
      <c r="L829" s="950"/>
      <c r="M829" s="950"/>
      <c r="N829" s="950"/>
      <c r="O829" s="950"/>
      <c r="P829" s="950"/>
      <c r="Q829" s="950"/>
      <c r="R829" s="950"/>
      <c r="S829" s="950"/>
      <c r="T829" s="950"/>
      <c r="U829" s="950"/>
      <c r="V829" s="950"/>
      <c r="W829" s="950"/>
      <c r="X829" s="950"/>
      <c r="Y829" s="950"/>
      <c r="Z829" s="950"/>
      <c r="AA829" s="950"/>
      <c r="AB829" s="950"/>
      <c r="AC829" s="950"/>
      <c r="AD829" s="950"/>
      <c r="AE829" s="950"/>
      <c r="AF829" s="950"/>
      <c r="AG829" s="950"/>
      <c r="AH829" s="950"/>
      <c r="AI829" s="950"/>
      <c r="AJ829" s="950"/>
      <c r="AK829" s="950"/>
      <c r="AL829" s="950"/>
      <c r="AM829" s="950"/>
      <c r="AN829" s="950"/>
      <c r="AO829" s="950"/>
      <c r="AP829" s="950"/>
      <c r="AQ829" s="950"/>
      <c r="AR829" s="950"/>
      <c r="AS829" s="950"/>
      <c r="AT829" s="950"/>
      <c r="AU829" s="950"/>
      <c r="AV829" s="950"/>
      <c r="AW829" s="950"/>
      <c r="AX829" s="950"/>
      <c r="AY829" s="950"/>
      <c r="AZ829" s="950"/>
      <c r="BA829" s="950"/>
      <c r="BB829" s="950"/>
      <c r="BC829" s="950"/>
      <c r="BD829" s="950"/>
      <c r="BE829" s="950"/>
      <c r="BF829" s="950"/>
      <c r="BG829" s="950"/>
      <c r="BH829" s="950"/>
      <c r="BI829" s="950"/>
      <c r="BJ829" s="950"/>
      <c r="BK829" s="950"/>
      <c r="BL829" s="950"/>
      <c r="BM829" s="950"/>
      <c r="BN829" s="950"/>
      <c r="BO829" s="950"/>
      <c r="BP829" s="950"/>
      <c r="BQ829" s="950"/>
      <c r="BR829" s="950"/>
      <c r="BS829" s="950"/>
      <c r="BT829" s="950"/>
      <c r="BU829" s="950"/>
      <c r="BV829" s="583"/>
      <c r="BW829" s="583"/>
      <c r="BX829" s="583"/>
      <c r="BY829" s="583"/>
      <c r="BZ829" s="583"/>
      <c r="CE829" s="68"/>
    </row>
    <row r="830" spans="1:83" s="91" customFormat="1" ht="73.5" hidden="1" customHeight="1" x14ac:dyDescent="0.3">
      <c r="B830" s="28"/>
      <c r="C830" s="28"/>
      <c r="D830" s="28"/>
      <c r="E830" s="28"/>
      <c r="F830" s="28"/>
      <c r="G830" s="28"/>
      <c r="H830" s="28"/>
      <c r="I830" s="28"/>
      <c r="J830" s="28"/>
      <c r="K830" s="19"/>
      <c r="L830" s="19"/>
      <c r="M830" s="28"/>
      <c r="N830" s="19"/>
      <c r="O830" s="28"/>
      <c r="P830" s="19"/>
      <c r="Q830" s="28"/>
      <c r="R830" s="19"/>
      <c r="S830" s="28"/>
      <c r="T830" s="19"/>
      <c r="U830" s="28"/>
      <c r="V830" s="28"/>
      <c r="W830" s="28"/>
      <c r="X830" s="28"/>
      <c r="Y830" s="28"/>
      <c r="Z830" s="28"/>
      <c r="AA830" s="28"/>
      <c r="AB830" s="28"/>
      <c r="AC830" s="28"/>
      <c r="AD830" s="19"/>
      <c r="AE830" s="527"/>
      <c r="AF830" s="775"/>
      <c r="AG830" s="28"/>
      <c r="AH830" s="19"/>
      <c r="AI830" s="28"/>
      <c r="AJ830" s="19"/>
      <c r="AK830" s="28"/>
      <c r="AL830" s="19"/>
      <c r="AM830" s="28"/>
      <c r="AN830" s="19"/>
      <c r="AO830" s="28"/>
      <c r="AP830" s="28"/>
      <c r="AQ830" s="19"/>
      <c r="AR830" s="28"/>
      <c r="AS830" s="19"/>
      <c r="AT830" s="28"/>
      <c r="AU830" s="19"/>
      <c r="AV830" s="28"/>
      <c r="AW830" s="19"/>
      <c r="AX830" s="28"/>
      <c r="AY830" s="19"/>
      <c r="AZ830" s="28"/>
      <c r="BA830" s="19"/>
      <c r="BB830" s="28"/>
      <c r="BC830" s="28"/>
      <c r="BD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  <c r="BP830" s="28"/>
      <c r="BQ830" s="28"/>
      <c r="BR830" s="28"/>
      <c r="BS830" s="28"/>
      <c r="BT830" s="28"/>
      <c r="BU830" s="28"/>
      <c r="BV830" s="28"/>
      <c r="BW830" s="28"/>
      <c r="BX830" s="28"/>
      <c r="BY830" s="28"/>
      <c r="BZ830" s="28"/>
      <c r="CE830" s="19"/>
    </row>
    <row r="831" spans="1:83" s="91" customFormat="1" ht="40.5" customHeight="1" x14ac:dyDescent="0.3">
      <c r="B831" s="989" t="s">
        <v>191</v>
      </c>
      <c r="C831" s="990"/>
      <c r="D831" s="990"/>
      <c r="E831" s="990"/>
      <c r="F831" s="990"/>
      <c r="G831" s="990"/>
      <c r="H831" s="990"/>
      <c r="I831" s="990"/>
      <c r="J831" s="990"/>
      <c r="K831" s="990"/>
      <c r="L831" s="990"/>
      <c r="M831" s="990"/>
      <c r="N831" s="990"/>
      <c r="O831" s="990"/>
      <c r="P831" s="990"/>
      <c r="Q831" s="990"/>
      <c r="R831" s="990"/>
      <c r="S831" s="990"/>
      <c r="T831" s="990"/>
      <c r="U831" s="990"/>
      <c r="V831" s="990"/>
      <c r="W831" s="990"/>
      <c r="X831" s="990"/>
      <c r="Y831" s="990"/>
      <c r="Z831" s="990"/>
      <c r="AA831" s="990"/>
      <c r="AB831" s="990"/>
      <c r="AC831" s="990"/>
      <c r="AD831" s="990"/>
      <c r="AE831" s="990"/>
      <c r="AF831" s="990"/>
      <c r="AG831" s="990"/>
      <c r="AH831" s="990"/>
      <c r="AI831" s="990"/>
      <c r="AJ831" s="990"/>
      <c r="AK831" s="990"/>
      <c r="AL831" s="990"/>
      <c r="AM831" s="990"/>
      <c r="AN831" s="990"/>
      <c r="AO831" s="990"/>
      <c r="AP831" s="990"/>
      <c r="AQ831" s="990"/>
      <c r="AR831" s="990"/>
      <c r="AS831" s="990"/>
      <c r="AT831" s="990"/>
      <c r="AU831" s="990"/>
      <c r="AV831" s="990"/>
      <c r="AW831" s="990"/>
      <c r="AX831" s="990"/>
      <c r="AY831" s="990"/>
      <c r="AZ831" s="990"/>
      <c r="BA831" s="990"/>
      <c r="BB831" s="990"/>
      <c r="BC831" s="990"/>
      <c r="BD831" s="990"/>
      <c r="BE831" s="990"/>
      <c r="BF831" s="990"/>
      <c r="BG831" s="990"/>
      <c r="BH831" s="990"/>
      <c r="BI831" s="990"/>
      <c r="BJ831" s="990"/>
      <c r="BK831" s="990"/>
      <c r="BL831" s="990"/>
      <c r="BM831" s="990"/>
      <c r="BN831" s="990"/>
      <c r="BO831" s="990"/>
      <c r="BP831" s="990"/>
      <c r="BQ831" s="990"/>
      <c r="BR831" s="990"/>
      <c r="BS831" s="990"/>
      <c r="BT831" s="990"/>
      <c r="BU831" s="990"/>
      <c r="CE831" s="68"/>
    </row>
    <row r="832" spans="1:83" s="369" customFormat="1" ht="113.25" hidden="1" customHeight="1" x14ac:dyDescent="0.35">
      <c r="B832" s="368" t="s">
        <v>34</v>
      </c>
      <c r="C832" s="359" t="s">
        <v>374</v>
      </c>
      <c r="D832" s="365">
        <f>E832+G832+H832+I832</f>
        <v>224980.70701000001</v>
      </c>
      <c r="E832" s="365">
        <f>E833</f>
        <v>0</v>
      </c>
      <c r="F832" s="365"/>
      <c r="G832" s="365">
        <f t="shared" ref="G832:I832" si="1536">G833</f>
        <v>141896.88597</v>
      </c>
      <c r="H832" s="365">
        <f t="shared" si="1536"/>
        <v>83083.821039999995</v>
      </c>
      <c r="I832" s="365">
        <f t="shared" si="1536"/>
        <v>0</v>
      </c>
      <c r="J832" s="365"/>
      <c r="K832" s="115">
        <f>M832+Q832+S832+U832</f>
        <v>44847.021840000001</v>
      </c>
      <c r="L832" s="115"/>
      <c r="M832" s="365">
        <f>M833</f>
        <v>0</v>
      </c>
      <c r="N832" s="751"/>
      <c r="O832" s="365"/>
      <c r="P832" s="751"/>
      <c r="Q832" s="365">
        <f t="shared" ref="Q832:U832" si="1537">Q833</f>
        <v>25659.96254</v>
      </c>
      <c r="R832" s="751"/>
      <c r="S832" s="365">
        <f t="shared" si="1537"/>
        <v>19187.059300000001</v>
      </c>
      <c r="T832" s="751"/>
      <c r="U832" s="365">
        <f t="shared" si="1537"/>
        <v>0</v>
      </c>
      <c r="V832" s="365"/>
      <c r="W832" s="365"/>
      <c r="X832" s="365"/>
      <c r="Y832" s="365"/>
      <c r="Z832" s="365"/>
      <c r="AA832" s="365"/>
      <c r="AB832" s="365"/>
      <c r="AC832" s="365"/>
      <c r="AD832" s="751"/>
      <c r="AE832" s="509">
        <f>AG832+AK832+AM832+AO832</f>
        <v>0</v>
      </c>
      <c r="AF832" s="510"/>
      <c r="AG832" s="365">
        <f>AG833</f>
        <v>0</v>
      </c>
      <c r="AH832" s="751"/>
      <c r="AI832" s="365"/>
      <c r="AJ832" s="751"/>
      <c r="AK832" s="365">
        <f t="shared" ref="AK832" si="1538">AK833</f>
        <v>0</v>
      </c>
      <c r="AL832" s="751"/>
      <c r="AM832" s="365">
        <f t="shared" ref="AM832" si="1539">AM833</f>
        <v>0</v>
      </c>
      <c r="AN832" s="751"/>
      <c r="AO832" s="365">
        <f t="shared" ref="AO832" si="1540">AO833</f>
        <v>0</v>
      </c>
      <c r="AP832" s="360"/>
      <c r="AQ832" s="423"/>
      <c r="AR832" s="195">
        <f>AT832+AX832+AZ832+BB832</f>
        <v>0</v>
      </c>
      <c r="AS832" s="115"/>
      <c r="AT832" s="195">
        <f>AT833</f>
        <v>0</v>
      </c>
      <c r="AU832" s="115"/>
      <c r="AV832" s="195"/>
      <c r="AW832" s="115"/>
      <c r="AX832" s="365">
        <f t="shared" ref="AX832:BB832" si="1541">AX833</f>
        <v>0</v>
      </c>
      <c r="AY832" s="751"/>
      <c r="AZ832" s="365">
        <f t="shared" si="1541"/>
        <v>0</v>
      </c>
      <c r="BA832" s="751"/>
      <c r="BB832" s="365">
        <f t="shared" si="1541"/>
        <v>0</v>
      </c>
      <c r="BC832" s="366"/>
      <c r="BD832" s="366"/>
      <c r="BE832" s="195">
        <f>BF832+BG832+BH832+BI832</f>
        <v>63586.097280000002</v>
      </c>
      <c r="BF832" s="365">
        <f>BF833</f>
        <v>0</v>
      </c>
      <c r="BG832" s="365">
        <f t="shared" ref="BG832" si="1542">BG833</f>
        <v>0</v>
      </c>
      <c r="BH832" s="365">
        <f t="shared" ref="BH832" si="1543">BH833</f>
        <v>63586.097280000002</v>
      </c>
      <c r="BI832" s="365">
        <f t="shared" ref="BI832" si="1544">BI833</f>
        <v>0</v>
      </c>
      <c r="BJ832" s="360"/>
      <c r="BK832" s="365"/>
      <c r="BL832" s="365"/>
      <c r="BM832" s="365"/>
      <c r="BN832" s="365"/>
      <c r="BO832" s="366"/>
      <c r="BP832" s="366"/>
      <c r="BQ832" s="366"/>
      <c r="BR832" s="366"/>
      <c r="BS832" s="366"/>
      <c r="BT832" s="360"/>
      <c r="BU832" s="195">
        <f>BV832+BX832+BY832+BZ832</f>
        <v>0</v>
      </c>
      <c r="BV832" s="365">
        <f>BV833</f>
        <v>0</v>
      </c>
      <c r="BW832" s="365"/>
      <c r="BX832" s="365">
        <f t="shared" ref="BX832:BZ832" si="1545">BX833</f>
        <v>0</v>
      </c>
      <c r="BY832" s="365">
        <f t="shared" si="1545"/>
        <v>0</v>
      </c>
      <c r="BZ832" s="365">
        <f t="shared" si="1545"/>
        <v>0</v>
      </c>
      <c r="CE832" s="423"/>
    </row>
    <row r="833" spans="2:83" s="402" customFormat="1" ht="99.75" customHeight="1" x14ac:dyDescent="0.3">
      <c r="B833" s="372" t="s">
        <v>34</v>
      </c>
      <c r="C833" s="399" t="s">
        <v>467</v>
      </c>
      <c r="D833" s="370">
        <f>E833+G833+H833+I833</f>
        <v>224980.70701000001</v>
      </c>
      <c r="E833" s="370"/>
      <c r="F833" s="370"/>
      <c r="G833" s="370">
        <v>141896.88597</v>
      </c>
      <c r="H833" s="370">
        <v>83083.821039999995</v>
      </c>
      <c r="I833" s="370"/>
      <c r="J833" s="370">
        <f>K833-D833</f>
        <v>-180133.68517000001</v>
      </c>
      <c r="K833" s="370">
        <f>M833+Q833+S833+U833</f>
        <v>44847.021840000001</v>
      </c>
      <c r="L833" s="795">
        <f t="shared" ref="L833:L858" si="1546">K833/D833</f>
        <v>0.19933718955735447</v>
      </c>
      <c r="M833" s="371"/>
      <c r="N833" s="803"/>
      <c r="O833" s="370"/>
      <c r="P833" s="803"/>
      <c r="Q833" s="370">
        <v>25659.96254</v>
      </c>
      <c r="R833" s="751"/>
      <c r="S833" s="370">
        <v>19187.059300000001</v>
      </c>
      <c r="T833" s="751"/>
      <c r="U833" s="370"/>
      <c r="V833" s="370">
        <f>W833+X833+Y833</f>
        <v>0</v>
      </c>
      <c r="W833" s="370"/>
      <c r="X833" s="370"/>
      <c r="Y833" s="370"/>
      <c r="Z833" s="370">
        <f>AA833+AB833+AC833</f>
        <v>83083.821039999995</v>
      </c>
      <c r="AA833" s="370">
        <f>E833</f>
        <v>0</v>
      </c>
      <c r="AB833" s="370">
        <f t="shared" ref="AB833:AC836" si="1547">H833</f>
        <v>83083.821039999995</v>
      </c>
      <c r="AC833" s="370">
        <f t="shared" si="1547"/>
        <v>0</v>
      </c>
      <c r="AD833" s="751"/>
      <c r="AE833" s="370">
        <f>AG833+AK833+AM833+AO833</f>
        <v>0</v>
      </c>
      <c r="AF833" s="795">
        <f t="shared" ref="AF833:AF858" si="1548">AE833/D833</f>
        <v>0</v>
      </c>
      <c r="AG833" s="370">
        <f>E833</f>
        <v>0</v>
      </c>
      <c r="AH833" s="795" t="e">
        <f t="shared" ref="AH833:AH856" si="1549">AG833/E833</f>
        <v>#DIV/0!</v>
      </c>
      <c r="AI833" s="370"/>
      <c r="AJ833" s="751"/>
      <c r="AK833" s="370"/>
      <c r="AL833" s="751"/>
      <c r="AM833" s="370"/>
      <c r="AN833" s="751"/>
      <c r="AO833" s="370"/>
      <c r="AP833" s="370">
        <f>AR833-AE833</f>
        <v>0</v>
      </c>
      <c r="AQ833" s="751"/>
      <c r="AR833" s="370">
        <f>AT833+AX833+AZ833+BB833</f>
        <v>0</v>
      </c>
      <c r="AS833" s="795">
        <f t="shared" ref="AS833:AS858" si="1550">AR833/D833</f>
        <v>0</v>
      </c>
      <c r="AT833" s="370">
        <f>AG833</f>
        <v>0</v>
      </c>
      <c r="AU833" s="795">
        <v>0</v>
      </c>
      <c r="AV833" s="370"/>
      <c r="AW833" s="795">
        <v>0</v>
      </c>
      <c r="AX833" s="370">
        <f>AK833</f>
        <v>0</v>
      </c>
      <c r="AY833" s="795">
        <f t="shared" ref="AY833:AY855" si="1551">AX833/G833</f>
        <v>0</v>
      </c>
      <c r="AZ833" s="370">
        <f>AM833</f>
        <v>0</v>
      </c>
      <c r="BA833" s="795">
        <f t="shared" ref="BA833:BA853" si="1552">AZ833/H833</f>
        <v>0</v>
      </c>
      <c r="BB833" s="370"/>
      <c r="BC833" s="370">
        <f>AM833</f>
        <v>0</v>
      </c>
      <c r="BD833" s="370">
        <f>AO833</f>
        <v>0</v>
      </c>
      <c r="BE833" s="370">
        <f>BF833+BG833+BH833+BI833</f>
        <v>63586.097280000002</v>
      </c>
      <c r="BF833" s="370">
        <f>AT833</f>
        <v>0</v>
      </c>
      <c r="BG833" s="370">
        <f>AK833</f>
        <v>0</v>
      </c>
      <c r="BH833" s="370">
        <v>63586.097280000002</v>
      </c>
      <c r="BI833" s="370"/>
      <c r="BJ833" s="370">
        <f>BK833+BL833+BM833</f>
        <v>0</v>
      </c>
      <c r="BK833" s="370"/>
      <c r="BL833" s="370"/>
      <c r="BM833" s="370"/>
      <c r="BN833" s="370">
        <f>BO833+BQ833+BR833+BS833</f>
        <v>0</v>
      </c>
      <c r="BO833" s="370">
        <f>BF833</f>
        <v>0</v>
      </c>
      <c r="BP833" s="370"/>
      <c r="BQ833" s="370">
        <f>AK833</f>
        <v>0</v>
      </c>
      <c r="BR833" s="370">
        <f>AM833</f>
        <v>0</v>
      </c>
      <c r="BS833" s="370">
        <f t="shared" ref="BS833:BS841" si="1553">BI833</f>
        <v>0</v>
      </c>
      <c r="BT833" s="370"/>
      <c r="BU833" s="370">
        <f>BV833+BX833+BY833+BZ833</f>
        <v>0</v>
      </c>
      <c r="BV833" s="373">
        <f>BO833</f>
        <v>0</v>
      </c>
      <c r="BW833" s="370"/>
      <c r="BX833" s="373">
        <f>BG833</f>
        <v>0</v>
      </c>
      <c r="BY833" s="373">
        <f>BR833</f>
        <v>0</v>
      </c>
      <c r="BZ833" s="370"/>
      <c r="CE833" s="795">
        <v>0</v>
      </c>
    </row>
    <row r="834" spans="2:83" s="66" customFormat="1" ht="91.5" hidden="1" customHeight="1" x14ac:dyDescent="0.3">
      <c r="B834" s="227" t="s">
        <v>18</v>
      </c>
      <c r="C834" s="100" t="s">
        <v>114</v>
      </c>
      <c r="D834" s="43">
        <f>E834+H834+I834</f>
        <v>0</v>
      </c>
      <c r="E834" s="43">
        <v>0</v>
      </c>
      <c r="F834" s="43"/>
      <c r="G834" s="43"/>
      <c r="H834" s="43"/>
      <c r="I834" s="43"/>
      <c r="J834" s="112">
        <f>K834+M834+Q834</f>
        <v>0</v>
      </c>
      <c r="K834" s="43">
        <f>M834+S834+U834</f>
        <v>0</v>
      </c>
      <c r="L834" s="749" t="e">
        <f t="shared" si="1546"/>
        <v>#DIV/0!</v>
      </c>
      <c r="M834" s="112">
        <v>0</v>
      </c>
      <c r="N834" s="115"/>
      <c r="O834" s="112"/>
      <c r="P834" s="115"/>
      <c r="Q834" s="112"/>
      <c r="R834" s="115"/>
      <c r="S834" s="112"/>
      <c r="T834" s="115"/>
      <c r="U834" s="112"/>
      <c r="V834" s="112">
        <f t="shared" ref="V834:V852" si="1554">W834+X834+Y834</f>
        <v>0</v>
      </c>
      <c r="W834" s="112"/>
      <c r="X834" s="112"/>
      <c r="Y834" s="112"/>
      <c r="Z834" s="112">
        <f t="shared" ref="Z834:Z858" si="1555">AA834+AB834+AC834</f>
        <v>0</v>
      </c>
      <c r="AA834" s="112">
        <f>E834</f>
        <v>0</v>
      </c>
      <c r="AB834" s="112">
        <f t="shared" si="1547"/>
        <v>0</v>
      </c>
      <c r="AC834" s="112">
        <f t="shared" si="1547"/>
        <v>0</v>
      </c>
      <c r="AD834" s="115"/>
      <c r="AE834" s="43">
        <f>AG834+AM834+AO834</f>
        <v>0</v>
      </c>
      <c r="AF834" s="749" t="e">
        <f t="shared" si="1548"/>
        <v>#DIV/0!</v>
      </c>
      <c r="AG834" s="112">
        <v>0</v>
      </c>
      <c r="AH834" s="749" t="e">
        <f t="shared" si="1549"/>
        <v>#DIV/0!</v>
      </c>
      <c r="AI834" s="112"/>
      <c r="AJ834" s="115"/>
      <c r="AK834" s="112"/>
      <c r="AL834" s="115"/>
      <c r="AM834" s="112"/>
      <c r="AN834" s="115"/>
      <c r="AO834" s="112"/>
      <c r="AP834" s="112"/>
      <c r="AQ834" s="115"/>
      <c r="AR834" s="112">
        <f>AT834+AZ834+BB834</f>
        <v>0</v>
      </c>
      <c r="AS834" s="749" t="e">
        <f t="shared" si="1550"/>
        <v>#DIV/0!</v>
      </c>
      <c r="AT834" s="112">
        <v>0</v>
      </c>
      <c r="AU834" s="749" t="e">
        <f t="shared" ref="AU834:AU856" si="1556">AT834/E834</f>
        <v>#DIV/0!</v>
      </c>
      <c r="AV834" s="112"/>
      <c r="AW834" s="749" t="e">
        <f t="shared" ref="AW834:AW853" si="1557">AV834/F834</f>
        <v>#DIV/0!</v>
      </c>
      <c r="AX834" s="112"/>
      <c r="AY834" s="749" t="e">
        <f t="shared" si="1551"/>
        <v>#DIV/0!</v>
      </c>
      <c r="AZ834" s="112"/>
      <c r="BA834" s="749" t="e">
        <f t="shared" si="1552"/>
        <v>#DIV/0!</v>
      </c>
      <c r="BB834" s="112"/>
      <c r="BC834" s="112">
        <f t="shared" ref="BC834:BC858" si="1558">AM834</f>
        <v>0</v>
      </c>
      <c r="BD834" s="112">
        <f t="shared" ref="BD834:BD857" si="1559">AO834</f>
        <v>0</v>
      </c>
      <c r="BE834" s="112">
        <f>BF834+BH834+BI834</f>
        <v>0</v>
      </c>
      <c r="BF834" s="112">
        <v>0</v>
      </c>
      <c r="BG834" s="112"/>
      <c r="BH834" s="112"/>
      <c r="BI834" s="112"/>
      <c r="BJ834" s="112">
        <f t="shared" ref="BJ834:BJ852" si="1560">BK834+BL834+BM834</f>
        <v>0</v>
      </c>
      <c r="BK834" s="112"/>
      <c r="BL834" s="112"/>
      <c r="BM834" s="112"/>
      <c r="BN834" s="112">
        <f t="shared" ref="BN834:BN851" si="1561">BO834+BR834+BS834</f>
        <v>0</v>
      </c>
      <c r="BO834" s="112">
        <f t="shared" ref="BO834:BO838" si="1562">BF834</f>
        <v>0</v>
      </c>
      <c r="BP834" s="112"/>
      <c r="BQ834" s="112"/>
      <c r="BR834" s="112">
        <f t="shared" ref="BR834:BR838" si="1563">BH834</f>
        <v>0</v>
      </c>
      <c r="BS834" s="112">
        <f t="shared" si="1553"/>
        <v>0</v>
      </c>
      <c r="BT834" s="112"/>
      <c r="BU834" s="43">
        <f>BV834+BY834+BZ834</f>
        <v>0</v>
      </c>
      <c r="BV834" s="43">
        <v>0</v>
      </c>
      <c r="BW834" s="43"/>
      <c r="BX834" s="43"/>
      <c r="BY834" s="43"/>
      <c r="BZ834" s="242"/>
      <c r="CE834" s="749" t="e">
        <f t="shared" ref="CE834:CE897" si="1564">BB834/I834</f>
        <v>#DIV/0!</v>
      </c>
    </row>
    <row r="835" spans="2:83" s="66" customFormat="1" ht="93.75" hidden="1" customHeight="1" x14ac:dyDescent="0.3">
      <c r="B835" s="227" t="s">
        <v>18</v>
      </c>
      <c r="C835" s="100" t="s">
        <v>115</v>
      </c>
      <c r="D835" s="43">
        <f>E835</f>
        <v>0</v>
      </c>
      <c r="E835" s="43">
        <v>0</v>
      </c>
      <c r="F835" s="43"/>
      <c r="G835" s="43"/>
      <c r="H835" s="43"/>
      <c r="I835" s="43"/>
      <c r="J835" s="112">
        <f>K835</f>
        <v>0</v>
      </c>
      <c r="K835" s="43">
        <f>M835</f>
        <v>0</v>
      </c>
      <c r="L835" s="749" t="e">
        <f t="shared" si="1546"/>
        <v>#DIV/0!</v>
      </c>
      <c r="M835" s="112">
        <v>0</v>
      </c>
      <c r="N835" s="115"/>
      <c r="O835" s="112"/>
      <c r="P835" s="115"/>
      <c r="Q835" s="112"/>
      <c r="R835" s="115"/>
      <c r="S835" s="112"/>
      <c r="T835" s="115"/>
      <c r="U835" s="112"/>
      <c r="V835" s="112">
        <f t="shared" si="1554"/>
        <v>0</v>
      </c>
      <c r="W835" s="112"/>
      <c r="X835" s="112"/>
      <c r="Y835" s="112"/>
      <c r="Z835" s="112">
        <f t="shared" si="1555"/>
        <v>0</v>
      </c>
      <c r="AA835" s="112">
        <f>E835</f>
        <v>0</v>
      </c>
      <c r="AB835" s="112">
        <f t="shared" si="1547"/>
        <v>0</v>
      </c>
      <c r="AC835" s="112">
        <f t="shared" si="1547"/>
        <v>0</v>
      </c>
      <c r="AD835" s="115"/>
      <c r="AE835" s="43">
        <f>AG835</f>
        <v>0</v>
      </c>
      <c r="AF835" s="749" t="e">
        <f t="shared" si="1548"/>
        <v>#DIV/0!</v>
      </c>
      <c r="AG835" s="112">
        <v>0</v>
      </c>
      <c r="AH835" s="749" t="e">
        <f t="shared" si="1549"/>
        <v>#DIV/0!</v>
      </c>
      <c r="AI835" s="112"/>
      <c r="AJ835" s="115"/>
      <c r="AK835" s="112"/>
      <c r="AL835" s="115"/>
      <c r="AM835" s="112"/>
      <c r="AN835" s="115"/>
      <c r="AO835" s="112"/>
      <c r="AP835" s="112"/>
      <c r="AQ835" s="115"/>
      <c r="AR835" s="112">
        <f>AT835</f>
        <v>0</v>
      </c>
      <c r="AS835" s="749" t="e">
        <f t="shared" si="1550"/>
        <v>#DIV/0!</v>
      </c>
      <c r="AT835" s="112">
        <v>0</v>
      </c>
      <c r="AU835" s="749" t="e">
        <f t="shared" si="1556"/>
        <v>#DIV/0!</v>
      </c>
      <c r="AV835" s="112"/>
      <c r="AW835" s="749" t="e">
        <f t="shared" si="1557"/>
        <v>#DIV/0!</v>
      </c>
      <c r="AX835" s="112"/>
      <c r="AY835" s="749" t="e">
        <f t="shared" si="1551"/>
        <v>#DIV/0!</v>
      </c>
      <c r="AZ835" s="112"/>
      <c r="BA835" s="749" t="e">
        <f t="shared" si="1552"/>
        <v>#DIV/0!</v>
      </c>
      <c r="BB835" s="112"/>
      <c r="BC835" s="112">
        <f t="shared" si="1558"/>
        <v>0</v>
      </c>
      <c r="BD835" s="112">
        <f t="shared" si="1559"/>
        <v>0</v>
      </c>
      <c r="BE835" s="112">
        <f>BF835</f>
        <v>0</v>
      </c>
      <c r="BF835" s="112">
        <v>0</v>
      </c>
      <c r="BG835" s="112"/>
      <c r="BH835" s="112"/>
      <c r="BI835" s="112"/>
      <c r="BJ835" s="112">
        <f t="shared" si="1560"/>
        <v>0</v>
      </c>
      <c r="BK835" s="112"/>
      <c r="BL835" s="112"/>
      <c r="BM835" s="112"/>
      <c r="BN835" s="112">
        <f t="shared" si="1561"/>
        <v>0</v>
      </c>
      <c r="BO835" s="112">
        <f t="shared" si="1562"/>
        <v>0</v>
      </c>
      <c r="BP835" s="112"/>
      <c r="BQ835" s="112"/>
      <c r="BR835" s="112">
        <f t="shared" si="1563"/>
        <v>0</v>
      </c>
      <c r="BS835" s="112">
        <f t="shared" si="1553"/>
        <v>0</v>
      </c>
      <c r="BT835" s="112"/>
      <c r="BU835" s="43">
        <f>BV835</f>
        <v>0</v>
      </c>
      <c r="BV835" s="43">
        <v>0</v>
      </c>
      <c r="BW835" s="43"/>
      <c r="BX835" s="43"/>
      <c r="BY835" s="43"/>
      <c r="BZ835" s="242"/>
      <c r="CE835" s="749" t="e">
        <f t="shared" si="1564"/>
        <v>#DIV/0!</v>
      </c>
    </row>
    <row r="836" spans="2:83" s="66" customFormat="1" ht="123.75" hidden="1" customHeight="1" x14ac:dyDescent="0.3">
      <c r="B836" s="227" t="s">
        <v>23</v>
      </c>
      <c r="C836" s="100" t="s">
        <v>116</v>
      </c>
      <c r="D836" s="43">
        <v>0</v>
      </c>
      <c r="E836" s="43"/>
      <c r="F836" s="43"/>
      <c r="G836" s="43"/>
      <c r="H836" s="43"/>
      <c r="I836" s="43"/>
      <c r="J836" s="112">
        <v>0</v>
      </c>
      <c r="K836" s="43">
        <v>0</v>
      </c>
      <c r="L836" s="749" t="e">
        <f t="shared" si="1546"/>
        <v>#DIV/0!</v>
      </c>
      <c r="M836" s="112"/>
      <c r="N836" s="115"/>
      <c r="O836" s="112"/>
      <c r="P836" s="115"/>
      <c r="Q836" s="112"/>
      <c r="R836" s="115"/>
      <c r="S836" s="112"/>
      <c r="T836" s="115"/>
      <c r="U836" s="112"/>
      <c r="V836" s="112">
        <f t="shared" si="1554"/>
        <v>0</v>
      </c>
      <c r="W836" s="112"/>
      <c r="X836" s="112"/>
      <c r="Y836" s="112"/>
      <c r="Z836" s="112">
        <f t="shared" si="1555"/>
        <v>0</v>
      </c>
      <c r="AA836" s="112">
        <f>E836</f>
        <v>0</v>
      </c>
      <c r="AB836" s="112">
        <f t="shared" si="1547"/>
        <v>0</v>
      </c>
      <c r="AC836" s="112">
        <f t="shared" si="1547"/>
        <v>0</v>
      </c>
      <c r="AD836" s="115"/>
      <c r="AE836" s="43">
        <v>0</v>
      </c>
      <c r="AF836" s="749" t="e">
        <f t="shared" si="1548"/>
        <v>#DIV/0!</v>
      </c>
      <c r="AG836" s="112"/>
      <c r="AH836" s="749" t="e">
        <f t="shared" si="1549"/>
        <v>#DIV/0!</v>
      </c>
      <c r="AI836" s="112"/>
      <c r="AJ836" s="115"/>
      <c r="AK836" s="112"/>
      <c r="AL836" s="115"/>
      <c r="AM836" s="112"/>
      <c r="AN836" s="115"/>
      <c r="AO836" s="112"/>
      <c r="AP836" s="112"/>
      <c r="AQ836" s="115"/>
      <c r="AR836" s="112">
        <v>0</v>
      </c>
      <c r="AS836" s="749" t="e">
        <f t="shared" si="1550"/>
        <v>#DIV/0!</v>
      </c>
      <c r="AT836" s="112"/>
      <c r="AU836" s="749" t="e">
        <f t="shared" si="1556"/>
        <v>#DIV/0!</v>
      </c>
      <c r="AV836" s="112"/>
      <c r="AW836" s="749" t="e">
        <f t="shared" si="1557"/>
        <v>#DIV/0!</v>
      </c>
      <c r="AX836" s="112"/>
      <c r="AY836" s="749" t="e">
        <f t="shared" si="1551"/>
        <v>#DIV/0!</v>
      </c>
      <c r="AZ836" s="112"/>
      <c r="BA836" s="749" t="e">
        <f t="shared" si="1552"/>
        <v>#DIV/0!</v>
      </c>
      <c r="BB836" s="112"/>
      <c r="BC836" s="112">
        <f t="shared" si="1558"/>
        <v>0</v>
      </c>
      <c r="BD836" s="112">
        <f t="shared" si="1559"/>
        <v>0</v>
      </c>
      <c r="BE836" s="112">
        <v>0</v>
      </c>
      <c r="BF836" s="112"/>
      <c r="BG836" s="112"/>
      <c r="BH836" s="112"/>
      <c r="BI836" s="112"/>
      <c r="BJ836" s="112">
        <f t="shared" si="1560"/>
        <v>0</v>
      </c>
      <c r="BK836" s="112"/>
      <c r="BL836" s="112"/>
      <c r="BM836" s="112"/>
      <c r="BN836" s="112">
        <f t="shared" si="1561"/>
        <v>0</v>
      </c>
      <c r="BO836" s="112">
        <f t="shared" si="1562"/>
        <v>0</v>
      </c>
      <c r="BP836" s="112"/>
      <c r="BQ836" s="112"/>
      <c r="BR836" s="112">
        <f t="shared" si="1563"/>
        <v>0</v>
      </c>
      <c r="BS836" s="112">
        <f t="shared" si="1553"/>
        <v>0</v>
      </c>
      <c r="BT836" s="112"/>
      <c r="BU836" s="43">
        <v>0</v>
      </c>
      <c r="BV836" s="43"/>
      <c r="BW836" s="43"/>
      <c r="BX836" s="43"/>
      <c r="BY836" s="43"/>
      <c r="BZ836" s="242"/>
      <c r="CE836" s="749" t="e">
        <f t="shared" si="1564"/>
        <v>#DIV/0!</v>
      </c>
    </row>
    <row r="837" spans="2:83" s="369" customFormat="1" ht="113.25" hidden="1" customHeight="1" x14ac:dyDescent="0.35">
      <c r="B837" s="368" t="s">
        <v>63</v>
      </c>
      <c r="C837" s="359" t="s">
        <v>375</v>
      </c>
      <c r="D837" s="365" t="e">
        <f>E837+G837+H837+I837</f>
        <v>#REF!</v>
      </c>
      <c r="E837" s="365">
        <f>E838</f>
        <v>189461.51</v>
      </c>
      <c r="F837" s="365"/>
      <c r="G837" s="365">
        <f t="shared" ref="G837" si="1565">G838</f>
        <v>0</v>
      </c>
      <c r="H837" s="365">
        <f t="shared" ref="H837" si="1566">H838</f>
        <v>0</v>
      </c>
      <c r="I837" s="365" t="e">
        <f>#REF!</f>
        <v>#REF!</v>
      </c>
      <c r="J837" s="365"/>
      <c r="K837" s="365">
        <f>M837+Q837+S837+U837</f>
        <v>189461.51</v>
      </c>
      <c r="L837" s="749" t="e">
        <f t="shared" si="1546"/>
        <v>#REF!</v>
      </c>
      <c r="M837" s="365">
        <f>M838</f>
        <v>189461.51</v>
      </c>
      <c r="N837" s="751"/>
      <c r="O837" s="365"/>
      <c r="P837" s="751"/>
      <c r="Q837" s="365">
        <f t="shared" ref="Q837:U837" si="1567">Q838</f>
        <v>0</v>
      </c>
      <c r="R837" s="751"/>
      <c r="S837" s="365">
        <f t="shared" si="1567"/>
        <v>0</v>
      </c>
      <c r="T837" s="751"/>
      <c r="U837" s="365">
        <f t="shared" si="1567"/>
        <v>0</v>
      </c>
      <c r="V837" s="365"/>
      <c r="W837" s="365"/>
      <c r="X837" s="365"/>
      <c r="Y837" s="365"/>
      <c r="Z837" s="365"/>
      <c r="AA837" s="365"/>
      <c r="AB837" s="365"/>
      <c r="AC837" s="365"/>
      <c r="AD837" s="751"/>
      <c r="AE837" s="365">
        <f>AG837+AK837+AM837+AO837</f>
        <v>50</v>
      </c>
      <c r="AF837" s="749" t="e">
        <f t="shared" si="1548"/>
        <v>#REF!</v>
      </c>
      <c r="AG837" s="365">
        <f>AG838</f>
        <v>50</v>
      </c>
      <c r="AH837" s="749">
        <f t="shared" si="1549"/>
        <v>2.6390584557253868E-4</v>
      </c>
      <c r="AI837" s="365"/>
      <c r="AJ837" s="751"/>
      <c r="AK837" s="365">
        <f t="shared" ref="AK837" si="1568">AK838</f>
        <v>0</v>
      </c>
      <c r="AL837" s="751"/>
      <c r="AM837" s="365">
        <f t="shared" ref="AM837" si="1569">AM838</f>
        <v>0</v>
      </c>
      <c r="AN837" s="751"/>
      <c r="AO837" s="365">
        <f t="shared" ref="AO837" si="1570">AO838</f>
        <v>0</v>
      </c>
      <c r="AP837" s="365"/>
      <c r="AQ837" s="751"/>
      <c r="AR837" s="365">
        <f>AT837+AX837+AZ837+BB837</f>
        <v>189461.51</v>
      </c>
      <c r="AS837" s="749" t="e">
        <f t="shared" si="1550"/>
        <v>#REF!</v>
      </c>
      <c r="AT837" s="365">
        <f>AT838</f>
        <v>189461.51</v>
      </c>
      <c r="AU837" s="749">
        <f t="shared" si="1556"/>
        <v>1</v>
      </c>
      <c r="AV837" s="365"/>
      <c r="AW837" s="749" t="e">
        <f t="shared" si="1557"/>
        <v>#DIV/0!</v>
      </c>
      <c r="AX837" s="365">
        <f t="shared" ref="AX837:BB837" si="1571">AX838</f>
        <v>0</v>
      </c>
      <c r="AY837" s="749" t="e">
        <f t="shared" si="1551"/>
        <v>#DIV/0!</v>
      </c>
      <c r="AZ837" s="365">
        <f t="shared" si="1571"/>
        <v>0</v>
      </c>
      <c r="BA837" s="749" t="e">
        <f t="shared" si="1552"/>
        <v>#DIV/0!</v>
      </c>
      <c r="BB837" s="365">
        <f t="shared" si="1571"/>
        <v>0</v>
      </c>
      <c r="BC837" s="365"/>
      <c r="BD837" s="365"/>
      <c r="BE837" s="365">
        <f>BF837+BG837+BH837+BI837</f>
        <v>29036.971959999999</v>
      </c>
      <c r="BF837" s="365">
        <f>BF838</f>
        <v>0</v>
      </c>
      <c r="BG837" s="365">
        <f t="shared" ref="BG837" si="1572">BG838</f>
        <v>0</v>
      </c>
      <c r="BH837" s="365">
        <f t="shared" ref="BH837" si="1573">BH838</f>
        <v>0</v>
      </c>
      <c r="BI837" s="365">
        <f t="shared" ref="BI837" si="1574">BI838</f>
        <v>29036.971959999999</v>
      </c>
      <c r="BJ837" s="365"/>
      <c r="BK837" s="365"/>
      <c r="BL837" s="365"/>
      <c r="BM837" s="365"/>
      <c r="BN837" s="365"/>
      <c r="BO837" s="365"/>
      <c r="BP837" s="365"/>
      <c r="BQ837" s="365"/>
      <c r="BR837" s="365"/>
      <c r="BS837" s="365"/>
      <c r="BT837" s="365"/>
      <c r="BU837" s="365">
        <f>BV837+BX837+BY837+BZ837</f>
        <v>0</v>
      </c>
      <c r="BV837" s="365">
        <f>BV838</f>
        <v>0</v>
      </c>
      <c r="BW837" s="365"/>
      <c r="BX837" s="365">
        <f t="shared" ref="BX837:BZ837" si="1575">BX838</f>
        <v>0</v>
      </c>
      <c r="BY837" s="365">
        <f t="shared" si="1575"/>
        <v>0</v>
      </c>
      <c r="BZ837" s="365">
        <f t="shared" si="1575"/>
        <v>0</v>
      </c>
      <c r="CE837" s="749" t="e">
        <f t="shared" si="1564"/>
        <v>#REF!</v>
      </c>
    </row>
    <row r="838" spans="2:83" s="402" customFormat="1" ht="240.75" customHeight="1" x14ac:dyDescent="0.3">
      <c r="B838" s="372" t="s">
        <v>63</v>
      </c>
      <c r="C838" s="399" t="s">
        <v>483</v>
      </c>
      <c r="D838" s="370">
        <f>E838+F838+G838+H838+I838</f>
        <v>992684.43299999996</v>
      </c>
      <c r="E838" s="370">
        <v>189461.51</v>
      </c>
      <c r="F838" s="370">
        <f>3222.923+600000+200000</f>
        <v>803222.92299999995</v>
      </c>
      <c r="G838" s="370">
        <v>0</v>
      </c>
      <c r="H838" s="370">
        <v>0</v>
      </c>
      <c r="I838" s="370">
        <v>0</v>
      </c>
      <c r="J838" s="370">
        <f>K838-D838</f>
        <v>-237660.12868999992</v>
      </c>
      <c r="K838" s="370">
        <f>M838+O838</f>
        <v>755024.30431000004</v>
      </c>
      <c r="L838" s="795">
        <f t="shared" si="1546"/>
        <v>0.76058844000226211</v>
      </c>
      <c r="M838" s="371">
        <v>189461.51</v>
      </c>
      <c r="N838" s="803">
        <f>M838/E838</f>
        <v>1</v>
      </c>
      <c r="O838" s="370">
        <f>755024.30431-189461.51</f>
        <v>565562.79431000003</v>
      </c>
      <c r="P838" s="803">
        <f>O838/F838</f>
        <v>0.70411684989971346</v>
      </c>
      <c r="Q838" s="370"/>
      <c r="R838" s="751"/>
      <c r="S838" s="370"/>
      <c r="T838" s="751"/>
      <c r="U838" s="370">
        <v>0</v>
      </c>
      <c r="V838" s="370">
        <f t="shared" si="1554"/>
        <v>0</v>
      </c>
      <c r="W838" s="370"/>
      <c r="X838" s="370"/>
      <c r="Y838" s="370"/>
      <c r="Z838" s="370" t="e">
        <f t="shared" si="1555"/>
        <v>#REF!</v>
      </c>
      <c r="AA838" s="370">
        <f>E838</f>
        <v>189461.51</v>
      </c>
      <c r="AB838" s="370">
        <f>H838</f>
        <v>0</v>
      </c>
      <c r="AC838" s="370" t="e">
        <f>#REF!</f>
        <v>#REF!</v>
      </c>
      <c r="AD838" s="751"/>
      <c r="AE838" s="370">
        <f>AG838+AI838</f>
        <v>50</v>
      </c>
      <c r="AF838" s="795">
        <f t="shared" si="1548"/>
        <v>5.0368473945838538E-5</v>
      </c>
      <c r="AG838" s="370">
        <f>'[8]1'!$T$311</f>
        <v>50</v>
      </c>
      <c r="AH838" s="795">
        <f t="shared" si="1549"/>
        <v>2.6390584557253868E-4</v>
      </c>
      <c r="AI838" s="370">
        <v>0</v>
      </c>
      <c r="AJ838" s="795">
        <f>AI838/F838</f>
        <v>0</v>
      </c>
      <c r="AK838" s="370"/>
      <c r="AL838" s="751"/>
      <c r="AM838" s="370"/>
      <c r="AN838" s="751"/>
      <c r="AO838" s="370"/>
      <c r="AP838" s="370">
        <v>0</v>
      </c>
      <c r="AQ838" s="751"/>
      <c r="AR838" s="370">
        <f>AT838+AV838</f>
        <v>992684.43299999996</v>
      </c>
      <c r="AS838" s="795">
        <f t="shared" si="1550"/>
        <v>1</v>
      </c>
      <c r="AT838" s="370">
        <f>E838</f>
        <v>189461.51</v>
      </c>
      <c r="AU838" s="795">
        <f t="shared" si="1556"/>
        <v>1</v>
      </c>
      <c r="AV838" s="370">
        <f>F838</f>
        <v>803222.92299999995</v>
      </c>
      <c r="AW838" s="795">
        <f t="shared" si="1557"/>
        <v>1</v>
      </c>
      <c r="AX838" s="370"/>
      <c r="AY838" s="795">
        <v>0</v>
      </c>
      <c r="AZ838" s="370"/>
      <c r="BA838" s="795">
        <v>0</v>
      </c>
      <c r="BB838" s="370">
        <f>AO838</f>
        <v>0</v>
      </c>
      <c r="BC838" s="370">
        <f t="shared" si="1558"/>
        <v>0</v>
      </c>
      <c r="BD838" s="370">
        <f t="shared" si="1559"/>
        <v>0</v>
      </c>
      <c r="BE838" s="370">
        <f>BF838+BI838</f>
        <v>29036.971959999999</v>
      </c>
      <c r="BF838" s="370"/>
      <c r="BG838" s="370"/>
      <c r="BH838" s="370"/>
      <c r="BI838" s="370">
        <v>29036.971959999999</v>
      </c>
      <c r="BJ838" s="370">
        <f t="shared" si="1560"/>
        <v>0</v>
      </c>
      <c r="BK838" s="370"/>
      <c r="BL838" s="370"/>
      <c r="BM838" s="370"/>
      <c r="BN838" s="370">
        <f>BP838</f>
        <v>600000</v>
      </c>
      <c r="BO838" s="370">
        <f t="shared" si="1562"/>
        <v>0</v>
      </c>
      <c r="BP838" s="370">
        <f>600000</f>
        <v>600000</v>
      </c>
      <c r="BQ838" s="370"/>
      <c r="BR838" s="370">
        <f t="shared" si="1563"/>
        <v>0</v>
      </c>
      <c r="BS838" s="370"/>
      <c r="BT838" s="370">
        <v>0</v>
      </c>
      <c r="BU838" s="370">
        <f>BW838</f>
        <v>600000</v>
      </c>
      <c r="BV838" s="373"/>
      <c r="BW838" s="370">
        <v>600000</v>
      </c>
      <c r="BX838" s="373"/>
      <c r="BY838" s="373"/>
      <c r="BZ838" s="370"/>
      <c r="CE838" s="795">
        <v>0</v>
      </c>
    </row>
    <row r="839" spans="2:83" s="402" customFormat="1" ht="105.75" hidden="1" customHeight="1" x14ac:dyDescent="0.3">
      <c r="B839" s="372" t="s">
        <v>7</v>
      </c>
      <c r="C839" s="399" t="s">
        <v>500</v>
      </c>
      <c r="D839" s="370">
        <f t="shared" ref="D839:D840" si="1576">E839+F839+G839+H839+I839</f>
        <v>0</v>
      </c>
      <c r="E839" s="370">
        <v>0</v>
      </c>
      <c r="F839" s="370">
        <v>0</v>
      </c>
      <c r="G839" s="373"/>
      <c r="H839" s="373"/>
      <c r="I839" s="672"/>
      <c r="J839" s="370">
        <f>K839-D839</f>
        <v>0</v>
      </c>
      <c r="K839" s="370">
        <f t="shared" ref="K839:K840" si="1577">M839+O839</f>
        <v>0</v>
      </c>
      <c r="L839" s="795" t="e">
        <f t="shared" si="1546"/>
        <v>#DIV/0!</v>
      </c>
      <c r="M839" s="370">
        <v>0</v>
      </c>
      <c r="N839" s="803" t="e">
        <f t="shared" ref="N839:N840" si="1578">M839/E839</f>
        <v>#DIV/0!</v>
      </c>
      <c r="O839" s="370">
        <v>0</v>
      </c>
      <c r="P839" s="751"/>
      <c r="Q839" s="370"/>
      <c r="R839" s="751"/>
      <c r="S839" s="370"/>
      <c r="T839" s="751"/>
      <c r="U839" s="370"/>
      <c r="V839" s="370"/>
      <c r="W839" s="370"/>
      <c r="X839" s="370"/>
      <c r="Y839" s="370"/>
      <c r="Z839" s="370"/>
      <c r="AA839" s="370">
        <f>E839</f>
        <v>0</v>
      </c>
      <c r="AB839" s="370"/>
      <c r="AC839" s="370"/>
      <c r="AD839" s="751"/>
      <c r="AE839" s="370">
        <f t="shared" ref="AE839:AE840" si="1579">AI839</f>
        <v>0</v>
      </c>
      <c r="AF839" s="795" t="e">
        <f t="shared" si="1548"/>
        <v>#DIV/0!</v>
      </c>
      <c r="AG839" s="370"/>
      <c r="AH839" s="795" t="e">
        <f t="shared" si="1549"/>
        <v>#DIV/0!</v>
      </c>
      <c r="AI839" s="370"/>
      <c r="AJ839" s="751"/>
      <c r="AK839" s="370"/>
      <c r="AL839" s="751"/>
      <c r="AM839" s="370"/>
      <c r="AN839" s="751"/>
      <c r="AO839" s="370"/>
      <c r="AP839" s="370"/>
      <c r="AQ839" s="751"/>
      <c r="AR839" s="370">
        <f t="shared" ref="AR839" si="1580">AV839</f>
        <v>0</v>
      </c>
      <c r="AS839" s="795" t="e">
        <f t="shared" si="1550"/>
        <v>#DIV/0!</v>
      </c>
      <c r="AT839" s="370"/>
      <c r="AU839" s="795" t="e">
        <f t="shared" si="1556"/>
        <v>#DIV/0!</v>
      </c>
      <c r="AV839" s="370"/>
      <c r="AW839" s="795" t="e">
        <f t="shared" si="1557"/>
        <v>#DIV/0!</v>
      </c>
      <c r="AX839" s="370"/>
      <c r="AY839" s="795" t="e">
        <f t="shared" si="1551"/>
        <v>#DIV/0!</v>
      </c>
      <c r="AZ839" s="370"/>
      <c r="BA839" s="795" t="e">
        <f t="shared" si="1552"/>
        <v>#DIV/0!</v>
      </c>
      <c r="BB839" s="370"/>
      <c r="BC839" s="370"/>
      <c r="BD839" s="370"/>
      <c r="BE839" s="370"/>
      <c r="BF839" s="370"/>
      <c r="BG839" s="370"/>
      <c r="BH839" s="370"/>
      <c r="BI839" s="370"/>
      <c r="BJ839" s="370"/>
      <c r="BK839" s="370"/>
      <c r="BL839" s="370"/>
      <c r="BM839" s="370"/>
      <c r="BN839" s="370"/>
      <c r="BO839" s="370"/>
      <c r="BP839" s="370"/>
      <c r="BQ839" s="370"/>
      <c r="BR839" s="370"/>
      <c r="BS839" s="370"/>
      <c r="BT839" s="370"/>
      <c r="BU839" s="373"/>
      <c r="BV839" s="373"/>
      <c r="BW839" s="370"/>
      <c r="BX839" s="373"/>
      <c r="BY839" s="373"/>
      <c r="BZ839" s="370"/>
      <c r="CE839" s="795" t="e">
        <f t="shared" si="1564"/>
        <v>#DIV/0!</v>
      </c>
    </row>
    <row r="840" spans="2:83" s="402" customFormat="1" ht="212.25" customHeight="1" x14ac:dyDescent="0.3">
      <c r="B840" s="372" t="s">
        <v>7</v>
      </c>
      <c r="C840" s="399" t="s">
        <v>540</v>
      </c>
      <c r="D840" s="370">
        <f t="shared" si="1576"/>
        <v>60562.407899999998</v>
      </c>
      <c r="E840" s="370">
        <v>60562.407899999998</v>
      </c>
      <c r="F840" s="370"/>
      <c r="G840" s="373"/>
      <c r="H840" s="373"/>
      <c r="I840" s="672"/>
      <c r="J840" s="370"/>
      <c r="K840" s="370">
        <f t="shared" si="1577"/>
        <v>60562.407899999998</v>
      </c>
      <c r="L840" s="795">
        <f t="shared" si="1546"/>
        <v>1</v>
      </c>
      <c r="M840" s="370">
        <f>E840</f>
        <v>60562.407899999998</v>
      </c>
      <c r="N840" s="803">
        <f t="shared" si="1578"/>
        <v>1</v>
      </c>
      <c r="O840" s="370"/>
      <c r="P840" s="751"/>
      <c r="Q840" s="370"/>
      <c r="R840" s="751"/>
      <c r="S840" s="370"/>
      <c r="T840" s="751"/>
      <c r="U840" s="370"/>
      <c r="V840" s="370"/>
      <c r="W840" s="370"/>
      <c r="X840" s="370"/>
      <c r="Y840" s="370"/>
      <c r="Z840" s="370"/>
      <c r="AA840" s="370"/>
      <c r="AB840" s="370"/>
      <c r="AC840" s="370"/>
      <c r="AD840" s="751"/>
      <c r="AE840" s="370">
        <f t="shared" si="1579"/>
        <v>0</v>
      </c>
      <c r="AF840" s="795">
        <f t="shared" si="1548"/>
        <v>0</v>
      </c>
      <c r="AG840" s="370"/>
      <c r="AH840" s="795">
        <f t="shared" si="1549"/>
        <v>0</v>
      </c>
      <c r="AI840" s="370"/>
      <c r="AJ840" s="751"/>
      <c r="AK840" s="370"/>
      <c r="AL840" s="751"/>
      <c r="AM840" s="370"/>
      <c r="AN840" s="751"/>
      <c r="AO840" s="370"/>
      <c r="AP840" s="370"/>
      <c r="AQ840" s="751"/>
      <c r="AR840" s="370">
        <f>AT840</f>
        <v>60562.407899999998</v>
      </c>
      <c r="AS840" s="795">
        <f t="shared" si="1550"/>
        <v>1</v>
      </c>
      <c r="AT840" s="370">
        <f>D840</f>
        <v>60562.407899999998</v>
      </c>
      <c r="AU840" s="795">
        <f t="shared" si="1556"/>
        <v>1</v>
      </c>
      <c r="AV840" s="370"/>
      <c r="AW840" s="795"/>
      <c r="AX840" s="370"/>
      <c r="AY840" s="795"/>
      <c r="AZ840" s="370"/>
      <c r="BA840" s="795"/>
      <c r="BB840" s="370"/>
      <c r="BC840" s="370"/>
      <c r="BD840" s="370"/>
      <c r="BE840" s="370"/>
      <c r="BF840" s="370"/>
      <c r="BG840" s="370"/>
      <c r="BH840" s="370"/>
      <c r="BI840" s="370"/>
      <c r="BJ840" s="370"/>
      <c r="BK840" s="370"/>
      <c r="BL840" s="370"/>
      <c r="BM840" s="370"/>
      <c r="BN840" s="370"/>
      <c r="BO840" s="370"/>
      <c r="BP840" s="370"/>
      <c r="BQ840" s="370"/>
      <c r="BR840" s="370"/>
      <c r="BS840" s="370"/>
      <c r="BT840" s="370"/>
      <c r="BU840" s="373"/>
      <c r="BV840" s="373"/>
      <c r="BW840" s="370"/>
      <c r="BX840" s="373"/>
      <c r="BY840" s="373"/>
      <c r="BZ840" s="370"/>
      <c r="CE840" s="795"/>
    </row>
    <row r="841" spans="2:83" s="402" customFormat="1" ht="194.25" customHeight="1" x14ac:dyDescent="0.3">
      <c r="B841" s="372" t="s">
        <v>8</v>
      </c>
      <c r="C841" s="399" t="s">
        <v>204</v>
      </c>
      <c r="D841" s="370">
        <f>I841</f>
        <v>49783.665840000001</v>
      </c>
      <c r="E841" s="370">
        <f>E842</f>
        <v>0</v>
      </c>
      <c r="F841" s="373"/>
      <c r="G841" s="373"/>
      <c r="H841" s="373"/>
      <c r="I841" s="370">
        <v>49783.665840000001</v>
      </c>
      <c r="J841" s="370">
        <v>0</v>
      </c>
      <c r="K841" s="370">
        <f>U841</f>
        <v>12445.91646</v>
      </c>
      <c r="L841" s="795">
        <f t="shared" si="1546"/>
        <v>0.25</v>
      </c>
      <c r="M841" s="370">
        <f>M842</f>
        <v>0</v>
      </c>
      <c r="N841" s="751"/>
      <c r="O841" s="370"/>
      <c r="P841" s="751"/>
      <c r="Q841" s="370"/>
      <c r="R841" s="751"/>
      <c r="S841" s="370"/>
      <c r="T841" s="751"/>
      <c r="U841" s="370">
        <v>12445.91646</v>
      </c>
      <c r="V841" s="370"/>
      <c r="W841" s="370"/>
      <c r="X841" s="370"/>
      <c r="Y841" s="370"/>
      <c r="Z841" s="370"/>
      <c r="AA841" s="370"/>
      <c r="AB841" s="370"/>
      <c r="AC841" s="370"/>
      <c r="AD841" s="803">
        <f>U841/I841</f>
        <v>0.25</v>
      </c>
      <c r="AE841" s="370">
        <f>AO841</f>
        <v>12445.91646</v>
      </c>
      <c r="AF841" s="795">
        <f t="shared" si="1548"/>
        <v>0.25</v>
      </c>
      <c r="AG841" s="370"/>
      <c r="AH841" s="795"/>
      <c r="AI841" s="370"/>
      <c r="AJ841" s="751"/>
      <c r="AK841" s="370"/>
      <c r="AL841" s="751"/>
      <c r="AM841" s="370"/>
      <c r="AN841" s="751"/>
      <c r="AO841" s="370">
        <f>U841</f>
        <v>12445.91646</v>
      </c>
      <c r="AP841" s="370">
        <v>0</v>
      </c>
      <c r="AQ841" s="795">
        <f>AO841/D841</f>
        <v>0.25</v>
      </c>
      <c r="AR841" s="370">
        <f>BB841</f>
        <v>49783.665840000001</v>
      </c>
      <c r="AS841" s="795">
        <f t="shared" si="1550"/>
        <v>1</v>
      </c>
      <c r="AT841" s="370">
        <f>AT842</f>
        <v>0</v>
      </c>
      <c r="AU841" s="795"/>
      <c r="AV841" s="370"/>
      <c r="AW841" s="795"/>
      <c r="AX841" s="370"/>
      <c r="AY841" s="795"/>
      <c r="AZ841" s="370"/>
      <c r="BA841" s="795"/>
      <c r="BB841" s="370">
        <f>D841</f>
        <v>49783.665840000001</v>
      </c>
      <c r="BC841" s="370"/>
      <c r="BD841" s="370"/>
      <c r="BE841" s="370">
        <f>BF841</f>
        <v>3197070.6767600002</v>
      </c>
      <c r="BF841" s="370">
        <f>BF842</f>
        <v>3197070.6767600002</v>
      </c>
      <c r="BG841" s="370"/>
      <c r="BH841" s="370"/>
      <c r="BI841" s="370"/>
      <c r="BJ841" s="370"/>
      <c r="BK841" s="370"/>
      <c r="BL841" s="370"/>
      <c r="BM841" s="370"/>
      <c r="BN841" s="370">
        <f t="shared" si="1561"/>
        <v>0</v>
      </c>
      <c r="BO841" s="370"/>
      <c r="BP841" s="370"/>
      <c r="BQ841" s="370"/>
      <c r="BR841" s="370"/>
      <c r="BS841" s="370">
        <f t="shared" si="1553"/>
        <v>0</v>
      </c>
      <c r="BT841" s="370">
        <v>0</v>
      </c>
      <c r="BU841" s="370">
        <f>BV841</f>
        <v>0</v>
      </c>
      <c r="BV841" s="373">
        <f>BV842</f>
        <v>0</v>
      </c>
      <c r="BW841" s="370"/>
      <c r="BX841" s="373"/>
      <c r="BY841" s="373"/>
      <c r="BZ841" s="370"/>
      <c r="CE841" s="795">
        <f t="shared" si="1564"/>
        <v>1</v>
      </c>
    </row>
    <row r="842" spans="2:83" s="404" customFormat="1" ht="111.75" hidden="1" customHeight="1" x14ac:dyDescent="0.25">
      <c r="B842" s="401" t="s">
        <v>8</v>
      </c>
      <c r="C842" s="403" t="s">
        <v>459</v>
      </c>
      <c r="D842" s="370">
        <f>F842</f>
        <v>0</v>
      </c>
      <c r="E842" s="370">
        <v>0</v>
      </c>
      <c r="F842" s="370">
        <v>0</v>
      </c>
      <c r="G842" s="370"/>
      <c r="H842" s="373"/>
      <c r="I842" s="673"/>
      <c r="J842" s="370">
        <f>M842-E842</f>
        <v>0</v>
      </c>
      <c r="K842" s="370">
        <f>O842</f>
        <v>0</v>
      </c>
      <c r="L842" s="795" t="e">
        <f t="shared" si="1546"/>
        <v>#DIV/0!</v>
      </c>
      <c r="M842" s="370">
        <f>E842</f>
        <v>0</v>
      </c>
      <c r="N842" s="751"/>
      <c r="O842" s="370">
        <v>0</v>
      </c>
      <c r="P842" s="751"/>
      <c r="Q842" s="370"/>
      <c r="R842" s="751"/>
      <c r="S842" s="370"/>
      <c r="T842" s="765"/>
      <c r="U842" s="673"/>
      <c r="V842" s="370">
        <f>W842+X842+Y842</f>
        <v>0</v>
      </c>
      <c r="W842" s="370"/>
      <c r="X842" s="370"/>
      <c r="Y842" s="370"/>
      <c r="Z842" s="370">
        <f>AA842+AB842+AC842</f>
        <v>0</v>
      </c>
      <c r="AA842" s="370">
        <f>E842</f>
        <v>0</v>
      </c>
      <c r="AB842" s="370"/>
      <c r="AC842" s="370"/>
      <c r="AD842" s="751"/>
      <c r="AE842" s="370">
        <f>AI842</f>
        <v>0</v>
      </c>
      <c r="AF842" s="795" t="e">
        <f t="shared" si="1548"/>
        <v>#DIV/0!</v>
      </c>
      <c r="AG842" s="370">
        <v>0</v>
      </c>
      <c r="AH842" s="795" t="e">
        <f t="shared" si="1549"/>
        <v>#DIV/0!</v>
      </c>
      <c r="AI842" s="370">
        <v>0</v>
      </c>
      <c r="AJ842" s="751"/>
      <c r="AK842" s="370"/>
      <c r="AL842" s="751"/>
      <c r="AM842" s="370"/>
      <c r="AN842" s="751"/>
      <c r="AO842" s="370"/>
      <c r="AP842" s="370">
        <v>0</v>
      </c>
      <c r="AQ842" s="751"/>
      <c r="AR842" s="370">
        <f>AV842</f>
        <v>0</v>
      </c>
      <c r="AS842" s="795" t="e">
        <f t="shared" si="1550"/>
        <v>#DIV/0!</v>
      </c>
      <c r="AT842" s="370">
        <f>AG842</f>
        <v>0</v>
      </c>
      <c r="AU842" s="795" t="e">
        <f t="shared" si="1556"/>
        <v>#DIV/0!</v>
      </c>
      <c r="AV842" s="370">
        <f>AI842</f>
        <v>0</v>
      </c>
      <c r="AW842" s="795" t="e">
        <f t="shared" si="1557"/>
        <v>#DIV/0!</v>
      </c>
      <c r="AX842" s="370"/>
      <c r="AY842" s="795" t="e">
        <f t="shared" si="1551"/>
        <v>#DIV/0!</v>
      </c>
      <c r="AZ842" s="370"/>
      <c r="BA842" s="795" t="e">
        <f t="shared" si="1552"/>
        <v>#DIV/0!</v>
      </c>
      <c r="BB842" s="370"/>
      <c r="BC842" s="370">
        <f>AM842</f>
        <v>0</v>
      </c>
      <c r="BD842" s="370">
        <f>AO842</f>
        <v>0</v>
      </c>
      <c r="BE842" s="370">
        <f>BF842+BG842+BH842+BI842</f>
        <v>3197070.6767600002</v>
      </c>
      <c r="BF842" s="370">
        <v>3197070.6767600002</v>
      </c>
      <c r="BG842" s="370"/>
      <c r="BH842" s="370"/>
      <c r="BI842" s="370"/>
      <c r="BJ842" s="370">
        <f t="shared" ref="BJ842" si="1581">BK842+BL842+BM842</f>
        <v>-3197070.6767600002</v>
      </c>
      <c r="BK842" s="370">
        <f>BO842-BF842</f>
        <v>-3197070.6767600002</v>
      </c>
      <c r="BL842" s="370"/>
      <c r="BM842" s="370"/>
      <c r="BN842" s="370">
        <f>BP842</f>
        <v>0</v>
      </c>
      <c r="BO842" s="370">
        <v>0</v>
      </c>
      <c r="BP842" s="370">
        <v>0</v>
      </c>
      <c r="BQ842" s="370"/>
      <c r="BR842" s="370">
        <f>BH842</f>
        <v>0</v>
      </c>
      <c r="BS842" s="370">
        <f>BI842</f>
        <v>0</v>
      </c>
      <c r="BT842" s="370">
        <f>BV842-BO842</f>
        <v>0</v>
      </c>
      <c r="BU842" s="370">
        <f>BW842</f>
        <v>0</v>
      </c>
      <c r="BV842" s="370">
        <f>BO842</f>
        <v>0</v>
      </c>
      <c r="BW842" s="370"/>
      <c r="BX842" s="370"/>
      <c r="BY842" s="373"/>
      <c r="BZ842" s="374"/>
      <c r="CE842" s="795" t="e">
        <f t="shared" si="1564"/>
        <v>#DIV/0!</v>
      </c>
    </row>
    <row r="843" spans="2:83" s="369" customFormat="1" ht="180" hidden="1" customHeight="1" x14ac:dyDescent="0.35">
      <c r="B843" s="368" t="s">
        <v>8</v>
      </c>
      <c r="C843" s="359" t="s">
        <v>366</v>
      </c>
      <c r="D843" s="365">
        <f>E843+G843+H843+I843</f>
        <v>150</v>
      </c>
      <c r="E843" s="365">
        <f>E845</f>
        <v>0</v>
      </c>
      <c r="F843" s="365"/>
      <c r="G843" s="365">
        <f t="shared" ref="G843:AC843" si="1582">G845</f>
        <v>0</v>
      </c>
      <c r="H843" s="365">
        <f t="shared" si="1582"/>
        <v>0</v>
      </c>
      <c r="I843" s="365">
        <f t="shared" si="1582"/>
        <v>150</v>
      </c>
      <c r="J843" s="365">
        <f t="shared" si="1582"/>
        <v>0</v>
      </c>
      <c r="K843" s="365">
        <f>M843+Q843+S843+U843</f>
        <v>0</v>
      </c>
      <c r="L843" s="795">
        <f t="shared" si="1546"/>
        <v>0</v>
      </c>
      <c r="M843" s="365">
        <f>M845</f>
        <v>0</v>
      </c>
      <c r="N843" s="751"/>
      <c r="O843" s="365"/>
      <c r="P843" s="751"/>
      <c r="Q843" s="365">
        <f t="shared" si="1582"/>
        <v>0</v>
      </c>
      <c r="R843" s="751"/>
      <c r="S843" s="365">
        <f t="shared" si="1582"/>
        <v>0</v>
      </c>
      <c r="T843" s="751"/>
      <c r="U843" s="365">
        <f t="shared" si="1582"/>
        <v>0</v>
      </c>
      <c r="V843" s="365">
        <f t="shared" si="1582"/>
        <v>0</v>
      </c>
      <c r="W843" s="365">
        <f t="shared" si="1582"/>
        <v>0</v>
      </c>
      <c r="X843" s="365">
        <f t="shared" si="1582"/>
        <v>0</v>
      </c>
      <c r="Y843" s="365">
        <f t="shared" si="1582"/>
        <v>0</v>
      </c>
      <c r="Z843" s="365">
        <f t="shared" si="1582"/>
        <v>150</v>
      </c>
      <c r="AA843" s="365">
        <f t="shared" si="1582"/>
        <v>0</v>
      </c>
      <c r="AB843" s="365">
        <f t="shared" si="1582"/>
        <v>0</v>
      </c>
      <c r="AC843" s="365">
        <f t="shared" si="1582"/>
        <v>150</v>
      </c>
      <c r="AD843" s="751"/>
      <c r="AE843" s="365">
        <f>AG843+AK843+AM843+AO843</f>
        <v>0</v>
      </c>
      <c r="AF843" s="795">
        <f t="shared" si="1548"/>
        <v>0</v>
      </c>
      <c r="AG843" s="365">
        <f>AG845</f>
        <v>0</v>
      </c>
      <c r="AH843" s="795" t="e">
        <f t="shared" si="1549"/>
        <v>#DIV/0!</v>
      </c>
      <c r="AI843" s="365"/>
      <c r="AJ843" s="751"/>
      <c r="AK843" s="365">
        <f t="shared" ref="AK843" si="1583">AK845</f>
        <v>0</v>
      </c>
      <c r="AL843" s="751"/>
      <c r="AM843" s="365">
        <f t="shared" ref="AM843" si="1584">AM845</f>
        <v>0</v>
      </c>
      <c r="AN843" s="751"/>
      <c r="AO843" s="365">
        <f t="shared" ref="AO843" si="1585">AO845</f>
        <v>0</v>
      </c>
      <c r="AP843" s="365"/>
      <c r="AQ843" s="751"/>
      <c r="AR843" s="365">
        <f>AT843+AX843+AZ843+BB843</f>
        <v>0</v>
      </c>
      <c r="AS843" s="795">
        <f t="shared" si="1550"/>
        <v>0</v>
      </c>
      <c r="AT843" s="365">
        <f>AT845</f>
        <v>0</v>
      </c>
      <c r="AU843" s="795" t="e">
        <f t="shared" si="1556"/>
        <v>#DIV/0!</v>
      </c>
      <c r="AV843" s="365"/>
      <c r="AW843" s="795" t="e">
        <f t="shared" si="1557"/>
        <v>#DIV/0!</v>
      </c>
      <c r="AX843" s="365">
        <f t="shared" ref="AX843:BB843" si="1586">AX845</f>
        <v>0</v>
      </c>
      <c r="AY843" s="795" t="e">
        <f t="shared" si="1551"/>
        <v>#DIV/0!</v>
      </c>
      <c r="AZ843" s="365">
        <f t="shared" si="1586"/>
        <v>0</v>
      </c>
      <c r="BA843" s="795" t="e">
        <f t="shared" si="1552"/>
        <v>#DIV/0!</v>
      </c>
      <c r="BB843" s="365">
        <f t="shared" si="1586"/>
        <v>0</v>
      </c>
      <c r="BC843" s="365"/>
      <c r="BD843" s="365"/>
      <c r="BE843" s="365">
        <f>BF843+BG843+BH843+BI843</f>
        <v>0</v>
      </c>
      <c r="BF843" s="365">
        <f>BF845</f>
        <v>0</v>
      </c>
      <c r="BG843" s="365">
        <f t="shared" ref="BG843" si="1587">BG845</f>
        <v>0</v>
      </c>
      <c r="BH843" s="365">
        <f t="shared" ref="BH843" si="1588">BH845</f>
        <v>0</v>
      </c>
      <c r="BI843" s="365">
        <f t="shared" ref="BI843" si="1589">BI845</f>
        <v>0</v>
      </c>
      <c r="BJ843" s="365"/>
      <c r="BK843" s="365"/>
      <c r="BL843" s="365"/>
      <c r="BM843" s="365"/>
      <c r="BN843" s="365"/>
      <c r="BO843" s="365"/>
      <c r="BP843" s="365"/>
      <c r="BQ843" s="365"/>
      <c r="BR843" s="365"/>
      <c r="BS843" s="365"/>
      <c r="BT843" s="365"/>
      <c r="BU843" s="365">
        <f>BV843+BX843+BY843+BZ843</f>
        <v>0</v>
      </c>
      <c r="BV843" s="365">
        <f>BV845</f>
        <v>0</v>
      </c>
      <c r="BW843" s="370"/>
      <c r="BX843" s="365">
        <f t="shared" ref="BX843:BZ843" si="1590">BX845</f>
        <v>0</v>
      </c>
      <c r="BY843" s="365">
        <f t="shared" si="1590"/>
        <v>0</v>
      </c>
      <c r="BZ843" s="365">
        <f t="shared" si="1590"/>
        <v>0</v>
      </c>
      <c r="CE843" s="795">
        <f t="shared" si="1564"/>
        <v>0</v>
      </c>
    </row>
    <row r="844" spans="2:83" s="369" customFormat="1" ht="180" hidden="1" customHeight="1" x14ac:dyDescent="0.35">
      <c r="B844" s="368"/>
      <c r="C844" s="359" t="s">
        <v>458</v>
      </c>
      <c r="D844" s="365"/>
      <c r="E844" s="365"/>
      <c r="F844" s="365"/>
      <c r="G844" s="365"/>
      <c r="H844" s="365"/>
      <c r="I844" s="365"/>
      <c r="J844" s="365"/>
      <c r="K844" s="365"/>
      <c r="L844" s="795" t="e">
        <f t="shared" si="1546"/>
        <v>#DIV/0!</v>
      </c>
      <c r="M844" s="365"/>
      <c r="N844" s="751"/>
      <c r="O844" s="365"/>
      <c r="P844" s="751"/>
      <c r="Q844" s="365"/>
      <c r="R844" s="751"/>
      <c r="S844" s="365"/>
      <c r="T844" s="751"/>
      <c r="U844" s="365"/>
      <c r="V844" s="365"/>
      <c r="W844" s="365"/>
      <c r="X844" s="365"/>
      <c r="Y844" s="365"/>
      <c r="Z844" s="365"/>
      <c r="AA844" s="365"/>
      <c r="AB844" s="365"/>
      <c r="AC844" s="365"/>
      <c r="AD844" s="751"/>
      <c r="AE844" s="365"/>
      <c r="AF844" s="795" t="e">
        <f t="shared" si="1548"/>
        <v>#DIV/0!</v>
      </c>
      <c r="AG844" s="365"/>
      <c r="AH844" s="795" t="e">
        <f t="shared" si="1549"/>
        <v>#DIV/0!</v>
      </c>
      <c r="AI844" s="365"/>
      <c r="AJ844" s="751"/>
      <c r="AK844" s="365"/>
      <c r="AL844" s="751"/>
      <c r="AM844" s="365"/>
      <c r="AN844" s="751"/>
      <c r="AO844" s="365"/>
      <c r="AP844" s="365"/>
      <c r="AQ844" s="751"/>
      <c r="AR844" s="365"/>
      <c r="AS844" s="795" t="e">
        <f t="shared" si="1550"/>
        <v>#DIV/0!</v>
      </c>
      <c r="AT844" s="365"/>
      <c r="AU844" s="795" t="e">
        <f t="shared" si="1556"/>
        <v>#DIV/0!</v>
      </c>
      <c r="AV844" s="365"/>
      <c r="AW844" s="795" t="e">
        <f t="shared" si="1557"/>
        <v>#DIV/0!</v>
      </c>
      <c r="AX844" s="365"/>
      <c r="AY844" s="795" t="e">
        <f t="shared" si="1551"/>
        <v>#DIV/0!</v>
      </c>
      <c r="AZ844" s="365"/>
      <c r="BA844" s="795" t="e">
        <f t="shared" si="1552"/>
        <v>#DIV/0!</v>
      </c>
      <c r="BB844" s="365"/>
      <c r="BC844" s="365"/>
      <c r="BD844" s="365"/>
      <c r="BE844" s="365"/>
      <c r="BF844" s="365"/>
      <c r="BG844" s="365"/>
      <c r="BH844" s="365"/>
      <c r="BI844" s="365"/>
      <c r="BJ844" s="365"/>
      <c r="BK844" s="365"/>
      <c r="BL844" s="365"/>
      <c r="BM844" s="365"/>
      <c r="BN844" s="365"/>
      <c r="BO844" s="365"/>
      <c r="BP844" s="365"/>
      <c r="BQ844" s="365"/>
      <c r="BR844" s="365"/>
      <c r="BS844" s="365"/>
      <c r="BT844" s="365"/>
      <c r="BU844" s="365"/>
      <c r="BV844" s="365"/>
      <c r="BW844" s="370"/>
      <c r="BX844" s="365"/>
      <c r="BY844" s="365"/>
      <c r="BZ844" s="365"/>
      <c r="CE844" s="795" t="e">
        <f t="shared" si="1564"/>
        <v>#DIV/0!</v>
      </c>
    </row>
    <row r="845" spans="2:83" s="367" customFormat="1" ht="207" customHeight="1" x14ac:dyDescent="0.25">
      <c r="B845" s="372" t="s">
        <v>10</v>
      </c>
      <c r="C845" s="399" t="s">
        <v>330</v>
      </c>
      <c r="D845" s="370">
        <f>I845</f>
        <v>150</v>
      </c>
      <c r="E845" s="373"/>
      <c r="F845" s="373"/>
      <c r="G845" s="373"/>
      <c r="H845" s="373"/>
      <c r="I845" s="370">
        <v>150</v>
      </c>
      <c r="J845" s="370">
        <v>0</v>
      </c>
      <c r="K845" s="370">
        <f>U845</f>
        <v>0</v>
      </c>
      <c r="L845" s="795">
        <f t="shared" si="1546"/>
        <v>0</v>
      </c>
      <c r="M845" s="370"/>
      <c r="N845" s="751"/>
      <c r="O845" s="370"/>
      <c r="P845" s="751"/>
      <c r="Q845" s="370"/>
      <c r="R845" s="751"/>
      <c r="S845" s="370"/>
      <c r="T845" s="751"/>
      <c r="U845" s="370">
        <v>0</v>
      </c>
      <c r="V845" s="370">
        <f t="shared" si="1554"/>
        <v>0</v>
      </c>
      <c r="W845" s="370"/>
      <c r="X845" s="370"/>
      <c r="Y845" s="370"/>
      <c r="Z845" s="370">
        <f t="shared" si="1555"/>
        <v>150</v>
      </c>
      <c r="AA845" s="370">
        <f>E845</f>
        <v>0</v>
      </c>
      <c r="AB845" s="370">
        <f>H845</f>
        <v>0</v>
      </c>
      <c r="AC845" s="370">
        <f>I845</f>
        <v>150</v>
      </c>
      <c r="AD845" s="751"/>
      <c r="AE845" s="370">
        <f>AO845</f>
        <v>0</v>
      </c>
      <c r="AF845" s="795">
        <f t="shared" si="1548"/>
        <v>0</v>
      </c>
      <c r="AG845" s="370"/>
      <c r="AH845" s="795"/>
      <c r="AI845" s="370"/>
      <c r="AJ845" s="751"/>
      <c r="AK845" s="370"/>
      <c r="AL845" s="751"/>
      <c r="AM845" s="370"/>
      <c r="AN845" s="751"/>
      <c r="AO845" s="370"/>
      <c r="AP845" s="370">
        <v>0</v>
      </c>
      <c r="AQ845" s="751"/>
      <c r="AR845" s="370">
        <f>BB845</f>
        <v>0</v>
      </c>
      <c r="AS845" s="795">
        <f t="shared" si="1550"/>
        <v>0</v>
      </c>
      <c r="AT845" s="370"/>
      <c r="AU845" s="795"/>
      <c r="AV845" s="370"/>
      <c r="AW845" s="795"/>
      <c r="AX845" s="370"/>
      <c r="AY845" s="795"/>
      <c r="AZ845" s="370"/>
      <c r="BA845" s="795"/>
      <c r="BB845" s="370"/>
      <c r="BC845" s="370"/>
      <c r="BD845" s="370"/>
      <c r="BE845" s="370"/>
      <c r="BF845" s="370"/>
      <c r="BG845" s="370"/>
      <c r="BH845" s="370"/>
      <c r="BI845" s="370"/>
      <c r="BJ845" s="370"/>
      <c r="BK845" s="370"/>
      <c r="BL845" s="370"/>
      <c r="BM845" s="370"/>
      <c r="BN845" s="370"/>
      <c r="BO845" s="370"/>
      <c r="BP845" s="370"/>
      <c r="BQ845" s="370"/>
      <c r="BR845" s="370"/>
      <c r="BS845" s="370"/>
      <c r="BT845" s="370"/>
      <c r="BU845" s="370"/>
      <c r="BV845" s="373"/>
      <c r="BW845" s="370"/>
      <c r="BX845" s="373"/>
      <c r="BY845" s="373"/>
      <c r="BZ845" s="370"/>
      <c r="CE845" s="795"/>
    </row>
    <row r="846" spans="2:83" s="367" customFormat="1" ht="134.25" hidden="1" customHeight="1" x14ac:dyDescent="0.25">
      <c r="B846" s="372" t="s">
        <v>10</v>
      </c>
      <c r="C846" s="359" t="s">
        <v>367</v>
      </c>
      <c r="D846" s="370">
        <f t="shared" ref="D846:D848" si="1591">I846</f>
        <v>0</v>
      </c>
      <c r="E846" s="365">
        <f>E847</f>
        <v>0</v>
      </c>
      <c r="F846" s="365"/>
      <c r="G846" s="365">
        <f t="shared" ref="G846" si="1592">G847</f>
        <v>0</v>
      </c>
      <c r="H846" s="365">
        <f t="shared" ref="H846" si="1593">H847</f>
        <v>0</v>
      </c>
      <c r="I846" s="378"/>
      <c r="J846" s="370"/>
      <c r="K846" s="112">
        <f t="shared" ref="K846:K848" si="1594">U846</f>
        <v>0</v>
      </c>
      <c r="L846" s="749" t="e">
        <f t="shared" si="1546"/>
        <v>#DIV/0!</v>
      </c>
      <c r="M846" s="365">
        <f>M847</f>
        <v>0</v>
      </c>
      <c r="N846" s="751"/>
      <c r="O846" s="365"/>
      <c r="P846" s="751"/>
      <c r="Q846" s="365">
        <f t="shared" ref="Q846:S846" si="1595">Q847</f>
        <v>0</v>
      </c>
      <c r="R846" s="751"/>
      <c r="S846" s="365">
        <f t="shared" si="1595"/>
        <v>0</v>
      </c>
      <c r="T846" s="751"/>
      <c r="U846" s="370"/>
      <c r="V846" s="370"/>
      <c r="W846" s="373"/>
      <c r="X846" s="373"/>
      <c r="Y846" s="370"/>
      <c r="Z846" s="370"/>
      <c r="AA846" s="373"/>
      <c r="AB846" s="373"/>
      <c r="AC846" s="370"/>
      <c r="AD846" s="751"/>
      <c r="AE846" s="370">
        <f t="shared" ref="AE846:AE858" si="1596">AG846+AK846+AM846+AO846</f>
        <v>0</v>
      </c>
      <c r="AF846" s="749" t="e">
        <f t="shared" si="1548"/>
        <v>#DIV/0!</v>
      </c>
      <c r="AG846" s="365">
        <f>AG847</f>
        <v>0</v>
      </c>
      <c r="AH846" s="749" t="e">
        <f t="shared" si="1549"/>
        <v>#DIV/0!</v>
      </c>
      <c r="AI846" s="365"/>
      <c r="AJ846" s="751"/>
      <c r="AK846" s="365">
        <f t="shared" ref="AK846" si="1597">AK847</f>
        <v>0</v>
      </c>
      <c r="AL846" s="751"/>
      <c r="AM846" s="365">
        <f t="shared" ref="AM846" si="1598">AM847</f>
        <v>0</v>
      </c>
      <c r="AN846" s="751"/>
      <c r="AO846" s="365">
        <f t="shared" ref="AO846" si="1599">AO847</f>
        <v>0</v>
      </c>
      <c r="AP846" s="370"/>
      <c r="AQ846" s="751"/>
      <c r="AR846" s="195">
        <f t="shared" ref="AR846:AR847" si="1600">AT846+AX846+AZ846+BB846</f>
        <v>0</v>
      </c>
      <c r="AS846" s="749" t="e">
        <f t="shared" si="1550"/>
        <v>#DIV/0!</v>
      </c>
      <c r="AT846" s="195">
        <f>AT847</f>
        <v>0</v>
      </c>
      <c r="AU846" s="749" t="e">
        <f t="shared" si="1556"/>
        <v>#DIV/0!</v>
      </c>
      <c r="AV846" s="195"/>
      <c r="AW846" s="749" t="e">
        <f t="shared" si="1557"/>
        <v>#DIV/0!</v>
      </c>
      <c r="AX846" s="365">
        <f t="shared" ref="AX846:BB846" si="1601">AX847</f>
        <v>0</v>
      </c>
      <c r="AY846" s="749" t="e">
        <f t="shared" si="1551"/>
        <v>#DIV/0!</v>
      </c>
      <c r="AZ846" s="365">
        <f t="shared" si="1601"/>
        <v>0</v>
      </c>
      <c r="BA846" s="749" t="e">
        <f t="shared" si="1552"/>
        <v>#DIV/0!</v>
      </c>
      <c r="BB846" s="365">
        <f t="shared" si="1601"/>
        <v>0</v>
      </c>
      <c r="BC846" s="373"/>
      <c r="BD846" s="370"/>
      <c r="BE846" s="195">
        <f t="shared" ref="BE846:BE858" si="1602">BF846+BG846+BH846+BI846</f>
        <v>0</v>
      </c>
      <c r="BF846" s="365">
        <f>BF847</f>
        <v>0</v>
      </c>
      <c r="BG846" s="365">
        <f t="shared" ref="BG846" si="1603">BG847</f>
        <v>0</v>
      </c>
      <c r="BH846" s="365">
        <f t="shared" ref="BH846" si="1604">BH847</f>
        <v>0</v>
      </c>
      <c r="BI846" s="365">
        <f t="shared" ref="BI846" si="1605">BI847</f>
        <v>0</v>
      </c>
      <c r="BJ846" s="370"/>
      <c r="BK846" s="373"/>
      <c r="BL846" s="373"/>
      <c r="BM846" s="370"/>
      <c r="BN846" s="370">
        <f t="shared" si="1561"/>
        <v>0</v>
      </c>
      <c r="BO846" s="373"/>
      <c r="BP846" s="373"/>
      <c r="BQ846" s="373"/>
      <c r="BR846" s="373"/>
      <c r="BS846" s="370"/>
      <c r="BT846" s="370"/>
      <c r="BU846" s="112">
        <f t="shared" ref="BU846:BU848" si="1606">BZ846</f>
        <v>0</v>
      </c>
      <c r="BV846" s="365">
        <f>BV847</f>
        <v>0</v>
      </c>
      <c r="BW846" s="365"/>
      <c r="BX846" s="365">
        <f t="shared" ref="BX846:BZ846" si="1607">BX847</f>
        <v>0</v>
      </c>
      <c r="BY846" s="365">
        <f t="shared" si="1607"/>
        <v>0</v>
      </c>
      <c r="BZ846" s="365">
        <f t="shared" si="1607"/>
        <v>0</v>
      </c>
      <c r="CE846" s="749" t="e">
        <f t="shared" si="1564"/>
        <v>#DIV/0!</v>
      </c>
    </row>
    <row r="847" spans="2:83" s="367" customFormat="1" ht="154.5" hidden="1" customHeight="1" x14ac:dyDescent="0.25">
      <c r="B847" s="372" t="s">
        <v>10</v>
      </c>
      <c r="C847" s="399" t="s">
        <v>376</v>
      </c>
      <c r="D847" s="370">
        <f t="shared" si="1591"/>
        <v>0</v>
      </c>
      <c r="E847" s="373"/>
      <c r="F847" s="373"/>
      <c r="G847" s="373"/>
      <c r="H847" s="373"/>
      <c r="I847" s="378">
        <v>0</v>
      </c>
      <c r="J847" s="370">
        <f>M847-E847</f>
        <v>0</v>
      </c>
      <c r="K847" s="112">
        <f t="shared" si="1594"/>
        <v>0</v>
      </c>
      <c r="L847" s="749" t="e">
        <f t="shared" si="1546"/>
        <v>#DIV/0!</v>
      </c>
      <c r="M847" s="370">
        <v>0</v>
      </c>
      <c r="N847" s="751"/>
      <c r="O847" s="370"/>
      <c r="P847" s="751"/>
      <c r="Q847" s="373"/>
      <c r="R847" s="762"/>
      <c r="S847" s="373"/>
      <c r="T847" s="762"/>
      <c r="U847" s="370">
        <v>0</v>
      </c>
      <c r="V847" s="370"/>
      <c r="W847" s="373"/>
      <c r="X847" s="373"/>
      <c r="Y847" s="370"/>
      <c r="Z847" s="370"/>
      <c r="AA847" s="373"/>
      <c r="AB847" s="373"/>
      <c r="AC847" s="370"/>
      <c r="AD847" s="751"/>
      <c r="AE847" s="370">
        <f t="shared" si="1596"/>
        <v>0</v>
      </c>
      <c r="AF847" s="749" t="e">
        <f t="shared" si="1548"/>
        <v>#DIV/0!</v>
      </c>
      <c r="AG847" s="373"/>
      <c r="AH847" s="749" t="e">
        <f t="shared" si="1549"/>
        <v>#DIV/0!</v>
      </c>
      <c r="AI847" s="373"/>
      <c r="AJ847" s="762"/>
      <c r="AK847" s="373"/>
      <c r="AL847" s="762"/>
      <c r="AM847" s="373"/>
      <c r="AN847" s="762"/>
      <c r="AO847" s="370"/>
      <c r="AP847" s="370">
        <v>0</v>
      </c>
      <c r="AQ847" s="751"/>
      <c r="AR847" s="370">
        <f t="shared" si="1600"/>
        <v>0</v>
      </c>
      <c r="AS847" s="749" t="e">
        <f t="shared" si="1550"/>
        <v>#DIV/0!</v>
      </c>
      <c r="AT847" s="370"/>
      <c r="AU847" s="749" t="e">
        <f t="shared" si="1556"/>
        <v>#DIV/0!</v>
      </c>
      <c r="AV847" s="370"/>
      <c r="AW847" s="749" t="e">
        <f t="shared" si="1557"/>
        <v>#DIV/0!</v>
      </c>
      <c r="AX847" s="370"/>
      <c r="AY847" s="749" t="e">
        <f t="shared" si="1551"/>
        <v>#DIV/0!</v>
      </c>
      <c r="AZ847" s="370"/>
      <c r="BA847" s="749" t="e">
        <f t="shared" si="1552"/>
        <v>#DIV/0!</v>
      </c>
      <c r="BB847" s="370"/>
      <c r="BC847" s="370"/>
      <c r="BD847" s="370"/>
      <c r="BE847" s="370">
        <f t="shared" si="1602"/>
        <v>0</v>
      </c>
      <c r="BF847" s="370"/>
      <c r="BG847" s="370"/>
      <c r="BH847" s="370"/>
      <c r="BI847" s="370"/>
      <c r="BJ847" s="370"/>
      <c r="BK847" s="370"/>
      <c r="BL847" s="370"/>
      <c r="BM847" s="370"/>
      <c r="BN847" s="370">
        <f t="shared" si="1561"/>
        <v>0</v>
      </c>
      <c r="BO847" s="370"/>
      <c r="BP847" s="370"/>
      <c r="BQ847" s="370"/>
      <c r="BR847" s="370"/>
      <c r="BS847" s="370"/>
      <c r="BT847" s="370">
        <v>0</v>
      </c>
      <c r="BU847" s="112">
        <f t="shared" si="1606"/>
        <v>0</v>
      </c>
      <c r="BV847" s="374"/>
      <c r="BW847" s="374"/>
      <c r="BX847" s="374"/>
      <c r="BY847" s="374"/>
      <c r="BZ847" s="371"/>
      <c r="CE847" s="749" t="e">
        <f t="shared" si="1564"/>
        <v>#DIV/0!</v>
      </c>
    </row>
    <row r="848" spans="2:83" s="367" customFormat="1" ht="154.5" hidden="1" customHeight="1" x14ac:dyDescent="0.25">
      <c r="B848" s="372" t="s">
        <v>10</v>
      </c>
      <c r="C848" s="399" t="s">
        <v>468</v>
      </c>
      <c r="D848" s="370">
        <f t="shared" si="1591"/>
        <v>0</v>
      </c>
      <c r="E848" s="373"/>
      <c r="F848" s="373"/>
      <c r="G848" s="373"/>
      <c r="H848" s="373"/>
      <c r="I848" s="378">
        <v>0</v>
      </c>
      <c r="J848" s="370"/>
      <c r="K848" s="112">
        <f t="shared" si="1594"/>
        <v>0</v>
      </c>
      <c r="L848" s="749" t="e">
        <f t="shared" si="1546"/>
        <v>#DIV/0!</v>
      </c>
      <c r="M848" s="370"/>
      <c r="N848" s="751"/>
      <c r="O848" s="370"/>
      <c r="P848" s="751"/>
      <c r="Q848" s="373"/>
      <c r="R848" s="762"/>
      <c r="S848" s="373"/>
      <c r="T848" s="762"/>
      <c r="U848" s="370">
        <f>I848</f>
        <v>0</v>
      </c>
      <c r="V848" s="370"/>
      <c r="W848" s="373"/>
      <c r="X848" s="373"/>
      <c r="Y848" s="370"/>
      <c r="Z848" s="370"/>
      <c r="AA848" s="373"/>
      <c r="AB848" s="373"/>
      <c r="AC848" s="370"/>
      <c r="AD848" s="751"/>
      <c r="AE848" s="370"/>
      <c r="AF848" s="749" t="e">
        <f t="shared" si="1548"/>
        <v>#DIV/0!</v>
      </c>
      <c r="AG848" s="373"/>
      <c r="AH848" s="749" t="e">
        <f t="shared" si="1549"/>
        <v>#DIV/0!</v>
      </c>
      <c r="AI848" s="373"/>
      <c r="AJ848" s="762"/>
      <c r="AK848" s="373"/>
      <c r="AL848" s="762"/>
      <c r="AM848" s="373"/>
      <c r="AN848" s="762"/>
      <c r="AO848" s="370"/>
      <c r="AP848" s="370"/>
      <c r="AQ848" s="751"/>
      <c r="AR848" s="370"/>
      <c r="AS848" s="749" t="e">
        <f t="shared" si="1550"/>
        <v>#DIV/0!</v>
      </c>
      <c r="AT848" s="370"/>
      <c r="AU848" s="749" t="e">
        <f t="shared" si="1556"/>
        <v>#DIV/0!</v>
      </c>
      <c r="AV848" s="370"/>
      <c r="AW848" s="749" t="e">
        <f t="shared" si="1557"/>
        <v>#DIV/0!</v>
      </c>
      <c r="AX848" s="370"/>
      <c r="AY848" s="749" t="e">
        <f t="shared" si="1551"/>
        <v>#DIV/0!</v>
      </c>
      <c r="AZ848" s="370"/>
      <c r="BA848" s="749" t="e">
        <f t="shared" si="1552"/>
        <v>#DIV/0!</v>
      </c>
      <c r="BB848" s="370"/>
      <c r="BC848" s="370"/>
      <c r="BD848" s="370"/>
      <c r="BE848" s="370"/>
      <c r="BF848" s="370"/>
      <c r="BG848" s="370"/>
      <c r="BH848" s="370"/>
      <c r="BI848" s="370"/>
      <c r="BJ848" s="370"/>
      <c r="BK848" s="370"/>
      <c r="BL848" s="370"/>
      <c r="BM848" s="370"/>
      <c r="BN848" s="370">
        <f t="shared" si="1561"/>
        <v>0</v>
      </c>
      <c r="BO848" s="370"/>
      <c r="BP848" s="370"/>
      <c r="BQ848" s="370"/>
      <c r="BR848" s="370"/>
      <c r="BS848" s="370"/>
      <c r="BT848" s="370"/>
      <c r="BU848" s="112">
        <f t="shared" si="1606"/>
        <v>0</v>
      </c>
      <c r="BV848" s="374"/>
      <c r="BW848" s="374"/>
      <c r="BX848" s="374"/>
      <c r="BY848" s="374"/>
      <c r="BZ848" s="371"/>
      <c r="CE848" s="749" t="e">
        <f t="shared" si="1564"/>
        <v>#DIV/0!</v>
      </c>
    </row>
    <row r="849" spans="2:83" s="357" customFormat="1" ht="126.75" customHeight="1" x14ac:dyDescent="0.3">
      <c r="B849" s="988" t="s">
        <v>279</v>
      </c>
      <c r="C849" s="988"/>
      <c r="D849" s="821">
        <f>E849+F849+G849+H849+I849</f>
        <v>1328161.2137499999</v>
      </c>
      <c r="E849" s="821">
        <f>E833+E838+E841+E842+E845+E840</f>
        <v>250023.9179</v>
      </c>
      <c r="F849" s="821">
        <f>F833+F838+F841+F845</f>
        <v>803222.92299999995</v>
      </c>
      <c r="G849" s="821">
        <f>G833+G838+G841+G842+G845</f>
        <v>141896.88597</v>
      </c>
      <c r="H849" s="821">
        <f>H833+H838+H841+H842+H845</f>
        <v>83083.821039999995</v>
      </c>
      <c r="I849" s="821">
        <f>I833+I838+I841+I842+I845+I848</f>
        <v>49933.665840000001</v>
      </c>
      <c r="J849" s="821">
        <f>K849-D849</f>
        <v>-455281.56323999993</v>
      </c>
      <c r="K849" s="821">
        <f>M849+O849+Q849+S849+U849</f>
        <v>872879.65050999995</v>
      </c>
      <c r="L849" s="826">
        <f t="shared" si="1546"/>
        <v>0.65720911096738466</v>
      </c>
      <c r="M849" s="821">
        <f>M833+M838+M840+M841+M845</f>
        <v>250023.9179</v>
      </c>
      <c r="N849" s="826">
        <f>M849/E849</f>
        <v>1</v>
      </c>
      <c r="O849" s="821">
        <f t="shared" ref="O849:Q849" si="1608">O833+O838+O840+O841+O845</f>
        <v>565562.79431000003</v>
      </c>
      <c r="P849" s="826">
        <f t="shared" si="1608"/>
        <v>0.70411684989971346</v>
      </c>
      <c r="Q849" s="821">
        <f t="shared" si="1608"/>
        <v>25659.96254</v>
      </c>
      <c r="R849" s="826">
        <f>Q849/G849</f>
        <v>0.18083527601461993</v>
      </c>
      <c r="S849" s="821">
        <f>S833+S838+S842+S845+S847</f>
        <v>19187.059300000001</v>
      </c>
      <c r="T849" s="826">
        <f>S849/H849</f>
        <v>0.23093616855636134</v>
      </c>
      <c r="U849" s="821">
        <f>U833+U838+U841+U842+U845+U848</f>
        <v>12445.91646</v>
      </c>
      <c r="V849" s="821">
        <f>V850+V851</f>
        <v>0</v>
      </c>
      <c r="W849" s="821">
        <f>W833+W838+W845</f>
        <v>0</v>
      </c>
      <c r="X849" s="821">
        <f>X833+X838+X845</f>
        <v>0</v>
      </c>
      <c r="Y849" s="821">
        <f>Y833+Y838+Y845</f>
        <v>0</v>
      </c>
      <c r="Z849" s="821">
        <f t="shared" si="1555"/>
        <v>383041.40477999998</v>
      </c>
      <c r="AA849" s="821">
        <f>E849</f>
        <v>250023.9179</v>
      </c>
      <c r="AB849" s="821">
        <f t="shared" ref="AB849:AC851" si="1609">H849</f>
        <v>83083.821039999995</v>
      </c>
      <c r="AC849" s="821">
        <f t="shared" si="1609"/>
        <v>49933.665840000001</v>
      </c>
      <c r="AD849" s="826">
        <f>U849/I849</f>
        <v>0.24924900366578012</v>
      </c>
      <c r="AE849" s="821">
        <f>AG849+AI849+AK849+AM849+AO849</f>
        <v>12495.91646</v>
      </c>
      <c r="AF849" s="826">
        <f t="shared" si="1548"/>
        <v>9.4084335023745923E-3</v>
      </c>
      <c r="AG849" s="821">
        <f>AG833+AG838+AG842+AG845+AG847</f>
        <v>50</v>
      </c>
      <c r="AH849" s="826">
        <f t="shared" si="1549"/>
        <v>1.9998086751043588E-4</v>
      </c>
      <c r="AI849" s="821">
        <f>AI833+AI838+AI842+AI845+AI847</f>
        <v>0</v>
      </c>
      <c r="AJ849" s="750"/>
      <c r="AK849" s="821">
        <f>AK833+AK838+AK842+AK845+AK847</f>
        <v>0</v>
      </c>
      <c r="AL849" s="750"/>
      <c r="AM849" s="821">
        <f>AM833+AM838+AM842+AM845+AM847</f>
        <v>0</v>
      </c>
      <c r="AN849" s="750"/>
      <c r="AO849" s="821">
        <f>AO850+AO851</f>
        <v>12445.91646</v>
      </c>
      <c r="AP849" s="821">
        <f>AP850+AP851</f>
        <v>0</v>
      </c>
      <c r="AQ849" s="873">
        <f>AO849/D849</f>
        <v>9.3707874700387824E-3</v>
      </c>
      <c r="AR849" s="821">
        <f>AT849+AV849+AX849+AZ849+BB849</f>
        <v>1042468.09884</v>
      </c>
      <c r="AS849" s="826">
        <f t="shared" si="1550"/>
        <v>0.78489575515960219</v>
      </c>
      <c r="AT849" s="821">
        <f>AT833+AT838+AT842+AT845+AT847</f>
        <v>189461.51</v>
      </c>
      <c r="AU849" s="826">
        <f t="shared" si="1556"/>
        <v>0.75777354259274254</v>
      </c>
      <c r="AV849" s="821">
        <f>AV833+AV838+AV842+AV845+AV847</f>
        <v>803222.92299999995</v>
      </c>
      <c r="AW849" s="826">
        <f t="shared" si="1557"/>
        <v>1</v>
      </c>
      <c r="AX849" s="821">
        <f>AX833+AX838+AX842+AX845+AX847</f>
        <v>0</v>
      </c>
      <c r="AY849" s="826">
        <f t="shared" si="1551"/>
        <v>0</v>
      </c>
      <c r="AZ849" s="821">
        <f>AZ833+AZ838+AZ842+AZ845+AZ847</f>
        <v>0</v>
      </c>
      <c r="BA849" s="826">
        <f t="shared" si="1552"/>
        <v>0</v>
      </c>
      <c r="BB849" s="821">
        <f>BB850+BB851</f>
        <v>49783.665840000001</v>
      </c>
      <c r="BC849" s="821">
        <f t="shared" si="1558"/>
        <v>0</v>
      </c>
      <c r="BD849" s="821">
        <f t="shared" si="1559"/>
        <v>12445.91646</v>
      </c>
      <c r="BE849" s="821">
        <f t="shared" si="1602"/>
        <v>3289693.7460000003</v>
      </c>
      <c r="BF849" s="821">
        <f>BF833+BF838+BF842+BF845+BF847</f>
        <v>3197070.6767600002</v>
      </c>
      <c r="BG849" s="821">
        <f>BG833+BG838+BG842+BG845+BG847</f>
        <v>0</v>
      </c>
      <c r="BH849" s="821">
        <f>BH833+BH838+BH842+BH845+BH847</f>
        <v>63586.097280000002</v>
      </c>
      <c r="BI849" s="821">
        <f>BI833+BI838+BI842+BI845+BI847</f>
        <v>29036.971959999999</v>
      </c>
      <c r="BJ849" s="821">
        <f t="shared" si="1560"/>
        <v>0</v>
      </c>
      <c r="BK849" s="821">
        <f>BK833+BK838+BK845</f>
        <v>0</v>
      </c>
      <c r="BL849" s="821">
        <f>BL833+BL838+BL845</f>
        <v>0</v>
      </c>
      <c r="BM849" s="821">
        <f>BM833+BM838+BM845</f>
        <v>0</v>
      </c>
      <c r="BN849" s="821">
        <f>BO849+BP849+BQ849+BR849+BS849</f>
        <v>600000</v>
      </c>
      <c r="BO849" s="821">
        <f>BO833+BO838+BO842+BO845+BO847</f>
        <v>0</v>
      </c>
      <c r="BP849" s="821">
        <f>BP833+BP838+BP842+BP845+BP847</f>
        <v>600000</v>
      </c>
      <c r="BQ849" s="821">
        <f>BQ833+BQ838+BQ842+BQ845+BQ847</f>
        <v>0</v>
      </c>
      <c r="BR849" s="821">
        <f>BR833+BR838+BR842+BR845+BR847</f>
        <v>0</v>
      </c>
      <c r="BS849" s="821">
        <f>BS833+BS838+BS842+BS845+BS847</f>
        <v>0</v>
      </c>
      <c r="BT849" s="821">
        <f>BT850+BT851</f>
        <v>0</v>
      </c>
      <c r="BU849" s="821">
        <f>BV849+BW849+BX849+BY849+BZ849</f>
        <v>600000</v>
      </c>
      <c r="BV849" s="821">
        <f>BV833+BV838+BV842+BV845+BV847</f>
        <v>0</v>
      </c>
      <c r="BW849" s="821">
        <f>BW833+BW838+BW842+BW845+BW847</f>
        <v>600000</v>
      </c>
      <c r="BX849" s="821">
        <f>BX833+BX838+BX842+BX845+BX847</f>
        <v>0</v>
      </c>
      <c r="BY849" s="821">
        <f>BY833+BY838+BY842+BY845+BY847</f>
        <v>0</v>
      </c>
      <c r="BZ849" s="553">
        <f>BZ833+BZ838+BZ842+BZ845+BZ847</f>
        <v>0</v>
      </c>
      <c r="CE849" s="826">
        <f t="shared" si="1564"/>
        <v>0.99699601466312049</v>
      </c>
    </row>
    <row r="850" spans="2:83" s="68" customFormat="1" ht="48" customHeight="1" x14ac:dyDescent="0.3">
      <c r="B850" s="936" t="s">
        <v>273</v>
      </c>
      <c r="C850" s="936"/>
      <c r="D850" s="665">
        <f>E850+F850+G850+H850+I850</f>
        <v>1328011.2137499999</v>
      </c>
      <c r="E850" s="734">
        <f>E833+E838+E842+E845+E840</f>
        <v>250023.9179</v>
      </c>
      <c r="F850" s="665">
        <f>F849</f>
        <v>803222.92299999995</v>
      </c>
      <c r="G850" s="665">
        <f>G833+G838+G841+G842+G845</f>
        <v>141896.88597</v>
      </c>
      <c r="H850" s="665">
        <f>H833+H838+H841+H842+H845</f>
        <v>83083.821039999995</v>
      </c>
      <c r="I850" s="665">
        <f>I833+I838+I841+I842+I848</f>
        <v>49783.665840000001</v>
      </c>
      <c r="J850" s="665">
        <f>J849</f>
        <v>-455281.56323999993</v>
      </c>
      <c r="K850" s="665">
        <f>M850+O850+Q850+S850+U850</f>
        <v>872879.65050999995</v>
      </c>
      <c r="L850" s="749">
        <f t="shared" si="1546"/>
        <v>0.65728334329737137</v>
      </c>
      <c r="M850" s="665">
        <f>M833+M838+M842+M845+M840</f>
        <v>250023.9179</v>
      </c>
      <c r="N850" s="749">
        <f t="shared" ref="N850:N856" si="1610">M850/E850</f>
        <v>1</v>
      </c>
      <c r="O850" s="665">
        <f>O838</f>
        <v>565562.79431000003</v>
      </c>
      <c r="P850" s="749"/>
      <c r="Q850" s="665">
        <f>Q833+Q838+Q842+Q845</f>
        <v>25659.96254</v>
      </c>
      <c r="R850" s="749">
        <f t="shared" ref="R850:R858" si="1611">Q850/G850</f>
        <v>0.18083527601461993</v>
      </c>
      <c r="S850" s="665">
        <f>S833+S838+S842+S845</f>
        <v>19187.059300000001</v>
      </c>
      <c r="T850" s="749">
        <f t="shared" ref="T850:T853" si="1612">S850/H850</f>
        <v>0.23093616855636134</v>
      </c>
      <c r="U850" s="665">
        <f>U833+U838+U841+U842+U848</f>
        <v>12445.91646</v>
      </c>
      <c r="V850" s="665">
        <f>W850+X850+Y850</f>
        <v>0</v>
      </c>
      <c r="W850" s="665">
        <f>W833+W838</f>
        <v>0</v>
      </c>
      <c r="X850" s="665">
        <f>X833+X838</f>
        <v>0</v>
      </c>
      <c r="Y850" s="665">
        <f>Y833+Y838</f>
        <v>0</v>
      </c>
      <c r="Z850" s="665">
        <f t="shared" si="1555"/>
        <v>382891.40477999998</v>
      </c>
      <c r="AA850" s="665">
        <f>E850</f>
        <v>250023.9179</v>
      </c>
      <c r="AB850" s="665">
        <f t="shared" si="1609"/>
        <v>83083.821039999995</v>
      </c>
      <c r="AC850" s="665">
        <f t="shared" si="1609"/>
        <v>49783.665840000001</v>
      </c>
      <c r="AD850" s="749">
        <f t="shared" ref="AD850:AD858" si="1613">U850/I850</f>
        <v>0.25</v>
      </c>
      <c r="AE850" s="665">
        <f>AG850+AI850+AK850+AM850+AO850</f>
        <v>12495.91646</v>
      </c>
      <c r="AF850" s="749">
        <f t="shared" si="1548"/>
        <v>9.4094961929684241E-3</v>
      </c>
      <c r="AG850" s="665">
        <f>AG833+AG838+AG842+AG845+AG847</f>
        <v>50</v>
      </c>
      <c r="AH850" s="749">
        <f t="shared" si="1549"/>
        <v>1.9998086751043588E-4</v>
      </c>
      <c r="AI850" s="665">
        <f>AI833+AI838+AI842+AI845+AI847</f>
        <v>0</v>
      </c>
      <c r="AJ850" s="734"/>
      <c r="AK850" s="665">
        <f>AK833+AK838+AK842+AK845+AK847</f>
        <v>0</v>
      </c>
      <c r="AL850" s="734"/>
      <c r="AM850" s="665">
        <f>AM833+AM838+AM842+AM845+AM847</f>
        <v>0</v>
      </c>
      <c r="AN850" s="734"/>
      <c r="AO850" s="665">
        <f>AO841</f>
        <v>12445.91646</v>
      </c>
      <c r="AP850" s="665">
        <f>AP833+AP838+AP842</f>
        <v>0</v>
      </c>
      <c r="AQ850" s="749">
        <f t="shared" ref="AQ850:AQ851" si="1614">AO850/D850</f>
        <v>9.3718459084811342E-3</v>
      </c>
      <c r="AR850" s="665">
        <f>AT850+AV850+AX850+AZ850+BB850</f>
        <v>1042468.09884</v>
      </c>
      <c r="AS850" s="749">
        <f t="shared" si="1550"/>
        <v>0.78498440980502604</v>
      </c>
      <c r="AT850" s="665">
        <f>AT833+AT838+AT842+AT845+AT847</f>
        <v>189461.51</v>
      </c>
      <c r="AU850" s="749">
        <f t="shared" si="1556"/>
        <v>0.75777354259274254</v>
      </c>
      <c r="AV850" s="665">
        <f>AV833+AV838+AV842+AV845+AV847</f>
        <v>803222.92299999995</v>
      </c>
      <c r="AW850" s="749">
        <f t="shared" si="1557"/>
        <v>1</v>
      </c>
      <c r="AX850" s="665">
        <f>AX833+AX838+AX842+AX845+AX847</f>
        <v>0</v>
      </c>
      <c r="AY850" s="749">
        <f t="shared" si="1551"/>
        <v>0</v>
      </c>
      <c r="AZ850" s="665">
        <f>AZ833+AZ838+AZ842+AZ845+AZ847</f>
        <v>0</v>
      </c>
      <c r="BA850" s="749">
        <f t="shared" si="1552"/>
        <v>0</v>
      </c>
      <c r="BB850" s="665">
        <f>BB841</f>
        <v>49783.665840000001</v>
      </c>
      <c r="BC850" s="665">
        <f>BC833+BC838</f>
        <v>0</v>
      </c>
      <c r="BD850" s="665">
        <f>BD833+BD838</f>
        <v>0</v>
      </c>
      <c r="BE850" s="665">
        <f t="shared" si="1602"/>
        <v>3289693.7460000003</v>
      </c>
      <c r="BF850" s="665">
        <f>BF833+BF838+BF842+BF845+BF847</f>
        <v>3197070.6767600002</v>
      </c>
      <c r="BG850" s="665">
        <f>BG833+BG838+BG842+BG845+BG847</f>
        <v>0</v>
      </c>
      <c r="BH850" s="665">
        <f>BH833+BH838+BH842+BH845+BH847</f>
        <v>63586.097280000002</v>
      </c>
      <c r="BI850" s="665">
        <f>BI838</f>
        <v>29036.971959999999</v>
      </c>
      <c r="BJ850" s="665">
        <f t="shared" si="1560"/>
        <v>0</v>
      </c>
      <c r="BK850" s="665">
        <f>BK833+BK838</f>
        <v>0</v>
      </c>
      <c r="BL850" s="665">
        <f>BL833+BL838</f>
        <v>0</v>
      </c>
      <c r="BM850" s="665">
        <f>BM833+BM838</f>
        <v>0</v>
      </c>
      <c r="BN850" s="665">
        <f>BO850+BP850+BQ850+BR850+BS850</f>
        <v>600000</v>
      </c>
      <c r="BO850" s="665">
        <f>BO833+BO838+BO842+BO845+BO847</f>
        <v>0</v>
      </c>
      <c r="BP850" s="665">
        <f>BP833+BP838+BP842+BP845+BP847</f>
        <v>600000</v>
      </c>
      <c r="BQ850" s="665">
        <f>BQ833+BQ838+BQ842+BQ845+BQ847</f>
        <v>0</v>
      </c>
      <c r="BR850" s="665">
        <f>BR833+BR838+BR842+BR845+BR847</f>
        <v>0</v>
      </c>
      <c r="BS850" s="665">
        <f>BS838</f>
        <v>0</v>
      </c>
      <c r="BT850" s="665">
        <f>BT833+BT838+BT842</f>
        <v>0</v>
      </c>
      <c r="BU850" s="665">
        <f>BV850+BW850+BX850+BY850+BZ850</f>
        <v>600000</v>
      </c>
      <c r="BV850" s="438">
        <f>BV833+BV838+BV842+BV845+BV847</f>
        <v>0</v>
      </c>
      <c r="BW850" s="581">
        <f>BW833+BW838+BW841+BW845+BW848</f>
        <v>600000</v>
      </c>
      <c r="BX850" s="557">
        <f>BX833+BX838+BX842+BX845+BX847</f>
        <v>0</v>
      </c>
      <c r="BY850" s="557">
        <f>BY833+BY838+BY842+BY845+BY847</f>
        <v>0</v>
      </c>
      <c r="BZ850" s="572">
        <f>BZ838</f>
        <v>0</v>
      </c>
      <c r="CE850" s="749">
        <f t="shared" si="1564"/>
        <v>1</v>
      </c>
    </row>
    <row r="851" spans="2:83" s="68" customFormat="1" ht="55.5" customHeight="1" x14ac:dyDescent="0.3">
      <c r="B851" s="936" t="s">
        <v>278</v>
      </c>
      <c r="C851" s="936"/>
      <c r="D851" s="665">
        <f>E851+F851+G851+H851+I851</f>
        <v>150</v>
      </c>
      <c r="E851" s="665">
        <f>E845</f>
        <v>0</v>
      </c>
      <c r="F851" s="665"/>
      <c r="G851" s="665">
        <f>G845</f>
        <v>0</v>
      </c>
      <c r="H851" s="665">
        <f>H845</f>
        <v>0</v>
      </c>
      <c r="I851" s="665">
        <f>I845</f>
        <v>150</v>
      </c>
      <c r="J851" s="665">
        <f>J839</f>
        <v>0</v>
      </c>
      <c r="K851" s="665">
        <f>M851+O851+Q851+S851+U851</f>
        <v>0</v>
      </c>
      <c r="L851" s="749">
        <f t="shared" si="1546"/>
        <v>0</v>
      </c>
      <c r="M851" s="665">
        <f>M847</f>
        <v>0</v>
      </c>
      <c r="N851" s="749">
        <v>0</v>
      </c>
      <c r="O851" s="665">
        <f>O839</f>
        <v>0</v>
      </c>
      <c r="P851" s="749"/>
      <c r="Q851" s="665">
        <f>Q845</f>
        <v>0</v>
      </c>
      <c r="R851" s="749" t="e">
        <f t="shared" si="1611"/>
        <v>#DIV/0!</v>
      </c>
      <c r="S851" s="665">
        <f>S845</f>
        <v>0</v>
      </c>
      <c r="T851" s="749">
        <v>0</v>
      </c>
      <c r="U851" s="665">
        <f>U845</f>
        <v>0</v>
      </c>
      <c r="V851" s="665">
        <f>W851+X851+Y851</f>
        <v>0</v>
      </c>
      <c r="W851" s="665">
        <f>W845</f>
        <v>0</v>
      </c>
      <c r="X851" s="665">
        <f>X845</f>
        <v>0</v>
      </c>
      <c r="Y851" s="665">
        <f>Y845</f>
        <v>0</v>
      </c>
      <c r="Z851" s="665">
        <f t="shared" si="1555"/>
        <v>150</v>
      </c>
      <c r="AA851" s="665">
        <f>E851</f>
        <v>0</v>
      </c>
      <c r="AB851" s="665">
        <f t="shared" si="1609"/>
        <v>0</v>
      </c>
      <c r="AC851" s="665">
        <f t="shared" si="1609"/>
        <v>150</v>
      </c>
      <c r="AD851" s="749">
        <f t="shared" si="1613"/>
        <v>0</v>
      </c>
      <c r="AE851" s="665">
        <f>AG851+AI851+AK851+AM851+AO851</f>
        <v>0</v>
      </c>
      <c r="AF851" s="749">
        <f t="shared" si="1548"/>
        <v>0</v>
      </c>
      <c r="AG851" s="665">
        <f>AG845</f>
        <v>0</v>
      </c>
      <c r="AH851" s="749">
        <v>0</v>
      </c>
      <c r="AI851" s="665">
        <f>AI845</f>
        <v>0</v>
      </c>
      <c r="AJ851" s="734"/>
      <c r="AK851" s="665">
        <f>AK845</f>
        <v>0</v>
      </c>
      <c r="AL851" s="734"/>
      <c r="AM851" s="665">
        <f>AM845</f>
        <v>0</v>
      </c>
      <c r="AN851" s="734"/>
      <c r="AO851" s="665">
        <f>AO845+AO847</f>
        <v>0</v>
      </c>
      <c r="AP851" s="665">
        <f>AP845</f>
        <v>0</v>
      </c>
      <c r="AQ851" s="749">
        <f t="shared" si="1614"/>
        <v>0</v>
      </c>
      <c r="AR851" s="665">
        <f>AT851+AV851+AX851+AZ851+BB851</f>
        <v>0</v>
      </c>
      <c r="AS851" s="749">
        <f t="shared" si="1550"/>
        <v>0</v>
      </c>
      <c r="AT851" s="665">
        <f>AT845</f>
        <v>0</v>
      </c>
      <c r="AU851" s="749">
        <v>0</v>
      </c>
      <c r="AV851" s="665">
        <f>AV845</f>
        <v>0</v>
      </c>
      <c r="AW851" s="749">
        <v>0</v>
      </c>
      <c r="AX851" s="665">
        <f>AX845</f>
        <v>0</v>
      </c>
      <c r="AY851" s="749">
        <v>0</v>
      </c>
      <c r="AZ851" s="665">
        <f>AZ845</f>
        <v>0</v>
      </c>
      <c r="BA851" s="749">
        <v>0</v>
      </c>
      <c r="BB851" s="665">
        <f>BB845+BB847</f>
        <v>0</v>
      </c>
      <c r="BC851" s="665">
        <f>BC845</f>
        <v>0</v>
      </c>
      <c r="BD851" s="665">
        <f>BD845</f>
        <v>0</v>
      </c>
      <c r="BE851" s="665">
        <f t="shared" si="1602"/>
        <v>0</v>
      </c>
      <c r="BF851" s="665">
        <f>BF845</f>
        <v>0</v>
      </c>
      <c r="BG851" s="665"/>
      <c r="BH851" s="665">
        <f>BH845</f>
        <v>0</v>
      </c>
      <c r="BI851" s="665">
        <f>BI845+BI847</f>
        <v>0</v>
      </c>
      <c r="BJ851" s="665">
        <f t="shared" si="1560"/>
        <v>0</v>
      </c>
      <c r="BK851" s="665">
        <f>BK845</f>
        <v>0</v>
      </c>
      <c r="BL851" s="665">
        <f>BL845</f>
        <v>0</v>
      </c>
      <c r="BM851" s="665">
        <f>BM845</f>
        <v>0</v>
      </c>
      <c r="BN851" s="665">
        <f t="shared" si="1561"/>
        <v>0</v>
      </c>
      <c r="BO851" s="665">
        <f>BO845</f>
        <v>0</v>
      </c>
      <c r="BP851" s="665">
        <f>BP845</f>
        <v>0</v>
      </c>
      <c r="BQ851" s="665">
        <f>BQ845</f>
        <v>0</v>
      </c>
      <c r="BR851" s="665">
        <f>BR845</f>
        <v>0</v>
      </c>
      <c r="BS851" s="665">
        <f>BS845+BS847</f>
        <v>0</v>
      </c>
      <c r="BT851" s="665">
        <f>BT845</f>
        <v>0</v>
      </c>
      <c r="BU851" s="665">
        <f t="shared" ref="BU851:BU858" si="1615">BV851+BX851+BY851+BZ851</f>
        <v>0</v>
      </c>
      <c r="BV851" s="167">
        <f>BV845</f>
        <v>0</v>
      </c>
      <c r="BW851" s="167">
        <f>BW845</f>
        <v>0</v>
      </c>
      <c r="BX851" s="167">
        <f>BX845</f>
        <v>0</v>
      </c>
      <c r="BY851" s="167">
        <f>BY845</f>
        <v>0</v>
      </c>
      <c r="BZ851" s="438">
        <f>BZ845+BZ847</f>
        <v>0</v>
      </c>
      <c r="CE851" s="749">
        <f t="shared" si="1564"/>
        <v>0</v>
      </c>
    </row>
    <row r="852" spans="2:83" s="404" customFormat="1" ht="63" customHeight="1" x14ac:dyDescent="0.25">
      <c r="B852" s="918" t="s">
        <v>135</v>
      </c>
      <c r="C852" s="918"/>
      <c r="D852" s="378">
        <f>E852+F852+G852+H852+I852</f>
        <v>27648756.090899996</v>
      </c>
      <c r="E852" s="378">
        <f>E853+E854+E855+E857+E856</f>
        <v>8523287.8665399998</v>
      </c>
      <c r="F852" s="378">
        <f t="shared" ref="F852:I852" si="1616">F853+F854+F855+F857+F856</f>
        <v>3237361.7820799998</v>
      </c>
      <c r="G852" s="378">
        <f t="shared" si="1616"/>
        <v>12826422.632609999</v>
      </c>
      <c r="H852" s="378">
        <f t="shared" si="1616"/>
        <v>1568979.7170400003</v>
      </c>
      <c r="I852" s="378">
        <f t="shared" si="1616"/>
        <v>1492704.0926299999</v>
      </c>
      <c r="J852" s="378">
        <f>K852-D852</f>
        <v>-22522826.900949996</v>
      </c>
      <c r="K852" s="378">
        <f>M852+O852+Q852+S852+U852</f>
        <v>5125929.1899499996</v>
      </c>
      <c r="L852" s="795">
        <f t="shared" si="1546"/>
        <v>0.18539456795443651</v>
      </c>
      <c r="M852" s="378">
        <f>M853+M854+M855+M857+M856</f>
        <v>1875488.5413199998</v>
      </c>
      <c r="N852" s="795">
        <f t="shared" si="1610"/>
        <v>0.22004284856817211</v>
      </c>
      <c r="O852" s="378">
        <f t="shared" ref="O852" si="1617">O853+O854+O855+O857+O856</f>
        <v>2309473.3678599996</v>
      </c>
      <c r="P852" s="795">
        <f>O852/F852</f>
        <v>0.7133813034563492</v>
      </c>
      <c r="Q852" s="378">
        <f t="shared" ref="Q852:U852" si="1618">Q853+Q854+Q855+Q857+Q856</f>
        <v>426412.49399999995</v>
      </c>
      <c r="R852" s="795">
        <f t="shared" si="1611"/>
        <v>3.324484980838581E-2</v>
      </c>
      <c r="S852" s="378">
        <f t="shared" si="1618"/>
        <v>459459.27125000005</v>
      </c>
      <c r="T852" s="795">
        <f t="shared" si="1612"/>
        <v>0.29283952256362178</v>
      </c>
      <c r="U852" s="378">
        <f t="shared" si="1618"/>
        <v>55095.515520000001</v>
      </c>
      <c r="V852" s="378" t="e">
        <f t="shared" si="1554"/>
        <v>#REF!</v>
      </c>
      <c r="W852" s="378" t="e">
        <f>W853+W854+W855+W857+W856</f>
        <v>#REF!</v>
      </c>
      <c r="X852" s="378" t="e">
        <f t="shared" ref="X852:Y852" si="1619">X853+X854+X855+X857</f>
        <v>#REF!</v>
      </c>
      <c r="Y852" s="378" t="e">
        <f t="shared" si="1619"/>
        <v>#REF!</v>
      </c>
      <c r="Z852" s="378" t="e">
        <f t="shared" si="1555"/>
        <v>#REF!</v>
      </c>
      <c r="AA852" s="378" t="e">
        <f>AA853+AA854+AA855+AA857+AA856</f>
        <v>#REF!</v>
      </c>
      <c r="AB852" s="378">
        <f>H852</f>
        <v>1568979.7170400003</v>
      </c>
      <c r="AC852" s="378" t="e">
        <f t="shared" ref="AC852" si="1620">AC853+AC854+AC855+AC857</f>
        <v>#REF!</v>
      </c>
      <c r="AD852" s="795">
        <f t="shared" si="1613"/>
        <v>3.6909871013301135E-2</v>
      </c>
      <c r="AE852" s="378">
        <f>AG852+AI852+AK852+AM852+AO852</f>
        <v>1815646.5363899996</v>
      </c>
      <c r="AF852" s="795">
        <f t="shared" si="1548"/>
        <v>6.5668290118396366E-2</v>
      </c>
      <c r="AG852" s="378">
        <f>AG853+AG854+AG855+AG857+AG856</f>
        <v>1112648.1248999999</v>
      </c>
      <c r="AH852" s="795">
        <f t="shared" si="1549"/>
        <v>0.13054212673819682</v>
      </c>
      <c r="AI852" s="378">
        <f>AI853+AI854+AI855+AI857+AI856</f>
        <v>11196.818939999999</v>
      </c>
      <c r="AJ852" s="875">
        <f>AI852/F852</f>
        <v>3.4586245510089581E-3</v>
      </c>
      <c r="AK852" s="378">
        <f>AK853+AK854+AK855+AK857+AK856</f>
        <v>636706.07702999993</v>
      </c>
      <c r="AL852" s="875">
        <f>AK852/G852</f>
        <v>4.9640191600363558E-2</v>
      </c>
      <c r="AM852" s="378">
        <f t="shared" ref="AM852:AO852" si="1621">AM853+AM854+AM855+AM857</f>
        <v>0</v>
      </c>
      <c r="AN852" s="875">
        <f>AM852/H852</f>
        <v>0</v>
      </c>
      <c r="AO852" s="378">
        <f t="shared" si="1621"/>
        <v>55095.515520000001</v>
      </c>
      <c r="AP852" s="378">
        <f>AR852-AE852</f>
        <v>21377332.246210001</v>
      </c>
      <c r="AQ852" s="875">
        <f>AO852/I852</f>
        <v>3.6909871013301135E-2</v>
      </c>
      <c r="AR852" s="378">
        <f>AT852+AV852+AX852+AZ852+BB852</f>
        <v>23192978.782600001</v>
      </c>
      <c r="AS852" s="795">
        <f t="shared" si="1550"/>
        <v>0.83884348020392419</v>
      </c>
      <c r="AT852" s="378">
        <f>AT853+AT854+AT855+AT857+AT856</f>
        <v>8443464.6874899995</v>
      </c>
      <c r="AU852" s="795">
        <f t="shared" si="1556"/>
        <v>0.99063469634020418</v>
      </c>
      <c r="AV852" s="378">
        <f>AV853+AV854+AV855+AV857+AV856</f>
        <v>3237361.7820799998</v>
      </c>
      <c r="AW852" s="795">
        <f t="shared" si="1557"/>
        <v>1</v>
      </c>
      <c r="AX852" s="378">
        <f t="shared" ref="AX852:AZ852" si="1622">AX853+AX854+AX855+AX857+AX856</f>
        <v>10056019.435350001</v>
      </c>
      <c r="AY852" s="795">
        <f t="shared" si="1551"/>
        <v>0.7840081153870212</v>
      </c>
      <c r="AZ852" s="378">
        <f t="shared" si="1622"/>
        <v>0</v>
      </c>
      <c r="BA852" s="795">
        <f t="shared" si="1552"/>
        <v>0</v>
      </c>
      <c r="BB852" s="378">
        <f t="shared" ref="BB852" si="1623">BB853+BB854+BB855+BB857+BB856</f>
        <v>1456132.8776799999</v>
      </c>
      <c r="BC852" s="378">
        <f t="shared" ref="BC852:BD852" si="1624">BC853+BC854+BC855+BC857+BC856</f>
        <v>0</v>
      </c>
      <c r="BD852" s="378" t="e">
        <f t="shared" si="1624"/>
        <v>#REF!</v>
      </c>
      <c r="BE852" s="378" t="e">
        <f t="shared" si="1602"/>
        <v>#REF!</v>
      </c>
      <c r="BF852" s="378" t="e">
        <f>BF853+BF854+BF855+BF857+BF856</f>
        <v>#REF!</v>
      </c>
      <c r="BG852" s="378">
        <f>BG853+BG854+BG855+BG857+BG856</f>
        <v>0</v>
      </c>
      <c r="BH852" s="378" t="e">
        <f t="shared" ref="BH852:BI852" si="1625">BH853+BH854+BH855+BH857</f>
        <v>#REF!</v>
      </c>
      <c r="BI852" s="378" t="e">
        <f t="shared" si="1625"/>
        <v>#REF!</v>
      </c>
      <c r="BJ852" s="378" t="e">
        <f t="shared" si="1560"/>
        <v>#REF!</v>
      </c>
      <c r="BK852" s="378" t="e">
        <f>BK853+BK854+BK855+BK857+BK856</f>
        <v>#REF!</v>
      </c>
      <c r="BL852" s="378" t="e">
        <f t="shared" ref="BL852:BM852" si="1626">BL853+BL854+BL855+BL857+BL856</f>
        <v>#REF!</v>
      </c>
      <c r="BM852" s="378" t="e">
        <f t="shared" si="1626"/>
        <v>#REF!</v>
      </c>
      <c r="BN852" s="378">
        <f>BO852+BP852+BQ852+BR852+BS852</f>
        <v>16839745.04967</v>
      </c>
      <c r="BO852" s="378">
        <f>BO853+BO854+BO855+BO857+BO856</f>
        <v>6709939.1561000003</v>
      </c>
      <c r="BP852" s="378">
        <f>BP853+BP854+BP855+BP857+BP856</f>
        <v>600000</v>
      </c>
      <c r="BQ852" s="378">
        <f>BQ853+BQ854+BQ855+BQ857+BQ856</f>
        <v>8318705.8935700003</v>
      </c>
      <c r="BR852" s="378">
        <f t="shared" ref="BR852:BS852" si="1627">BR853+BR854+BR855+BR857</f>
        <v>0</v>
      </c>
      <c r="BS852" s="378">
        <f t="shared" si="1627"/>
        <v>1211100</v>
      </c>
      <c r="BT852" s="378">
        <f>BT824+BT849</f>
        <v>100920.50110000002</v>
      </c>
      <c r="BU852" s="378">
        <f>BV852+BW852+BX852+BY852+BZ852</f>
        <v>16940665.55077</v>
      </c>
      <c r="BV852" s="378">
        <f>BV853+BV854+BV855+BV857+BV856</f>
        <v>6709939.1561000003</v>
      </c>
      <c r="BW852" s="378">
        <f>BW853+BW854+BW855+BW857+BW856</f>
        <v>600000</v>
      </c>
      <c r="BX852" s="378">
        <f>BX853+BX854+BX855+BX857+BX856</f>
        <v>8318705.8935700003</v>
      </c>
      <c r="BY852" s="378">
        <f t="shared" ref="BY852" si="1628">BY853+BY854+BY855+BY857</f>
        <v>278186.09600000002</v>
      </c>
      <c r="BZ852" s="378">
        <f t="shared" ref="BZ852" si="1629">BZ853+BZ854+BZ855+BZ857+BZ856</f>
        <v>1033834.4051</v>
      </c>
      <c r="CE852" s="795">
        <f t="shared" si="1564"/>
        <v>0.97550002366137756</v>
      </c>
    </row>
    <row r="853" spans="2:83" s="50" customFormat="1" ht="57" customHeight="1" x14ac:dyDescent="0.25">
      <c r="B853" s="936" t="s">
        <v>273</v>
      </c>
      <c r="C853" s="936"/>
      <c r="D853" s="665">
        <f>E853+F853+G853+H853+I853</f>
        <v>18235915.400899999</v>
      </c>
      <c r="E853" s="665">
        <f>E825+E850</f>
        <v>5828201.7292300006</v>
      </c>
      <c r="F853" s="665">
        <f>F825+F850</f>
        <v>3237361.7820799998</v>
      </c>
      <c r="G853" s="665">
        <f>G825+G850</f>
        <v>6325914.7999200001</v>
      </c>
      <c r="H853" s="665">
        <f>H825+H850</f>
        <v>1568979.7170400003</v>
      </c>
      <c r="I853" s="665">
        <f>I825+I850</f>
        <v>1275457.3726299999</v>
      </c>
      <c r="J853" s="665">
        <f>J850+J825</f>
        <v>-13487282.584310001</v>
      </c>
      <c r="K853" s="665">
        <f>M853+O853+Q853+S853+U853</f>
        <v>4748782.816589999</v>
      </c>
      <c r="L853" s="749">
        <f t="shared" si="1546"/>
        <v>0.26040824999416434</v>
      </c>
      <c r="M853" s="665">
        <f>M825+M850</f>
        <v>1641381.9751899999</v>
      </c>
      <c r="N853" s="749">
        <f t="shared" si="1610"/>
        <v>0.2816275159039241</v>
      </c>
      <c r="O853" s="665">
        <f>O825+O850</f>
        <v>2309473.3678599996</v>
      </c>
      <c r="P853" s="749">
        <f t="shared" ref="P853" si="1630">O853/F853</f>
        <v>0.7133813034563492</v>
      </c>
      <c r="Q853" s="665">
        <f>Q825+Q850</f>
        <v>283372.68676999997</v>
      </c>
      <c r="R853" s="749">
        <f t="shared" si="1611"/>
        <v>4.4795526928940559E-2</v>
      </c>
      <c r="S853" s="665">
        <f>S825+S850</f>
        <v>459459.27125000005</v>
      </c>
      <c r="T853" s="749">
        <f t="shared" si="1612"/>
        <v>0.29283952256362178</v>
      </c>
      <c r="U853" s="665">
        <f>U825+U850</f>
        <v>55095.515520000001</v>
      </c>
      <c r="V853" s="665" t="e">
        <f>V850+V825</f>
        <v>#REF!</v>
      </c>
      <c r="W853" s="665" t="e">
        <f>W825+W850</f>
        <v>#REF!</v>
      </c>
      <c r="X853" s="665" t="e">
        <f>X825+X850</f>
        <v>#REF!</v>
      </c>
      <c r="Y853" s="665" t="e">
        <f>Y825+Y850</f>
        <v>#REF!</v>
      </c>
      <c r="Z853" s="665" t="e">
        <f t="shared" si="1555"/>
        <v>#REF!</v>
      </c>
      <c r="AA853" s="665" t="e">
        <f>AA825+AA850</f>
        <v>#REF!</v>
      </c>
      <c r="AB853" s="665">
        <f>H853</f>
        <v>1568979.7170400003</v>
      </c>
      <c r="AC853" s="665" t="e">
        <f>AC825+AC850</f>
        <v>#REF!</v>
      </c>
      <c r="AD853" s="749">
        <f t="shared" si="1613"/>
        <v>4.3196673367760424E-2</v>
      </c>
      <c r="AE853" s="665">
        <f>AG853+AI853+AK853+AM853+AO853</f>
        <v>1366665.9692099998</v>
      </c>
      <c r="AF853" s="749">
        <f t="shared" si="1548"/>
        <v>7.494364495365835E-2</v>
      </c>
      <c r="AG853" s="665">
        <f>AG825+AG850</f>
        <v>942917.71263999993</v>
      </c>
      <c r="AH853" s="749">
        <f t="shared" si="1549"/>
        <v>0.16178535960946819</v>
      </c>
      <c r="AI853" s="665">
        <f>AI825+AI850</f>
        <v>11196.818939999999</v>
      </c>
      <c r="AJ853" s="802">
        <f t="shared" ref="AJ853" si="1631">AI853/F853</f>
        <v>3.4586245510089581E-3</v>
      </c>
      <c r="AK853" s="665">
        <f>AK825+AK850</f>
        <v>357455.92210999993</v>
      </c>
      <c r="AL853" s="802">
        <f t="shared" ref="AL853:AL855" si="1632">AK853/G853</f>
        <v>5.6506597609332403E-2</v>
      </c>
      <c r="AM853" s="665">
        <f>AM825+AM850</f>
        <v>0</v>
      </c>
      <c r="AN853" s="802">
        <f t="shared" ref="AN853" si="1633">AM853/H853</f>
        <v>0</v>
      </c>
      <c r="AO853" s="665">
        <f>AO825+AO850</f>
        <v>55095.515520000001</v>
      </c>
      <c r="AP853" s="665">
        <f>AP850+AP825</f>
        <v>11188168.205742836</v>
      </c>
      <c r="AQ853" s="802">
        <f t="shared" ref="AQ853:AQ858" si="1634">AO853/I853</f>
        <v>4.3196673367760424E-2</v>
      </c>
      <c r="AR853" s="665">
        <f>AT853+AV853+AX853+AZ853+BB853</f>
        <v>13807385.89418</v>
      </c>
      <c r="AS853" s="749">
        <f t="shared" si="1550"/>
        <v>0.7571534299560615</v>
      </c>
      <c r="AT853" s="665">
        <f>AT825+AT850</f>
        <v>5748378.5501800003</v>
      </c>
      <c r="AU853" s="749">
        <f t="shared" si="1556"/>
        <v>0.9863039780092604</v>
      </c>
      <c r="AV853" s="665">
        <f>AV825+AV850</f>
        <v>3237361.7820799998</v>
      </c>
      <c r="AW853" s="749">
        <f t="shared" si="1557"/>
        <v>1</v>
      </c>
      <c r="AX853" s="665">
        <f>AX825+AX850</f>
        <v>3579232.4322799998</v>
      </c>
      <c r="AY853" s="749">
        <f t="shared" si="1551"/>
        <v>0.56580471686486578</v>
      </c>
      <c r="AZ853" s="665">
        <f>AZ825+AZ850</f>
        <v>0</v>
      </c>
      <c r="BA853" s="749">
        <f t="shared" si="1552"/>
        <v>0</v>
      </c>
      <c r="BB853" s="665">
        <f>BB825+BB850</f>
        <v>1242413.1296399999</v>
      </c>
      <c r="BC853" s="665">
        <f t="shared" si="1558"/>
        <v>0</v>
      </c>
      <c r="BD853" s="665" t="e">
        <f>BD825+BD850</f>
        <v>#REF!</v>
      </c>
      <c r="BE853" s="665" t="e">
        <f t="shared" si="1602"/>
        <v>#REF!</v>
      </c>
      <c r="BF853" s="665" t="e">
        <f>BF825+BF850</f>
        <v>#REF!</v>
      </c>
      <c r="BG853" s="665">
        <f>BG825+BG850</f>
        <v>0</v>
      </c>
      <c r="BH853" s="665" t="e">
        <f>BH825+BH850</f>
        <v>#REF!</v>
      </c>
      <c r="BI853" s="665" t="e">
        <f>BI825+BI850</f>
        <v>#REF!</v>
      </c>
      <c r="BJ853" s="665" t="e">
        <f>BK853+BL853+BM853</f>
        <v>#REF!</v>
      </c>
      <c r="BK853" s="665" t="e">
        <f>BK825+BK850</f>
        <v>#REF!</v>
      </c>
      <c r="BL853" s="665" t="e">
        <f>BL825+BL850</f>
        <v>#REF!</v>
      </c>
      <c r="BM853" s="665" t="e">
        <f>BM825+BM850</f>
        <v>#REF!</v>
      </c>
      <c r="BN853" s="665">
        <f>BO853+BP853+BQ853+BR853+BS853</f>
        <v>8697053.7496700007</v>
      </c>
      <c r="BO853" s="665">
        <f>BO825+BO850</f>
        <v>3085723.1561000003</v>
      </c>
      <c r="BP853" s="665">
        <f>BP825+BP850</f>
        <v>600000</v>
      </c>
      <c r="BQ853" s="665">
        <f>BQ825+BQ850</f>
        <v>3800230.59357</v>
      </c>
      <c r="BR853" s="665">
        <f>BR825+BR850</f>
        <v>0</v>
      </c>
      <c r="BS853" s="665">
        <f>BS825+BS850</f>
        <v>1211100</v>
      </c>
      <c r="BT853" s="665">
        <f>BT850+BT825</f>
        <v>100920.50110000002</v>
      </c>
      <c r="BU853" s="665">
        <f>BV853+BW853+BX853+BY853+BZ853</f>
        <v>8797974.2507700007</v>
      </c>
      <c r="BV853" s="463">
        <f>BV825+BV850</f>
        <v>3085723.1561000003</v>
      </c>
      <c r="BW853" s="557">
        <f>BW825+BW850</f>
        <v>600000</v>
      </c>
      <c r="BX853" s="463">
        <f>BX825+BX850</f>
        <v>3800230.59357</v>
      </c>
      <c r="BY853" s="438">
        <f>BY825+BY850</f>
        <v>278186.09600000002</v>
      </c>
      <c r="BZ853" s="603">
        <f>BZ825+BZ850</f>
        <v>1033834.4051</v>
      </c>
      <c r="CE853" s="749">
        <f t="shared" si="1564"/>
        <v>0.97409224040011422</v>
      </c>
    </row>
    <row r="854" spans="2:83" s="23" customFormat="1" ht="59.25" customHeight="1" x14ac:dyDescent="0.25">
      <c r="B854" s="939" t="s">
        <v>274</v>
      </c>
      <c r="C854" s="939"/>
      <c r="D854" s="103">
        <f t="shared" ref="D854:D858" si="1635">E854+G854+H854+I854</f>
        <v>5207584.5</v>
      </c>
      <c r="E854" s="103">
        <f t="shared" ref="E854:J855" si="1636">E826</f>
        <v>2412182.8573100003</v>
      </c>
      <c r="F854" s="103">
        <f t="shared" si="1636"/>
        <v>0</v>
      </c>
      <c r="G854" s="103">
        <f t="shared" si="1636"/>
        <v>2795401.6426900001</v>
      </c>
      <c r="H854" s="103">
        <f t="shared" si="1636"/>
        <v>0</v>
      </c>
      <c r="I854" s="103">
        <f t="shared" si="1636"/>
        <v>0</v>
      </c>
      <c r="J854" s="103">
        <f t="shared" si="1636"/>
        <v>-4968995.9494000003</v>
      </c>
      <c r="K854" s="103">
        <f t="shared" ref="K854:K858" si="1637">M854+Q854+S854+U854</f>
        <v>238588.55059999996</v>
      </c>
      <c r="L854" s="789">
        <f t="shared" si="1546"/>
        <v>4.5815588897309294E-2</v>
      </c>
      <c r="M854" s="103">
        <f t="shared" ref="M854:Y854" si="1638">M826</f>
        <v>95548.743369999997</v>
      </c>
      <c r="N854" s="789">
        <f t="shared" si="1610"/>
        <v>3.961090390823576E-2</v>
      </c>
      <c r="O854" s="103">
        <f t="shared" si="1638"/>
        <v>0</v>
      </c>
      <c r="P854" s="789">
        <v>0</v>
      </c>
      <c r="Q854" s="103">
        <f t="shared" si="1638"/>
        <v>143039.80722999998</v>
      </c>
      <c r="R854" s="789">
        <f t="shared" si="1611"/>
        <v>5.1169679893424379E-2</v>
      </c>
      <c r="S854" s="103">
        <f t="shared" si="1638"/>
        <v>0</v>
      </c>
      <c r="T854" s="789">
        <v>0</v>
      </c>
      <c r="U854" s="103">
        <f t="shared" si="1638"/>
        <v>0</v>
      </c>
      <c r="V854" s="103" t="e">
        <f t="shared" si="1638"/>
        <v>#REF!</v>
      </c>
      <c r="W854" s="103" t="e">
        <f t="shared" si="1638"/>
        <v>#REF!</v>
      </c>
      <c r="X854" s="103" t="e">
        <f t="shared" si="1638"/>
        <v>#REF!</v>
      </c>
      <c r="Y854" s="103" t="e">
        <f t="shared" si="1638"/>
        <v>#REF!</v>
      </c>
      <c r="Z854" s="103" t="e">
        <f t="shared" si="1555"/>
        <v>#REF!</v>
      </c>
      <c r="AA854" s="103" t="e">
        <f>AA826</f>
        <v>#REF!</v>
      </c>
      <c r="AB854" s="103">
        <f>H854</f>
        <v>0</v>
      </c>
      <c r="AC854" s="103">
        <f>I854</f>
        <v>0</v>
      </c>
      <c r="AD854" s="789" t="e">
        <f t="shared" si="1613"/>
        <v>#DIV/0!</v>
      </c>
      <c r="AE854" s="103">
        <f t="shared" si="1596"/>
        <v>236518.48703999998</v>
      </c>
      <c r="AF854" s="789">
        <f t="shared" si="1548"/>
        <v>4.5418079541484149E-2</v>
      </c>
      <c r="AG854" s="103">
        <f t="shared" ref="AG854:AP854" si="1639">AG826</f>
        <v>37737.384470000005</v>
      </c>
      <c r="AH854" s="789">
        <f t="shared" si="1549"/>
        <v>1.5644495754390565E-2</v>
      </c>
      <c r="AI854" s="103">
        <f t="shared" si="1639"/>
        <v>0</v>
      </c>
      <c r="AJ854" s="876">
        <v>0</v>
      </c>
      <c r="AK854" s="103">
        <f t="shared" si="1639"/>
        <v>198781.10256999999</v>
      </c>
      <c r="AL854" s="876">
        <f t="shared" si="1632"/>
        <v>7.1110032824733549E-2</v>
      </c>
      <c r="AM854" s="103">
        <f t="shared" si="1639"/>
        <v>0</v>
      </c>
      <c r="AN854" s="876">
        <v>0</v>
      </c>
      <c r="AO854" s="103">
        <f t="shared" si="1639"/>
        <v>0</v>
      </c>
      <c r="AP854" s="103">
        <f t="shared" si="1639"/>
        <v>5004048.7568600001</v>
      </c>
      <c r="AQ854" s="876">
        <v>0</v>
      </c>
      <c r="AR854" s="103">
        <f t="shared" ref="AR854:AR858" si="1640">AT854+AX854+AZ854+BB854</f>
        <v>5207582.5235200003</v>
      </c>
      <c r="AS854" s="789">
        <f t="shared" si="1550"/>
        <v>0.99999962046127144</v>
      </c>
      <c r="AT854" s="103">
        <f t="shared" ref="AT854:BM854" si="1641">AT826</f>
        <v>2412182.8573100003</v>
      </c>
      <c r="AU854" s="789">
        <f t="shared" si="1556"/>
        <v>1</v>
      </c>
      <c r="AV854" s="103">
        <f t="shared" si="1641"/>
        <v>0</v>
      </c>
      <c r="AW854" s="789">
        <v>0</v>
      </c>
      <c r="AX854" s="103">
        <f t="shared" si="1641"/>
        <v>2795399.6662099999</v>
      </c>
      <c r="AY854" s="789">
        <f t="shared" si="1551"/>
        <v>0.9999992929531234</v>
      </c>
      <c r="AZ854" s="103">
        <f t="shared" si="1641"/>
        <v>0</v>
      </c>
      <c r="BA854" s="789">
        <v>0</v>
      </c>
      <c r="BB854" s="103">
        <f t="shared" si="1641"/>
        <v>0</v>
      </c>
      <c r="BC854" s="103">
        <f t="shared" si="1641"/>
        <v>0</v>
      </c>
      <c r="BD854" s="103">
        <f t="shared" si="1641"/>
        <v>0</v>
      </c>
      <c r="BE854" s="103">
        <f t="shared" si="1641"/>
        <v>0</v>
      </c>
      <c r="BF854" s="103">
        <f t="shared" si="1641"/>
        <v>0</v>
      </c>
      <c r="BG854" s="103">
        <f t="shared" si="1641"/>
        <v>0</v>
      </c>
      <c r="BH854" s="103">
        <f t="shared" si="1641"/>
        <v>0</v>
      </c>
      <c r="BI854" s="103">
        <f t="shared" si="1641"/>
        <v>0</v>
      </c>
      <c r="BJ854" s="103" t="e">
        <f t="shared" si="1641"/>
        <v>#REF!</v>
      </c>
      <c r="BK854" s="103" t="e">
        <f t="shared" si="1641"/>
        <v>#REF!</v>
      </c>
      <c r="BL854" s="103" t="e">
        <f t="shared" si="1641"/>
        <v>#REF!</v>
      </c>
      <c r="BM854" s="103" t="e">
        <f t="shared" si="1641"/>
        <v>#REF!</v>
      </c>
      <c r="BN854" s="103">
        <f t="shared" ref="BN854:BN858" si="1642">BO854+BQ854+BR854+BS854</f>
        <v>7642691.2999999998</v>
      </c>
      <c r="BO854" s="103">
        <f t="shared" ref="BO854:BT854" si="1643">BO826</f>
        <v>3124216</v>
      </c>
      <c r="BP854" s="103">
        <f t="shared" si="1643"/>
        <v>0</v>
      </c>
      <c r="BQ854" s="103">
        <f t="shared" si="1643"/>
        <v>4518475.3</v>
      </c>
      <c r="BR854" s="103">
        <f t="shared" si="1643"/>
        <v>0</v>
      </c>
      <c r="BS854" s="103">
        <f t="shared" si="1643"/>
        <v>0</v>
      </c>
      <c r="BT854" s="103">
        <f t="shared" si="1643"/>
        <v>0</v>
      </c>
      <c r="BU854" s="103">
        <f t="shared" si="1615"/>
        <v>7642691.2999999998</v>
      </c>
      <c r="BV854" s="103">
        <f t="shared" ref="BV854:BZ855" si="1644">BV826</f>
        <v>3124216</v>
      </c>
      <c r="BW854" s="103">
        <f t="shared" si="1644"/>
        <v>0</v>
      </c>
      <c r="BX854" s="103">
        <f t="shared" si="1644"/>
        <v>4518475.3</v>
      </c>
      <c r="BY854" s="103">
        <f t="shared" si="1644"/>
        <v>0</v>
      </c>
      <c r="BZ854" s="103">
        <f t="shared" si="1644"/>
        <v>0</v>
      </c>
      <c r="CE854" s="789">
        <v>0</v>
      </c>
    </row>
    <row r="855" spans="2:83" s="194" customFormat="1" ht="52.5" customHeight="1" x14ac:dyDescent="0.25">
      <c r="B855" s="920" t="s">
        <v>277</v>
      </c>
      <c r="C855" s="920"/>
      <c r="D855" s="195">
        <f t="shared" si="1635"/>
        <v>3705106.19</v>
      </c>
      <c r="E855" s="195">
        <f t="shared" si="1636"/>
        <v>0</v>
      </c>
      <c r="F855" s="195">
        <f t="shared" si="1636"/>
        <v>0</v>
      </c>
      <c r="G855" s="195">
        <f t="shared" si="1636"/>
        <v>3705106.19</v>
      </c>
      <c r="H855" s="195">
        <f t="shared" si="1636"/>
        <v>0</v>
      </c>
      <c r="I855" s="195">
        <f t="shared" si="1636"/>
        <v>0</v>
      </c>
      <c r="J855" s="195">
        <f t="shared" si="1636"/>
        <v>-3705106.19</v>
      </c>
      <c r="K855" s="195">
        <f t="shared" si="1637"/>
        <v>0</v>
      </c>
      <c r="L855" s="749">
        <f t="shared" si="1546"/>
        <v>0</v>
      </c>
      <c r="M855" s="195">
        <f t="shared" ref="M855:Y855" si="1645">M827</f>
        <v>0</v>
      </c>
      <c r="N855" s="749">
        <v>0</v>
      </c>
      <c r="O855" s="195">
        <f t="shared" si="1645"/>
        <v>0</v>
      </c>
      <c r="P855" s="749">
        <v>0</v>
      </c>
      <c r="Q855" s="195">
        <f t="shared" si="1645"/>
        <v>0</v>
      </c>
      <c r="R855" s="749">
        <f t="shared" si="1611"/>
        <v>0</v>
      </c>
      <c r="S855" s="195">
        <f t="shared" si="1645"/>
        <v>0</v>
      </c>
      <c r="T855" s="749">
        <v>0</v>
      </c>
      <c r="U855" s="195">
        <f t="shared" si="1645"/>
        <v>0</v>
      </c>
      <c r="V855" s="195">
        <f t="shared" si="1645"/>
        <v>0</v>
      </c>
      <c r="W855" s="195">
        <f t="shared" si="1645"/>
        <v>0</v>
      </c>
      <c r="X855" s="195">
        <f t="shared" si="1645"/>
        <v>0</v>
      </c>
      <c r="Y855" s="195">
        <f t="shared" si="1645"/>
        <v>0</v>
      </c>
      <c r="Z855" s="195">
        <f t="shared" si="1555"/>
        <v>0</v>
      </c>
      <c r="AA855" s="195">
        <f>AA827</f>
        <v>0</v>
      </c>
      <c r="AB855" s="195">
        <f>H855</f>
        <v>0</v>
      </c>
      <c r="AC855" s="195">
        <f>I855</f>
        <v>0</v>
      </c>
      <c r="AD855" s="749" t="e">
        <f t="shared" si="1613"/>
        <v>#DIV/0!</v>
      </c>
      <c r="AE855" s="195">
        <f t="shared" si="1596"/>
        <v>80469.052349999998</v>
      </c>
      <c r="AF855" s="749">
        <f t="shared" si="1548"/>
        <v>2.1718419992167618E-2</v>
      </c>
      <c r="AG855" s="195">
        <f>AG827</f>
        <v>0</v>
      </c>
      <c r="AH855" s="749">
        <v>0</v>
      </c>
      <c r="AI855" s="195"/>
      <c r="AJ855" s="802">
        <v>0</v>
      </c>
      <c r="AK855" s="195">
        <f>AK827</f>
        <v>80469.052349999998</v>
      </c>
      <c r="AL855" s="802">
        <f t="shared" si="1632"/>
        <v>2.1718419992167618E-2</v>
      </c>
      <c r="AM855" s="195">
        <f>AM827</f>
        <v>0</v>
      </c>
      <c r="AN855" s="802">
        <v>0</v>
      </c>
      <c r="AO855" s="195">
        <f>AO827</f>
        <v>0</v>
      </c>
      <c r="AP855" s="195">
        <f>AP827</f>
        <v>3600918.2845100001</v>
      </c>
      <c r="AQ855" s="802">
        <v>0</v>
      </c>
      <c r="AR855" s="195">
        <f t="shared" si="1640"/>
        <v>3681387.3368600002</v>
      </c>
      <c r="AS855" s="749">
        <f t="shared" si="1550"/>
        <v>0.99359833377946993</v>
      </c>
      <c r="AT855" s="195">
        <f>AT827</f>
        <v>0</v>
      </c>
      <c r="AU855" s="749">
        <v>0</v>
      </c>
      <c r="AV855" s="195"/>
      <c r="AW855" s="749">
        <v>0</v>
      </c>
      <c r="AX855" s="195">
        <f>AX827</f>
        <v>3681387.3368600002</v>
      </c>
      <c r="AY855" s="749">
        <f t="shared" si="1551"/>
        <v>0.99359833377946993</v>
      </c>
      <c r="AZ855" s="195">
        <f>AZ827</f>
        <v>0</v>
      </c>
      <c r="BA855" s="749">
        <v>0</v>
      </c>
      <c r="BB855" s="195">
        <f>BB827</f>
        <v>0</v>
      </c>
      <c r="BC855" s="195">
        <f t="shared" si="1558"/>
        <v>0</v>
      </c>
      <c r="BD855" s="195">
        <f t="shared" si="1559"/>
        <v>0</v>
      </c>
      <c r="BE855" s="195">
        <f t="shared" si="1602"/>
        <v>0</v>
      </c>
      <c r="BF855" s="195">
        <f>BF827</f>
        <v>0</v>
      </c>
      <c r="BG855" s="195">
        <f>BG827</f>
        <v>0</v>
      </c>
      <c r="BH855" s="195">
        <f>BH827</f>
        <v>0</v>
      </c>
      <c r="BI855" s="195">
        <f>BI827</f>
        <v>0</v>
      </c>
      <c r="BJ855" s="195">
        <f t="shared" ref="BJ855" si="1646">BK855+BL855+BM855</f>
        <v>0</v>
      </c>
      <c r="BK855" s="195">
        <f>BK827</f>
        <v>0</v>
      </c>
      <c r="BL855" s="195">
        <f>BL827</f>
        <v>0</v>
      </c>
      <c r="BM855" s="195">
        <f>BM827</f>
        <v>0</v>
      </c>
      <c r="BN855" s="195">
        <f t="shared" si="1642"/>
        <v>0</v>
      </c>
      <c r="BO855" s="195">
        <f>BO827</f>
        <v>0</v>
      </c>
      <c r="BP855" s="195"/>
      <c r="BQ855" s="195">
        <f>BQ827</f>
        <v>0</v>
      </c>
      <c r="BR855" s="195">
        <f>BR827</f>
        <v>0</v>
      </c>
      <c r="BS855" s="195">
        <f>BS827</f>
        <v>0</v>
      </c>
      <c r="BT855" s="195">
        <f>BT827</f>
        <v>0</v>
      </c>
      <c r="BU855" s="195">
        <f t="shared" si="1615"/>
        <v>0</v>
      </c>
      <c r="BV855" s="195">
        <f t="shared" si="1644"/>
        <v>0</v>
      </c>
      <c r="BW855" s="195">
        <f t="shared" si="1644"/>
        <v>0</v>
      </c>
      <c r="BX855" s="195">
        <f t="shared" si="1644"/>
        <v>0</v>
      </c>
      <c r="BY855" s="195">
        <f t="shared" si="1644"/>
        <v>0</v>
      </c>
      <c r="BZ855" s="195">
        <f t="shared" si="1644"/>
        <v>0</v>
      </c>
      <c r="CE855" s="749">
        <v>0</v>
      </c>
    </row>
    <row r="856" spans="2:83" s="345" customFormat="1" ht="48.75" customHeight="1" x14ac:dyDescent="0.25">
      <c r="B856" s="922" t="s">
        <v>294</v>
      </c>
      <c r="C856" s="923"/>
      <c r="D856" s="344">
        <f t="shared" si="1635"/>
        <v>500000</v>
      </c>
      <c r="E856" s="344">
        <f>E762</f>
        <v>282903.28000000003</v>
      </c>
      <c r="F856" s="344">
        <f>F762</f>
        <v>0</v>
      </c>
      <c r="G856" s="344">
        <f>G762</f>
        <v>0</v>
      </c>
      <c r="H856" s="344">
        <f>H762</f>
        <v>0</v>
      </c>
      <c r="I856" s="344">
        <f>I762</f>
        <v>217096.72</v>
      </c>
      <c r="J856" s="344">
        <f>K856-D856</f>
        <v>-361442.17723999999</v>
      </c>
      <c r="K856" s="344">
        <f t="shared" si="1637"/>
        <v>138557.82276000001</v>
      </c>
      <c r="L856" s="749">
        <f t="shared" si="1546"/>
        <v>0.27711564552000001</v>
      </c>
      <c r="M856" s="344">
        <f>M762</f>
        <v>138557.82276000001</v>
      </c>
      <c r="N856" s="749">
        <f t="shared" si="1610"/>
        <v>0.4897710014532175</v>
      </c>
      <c r="O856" s="344">
        <f>O762</f>
        <v>0</v>
      </c>
      <c r="P856" s="749">
        <v>0</v>
      </c>
      <c r="Q856" s="344">
        <f>Q762</f>
        <v>0</v>
      </c>
      <c r="R856" s="749" t="e">
        <f t="shared" si="1611"/>
        <v>#DIV/0!</v>
      </c>
      <c r="S856" s="344">
        <f>S762</f>
        <v>0</v>
      </c>
      <c r="T856" s="749">
        <v>0</v>
      </c>
      <c r="U856" s="344">
        <f>U762</f>
        <v>0</v>
      </c>
      <c r="V856" s="344">
        <f>W856-K856</f>
        <v>-138557.82276000001</v>
      </c>
      <c r="W856" s="344">
        <f>W762</f>
        <v>0</v>
      </c>
      <c r="X856" s="344"/>
      <c r="Y856" s="344"/>
      <c r="Z856" s="344">
        <f>AA856+AB856+AC856</f>
        <v>346117.6</v>
      </c>
      <c r="AA856" s="344">
        <f>AA762</f>
        <v>346117.6</v>
      </c>
      <c r="AB856" s="344"/>
      <c r="AC856" s="344"/>
      <c r="AD856" s="749">
        <f t="shared" si="1613"/>
        <v>0</v>
      </c>
      <c r="AE856" s="344">
        <f t="shared" si="1596"/>
        <v>131993.02778999999</v>
      </c>
      <c r="AF856" s="749">
        <f t="shared" si="1548"/>
        <v>0.26398605557999999</v>
      </c>
      <c r="AG856" s="344">
        <f>AG762</f>
        <v>131993.02778999999</v>
      </c>
      <c r="AH856" s="749">
        <f t="shared" si="1549"/>
        <v>0.46656591535453384</v>
      </c>
      <c r="AI856" s="344"/>
      <c r="AJ856" s="802">
        <v>0</v>
      </c>
      <c r="AK856" s="344">
        <f>AK762</f>
        <v>0</v>
      </c>
      <c r="AL856" s="802">
        <v>0</v>
      </c>
      <c r="AM856" s="344"/>
      <c r="AN856" s="802">
        <v>0</v>
      </c>
      <c r="AO856" s="344"/>
      <c r="AP856" s="344">
        <f>AR856-AE856</f>
        <v>364630.00025000004</v>
      </c>
      <c r="AQ856" s="802">
        <f t="shared" si="1634"/>
        <v>0</v>
      </c>
      <c r="AR856" s="344">
        <f t="shared" si="1640"/>
        <v>496623.02804</v>
      </c>
      <c r="AS856" s="749">
        <f t="shared" si="1550"/>
        <v>0.99324605608000005</v>
      </c>
      <c r="AT856" s="344">
        <f>AT762</f>
        <v>282903.28000000003</v>
      </c>
      <c r="AU856" s="749">
        <f t="shared" si="1556"/>
        <v>1</v>
      </c>
      <c r="AV856" s="344"/>
      <c r="AW856" s="749">
        <v>0</v>
      </c>
      <c r="AX856" s="344">
        <f>AX762</f>
        <v>0</v>
      </c>
      <c r="AY856" s="749">
        <v>0</v>
      </c>
      <c r="AZ856" s="344">
        <v>0</v>
      </c>
      <c r="BA856" s="749">
        <v>0</v>
      </c>
      <c r="BB856" s="344">
        <f>BB762</f>
        <v>213719.74804000001</v>
      </c>
      <c r="BC856" s="344"/>
      <c r="BD856" s="344"/>
      <c r="BE856" s="344">
        <f t="shared" si="1602"/>
        <v>0</v>
      </c>
      <c r="BF856" s="344">
        <f>BF762</f>
        <v>0</v>
      </c>
      <c r="BG856" s="344">
        <f>BG762</f>
        <v>0</v>
      </c>
      <c r="BH856" s="344"/>
      <c r="BI856" s="344"/>
      <c r="BJ856" s="344">
        <f>BK856+BL856+BM856</f>
        <v>0</v>
      </c>
      <c r="BK856" s="344">
        <f>BK762</f>
        <v>0</v>
      </c>
      <c r="BL856" s="344"/>
      <c r="BM856" s="344"/>
      <c r="BN856" s="344">
        <f t="shared" si="1642"/>
        <v>500000</v>
      </c>
      <c r="BO856" s="344">
        <f>BO762</f>
        <v>500000</v>
      </c>
      <c r="BP856" s="344"/>
      <c r="BQ856" s="344">
        <f>BQ762</f>
        <v>0</v>
      </c>
      <c r="BR856" s="344"/>
      <c r="BS856" s="344"/>
      <c r="BT856" s="344">
        <f>BT828</f>
        <v>0</v>
      </c>
      <c r="BU856" s="344">
        <f t="shared" si="1615"/>
        <v>500000</v>
      </c>
      <c r="BV856" s="344">
        <f>BV762</f>
        <v>500000</v>
      </c>
      <c r="BW856" s="344">
        <f>BW762</f>
        <v>0</v>
      </c>
      <c r="BX856" s="344">
        <f>BX762</f>
        <v>0</v>
      </c>
      <c r="BY856" s="344">
        <f>BY762</f>
        <v>0</v>
      </c>
      <c r="BZ856" s="344"/>
      <c r="CE856" s="749">
        <f t="shared" si="1564"/>
        <v>0.9844448503874218</v>
      </c>
    </row>
    <row r="857" spans="2:83" s="42" customFormat="1" ht="52.5" customHeight="1" x14ac:dyDescent="0.25">
      <c r="B857" s="936" t="s">
        <v>278</v>
      </c>
      <c r="C857" s="936"/>
      <c r="D857" s="665">
        <f t="shared" si="1635"/>
        <v>150</v>
      </c>
      <c r="E857" s="665">
        <f>E845</f>
        <v>0</v>
      </c>
      <c r="F857" s="665">
        <f>F845</f>
        <v>0</v>
      </c>
      <c r="G857" s="665">
        <f>G845</f>
        <v>0</v>
      </c>
      <c r="H857" s="665">
        <f>H845</f>
        <v>0</v>
      </c>
      <c r="I857" s="665">
        <f>I845</f>
        <v>150</v>
      </c>
      <c r="J857" s="115">
        <f>K857-D857</f>
        <v>-150</v>
      </c>
      <c r="K857" s="665">
        <f>M857+O857+Q857+S857+U857</f>
        <v>0</v>
      </c>
      <c r="L857" s="749">
        <f t="shared" si="1546"/>
        <v>0</v>
      </c>
      <c r="M857" s="665">
        <f>M851</f>
        <v>0</v>
      </c>
      <c r="N857" s="749">
        <v>0</v>
      </c>
      <c r="O857" s="665">
        <f>O851</f>
        <v>0</v>
      </c>
      <c r="P857" s="749">
        <v>0</v>
      </c>
      <c r="Q857" s="665">
        <f>Q845</f>
        <v>0</v>
      </c>
      <c r="R857" s="749" t="e">
        <f t="shared" si="1611"/>
        <v>#DIV/0!</v>
      </c>
      <c r="S857" s="665">
        <f>S845</f>
        <v>0</v>
      </c>
      <c r="T857" s="749">
        <v>0</v>
      </c>
      <c r="U857" s="665">
        <f>U845</f>
        <v>0</v>
      </c>
      <c r="V857" s="115">
        <v>0</v>
      </c>
      <c r="W857" s="665">
        <f>W845</f>
        <v>0</v>
      </c>
      <c r="X857" s="665">
        <f>X845</f>
        <v>0</v>
      </c>
      <c r="Y857" s="665">
        <f>Y845</f>
        <v>0</v>
      </c>
      <c r="Z857" s="665">
        <f t="shared" si="1555"/>
        <v>150</v>
      </c>
      <c r="AA857" s="665">
        <f>AA845</f>
        <v>0</v>
      </c>
      <c r="AB857" s="665">
        <f>H857</f>
        <v>0</v>
      </c>
      <c r="AC857" s="665">
        <f>I857</f>
        <v>150</v>
      </c>
      <c r="AD857" s="749">
        <f t="shared" si="1613"/>
        <v>0</v>
      </c>
      <c r="AE857" s="665">
        <f t="shared" si="1596"/>
        <v>0</v>
      </c>
      <c r="AF857" s="749">
        <f t="shared" si="1548"/>
        <v>0</v>
      </c>
      <c r="AG857" s="665">
        <f>AG845</f>
        <v>0</v>
      </c>
      <c r="AH857" s="749">
        <v>0</v>
      </c>
      <c r="AI857" s="665"/>
      <c r="AJ857" s="802">
        <v>0</v>
      </c>
      <c r="AK857" s="665">
        <f>AK845</f>
        <v>0</v>
      </c>
      <c r="AL857" s="802">
        <v>0</v>
      </c>
      <c r="AM857" s="665">
        <f>AM845</f>
        <v>0</v>
      </c>
      <c r="AN857" s="802">
        <v>0</v>
      </c>
      <c r="AO857" s="665">
        <f>AO845</f>
        <v>0</v>
      </c>
      <c r="AP857" s="115">
        <v>0</v>
      </c>
      <c r="AQ857" s="802">
        <f t="shared" si="1634"/>
        <v>0</v>
      </c>
      <c r="AR857" s="665">
        <f t="shared" si="1640"/>
        <v>0</v>
      </c>
      <c r="AS857" s="749">
        <f t="shared" si="1550"/>
        <v>0</v>
      </c>
      <c r="AT857" s="665">
        <f>AT845</f>
        <v>0</v>
      </c>
      <c r="AU857" s="749">
        <v>0</v>
      </c>
      <c r="AV857" s="665"/>
      <c r="AW857" s="749">
        <v>0</v>
      </c>
      <c r="AX857" s="665">
        <f>AX845</f>
        <v>0</v>
      </c>
      <c r="AY857" s="749">
        <v>0</v>
      </c>
      <c r="AZ857" s="665">
        <f>AZ845</f>
        <v>0</v>
      </c>
      <c r="BA857" s="749">
        <v>0</v>
      </c>
      <c r="BB857" s="665">
        <f>BB845</f>
        <v>0</v>
      </c>
      <c r="BC857" s="665">
        <f t="shared" si="1558"/>
        <v>0</v>
      </c>
      <c r="BD857" s="665">
        <f t="shared" si="1559"/>
        <v>0</v>
      </c>
      <c r="BE857" s="665">
        <f t="shared" si="1602"/>
        <v>0</v>
      </c>
      <c r="BF857" s="665">
        <f>BF845</f>
        <v>0</v>
      </c>
      <c r="BG857" s="665">
        <f>BG845</f>
        <v>0</v>
      </c>
      <c r="BH857" s="665">
        <f>BH845</f>
        <v>0</v>
      </c>
      <c r="BI857" s="665">
        <f>BI845</f>
        <v>0</v>
      </c>
      <c r="BJ857" s="665">
        <f t="shared" ref="BJ857:BJ858" si="1647">BK857+BL857+BM857</f>
        <v>0</v>
      </c>
      <c r="BK857" s="665">
        <f>BB857</f>
        <v>0</v>
      </c>
      <c r="BL857" s="665">
        <f>BL845</f>
        <v>0</v>
      </c>
      <c r="BM857" s="665">
        <f>BM845</f>
        <v>0</v>
      </c>
      <c r="BN857" s="665">
        <f t="shared" si="1642"/>
        <v>0</v>
      </c>
      <c r="BO857" s="665">
        <f>BO845</f>
        <v>0</v>
      </c>
      <c r="BP857" s="665"/>
      <c r="BQ857" s="665">
        <f>BQ845</f>
        <v>0</v>
      </c>
      <c r="BR857" s="665">
        <f>BR845</f>
        <v>0</v>
      </c>
      <c r="BS857" s="665">
        <f>BS845</f>
        <v>0</v>
      </c>
      <c r="BT857" s="115">
        <v>0</v>
      </c>
      <c r="BU857" s="665">
        <f t="shared" si="1615"/>
        <v>0</v>
      </c>
      <c r="BV857" s="438">
        <f>BV845</f>
        <v>0</v>
      </c>
      <c r="BW857" s="557">
        <f>BW845</f>
        <v>0</v>
      </c>
      <c r="BX857" s="557">
        <f>BX845</f>
        <v>0</v>
      </c>
      <c r="BY857" s="438">
        <f>BY845</f>
        <v>0</v>
      </c>
      <c r="BZ857" s="603">
        <f>BZ845</f>
        <v>0</v>
      </c>
      <c r="CE857" s="749">
        <f t="shared" si="1564"/>
        <v>0</v>
      </c>
    </row>
    <row r="858" spans="2:83" s="71" customFormat="1" ht="45" customHeight="1" x14ac:dyDescent="0.25">
      <c r="B858" s="919" t="s">
        <v>553</v>
      </c>
      <c r="C858" s="919"/>
      <c r="D858" s="119">
        <f t="shared" si="1635"/>
        <v>1410570.4267899999</v>
      </c>
      <c r="E858" s="119">
        <f t="shared" ref="E858:J858" si="1648">E763</f>
        <v>0</v>
      </c>
      <c r="F858" s="119">
        <f t="shared" si="1648"/>
        <v>0</v>
      </c>
      <c r="G858" s="119">
        <f t="shared" si="1648"/>
        <v>0</v>
      </c>
      <c r="H858" s="119">
        <f t="shared" si="1648"/>
        <v>0</v>
      </c>
      <c r="I858" s="119">
        <f>I763</f>
        <v>1410570.4267899999</v>
      </c>
      <c r="J858" s="119">
        <f t="shared" si="1648"/>
        <v>-1367920.82773</v>
      </c>
      <c r="K858" s="119">
        <f t="shared" si="1637"/>
        <v>42649.59906</v>
      </c>
      <c r="L858" s="749">
        <f t="shared" si="1546"/>
        <v>3.0235710496963015E-2</v>
      </c>
      <c r="M858" s="119">
        <f t="shared" ref="M858:Y858" si="1649">M763</f>
        <v>0</v>
      </c>
      <c r="N858" s="749">
        <v>0</v>
      </c>
      <c r="O858" s="119">
        <f t="shared" si="1649"/>
        <v>0</v>
      </c>
      <c r="P858" s="749">
        <v>0</v>
      </c>
      <c r="Q858" s="119">
        <f t="shared" si="1649"/>
        <v>0</v>
      </c>
      <c r="R858" s="749" t="e">
        <f t="shared" si="1611"/>
        <v>#DIV/0!</v>
      </c>
      <c r="S858" s="119">
        <f t="shared" si="1649"/>
        <v>0</v>
      </c>
      <c r="T858" s="749">
        <v>0</v>
      </c>
      <c r="U858" s="119">
        <f>U763</f>
        <v>42649.59906</v>
      </c>
      <c r="V858" s="119">
        <f t="shared" si="1649"/>
        <v>-162445.69209999999</v>
      </c>
      <c r="W858" s="119">
        <f t="shared" si="1649"/>
        <v>0</v>
      </c>
      <c r="X858" s="119">
        <f t="shared" si="1649"/>
        <v>0</v>
      </c>
      <c r="Y858" s="119">
        <f t="shared" si="1649"/>
        <v>-162445.69209999999</v>
      </c>
      <c r="Z858" s="119">
        <f t="shared" si="1555"/>
        <v>1410570.4267899999</v>
      </c>
      <c r="AA858" s="119">
        <f>E858</f>
        <v>0</v>
      </c>
      <c r="AB858" s="119">
        <f>H858</f>
        <v>0</v>
      </c>
      <c r="AC858" s="119">
        <f>I858</f>
        <v>1410570.4267899999</v>
      </c>
      <c r="AD858" s="749">
        <f t="shared" si="1613"/>
        <v>3.0235710496963015E-2</v>
      </c>
      <c r="AE858" s="119">
        <f t="shared" si="1596"/>
        <v>42649.59906</v>
      </c>
      <c r="AF858" s="749">
        <f t="shared" si="1548"/>
        <v>3.0235710496963015E-2</v>
      </c>
      <c r="AG858" s="119">
        <f t="shared" ref="AG858:AM858" si="1650">AG763</f>
        <v>0</v>
      </c>
      <c r="AH858" s="749">
        <v>0</v>
      </c>
      <c r="AI858" s="119">
        <f t="shared" si="1650"/>
        <v>0</v>
      </c>
      <c r="AJ858" s="802">
        <v>0</v>
      </c>
      <c r="AK858" s="119">
        <f t="shared" si="1650"/>
        <v>0</v>
      </c>
      <c r="AL858" s="802">
        <v>0</v>
      </c>
      <c r="AM858" s="119">
        <f t="shared" si="1650"/>
        <v>0</v>
      </c>
      <c r="AN858" s="802">
        <v>0</v>
      </c>
      <c r="AO858" s="119">
        <f>AO763</f>
        <v>42649.59906</v>
      </c>
      <c r="AP858" s="119">
        <f>AR858-AE858</f>
        <v>1363699.6127800001</v>
      </c>
      <c r="AQ858" s="802">
        <f t="shared" si="1634"/>
        <v>3.0235710496963015E-2</v>
      </c>
      <c r="AR858" s="119">
        <f t="shared" si="1640"/>
        <v>1406349.21184</v>
      </c>
      <c r="AS858" s="749">
        <f t="shared" si="1550"/>
        <v>0.99700744119554097</v>
      </c>
      <c r="AT858" s="119">
        <f>AT763</f>
        <v>0</v>
      </c>
      <c r="AU858" s="749">
        <v>0</v>
      </c>
      <c r="AV858" s="119">
        <f>AV763</f>
        <v>0</v>
      </c>
      <c r="AW858" s="749">
        <v>0</v>
      </c>
      <c r="AX858" s="119">
        <f>AX763</f>
        <v>0</v>
      </c>
      <c r="AY858" s="749">
        <v>0</v>
      </c>
      <c r="AZ858" s="119">
        <f>AZ763</f>
        <v>0</v>
      </c>
      <c r="BA858" s="749">
        <v>0</v>
      </c>
      <c r="BB858" s="119">
        <f>BB763</f>
        <v>1406349.21184</v>
      </c>
      <c r="BC858" s="119">
        <f t="shared" si="1558"/>
        <v>0</v>
      </c>
      <c r="BD858" s="119">
        <f>BD763</f>
        <v>0</v>
      </c>
      <c r="BE858" s="119">
        <f t="shared" si="1602"/>
        <v>0</v>
      </c>
      <c r="BF858" s="119">
        <f>BF763</f>
        <v>0</v>
      </c>
      <c r="BG858" s="119">
        <f>BG763</f>
        <v>0</v>
      </c>
      <c r="BH858" s="119">
        <f>BH763</f>
        <v>0</v>
      </c>
      <c r="BI858" s="119">
        <f>BI763</f>
        <v>0</v>
      </c>
      <c r="BJ858" s="119">
        <f t="shared" si="1647"/>
        <v>1406349.21184</v>
      </c>
      <c r="BK858" s="119">
        <f>BB858</f>
        <v>1406349.21184</v>
      </c>
      <c r="BL858" s="119">
        <f>BL763</f>
        <v>0</v>
      </c>
      <c r="BM858" s="119">
        <f>BM763</f>
        <v>0</v>
      </c>
      <c r="BN858" s="119">
        <f t="shared" si="1642"/>
        <v>1211100</v>
      </c>
      <c r="BO858" s="119">
        <f>BO763</f>
        <v>0</v>
      </c>
      <c r="BP858" s="119"/>
      <c r="BQ858" s="119">
        <f>BQ763</f>
        <v>0</v>
      </c>
      <c r="BR858" s="119">
        <f>BR763</f>
        <v>0</v>
      </c>
      <c r="BS858" s="119">
        <f>BS763+BS822</f>
        <v>1211100</v>
      </c>
      <c r="BT858" s="119">
        <f>BU858-BN858</f>
        <v>-177265.59490000003</v>
      </c>
      <c r="BU858" s="119">
        <f t="shared" si="1615"/>
        <v>1033834.4051</v>
      </c>
      <c r="BV858" s="119">
        <f>BV763</f>
        <v>0</v>
      </c>
      <c r="BW858" s="119">
        <f>BW763</f>
        <v>0</v>
      </c>
      <c r="BX858" s="119">
        <f>BX763</f>
        <v>0</v>
      </c>
      <c r="BY858" s="119">
        <f>BY763</f>
        <v>0</v>
      </c>
      <c r="BZ858" s="119">
        <f>BZ763+BZ822</f>
        <v>1033834.4051</v>
      </c>
      <c r="CE858" s="749">
        <f t="shared" si="1564"/>
        <v>0.99700744119554097</v>
      </c>
    </row>
    <row r="859" spans="2:83" s="26" customFormat="1" ht="51" hidden="1" customHeight="1" x14ac:dyDescent="0.25">
      <c r="B859" s="924" t="s">
        <v>136</v>
      </c>
      <c r="C859" s="925"/>
      <c r="D859" s="925"/>
      <c r="E859" s="925"/>
      <c r="F859" s="925"/>
      <c r="G859" s="925"/>
      <c r="H859" s="925"/>
      <c r="I859" s="925"/>
      <c r="J859" s="925"/>
      <c r="K859" s="925"/>
      <c r="L859" s="925"/>
      <c r="M859" s="925"/>
      <c r="N859" s="925"/>
      <c r="O859" s="925"/>
      <c r="P859" s="925"/>
      <c r="Q859" s="925"/>
      <c r="R859" s="925"/>
      <c r="S859" s="925"/>
      <c r="T859" s="925"/>
      <c r="U859" s="925"/>
      <c r="V859" s="925"/>
      <c r="W859" s="925"/>
      <c r="X859" s="925"/>
      <c r="Y859" s="925"/>
      <c r="Z859" s="925"/>
      <c r="AA859" s="925"/>
      <c r="AB859" s="925"/>
      <c r="AC859" s="925"/>
      <c r="AD859" s="925"/>
      <c r="AE859" s="925"/>
      <c r="AF859" s="925"/>
      <c r="AG859" s="925"/>
      <c r="AH859" s="925"/>
      <c r="AI859" s="925"/>
      <c r="AJ859" s="925"/>
      <c r="AK859" s="925"/>
      <c r="AL859" s="925"/>
      <c r="AM859" s="925"/>
      <c r="AN859" s="925"/>
      <c r="AO859" s="925"/>
      <c r="AP859" s="925"/>
      <c r="AQ859" s="925"/>
      <c r="AR859" s="925"/>
      <c r="AS859" s="925"/>
      <c r="AT859" s="925"/>
      <c r="AU859" s="925"/>
      <c r="AV859" s="925"/>
      <c r="AW859" s="925"/>
      <c r="AX859" s="925"/>
      <c r="AY859" s="925"/>
      <c r="AZ859" s="925"/>
      <c r="BA859" s="925"/>
      <c r="BB859" s="925"/>
      <c r="BC859" s="925"/>
      <c r="BD859" s="925"/>
      <c r="BE859" s="925"/>
      <c r="BF859" s="925"/>
      <c r="BG859" s="925"/>
      <c r="BH859" s="925"/>
      <c r="BI859" s="925"/>
      <c r="BJ859" s="925"/>
      <c r="BK859" s="925"/>
      <c r="BL859" s="925"/>
      <c r="BM859" s="925"/>
      <c r="BN859" s="925"/>
      <c r="BO859" s="925"/>
      <c r="BP859" s="925"/>
      <c r="BQ859" s="925"/>
      <c r="BR859" s="925"/>
      <c r="BS859" s="925"/>
      <c r="BT859" s="925"/>
      <c r="BU859" s="925"/>
      <c r="BV859" s="925"/>
      <c r="BW859" s="925"/>
      <c r="BX859" s="925"/>
      <c r="BY859" s="925"/>
      <c r="BZ859" s="925"/>
      <c r="CE859" s="749" t="e">
        <f t="shared" si="1564"/>
        <v>#DIV/0!</v>
      </c>
    </row>
    <row r="860" spans="2:83" s="26" customFormat="1" ht="47.25" hidden="1" customHeight="1" x14ac:dyDescent="0.3">
      <c r="B860" s="921" t="s">
        <v>187</v>
      </c>
      <c r="C860" s="921"/>
      <c r="D860" s="921"/>
      <c r="E860" s="921"/>
      <c r="F860" s="921"/>
      <c r="G860" s="921"/>
      <c r="H860" s="921"/>
      <c r="I860" s="921"/>
      <c r="J860" s="921"/>
      <c r="K860" s="921"/>
      <c r="L860" s="921"/>
      <c r="M860" s="921"/>
      <c r="N860" s="921"/>
      <c r="O860" s="921"/>
      <c r="P860" s="921"/>
      <c r="Q860" s="921"/>
      <c r="R860" s="921"/>
      <c r="S860" s="921"/>
      <c r="T860" s="921"/>
      <c r="U860" s="921"/>
      <c r="V860" s="921"/>
      <c r="W860" s="921"/>
      <c r="X860" s="921"/>
      <c r="Y860" s="921"/>
      <c r="Z860" s="921"/>
      <c r="AA860" s="921"/>
      <c r="AB860" s="921"/>
      <c r="AC860" s="921"/>
      <c r="AD860" s="921"/>
      <c r="AE860" s="921"/>
      <c r="AF860" s="921"/>
      <c r="AG860" s="921"/>
      <c r="AH860" s="921"/>
      <c r="AI860" s="921"/>
      <c r="AJ860" s="921"/>
      <c r="AK860" s="921"/>
      <c r="AL860" s="921"/>
      <c r="AM860" s="921"/>
      <c r="AN860" s="921"/>
      <c r="AO860" s="921"/>
      <c r="AP860" s="921"/>
      <c r="AQ860" s="921"/>
      <c r="AR860" s="921"/>
      <c r="AS860" s="921"/>
      <c r="AT860" s="921"/>
      <c r="AU860" s="921"/>
      <c r="AV860" s="921"/>
      <c r="AW860" s="921"/>
      <c r="AX860" s="921"/>
      <c r="AY860" s="921"/>
      <c r="AZ860" s="921"/>
      <c r="BA860" s="921"/>
      <c r="BB860" s="921"/>
      <c r="BC860" s="921"/>
      <c r="BD860" s="921"/>
      <c r="BE860" s="921"/>
      <c r="BF860" s="921"/>
      <c r="BG860" s="921"/>
      <c r="BH860" s="921"/>
      <c r="BI860" s="921"/>
      <c r="BJ860" s="921"/>
      <c r="BK860" s="921"/>
      <c r="BL860" s="921"/>
      <c r="BM860" s="921"/>
      <c r="BN860" s="921"/>
      <c r="BO860" s="921"/>
      <c r="BP860" s="921"/>
      <c r="BQ860" s="921"/>
      <c r="BR860" s="921"/>
      <c r="BS860" s="921"/>
      <c r="BT860" s="72"/>
      <c r="BU860" s="72"/>
      <c r="BV860" s="25"/>
      <c r="BW860" s="25"/>
      <c r="BX860" s="25"/>
      <c r="BY860" s="25"/>
      <c r="BZ860" s="25"/>
      <c r="CE860" s="749" t="e">
        <f t="shared" si="1564"/>
        <v>#DIV/0!</v>
      </c>
    </row>
    <row r="861" spans="2:83" s="26" customFormat="1" ht="64.5" hidden="1" customHeight="1" x14ac:dyDescent="0.3">
      <c r="B861" s="914" t="s">
        <v>192</v>
      </c>
      <c r="C861" s="914"/>
      <c r="D861" s="914"/>
      <c r="E861" s="914"/>
      <c r="F861" s="914"/>
      <c r="G861" s="914"/>
      <c r="H861" s="914"/>
      <c r="I861" s="914"/>
      <c r="J861" s="914"/>
      <c r="K861" s="914"/>
      <c r="L861" s="914"/>
      <c r="M861" s="914"/>
      <c r="N861" s="914"/>
      <c r="O861" s="914"/>
      <c r="P861" s="914"/>
      <c r="Q861" s="914"/>
      <c r="R861" s="914"/>
      <c r="S861" s="914"/>
      <c r="T861" s="914"/>
      <c r="U861" s="914"/>
      <c r="V861" s="914"/>
      <c r="W861" s="914"/>
      <c r="X861" s="914"/>
      <c r="Y861" s="914"/>
      <c r="Z861" s="914"/>
      <c r="AA861" s="914"/>
      <c r="AB861" s="914"/>
      <c r="AC861" s="914"/>
      <c r="AD861" s="914"/>
      <c r="AE861" s="914"/>
      <c r="AF861" s="914"/>
      <c r="AG861" s="914"/>
      <c r="AH861" s="914"/>
      <c r="AI861" s="914"/>
      <c r="AJ861" s="914"/>
      <c r="AK861" s="914"/>
      <c r="AL861" s="914"/>
      <c r="AM861" s="914"/>
      <c r="AN861" s="914"/>
      <c r="AO861" s="914"/>
      <c r="AP861" s="914"/>
      <c r="AQ861" s="914"/>
      <c r="AR861" s="914"/>
      <c r="AS861" s="914"/>
      <c r="AT861" s="914"/>
      <c r="AU861" s="914"/>
      <c r="AV861" s="914"/>
      <c r="AW861" s="914"/>
      <c r="AX861" s="914"/>
      <c r="AY861" s="914"/>
      <c r="AZ861" s="914"/>
      <c r="BA861" s="914"/>
      <c r="BB861" s="914"/>
      <c r="BC861" s="914"/>
      <c r="BD861" s="914"/>
      <c r="BE861" s="914"/>
      <c r="BF861" s="914"/>
      <c r="BG861" s="914"/>
      <c r="BH861" s="914"/>
      <c r="BI861" s="914"/>
      <c r="BJ861" s="914"/>
      <c r="BK861" s="914"/>
      <c r="BL861" s="914"/>
      <c r="BM861" s="914"/>
      <c r="BN861" s="914"/>
      <c r="BO861" s="914"/>
      <c r="BP861" s="914"/>
      <c r="BQ861" s="914"/>
      <c r="BR861" s="914"/>
      <c r="BS861" s="914"/>
      <c r="BT861" s="72"/>
      <c r="BU861" s="72"/>
      <c r="BV861" s="25"/>
      <c r="BW861" s="25"/>
      <c r="BX861" s="25"/>
      <c r="BY861" s="25"/>
      <c r="BZ861" s="25"/>
      <c r="CE861" s="749" t="e">
        <f t="shared" si="1564"/>
        <v>#DIV/0!</v>
      </c>
    </row>
    <row r="862" spans="2:83" s="52" customFormat="1" ht="258" hidden="1" customHeight="1" x14ac:dyDescent="0.25">
      <c r="B862" s="204">
        <v>1</v>
      </c>
      <c r="C862" s="134" t="s">
        <v>205</v>
      </c>
      <c r="D862" s="277">
        <f>D884+D886</f>
        <v>0</v>
      </c>
      <c r="E862" s="496"/>
      <c r="F862" s="546"/>
      <c r="G862" s="496"/>
      <c r="H862" s="89"/>
      <c r="I862" s="496">
        <f>SUM(I882:I892)</f>
        <v>0</v>
      </c>
      <c r="J862" s="277">
        <f>Q862</f>
        <v>0</v>
      </c>
      <c r="K862" s="618">
        <f>K884+K886</f>
        <v>0</v>
      </c>
      <c r="L862" s="734"/>
      <c r="M862" s="444"/>
      <c r="N862" s="734"/>
      <c r="O862" s="550"/>
      <c r="P862" s="734"/>
      <c r="Q862" s="444"/>
      <c r="R862" s="734"/>
      <c r="S862" s="89"/>
      <c r="T862" s="19"/>
      <c r="U862" s="444">
        <f>SUM(U882:U892)</f>
        <v>0</v>
      </c>
      <c r="V862" s="89">
        <f>W862+X862+Y862</f>
        <v>0</v>
      </c>
      <c r="W862" s="89"/>
      <c r="X862" s="89"/>
      <c r="Y862" s="89"/>
      <c r="Z862" s="89">
        <f>AA862+AB862+AC862</f>
        <v>0</v>
      </c>
      <c r="AA862" s="89">
        <f t="shared" ref="AA862:AA886" si="1651">E862</f>
        <v>0</v>
      </c>
      <c r="AB862" s="89">
        <f t="shared" ref="AB862:AB886" si="1652">H862</f>
        <v>0</v>
      </c>
      <c r="AC862" s="89">
        <f t="shared" ref="AC862:AC886" si="1653">I862</f>
        <v>0</v>
      </c>
      <c r="AD862" s="19"/>
      <c r="AE862" s="511">
        <f>AE884+AE886</f>
        <v>0</v>
      </c>
      <c r="AF862" s="264"/>
      <c r="AG862" s="169"/>
      <c r="AH862" s="167"/>
      <c r="AI862" s="169"/>
      <c r="AJ862" s="167"/>
      <c r="AK862" s="169"/>
      <c r="AL862" s="167"/>
      <c r="AM862" s="33"/>
      <c r="AN862" s="238"/>
      <c r="AO862" s="169">
        <f>SUM(AO882:AO892)</f>
        <v>0</v>
      </c>
      <c r="AP862" s="309">
        <f>AR862+AT862+AX862</f>
        <v>0</v>
      </c>
      <c r="AQ862" s="734"/>
      <c r="AR862" s="624">
        <f>AR884+AR886</f>
        <v>0</v>
      </c>
      <c r="AS862" s="734"/>
      <c r="AT862" s="169"/>
      <c r="AU862" s="167"/>
      <c r="AV862" s="169"/>
      <c r="AW862" s="167"/>
      <c r="AX862" s="169"/>
      <c r="AY862" s="167"/>
      <c r="AZ862" s="33"/>
      <c r="BA862" s="238"/>
      <c r="BB862" s="169">
        <f>SUM(BB882:BB892)</f>
        <v>0</v>
      </c>
      <c r="BC862" s="33">
        <f>AM862</f>
        <v>0</v>
      </c>
      <c r="BD862" s="169">
        <f>AO862</f>
        <v>0</v>
      </c>
      <c r="BE862" s="453">
        <f>BE884+BE886</f>
        <v>0</v>
      </c>
      <c r="BF862" s="169"/>
      <c r="BG862" s="169"/>
      <c r="BH862" s="33"/>
      <c r="BI862" s="169">
        <f>SUM(BI882:BI892)</f>
        <v>0</v>
      </c>
      <c r="BJ862" s="333">
        <f>BK862+BL862+BM862</f>
        <v>0</v>
      </c>
      <c r="BK862" s="169"/>
      <c r="BL862" s="33"/>
      <c r="BM862" s="169"/>
      <c r="BN862" s="333">
        <f>BO862+BR862+BS862</f>
        <v>0</v>
      </c>
      <c r="BO862" s="169">
        <f>BF862</f>
        <v>0</v>
      </c>
      <c r="BP862" s="169"/>
      <c r="BQ862" s="169"/>
      <c r="BR862" s="33">
        <f t="shared" ref="BR862:BR886" si="1654">BH862</f>
        <v>0</v>
      </c>
      <c r="BS862" s="169">
        <f t="shared" ref="BS862:BS886" si="1655">BI862</f>
        <v>0</v>
      </c>
      <c r="BT862" s="444"/>
      <c r="BU862" s="624">
        <f>BU884+BU886</f>
        <v>0</v>
      </c>
      <c r="BV862" s="169"/>
      <c r="BW862" s="169"/>
      <c r="BX862" s="169"/>
      <c r="BY862" s="33"/>
      <c r="BZ862" s="169">
        <f>SUM(BZ882:BZ892)</f>
        <v>70068</v>
      </c>
      <c r="CE862" s="749" t="e">
        <f t="shared" si="1564"/>
        <v>#DIV/0!</v>
      </c>
    </row>
    <row r="863" spans="2:83" s="25" customFormat="1" ht="15" hidden="1" customHeight="1" x14ac:dyDescent="0.25">
      <c r="B863" s="215"/>
      <c r="C863" s="115" t="s">
        <v>35</v>
      </c>
      <c r="D863" s="117">
        <f>I863</f>
        <v>0</v>
      </c>
      <c r="E863" s="35"/>
      <c r="F863" s="35"/>
      <c r="G863" s="35"/>
      <c r="H863" s="35"/>
      <c r="I863" s="117"/>
      <c r="J863" s="117">
        <f>Q863</f>
        <v>0</v>
      </c>
      <c r="K863" s="117">
        <f>U863</f>
        <v>0</v>
      </c>
      <c r="L863" s="117"/>
      <c r="M863" s="35"/>
      <c r="N863" s="35"/>
      <c r="O863" s="35"/>
      <c r="P863" s="35"/>
      <c r="Q863" s="35"/>
      <c r="R863" s="35"/>
      <c r="S863" s="35"/>
      <c r="T863" s="35"/>
      <c r="U863" s="117"/>
      <c r="V863" s="89">
        <f t="shared" ref="V863:V899" si="1656">W863+X863+Y863</f>
        <v>0</v>
      </c>
      <c r="W863" s="35"/>
      <c r="X863" s="35"/>
      <c r="Y863" s="35"/>
      <c r="Z863" s="89">
        <f t="shared" ref="Z863:Z899" si="1657">AA863+AB863+AC863</f>
        <v>0</v>
      </c>
      <c r="AA863" s="89">
        <f t="shared" si="1651"/>
        <v>0</v>
      </c>
      <c r="AB863" s="89">
        <f t="shared" si="1652"/>
        <v>0</v>
      </c>
      <c r="AC863" s="89">
        <f t="shared" si="1653"/>
        <v>0</v>
      </c>
      <c r="AD863" s="19"/>
      <c r="AE863" s="512">
        <f>AO863</f>
        <v>0</v>
      </c>
      <c r="AF863" s="512"/>
      <c r="AG863" s="173"/>
      <c r="AH863" s="173"/>
      <c r="AI863" s="173"/>
      <c r="AJ863" s="173"/>
      <c r="AK863" s="173"/>
      <c r="AL863" s="173"/>
      <c r="AM863" s="173"/>
      <c r="AN863" s="173"/>
      <c r="AO863" s="172"/>
      <c r="AP863" s="117">
        <f t="shared" ref="AP863:AP899" si="1658">AR863+AT863+AX863</f>
        <v>0</v>
      </c>
      <c r="AQ863" s="117"/>
      <c r="AR863" s="117">
        <f>BB863</f>
        <v>0</v>
      </c>
      <c r="AS863" s="117"/>
      <c r="AT863" s="173"/>
      <c r="AU863" s="173"/>
      <c r="AV863" s="173"/>
      <c r="AW863" s="173"/>
      <c r="AX863" s="173"/>
      <c r="AY863" s="173"/>
      <c r="AZ863" s="173"/>
      <c r="BA863" s="173"/>
      <c r="BB863" s="172"/>
      <c r="BC863" s="173">
        <f t="shared" ref="BC863:BC899" si="1659">AM863</f>
        <v>0</v>
      </c>
      <c r="BD863" s="172">
        <f t="shared" ref="BD863:BD899" si="1660">AO863</f>
        <v>0</v>
      </c>
      <c r="BE863" s="117">
        <f>BI863</f>
        <v>0</v>
      </c>
      <c r="BF863" s="173"/>
      <c r="BG863" s="173"/>
      <c r="BH863" s="173"/>
      <c r="BI863" s="172"/>
      <c r="BJ863" s="117">
        <f t="shared" ref="BJ863:BJ886" si="1661">BK863+BL863+BM863</f>
        <v>0</v>
      </c>
      <c r="BK863" s="173"/>
      <c r="BL863" s="173"/>
      <c r="BM863" s="172"/>
      <c r="BN863" s="117">
        <f t="shared" ref="BN863:BN886" si="1662">BO863+BR863+BS863</f>
        <v>0</v>
      </c>
      <c r="BO863" s="173">
        <f t="shared" ref="BO863:BO886" si="1663">BF863</f>
        <v>0</v>
      </c>
      <c r="BP863" s="173"/>
      <c r="BQ863" s="173"/>
      <c r="BR863" s="173">
        <f t="shared" si="1654"/>
        <v>0</v>
      </c>
      <c r="BS863" s="172">
        <f t="shared" si="1655"/>
        <v>0</v>
      </c>
      <c r="BT863" s="117"/>
      <c r="BU863" s="117">
        <f>BZ863</f>
        <v>0</v>
      </c>
      <c r="BV863" s="173"/>
      <c r="BW863" s="173"/>
      <c r="BX863" s="173"/>
      <c r="BY863" s="173"/>
      <c r="BZ863" s="172"/>
      <c r="CE863" s="749" t="e">
        <f t="shared" si="1564"/>
        <v>#DIV/0!</v>
      </c>
    </row>
    <row r="864" spans="2:83" s="25" customFormat="1" ht="15.75" hidden="1" customHeight="1" x14ac:dyDescent="0.25">
      <c r="B864" s="215"/>
      <c r="C864" s="137" t="s">
        <v>137</v>
      </c>
      <c r="D864" s="138">
        <f>I864</f>
        <v>0</v>
      </c>
      <c r="E864" s="305"/>
      <c r="F864" s="305"/>
      <c r="G864" s="305"/>
      <c r="H864" s="305"/>
      <c r="I864" s="138"/>
      <c r="J864" s="138">
        <f>Q864</f>
        <v>0</v>
      </c>
      <c r="K864" s="117">
        <f>U864</f>
        <v>0</v>
      </c>
      <c r="L864" s="117"/>
      <c r="M864" s="305"/>
      <c r="N864" s="35"/>
      <c r="O864" s="305"/>
      <c r="P864" s="35"/>
      <c r="Q864" s="305"/>
      <c r="R864" s="35"/>
      <c r="S864" s="305"/>
      <c r="T864" s="35"/>
      <c r="U864" s="138"/>
      <c r="V864" s="89">
        <f t="shared" si="1656"/>
        <v>0</v>
      </c>
      <c r="W864" s="305"/>
      <c r="X864" s="305"/>
      <c r="Y864" s="305"/>
      <c r="Z864" s="89">
        <f t="shared" si="1657"/>
        <v>0</v>
      </c>
      <c r="AA864" s="89">
        <f t="shared" si="1651"/>
        <v>0</v>
      </c>
      <c r="AB864" s="89">
        <f t="shared" si="1652"/>
        <v>0</v>
      </c>
      <c r="AC864" s="89">
        <f t="shared" si="1653"/>
        <v>0</v>
      </c>
      <c r="AD864" s="19"/>
      <c r="AE864" s="529">
        <f>AO864</f>
        <v>0</v>
      </c>
      <c r="AF864" s="512"/>
      <c r="AG864" s="249"/>
      <c r="AH864" s="173"/>
      <c r="AI864" s="249"/>
      <c r="AJ864" s="173"/>
      <c r="AK864" s="249"/>
      <c r="AL864" s="173"/>
      <c r="AM864" s="249"/>
      <c r="AN864" s="173"/>
      <c r="AO864" s="248"/>
      <c r="AP864" s="138">
        <f t="shared" si="1658"/>
        <v>0</v>
      </c>
      <c r="AQ864" s="117"/>
      <c r="AR864" s="138">
        <f>BB864</f>
        <v>0</v>
      </c>
      <c r="AS864" s="117"/>
      <c r="AT864" s="249"/>
      <c r="AU864" s="173"/>
      <c r="AV864" s="249"/>
      <c r="AW864" s="173"/>
      <c r="AX864" s="249"/>
      <c r="AY864" s="173"/>
      <c r="AZ864" s="249"/>
      <c r="BA864" s="173"/>
      <c r="BB864" s="248"/>
      <c r="BC864" s="249">
        <f t="shared" si="1659"/>
        <v>0</v>
      </c>
      <c r="BD864" s="248">
        <f t="shared" si="1660"/>
        <v>0</v>
      </c>
      <c r="BE864" s="138">
        <f>BI864</f>
        <v>0</v>
      </c>
      <c r="BF864" s="249"/>
      <c r="BG864" s="249"/>
      <c r="BH864" s="249"/>
      <c r="BI864" s="248"/>
      <c r="BJ864" s="138">
        <f t="shared" si="1661"/>
        <v>0</v>
      </c>
      <c r="BK864" s="249"/>
      <c r="BL864" s="249"/>
      <c r="BM864" s="248"/>
      <c r="BN864" s="138">
        <f t="shared" si="1662"/>
        <v>0</v>
      </c>
      <c r="BO864" s="249">
        <f t="shared" si="1663"/>
        <v>0</v>
      </c>
      <c r="BP864" s="249"/>
      <c r="BQ864" s="249"/>
      <c r="BR864" s="249">
        <f t="shared" si="1654"/>
        <v>0</v>
      </c>
      <c r="BS864" s="248">
        <f t="shared" si="1655"/>
        <v>0</v>
      </c>
      <c r="BT864" s="138"/>
      <c r="BU864" s="138">
        <f>BZ864</f>
        <v>0</v>
      </c>
      <c r="BV864" s="249"/>
      <c r="BW864" s="249"/>
      <c r="BX864" s="249"/>
      <c r="BY864" s="249"/>
      <c r="BZ864" s="248"/>
      <c r="CE864" s="749" t="e">
        <f t="shared" si="1564"/>
        <v>#DIV/0!</v>
      </c>
    </row>
    <row r="865" spans="2:83" s="25" customFormat="1" ht="15" hidden="1" customHeight="1" x14ac:dyDescent="0.25">
      <c r="B865" s="228"/>
      <c r="C865" s="132" t="s">
        <v>138</v>
      </c>
      <c r="D865" s="117">
        <f>E865+I865</f>
        <v>0</v>
      </c>
      <c r="E865" s="35">
        <f>E868+E871</f>
        <v>0</v>
      </c>
      <c r="F865" s="35"/>
      <c r="G865" s="35"/>
      <c r="H865" s="35"/>
      <c r="I865" s="117">
        <f>I868+I871</f>
        <v>0</v>
      </c>
      <c r="J865" s="117">
        <f>K865+Q865</f>
        <v>0</v>
      </c>
      <c r="K865" s="117">
        <f>M865+U865</f>
        <v>0</v>
      </c>
      <c r="L865" s="117"/>
      <c r="M865" s="35">
        <f>M868+M871</f>
        <v>0</v>
      </c>
      <c r="N865" s="35"/>
      <c r="O865" s="35"/>
      <c r="P865" s="35"/>
      <c r="Q865" s="35"/>
      <c r="R865" s="35"/>
      <c r="S865" s="35"/>
      <c r="T865" s="35"/>
      <c r="U865" s="117">
        <f>U868+U871</f>
        <v>0</v>
      </c>
      <c r="V865" s="89">
        <f t="shared" si="1656"/>
        <v>0</v>
      </c>
      <c r="W865" s="35"/>
      <c r="X865" s="35"/>
      <c r="Y865" s="35"/>
      <c r="Z865" s="89">
        <f t="shared" si="1657"/>
        <v>0</v>
      </c>
      <c r="AA865" s="89">
        <f t="shared" si="1651"/>
        <v>0</v>
      </c>
      <c r="AB865" s="89">
        <f t="shared" si="1652"/>
        <v>0</v>
      </c>
      <c r="AC865" s="89">
        <f t="shared" si="1653"/>
        <v>0</v>
      </c>
      <c r="AD865" s="19"/>
      <c r="AE865" s="512">
        <f>AG865+AO865</f>
        <v>0</v>
      </c>
      <c r="AF865" s="512"/>
      <c r="AG865" s="173">
        <f>AG868+AG871</f>
        <v>0</v>
      </c>
      <c r="AH865" s="173"/>
      <c r="AI865" s="173"/>
      <c r="AJ865" s="173"/>
      <c r="AK865" s="173"/>
      <c r="AL865" s="173"/>
      <c r="AM865" s="173"/>
      <c r="AN865" s="173"/>
      <c r="AO865" s="172">
        <f>AO868+AO871</f>
        <v>0</v>
      </c>
      <c r="AP865" s="117">
        <f t="shared" si="1658"/>
        <v>0</v>
      </c>
      <c r="AQ865" s="117"/>
      <c r="AR865" s="117">
        <f>AT865+BB865</f>
        <v>0</v>
      </c>
      <c r="AS865" s="117"/>
      <c r="AT865" s="173">
        <f>AT868+AT871</f>
        <v>0</v>
      </c>
      <c r="AU865" s="173"/>
      <c r="AV865" s="173"/>
      <c r="AW865" s="173"/>
      <c r="AX865" s="173"/>
      <c r="AY865" s="173"/>
      <c r="AZ865" s="173"/>
      <c r="BA865" s="173"/>
      <c r="BB865" s="172">
        <f>BB868+BB871</f>
        <v>0</v>
      </c>
      <c r="BC865" s="173">
        <f t="shared" si="1659"/>
        <v>0</v>
      </c>
      <c r="BD865" s="172">
        <f t="shared" si="1660"/>
        <v>0</v>
      </c>
      <c r="BE865" s="117">
        <f>BF865+BI865</f>
        <v>0</v>
      </c>
      <c r="BF865" s="173">
        <f>BF868+BF871</f>
        <v>0</v>
      </c>
      <c r="BG865" s="173"/>
      <c r="BH865" s="173"/>
      <c r="BI865" s="172">
        <f>BI868+BI871</f>
        <v>0</v>
      </c>
      <c r="BJ865" s="117">
        <f t="shared" si="1661"/>
        <v>0</v>
      </c>
      <c r="BK865" s="173"/>
      <c r="BL865" s="173"/>
      <c r="BM865" s="172"/>
      <c r="BN865" s="117">
        <f t="shared" si="1662"/>
        <v>0</v>
      </c>
      <c r="BO865" s="173">
        <f t="shared" si="1663"/>
        <v>0</v>
      </c>
      <c r="BP865" s="173"/>
      <c r="BQ865" s="173"/>
      <c r="BR865" s="173">
        <f t="shared" si="1654"/>
        <v>0</v>
      </c>
      <c r="BS865" s="172">
        <f t="shared" si="1655"/>
        <v>0</v>
      </c>
      <c r="BT865" s="117"/>
      <c r="BU865" s="117">
        <f>BV865+BZ865</f>
        <v>0</v>
      </c>
      <c r="BV865" s="173">
        <f>BV868+BV871</f>
        <v>0</v>
      </c>
      <c r="BW865" s="173"/>
      <c r="BX865" s="173"/>
      <c r="BY865" s="173"/>
      <c r="BZ865" s="172">
        <f>BZ868+BZ871</f>
        <v>0</v>
      </c>
      <c r="CE865" s="749" t="e">
        <f t="shared" si="1564"/>
        <v>#DIV/0!</v>
      </c>
    </row>
    <row r="866" spans="2:83" s="25" customFormat="1" ht="15" hidden="1" customHeight="1" x14ac:dyDescent="0.25">
      <c r="B866" s="228"/>
      <c r="C866" s="132" t="s">
        <v>139</v>
      </c>
      <c r="D866" s="117">
        <f>E866+I866</f>
        <v>0</v>
      </c>
      <c r="E866" s="35">
        <f>E869+E872</f>
        <v>0</v>
      </c>
      <c r="F866" s="35"/>
      <c r="G866" s="35"/>
      <c r="H866" s="35"/>
      <c r="I866" s="117">
        <f>I869+I872</f>
        <v>0</v>
      </c>
      <c r="J866" s="117">
        <f>K866+Q866</f>
        <v>0</v>
      </c>
      <c r="K866" s="117">
        <f>M866+U866</f>
        <v>0</v>
      </c>
      <c r="L866" s="117"/>
      <c r="M866" s="35">
        <f>M869+M872</f>
        <v>0</v>
      </c>
      <c r="N866" s="35"/>
      <c r="O866" s="35"/>
      <c r="P866" s="35"/>
      <c r="Q866" s="35"/>
      <c r="R866" s="35"/>
      <c r="S866" s="35"/>
      <c r="T866" s="35"/>
      <c r="U866" s="117">
        <f>U869+U872</f>
        <v>0</v>
      </c>
      <c r="V866" s="89">
        <f t="shared" si="1656"/>
        <v>0</v>
      </c>
      <c r="W866" s="35"/>
      <c r="X866" s="35"/>
      <c r="Y866" s="35"/>
      <c r="Z866" s="89">
        <f t="shared" si="1657"/>
        <v>0</v>
      </c>
      <c r="AA866" s="89">
        <f t="shared" si="1651"/>
        <v>0</v>
      </c>
      <c r="AB866" s="89">
        <f t="shared" si="1652"/>
        <v>0</v>
      </c>
      <c r="AC866" s="89">
        <f t="shared" si="1653"/>
        <v>0</v>
      </c>
      <c r="AD866" s="19"/>
      <c r="AE866" s="512">
        <f>AG866+AO866</f>
        <v>0</v>
      </c>
      <c r="AF866" s="512"/>
      <c r="AG866" s="173">
        <f>AG869+AG872</f>
        <v>0</v>
      </c>
      <c r="AH866" s="173"/>
      <c r="AI866" s="173"/>
      <c r="AJ866" s="173"/>
      <c r="AK866" s="173"/>
      <c r="AL866" s="173"/>
      <c r="AM866" s="173"/>
      <c r="AN866" s="173"/>
      <c r="AO866" s="172">
        <f>AO869+AO872</f>
        <v>0</v>
      </c>
      <c r="AP866" s="117">
        <f t="shared" si="1658"/>
        <v>0</v>
      </c>
      <c r="AQ866" s="117"/>
      <c r="AR866" s="117">
        <f>AT866+BB866</f>
        <v>0</v>
      </c>
      <c r="AS866" s="117"/>
      <c r="AT866" s="173">
        <f>AT869+AT872</f>
        <v>0</v>
      </c>
      <c r="AU866" s="173"/>
      <c r="AV866" s="173"/>
      <c r="AW866" s="173"/>
      <c r="AX866" s="173"/>
      <c r="AY866" s="173"/>
      <c r="AZ866" s="173"/>
      <c r="BA866" s="173"/>
      <c r="BB866" s="172">
        <f>BB869+BB872</f>
        <v>0</v>
      </c>
      <c r="BC866" s="173">
        <f t="shared" si="1659"/>
        <v>0</v>
      </c>
      <c r="BD866" s="172">
        <f t="shared" si="1660"/>
        <v>0</v>
      </c>
      <c r="BE866" s="117">
        <f>BF866+BI866</f>
        <v>0</v>
      </c>
      <c r="BF866" s="173">
        <f>BF869+BF872</f>
        <v>0</v>
      </c>
      <c r="BG866" s="173"/>
      <c r="BH866" s="173"/>
      <c r="BI866" s="172">
        <f>BI869+BI872</f>
        <v>0</v>
      </c>
      <c r="BJ866" s="117">
        <f t="shared" si="1661"/>
        <v>0</v>
      </c>
      <c r="BK866" s="173"/>
      <c r="BL866" s="173"/>
      <c r="BM866" s="172"/>
      <c r="BN866" s="117">
        <f t="shared" si="1662"/>
        <v>0</v>
      </c>
      <c r="BO866" s="173">
        <f t="shared" si="1663"/>
        <v>0</v>
      </c>
      <c r="BP866" s="173"/>
      <c r="BQ866" s="173"/>
      <c r="BR866" s="173">
        <f t="shared" si="1654"/>
        <v>0</v>
      </c>
      <c r="BS866" s="172">
        <f t="shared" si="1655"/>
        <v>0</v>
      </c>
      <c r="BT866" s="117"/>
      <c r="BU866" s="117">
        <f>BV866+BZ866</f>
        <v>0</v>
      </c>
      <c r="BV866" s="173">
        <f>BV869+BV872</f>
        <v>0</v>
      </c>
      <c r="BW866" s="173"/>
      <c r="BX866" s="173"/>
      <c r="BY866" s="173"/>
      <c r="BZ866" s="172">
        <f>BZ869+BZ872</f>
        <v>0</v>
      </c>
      <c r="CE866" s="749" t="e">
        <f t="shared" si="1564"/>
        <v>#DIV/0!</v>
      </c>
    </row>
    <row r="867" spans="2:83" s="25" customFormat="1" ht="33.75" hidden="1" customHeight="1" x14ac:dyDescent="0.25">
      <c r="B867" s="228"/>
      <c r="C867" s="132" t="s">
        <v>140</v>
      </c>
      <c r="D867" s="117">
        <f>E867+I867</f>
        <v>0</v>
      </c>
      <c r="E867" s="35">
        <f>E868+E869</f>
        <v>0</v>
      </c>
      <c r="F867" s="35"/>
      <c r="G867" s="35"/>
      <c r="H867" s="35"/>
      <c r="I867" s="117">
        <f>I868+I869</f>
        <v>0</v>
      </c>
      <c r="J867" s="117">
        <f>K867+Q867</f>
        <v>0</v>
      </c>
      <c r="K867" s="117">
        <f>M867+U867</f>
        <v>0</v>
      </c>
      <c r="L867" s="117"/>
      <c r="M867" s="35">
        <f>M868+M869</f>
        <v>0</v>
      </c>
      <c r="N867" s="35"/>
      <c r="O867" s="35"/>
      <c r="P867" s="35"/>
      <c r="Q867" s="35"/>
      <c r="R867" s="35"/>
      <c r="S867" s="35"/>
      <c r="T867" s="35"/>
      <c r="U867" s="117">
        <f>U868+U869</f>
        <v>0</v>
      </c>
      <c r="V867" s="89">
        <f t="shared" si="1656"/>
        <v>0</v>
      </c>
      <c r="W867" s="35"/>
      <c r="X867" s="35"/>
      <c r="Y867" s="35"/>
      <c r="Z867" s="89">
        <f t="shared" si="1657"/>
        <v>0</v>
      </c>
      <c r="AA867" s="89">
        <f t="shared" si="1651"/>
        <v>0</v>
      </c>
      <c r="AB867" s="89">
        <f t="shared" si="1652"/>
        <v>0</v>
      </c>
      <c r="AC867" s="89">
        <f t="shared" si="1653"/>
        <v>0</v>
      </c>
      <c r="AD867" s="19"/>
      <c r="AE867" s="512">
        <f>AG867+AO867</f>
        <v>0</v>
      </c>
      <c r="AF867" s="512"/>
      <c r="AG867" s="173">
        <f>AG868+AG869</f>
        <v>0</v>
      </c>
      <c r="AH867" s="173"/>
      <c r="AI867" s="173"/>
      <c r="AJ867" s="173"/>
      <c r="AK867" s="173"/>
      <c r="AL867" s="173"/>
      <c r="AM867" s="173"/>
      <c r="AN867" s="173"/>
      <c r="AO867" s="172">
        <f>AO868+AO869</f>
        <v>0</v>
      </c>
      <c r="AP867" s="117">
        <f t="shared" si="1658"/>
        <v>0</v>
      </c>
      <c r="AQ867" s="117"/>
      <c r="AR867" s="117">
        <f>AT867+BB867</f>
        <v>0</v>
      </c>
      <c r="AS867" s="117"/>
      <c r="AT867" s="173">
        <f>AT868+AT869</f>
        <v>0</v>
      </c>
      <c r="AU867" s="173"/>
      <c r="AV867" s="173"/>
      <c r="AW867" s="173"/>
      <c r="AX867" s="173"/>
      <c r="AY867" s="173"/>
      <c r="AZ867" s="173"/>
      <c r="BA867" s="173"/>
      <c r="BB867" s="172">
        <f>BB868+BB869</f>
        <v>0</v>
      </c>
      <c r="BC867" s="173">
        <f t="shared" si="1659"/>
        <v>0</v>
      </c>
      <c r="BD867" s="172">
        <f t="shared" si="1660"/>
        <v>0</v>
      </c>
      <c r="BE867" s="117">
        <f>BF867+BI867</f>
        <v>0</v>
      </c>
      <c r="BF867" s="173">
        <f>BF868+BF869</f>
        <v>0</v>
      </c>
      <c r="BG867" s="173"/>
      <c r="BH867" s="173"/>
      <c r="BI867" s="172">
        <f>BI868+BI869</f>
        <v>0</v>
      </c>
      <c r="BJ867" s="117">
        <f t="shared" si="1661"/>
        <v>0</v>
      </c>
      <c r="BK867" s="173"/>
      <c r="BL867" s="173"/>
      <c r="BM867" s="172"/>
      <c r="BN867" s="117">
        <f t="shared" si="1662"/>
        <v>0</v>
      </c>
      <c r="BO867" s="173">
        <f t="shared" si="1663"/>
        <v>0</v>
      </c>
      <c r="BP867" s="173"/>
      <c r="BQ867" s="173"/>
      <c r="BR867" s="173">
        <f t="shared" si="1654"/>
        <v>0</v>
      </c>
      <c r="BS867" s="172">
        <f t="shared" si="1655"/>
        <v>0</v>
      </c>
      <c r="BT867" s="117"/>
      <c r="BU867" s="117">
        <f>BV867+BZ867</f>
        <v>0</v>
      </c>
      <c r="BV867" s="173">
        <f>BV868+BV869</f>
        <v>0</v>
      </c>
      <c r="BW867" s="173"/>
      <c r="BX867" s="173"/>
      <c r="BY867" s="173"/>
      <c r="BZ867" s="172">
        <f>BZ868+BZ869</f>
        <v>0</v>
      </c>
      <c r="CE867" s="749" t="e">
        <f t="shared" si="1564"/>
        <v>#DIV/0!</v>
      </c>
    </row>
    <row r="868" spans="2:83" s="25" customFormat="1" ht="17.25" hidden="1" customHeight="1" x14ac:dyDescent="0.25">
      <c r="B868" s="228"/>
      <c r="C868" s="132" t="s">
        <v>138</v>
      </c>
      <c r="D868" s="117">
        <f>E868</f>
        <v>0</v>
      </c>
      <c r="E868" s="35"/>
      <c r="F868" s="35"/>
      <c r="G868" s="35"/>
      <c r="H868" s="35"/>
      <c r="I868" s="117"/>
      <c r="J868" s="117">
        <f>K868</f>
        <v>0</v>
      </c>
      <c r="K868" s="117">
        <f>M868</f>
        <v>0</v>
      </c>
      <c r="L868" s="117"/>
      <c r="M868" s="35"/>
      <c r="N868" s="35"/>
      <c r="O868" s="35"/>
      <c r="P868" s="35"/>
      <c r="Q868" s="35"/>
      <c r="R868" s="35"/>
      <c r="S868" s="35"/>
      <c r="T868" s="35"/>
      <c r="U868" s="117"/>
      <c r="V868" s="89">
        <f t="shared" si="1656"/>
        <v>0</v>
      </c>
      <c r="W868" s="35"/>
      <c r="X868" s="35"/>
      <c r="Y868" s="35"/>
      <c r="Z868" s="89">
        <f t="shared" si="1657"/>
        <v>0</v>
      </c>
      <c r="AA868" s="89">
        <f t="shared" si="1651"/>
        <v>0</v>
      </c>
      <c r="AB868" s="89">
        <f t="shared" si="1652"/>
        <v>0</v>
      </c>
      <c r="AC868" s="89">
        <f t="shared" si="1653"/>
        <v>0</v>
      </c>
      <c r="AD868" s="19"/>
      <c r="AE868" s="512">
        <f>AG868</f>
        <v>0</v>
      </c>
      <c r="AF868" s="512"/>
      <c r="AG868" s="173"/>
      <c r="AH868" s="173"/>
      <c r="AI868" s="173"/>
      <c r="AJ868" s="173"/>
      <c r="AK868" s="173"/>
      <c r="AL868" s="173"/>
      <c r="AM868" s="173"/>
      <c r="AN868" s="173"/>
      <c r="AO868" s="172"/>
      <c r="AP868" s="117">
        <f t="shared" si="1658"/>
        <v>0</v>
      </c>
      <c r="AQ868" s="117"/>
      <c r="AR868" s="117">
        <f>AT868</f>
        <v>0</v>
      </c>
      <c r="AS868" s="117"/>
      <c r="AT868" s="173"/>
      <c r="AU868" s="173"/>
      <c r="AV868" s="173"/>
      <c r="AW868" s="173"/>
      <c r="AX868" s="173"/>
      <c r="AY868" s="173"/>
      <c r="AZ868" s="173"/>
      <c r="BA868" s="173"/>
      <c r="BB868" s="172"/>
      <c r="BC868" s="173">
        <f t="shared" si="1659"/>
        <v>0</v>
      </c>
      <c r="BD868" s="172">
        <f t="shared" si="1660"/>
        <v>0</v>
      </c>
      <c r="BE868" s="117">
        <f>BF868</f>
        <v>0</v>
      </c>
      <c r="BF868" s="173"/>
      <c r="BG868" s="173"/>
      <c r="BH868" s="173"/>
      <c r="BI868" s="172"/>
      <c r="BJ868" s="117">
        <f t="shared" si="1661"/>
        <v>0</v>
      </c>
      <c r="BK868" s="173"/>
      <c r="BL868" s="173"/>
      <c r="BM868" s="172"/>
      <c r="BN868" s="117">
        <f t="shared" si="1662"/>
        <v>0</v>
      </c>
      <c r="BO868" s="173">
        <f t="shared" si="1663"/>
        <v>0</v>
      </c>
      <c r="BP868" s="173"/>
      <c r="BQ868" s="173"/>
      <c r="BR868" s="173">
        <f t="shared" si="1654"/>
        <v>0</v>
      </c>
      <c r="BS868" s="172">
        <f t="shared" si="1655"/>
        <v>0</v>
      </c>
      <c r="BT868" s="117"/>
      <c r="BU868" s="117">
        <f>BV868</f>
        <v>0</v>
      </c>
      <c r="BV868" s="173"/>
      <c r="BW868" s="173"/>
      <c r="BX868" s="173"/>
      <c r="BY868" s="173"/>
      <c r="BZ868" s="172"/>
      <c r="CE868" s="749" t="e">
        <f t="shared" si="1564"/>
        <v>#DIV/0!</v>
      </c>
    </row>
    <row r="869" spans="2:83" s="25" customFormat="1" ht="29.25" hidden="1" customHeight="1" x14ac:dyDescent="0.25">
      <c r="B869" s="228"/>
      <c r="C869" s="132" t="s">
        <v>139</v>
      </c>
      <c r="D869" s="117">
        <f>E869</f>
        <v>0</v>
      </c>
      <c r="E869" s="35"/>
      <c r="F869" s="35"/>
      <c r="G869" s="35"/>
      <c r="H869" s="35"/>
      <c r="I869" s="117"/>
      <c r="J869" s="117">
        <f>K869</f>
        <v>0</v>
      </c>
      <c r="K869" s="117">
        <f>M869</f>
        <v>0</v>
      </c>
      <c r="L869" s="117"/>
      <c r="M869" s="35"/>
      <c r="N869" s="35"/>
      <c r="O869" s="35"/>
      <c r="P869" s="35"/>
      <c r="Q869" s="35"/>
      <c r="R869" s="35"/>
      <c r="S869" s="35"/>
      <c r="T869" s="35"/>
      <c r="U869" s="117"/>
      <c r="V869" s="89">
        <f t="shared" si="1656"/>
        <v>0</v>
      </c>
      <c r="W869" s="35"/>
      <c r="X869" s="35"/>
      <c r="Y869" s="35"/>
      <c r="Z869" s="89">
        <f t="shared" si="1657"/>
        <v>0</v>
      </c>
      <c r="AA869" s="89">
        <f t="shared" si="1651"/>
        <v>0</v>
      </c>
      <c r="AB869" s="89">
        <f t="shared" si="1652"/>
        <v>0</v>
      </c>
      <c r="AC869" s="89">
        <f t="shared" si="1653"/>
        <v>0</v>
      </c>
      <c r="AD869" s="19"/>
      <c r="AE869" s="512">
        <f>AG869</f>
        <v>0</v>
      </c>
      <c r="AF869" s="512"/>
      <c r="AG869" s="173"/>
      <c r="AH869" s="173"/>
      <c r="AI869" s="173"/>
      <c r="AJ869" s="173"/>
      <c r="AK869" s="173"/>
      <c r="AL869" s="173"/>
      <c r="AM869" s="173"/>
      <c r="AN869" s="173"/>
      <c r="AO869" s="172"/>
      <c r="AP869" s="117">
        <f t="shared" si="1658"/>
        <v>0</v>
      </c>
      <c r="AQ869" s="117"/>
      <c r="AR869" s="117">
        <f>AT869</f>
        <v>0</v>
      </c>
      <c r="AS869" s="117"/>
      <c r="AT869" s="173"/>
      <c r="AU869" s="173"/>
      <c r="AV869" s="173"/>
      <c r="AW869" s="173"/>
      <c r="AX869" s="173"/>
      <c r="AY869" s="173"/>
      <c r="AZ869" s="173"/>
      <c r="BA869" s="173"/>
      <c r="BB869" s="172"/>
      <c r="BC869" s="173">
        <f t="shared" si="1659"/>
        <v>0</v>
      </c>
      <c r="BD869" s="172">
        <f t="shared" si="1660"/>
        <v>0</v>
      </c>
      <c r="BE869" s="117">
        <f>BF869</f>
        <v>0</v>
      </c>
      <c r="BF869" s="173"/>
      <c r="BG869" s="173"/>
      <c r="BH869" s="173"/>
      <c r="BI869" s="172"/>
      <c r="BJ869" s="117">
        <f t="shared" si="1661"/>
        <v>0</v>
      </c>
      <c r="BK869" s="173"/>
      <c r="BL869" s="173"/>
      <c r="BM869" s="172"/>
      <c r="BN869" s="117">
        <f t="shared" si="1662"/>
        <v>0</v>
      </c>
      <c r="BO869" s="173">
        <f t="shared" si="1663"/>
        <v>0</v>
      </c>
      <c r="BP869" s="173"/>
      <c r="BQ869" s="173"/>
      <c r="BR869" s="173">
        <f t="shared" si="1654"/>
        <v>0</v>
      </c>
      <c r="BS869" s="172">
        <f t="shared" si="1655"/>
        <v>0</v>
      </c>
      <c r="BT869" s="117"/>
      <c r="BU869" s="117">
        <f>BV869</f>
        <v>0</v>
      </c>
      <c r="BV869" s="173"/>
      <c r="BW869" s="173"/>
      <c r="BX869" s="173"/>
      <c r="BY869" s="173"/>
      <c r="BZ869" s="172"/>
      <c r="CE869" s="749" t="e">
        <f t="shared" si="1564"/>
        <v>#DIV/0!</v>
      </c>
    </row>
    <row r="870" spans="2:83" s="25" customFormat="1" ht="32.25" hidden="1" customHeight="1" x14ac:dyDescent="0.25">
      <c r="B870" s="228"/>
      <c r="C870" s="132" t="s">
        <v>141</v>
      </c>
      <c r="D870" s="117">
        <f>E870+I870</f>
        <v>0</v>
      </c>
      <c r="E870" s="35"/>
      <c r="F870" s="35"/>
      <c r="G870" s="35"/>
      <c r="H870" s="35"/>
      <c r="I870" s="117">
        <f>I871+I872</f>
        <v>0</v>
      </c>
      <c r="J870" s="117">
        <f>K870+Q870</f>
        <v>0</v>
      </c>
      <c r="K870" s="117">
        <f>M870+U870</f>
        <v>0</v>
      </c>
      <c r="L870" s="117"/>
      <c r="M870" s="35"/>
      <c r="N870" s="35"/>
      <c r="O870" s="35"/>
      <c r="P870" s="35"/>
      <c r="Q870" s="35"/>
      <c r="R870" s="35"/>
      <c r="S870" s="35"/>
      <c r="T870" s="35"/>
      <c r="U870" s="117">
        <f>U871+U872</f>
        <v>0</v>
      </c>
      <c r="V870" s="89">
        <f t="shared" si="1656"/>
        <v>0</v>
      </c>
      <c r="W870" s="35"/>
      <c r="X870" s="35"/>
      <c r="Y870" s="35"/>
      <c r="Z870" s="89">
        <f t="shared" si="1657"/>
        <v>0</v>
      </c>
      <c r="AA870" s="89">
        <f t="shared" si="1651"/>
        <v>0</v>
      </c>
      <c r="AB870" s="89">
        <f t="shared" si="1652"/>
        <v>0</v>
      </c>
      <c r="AC870" s="89">
        <f t="shared" si="1653"/>
        <v>0</v>
      </c>
      <c r="AD870" s="19"/>
      <c r="AE870" s="512">
        <f>AG870+AO870</f>
        <v>0</v>
      </c>
      <c r="AF870" s="512"/>
      <c r="AG870" s="173"/>
      <c r="AH870" s="173"/>
      <c r="AI870" s="173"/>
      <c r="AJ870" s="173"/>
      <c r="AK870" s="173"/>
      <c r="AL870" s="173"/>
      <c r="AM870" s="173"/>
      <c r="AN870" s="173"/>
      <c r="AO870" s="172">
        <f>AO871+AO872</f>
        <v>0</v>
      </c>
      <c r="AP870" s="117">
        <f t="shared" si="1658"/>
        <v>0</v>
      </c>
      <c r="AQ870" s="117"/>
      <c r="AR870" s="117">
        <f>AT870+BB870</f>
        <v>0</v>
      </c>
      <c r="AS870" s="117"/>
      <c r="AT870" s="173"/>
      <c r="AU870" s="173"/>
      <c r="AV870" s="173"/>
      <c r="AW870" s="173"/>
      <c r="AX870" s="173"/>
      <c r="AY870" s="173"/>
      <c r="AZ870" s="173"/>
      <c r="BA870" s="173"/>
      <c r="BB870" s="172">
        <f>BB871+BB872</f>
        <v>0</v>
      </c>
      <c r="BC870" s="173">
        <f t="shared" si="1659"/>
        <v>0</v>
      </c>
      <c r="BD870" s="172">
        <f t="shared" si="1660"/>
        <v>0</v>
      </c>
      <c r="BE870" s="117">
        <f>BF870+BI870</f>
        <v>0</v>
      </c>
      <c r="BF870" s="173"/>
      <c r="BG870" s="173"/>
      <c r="BH870" s="173"/>
      <c r="BI870" s="172">
        <f>BI871+BI872</f>
        <v>0</v>
      </c>
      <c r="BJ870" s="117">
        <f t="shared" si="1661"/>
        <v>0</v>
      </c>
      <c r="BK870" s="173"/>
      <c r="BL870" s="173"/>
      <c r="BM870" s="172"/>
      <c r="BN870" s="117">
        <f t="shared" si="1662"/>
        <v>0</v>
      </c>
      <c r="BO870" s="173">
        <f t="shared" si="1663"/>
        <v>0</v>
      </c>
      <c r="BP870" s="173"/>
      <c r="BQ870" s="173"/>
      <c r="BR870" s="173">
        <f t="shared" si="1654"/>
        <v>0</v>
      </c>
      <c r="BS870" s="172">
        <f t="shared" si="1655"/>
        <v>0</v>
      </c>
      <c r="BT870" s="117"/>
      <c r="BU870" s="117">
        <f>BV870+BZ870</f>
        <v>0</v>
      </c>
      <c r="BV870" s="173"/>
      <c r="BW870" s="173"/>
      <c r="BX870" s="173"/>
      <c r="BY870" s="173"/>
      <c r="BZ870" s="172">
        <f>BZ871+BZ872</f>
        <v>0</v>
      </c>
      <c r="CE870" s="749" t="e">
        <f t="shared" si="1564"/>
        <v>#DIV/0!</v>
      </c>
    </row>
    <row r="871" spans="2:83" s="25" customFormat="1" ht="15" hidden="1" customHeight="1" x14ac:dyDescent="0.25">
      <c r="B871" s="228"/>
      <c r="C871" s="132" t="s">
        <v>138</v>
      </c>
      <c r="D871" s="117">
        <f>I871</f>
        <v>0</v>
      </c>
      <c r="E871" s="35"/>
      <c r="F871" s="35"/>
      <c r="G871" s="35"/>
      <c r="H871" s="35"/>
      <c r="I871" s="117">
        <f>I874+I877</f>
        <v>0</v>
      </c>
      <c r="J871" s="117">
        <f>Q871</f>
        <v>0</v>
      </c>
      <c r="K871" s="117">
        <f>U871</f>
        <v>0</v>
      </c>
      <c r="L871" s="117"/>
      <c r="M871" s="35"/>
      <c r="N871" s="35"/>
      <c r="O871" s="35"/>
      <c r="P871" s="35"/>
      <c r="Q871" s="35"/>
      <c r="R871" s="35"/>
      <c r="S871" s="35"/>
      <c r="T871" s="35"/>
      <c r="U871" s="117">
        <f>U874+U877</f>
        <v>0</v>
      </c>
      <c r="V871" s="89">
        <f t="shared" si="1656"/>
        <v>0</v>
      </c>
      <c r="W871" s="35"/>
      <c r="X871" s="35"/>
      <c r="Y871" s="35"/>
      <c r="Z871" s="89">
        <f t="shared" si="1657"/>
        <v>0</v>
      </c>
      <c r="AA871" s="89">
        <f t="shared" si="1651"/>
        <v>0</v>
      </c>
      <c r="AB871" s="89">
        <f t="shared" si="1652"/>
        <v>0</v>
      </c>
      <c r="AC871" s="89">
        <f t="shared" si="1653"/>
        <v>0</v>
      </c>
      <c r="AD871" s="19"/>
      <c r="AE871" s="512">
        <f>AO871</f>
        <v>0</v>
      </c>
      <c r="AF871" s="512"/>
      <c r="AG871" s="173"/>
      <c r="AH871" s="173"/>
      <c r="AI871" s="173"/>
      <c r="AJ871" s="173"/>
      <c r="AK871" s="173"/>
      <c r="AL871" s="173"/>
      <c r="AM871" s="173"/>
      <c r="AN871" s="173"/>
      <c r="AO871" s="172">
        <f>AO874+AO877</f>
        <v>0</v>
      </c>
      <c r="AP871" s="117">
        <f t="shared" si="1658"/>
        <v>0</v>
      </c>
      <c r="AQ871" s="117"/>
      <c r="AR871" s="117">
        <f>BB871</f>
        <v>0</v>
      </c>
      <c r="AS871" s="117"/>
      <c r="AT871" s="173"/>
      <c r="AU871" s="173"/>
      <c r="AV871" s="173"/>
      <c r="AW871" s="173"/>
      <c r="AX871" s="173"/>
      <c r="AY871" s="173"/>
      <c r="AZ871" s="173"/>
      <c r="BA871" s="173"/>
      <c r="BB871" s="172">
        <f>BB874+BB877</f>
        <v>0</v>
      </c>
      <c r="BC871" s="173">
        <f t="shared" si="1659"/>
        <v>0</v>
      </c>
      <c r="BD871" s="172">
        <f t="shared" si="1660"/>
        <v>0</v>
      </c>
      <c r="BE871" s="117">
        <f>BI871</f>
        <v>0</v>
      </c>
      <c r="BF871" s="173"/>
      <c r="BG871" s="173"/>
      <c r="BH871" s="173"/>
      <c r="BI871" s="172">
        <f>BI874+BI877</f>
        <v>0</v>
      </c>
      <c r="BJ871" s="117">
        <f t="shared" si="1661"/>
        <v>0</v>
      </c>
      <c r="BK871" s="173"/>
      <c r="BL871" s="173"/>
      <c r="BM871" s="172"/>
      <c r="BN871" s="117">
        <f t="shared" si="1662"/>
        <v>0</v>
      </c>
      <c r="BO871" s="173">
        <f t="shared" si="1663"/>
        <v>0</v>
      </c>
      <c r="BP871" s="173"/>
      <c r="BQ871" s="173"/>
      <c r="BR871" s="173">
        <f t="shared" si="1654"/>
        <v>0</v>
      </c>
      <c r="BS871" s="172">
        <f t="shared" si="1655"/>
        <v>0</v>
      </c>
      <c r="BT871" s="117"/>
      <c r="BU871" s="117">
        <f>BZ871</f>
        <v>0</v>
      </c>
      <c r="BV871" s="173"/>
      <c r="BW871" s="173"/>
      <c r="BX871" s="173"/>
      <c r="BY871" s="173"/>
      <c r="BZ871" s="172">
        <f>BZ874+BZ877</f>
        <v>0</v>
      </c>
      <c r="CE871" s="749" t="e">
        <f t="shared" si="1564"/>
        <v>#DIV/0!</v>
      </c>
    </row>
    <row r="872" spans="2:83" s="25" customFormat="1" ht="15" hidden="1" customHeight="1" x14ac:dyDescent="0.25">
      <c r="B872" s="228"/>
      <c r="C872" s="132" t="s">
        <v>139</v>
      </c>
      <c r="D872" s="117">
        <f>I872</f>
        <v>0</v>
      </c>
      <c r="E872" s="35"/>
      <c r="F872" s="35"/>
      <c r="G872" s="35"/>
      <c r="H872" s="35"/>
      <c r="I872" s="117">
        <f>I875+I878</f>
        <v>0</v>
      </c>
      <c r="J872" s="117">
        <f>Q872</f>
        <v>0</v>
      </c>
      <c r="K872" s="117">
        <f>U872</f>
        <v>0</v>
      </c>
      <c r="L872" s="117"/>
      <c r="M872" s="35"/>
      <c r="N872" s="35"/>
      <c r="O872" s="35"/>
      <c r="P872" s="35"/>
      <c r="Q872" s="35"/>
      <c r="R872" s="35"/>
      <c r="S872" s="35"/>
      <c r="T872" s="35"/>
      <c r="U872" s="117">
        <f>U875+U878</f>
        <v>0</v>
      </c>
      <c r="V872" s="89">
        <f t="shared" si="1656"/>
        <v>0</v>
      </c>
      <c r="W872" s="35"/>
      <c r="X872" s="35"/>
      <c r="Y872" s="35"/>
      <c r="Z872" s="89">
        <f t="shared" si="1657"/>
        <v>0</v>
      </c>
      <c r="AA872" s="89">
        <f t="shared" si="1651"/>
        <v>0</v>
      </c>
      <c r="AB872" s="89">
        <f t="shared" si="1652"/>
        <v>0</v>
      </c>
      <c r="AC872" s="89">
        <f t="shared" si="1653"/>
        <v>0</v>
      </c>
      <c r="AD872" s="19"/>
      <c r="AE872" s="512">
        <f>AO872</f>
        <v>0</v>
      </c>
      <c r="AF872" s="512"/>
      <c r="AG872" s="173"/>
      <c r="AH872" s="173"/>
      <c r="AI872" s="173"/>
      <c r="AJ872" s="173"/>
      <c r="AK872" s="173"/>
      <c r="AL872" s="173"/>
      <c r="AM872" s="173"/>
      <c r="AN872" s="173"/>
      <c r="AO872" s="172">
        <f>AO875+AO878</f>
        <v>0</v>
      </c>
      <c r="AP872" s="117">
        <f t="shared" si="1658"/>
        <v>0</v>
      </c>
      <c r="AQ872" s="117"/>
      <c r="AR872" s="117">
        <f>BB872</f>
        <v>0</v>
      </c>
      <c r="AS872" s="117"/>
      <c r="AT872" s="173"/>
      <c r="AU872" s="173"/>
      <c r="AV872" s="173"/>
      <c r="AW872" s="173"/>
      <c r="AX872" s="173"/>
      <c r="AY872" s="173"/>
      <c r="AZ872" s="173"/>
      <c r="BA872" s="173"/>
      <c r="BB872" s="172">
        <f>BB875+BB878</f>
        <v>0</v>
      </c>
      <c r="BC872" s="173">
        <f t="shared" si="1659"/>
        <v>0</v>
      </c>
      <c r="BD872" s="172">
        <f t="shared" si="1660"/>
        <v>0</v>
      </c>
      <c r="BE872" s="117">
        <f>BI872</f>
        <v>0</v>
      </c>
      <c r="BF872" s="173"/>
      <c r="BG872" s="173"/>
      <c r="BH872" s="173"/>
      <c r="BI872" s="172">
        <f>BI875+BI878</f>
        <v>0</v>
      </c>
      <c r="BJ872" s="117">
        <f t="shared" si="1661"/>
        <v>0</v>
      </c>
      <c r="BK872" s="173"/>
      <c r="BL872" s="173"/>
      <c r="BM872" s="172"/>
      <c r="BN872" s="117">
        <f t="shared" si="1662"/>
        <v>0</v>
      </c>
      <c r="BO872" s="173">
        <f t="shared" si="1663"/>
        <v>0</v>
      </c>
      <c r="BP872" s="173"/>
      <c r="BQ872" s="173"/>
      <c r="BR872" s="173">
        <f t="shared" si="1654"/>
        <v>0</v>
      </c>
      <c r="BS872" s="172">
        <f t="shared" si="1655"/>
        <v>0</v>
      </c>
      <c r="BT872" s="117"/>
      <c r="BU872" s="117">
        <f>BZ872</f>
        <v>0</v>
      </c>
      <c r="BV872" s="173"/>
      <c r="BW872" s="173"/>
      <c r="BX872" s="173"/>
      <c r="BY872" s="173"/>
      <c r="BZ872" s="172">
        <f>BZ875+BZ878</f>
        <v>0</v>
      </c>
      <c r="CE872" s="749" t="e">
        <f t="shared" si="1564"/>
        <v>#DIV/0!</v>
      </c>
    </row>
    <row r="873" spans="2:83" s="25" customFormat="1" ht="33.75" hidden="1" customHeight="1" x14ac:dyDescent="0.25">
      <c r="B873" s="228"/>
      <c r="C873" s="132" t="s">
        <v>142</v>
      </c>
      <c r="D873" s="117">
        <f>E873+I873</f>
        <v>0</v>
      </c>
      <c r="E873" s="35"/>
      <c r="F873" s="35"/>
      <c r="G873" s="35"/>
      <c r="H873" s="35"/>
      <c r="I873" s="117">
        <f>I874+I875</f>
        <v>0</v>
      </c>
      <c r="J873" s="117">
        <f>K873+Q873</f>
        <v>0</v>
      </c>
      <c r="K873" s="117">
        <f>M873+U873</f>
        <v>0</v>
      </c>
      <c r="L873" s="117"/>
      <c r="M873" s="35"/>
      <c r="N873" s="35"/>
      <c r="O873" s="35"/>
      <c r="P873" s="35"/>
      <c r="Q873" s="35"/>
      <c r="R873" s="35"/>
      <c r="S873" s="35"/>
      <c r="T873" s="35"/>
      <c r="U873" s="117">
        <f>U874+U875</f>
        <v>0</v>
      </c>
      <c r="V873" s="89">
        <f t="shared" si="1656"/>
        <v>0</v>
      </c>
      <c r="W873" s="35"/>
      <c r="X873" s="35"/>
      <c r="Y873" s="35"/>
      <c r="Z873" s="89">
        <f t="shared" si="1657"/>
        <v>0</v>
      </c>
      <c r="AA873" s="89">
        <f t="shared" si="1651"/>
        <v>0</v>
      </c>
      <c r="AB873" s="89">
        <f t="shared" si="1652"/>
        <v>0</v>
      </c>
      <c r="AC873" s="89">
        <f t="shared" si="1653"/>
        <v>0</v>
      </c>
      <c r="AD873" s="19"/>
      <c r="AE873" s="512">
        <f>AG873+AO873</f>
        <v>0</v>
      </c>
      <c r="AF873" s="512"/>
      <c r="AG873" s="173"/>
      <c r="AH873" s="173"/>
      <c r="AI873" s="173"/>
      <c r="AJ873" s="173"/>
      <c r="AK873" s="173"/>
      <c r="AL873" s="173"/>
      <c r="AM873" s="173"/>
      <c r="AN873" s="173"/>
      <c r="AO873" s="172">
        <f>AO874+AO875</f>
        <v>0</v>
      </c>
      <c r="AP873" s="117">
        <f t="shared" si="1658"/>
        <v>0</v>
      </c>
      <c r="AQ873" s="117"/>
      <c r="AR873" s="117">
        <f>AT873+BB873</f>
        <v>0</v>
      </c>
      <c r="AS873" s="117"/>
      <c r="AT873" s="173"/>
      <c r="AU873" s="173"/>
      <c r="AV873" s="173"/>
      <c r="AW873" s="173"/>
      <c r="AX873" s="173"/>
      <c r="AY873" s="173"/>
      <c r="AZ873" s="173"/>
      <c r="BA873" s="173"/>
      <c r="BB873" s="172">
        <f>BB874+BB875</f>
        <v>0</v>
      </c>
      <c r="BC873" s="173">
        <f t="shared" si="1659"/>
        <v>0</v>
      </c>
      <c r="BD873" s="172">
        <f t="shared" si="1660"/>
        <v>0</v>
      </c>
      <c r="BE873" s="117">
        <f>BF873+BI873</f>
        <v>0</v>
      </c>
      <c r="BF873" s="173"/>
      <c r="BG873" s="173"/>
      <c r="BH873" s="173"/>
      <c r="BI873" s="172">
        <f>BI874+BI875</f>
        <v>0</v>
      </c>
      <c r="BJ873" s="117">
        <f t="shared" si="1661"/>
        <v>0</v>
      </c>
      <c r="BK873" s="173"/>
      <c r="BL873" s="173"/>
      <c r="BM873" s="172"/>
      <c r="BN873" s="117">
        <f t="shared" si="1662"/>
        <v>0</v>
      </c>
      <c r="BO873" s="173">
        <f t="shared" si="1663"/>
        <v>0</v>
      </c>
      <c r="BP873" s="173"/>
      <c r="BQ873" s="173"/>
      <c r="BR873" s="173">
        <f t="shared" si="1654"/>
        <v>0</v>
      </c>
      <c r="BS873" s="172">
        <f t="shared" si="1655"/>
        <v>0</v>
      </c>
      <c r="BT873" s="117"/>
      <c r="BU873" s="117">
        <f>BV873+BZ873</f>
        <v>0</v>
      </c>
      <c r="BV873" s="173"/>
      <c r="BW873" s="173"/>
      <c r="BX873" s="173"/>
      <c r="BY873" s="173"/>
      <c r="BZ873" s="172">
        <f>BZ874+BZ875</f>
        <v>0</v>
      </c>
      <c r="CE873" s="749" t="e">
        <f t="shared" si="1564"/>
        <v>#DIV/0!</v>
      </c>
    </row>
    <row r="874" spans="2:83" s="25" customFormat="1" ht="15" hidden="1" customHeight="1" x14ac:dyDescent="0.25">
      <c r="B874" s="228"/>
      <c r="C874" s="132" t="s">
        <v>138</v>
      </c>
      <c r="D874" s="117">
        <f>I874</f>
        <v>0</v>
      </c>
      <c r="E874" s="35"/>
      <c r="F874" s="35"/>
      <c r="G874" s="35"/>
      <c r="H874" s="35"/>
      <c r="I874" s="117"/>
      <c r="J874" s="117">
        <f>Q874</f>
        <v>0</v>
      </c>
      <c r="K874" s="117">
        <f>U874</f>
        <v>0</v>
      </c>
      <c r="L874" s="117"/>
      <c r="M874" s="35"/>
      <c r="N874" s="35"/>
      <c r="O874" s="35"/>
      <c r="P874" s="35"/>
      <c r="Q874" s="35"/>
      <c r="R874" s="35"/>
      <c r="S874" s="35"/>
      <c r="T874" s="35"/>
      <c r="U874" s="117"/>
      <c r="V874" s="89">
        <f t="shared" si="1656"/>
        <v>0</v>
      </c>
      <c r="W874" s="35"/>
      <c r="X874" s="35"/>
      <c r="Y874" s="35"/>
      <c r="Z874" s="89">
        <f t="shared" si="1657"/>
        <v>0</v>
      </c>
      <c r="AA874" s="89">
        <f t="shared" si="1651"/>
        <v>0</v>
      </c>
      <c r="AB874" s="89">
        <f t="shared" si="1652"/>
        <v>0</v>
      </c>
      <c r="AC874" s="89">
        <f t="shared" si="1653"/>
        <v>0</v>
      </c>
      <c r="AD874" s="19"/>
      <c r="AE874" s="512">
        <f>AO874</f>
        <v>0</v>
      </c>
      <c r="AF874" s="512"/>
      <c r="AG874" s="173"/>
      <c r="AH874" s="173"/>
      <c r="AI874" s="173"/>
      <c r="AJ874" s="173"/>
      <c r="AK874" s="173"/>
      <c r="AL874" s="173"/>
      <c r="AM874" s="173"/>
      <c r="AN874" s="173"/>
      <c r="AO874" s="172"/>
      <c r="AP874" s="117">
        <f t="shared" si="1658"/>
        <v>0</v>
      </c>
      <c r="AQ874" s="117"/>
      <c r="AR874" s="117">
        <f>BB874</f>
        <v>0</v>
      </c>
      <c r="AS874" s="117"/>
      <c r="AT874" s="173"/>
      <c r="AU874" s="173"/>
      <c r="AV874" s="173"/>
      <c r="AW874" s="173"/>
      <c r="AX874" s="173"/>
      <c r="AY874" s="173"/>
      <c r="AZ874" s="173"/>
      <c r="BA874" s="173"/>
      <c r="BB874" s="172"/>
      <c r="BC874" s="173">
        <f t="shared" si="1659"/>
        <v>0</v>
      </c>
      <c r="BD874" s="172">
        <f t="shared" si="1660"/>
        <v>0</v>
      </c>
      <c r="BE874" s="117">
        <f>BI874</f>
        <v>0</v>
      </c>
      <c r="BF874" s="173"/>
      <c r="BG874" s="173"/>
      <c r="BH874" s="173"/>
      <c r="BI874" s="172"/>
      <c r="BJ874" s="117">
        <f t="shared" si="1661"/>
        <v>0</v>
      </c>
      <c r="BK874" s="173"/>
      <c r="BL874" s="173"/>
      <c r="BM874" s="172"/>
      <c r="BN874" s="117">
        <f t="shared" si="1662"/>
        <v>0</v>
      </c>
      <c r="BO874" s="173">
        <f t="shared" si="1663"/>
        <v>0</v>
      </c>
      <c r="BP874" s="173"/>
      <c r="BQ874" s="173"/>
      <c r="BR874" s="173">
        <f t="shared" si="1654"/>
        <v>0</v>
      </c>
      <c r="BS874" s="172">
        <f t="shared" si="1655"/>
        <v>0</v>
      </c>
      <c r="BT874" s="117"/>
      <c r="BU874" s="117">
        <f>BZ874</f>
        <v>0</v>
      </c>
      <c r="BV874" s="173"/>
      <c r="BW874" s="173"/>
      <c r="BX874" s="173"/>
      <c r="BY874" s="173"/>
      <c r="BZ874" s="172"/>
      <c r="CE874" s="749" t="e">
        <f t="shared" si="1564"/>
        <v>#DIV/0!</v>
      </c>
    </row>
    <row r="875" spans="2:83" s="25" customFormat="1" ht="15" hidden="1" customHeight="1" x14ac:dyDescent="0.25">
      <c r="B875" s="228"/>
      <c r="C875" s="132" t="s">
        <v>139</v>
      </c>
      <c r="D875" s="117">
        <f>I875</f>
        <v>0</v>
      </c>
      <c r="E875" s="35"/>
      <c r="F875" s="35"/>
      <c r="G875" s="35"/>
      <c r="H875" s="35"/>
      <c r="I875" s="117"/>
      <c r="J875" s="117">
        <f>Q875</f>
        <v>0</v>
      </c>
      <c r="K875" s="117">
        <f>U875</f>
        <v>0</v>
      </c>
      <c r="L875" s="117"/>
      <c r="M875" s="35"/>
      <c r="N875" s="35"/>
      <c r="O875" s="35"/>
      <c r="P875" s="35"/>
      <c r="Q875" s="35"/>
      <c r="R875" s="35"/>
      <c r="S875" s="35"/>
      <c r="T875" s="35"/>
      <c r="U875" s="117"/>
      <c r="V875" s="89">
        <f t="shared" si="1656"/>
        <v>0</v>
      </c>
      <c r="W875" s="35"/>
      <c r="X875" s="35"/>
      <c r="Y875" s="35"/>
      <c r="Z875" s="89">
        <f t="shared" si="1657"/>
        <v>0</v>
      </c>
      <c r="AA875" s="89">
        <f t="shared" si="1651"/>
        <v>0</v>
      </c>
      <c r="AB875" s="89">
        <f t="shared" si="1652"/>
        <v>0</v>
      </c>
      <c r="AC875" s="89">
        <f t="shared" si="1653"/>
        <v>0</v>
      </c>
      <c r="AD875" s="19"/>
      <c r="AE875" s="512">
        <f>AO875</f>
        <v>0</v>
      </c>
      <c r="AF875" s="512"/>
      <c r="AG875" s="173"/>
      <c r="AH875" s="173"/>
      <c r="AI875" s="173"/>
      <c r="AJ875" s="173"/>
      <c r="AK875" s="173"/>
      <c r="AL875" s="173"/>
      <c r="AM875" s="173"/>
      <c r="AN875" s="173"/>
      <c r="AO875" s="172"/>
      <c r="AP875" s="117">
        <f t="shared" si="1658"/>
        <v>0</v>
      </c>
      <c r="AQ875" s="117"/>
      <c r="AR875" s="117">
        <f>BB875</f>
        <v>0</v>
      </c>
      <c r="AS875" s="117"/>
      <c r="AT875" s="173"/>
      <c r="AU875" s="173"/>
      <c r="AV875" s="173"/>
      <c r="AW875" s="173"/>
      <c r="AX875" s="173"/>
      <c r="AY875" s="173"/>
      <c r="AZ875" s="173"/>
      <c r="BA875" s="173"/>
      <c r="BB875" s="172"/>
      <c r="BC875" s="173">
        <f t="shared" si="1659"/>
        <v>0</v>
      </c>
      <c r="BD875" s="172">
        <f t="shared" si="1660"/>
        <v>0</v>
      </c>
      <c r="BE875" s="117">
        <f>BI875</f>
        <v>0</v>
      </c>
      <c r="BF875" s="173"/>
      <c r="BG875" s="173"/>
      <c r="BH875" s="173"/>
      <c r="BI875" s="172"/>
      <c r="BJ875" s="117">
        <f t="shared" si="1661"/>
        <v>0</v>
      </c>
      <c r="BK875" s="173"/>
      <c r="BL875" s="173"/>
      <c r="BM875" s="172"/>
      <c r="BN875" s="117">
        <f t="shared" si="1662"/>
        <v>0</v>
      </c>
      <c r="BO875" s="173">
        <f t="shared" si="1663"/>
        <v>0</v>
      </c>
      <c r="BP875" s="173"/>
      <c r="BQ875" s="173"/>
      <c r="BR875" s="173">
        <f t="shared" si="1654"/>
        <v>0</v>
      </c>
      <c r="BS875" s="172">
        <f t="shared" si="1655"/>
        <v>0</v>
      </c>
      <c r="BT875" s="117"/>
      <c r="BU875" s="117">
        <f>BZ875</f>
        <v>0</v>
      </c>
      <c r="BV875" s="173"/>
      <c r="BW875" s="173"/>
      <c r="BX875" s="173"/>
      <c r="BY875" s="173"/>
      <c r="BZ875" s="172"/>
      <c r="CE875" s="749" t="e">
        <f t="shared" si="1564"/>
        <v>#DIV/0!</v>
      </c>
    </row>
    <row r="876" spans="2:83" s="25" customFormat="1" ht="31.5" hidden="1" customHeight="1" x14ac:dyDescent="0.25">
      <c r="B876" s="228"/>
      <c r="C876" s="132" t="s">
        <v>143</v>
      </c>
      <c r="D876" s="117">
        <f>E876+I876</f>
        <v>0</v>
      </c>
      <c r="E876" s="35"/>
      <c r="F876" s="35"/>
      <c r="G876" s="35"/>
      <c r="H876" s="35"/>
      <c r="I876" s="117">
        <f>I877+I878</f>
        <v>0</v>
      </c>
      <c r="J876" s="117">
        <f>K876+Q876</f>
        <v>0</v>
      </c>
      <c r="K876" s="117">
        <f>M876+U876</f>
        <v>0</v>
      </c>
      <c r="L876" s="117"/>
      <c r="M876" s="35"/>
      <c r="N876" s="35"/>
      <c r="O876" s="35"/>
      <c r="P876" s="35"/>
      <c r="Q876" s="35"/>
      <c r="R876" s="35"/>
      <c r="S876" s="35"/>
      <c r="T876" s="35"/>
      <c r="U876" s="117">
        <f>U877+U878</f>
        <v>0</v>
      </c>
      <c r="V876" s="89">
        <f t="shared" si="1656"/>
        <v>0</v>
      </c>
      <c r="W876" s="35"/>
      <c r="X876" s="35"/>
      <c r="Y876" s="35"/>
      <c r="Z876" s="89">
        <f t="shared" si="1657"/>
        <v>0</v>
      </c>
      <c r="AA876" s="89">
        <f t="shared" si="1651"/>
        <v>0</v>
      </c>
      <c r="AB876" s="89">
        <f t="shared" si="1652"/>
        <v>0</v>
      </c>
      <c r="AC876" s="89">
        <f t="shared" si="1653"/>
        <v>0</v>
      </c>
      <c r="AD876" s="19"/>
      <c r="AE876" s="512">
        <f>AG876+AO876</f>
        <v>0</v>
      </c>
      <c r="AF876" s="512"/>
      <c r="AG876" s="173"/>
      <c r="AH876" s="173"/>
      <c r="AI876" s="173"/>
      <c r="AJ876" s="173"/>
      <c r="AK876" s="173"/>
      <c r="AL876" s="173"/>
      <c r="AM876" s="173"/>
      <c r="AN876" s="173"/>
      <c r="AO876" s="172">
        <f>AO877+AO878</f>
        <v>0</v>
      </c>
      <c r="AP876" s="117">
        <f t="shared" si="1658"/>
        <v>0</v>
      </c>
      <c r="AQ876" s="117"/>
      <c r="AR876" s="117">
        <f>AT876+BB876</f>
        <v>0</v>
      </c>
      <c r="AS876" s="117"/>
      <c r="AT876" s="173"/>
      <c r="AU876" s="173"/>
      <c r="AV876" s="173"/>
      <c r="AW876" s="173"/>
      <c r="AX876" s="173"/>
      <c r="AY876" s="173"/>
      <c r="AZ876" s="173"/>
      <c r="BA876" s="173"/>
      <c r="BB876" s="172">
        <f>BB877+BB878</f>
        <v>0</v>
      </c>
      <c r="BC876" s="173">
        <f t="shared" si="1659"/>
        <v>0</v>
      </c>
      <c r="BD876" s="172">
        <f t="shared" si="1660"/>
        <v>0</v>
      </c>
      <c r="BE876" s="117">
        <f>BF876+BI876</f>
        <v>0</v>
      </c>
      <c r="BF876" s="173"/>
      <c r="BG876" s="173"/>
      <c r="BH876" s="173"/>
      <c r="BI876" s="172">
        <f>BI877+BI878</f>
        <v>0</v>
      </c>
      <c r="BJ876" s="117">
        <f t="shared" si="1661"/>
        <v>0</v>
      </c>
      <c r="BK876" s="173"/>
      <c r="BL876" s="173"/>
      <c r="BM876" s="172"/>
      <c r="BN876" s="117">
        <f t="shared" si="1662"/>
        <v>0</v>
      </c>
      <c r="BO876" s="173">
        <f t="shared" si="1663"/>
        <v>0</v>
      </c>
      <c r="BP876" s="173"/>
      <c r="BQ876" s="173"/>
      <c r="BR876" s="173">
        <f t="shared" si="1654"/>
        <v>0</v>
      </c>
      <c r="BS876" s="172">
        <f t="shared" si="1655"/>
        <v>0</v>
      </c>
      <c r="BT876" s="117"/>
      <c r="BU876" s="117">
        <f>BV876+BZ876</f>
        <v>0</v>
      </c>
      <c r="BV876" s="173"/>
      <c r="BW876" s="173"/>
      <c r="BX876" s="173"/>
      <c r="BY876" s="173"/>
      <c r="BZ876" s="172">
        <f>BZ877+BZ878</f>
        <v>0</v>
      </c>
      <c r="CE876" s="749" t="e">
        <f t="shared" si="1564"/>
        <v>#DIV/0!</v>
      </c>
    </row>
    <row r="877" spans="2:83" s="25" customFormat="1" ht="20.25" hidden="1" customHeight="1" x14ac:dyDescent="0.25">
      <c r="B877" s="228"/>
      <c r="C877" s="132" t="s">
        <v>138</v>
      </c>
      <c r="D877" s="117">
        <f>I877</f>
        <v>0</v>
      </c>
      <c r="E877" s="35"/>
      <c r="F877" s="35"/>
      <c r="G877" s="35"/>
      <c r="H877" s="35"/>
      <c r="I877" s="117"/>
      <c r="J877" s="117">
        <f>Q877</f>
        <v>0</v>
      </c>
      <c r="K877" s="117">
        <f>U877</f>
        <v>0</v>
      </c>
      <c r="L877" s="117"/>
      <c r="M877" s="35"/>
      <c r="N877" s="35"/>
      <c r="O877" s="35"/>
      <c r="P877" s="35"/>
      <c r="Q877" s="35"/>
      <c r="R877" s="35"/>
      <c r="S877" s="35"/>
      <c r="T877" s="35"/>
      <c r="U877" s="117"/>
      <c r="V877" s="89">
        <f t="shared" si="1656"/>
        <v>0</v>
      </c>
      <c r="W877" s="35"/>
      <c r="X877" s="35"/>
      <c r="Y877" s="35"/>
      <c r="Z877" s="89">
        <f t="shared" si="1657"/>
        <v>0</v>
      </c>
      <c r="AA877" s="89">
        <f t="shared" si="1651"/>
        <v>0</v>
      </c>
      <c r="AB877" s="89">
        <f t="shared" si="1652"/>
        <v>0</v>
      </c>
      <c r="AC877" s="89">
        <f t="shared" si="1653"/>
        <v>0</v>
      </c>
      <c r="AD877" s="19"/>
      <c r="AE877" s="512">
        <f>AO877</f>
        <v>0</v>
      </c>
      <c r="AF877" s="512"/>
      <c r="AG877" s="173"/>
      <c r="AH877" s="173"/>
      <c r="AI877" s="173"/>
      <c r="AJ877" s="173"/>
      <c r="AK877" s="173"/>
      <c r="AL877" s="173"/>
      <c r="AM877" s="173"/>
      <c r="AN877" s="173"/>
      <c r="AO877" s="172"/>
      <c r="AP877" s="117">
        <f t="shared" si="1658"/>
        <v>0</v>
      </c>
      <c r="AQ877" s="117"/>
      <c r="AR877" s="117">
        <f>BB877</f>
        <v>0</v>
      </c>
      <c r="AS877" s="117"/>
      <c r="AT877" s="173"/>
      <c r="AU877" s="173"/>
      <c r="AV877" s="173"/>
      <c r="AW877" s="173"/>
      <c r="AX877" s="173"/>
      <c r="AY877" s="173"/>
      <c r="AZ877" s="173"/>
      <c r="BA877" s="173"/>
      <c r="BB877" s="172"/>
      <c r="BC877" s="173">
        <f t="shared" si="1659"/>
        <v>0</v>
      </c>
      <c r="BD877" s="172">
        <f t="shared" si="1660"/>
        <v>0</v>
      </c>
      <c r="BE877" s="117">
        <f>BI877</f>
        <v>0</v>
      </c>
      <c r="BF877" s="173"/>
      <c r="BG877" s="173"/>
      <c r="BH877" s="173"/>
      <c r="BI877" s="172"/>
      <c r="BJ877" s="117">
        <f t="shared" si="1661"/>
        <v>0</v>
      </c>
      <c r="BK877" s="173"/>
      <c r="BL877" s="173"/>
      <c r="BM877" s="172"/>
      <c r="BN877" s="117">
        <f t="shared" si="1662"/>
        <v>0</v>
      </c>
      <c r="BO877" s="173">
        <f t="shared" si="1663"/>
        <v>0</v>
      </c>
      <c r="BP877" s="173"/>
      <c r="BQ877" s="173"/>
      <c r="BR877" s="173">
        <f t="shared" si="1654"/>
        <v>0</v>
      </c>
      <c r="BS877" s="172">
        <f t="shared" si="1655"/>
        <v>0</v>
      </c>
      <c r="BT877" s="117"/>
      <c r="BU877" s="117">
        <f>BZ877</f>
        <v>0</v>
      </c>
      <c r="BV877" s="173"/>
      <c r="BW877" s="173"/>
      <c r="BX877" s="173"/>
      <c r="BY877" s="173"/>
      <c r="BZ877" s="172"/>
      <c r="CE877" s="749" t="e">
        <f t="shared" si="1564"/>
        <v>#DIV/0!</v>
      </c>
    </row>
    <row r="878" spans="2:83" s="25" customFormat="1" ht="18.75" hidden="1" customHeight="1" x14ac:dyDescent="0.25">
      <c r="B878" s="228"/>
      <c r="C878" s="132" t="s">
        <v>139</v>
      </c>
      <c r="D878" s="117">
        <f>I878</f>
        <v>0</v>
      </c>
      <c r="E878" s="35"/>
      <c r="F878" s="35"/>
      <c r="G878" s="35"/>
      <c r="H878" s="35"/>
      <c r="I878" s="117"/>
      <c r="J878" s="117">
        <f>Q878</f>
        <v>0</v>
      </c>
      <c r="K878" s="117">
        <f>U878</f>
        <v>0</v>
      </c>
      <c r="L878" s="117"/>
      <c r="M878" s="35"/>
      <c r="N878" s="35"/>
      <c r="O878" s="35"/>
      <c r="P878" s="35"/>
      <c r="Q878" s="35"/>
      <c r="R878" s="35"/>
      <c r="S878" s="35"/>
      <c r="T878" s="35"/>
      <c r="U878" s="117"/>
      <c r="V878" s="89">
        <f t="shared" si="1656"/>
        <v>0</v>
      </c>
      <c r="W878" s="35"/>
      <c r="X878" s="35"/>
      <c r="Y878" s="35"/>
      <c r="Z878" s="89">
        <f t="shared" si="1657"/>
        <v>0</v>
      </c>
      <c r="AA878" s="89">
        <f t="shared" si="1651"/>
        <v>0</v>
      </c>
      <c r="AB878" s="89">
        <f t="shared" si="1652"/>
        <v>0</v>
      </c>
      <c r="AC878" s="89">
        <f t="shared" si="1653"/>
        <v>0</v>
      </c>
      <c r="AD878" s="19"/>
      <c r="AE878" s="512">
        <f>AO878</f>
        <v>0</v>
      </c>
      <c r="AF878" s="512"/>
      <c r="AG878" s="173"/>
      <c r="AH878" s="173"/>
      <c r="AI878" s="173"/>
      <c r="AJ878" s="173"/>
      <c r="AK878" s="173"/>
      <c r="AL878" s="173"/>
      <c r="AM878" s="173"/>
      <c r="AN878" s="173"/>
      <c r="AO878" s="172"/>
      <c r="AP878" s="117">
        <f t="shared" si="1658"/>
        <v>0</v>
      </c>
      <c r="AQ878" s="117"/>
      <c r="AR878" s="117">
        <f>BB878</f>
        <v>0</v>
      </c>
      <c r="AS878" s="117"/>
      <c r="AT878" s="173"/>
      <c r="AU878" s="173"/>
      <c r="AV878" s="173"/>
      <c r="AW878" s="173"/>
      <c r="AX878" s="173"/>
      <c r="AY878" s="173"/>
      <c r="AZ878" s="173"/>
      <c r="BA878" s="173"/>
      <c r="BB878" s="172"/>
      <c r="BC878" s="173">
        <f t="shared" si="1659"/>
        <v>0</v>
      </c>
      <c r="BD878" s="172">
        <f t="shared" si="1660"/>
        <v>0</v>
      </c>
      <c r="BE878" s="117">
        <f>BI878</f>
        <v>0</v>
      </c>
      <c r="BF878" s="173"/>
      <c r="BG878" s="173"/>
      <c r="BH878" s="173"/>
      <c r="BI878" s="172"/>
      <c r="BJ878" s="117">
        <f t="shared" si="1661"/>
        <v>0</v>
      </c>
      <c r="BK878" s="173"/>
      <c r="BL878" s="173"/>
      <c r="BM878" s="172"/>
      <c r="BN878" s="117">
        <f t="shared" si="1662"/>
        <v>0</v>
      </c>
      <c r="BO878" s="173">
        <f t="shared" si="1663"/>
        <v>0</v>
      </c>
      <c r="BP878" s="173"/>
      <c r="BQ878" s="173"/>
      <c r="BR878" s="173">
        <f t="shared" si="1654"/>
        <v>0</v>
      </c>
      <c r="BS878" s="172">
        <f t="shared" si="1655"/>
        <v>0</v>
      </c>
      <c r="BT878" s="117"/>
      <c r="BU878" s="117">
        <f>BZ878</f>
        <v>0</v>
      </c>
      <c r="BV878" s="173"/>
      <c r="BW878" s="173"/>
      <c r="BX878" s="173"/>
      <c r="BY878" s="173"/>
      <c r="BZ878" s="172"/>
      <c r="CE878" s="749" t="e">
        <f t="shared" si="1564"/>
        <v>#DIV/0!</v>
      </c>
    </row>
    <row r="879" spans="2:83" s="49" customFormat="1" ht="26.25" hidden="1" customHeight="1" x14ac:dyDescent="0.25">
      <c r="B879" s="228" t="s">
        <v>12</v>
      </c>
      <c r="C879" s="132" t="s">
        <v>144</v>
      </c>
      <c r="D879" s="115">
        <f>D880+D881</f>
        <v>0</v>
      </c>
      <c r="E879" s="41">
        <f>E880</f>
        <v>0</v>
      </c>
      <c r="F879" s="41"/>
      <c r="G879" s="41"/>
      <c r="H879" s="41"/>
      <c r="I879" s="115">
        <f>I880+I881</f>
        <v>0</v>
      </c>
      <c r="J879" s="115">
        <f>J880+J881</f>
        <v>0</v>
      </c>
      <c r="K879" s="115">
        <f>K880+K881</f>
        <v>0</v>
      </c>
      <c r="L879" s="115"/>
      <c r="M879" s="41">
        <f>M880</f>
        <v>0</v>
      </c>
      <c r="N879" s="41"/>
      <c r="O879" s="41"/>
      <c r="P879" s="41"/>
      <c r="Q879" s="41"/>
      <c r="R879" s="41"/>
      <c r="S879" s="41"/>
      <c r="T879" s="41"/>
      <c r="U879" s="115">
        <f>U880+U881</f>
        <v>0</v>
      </c>
      <c r="V879" s="89">
        <f t="shared" si="1656"/>
        <v>0</v>
      </c>
      <c r="W879" s="41"/>
      <c r="X879" s="41"/>
      <c r="Y879" s="41"/>
      <c r="Z879" s="89">
        <f t="shared" si="1657"/>
        <v>0</v>
      </c>
      <c r="AA879" s="89">
        <f t="shared" si="1651"/>
        <v>0</v>
      </c>
      <c r="AB879" s="89">
        <f t="shared" si="1652"/>
        <v>0</v>
      </c>
      <c r="AC879" s="89">
        <f t="shared" si="1653"/>
        <v>0</v>
      </c>
      <c r="AD879" s="19"/>
      <c r="AE879" s="510">
        <f>AE880+AE881</f>
        <v>0</v>
      </c>
      <c r="AF879" s="510"/>
      <c r="AG879" s="259">
        <f>AG880</f>
        <v>0</v>
      </c>
      <c r="AH879" s="259"/>
      <c r="AI879" s="259"/>
      <c r="AJ879" s="259"/>
      <c r="AK879" s="259"/>
      <c r="AL879" s="259"/>
      <c r="AM879" s="259"/>
      <c r="AN879" s="259"/>
      <c r="AO879" s="494">
        <f>AO880+AO881</f>
        <v>0</v>
      </c>
      <c r="AP879" s="115">
        <f t="shared" si="1658"/>
        <v>0</v>
      </c>
      <c r="AQ879" s="115"/>
      <c r="AR879" s="115">
        <f>AR880+AR881</f>
        <v>0</v>
      </c>
      <c r="AS879" s="115"/>
      <c r="AT879" s="259">
        <f>AT880</f>
        <v>0</v>
      </c>
      <c r="AU879" s="259"/>
      <c r="AV879" s="259"/>
      <c r="AW879" s="259"/>
      <c r="AX879" s="259"/>
      <c r="AY879" s="259"/>
      <c r="AZ879" s="259"/>
      <c r="BA879" s="259"/>
      <c r="BB879" s="448">
        <f>BB880+BB881</f>
        <v>0</v>
      </c>
      <c r="BC879" s="259">
        <f t="shared" si="1659"/>
        <v>0</v>
      </c>
      <c r="BD879" s="307">
        <f t="shared" si="1660"/>
        <v>0</v>
      </c>
      <c r="BE879" s="115">
        <f>BE880+BE881</f>
        <v>0</v>
      </c>
      <c r="BF879" s="259">
        <f>BF880</f>
        <v>0</v>
      </c>
      <c r="BG879" s="259"/>
      <c r="BH879" s="259"/>
      <c r="BI879" s="329">
        <f>BI880+BI881</f>
        <v>0</v>
      </c>
      <c r="BJ879" s="115">
        <f t="shared" si="1661"/>
        <v>0</v>
      </c>
      <c r="BK879" s="259"/>
      <c r="BL879" s="259"/>
      <c r="BM879" s="329"/>
      <c r="BN879" s="115">
        <f t="shared" si="1662"/>
        <v>0</v>
      </c>
      <c r="BO879" s="259">
        <f t="shared" si="1663"/>
        <v>0</v>
      </c>
      <c r="BP879" s="259"/>
      <c r="BQ879" s="259"/>
      <c r="BR879" s="259">
        <f t="shared" si="1654"/>
        <v>0</v>
      </c>
      <c r="BS879" s="329">
        <f t="shared" si="1655"/>
        <v>0</v>
      </c>
      <c r="BT879" s="115"/>
      <c r="BU879" s="115">
        <f>BU880+BU881</f>
        <v>0</v>
      </c>
      <c r="BV879" s="259">
        <f>BV880</f>
        <v>0</v>
      </c>
      <c r="BW879" s="259"/>
      <c r="BX879" s="259"/>
      <c r="BY879" s="259"/>
      <c r="BZ879" s="448">
        <f>BZ880+BZ881</f>
        <v>0</v>
      </c>
      <c r="CE879" s="749" t="e">
        <f t="shared" si="1564"/>
        <v>#DIV/0!</v>
      </c>
    </row>
    <row r="880" spans="2:83" s="25" customFormat="1" ht="15" hidden="1" customHeight="1" x14ac:dyDescent="0.25">
      <c r="B880" s="228"/>
      <c r="C880" s="139" t="s">
        <v>145</v>
      </c>
      <c r="D880" s="117">
        <f>E880+I880</f>
        <v>0</v>
      </c>
      <c r="E880" s="35"/>
      <c r="F880" s="35"/>
      <c r="G880" s="35"/>
      <c r="H880" s="35"/>
      <c r="I880" s="117"/>
      <c r="J880" s="117">
        <f>K880+Q880</f>
        <v>0</v>
      </c>
      <c r="K880" s="117">
        <f>M880+U880</f>
        <v>0</v>
      </c>
      <c r="L880" s="117"/>
      <c r="M880" s="35"/>
      <c r="N880" s="35"/>
      <c r="O880" s="35"/>
      <c r="P880" s="35"/>
      <c r="Q880" s="35"/>
      <c r="R880" s="35"/>
      <c r="S880" s="35"/>
      <c r="T880" s="35"/>
      <c r="U880" s="117"/>
      <c r="V880" s="89">
        <f t="shared" si="1656"/>
        <v>0</v>
      </c>
      <c r="W880" s="35"/>
      <c r="X880" s="35"/>
      <c r="Y880" s="35"/>
      <c r="Z880" s="89">
        <f t="shared" si="1657"/>
        <v>0</v>
      </c>
      <c r="AA880" s="89">
        <f t="shared" si="1651"/>
        <v>0</v>
      </c>
      <c r="AB880" s="89">
        <f t="shared" si="1652"/>
        <v>0</v>
      </c>
      <c r="AC880" s="89">
        <f t="shared" si="1653"/>
        <v>0</v>
      </c>
      <c r="AD880" s="19"/>
      <c r="AE880" s="512">
        <f>AG880+AO880</f>
        <v>0</v>
      </c>
      <c r="AF880" s="512"/>
      <c r="AG880" s="173"/>
      <c r="AH880" s="173"/>
      <c r="AI880" s="173"/>
      <c r="AJ880" s="173"/>
      <c r="AK880" s="173"/>
      <c r="AL880" s="173"/>
      <c r="AM880" s="173"/>
      <c r="AN880" s="173"/>
      <c r="AO880" s="172"/>
      <c r="AP880" s="117">
        <f t="shared" si="1658"/>
        <v>0</v>
      </c>
      <c r="AQ880" s="117"/>
      <c r="AR880" s="117">
        <f>AT880+BB880</f>
        <v>0</v>
      </c>
      <c r="AS880" s="117"/>
      <c r="AT880" s="173"/>
      <c r="AU880" s="173"/>
      <c r="AV880" s="173"/>
      <c r="AW880" s="173"/>
      <c r="AX880" s="173"/>
      <c r="AY880" s="173"/>
      <c r="AZ880" s="173"/>
      <c r="BA880" s="173"/>
      <c r="BB880" s="172"/>
      <c r="BC880" s="173">
        <f t="shared" si="1659"/>
        <v>0</v>
      </c>
      <c r="BD880" s="172">
        <f t="shared" si="1660"/>
        <v>0</v>
      </c>
      <c r="BE880" s="117">
        <f>BF880+BI880</f>
        <v>0</v>
      </c>
      <c r="BF880" s="173"/>
      <c r="BG880" s="173"/>
      <c r="BH880" s="173"/>
      <c r="BI880" s="172"/>
      <c r="BJ880" s="117">
        <f t="shared" si="1661"/>
        <v>0</v>
      </c>
      <c r="BK880" s="173"/>
      <c r="BL880" s="173"/>
      <c r="BM880" s="172"/>
      <c r="BN880" s="117">
        <f t="shared" si="1662"/>
        <v>0</v>
      </c>
      <c r="BO880" s="173">
        <f t="shared" si="1663"/>
        <v>0</v>
      </c>
      <c r="BP880" s="173"/>
      <c r="BQ880" s="173"/>
      <c r="BR880" s="173">
        <f t="shared" si="1654"/>
        <v>0</v>
      </c>
      <c r="BS880" s="172">
        <f t="shared" si="1655"/>
        <v>0</v>
      </c>
      <c r="BT880" s="117"/>
      <c r="BU880" s="117">
        <f>BV880+BZ880</f>
        <v>0</v>
      </c>
      <c r="BV880" s="173"/>
      <c r="BW880" s="173"/>
      <c r="BX880" s="173"/>
      <c r="BY880" s="173"/>
      <c r="BZ880" s="172"/>
      <c r="CE880" s="749" t="e">
        <f t="shared" si="1564"/>
        <v>#DIV/0!</v>
      </c>
    </row>
    <row r="881" spans="1:83" s="25" customFormat="1" ht="15" hidden="1" customHeight="1" x14ac:dyDescent="0.25">
      <c r="B881" s="228"/>
      <c r="C881" s="132" t="s">
        <v>146</v>
      </c>
      <c r="D881" s="117">
        <f>I881</f>
        <v>0</v>
      </c>
      <c r="E881" s="35"/>
      <c r="F881" s="35"/>
      <c r="G881" s="35"/>
      <c r="H881" s="35"/>
      <c r="I881" s="117"/>
      <c r="J881" s="117">
        <f>Q881</f>
        <v>0</v>
      </c>
      <c r="K881" s="117">
        <f>U881</f>
        <v>0</v>
      </c>
      <c r="L881" s="117"/>
      <c r="M881" s="35"/>
      <c r="N881" s="35"/>
      <c r="O881" s="35"/>
      <c r="P881" s="35"/>
      <c r="Q881" s="35"/>
      <c r="R881" s="35"/>
      <c r="S881" s="35"/>
      <c r="T881" s="35"/>
      <c r="U881" s="117"/>
      <c r="V881" s="89">
        <f t="shared" si="1656"/>
        <v>0</v>
      </c>
      <c r="W881" s="35"/>
      <c r="X881" s="35"/>
      <c r="Y881" s="35"/>
      <c r="Z881" s="89">
        <f t="shared" si="1657"/>
        <v>0</v>
      </c>
      <c r="AA881" s="89">
        <f t="shared" si="1651"/>
        <v>0</v>
      </c>
      <c r="AB881" s="89">
        <f t="shared" si="1652"/>
        <v>0</v>
      </c>
      <c r="AC881" s="89">
        <f t="shared" si="1653"/>
        <v>0</v>
      </c>
      <c r="AD881" s="19"/>
      <c r="AE881" s="512">
        <f>AO881</f>
        <v>0</v>
      </c>
      <c r="AF881" s="512"/>
      <c r="AG881" s="173"/>
      <c r="AH881" s="173"/>
      <c r="AI881" s="173"/>
      <c r="AJ881" s="173"/>
      <c r="AK881" s="173"/>
      <c r="AL881" s="173"/>
      <c r="AM881" s="173"/>
      <c r="AN881" s="173"/>
      <c r="AO881" s="172"/>
      <c r="AP881" s="117">
        <f t="shared" si="1658"/>
        <v>0</v>
      </c>
      <c r="AQ881" s="117"/>
      <c r="AR881" s="117">
        <f>BB881</f>
        <v>0</v>
      </c>
      <c r="AS881" s="117"/>
      <c r="AT881" s="173"/>
      <c r="AU881" s="173"/>
      <c r="AV881" s="173"/>
      <c r="AW881" s="173"/>
      <c r="AX881" s="173"/>
      <c r="AY881" s="173"/>
      <c r="AZ881" s="173"/>
      <c r="BA881" s="173"/>
      <c r="BB881" s="172"/>
      <c r="BC881" s="173">
        <f t="shared" si="1659"/>
        <v>0</v>
      </c>
      <c r="BD881" s="172">
        <f t="shared" si="1660"/>
        <v>0</v>
      </c>
      <c r="BE881" s="117">
        <f>BI881</f>
        <v>0</v>
      </c>
      <c r="BF881" s="173"/>
      <c r="BG881" s="173"/>
      <c r="BH881" s="173"/>
      <c r="BI881" s="172"/>
      <c r="BJ881" s="117">
        <f t="shared" si="1661"/>
        <v>0</v>
      </c>
      <c r="BK881" s="173"/>
      <c r="BL881" s="173"/>
      <c r="BM881" s="172"/>
      <c r="BN881" s="117">
        <f t="shared" si="1662"/>
        <v>0</v>
      </c>
      <c r="BO881" s="173">
        <f t="shared" si="1663"/>
        <v>0</v>
      </c>
      <c r="BP881" s="173"/>
      <c r="BQ881" s="173"/>
      <c r="BR881" s="173">
        <f t="shared" si="1654"/>
        <v>0</v>
      </c>
      <c r="BS881" s="172">
        <f t="shared" si="1655"/>
        <v>0</v>
      </c>
      <c r="BT881" s="117"/>
      <c r="BU881" s="117">
        <f>BZ881</f>
        <v>0</v>
      </c>
      <c r="BV881" s="173"/>
      <c r="BW881" s="173"/>
      <c r="BX881" s="173"/>
      <c r="BY881" s="173"/>
      <c r="BZ881" s="172"/>
      <c r="CE881" s="749" t="e">
        <f t="shared" si="1564"/>
        <v>#DIV/0!</v>
      </c>
    </row>
    <row r="882" spans="1:83" s="25" customFormat="1" ht="89.25" hidden="1" customHeight="1" x14ac:dyDescent="0.25">
      <c r="B882" s="153" t="s">
        <v>34</v>
      </c>
      <c r="C882" s="114" t="s">
        <v>147</v>
      </c>
      <c r="D882" s="117"/>
      <c r="E882" s="35"/>
      <c r="F882" s="35"/>
      <c r="G882" s="35"/>
      <c r="H882" s="35"/>
      <c r="I882" s="117">
        <v>0</v>
      </c>
      <c r="J882" s="117"/>
      <c r="K882" s="117"/>
      <c r="L882" s="117"/>
      <c r="M882" s="35"/>
      <c r="N882" s="35"/>
      <c r="O882" s="35"/>
      <c r="P882" s="35"/>
      <c r="Q882" s="35"/>
      <c r="R882" s="35"/>
      <c r="S882" s="35"/>
      <c r="T882" s="35"/>
      <c r="U882" s="117">
        <v>0</v>
      </c>
      <c r="V882" s="89">
        <f t="shared" si="1656"/>
        <v>0</v>
      </c>
      <c r="W882" s="35"/>
      <c r="X882" s="35"/>
      <c r="Y882" s="35"/>
      <c r="Z882" s="89">
        <f t="shared" si="1657"/>
        <v>0</v>
      </c>
      <c r="AA882" s="89">
        <f t="shared" si="1651"/>
        <v>0</v>
      </c>
      <c r="AB882" s="89">
        <f t="shared" si="1652"/>
        <v>0</v>
      </c>
      <c r="AC882" s="89">
        <f t="shared" si="1653"/>
        <v>0</v>
      </c>
      <c r="AD882" s="19"/>
      <c r="AE882" s="512"/>
      <c r="AF882" s="512"/>
      <c r="AG882" s="173"/>
      <c r="AH882" s="173"/>
      <c r="AI882" s="173"/>
      <c r="AJ882" s="173"/>
      <c r="AK882" s="173"/>
      <c r="AL882" s="173"/>
      <c r="AM882" s="173"/>
      <c r="AN882" s="173"/>
      <c r="AO882" s="172">
        <v>0</v>
      </c>
      <c r="AP882" s="117">
        <f t="shared" si="1658"/>
        <v>0</v>
      </c>
      <c r="AQ882" s="117"/>
      <c r="AR882" s="117"/>
      <c r="AS882" s="117"/>
      <c r="AT882" s="173"/>
      <c r="AU882" s="173"/>
      <c r="AV882" s="173"/>
      <c r="AW882" s="173"/>
      <c r="AX882" s="173"/>
      <c r="AY882" s="173"/>
      <c r="AZ882" s="173"/>
      <c r="BA882" s="173"/>
      <c r="BB882" s="172">
        <v>0</v>
      </c>
      <c r="BC882" s="173">
        <f t="shared" si="1659"/>
        <v>0</v>
      </c>
      <c r="BD882" s="172">
        <f t="shared" si="1660"/>
        <v>0</v>
      </c>
      <c r="BE882" s="117"/>
      <c r="BF882" s="173"/>
      <c r="BG882" s="173"/>
      <c r="BH882" s="173"/>
      <c r="BI882" s="172">
        <v>0</v>
      </c>
      <c r="BJ882" s="117">
        <f t="shared" si="1661"/>
        <v>0</v>
      </c>
      <c r="BK882" s="173"/>
      <c r="BL882" s="173"/>
      <c r="BM882" s="172"/>
      <c r="BN882" s="117">
        <f t="shared" si="1662"/>
        <v>0</v>
      </c>
      <c r="BO882" s="173">
        <f t="shared" si="1663"/>
        <v>0</v>
      </c>
      <c r="BP882" s="173"/>
      <c r="BQ882" s="173"/>
      <c r="BR882" s="173">
        <f t="shared" si="1654"/>
        <v>0</v>
      </c>
      <c r="BS882" s="172">
        <f t="shared" si="1655"/>
        <v>0</v>
      </c>
      <c r="BT882" s="117"/>
      <c r="BU882" s="117"/>
      <c r="BV882" s="173"/>
      <c r="BW882" s="173"/>
      <c r="BX882" s="173"/>
      <c r="BY882" s="173"/>
      <c r="BZ882" s="172">
        <v>0</v>
      </c>
      <c r="CE882" s="749" t="e">
        <f t="shared" si="1564"/>
        <v>#DIV/0!</v>
      </c>
    </row>
    <row r="883" spans="1:83" s="25" customFormat="1" ht="200.25" hidden="1" customHeight="1" x14ac:dyDescent="0.25">
      <c r="A883" s="25">
        <v>0</v>
      </c>
      <c r="B883" s="153" t="s">
        <v>148</v>
      </c>
      <c r="C883" s="120" t="s">
        <v>149</v>
      </c>
      <c r="D883" s="117">
        <f>E883+I883</f>
        <v>0</v>
      </c>
      <c r="E883" s="35">
        <v>0</v>
      </c>
      <c r="F883" s="35"/>
      <c r="G883" s="35"/>
      <c r="H883" s="35"/>
      <c r="I883" s="117">
        <v>0</v>
      </c>
      <c r="J883" s="117">
        <f>K883+Q883</f>
        <v>0</v>
      </c>
      <c r="K883" s="117">
        <f>M883+U883</f>
        <v>0</v>
      </c>
      <c r="L883" s="117"/>
      <c r="M883" s="35">
        <v>0</v>
      </c>
      <c r="N883" s="35"/>
      <c r="O883" s="35"/>
      <c r="P883" s="35"/>
      <c r="Q883" s="35"/>
      <c r="R883" s="35"/>
      <c r="S883" s="35"/>
      <c r="T883" s="35"/>
      <c r="U883" s="117">
        <v>0</v>
      </c>
      <c r="V883" s="89">
        <f t="shared" si="1656"/>
        <v>0</v>
      </c>
      <c r="W883" s="35"/>
      <c r="X883" s="35"/>
      <c r="Y883" s="35"/>
      <c r="Z883" s="89">
        <f t="shared" si="1657"/>
        <v>0</v>
      </c>
      <c r="AA883" s="89">
        <f t="shared" si="1651"/>
        <v>0</v>
      </c>
      <c r="AB883" s="89">
        <f t="shared" si="1652"/>
        <v>0</v>
      </c>
      <c r="AC883" s="89">
        <f t="shared" si="1653"/>
        <v>0</v>
      </c>
      <c r="AD883" s="19"/>
      <c r="AE883" s="512">
        <f>AG883+AO883</f>
        <v>0</v>
      </c>
      <c r="AF883" s="512"/>
      <c r="AG883" s="173">
        <v>0</v>
      </c>
      <c r="AH883" s="173"/>
      <c r="AI883" s="173"/>
      <c r="AJ883" s="173"/>
      <c r="AK883" s="173"/>
      <c r="AL883" s="173"/>
      <c r="AM883" s="173"/>
      <c r="AN883" s="173"/>
      <c r="AO883" s="172">
        <v>0</v>
      </c>
      <c r="AP883" s="117">
        <f t="shared" si="1658"/>
        <v>0</v>
      </c>
      <c r="AQ883" s="117"/>
      <c r="AR883" s="117">
        <f>AT883+BB883</f>
        <v>0</v>
      </c>
      <c r="AS883" s="117"/>
      <c r="AT883" s="173">
        <v>0</v>
      </c>
      <c r="AU883" s="173"/>
      <c r="AV883" s="173"/>
      <c r="AW883" s="173"/>
      <c r="AX883" s="173"/>
      <c r="AY883" s="173"/>
      <c r="AZ883" s="173"/>
      <c r="BA883" s="173"/>
      <c r="BB883" s="172">
        <v>0</v>
      </c>
      <c r="BC883" s="173">
        <f t="shared" si="1659"/>
        <v>0</v>
      </c>
      <c r="BD883" s="172">
        <f t="shared" si="1660"/>
        <v>0</v>
      </c>
      <c r="BE883" s="117">
        <f>BF883+BI883</f>
        <v>0</v>
      </c>
      <c r="BF883" s="173">
        <v>0</v>
      </c>
      <c r="BG883" s="173"/>
      <c r="BH883" s="173"/>
      <c r="BI883" s="172">
        <v>0</v>
      </c>
      <c r="BJ883" s="117">
        <f t="shared" si="1661"/>
        <v>0</v>
      </c>
      <c r="BK883" s="173"/>
      <c r="BL883" s="173"/>
      <c r="BM883" s="172"/>
      <c r="BN883" s="117">
        <f t="shared" si="1662"/>
        <v>0</v>
      </c>
      <c r="BO883" s="173">
        <f t="shared" si="1663"/>
        <v>0</v>
      </c>
      <c r="BP883" s="173"/>
      <c r="BQ883" s="173"/>
      <c r="BR883" s="173">
        <f t="shared" si="1654"/>
        <v>0</v>
      </c>
      <c r="BS883" s="172">
        <f t="shared" si="1655"/>
        <v>0</v>
      </c>
      <c r="BT883" s="117"/>
      <c r="BU883" s="117">
        <f>BV883+BZ883</f>
        <v>0</v>
      </c>
      <c r="BV883" s="173">
        <v>0</v>
      </c>
      <c r="BW883" s="173"/>
      <c r="BX883" s="173"/>
      <c r="BY883" s="173"/>
      <c r="BZ883" s="172">
        <v>0</v>
      </c>
      <c r="CE883" s="749" t="e">
        <f t="shared" si="1564"/>
        <v>#DIV/0!</v>
      </c>
    </row>
    <row r="884" spans="1:83" s="25" customFormat="1" ht="102.75" hidden="1" customHeight="1" x14ac:dyDescent="0.25">
      <c r="B884" s="153" t="s">
        <v>63</v>
      </c>
      <c r="C884" s="114" t="s">
        <v>150</v>
      </c>
      <c r="D884" s="117">
        <f>E884+I884</f>
        <v>0</v>
      </c>
      <c r="E884" s="35"/>
      <c r="F884" s="35"/>
      <c r="G884" s="35"/>
      <c r="H884" s="35"/>
      <c r="I884" s="117">
        <v>0</v>
      </c>
      <c r="J884" s="117">
        <f>K884+Q884</f>
        <v>0</v>
      </c>
      <c r="K884" s="117">
        <f>M884+U884</f>
        <v>0</v>
      </c>
      <c r="L884" s="117"/>
      <c r="M884" s="35"/>
      <c r="N884" s="35"/>
      <c r="O884" s="35"/>
      <c r="P884" s="35"/>
      <c r="Q884" s="35"/>
      <c r="R884" s="35"/>
      <c r="S884" s="35"/>
      <c r="T884" s="35"/>
      <c r="U884" s="117">
        <v>0</v>
      </c>
      <c r="V884" s="89">
        <f t="shared" si="1656"/>
        <v>0</v>
      </c>
      <c r="W884" s="35"/>
      <c r="X884" s="35"/>
      <c r="Y884" s="35"/>
      <c r="Z884" s="89">
        <f t="shared" si="1657"/>
        <v>0</v>
      </c>
      <c r="AA884" s="89">
        <f t="shared" si="1651"/>
        <v>0</v>
      </c>
      <c r="AB884" s="89">
        <f t="shared" si="1652"/>
        <v>0</v>
      </c>
      <c r="AC884" s="89">
        <f t="shared" si="1653"/>
        <v>0</v>
      </c>
      <c r="AD884" s="19"/>
      <c r="AE884" s="512">
        <f>AG884+AO884</f>
        <v>0</v>
      </c>
      <c r="AF884" s="512"/>
      <c r="AG884" s="173"/>
      <c r="AH884" s="173"/>
      <c r="AI884" s="173"/>
      <c r="AJ884" s="173"/>
      <c r="AK884" s="173"/>
      <c r="AL884" s="173"/>
      <c r="AM884" s="173"/>
      <c r="AN884" s="173"/>
      <c r="AO884" s="172">
        <v>0</v>
      </c>
      <c r="AP884" s="117">
        <f t="shared" si="1658"/>
        <v>0</v>
      </c>
      <c r="AQ884" s="117"/>
      <c r="AR884" s="117">
        <f>AT884+BB884</f>
        <v>0</v>
      </c>
      <c r="AS884" s="117"/>
      <c r="AT884" s="173"/>
      <c r="AU884" s="173"/>
      <c r="AV884" s="173"/>
      <c r="AW884" s="173"/>
      <c r="AX884" s="173"/>
      <c r="AY884" s="173"/>
      <c r="AZ884" s="173"/>
      <c r="BA884" s="173"/>
      <c r="BB884" s="172">
        <v>0</v>
      </c>
      <c r="BC884" s="173">
        <f t="shared" si="1659"/>
        <v>0</v>
      </c>
      <c r="BD884" s="172">
        <f t="shared" si="1660"/>
        <v>0</v>
      </c>
      <c r="BE884" s="117">
        <f>BF884+BI884</f>
        <v>0</v>
      </c>
      <c r="BF884" s="173"/>
      <c r="BG884" s="173"/>
      <c r="BH884" s="173"/>
      <c r="BI884" s="172">
        <v>0</v>
      </c>
      <c r="BJ884" s="117">
        <f t="shared" si="1661"/>
        <v>0</v>
      </c>
      <c r="BK884" s="173"/>
      <c r="BL884" s="173"/>
      <c r="BM884" s="172"/>
      <c r="BN884" s="117">
        <f t="shared" si="1662"/>
        <v>0</v>
      </c>
      <c r="BO884" s="173">
        <f t="shared" si="1663"/>
        <v>0</v>
      </c>
      <c r="BP884" s="173"/>
      <c r="BQ884" s="173"/>
      <c r="BR884" s="173">
        <f t="shared" si="1654"/>
        <v>0</v>
      </c>
      <c r="BS884" s="172">
        <f t="shared" si="1655"/>
        <v>0</v>
      </c>
      <c r="BT884" s="117"/>
      <c r="BU884" s="117">
        <f>BV884+BZ884</f>
        <v>0</v>
      </c>
      <c r="BV884" s="173"/>
      <c r="BW884" s="173"/>
      <c r="BX884" s="173"/>
      <c r="BY884" s="173"/>
      <c r="BZ884" s="172">
        <v>0</v>
      </c>
      <c r="CE884" s="749" t="e">
        <f t="shared" si="1564"/>
        <v>#DIV/0!</v>
      </c>
    </row>
    <row r="885" spans="1:83" s="25" customFormat="1" ht="54" hidden="1" customHeight="1" x14ac:dyDescent="0.25">
      <c r="B885" s="153" t="s">
        <v>151</v>
      </c>
      <c r="C885" s="120" t="s">
        <v>152</v>
      </c>
      <c r="D885" s="117">
        <f>E885+I885</f>
        <v>0</v>
      </c>
      <c r="E885" s="35"/>
      <c r="F885" s="35"/>
      <c r="G885" s="35"/>
      <c r="H885" s="35"/>
      <c r="I885" s="117">
        <v>0</v>
      </c>
      <c r="J885" s="117">
        <f>K885+Q885</f>
        <v>0</v>
      </c>
      <c r="K885" s="117">
        <f>M885+U885</f>
        <v>0</v>
      </c>
      <c r="L885" s="117"/>
      <c r="M885" s="35"/>
      <c r="N885" s="35"/>
      <c r="O885" s="35"/>
      <c r="P885" s="35"/>
      <c r="Q885" s="35"/>
      <c r="R885" s="35"/>
      <c r="S885" s="35"/>
      <c r="T885" s="35"/>
      <c r="U885" s="117">
        <v>0</v>
      </c>
      <c r="V885" s="89">
        <f t="shared" si="1656"/>
        <v>0</v>
      </c>
      <c r="W885" s="35"/>
      <c r="X885" s="35"/>
      <c r="Y885" s="35"/>
      <c r="Z885" s="89">
        <f t="shared" si="1657"/>
        <v>0</v>
      </c>
      <c r="AA885" s="89">
        <f t="shared" si="1651"/>
        <v>0</v>
      </c>
      <c r="AB885" s="89">
        <f t="shared" si="1652"/>
        <v>0</v>
      </c>
      <c r="AC885" s="89">
        <f t="shared" si="1653"/>
        <v>0</v>
      </c>
      <c r="AD885" s="19"/>
      <c r="AE885" s="512">
        <f>AG885+AO885</f>
        <v>0</v>
      </c>
      <c r="AF885" s="512"/>
      <c r="AG885" s="173"/>
      <c r="AH885" s="173"/>
      <c r="AI885" s="173"/>
      <c r="AJ885" s="173"/>
      <c r="AK885" s="173"/>
      <c r="AL885" s="173"/>
      <c r="AM885" s="173"/>
      <c r="AN885" s="173"/>
      <c r="AO885" s="172">
        <v>0</v>
      </c>
      <c r="AP885" s="117">
        <f t="shared" si="1658"/>
        <v>0</v>
      </c>
      <c r="AQ885" s="117"/>
      <c r="AR885" s="117">
        <f>AT885+BB885</f>
        <v>0</v>
      </c>
      <c r="AS885" s="117"/>
      <c r="AT885" s="173"/>
      <c r="AU885" s="173"/>
      <c r="AV885" s="173"/>
      <c r="AW885" s="173"/>
      <c r="AX885" s="173"/>
      <c r="AY885" s="173"/>
      <c r="AZ885" s="173"/>
      <c r="BA885" s="173"/>
      <c r="BB885" s="172">
        <v>0</v>
      </c>
      <c r="BC885" s="173">
        <f t="shared" si="1659"/>
        <v>0</v>
      </c>
      <c r="BD885" s="172">
        <f t="shared" si="1660"/>
        <v>0</v>
      </c>
      <c r="BE885" s="117">
        <f>BF885+BI885</f>
        <v>0</v>
      </c>
      <c r="BF885" s="173"/>
      <c r="BG885" s="173"/>
      <c r="BH885" s="173"/>
      <c r="BI885" s="172">
        <v>0</v>
      </c>
      <c r="BJ885" s="117">
        <f t="shared" si="1661"/>
        <v>0</v>
      </c>
      <c r="BK885" s="173"/>
      <c r="BL885" s="173"/>
      <c r="BM885" s="172"/>
      <c r="BN885" s="117">
        <f t="shared" si="1662"/>
        <v>0</v>
      </c>
      <c r="BO885" s="173">
        <f t="shared" si="1663"/>
        <v>0</v>
      </c>
      <c r="BP885" s="173"/>
      <c r="BQ885" s="173"/>
      <c r="BR885" s="173">
        <f t="shared" si="1654"/>
        <v>0</v>
      </c>
      <c r="BS885" s="172">
        <f t="shared" si="1655"/>
        <v>0</v>
      </c>
      <c r="BT885" s="117"/>
      <c r="BU885" s="117">
        <f>BV885+BZ885</f>
        <v>0</v>
      </c>
      <c r="BV885" s="173"/>
      <c r="BW885" s="173"/>
      <c r="BX885" s="173"/>
      <c r="BY885" s="173"/>
      <c r="BZ885" s="172">
        <v>0</v>
      </c>
      <c r="CE885" s="749" t="e">
        <f t="shared" si="1564"/>
        <v>#DIV/0!</v>
      </c>
    </row>
    <row r="886" spans="1:83" s="25" customFormat="1" ht="118.5" hidden="1" customHeight="1" x14ac:dyDescent="0.25">
      <c r="B886" s="229"/>
      <c r="C886" s="114" t="s">
        <v>153</v>
      </c>
      <c r="D886" s="117">
        <f>E886+I886</f>
        <v>0</v>
      </c>
      <c r="E886" s="35"/>
      <c r="F886" s="35"/>
      <c r="G886" s="35"/>
      <c r="H886" s="35"/>
      <c r="I886" s="117">
        <v>0</v>
      </c>
      <c r="J886" s="117">
        <f>K886+Q886</f>
        <v>0</v>
      </c>
      <c r="K886" s="117">
        <f>M886+U886</f>
        <v>0</v>
      </c>
      <c r="L886" s="117"/>
      <c r="M886" s="35"/>
      <c r="N886" s="35"/>
      <c r="O886" s="35"/>
      <c r="P886" s="35"/>
      <c r="Q886" s="35"/>
      <c r="R886" s="35"/>
      <c r="S886" s="35"/>
      <c r="T886" s="35"/>
      <c r="U886" s="117">
        <v>0</v>
      </c>
      <c r="V886" s="89">
        <f t="shared" si="1656"/>
        <v>0</v>
      </c>
      <c r="W886" s="35"/>
      <c r="X886" s="35"/>
      <c r="Y886" s="35"/>
      <c r="Z886" s="89">
        <f t="shared" si="1657"/>
        <v>0</v>
      </c>
      <c r="AA886" s="89">
        <f t="shared" si="1651"/>
        <v>0</v>
      </c>
      <c r="AB886" s="89">
        <f t="shared" si="1652"/>
        <v>0</v>
      </c>
      <c r="AC886" s="89">
        <f t="shared" si="1653"/>
        <v>0</v>
      </c>
      <c r="AD886" s="19"/>
      <c r="AE886" s="512">
        <f>AG886+AO886</f>
        <v>0</v>
      </c>
      <c r="AF886" s="512"/>
      <c r="AG886" s="173"/>
      <c r="AH886" s="173"/>
      <c r="AI886" s="173"/>
      <c r="AJ886" s="173"/>
      <c r="AK886" s="173"/>
      <c r="AL886" s="173"/>
      <c r="AM886" s="173"/>
      <c r="AN886" s="173"/>
      <c r="AO886" s="172">
        <v>0</v>
      </c>
      <c r="AP886" s="117">
        <f t="shared" si="1658"/>
        <v>0</v>
      </c>
      <c r="AQ886" s="117"/>
      <c r="AR886" s="117">
        <f>AT886+BB886</f>
        <v>0</v>
      </c>
      <c r="AS886" s="117"/>
      <c r="AT886" s="173"/>
      <c r="AU886" s="173"/>
      <c r="AV886" s="173"/>
      <c r="AW886" s="173"/>
      <c r="AX886" s="173"/>
      <c r="AY886" s="173"/>
      <c r="AZ886" s="173"/>
      <c r="BA886" s="173"/>
      <c r="BB886" s="172">
        <v>0</v>
      </c>
      <c r="BC886" s="173">
        <f t="shared" si="1659"/>
        <v>0</v>
      </c>
      <c r="BD886" s="172">
        <f t="shared" si="1660"/>
        <v>0</v>
      </c>
      <c r="BE886" s="117">
        <f>BF886+BI886</f>
        <v>0</v>
      </c>
      <c r="BF886" s="173"/>
      <c r="BG886" s="173"/>
      <c r="BH886" s="173"/>
      <c r="BI886" s="172">
        <v>0</v>
      </c>
      <c r="BJ886" s="117">
        <f t="shared" si="1661"/>
        <v>0</v>
      </c>
      <c r="BK886" s="173"/>
      <c r="BL886" s="173"/>
      <c r="BM886" s="172"/>
      <c r="BN886" s="117">
        <f t="shared" si="1662"/>
        <v>0</v>
      </c>
      <c r="BO886" s="173">
        <f t="shared" si="1663"/>
        <v>0</v>
      </c>
      <c r="BP886" s="173"/>
      <c r="BQ886" s="173"/>
      <c r="BR886" s="173">
        <f t="shared" si="1654"/>
        <v>0</v>
      </c>
      <c r="BS886" s="172">
        <f t="shared" si="1655"/>
        <v>0</v>
      </c>
      <c r="BT886" s="117"/>
      <c r="BU886" s="117">
        <f>BV886+BZ886</f>
        <v>0</v>
      </c>
      <c r="BV886" s="173"/>
      <c r="BW886" s="173"/>
      <c r="BX886" s="173"/>
      <c r="BY886" s="173"/>
      <c r="BZ886" s="172">
        <v>0</v>
      </c>
      <c r="CE886" s="749" t="e">
        <f t="shared" si="1564"/>
        <v>#DIV/0!</v>
      </c>
    </row>
    <row r="887" spans="1:83" s="25" customFormat="1" ht="118.5" hidden="1" customHeight="1" x14ac:dyDescent="0.25">
      <c r="B887" s="229"/>
      <c r="C887" s="114" t="s">
        <v>150</v>
      </c>
      <c r="D887" s="117"/>
      <c r="E887" s="35"/>
      <c r="F887" s="35"/>
      <c r="G887" s="35"/>
      <c r="H887" s="35"/>
      <c r="I887" s="117"/>
      <c r="J887" s="117"/>
      <c r="K887" s="117"/>
      <c r="L887" s="117"/>
      <c r="M887" s="35"/>
      <c r="N887" s="35"/>
      <c r="O887" s="35"/>
      <c r="P887" s="35"/>
      <c r="Q887" s="35"/>
      <c r="R887" s="35"/>
      <c r="S887" s="35"/>
      <c r="T887" s="35"/>
      <c r="U887" s="117"/>
      <c r="V887" s="89"/>
      <c r="W887" s="35"/>
      <c r="X887" s="35"/>
      <c r="Y887" s="35"/>
      <c r="Z887" s="89"/>
      <c r="AA887" s="89"/>
      <c r="AB887" s="89"/>
      <c r="AC887" s="89"/>
      <c r="AD887" s="19"/>
      <c r="AE887" s="512"/>
      <c r="AF887" s="512"/>
      <c r="AG887" s="173"/>
      <c r="AH887" s="173"/>
      <c r="AI887" s="173"/>
      <c r="AJ887" s="173"/>
      <c r="AK887" s="173"/>
      <c r="AL887" s="173"/>
      <c r="AM887" s="173"/>
      <c r="AN887" s="173"/>
      <c r="AO887" s="172"/>
      <c r="AP887" s="117"/>
      <c r="AQ887" s="117"/>
      <c r="AR887" s="117"/>
      <c r="AS887" s="117"/>
      <c r="AT887" s="173"/>
      <c r="AU887" s="173"/>
      <c r="AV887" s="173"/>
      <c r="AW887" s="173"/>
      <c r="AX887" s="173"/>
      <c r="AY887" s="173"/>
      <c r="AZ887" s="173"/>
      <c r="BA887" s="173"/>
      <c r="BB887" s="172"/>
      <c r="BC887" s="173"/>
      <c r="BD887" s="172"/>
      <c r="BE887" s="117"/>
      <c r="BF887" s="173"/>
      <c r="BG887" s="173"/>
      <c r="BH887" s="173"/>
      <c r="BI887" s="172"/>
      <c r="BJ887" s="117"/>
      <c r="BK887" s="173"/>
      <c r="BL887" s="173"/>
      <c r="BM887" s="172"/>
      <c r="BN887" s="117"/>
      <c r="BO887" s="173"/>
      <c r="BP887" s="173"/>
      <c r="BQ887" s="173"/>
      <c r="BR887" s="173"/>
      <c r="BS887" s="172"/>
      <c r="BT887" s="117"/>
      <c r="BU887" s="117"/>
      <c r="BV887" s="173"/>
      <c r="BW887" s="173"/>
      <c r="BX887" s="173"/>
      <c r="BY887" s="173"/>
      <c r="BZ887" s="172"/>
      <c r="CE887" s="749" t="e">
        <f t="shared" si="1564"/>
        <v>#DIV/0!</v>
      </c>
    </row>
    <row r="888" spans="1:83" s="363" customFormat="1" ht="71.25" hidden="1" customHeight="1" x14ac:dyDescent="0.25">
      <c r="B888" s="413" t="s">
        <v>349</v>
      </c>
      <c r="C888" s="414" t="s">
        <v>356</v>
      </c>
      <c r="D888" s="375">
        <f>SUM(E888:I888)</f>
        <v>0</v>
      </c>
      <c r="E888" s="375">
        <f t="shared" ref="E888:H888" si="1664">E889+E890</f>
        <v>0</v>
      </c>
      <c r="F888" s="375"/>
      <c r="G888" s="375">
        <f>G890</f>
        <v>0</v>
      </c>
      <c r="H888" s="375">
        <f t="shared" si="1664"/>
        <v>0</v>
      </c>
      <c r="I888" s="375">
        <f>I889+I890</f>
        <v>0</v>
      </c>
      <c r="J888" s="375">
        <f>J889+J890</f>
        <v>0</v>
      </c>
      <c r="K888" s="375">
        <f>SUM(M888:U888)</f>
        <v>0</v>
      </c>
      <c r="L888" s="749" t="e">
        <f t="shared" ref="L888" si="1665">K888/D888</f>
        <v>#DIV/0!</v>
      </c>
      <c r="M888" s="375">
        <f t="shared" ref="M888" si="1666">M889+M890</f>
        <v>0</v>
      </c>
      <c r="N888" s="375"/>
      <c r="O888" s="375"/>
      <c r="P888" s="375"/>
      <c r="Q888" s="375">
        <f>Q890</f>
        <v>0</v>
      </c>
      <c r="R888" s="375"/>
      <c r="S888" s="375">
        <f t="shared" ref="S888" si="1667">S889+S890</f>
        <v>0</v>
      </c>
      <c r="T888" s="375"/>
      <c r="U888" s="375">
        <f>U889+U890</f>
        <v>0</v>
      </c>
      <c r="V888" s="375"/>
      <c r="W888" s="375"/>
      <c r="X888" s="375"/>
      <c r="Y888" s="375"/>
      <c r="Z888" s="375"/>
      <c r="AA888" s="375"/>
      <c r="AB888" s="375"/>
      <c r="AC888" s="375"/>
      <c r="AD888" s="375"/>
      <c r="AE888" s="375">
        <f>AG888+AM888+AO888</f>
        <v>0</v>
      </c>
      <c r="AF888" s="749" t="e">
        <f t="shared" ref="AF888" si="1668">AE888/D888</f>
        <v>#DIV/0!</v>
      </c>
      <c r="AG888" s="375"/>
      <c r="AH888" s="375"/>
      <c r="AI888" s="375"/>
      <c r="AJ888" s="375"/>
      <c r="AK888" s="375"/>
      <c r="AL888" s="375"/>
      <c r="AM888" s="375">
        <f t="shared" ref="AM888" si="1669">AM889+AM890</f>
        <v>0</v>
      </c>
      <c r="AN888" s="375"/>
      <c r="AO888" s="375">
        <f>AO918</f>
        <v>0</v>
      </c>
      <c r="AP888" s="375">
        <f>AP918</f>
        <v>0</v>
      </c>
      <c r="AQ888" s="375"/>
      <c r="AR888" s="375">
        <f>AT888+AZ888+BB888</f>
        <v>0</v>
      </c>
      <c r="AS888" s="749" t="e">
        <f t="shared" ref="AS888" si="1670">AR888/D888</f>
        <v>#DIV/0!</v>
      </c>
      <c r="AT888" s="375">
        <f t="shared" ref="AT888" si="1671">AT889+AT890</f>
        <v>0</v>
      </c>
      <c r="AU888" s="749"/>
      <c r="AV888" s="375"/>
      <c r="AW888" s="749"/>
      <c r="AX888" s="375"/>
      <c r="AY888" s="375"/>
      <c r="AZ888" s="375">
        <f t="shared" ref="AZ888" si="1672">AZ889+AZ890</f>
        <v>0</v>
      </c>
      <c r="BA888" s="749"/>
      <c r="BB888" s="375">
        <f>BB918</f>
        <v>0</v>
      </c>
      <c r="BC888" s="375"/>
      <c r="BD888" s="375"/>
      <c r="BE888" s="375">
        <f>BF888+BH888+BI888</f>
        <v>0</v>
      </c>
      <c r="BF888" s="375">
        <f t="shared" ref="BF888" si="1673">BF889+BF890</f>
        <v>0</v>
      </c>
      <c r="BG888" s="375"/>
      <c r="BH888" s="375">
        <f t="shared" ref="BH888" si="1674">BH889+BH890</f>
        <v>0</v>
      </c>
      <c r="BI888" s="375">
        <f>BI889+BI890</f>
        <v>0</v>
      </c>
      <c r="BJ888" s="375"/>
      <c r="BK888" s="375"/>
      <c r="BL888" s="375"/>
      <c r="BM888" s="375"/>
      <c r="BN888" s="375">
        <f>BS888</f>
        <v>35034</v>
      </c>
      <c r="BO888" s="375"/>
      <c r="BP888" s="375"/>
      <c r="BQ888" s="375"/>
      <c r="BR888" s="375"/>
      <c r="BS888" s="375">
        <f>BS889+BS890</f>
        <v>35034</v>
      </c>
      <c r="BT888" s="375">
        <f>BT918</f>
        <v>0</v>
      </c>
      <c r="BU888" s="375">
        <f>BV888+BY888+BZ888</f>
        <v>35034</v>
      </c>
      <c r="BV888" s="375">
        <f t="shared" ref="BV888" si="1675">BV889+BV890</f>
        <v>0</v>
      </c>
      <c r="BW888" s="375"/>
      <c r="BX888" s="375"/>
      <c r="BY888" s="375">
        <f t="shared" ref="BY888" si="1676">BY889+BY890</f>
        <v>0</v>
      </c>
      <c r="BZ888" s="375">
        <f>BZ889+BZ890</f>
        <v>35034</v>
      </c>
      <c r="CE888" s="749" t="e">
        <f t="shared" si="1564"/>
        <v>#DIV/0!</v>
      </c>
    </row>
    <row r="889" spans="1:83" s="23" customFormat="1" ht="43.5" hidden="1" customHeight="1" x14ac:dyDescent="0.25">
      <c r="B889" s="420"/>
      <c r="C889" s="476" t="s">
        <v>32</v>
      </c>
      <c r="D889" s="439">
        <f t="shared" ref="D889" si="1677">E889+H889+I889</f>
        <v>0</v>
      </c>
      <c r="E889" s="498">
        <f t="shared" ref="E889:H889" si="1678">E905</f>
        <v>0</v>
      </c>
      <c r="F889" s="543"/>
      <c r="G889" s="498">
        <f>G905</f>
        <v>0</v>
      </c>
      <c r="H889" s="498">
        <f t="shared" si="1678"/>
        <v>0</v>
      </c>
      <c r="I889" s="498">
        <f>I919</f>
        <v>0</v>
      </c>
      <c r="J889" s="439">
        <f>U889-I889</f>
        <v>0</v>
      </c>
      <c r="K889" s="621">
        <f t="shared" ref="K889" si="1679">M889+S889+U889</f>
        <v>0</v>
      </c>
      <c r="L889" s="734"/>
      <c r="M889" s="439">
        <f t="shared" ref="M889" si="1680">M905</f>
        <v>0</v>
      </c>
      <c r="N889" s="734"/>
      <c r="O889" s="555"/>
      <c r="P889" s="734"/>
      <c r="Q889" s="487">
        <f>Q905</f>
        <v>0</v>
      </c>
      <c r="R889" s="734"/>
      <c r="S889" s="439">
        <f t="shared" ref="S889" si="1681">S905</f>
        <v>0</v>
      </c>
      <c r="T889" s="734"/>
      <c r="U889" s="439">
        <f>U919</f>
        <v>0</v>
      </c>
      <c r="V889" s="439">
        <f t="shared" ref="V889" si="1682">W889+X889+Y889</f>
        <v>0</v>
      </c>
      <c r="W889" s="476">
        <f>W892</f>
        <v>0</v>
      </c>
      <c r="X889" s="476"/>
      <c r="Y889" s="476">
        <f>Y892</f>
        <v>0</v>
      </c>
      <c r="Z889" s="476">
        <f t="shared" ref="Z889" si="1683">AA889+AB889+AC889</f>
        <v>0</v>
      </c>
      <c r="AA889" s="439">
        <f>AA892</f>
        <v>0</v>
      </c>
      <c r="AB889" s="439">
        <f t="shared" ref="AB889:AC889" si="1684">AB892</f>
        <v>0</v>
      </c>
      <c r="AC889" s="439">
        <f t="shared" si="1684"/>
        <v>0</v>
      </c>
      <c r="AD889" s="734"/>
      <c r="AE889" s="587">
        <f t="shared" ref="AE889:AE890" si="1685">AG889+AM889+AO889</f>
        <v>0</v>
      </c>
      <c r="AF889" s="734"/>
      <c r="AG889" s="498"/>
      <c r="AH889" s="734"/>
      <c r="AI889" s="555"/>
      <c r="AJ889" s="734"/>
      <c r="AK889" s="498"/>
      <c r="AL889" s="734"/>
      <c r="AM889" s="498">
        <f t="shared" ref="AM889" si="1686">AM905</f>
        <v>0</v>
      </c>
      <c r="AN889" s="734"/>
      <c r="AO889" s="498">
        <f>AO919</f>
        <v>0</v>
      </c>
      <c r="AP889" s="439">
        <f>BB889-AO889</f>
        <v>0</v>
      </c>
      <c r="AQ889" s="734"/>
      <c r="AR889" s="621">
        <f t="shared" ref="AR889:AR890" si="1687">AT889+AZ889+BB889</f>
        <v>0</v>
      </c>
      <c r="AS889" s="734"/>
      <c r="AT889" s="439">
        <f t="shared" ref="AT889" si="1688">AT905</f>
        <v>0</v>
      </c>
      <c r="AU889" s="734"/>
      <c r="AV889" s="555"/>
      <c r="AW889" s="734"/>
      <c r="AX889" s="439"/>
      <c r="AY889" s="734"/>
      <c r="AZ889" s="439">
        <f t="shared" ref="AZ889" si="1689">AZ905</f>
        <v>0</v>
      </c>
      <c r="BA889" s="734"/>
      <c r="BB889" s="439">
        <f>AO889</f>
        <v>0</v>
      </c>
      <c r="BC889" s="439"/>
      <c r="BD889" s="439"/>
      <c r="BE889" s="449">
        <f t="shared" ref="BE889:BE890" si="1690">BF889+BH889+BI889</f>
        <v>0</v>
      </c>
      <c r="BF889" s="439">
        <f t="shared" ref="BF889:BH889" si="1691">BF905</f>
        <v>0</v>
      </c>
      <c r="BG889" s="439"/>
      <c r="BH889" s="439">
        <f t="shared" si="1691"/>
        <v>0</v>
      </c>
      <c r="BI889" s="439">
        <f>BI905</f>
        <v>0</v>
      </c>
      <c r="BJ889" s="439"/>
      <c r="BK889" s="439"/>
      <c r="BL889" s="439"/>
      <c r="BM889" s="439"/>
      <c r="BN889" s="439">
        <f>BS889</f>
        <v>19619</v>
      </c>
      <c r="BO889" s="439"/>
      <c r="BP889" s="555"/>
      <c r="BQ889" s="476"/>
      <c r="BR889" s="439"/>
      <c r="BS889" s="492">
        <f>BS919</f>
        <v>19619</v>
      </c>
      <c r="BT889" s="439">
        <v>0</v>
      </c>
      <c r="BU889" s="652">
        <f t="shared" ref="BU889:BU890" si="1692">BV889+BY889+BZ889</f>
        <v>19619</v>
      </c>
      <c r="BV889" s="608">
        <f t="shared" ref="BV889" si="1693">BV905</f>
        <v>0</v>
      </c>
      <c r="BW889" s="608"/>
      <c r="BX889" s="439"/>
      <c r="BY889" s="439">
        <f t="shared" ref="BY889" si="1694">BY905</f>
        <v>0</v>
      </c>
      <c r="BZ889" s="439">
        <f>BZ919</f>
        <v>19619</v>
      </c>
      <c r="CE889" s="749" t="e">
        <f t="shared" si="1564"/>
        <v>#DIV/0!</v>
      </c>
    </row>
    <row r="890" spans="1:83" s="147" customFormat="1" ht="56.25" hidden="1" customHeight="1" x14ac:dyDescent="0.25">
      <c r="B890" s="415"/>
      <c r="C890" s="477" t="s">
        <v>293</v>
      </c>
      <c r="D890" s="391">
        <f>SUM(E890:I890)</f>
        <v>0</v>
      </c>
      <c r="E890" s="500">
        <f>E898+E920</f>
        <v>0</v>
      </c>
      <c r="F890" s="542"/>
      <c r="G890" s="500">
        <f>G899+G913</f>
        <v>0</v>
      </c>
      <c r="H890" s="500">
        <f>H898+H920</f>
        <v>0</v>
      </c>
      <c r="I890" s="500">
        <f>I898+I920</f>
        <v>0</v>
      </c>
      <c r="J890" s="391">
        <f>J898+J920</f>
        <v>0</v>
      </c>
      <c r="K890" s="618">
        <f>SUM(M890:U890)</f>
        <v>0</v>
      </c>
      <c r="L890" s="734"/>
      <c r="M890" s="438">
        <f>M898+M920</f>
        <v>0</v>
      </c>
      <c r="N890" s="734"/>
      <c r="O890" s="557"/>
      <c r="P890" s="734"/>
      <c r="Q890" s="488">
        <f>Q899+Q913</f>
        <v>0</v>
      </c>
      <c r="R890" s="734"/>
      <c r="S890" s="438">
        <f t="shared" ref="S890:AC890" si="1695">S898+S920</f>
        <v>0</v>
      </c>
      <c r="T890" s="734"/>
      <c r="U890" s="438">
        <f t="shared" si="1695"/>
        <v>0</v>
      </c>
      <c r="V890" s="391">
        <f t="shared" si="1695"/>
        <v>0</v>
      </c>
      <c r="W890" s="477">
        <f t="shared" si="1695"/>
        <v>0</v>
      </c>
      <c r="X890" s="477">
        <f t="shared" si="1695"/>
        <v>0</v>
      </c>
      <c r="Y890" s="477">
        <f t="shared" si="1695"/>
        <v>0</v>
      </c>
      <c r="Z890" s="477" t="e">
        <f t="shared" si="1695"/>
        <v>#REF!</v>
      </c>
      <c r="AA890" s="391" t="e">
        <f t="shared" si="1695"/>
        <v>#REF!</v>
      </c>
      <c r="AB890" s="391">
        <f t="shared" si="1695"/>
        <v>0</v>
      </c>
      <c r="AC890" s="391">
        <f t="shared" si="1695"/>
        <v>0</v>
      </c>
      <c r="AD890" s="734"/>
      <c r="AE890" s="589">
        <f t="shared" si="1685"/>
        <v>0</v>
      </c>
      <c r="AF890" s="734"/>
      <c r="AG890" s="500"/>
      <c r="AH890" s="734"/>
      <c r="AI890" s="557"/>
      <c r="AJ890" s="734"/>
      <c r="AK890" s="500"/>
      <c r="AL890" s="734"/>
      <c r="AM890" s="500">
        <f t="shared" ref="AM890" si="1696">AM895+AM906</f>
        <v>0</v>
      </c>
      <c r="AN890" s="734"/>
      <c r="AO890" s="500">
        <f>AO898+AO920</f>
        <v>0</v>
      </c>
      <c r="AP890" s="438">
        <f>BB890-AO890</f>
        <v>0</v>
      </c>
      <c r="AQ890" s="734"/>
      <c r="AR890" s="618">
        <f t="shared" si="1687"/>
        <v>0</v>
      </c>
      <c r="AS890" s="734"/>
      <c r="AT890" s="438">
        <f t="shared" ref="AT890" si="1697">AT895+AT906</f>
        <v>0</v>
      </c>
      <c r="AU890" s="734"/>
      <c r="AV890" s="557"/>
      <c r="AW890" s="734"/>
      <c r="AX890" s="438"/>
      <c r="AY890" s="734"/>
      <c r="AZ890" s="438">
        <f t="shared" ref="AZ890" si="1698">AZ895+AZ906</f>
        <v>0</v>
      </c>
      <c r="BA890" s="734"/>
      <c r="BB890" s="438">
        <f>AO890</f>
        <v>0</v>
      </c>
      <c r="BC890" s="396"/>
      <c r="BD890" s="396"/>
      <c r="BE890" s="450">
        <f t="shared" si="1690"/>
        <v>0</v>
      </c>
      <c r="BF890" s="391">
        <f t="shared" ref="BF890:BH890" si="1699">BF895+BF906</f>
        <v>0</v>
      </c>
      <c r="BG890" s="391"/>
      <c r="BH890" s="391">
        <f t="shared" si="1699"/>
        <v>0</v>
      </c>
      <c r="BI890" s="391">
        <f>BI895+BI906</f>
        <v>0</v>
      </c>
      <c r="BJ890" s="396"/>
      <c r="BK890" s="396"/>
      <c r="BL890" s="396"/>
      <c r="BM890" s="396"/>
      <c r="BN890" s="396">
        <f>BS890</f>
        <v>15415</v>
      </c>
      <c r="BO890" s="396"/>
      <c r="BP890" s="554"/>
      <c r="BQ890" s="482"/>
      <c r="BR890" s="396"/>
      <c r="BS890" s="491">
        <f>BS898+BS920</f>
        <v>15415</v>
      </c>
      <c r="BT890" s="438">
        <f>BT898+BT920</f>
        <v>0</v>
      </c>
      <c r="BU890" s="651">
        <f t="shared" si="1692"/>
        <v>15415</v>
      </c>
      <c r="BV890" s="607">
        <f t="shared" ref="BV890" si="1700">BV895+BV906</f>
        <v>0</v>
      </c>
      <c r="BW890" s="607"/>
      <c r="BX890" s="438"/>
      <c r="BY890" s="438">
        <f t="shared" ref="BY890" si="1701">BY895+BY906</f>
        <v>0</v>
      </c>
      <c r="BZ890" s="438">
        <f>BZ898+BZ920</f>
        <v>15415</v>
      </c>
      <c r="CE890" s="749" t="e">
        <f t="shared" si="1564"/>
        <v>#DIV/0!</v>
      </c>
    </row>
    <row r="891" spans="1:83" s="376" customFormat="1" ht="201" hidden="1" customHeight="1" x14ac:dyDescent="0.25">
      <c r="B891" s="412">
        <v>1</v>
      </c>
      <c r="C891" s="417" t="s">
        <v>385</v>
      </c>
      <c r="D891" s="378">
        <f>E891+G891</f>
        <v>0</v>
      </c>
      <c r="E891" s="370">
        <f>E895</f>
        <v>0</v>
      </c>
      <c r="F891" s="370"/>
      <c r="G891" s="370">
        <f>G895</f>
        <v>0</v>
      </c>
      <c r="H891" s="373"/>
      <c r="I891" s="373"/>
      <c r="J891" s="378">
        <f>K891</f>
        <v>0</v>
      </c>
      <c r="K891" s="618">
        <f>M891+Q891</f>
        <v>0</v>
      </c>
      <c r="L891" s="734"/>
      <c r="M891" s="370">
        <f>M895</f>
        <v>0</v>
      </c>
      <c r="N891" s="751"/>
      <c r="O891" s="370"/>
      <c r="P891" s="751"/>
      <c r="Q891" s="370">
        <f>Q895</f>
        <v>0</v>
      </c>
      <c r="R891" s="751"/>
      <c r="S891" s="373"/>
      <c r="T891" s="762"/>
      <c r="U891" s="373"/>
      <c r="V891" s="370">
        <f t="shared" si="1656"/>
        <v>79865.937000000005</v>
      </c>
      <c r="W891" s="370">
        <f>W899</f>
        <v>79865.937000000005</v>
      </c>
      <c r="X891" s="373"/>
      <c r="Y891" s="373"/>
      <c r="Z891" s="370">
        <f t="shared" si="1657"/>
        <v>79865.937000000005</v>
      </c>
      <c r="AA891" s="370">
        <f>AA899</f>
        <v>79865.937000000005</v>
      </c>
      <c r="AB891" s="370">
        <f>H891</f>
        <v>0</v>
      </c>
      <c r="AC891" s="379">
        <f>I891</f>
        <v>0</v>
      </c>
      <c r="AD891" s="768"/>
      <c r="AE891" s="511">
        <f>AG891</f>
        <v>0</v>
      </c>
      <c r="AF891" s="264"/>
      <c r="AG891" s="370">
        <f>AG895</f>
        <v>0</v>
      </c>
      <c r="AH891" s="751"/>
      <c r="AI891" s="370"/>
      <c r="AJ891" s="751"/>
      <c r="AK891" s="370"/>
      <c r="AL891" s="751"/>
      <c r="AM891" s="373"/>
      <c r="AN891" s="762"/>
      <c r="AO891" s="373"/>
      <c r="AP891" s="378">
        <f t="shared" si="1658"/>
        <v>0</v>
      </c>
      <c r="AQ891" s="423"/>
      <c r="AR891" s="624">
        <f>AT891</f>
        <v>0</v>
      </c>
      <c r="AS891" s="734"/>
      <c r="AT891" s="112">
        <f>AT895</f>
        <v>0</v>
      </c>
      <c r="AU891" s="115"/>
      <c r="AV891" s="112"/>
      <c r="AW891" s="115"/>
      <c r="AX891" s="370"/>
      <c r="AY891" s="751"/>
      <c r="AZ891" s="373"/>
      <c r="BA891" s="762"/>
      <c r="BB891" s="373"/>
      <c r="BC891" s="373">
        <f t="shared" si="1659"/>
        <v>0</v>
      </c>
      <c r="BD891" s="373">
        <f t="shared" si="1660"/>
        <v>0</v>
      </c>
      <c r="BE891" s="453">
        <f>BF891</f>
        <v>0</v>
      </c>
      <c r="BF891" s="370">
        <f>BF895</f>
        <v>0</v>
      </c>
      <c r="BG891" s="370"/>
      <c r="BH891" s="373"/>
      <c r="BI891" s="373"/>
      <c r="BJ891" s="378">
        <f t="shared" ref="BJ891:BJ892" si="1702">BK891+BL891+BM891</f>
        <v>0</v>
      </c>
      <c r="BK891" s="370"/>
      <c r="BL891" s="373"/>
      <c r="BM891" s="373"/>
      <c r="BN891" s="378">
        <f t="shared" ref="BN891:BN892" si="1703">BO891+BR891+BS891</f>
        <v>0</v>
      </c>
      <c r="BO891" s="370">
        <f t="shared" ref="BO891:BO892" si="1704">BF891</f>
        <v>0</v>
      </c>
      <c r="BP891" s="370"/>
      <c r="BQ891" s="370"/>
      <c r="BR891" s="373">
        <f t="shared" ref="BR891:BR892" si="1705">BH891</f>
        <v>0</v>
      </c>
      <c r="BS891" s="373">
        <f t="shared" ref="BS891:BS892" si="1706">BI891</f>
        <v>0</v>
      </c>
      <c r="BT891" s="378"/>
      <c r="BU891" s="378">
        <f>BV891</f>
        <v>0</v>
      </c>
      <c r="BV891" s="378">
        <f>BV895</f>
        <v>0</v>
      </c>
      <c r="BW891" s="610"/>
      <c r="BX891" s="370"/>
      <c r="BY891" s="373"/>
      <c r="BZ891" s="373"/>
      <c r="CE891" s="749" t="e">
        <f t="shared" si="1564"/>
        <v>#DIV/0!</v>
      </c>
    </row>
    <row r="892" spans="1:83" s="37" customFormat="1" ht="75" hidden="1" customHeight="1" x14ac:dyDescent="0.25">
      <c r="B892" s="153"/>
      <c r="C892" s="120" t="s">
        <v>155</v>
      </c>
      <c r="D892" s="31"/>
      <c r="E892" s="35"/>
      <c r="F892" s="35"/>
      <c r="G892" s="35"/>
      <c r="H892" s="35"/>
      <c r="I892" s="35"/>
      <c r="J892" s="107">
        <f>K892</f>
        <v>0</v>
      </c>
      <c r="K892" s="31"/>
      <c r="L892" s="31"/>
      <c r="M892" s="35"/>
      <c r="N892" s="35"/>
      <c r="O892" s="35"/>
      <c r="P892" s="35"/>
      <c r="Q892" s="35"/>
      <c r="R892" s="35"/>
      <c r="S892" s="35"/>
      <c r="T892" s="35"/>
      <c r="U892" s="35"/>
      <c r="V892" s="89">
        <f t="shared" si="1656"/>
        <v>0</v>
      </c>
      <c r="W892" s="35"/>
      <c r="X892" s="35"/>
      <c r="Y892" s="35"/>
      <c r="Z892" s="89">
        <f t="shared" si="1657"/>
        <v>0</v>
      </c>
      <c r="AA892" s="89">
        <f>E892</f>
        <v>0</v>
      </c>
      <c r="AB892" s="89">
        <f>H892</f>
        <v>0</v>
      </c>
      <c r="AC892" s="89">
        <f>I892</f>
        <v>0</v>
      </c>
      <c r="AD892" s="19"/>
      <c r="AE892" s="295"/>
      <c r="AF892" s="29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1">
        <f t="shared" si="1658"/>
        <v>0</v>
      </c>
      <c r="AQ892" s="31"/>
      <c r="AR892" s="31"/>
      <c r="AS892" s="31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>
        <f t="shared" si="1659"/>
        <v>0</v>
      </c>
      <c r="BD892" s="35">
        <f t="shared" si="1660"/>
        <v>0</v>
      </c>
      <c r="BE892" s="31"/>
      <c r="BF892" s="35"/>
      <c r="BG892" s="35"/>
      <c r="BH892" s="35"/>
      <c r="BI892" s="35"/>
      <c r="BJ892" s="31">
        <f t="shared" si="1702"/>
        <v>0</v>
      </c>
      <c r="BK892" s="35"/>
      <c r="BL892" s="35"/>
      <c r="BM892" s="35"/>
      <c r="BN892" s="31">
        <f t="shared" si="1703"/>
        <v>0</v>
      </c>
      <c r="BO892" s="35">
        <f t="shared" si="1704"/>
        <v>0</v>
      </c>
      <c r="BP892" s="35"/>
      <c r="BQ892" s="35"/>
      <c r="BR892" s="35">
        <f t="shared" si="1705"/>
        <v>0</v>
      </c>
      <c r="BS892" s="35">
        <f t="shared" si="1706"/>
        <v>0</v>
      </c>
      <c r="BT892" s="31"/>
      <c r="BU892" s="31"/>
      <c r="BV892" s="31"/>
      <c r="BW892" s="31"/>
      <c r="BX892" s="35"/>
      <c r="BY892" s="35"/>
      <c r="BZ892" s="35"/>
      <c r="CE892" s="749" t="e">
        <f t="shared" si="1564"/>
        <v>#DIV/0!</v>
      </c>
    </row>
    <row r="893" spans="1:83" s="37" customFormat="1" ht="132.75" hidden="1" customHeight="1" x14ac:dyDescent="0.25">
      <c r="B893" s="153">
        <v>1</v>
      </c>
      <c r="C893" s="120" t="s">
        <v>326</v>
      </c>
      <c r="D893" s="31"/>
      <c r="E893" s="35"/>
      <c r="F893" s="35"/>
      <c r="G893" s="35"/>
      <c r="H893" s="35"/>
      <c r="I893" s="35"/>
      <c r="J893" s="107"/>
      <c r="K893" s="31"/>
      <c r="L893" s="31"/>
      <c r="M893" s="35"/>
      <c r="N893" s="35"/>
      <c r="O893" s="35"/>
      <c r="P893" s="35"/>
      <c r="Q893" s="35"/>
      <c r="R893" s="35"/>
      <c r="S893" s="35"/>
      <c r="T893" s="35"/>
      <c r="U893" s="35"/>
      <c r="V893" s="89"/>
      <c r="W893" s="35"/>
      <c r="X893" s="35"/>
      <c r="Y893" s="35"/>
      <c r="Z893" s="89"/>
      <c r="AA893" s="89"/>
      <c r="AB893" s="89"/>
      <c r="AC893" s="89"/>
      <c r="AD893" s="19"/>
      <c r="AE893" s="295"/>
      <c r="AF893" s="29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1"/>
      <c r="AQ893" s="31"/>
      <c r="AR893" s="31"/>
      <c r="AS893" s="31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1"/>
      <c r="BF893" s="35"/>
      <c r="BG893" s="35"/>
      <c r="BH893" s="35"/>
      <c r="BI893" s="35"/>
      <c r="BJ893" s="31"/>
      <c r="BK893" s="35"/>
      <c r="BL893" s="35"/>
      <c r="BM893" s="35"/>
      <c r="BN893" s="31"/>
      <c r="BO893" s="35"/>
      <c r="BP893" s="35"/>
      <c r="BQ893" s="35"/>
      <c r="BR893" s="35"/>
      <c r="BS893" s="35"/>
      <c r="BT893" s="31"/>
      <c r="BU893" s="31"/>
      <c r="BV893" s="31"/>
      <c r="BW893" s="31"/>
      <c r="BX893" s="35"/>
      <c r="BY893" s="35"/>
      <c r="BZ893" s="35"/>
      <c r="CE893" s="749" t="e">
        <f t="shared" si="1564"/>
        <v>#DIV/0!</v>
      </c>
    </row>
    <row r="894" spans="1:83" s="37" customFormat="1" ht="133.5" hidden="1" customHeight="1" x14ac:dyDescent="0.25">
      <c r="B894" s="153">
        <v>2</v>
      </c>
      <c r="C894" s="120" t="s">
        <v>325</v>
      </c>
      <c r="D894" s="31"/>
      <c r="E894" s="35"/>
      <c r="F894" s="35"/>
      <c r="G894" s="35"/>
      <c r="H894" s="35"/>
      <c r="I894" s="35"/>
      <c r="J894" s="107"/>
      <c r="K894" s="31"/>
      <c r="L894" s="31"/>
      <c r="M894" s="35"/>
      <c r="N894" s="35"/>
      <c r="O894" s="35"/>
      <c r="P894" s="35"/>
      <c r="Q894" s="35"/>
      <c r="R894" s="35"/>
      <c r="S894" s="35"/>
      <c r="T894" s="35"/>
      <c r="U894" s="35"/>
      <c r="V894" s="89"/>
      <c r="W894" s="35"/>
      <c r="X894" s="35"/>
      <c r="Y894" s="35"/>
      <c r="Z894" s="89"/>
      <c r="AA894" s="89"/>
      <c r="AB894" s="89"/>
      <c r="AC894" s="89"/>
      <c r="AD894" s="19"/>
      <c r="AE894" s="295"/>
      <c r="AF894" s="29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1"/>
      <c r="AQ894" s="31"/>
      <c r="AR894" s="31"/>
      <c r="AS894" s="31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1"/>
      <c r="BF894" s="35"/>
      <c r="BG894" s="35"/>
      <c r="BH894" s="35"/>
      <c r="BI894" s="35"/>
      <c r="BJ894" s="31"/>
      <c r="BK894" s="35"/>
      <c r="BL894" s="35"/>
      <c r="BM894" s="35"/>
      <c r="BN894" s="31"/>
      <c r="BO894" s="35"/>
      <c r="BP894" s="35"/>
      <c r="BQ894" s="35"/>
      <c r="BR894" s="35"/>
      <c r="BS894" s="35"/>
      <c r="BT894" s="31"/>
      <c r="BU894" s="31"/>
      <c r="BV894" s="31"/>
      <c r="BW894" s="31"/>
      <c r="BX894" s="35"/>
      <c r="BY894" s="35"/>
      <c r="BZ894" s="35"/>
      <c r="CE894" s="749" t="e">
        <f t="shared" si="1564"/>
        <v>#DIV/0!</v>
      </c>
    </row>
    <row r="895" spans="1:83" s="147" customFormat="1" ht="67.5" hidden="1" customHeight="1" x14ac:dyDescent="0.25">
      <c r="B895" s="415"/>
      <c r="C895" s="477" t="s">
        <v>293</v>
      </c>
      <c r="D895" s="391">
        <f>E895+G895</f>
        <v>0</v>
      </c>
      <c r="E895" s="500">
        <f>E899</f>
        <v>0</v>
      </c>
      <c r="F895" s="542"/>
      <c r="G895" s="500">
        <f>G899</f>
        <v>0</v>
      </c>
      <c r="H895" s="500">
        <f t="shared" ref="H895:I895" si="1707">H900</f>
        <v>0</v>
      </c>
      <c r="I895" s="500">
        <f t="shared" si="1707"/>
        <v>0</v>
      </c>
      <c r="J895" s="396"/>
      <c r="K895" s="618">
        <f>M895+Q895</f>
        <v>0</v>
      </c>
      <c r="L895" s="734"/>
      <c r="M895" s="438">
        <f>M899</f>
        <v>0</v>
      </c>
      <c r="N895" s="734"/>
      <c r="O895" s="557"/>
      <c r="P895" s="734"/>
      <c r="Q895" s="438">
        <f>Q899</f>
        <v>0</v>
      </c>
      <c r="R895" s="734"/>
      <c r="S895" s="438">
        <f t="shared" ref="S895:U895" si="1708">S900</f>
        <v>0</v>
      </c>
      <c r="T895" s="734"/>
      <c r="U895" s="438">
        <f t="shared" si="1708"/>
        <v>0</v>
      </c>
      <c r="V895" s="391">
        <f t="shared" ref="V895" si="1709">W895+X895+Y895</f>
        <v>0</v>
      </c>
      <c r="W895" s="477">
        <f>W900</f>
        <v>0</v>
      </c>
      <c r="X895" s="482"/>
      <c r="Y895" s="477">
        <f>Y900</f>
        <v>0</v>
      </c>
      <c r="Z895" s="477">
        <f t="shared" ref="Z895" si="1710">AA895+AB895+AC895</f>
        <v>0</v>
      </c>
      <c r="AA895" s="391">
        <f>AA900</f>
        <v>0</v>
      </c>
      <c r="AB895" s="391">
        <f t="shared" ref="AB895:AC895" si="1711">AB900</f>
        <v>0</v>
      </c>
      <c r="AC895" s="391">
        <f t="shared" si="1711"/>
        <v>0</v>
      </c>
      <c r="AD895" s="734"/>
      <c r="AE895" s="264">
        <f t="shared" ref="AE895" si="1712">AG895+AM895+AO895</f>
        <v>0</v>
      </c>
      <c r="AF895" s="264"/>
      <c r="AG895" s="500">
        <f>AG899</f>
        <v>0</v>
      </c>
      <c r="AH895" s="734"/>
      <c r="AI895" s="557"/>
      <c r="AJ895" s="734"/>
      <c r="AK895" s="500"/>
      <c r="AL895" s="734"/>
      <c r="AM895" s="500">
        <f t="shared" ref="AM895:AO895" si="1713">AM900</f>
        <v>0</v>
      </c>
      <c r="AN895" s="734"/>
      <c r="AO895" s="500">
        <f t="shared" si="1713"/>
        <v>0</v>
      </c>
      <c r="AP895" s="396"/>
      <c r="AQ895" s="734"/>
      <c r="AR895" s="618">
        <f t="shared" ref="AR895" si="1714">AT895+AZ895+BB895</f>
        <v>0</v>
      </c>
      <c r="AS895" s="734"/>
      <c r="AT895" s="438">
        <f>AT899</f>
        <v>0</v>
      </c>
      <c r="AU895" s="734"/>
      <c r="AV895" s="557"/>
      <c r="AW895" s="734"/>
      <c r="AX895" s="438"/>
      <c r="AY895" s="734"/>
      <c r="AZ895" s="438">
        <f t="shared" ref="AZ895:BB895" si="1715">AZ900</f>
        <v>0</v>
      </c>
      <c r="BA895" s="734"/>
      <c r="BB895" s="438">
        <f t="shared" si="1715"/>
        <v>0</v>
      </c>
      <c r="BC895" s="396"/>
      <c r="BD895" s="396"/>
      <c r="BE895" s="450">
        <f t="shared" ref="BE895" si="1716">BF895+BH895+BI895</f>
        <v>0</v>
      </c>
      <c r="BF895" s="391">
        <f>BF899</f>
        <v>0</v>
      </c>
      <c r="BG895" s="391"/>
      <c r="BH895" s="391">
        <f t="shared" ref="BH895:BI895" si="1717">BH900</f>
        <v>0</v>
      </c>
      <c r="BI895" s="391">
        <f t="shared" si="1717"/>
        <v>0</v>
      </c>
      <c r="BJ895" s="396"/>
      <c r="BK895" s="396"/>
      <c r="BL895" s="396"/>
      <c r="BM895" s="396"/>
      <c r="BN895" s="396"/>
      <c r="BO895" s="396"/>
      <c r="BP895" s="554"/>
      <c r="BQ895" s="482"/>
      <c r="BR895" s="396"/>
      <c r="BS895" s="396"/>
      <c r="BT895" s="443"/>
      <c r="BU895" s="653">
        <f t="shared" ref="BU895" si="1718">BV895+BY895+BZ895</f>
        <v>0</v>
      </c>
      <c r="BV895" s="609">
        <f>BV899</f>
        <v>0</v>
      </c>
      <c r="BW895" s="607"/>
      <c r="BX895" s="438"/>
      <c r="BY895" s="438">
        <f t="shared" ref="BY895:BZ895" si="1719">BY900</f>
        <v>0</v>
      </c>
      <c r="BZ895" s="438">
        <f t="shared" si="1719"/>
        <v>0</v>
      </c>
      <c r="CE895" s="749" t="e">
        <f t="shared" si="1564"/>
        <v>#DIV/0!</v>
      </c>
    </row>
    <row r="896" spans="1:83" s="425" customFormat="1" ht="248.25" hidden="1" customHeight="1" x14ac:dyDescent="0.25">
      <c r="B896" s="428">
        <v>1</v>
      </c>
      <c r="C896" s="426" t="s">
        <v>418</v>
      </c>
      <c r="D896" s="423">
        <f>G896</f>
        <v>0</v>
      </c>
      <c r="E896" s="423"/>
      <c r="F896" s="423"/>
      <c r="G896" s="423">
        <f>G898</f>
        <v>0</v>
      </c>
      <c r="H896" s="423"/>
      <c r="I896" s="423"/>
      <c r="J896" s="423">
        <f>Q896-G896</f>
        <v>0</v>
      </c>
      <c r="K896" s="618">
        <f>Q896</f>
        <v>0</v>
      </c>
      <c r="L896" s="734"/>
      <c r="M896" s="427"/>
      <c r="N896" s="423"/>
      <c r="O896" s="427"/>
      <c r="P896" s="423"/>
      <c r="Q896" s="423">
        <f>Q898</f>
        <v>0</v>
      </c>
      <c r="R896" s="423"/>
      <c r="S896" s="427"/>
      <c r="T896" s="423"/>
      <c r="U896" s="427"/>
      <c r="V896" s="427"/>
      <c r="W896" s="427"/>
      <c r="X896" s="427"/>
      <c r="Y896" s="427"/>
      <c r="Z896" s="427"/>
      <c r="AA896" s="427"/>
      <c r="AB896" s="427"/>
      <c r="AC896" s="427"/>
      <c r="AD896" s="423"/>
      <c r="AE896" s="517"/>
      <c r="AF896" s="264"/>
      <c r="AG896" s="427"/>
      <c r="AH896" s="423"/>
      <c r="AI896" s="427"/>
      <c r="AJ896" s="423"/>
      <c r="AK896" s="427"/>
      <c r="AL896" s="423"/>
      <c r="AM896" s="427"/>
      <c r="AN896" s="423"/>
      <c r="AO896" s="427"/>
      <c r="AP896" s="427"/>
      <c r="AQ896" s="423"/>
      <c r="AR896" s="623"/>
      <c r="AS896" s="734"/>
      <c r="AT896" s="427"/>
      <c r="AU896" s="423"/>
      <c r="AV896" s="427"/>
      <c r="AW896" s="423"/>
      <c r="AX896" s="427"/>
      <c r="AY896" s="423"/>
      <c r="AZ896" s="427"/>
      <c r="BA896" s="423"/>
      <c r="BB896" s="427"/>
      <c r="BC896" s="427"/>
      <c r="BD896" s="427"/>
      <c r="BE896" s="427"/>
      <c r="BF896" s="427"/>
      <c r="BG896" s="427"/>
      <c r="BH896" s="427"/>
      <c r="BI896" s="427"/>
      <c r="BJ896" s="427"/>
      <c r="BK896" s="427"/>
      <c r="BL896" s="427"/>
      <c r="BM896" s="427"/>
      <c r="BN896" s="427"/>
      <c r="BO896" s="427"/>
      <c r="BP896" s="427"/>
      <c r="BQ896" s="427"/>
      <c r="BR896" s="427"/>
      <c r="BS896" s="427"/>
      <c r="BT896" s="427"/>
      <c r="BU896" s="427"/>
      <c r="BV896" s="427"/>
      <c r="BW896" s="427"/>
      <c r="BX896" s="423"/>
      <c r="BY896" s="423"/>
      <c r="BZ896" s="423"/>
      <c r="CE896" s="749" t="e">
        <f t="shared" si="1564"/>
        <v>#DIV/0!</v>
      </c>
    </row>
    <row r="897" spans="2:83" s="147" customFormat="1" ht="62.25" hidden="1" customHeight="1" x14ac:dyDescent="0.25">
      <c r="B897" s="415"/>
      <c r="C897" s="476" t="s">
        <v>32</v>
      </c>
      <c r="D897" s="393">
        <f t="shared" ref="D897" si="1720">E897+H897+I897</f>
        <v>0</v>
      </c>
      <c r="E897" s="498">
        <f t="shared" ref="E897" si="1721">E918</f>
        <v>0</v>
      </c>
      <c r="F897" s="543"/>
      <c r="G897" s="498">
        <f>G918</f>
        <v>0</v>
      </c>
      <c r="H897" s="498">
        <f t="shared" ref="H897" si="1722">H918</f>
        <v>0</v>
      </c>
      <c r="I897" s="498">
        <v>0</v>
      </c>
      <c r="J897" s="396"/>
      <c r="K897" s="618">
        <f t="shared" ref="K897" si="1723">M897+S897+U897</f>
        <v>0</v>
      </c>
      <c r="L897" s="734"/>
      <c r="M897" s="439">
        <f t="shared" ref="M897" si="1724">M918</f>
        <v>0</v>
      </c>
      <c r="N897" s="734"/>
      <c r="O897" s="555"/>
      <c r="P897" s="734"/>
      <c r="Q897" s="439">
        <f>Q918</f>
        <v>0</v>
      </c>
      <c r="R897" s="734"/>
      <c r="S897" s="439">
        <f t="shared" ref="S897" si="1725">S918</f>
        <v>0</v>
      </c>
      <c r="T897" s="734"/>
      <c r="U897" s="439">
        <v>0</v>
      </c>
      <c r="V897" s="393">
        <f t="shared" ref="V897:V898" si="1726">W897+X897+Y897</f>
        <v>0</v>
      </c>
      <c r="W897" s="476">
        <f>W900</f>
        <v>0</v>
      </c>
      <c r="X897" s="482"/>
      <c r="Y897" s="476">
        <f>Y900</f>
        <v>0</v>
      </c>
      <c r="Z897" s="476">
        <f t="shared" ref="Z897:Z898" si="1727">AA897+AB897+AC897</f>
        <v>0</v>
      </c>
      <c r="AA897" s="393">
        <f>AA900</f>
        <v>0</v>
      </c>
      <c r="AB897" s="393">
        <f t="shared" ref="AB897:AC897" si="1728">AB900</f>
        <v>0</v>
      </c>
      <c r="AC897" s="393">
        <f t="shared" si="1728"/>
        <v>0</v>
      </c>
      <c r="AD897" s="734"/>
      <c r="AE897" s="270">
        <f t="shared" ref="AE897:AE898" si="1729">AG897+AM897+AO897</f>
        <v>0</v>
      </c>
      <c r="AF897" s="264"/>
      <c r="AG897" s="498">
        <f t="shared" ref="AG897" si="1730">AG918</f>
        <v>0</v>
      </c>
      <c r="AH897" s="734"/>
      <c r="AI897" s="555"/>
      <c r="AJ897" s="734"/>
      <c r="AK897" s="498"/>
      <c r="AL897" s="734"/>
      <c r="AM897" s="498">
        <f t="shared" ref="AM897" si="1731">AM918</f>
        <v>0</v>
      </c>
      <c r="AN897" s="734"/>
      <c r="AO897" s="498">
        <f>AO918</f>
        <v>0</v>
      </c>
      <c r="AP897" s="396"/>
      <c r="AQ897" s="734"/>
      <c r="AR897" s="621">
        <f t="shared" ref="AR897:AR898" si="1732">AT897+AZ897+BB897</f>
        <v>0</v>
      </c>
      <c r="AS897" s="734"/>
      <c r="AT897" s="439">
        <f t="shared" ref="AT897" si="1733">AT918</f>
        <v>0</v>
      </c>
      <c r="AU897" s="734"/>
      <c r="AV897" s="555"/>
      <c r="AW897" s="734"/>
      <c r="AX897" s="439"/>
      <c r="AY897" s="734"/>
      <c r="AZ897" s="439">
        <f t="shared" ref="AZ897" si="1734">AZ918</f>
        <v>0</v>
      </c>
      <c r="BA897" s="734"/>
      <c r="BB897" s="439">
        <f>BB918</f>
        <v>0</v>
      </c>
      <c r="BC897" s="396"/>
      <c r="BD897" s="396"/>
      <c r="BE897" s="449">
        <f t="shared" ref="BE897:BE898" si="1735">BF897+BH897+BI897</f>
        <v>0</v>
      </c>
      <c r="BF897" s="393">
        <f t="shared" ref="BF897" si="1736">BF918</f>
        <v>0</v>
      </c>
      <c r="BG897" s="393"/>
      <c r="BH897" s="393">
        <f t="shared" ref="BH897" si="1737">BH918</f>
        <v>0</v>
      </c>
      <c r="BI897" s="393">
        <f>BI918</f>
        <v>0</v>
      </c>
      <c r="BJ897" s="396"/>
      <c r="BK897" s="396"/>
      <c r="BL897" s="396"/>
      <c r="BM897" s="396"/>
      <c r="BN897" s="396"/>
      <c r="BO897" s="396"/>
      <c r="BP897" s="554"/>
      <c r="BQ897" s="482"/>
      <c r="BR897" s="396"/>
      <c r="BS897" s="396"/>
      <c r="BT897" s="443"/>
      <c r="BU897" s="653">
        <f t="shared" ref="BU897" si="1738">BV897+BY897+BZ897</f>
        <v>35034</v>
      </c>
      <c r="BV897" s="609">
        <f t="shared" ref="BV897" si="1739">BV918</f>
        <v>0</v>
      </c>
      <c r="BW897" s="608"/>
      <c r="BX897" s="439"/>
      <c r="BY897" s="439">
        <f t="shared" ref="BY897" si="1740">BY918</f>
        <v>0</v>
      </c>
      <c r="BZ897" s="439">
        <f>BZ918</f>
        <v>35034</v>
      </c>
      <c r="CE897" s="749" t="e">
        <f t="shared" si="1564"/>
        <v>#DIV/0!</v>
      </c>
    </row>
    <row r="898" spans="2:83" s="147" customFormat="1" ht="67.5" hidden="1" customHeight="1" x14ac:dyDescent="0.25">
      <c r="B898" s="415"/>
      <c r="C898" s="477" t="s">
        <v>293</v>
      </c>
      <c r="D898" s="391">
        <f>SUM(E898:I898)</f>
        <v>0</v>
      </c>
      <c r="E898" s="500">
        <f>E903+E919</f>
        <v>0</v>
      </c>
      <c r="F898" s="542"/>
      <c r="G898" s="500">
        <f>G890</f>
        <v>0</v>
      </c>
      <c r="H898" s="500">
        <f>H903+H919</f>
        <v>0</v>
      </c>
      <c r="I898" s="500">
        <v>0</v>
      </c>
      <c r="J898" s="488">
        <f>Q898-G898</f>
        <v>0</v>
      </c>
      <c r="K898" s="618">
        <f>SUM(M898:U898)</f>
        <v>0</v>
      </c>
      <c r="L898" s="734"/>
      <c r="M898" s="438">
        <f>M903+M919</f>
        <v>0</v>
      </c>
      <c r="N898" s="734"/>
      <c r="O898" s="557"/>
      <c r="P898" s="734"/>
      <c r="Q898" s="438">
        <f>Q899+Q913</f>
        <v>0</v>
      </c>
      <c r="R898" s="734"/>
      <c r="S898" s="438">
        <f>S903+S919</f>
        <v>0</v>
      </c>
      <c r="T898" s="734"/>
      <c r="U898" s="438">
        <v>0</v>
      </c>
      <c r="V898" s="391">
        <f t="shared" si="1726"/>
        <v>0</v>
      </c>
      <c r="W898" s="477">
        <f>W901</f>
        <v>0</v>
      </c>
      <c r="X898" s="482"/>
      <c r="Y898" s="477">
        <f>Y901</f>
        <v>0</v>
      </c>
      <c r="Z898" s="477">
        <f t="shared" si="1727"/>
        <v>0</v>
      </c>
      <c r="AA898" s="391">
        <f>AA901</f>
        <v>0</v>
      </c>
      <c r="AB898" s="391">
        <f t="shared" ref="AB898:AC898" si="1741">AB901</f>
        <v>0</v>
      </c>
      <c r="AC898" s="391">
        <f t="shared" si="1741"/>
        <v>0</v>
      </c>
      <c r="AD898" s="734"/>
      <c r="AE898" s="264">
        <f t="shared" si="1729"/>
        <v>0</v>
      </c>
      <c r="AF898" s="264"/>
      <c r="AG898" s="500">
        <f>AG903+AG919</f>
        <v>0</v>
      </c>
      <c r="AH898" s="734"/>
      <c r="AI898" s="557"/>
      <c r="AJ898" s="734"/>
      <c r="AK898" s="500"/>
      <c r="AL898" s="734"/>
      <c r="AM898" s="500">
        <f>AM903+AM919</f>
        <v>0</v>
      </c>
      <c r="AN898" s="734"/>
      <c r="AO898" s="500">
        <v>0</v>
      </c>
      <c r="AP898" s="396"/>
      <c r="AQ898" s="734"/>
      <c r="AR898" s="618">
        <f t="shared" si="1732"/>
        <v>0</v>
      </c>
      <c r="AS898" s="734"/>
      <c r="AT898" s="438">
        <f>AT903+AT919</f>
        <v>0</v>
      </c>
      <c r="AU898" s="734"/>
      <c r="AV898" s="557"/>
      <c r="AW898" s="734"/>
      <c r="AX898" s="438"/>
      <c r="AY898" s="734"/>
      <c r="AZ898" s="438">
        <f>AZ903+AZ919</f>
        <v>0</v>
      </c>
      <c r="BA898" s="734"/>
      <c r="BB898" s="438"/>
      <c r="BC898" s="396"/>
      <c r="BD898" s="396"/>
      <c r="BE898" s="450">
        <f t="shared" si="1735"/>
        <v>0</v>
      </c>
      <c r="BF898" s="391">
        <f>BF903+BF919</f>
        <v>0</v>
      </c>
      <c r="BG898" s="391"/>
      <c r="BH898" s="391">
        <f>BH903+BH919</f>
        <v>0</v>
      </c>
      <c r="BI898" s="391">
        <f>BI903+BI919</f>
        <v>0</v>
      </c>
      <c r="BJ898" s="396"/>
      <c r="BK898" s="396"/>
      <c r="BL898" s="396"/>
      <c r="BM898" s="396"/>
      <c r="BN898" s="396"/>
      <c r="BO898" s="396"/>
      <c r="BP898" s="554"/>
      <c r="BQ898" s="482"/>
      <c r="BR898" s="396"/>
      <c r="BS898" s="396"/>
      <c r="BT898" s="443"/>
      <c r="BU898" s="653"/>
      <c r="BV898" s="609"/>
      <c r="BW898" s="607"/>
      <c r="BX898" s="438"/>
      <c r="BY898" s="438"/>
      <c r="BZ898" s="438"/>
      <c r="CE898" s="749" t="e">
        <f t="shared" ref="CE898:CE961" si="1742">BB898/I898</f>
        <v>#DIV/0!</v>
      </c>
    </row>
    <row r="899" spans="2:83" s="37" customFormat="1" ht="81.75" hidden="1" customHeight="1" x14ac:dyDescent="0.25">
      <c r="B899" s="429">
        <v>1</v>
      </c>
      <c r="C899" s="120" t="s">
        <v>439</v>
      </c>
      <c r="D899" s="117">
        <f>E899+G899</f>
        <v>0</v>
      </c>
      <c r="E899" s="107">
        <v>0</v>
      </c>
      <c r="F899" s="107"/>
      <c r="G899" s="107">
        <v>0</v>
      </c>
      <c r="H899" s="35"/>
      <c r="I899" s="35"/>
      <c r="J899" s="107">
        <f>Q899-G899</f>
        <v>0</v>
      </c>
      <c r="K899" s="117">
        <f>M899+Q899</f>
        <v>0</v>
      </c>
      <c r="L899" s="117"/>
      <c r="M899" s="107">
        <v>0</v>
      </c>
      <c r="N899" s="107"/>
      <c r="O899" s="107"/>
      <c r="P899" s="107"/>
      <c r="Q899" s="107">
        <v>0</v>
      </c>
      <c r="R899" s="107"/>
      <c r="S899" s="35"/>
      <c r="T899" s="35"/>
      <c r="U899" s="35"/>
      <c r="V899" s="107">
        <f t="shared" si="1656"/>
        <v>79865.937000000005</v>
      </c>
      <c r="W899" s="107">
        <f>AA899-E899</f>
        <v>79865.937000000005</v>
      </c>
      <c r="X899" s="35"/>
      <c r="Y899" s="35"/>
      <c r="Z899" s="107">
        <f t="shared" si="1657"/>
        <v>79865.937000000005</v>
      </c>
      <c r="AA899" s="107">
        <v>79865.937000000005</v>
      </c>
      <c r="AB899" s="31">
        <f>H899</f>
        <v>0</v>
      </c>
      <c r="AC899" s="31">
        <f>I899</f>
        <v>0</v>
      </c>
      <c r="AD899" s="31"/>
      <c r="AE899" s="295"/>
      <c r="AF899" s="29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1">
        <f t="shared" si="1658"/>
        <v>0</v>
      </c>
      <c r="AQ899" s="31"/>
      <c r="AR899" s="31"/>
      <c r="AS899" s="31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>
        <f t="shared" si="1659"/>
        <v>0</v>
      </c>
      <c r="BD899" s="35">
        <f t="shared" si="1660"/>
        <v>0</v>
      </c>
      <c r="BE899" s="31"/>
      <c r="BF899" s="35"/>
      <c r="BG899" s="35"/>
      <c r="BH899" s="35"/>
      <c r="BI899" s="35"/>
      <c r="BJ899" s="31">
        <f t="shared" ref="BJ899" si="1743">BK899+BL899+BM899</f>
        <v>0</v>
      </c>
      <c r="BK899" s="35"/>
      <c r="BL899" s="35"/>
      <c r="BM899" s="35"/>
      <c r="BN899" s="31">
        <f t="shared" ref="BN899" si="1744">BO899+BR899+BS899</f>
        <v>0</v>
      </c>
      <c r="BO899" s="35">
        <f t="shared" ref="BO899" si="1745">BF899</f>
        <v>0</v>
      </c>
      <c r="BP899" s="35"/>
      <c r="BQ899" s="35"/>
      <c r="BR899" s="35">
        <f t="shared" ref="BR899" si="1746">BH899</f>
        <v>0</v>
      </c>
      <c r="BS899" s="35">
        <f t="shared" ref="BS899" si="1747">BI899</f>
        <v>0</v>
      </c>
      <c r="BT899" s="31"/>
      <c r="BU899" s="31"/>
      <c r="BV899" s="31"/>
      <c r="BW899" s="31"/>
      <c r="BX899" s="35"/>
      <c r="BY899" s="35"/>
      <c r="BZ899" s="35"/>
      <c r="CE899" s="749" t="e">
        <f t="shared" si="1742"/>
        <v>#DIV/0!</v>
      </c>
    </row>
    <row r="900" spans="2:83" s="25" customFormat="1" ht="46.5" hidden="1" customHeight="1" x14ac:dyDescent="0.25">
      <c r="B900" s="914" t="s">
        <v>193</v>
      </c>
      <c r="C900" s="914"/>
      <c r="D900" s="914"/>
      <c r="E900" s="914"/>
      <c r="F900" s="914"/>
      <c r="G900" s="914"/>
      <c r="H900" s="914"/>
      <c r="I900" s="914"/>
      <c r="J900" s="914"/>
      <c r="K900" s="914"/>
      <c r="L900" s="914"/>
      <c r="M900" s="914"/>
      <c r="N900" s="914"/>
      <c r="O900" s="914"/>
      <c r="P900" s="914"/>
      <c r="Q900" s="914"/>
      <c r="R900" s="914"/>
      <c r="S900" s="914"/>
      <c r="T900" s="914"/>
      <c r="U900" s="914"/>
      <c r="V900" s="914"/>
      <c r="W900" s="914"/>
      <c r="X900" s="914"/>
      <c r="Y900" s="914"/>
      <c r="Z900" s="914"/>
      <c r="AA900" s="914"/>
      <c r="AB900" s="914"/>
      <c r="AC900" s="914"/>
      <c r="AD900" s="914"/>
      <c r="AE900" s="914"/>
      <c r="AF900" s="914"/>
      <c r="AG900" s="914"/>
      <c r="AH900" s="914"/>
      <c r="AI900" s="914"/>
      <c r="AJ900" s="914"/>
      <c r="AK900" s="914"/>
      <c r="AL900" s="914"/>
      <c r="AM900" s="914"/>
      <c r="AN900" s="914"/>
      <c r="AO900" s="914"/>
      <c r="AP900" s="914"/>
      <c r="AQ900" s="914"/>
      <c r="AR900" s="914"/>
      <c r="AS900" s="914"/>
      <c r="AT900" s="914"/>
      <c r="AU900" s="914"/>
      <c r="AV900" s="914"/>
      <c r="AW900" s="914"/>
      <c r="AX900" s="914"/>
      <c r="AY900" s="914"/>
      <c r="AZ900" s="914"/>
      <c r="BA900" s="914"/>
      <c r="BB900" s="914"/>
      <c r="BC900" s="914"/>
      <c r="BD900" s="914"/>
      <c r="BE900" s="914"/>
      <c r="BF900" s="914"/>
      <c r="BG900" s="914"/>
      <c r="BH900" s="914"/>
      <c r="BI900" s="914"/>
      <c r="BJ900" s="914"/>
      <c r="BK900" s="914"/>
      <c r="BL900" s="914"/>
      <c r="BM900" s="914"/>
      <c r="BN900" s="914"/>
      <c r="BO900" s="914"/>
      <c r="BP900" s="914"/>
      <c r="BQ900" s="914"/>
      <c r="BR900" s="914"/>
      <c r="BS900" s="914"/>
      <c r="BT900" s="36"/>
      <c r="BU900" s="36"/>
      <c r="BV900" s="36"/>
      <c r="BW900" s="36"/>
      <c r="CE900" s="749" t="e">
        <f t="shared" si="1742"/>
        <v>#DIV/0!</v>
      </c>
    </row>
    <row r="901" spans="2:83" s="61" customFormat="1" ht="160.5" hidden="1" customHeight="1" x14ac:dyDescent="0.25">
      <c r="B901" s="227">
        <v>1</v>
      </c>
      <c r="C901" s="134" t="s">
        <v>206</v>
      </c>
      <c r="D901" s="395">
        <f>E901+H901+I901</f>
        <v>0</v>
      </c>
      <c r="E901" s="496">
        <f>E902+E903</f>
        <v>0</v>
      </c>
      <c r="F901" s="546"/>
      <c r="G901" s="496"/>
      <c r="H901" s="112">
        <f>H902</f>
        <v>0</v>
      </c>
      <c r="I901" s="89">
        <f>I902+I903</f>
        <v>0</v>
      </c>
      <c r="J901" s="395">
        <f>K901+M901+Q901</f>
        <v>0</v>
      </c>
      <c r="K901" s="618">
        <f>M901+S901+U901</f>
        <v>0</v>
      </c>
      <c r="L901" s="734"/>
      <c r="M901" s="444">
        <f>M902+M903</f>
        <v>0</v>
      </c>
      <c r="N901" s="734"/>
      <c r="O901" s="550"/>
      <c r="P901" s="734"/>
      <c r="Q901" s="444"/>
      <c r="R901" s="734"/>
      <c r="S901" s="112">
        <f>S902</f>
        <v>0</v>
      </c>
      <c r="T901" s="115"/>
      <c r="U901" s="89">
        <f>U902+U903</f>
        <v>0</v>
      </c>
      <c r="V901" s="89"/>
      <c r="W901" s="89"/>
      <c r="X901" s="89"/>
      <c r="Y901" s="89"/>
      <c r="Z901" s="89"/>
      <c r="AA901" s="89"/>
      <c r="AB901" s="89"/>
      <c r="AC901" s="89"/>
      <c r="AD901" s="19"/>
      <c r="AE901" s="511">
        <f>AG901+AM901+AO901</f>
        <v>0</v>
      </c>
      <c r="AF901" s="264"/>
      <c r="AG901" s="496">
        <f>AG902+AG903</f>
        <v>0</v>
      </c>
      <c r="AH901" s="734"/>
      <c r="AI901" s="550"/>
      <c r="AJ901" s="734"/>
      <c r="AK901" s="496"/>
      <c r="AL901" s="734"/>
      <c r="AM901" s="112">
        <f>AM902</f>
        <v>0</v>
      </c>
      <c r="AN901" s="115"/>
      <c r="AO901" s="89">
        <f>AO902+AO903</f>
        <v>0</v>
      </c>
      <c r="AP901" s="89"/>
      <c r="AQ901" s="19"/>
      <c r="AR901" s="624">
        <f>AT901+AZ901+BB901</f>
        <v>0</v>
      </c>
      <c r="AS901" s="734"/>
      <c r="AT901" s="444">
        <f>AT902+AT903</f>
        <v>0</v>
      </c>
      <c r="AU901" s="734"/>
      <c r="AV901" s="550"/>
      <c r="AW901" s="734"/>
      <c r="AX901" s="444"/>
      <c r="AY901" s="734"/>
      <c r="AZ901" s="112">
        <f>AZ902</f>
        <v>0</v>
      </c>
      <c r="BA901" s="115"/>
      <c r="BB901" s="89">
        <f>BB902+BB903</f>
        <v>0</v>
      </c>
      <c r="BC901" s="89"/>
      <c r="BD901" s="89"/>
      <c r="BE901" s="453">
        <f>BF901+BH901+BI901</f>
        <v>0</v>
      </c>
      <c r="BF901" s="395">
        <f>BF902+BF903</f>
        <v>0</v>
      </c>
      <c r="BG901" s="395"/>
      <c r="BH901" s="112">
        <f>BH902</f>
        <v>0</v>
      </c>
      <c r="BI901" s="89">
        <f>BI902+BI903</f>
        <v>0</v>
      </c>
      <c r="BJ901" s="89"/>
      <c r="BK901" s="89"/>
      <c r="BL901" s="89"/>
      <c r="BM901" s="89"/>
      <c r="BN901" s="89"/>
      <c r="BO901" s="89"/>
      <c r="BP901" s="89"/>
      <c r="BQ901" s="89"/>
      <c r="BR901" s="89"/>
      <c r="BS901" s="89"/>
      <c r="BT901" s="89"/>
      <c r="BU901" s="89">
        <f>BV901+BY901+BZ901</f>
        <v>0</v>
      </c>
      <c r="BV901" s="89">
        <f>BV902+BV903</f>
        <v>0</v>
      </c>
      <c r="BW901" s="610"/>
      <c r="BX901" s="444"/>
      <c r="BY901" s="112">
        <f>BY902</f>
        <v>0</v>
      </c>
      <c r="BZ901" s="89">
        <f>BZ902+BZ903</f>
        <v>0</v>
      </c>
      <c r="CE901" s="749" t="e">
        <f t="shared" si="1742"/>
        <v>#DIV/0!</v>
      </c>
    </row>
    <row r="902" spans="2:83" s="61" customFormat="1" ht="69.75" hidden="1" customHeight="1" x14ac:dyDescent="0.25">
      <c r="B902" s="227"/>
      <c r="C902" s="140" t="s">
        <v>170</v>
      </c>
      <c r="D902" s="141">
        <f>E902+H902+I902</f>
        <v>0</v>
      </c>
      <c r="E902" s="141">
        <v>0</v>
      </c>
      <c r="F902" s="141"/>
      <c r="G902" s="141"/>
      <c r="H902" s="141">
        <v>0</v>
      </c>
      <c r="I902" s="73">
        <v>0</v>
      </c>
      <c r="J902" s="141">
        <f>K902</f>
        <v>0</v>
      </c>
      <c r="K902" s="107">
        <f>M902+S902+U902</f>
        <v>0</v>
      </c>
      <c r="L902" s="107"/>
      <c r="M902" s="141">
        <v>0</v>
      </c>
      <c r="N902" s="107"/>
      <c r="O902" s="141"/>
      <c r="P902" s="107"/>
      <c r="Q902" s="141"/>
      <c r="R902" s="107"/>
      <c r="S902" s="141">
        <v>0</v>
      </c>
      <c r="T902" s="107"/>
      <c r="U902" s="73">
        <v>0</v>
      </c>
      <c r="V902" s="73"/>
      <c r="W902" s="73"/>
      <c r="X902" s="73"/>
      <c r="Y902" s="73"/>
      <c r="Z902" s="73"/>
      <c r="AA902" s="73"/>
      <c r="AB902" s="73"/>
      <c r="AC902" s="73"/>
      <c r="AD902" s="31"/>
      <c r="AE902" s="530">
        <f>AG902+AM902+AO902</f>
        <v>0</v>
      </c>
      <c r="AF902" s="518"/>
      <c r="AG902" s="141">
        <v>0</v>
      </c>
      <c r="AH902" s="107"/>
      <c r="AI902" s="141"/>
      <c r="AJ902" s="107"/>
      <c r="AK902" s="141"/>
      <c r="AL902" s="107"/>
      <c r="AM902" s="141">
        <v>0</v>
      </c>
      <c r="AN902" s="107"/>
      <c r="AO902" s="73">
        <v>0</v>
      </c>
      <c r="AP902" s="73"/>
      <c r="AQ902" s="31"/>
      <c r="AR902" s="141">
        <f>AT902+AZ902+BB902</f>
        <v>0</v>
      </c>
      <c r="AS902" s="107"/>
      <c r="AT902" s="141">
        <v>0</v>
      </c>
      <c r="AU902" s="107"/>
      <c r="AV902" s="141"/>
      <c r="AW902" s="107"/>
      <c r="AX902" s="141"/>
      <c r="AY902" s="107"/>
      <c r="AZ902" s="141">
        <v>0</v>
      </c>
      <c r="BA902" s="107"/>
      <c r="BB902" s="73">
        <v>0</v>
      </c>
      <c r="BC902" s="73"/>
      <c r="BD902" s="73"/>
      <c r="BE902" s="141">
        <f>BF902+BH902+BI902</f>
        <v>0</v>
      </c>
      <c r="BF902" s="141">
        <v>0</v>
      </c>
      <c r="BG902" s="141"/>
      <c r="BH902" s="141">
        <v>0</v>
      </c>
      <c r="BI902" s="73">
        <v>0</v>
      </c>
      <c r="BJ902" s="73"/>
      <c r="BK902" s="73"/>
      <c r="BL902" s="73"/>
      <c r="BM902" s="73"/>
      <c r="BN902" s="73"/>
      <c r="BO902" s="73"/>
      <c r="BP902" s="73"/>
      <c r="BQ902" s="73"/>
      <c r="BR902" s="73"/>
      <c r="BS902" s="73"/>
      <c r="BT902" s="73"/>
      <c r="BU902" s="73">
        <f>BV902+BY902+BZ902</f>
        <v>0</v>
      </c>
      <c r="BV902" s="73">
        <v>0</v>
      </c>
      <c r="BW902" s="141"/>
      <c r="BX902" s="141"/>
      <c r="BY902" s="141">
        <v>0</v>
      </c>
      <c r="BZ902" s="73">
        <v>0</v>
      </c>
      <c r="CE902" s="749" t="e">
        <f t="shared" si="1742"/>
        <v>#DIV/0!</v>
      </c>
    </row>
    <row r="903" spans="2:83" s="42" customFormat="1" ht="69.75" hidden="1" customHeight="1" x14ac:dyDescent="0.25">
      <c r="B903" s="227"/>
      <c r="C903" s="120" t="s">
        <v>171</v>
      </c>
      <c r="D903" s="107">
        <f>E903+H903+I903</f>
        <v>0</v>
      </c>
      <c r="E903" s="107">
        <v>0</v>
      </c>
      <c r="F903" s="107"/>
      <c r="G903" s="107"/>
      <c r="H903" s="107">
        <v>0</v>
      </c>
      <c r="I903" s="31">
        <v>0</v>
      </c>
      <c r="J903" s="107">
        <f>K903</f>
        <v>0</v>
      </c>
      <c r="K903" s="107">
        <f>M903+S903+U903</f>
        <v>0</v>
      </c>
      <c r="L903" s="107"/>
      <c r="M903" s="107">
        <v>0</v>
      </c>
      <c r="N903" s="107"/>
      <c r="O903" s="107"/>
      <c r="P903" s="107"/>
      <c r="Q903" s="107"/>
      <c r="R903" s="107"/>
      <c r="S903" s="107">
        <v>0</v>
      </c>
      <c r="T903" s="107"/>
      <c r="U903" s="31">
        <v>0</v>
      </c>
      <c r="V903" s="31"/>
      <c r="W903" s="31"/>
      <c r="X903" s="31"/>
      <c r="Y903" s="31"/>
      <c r="Z903" s="31"/>
      <c r="AA903" s="31"/>
      <c r="AB903" s="31"/>
      <c r="AC903" s="31"/>
      <c r="AD903" s="31"/>
      <c r="AE903" s="518">
        <f>AG903+AM903+AO903</f>
        <v>0</v>
      </c>
      <c r="AF903" s="518"/>
      <c r="AG903" s="107">
        <v>0</v>
      </c>
      <c r="AH903" s="107"/>
      <c r="AI903" s="107"/>
      <c r="AJ903" s="107"/>
      <c r="AK903" s="107"/>
      <c r="AL903" s="107"/>
      <c r="AM903" s="107">
        <v>0</v>
      </c>
      <c r="AN903" s="107"/>
      <c r="AO903" s="31">
        <v>0</v>
      </c>
      <c r="AP903" s="31"/>
      <c r="AQ903" s="31"/>
      <c r="AR903" s="107">
        <f>AT903+AZ903+BB903</f>
        <v>0</v>
      </c>
      <c r="AS903" s="107"/>
      <c r="AT903" s="107">
        <v>0</v>
      </c>
      <c r="AU903" s="107"/>
      <c r="AV903" s="107"/>
      <c r="AW903" s="107"/>
      <c r="AX903" s="107"/>
      <c r="AY903" s="107"/>
      <c r="AZ903" s="107">
        <v>0</v>
      </c>
      <c r="BA903" s="107"/>
      <c r="BB903" s="31">
        <v>0</v>
      </c>
      <c r="BC903" s="31"/>
      <c r="BD903" s="31"/>
      <c r="BE903" s="107">
        <f>BF903+BH903+BI903</f>
        <v>0</v>
      </c>
      <c r="BF903" s="107">
        <v>0</v>
      </c>
      <c r="BG903" s="107"/>
      <c r="BH903" s="107">
        <v>0</v>
      </c>
      <c r="BI903" s="31">
        <v>0</v>
      </c>
      <c r="BJ903" s="31"/>
      <c r="BK903" s="31"/>
      <c r="BL903" s="31"/>
      <c r="BM903" s="31"/>
      <c r="BN903" s="31"/>
      <c r="BO903" s="31"/>
      <c r="BP903" s="31"/>
      <c r="BQ903" s="31"/>
      <c r="BR903" s="31"/>
      <c r="BS903" s="31"/>
      <c r="BT903" s="31"/>
      <c r="BU903" s="31">
        <f>BV903+BY903+BZ903</f>
        <v>0</v>
      </c>
      <c r="BV903" s="31">
        <v>0</v>
      </c>
      <c r="BW903" s="107"/>
      <c r="BX903" s="107"/>
      <c r="BY903" s="107">
        <v>0</v>
      </c>
      <c r="BZ903" s="31">
        <v>0</v>
      </c>
      <c r="CE903" s="749" t="e">
        <f t="shared" si="1742"/>
        <v>#DIV/0!</v>
      </c>
    </row>
    <row r="904" spans="2:83" s="376" customFormat="1" ht="90.75" hidden="1" customHeight="1" x14ac:dyDescent="0.25">
      <c r="B904" s="412" t="s">
        <v>63</v>
      </c>
      <c r="C904" s="417" t="s">
        <v>357</v>
      </c>
      <c r="D904" s="378">
        <f t="shared" ref="D904:D906" si="1748">E904+H904+I904</f>
        <v>11277.275000000001</v>
      </c>
      <c r="E904" s="378">
        <f>E942+E943</f>
        <v>0</v>
      </c>
      <c r="F904" s="378"/>
      <c r="G904" s="378"/>
      <c r="H904" s="378">
        <f t="shared" ref="H904" si="1749">H942+H943</f>
        <v>0</v>
      </c>
      <c r="I904" s="378">
        <f>I905+I906</f>
        <v>11277.275000000001</v>
      </c>
      <c r="J904" s="378">
        <f>K904</f>
        <v>0</v>
      </c>
      <c r="K904" s="618">
        <f t="shared" ref="K904:K906" si="1750">M904+S904+U904</f>
        <v>0</v>
      </c>
      <c r="L904" s="734"/>
      <c r="M904" s="378">
        <f>M942+M943</f>
        <v>0</v>
      </c>
      <c r="N904" s="423"/>
      <c r="O904" s="378"/>
      <c r="P904" s="423"/>
      <c r="Q904" s="378"/>
      <c r="R904" s="423"/>
      <c r="S904" s="378">
        <f t="shared" ref="S904" si="1751">S942+S943</f>
        <v>0</v>
      </c>
      <c r="T904" s="423"/>
      <c r="U904" s="378">
        <f>U905+U906</f>
        <v>0</v>
      </c>
      <c r="V904" s="378">
        <f t="shared" ref="V904:V906" si="1752">W904+X904+Y904</f>
        <v>0</v>
      </c>
      <c r="W904" s="378">
        <f>W942+W943</f>
        <v>0</v>
      </c>
      <c r="X904" s="378"/>
      <c r="Y904" s="378">
        <f>Y905+Y906</f>
        <v>0</v>
      </c>
      <c r="Z904" s="378">
        <f t="shared" ref="Z904:Z906" si="1753">AA904+AB904+AC904</f>
        <v>71478.635000000009</v>
      </c>
      <c r="AA904" s="378">
        <f>AA942+AA943</f>
        <v>0</v>
      </c>
      <c r="AB904" s="378">
        <f t="shared" ref="AB904" si="1754">AB942+AB943</f>
        <v>0</v>
      </c>
      <c r="AC904" s="378">
        <f>AC905+AC906</f>
        <v>71478.635000000009</v>
      </c>
      <c r="AD904" s="423"/>
      <c r="AE904" s="511">
        <f>AG904</f>
        <v>0</v>
      </c>
      <c r="AF904" s="264"/>
      <c r="AG904" s="378">
        <f>AG942+AG943</f>
        <v>0</v>
      </c>
      <c r="AH904" s="423"/>
      <c r="AI904" s="378"/>
      <c r="AJ904" s="423"/>
      <c r="AK904" s="378"/>
      <c r="AL904" s="423"/>
      <c r="AM904" s="378"/>
      <c r="AN904" s="423"/>
      <c r="AO904" s="379"/>
      <c r="AP904" s="378">
        <f t="shared" ref="AP904:AP957" si="1755">AR904+AT904+AX904</f>
        <v>0</v>
      </c>
      <c r="AQ904" s="423"/>
      <c r="AR904" s="624">
        <f>AT904</f>
        <v>0</v>
      </c>
      <c r="AS904" s="734"/>
      <c r="AT904" s="444">
        <f>AT942+AT943</f>
        <v>0</v>
      </c>
      <c r="AU904" s="734"/>
      <c r="AV904" s="550"/>
      <c r="AW904" s="734"/>
      <c r="AX904" s="378"/>
      <c r="AY904" s="423"/>
      <c r="AZ904" s="378"/>
      <c r="BA904" s="423"/>
      <c r="BB904" s="379"/>
      <c r="BC904" s="378">
        <f t="shared" ref="BC904:BC994" si="1756">AM904</f>
        <v>0</v>
      </c>
      <c r="BD904" s="379">
        <f t="shared" ref="BD904:BD994" si="1757">AO904</f>
        <v>0</v>
      </c>
      <c r="BE904" s="453">
        <f>BF904</f>
        <v>0</v>
      </c>
      <c r="BF904" s="378">
        <f>BF942+BF943</f>
        <v>0</v>
      </c>
      <c r="BG904" s="378"/>
      <c r="BH904" s="378"/>
      <c r="BI904" s="379"/>
      <c r="BJ904" s="378">
        <f t="shared" ref="BJ904" si="1758">BK904+BL904+BM904</f>
        <v>0</v>
      </c>
      <c r="BK904" s="378"/>
      <c r="BL904" s="378"/>
      <c r="BM904" s="379"/>
      <c r="BN904" s="378">
        <f t="shared" ref="BN904" si="1759">BO904+BR904+BS904</f>
        <v>0</v>
      </c>
      <c r="BO904" s="378">
        <f t="shared" ref="BO904" si="1760">BF904</f>
        <v>0</v>
      </c>
      <c r="BP904" s="378"/>
      <c r="BQ904" s="378"/>
      <c r="BR904" s="378">
        <f t="shared" ref="BR904" si="1761">BH904</f>
        <v>0</v>
      </c>
      <c r="BS904" s="379">
        <f t="shared" ref="BS904" si="1762">BI904</f>
        <v>0</v>
      </c>
      <c r="BT904" s="378"/>
      <c r="BU904" s="378">
        <f>BV904</f>
        <v>0</v>
      </c>
      <c r="BV904" s="378">
        <f>BV942+BV943</f>
        <v>0</v>
      </c>
      <c r="BW904" s="610"/>
      <c r="BX904" s="378"/>
      <c r="BY904" s="378"/>
      <c r="BZ904" s="379"/>
      <c r="CE904" s="749">
        <f t="shared" si="1742"/>
        <v>0</v>
      </c>
    </row>
    <row r="905" spans="2:83" s="61" customFormat="1" ht="57" hidden="1" customHeight="1" x14ac:dyDescent="0.25">
      <c r="B905" s="418"/>
      <c r="C905" s="476" t="s">
        <v>32</v>
      </c>
      <c r="D905" s="393">
        <f t="shared" si="1748"/>
        <v>7555.7000000000007</v>
      </c>
      <c r="E905" s="498">
        <f>E942</f>
        <v>0</v>
      </c>
      <c r="F905" s="543"/>
      <c r="G905" s="498"/>
      <c r="H905" s="497"/>
      <c r="I905" s="498">
        <f>I922+I934+I937+I940</f>
        <v>7555.7000000000007</v>
      </c>
      <c r="J905" s="395"/>
      <c r="K905" s="618">
        <f t="shared" si="1750"/>
        <v>0</v>
      </c>
      <c r="L905" s="734"/>
      <c r="M905" s="439">
        <f>M942</f>
        <v>0</v>
      </c>
      <c r="N905" s="734"/>
      <c r="O905" s="555"/>
      <c r="P905" s="734"/>
      <c r="Q905" s="439"/>
      <c r="R905" s="734"/>
      <c r="S905" s="443"/>
      <c r="T905" s="734"/>
      <c r="U905" s="439">
        <f>U922+U934+U937+U940</f>
        <v>0</v>
      </c>
      <c r="V905" s="393">
        <f t="shared" si="1752"/>
        <v>0</v>
      </c>
      <c r="W905" s="476">
        <f>W922+W942</f>
        <v>0</v>
      </c>
      <c r="X905" s="476">
        <f t="shared" ref="X905" si="1763">X922+X942</f>
        <v>0</v>
      </c>
      <c r="Y905" s="476">
        <f>Y922+Y934+Y937+Y940</f>
        <v>0</v>
      </c>
      <c r="Z905" s="476">
        <f t="shared" si="1753"/>
        <v>47890.600000000006</v>
      </c>
      <c r="AA905" s="393">
        <f>AA942</f>
        <v>0</v>
      </c>
      <c r="AB905" s="396"/>
      <c r="AC905" s="393">
        <f>AC922+AC934+AC937+AC940</f>
        <v>47890.600000000006</v>
      </c>
      <c r="AD905" s="734"/>
      <c r="AE905" s="511"/>
      <c r="AF905" s="264"/>
      <c r="AG905" s="496"/>
      <c r="AH905" s="734"/>
      <c r="AI905" s="550"/>
      <c r="AJ905" s="734"/>
      <c r="AK905" s="496"/>
      <c r="AL905" s="734"/>
      <c r="AM905" s="496"/>
      <c r="AN905" s="734"/>
      <c r="AO905" s="89"/>
      <c r="AP905" s="395"/>
      <c r="AQ905" s="734"/>
      <c r="AR905" s="624"/>
      <c r="AS905" s="734"/>
      <c r="AT905" s="444"/>
      <c r="AU905" s="734"/>
      <c r="AV905" s="550"/>
      <c r="AW905" s="734"/>
      <c r="AX905" s="444"/>
      <c r="AY905" s="734"/>
      <c r="AZ905" s="444"/>
      <c r="BA905" s="734"/>
      <c r="BB905" s="89"/>
      <c r="BC905" s="395"/>
      <c r="BD905" s="89"/>
      <c r="BE905" s="453"/>
      <c r="BF905" s="395"/>
      <c r="BG905" s="395"/>
      <c r="BH905" s="395"/>
      <c r="BI905" s="89"/>
      <c r="BJ905" s="395"/>
      <c r="BK905" s="395"/>
      <c r="BL905" s="395"/>
      <c r="BM905" s="89"/>
      <c r="BN905" s="395"/>
      <c r="BO905" s="395"/>
      <c r="BP905" s="550"/>
      <c r="BQ905" s="485"/>
      <c r="BR905" s="395"/>
      <c r="BS905" s="89"/>
      <c r="BT905" s="444"/>
      <c r="BU905" s="654"/>
      <c r="BV905" s="610"/>
      <c r="BW905" s="610"/>
      <c r="BX905" s="444"/>
      <c r="BY905" s="444"/>
      <c r="BZ905" s="89"/>
      <c r="CE905" s="749">
        <f t="shared" si="1742"/>
        <v>0</v>
      </c>
    </row>
    <row r="906" spans="2:83" s="61" customFormat="1" ht="52.5" hidden="1" customHeight="1" x14ac:dyDescent="0.25">
      <c r="B906" s="418"/>
      <c r="C906" s="477" t="s">
        <v>293</v>
      </c>
      <c r="D906" s="391">
        <f t="shared" si="1748"/>
        <v>3721.5749999999998</v>
      </c>
      <c r="E906" s="500">
        <f>E943</f>
        <v>0</v>
      </c>
      <c r="F906" s="542"/>
      <c r="G906" s="500"/>
      <c r="H906" s="497"/>
      <c r="I906" s="500">
        <f>I923+I935+I938+I941</f>
        <v>3721.5749999999998</v>
      </c>
      <c r="J906" s="395"/>
      <c r="K906" s="618">
        <f t="shared" si="1750"/>
        <v>0</v>
      </c>
      <c r="L906" s="734"/>
      <c r="M906" s="438">
        <f>M943</f>
        <v>0</v>
      </c>
      <c r="N906" s="734"/>
      <c r="O906" s="557"/>
      <c r="P906" s="734"/>
      <c r="Q906" s="438"/>
      <c r="R906" s="734"/>
      <c r="S906" s="443"/>
      <c r="T906" s="734"/>
      <c r="U906" s="438">
        <f>U923+U935+U938+U941</f>
        <v>0</v>
      </c>
      <c r="V906" s="391">
        <f t="shared" si="1752"/>
        <v>0</v>
      </c>
      <c r="W906" s="477">
        <f>W943</f>
        <v>0</v>
      </c>
      <c r="X906" s="477">
        <f t="shared" ref="X906" si="1764">X943</f>
        <v>0</v>
      </c>
      <c r="Y906" s="477">
        <f>Y923+Y935+Y938+Y941</f>
        <v>0</v>
      </c>
      <c r="Z906" s="477">
        <f t="shared" si="1753"/>
        <v>23588.035</v>
      </c>
      <c r="AA906" s="391">
        <f>AA943</f>
        <v>0</v>
      </c>
      <c r="AB906" s="396"/>
      <c r="AC906" s="391">
        <f>AC923+AC935+AC938+AC941</f>
        <v>23588.035</v>
      </c>
      <c r="AD906" s="734"/>
      <c r="AE906" s="511"/>
      <c r="AF906" s="264"/>
      <c r="AG906" s="496"/>
      <c r="AH906" s="734"/>
      <c r="AI906" s="550"/>
      <c r="AJ906" s="734"/>
      <c r="AK906" s="496"/>
      <c r="AL906" s="734"/>
      <c r="AM906" s="496"/>
      <c r="AN906" s="734"/>
      <c r="AO906" s="89"/>
      <c r="AP906" s="395"/>
      <c r="AQ906" s="734"/>
      <c r="AR906" s="624"/>
      <c r="AS906" s="734"/>
      <c r="AT906" s="444"/>
      <c r="AU906" s="734"/>
      <c r="AV906" s="550"/>
      <c r="AW906" s="734"/>
      <c r="AX906" s="444"/>
      <c r="AY906" s="734"/>
      <c r="AZ906" s="444"/>
      <c r="BA906" s="734"/>
      <c r="BB906" s="89"/>
      <c r="BC906" s="395"/>
      <c r="BD906" s="89"/>
      <c r="BE906" s="453"/>
      <c r="BF906" s="395"/>
      <c r="BG906" s="395"/>
      <c r="BH906" s="395"/>
      <c r="BI906" s="89"/>
      <c r="BJ906" s="395"/>
      <c r="BK906" s="395"/>
      <c r="BL906" s="395"/>
      <c r="BM906" s="89"/>
      <c r="BN906" s="395"/>
      <c r="BO906" s="395"/>
      <c r="BP906" s="550"/>
      <c r="BQ906" s="485"/>
      <c r="BR906" s="395"/>
      <c r="BS906" s="89"/>
      <c r="BT906" s="444"/>
      <c r="BU906" s="654"/>
      <c r="BV906" s="610"/>
      <c r="BW906" s="610"/>
      <c r="BX906" s="444"/>
      <c r="BY906" s="444"/>
      <c r="BZ906" s="89"/>
      <c r="CE906" s="749">
        <f t="shared" si="1742"/>
        <v>0</v>
      </c>
    </row>
    <row r="907" spans="2:83" s="61" customFormat="1" ht="143.25" hidden="1" customHeight="1" x14ac:dyDescent="0.25">
      <c r="B907" s="418">
        <v>1</v>
      </c>
      <c r="C907" s="120" t="s">
        <v>291</v>
      </c>
      <c r="D907" s="395"/>
      <c r="E907" s="496"/>
      <c r="F907" s="546"/>
      <c r="G907" s="496"/>
      <c r="H907" s="496"/>
      <c r="I907" s="89"/>
      <c r="J907" s="395"/>
      <c r="K907" s="618"/>
      <c r="L907" s="734"/>
      <c r="M907" s="444"/>
      <c r="N907" s="734"/>
      <c r="O907" s="550"/>
      <c r="P907" s="734"/>
      <c r="Q907" s="444"/>
      <c r="R907" s="734"/>
      <c r="S907" s="444"/>
      <c r="T907" s="734"/>
      <c r="U907" s="89"/>
      <c r="V907" s="396"/>
      <c r="W907" s="89"/>
      <c r="X907" s="89"/>
      <c r="Y907" s="89"/>
      <c r="Z907" s="482"/>
      <c r="AA907" s="396"/>
      <c r="AB907" s="396"/>
      <c r="AC907" s="396"/>
      <c r="AD907" s="734"/>
      <c r="AE907" s="511"/>
      <c r="AF907" s="264"/>
      <c r="AG907" s="496"/>
      <c r="AH907" s="734"/>
      <c r="AI907" s="550"/>
      <c r="AJ907" s="734"/>
      <c r="AK907" s="496"/>
      <c r="AL907" s="734"/>
      <c r="AM907" s="496"/>
      <c r="AN907" s="734"/>
      <c r="AO907" s="89"/>
      <c r="AP907" s="395"/>
      <c r="AQ907" s="734"/>
      <c r="AR907" s="624"/>
      <c r="AS907" s="734"/>
      <c r="AT907" s="444"/>
      <c r="AU907" s="734"/>
      <c r="AV907" s="550"/>
      <c r="AW907" s="734"/>
      <c r="AX907" s="444"/>
      <c r="AY907" s="734"/>
      <c r="AZ907" s="444"/>
      <c r="BA907" s="734"/>
      <c r="BB907" s="89"/>
      <c r="BC907" s="395"/>
      <c r="BD907" s="89"/>
      <c r="BE907" s="453"/>
      <c r="BF907" s="395"/>
      <c r="BG907" s="395"/>
      <c r="BH907" s="395"/>
      <c r="BI907" s="89"/>
      <c r="BJ907" s="395"/>
      <c r="BK907" s="395"/>
      <c r="BL907" s="395"/>
      <c r="BM907" s="89"/>
      <c r="BN907" s="395"/>
      <c r="BO907" s="395"/>
      <c r="BP907" s="550"/>
      <c r="BQ907" s="485"/>
      <c r="BR907" s="395"/>
      <c r="BS907" s="89"/>
      <c r="BT907" s="444"/>
      <c r="BU907" s="654"/>
      <c r="BV907" s="610"/>
      <c r="BW907" s="610"/>
      <c r="BX907" s="444"/>
      <c r="BY907" s="444"/>
      <c r="BZ907" s="89"/>
      <c r="CE907" s="749" t="e">
        <f t="shared" si="1742"/>
        <v>#DIV/0!</v>
      </c>
    </row>
    <row r="908" spans="2:83" s="23" customFormat="1" ht="46.5" hidden="1" customHeight="1" x14ac:dyDescent="0.25">
      <c r="B908" s="419"/>
      <c r="C908" s="476" t="s">
        <v>32</v>
      </c>
      <c r="D908" s="393"/>
      <c r="E908" s="498"/>
      <c r="F908" s="543"/>
      <c r="G908" s="498"/>
      <c r="H908" s="498"/>
      <c r="I908" s="280"/>
      <c r="J908" s="393"/>
      <c r="K908" s="618"/>
      <c r="L908" s="734"/>
      <c r="M908" s="439"/>
      <c r="N908" s="734"/>
      <c r="O908" s="555"/>
      <c r="P908" s="734"/>
      <c r="Q908" s="439"/>
      <c r="R908" s="734"/>
      <c r="S908" s="439"/>
      <c r="T908" s="734"/>
      <c r="U908" s="280"/>
      <c r="V908" s="393"/>
      <c r="W908" s="280"/>
      <c r="X908" s="280"/>
      <c r="Y908" s="280"/>
      <c r="Z908" s="476">
        <f>AC908</f>
        <v>0</v>
      </c>
      <c r="AA908" s="393"/>
      <c r="AB908" s="393"/>
      <c r="AC908" s="393">
        <f>'[14]Свод (краткий)'!$W$13</f>
        <v>0</v>
      </c>
      <c r="AD908" s="734"/>
      <c r="AE908" s="270"/>
      <c r="AF908" s="264"/>
      <c r="AG908" s="498"/>
      <c r="AH908" s="734"/>
      <c r="AI908" s="555"/>
      <c r="AJ908" s="734"/>
      <c r="AK908" s="498"/>
      <c r="AL908" s="734"/>
      <c r="AM908" s="498"/>
      <c r="AN908" s="734"/>
      <c r="AO908" s="280"/>
      <c r="AP908" s="393"/>
      <c r="AQ908" s="734"/>
      <c r="AR908" s="621"/>
      <c r="AS908" s="734"/>
      <c r="AT908" s="439"/>
      <c r="AU908" s="734"/>
      <c r="AV908" s="555"/>
      <c r="AW908" s="734"/>
      <c r="AX908" s="439"/>
      <c r="AY908" s="734"/>
      <c r="AZ908" s="439"/>
      <c r="BA908" s="734"/>
      <c r="BB908" s="280"/>
      <c r="BC908" s="393"/>
      <c r="BD908" s="280"/>
      <c r="BE908" s="449"/>
      <c r="BF908" s="393"/>
      <c r="BG908" s="393"/>
      <c r="BH908" s="393"/>
      <c r="BI908" s="280"/>
      <c r="BJ908" s="393"/>
      <c r="BK908" s="393"/>
      <c r="BL908" s="393"/>
      <c r="BM908" s="280"/>
      <c r="BN908" s="393"/>
      <c r="BO908" s="393"/>
      <c r="BP908" s="555"/>
      <c r="BQ908" s="476"/>
      <c r="BR908" s="393"/>
      <c r="BS908" s="280"/>
      <c r="BT908" s="439"/>
      <c r="BU908" s="652"/>
      <c r="BV908" s="608"/>
      <c r="BW908" s="608"/>
      <c r="BX908" s="439"/>
      <c r="BY908" s="439"/>
      <c r="BZ908" s="280"/>
      <c r="CE908" s="749" t="e">
        <f t="shared" si="1742"/>
        <v>#DIV/0!</v>
      </c>
    </row>
    <row r="909" spans="2:83" s="42" customFormat="1" ht="48" hidden="1" customHeight="1" x14ac:dyDescent="0.25">
      <c r="B909" s="135"/>
      <c r="C909" s="477" t="s">
        <v>293</v>
      </c>
      <c r="D909" s="391"/>
      <c r="E909" s="500"/>
      <c r="F909" s="542"/>
      <c r="G909" s="500"/>
      <c r="H909" s="500"/>
      <c r="I909" s="19"/>
      <c r="J909" s="391"/>
      <c r="K909" s="618"/>
      <c r="L909" s="734"/>
      <c r="M909" s="438"/>
      <c r="N909" s="734"/>
      <c r="O909" s="557"/>
      <c r="P909" s="734"/>
      <c r="Q909" s="438"/>
      <c r="R909" s="734"/>
      <c r="S909" s="438"/>
      <c r="T909" s="734"/>
      <c r="U909" s="19"/>
      <c r="V909" s="391"/>
      <c r="W909" s="19"/>
      <c r="X909" s="19"/>
      <c r="Y909" s="19"/>
      <c r="Z909" s="477"/>
      <c r="AA909" s="391"/>
      <c r="AB909" s="391"/>
      <c r="AC909" s="391"/>
      <c r="AD909" s="734"/>
      <c r="AE909" s="264"/>
      <c r="AF909" s="264"/>
      <c r="AG909" s="500"/>
      <c r="AH909" s="734"/>
      <c r="AI909" s="557"/>
      <c r="AJ909" s="734"/>
      <c r="AK909" s="500"/>
      <c r="AL909" s="734"/>
      <c r="AM909" s="500"/>
      <c r="AN909" s="734"/>
      <c r="AO909" s="19"/>
      <c r="AP909" s="391"/>
      <c r="AQ909" s="734"/>
      <c r="AR909" s="618"/>
      <c r="AS909" s="734"/>
      <c r="AT909" s="438"/>
      <c r="AU909" s="734"/>
      <c r="AV909" s="557"/>
      <c r="AW909" s="734"/>
      <c r="AX909" s="438"/>
      <c r="AY909" s="734"/>
      <c r="AZ909" s="438"/>
      <c r="BA909" s="734"/>
      <c r="BB909" s="19"/>
      <c r="BC909" s="391"/>
      <c r="BD909" s="19"/>
      <c r="BE909" s="450"/>
      <c r="BF909" s="391"/>
      <c r="BG909" s="391"/>
      <c r="BH909" s="391"/>
      <c r="BI909" s="19"/>
      <c r="BJ909" s="391"/>
      <c r="BK909" s="391"/>
      <c r="BL909" s="391"/>
      <c r="BM909" s="19"/>
      <c r="BN909" s="391"/>
      <c r="BO909" s="391"/>
      <c r="BP909" s="557"/>
      <c r="BQ909" s="477"/>
      <c r="BR909" s="391"/>
      <c r="BS909" s="19"/>
      <c r="BT909" s="438"/>
      <c r="BU909" s="651"/>
      <c r="BV909" s="607"/>
      <c r="BW909" s="607"/>
      <c r="BX909" s="438"/>
      <c r="BY909" s="438"/>
      <c r="BZ909" s="19"/>
      <c r="CE909" s="749" t="e">
        <f t="shared" si="1742"/>
        <v>#DIV/0!</v>
      </c>
    </row>
    <row r="910" spans="2:83" s="61" customFormat="1" ht="165.75" hidden="1" customHeight="1" x14ac:dyDescent="0.25">
      <c r="B910" s="418">
        <v>2</v>
      </c>
      <c r="C910" s="120" t="s">
        <v>292</v>
      </c>
      <c r="D910" s="395"/>
      <c r="E910" s="496"/>
      <c r="F910" s="546"/>
      <c r="G910" s="496"/>
      <c r="H910" s="496"/>
      <c r="I910" s="89"/>
      <c r="J910" s="395"/>
      <c r="K910" s="618"/>
      <c r="L910" s="734"/>
      <c r="M910" s="444"/>
      <c r="N910" s="734"/>
      <c r="O910" s="550"/>
      <c r="P910" s="734"/>
      <c r="Q910" s="444"/>
      <c r="R910" s="734"/>
      <c r="S910" s="444"/>
      <c r="T910" s="734"/>
      <c r="U910" s="89"/>
      <c r="V910" s="396"/>
      <c r="W910" s="89"/>
      <c r="X910" s="89"/>
      <c r="Y910" s="89"/>
      <c r="Z910" s="482"/>
      <c r="AA910" s="396"/>
      <c r="AB910" s="396"/>
      <c r="AC910" s="396"/>
      <c r="AD910" s="734"/>
      <c r="AE910" s="511"/>
      <c r="AF910" s="264"/>
      <c r="AG910" s="496"/>
      <c r="AH910" s="734"/>
      <c r="AI910" s="550"/>
      <c r="AJ910" s="734"/>
      <c r="AK910" s="496"/>
      <c r="AL910" s="734"/>
      <c r="AM910" s="496"/>
      <c r="AN910" s="734"/>
      <c r="AO910" s="89"/>
      <c r="AP910" s="395"/>
      <c r="AQ910" s="734"/>
      <c r="AR910" s="624"/>
      <c r="AS910" s="734"/>
      <c r="AT910" s="444"/>
      <c r="AU910" s="734"/>
      <c r="AV910" s="550"/>
      <c r="AW910" s="734"/>
      <c r="AX910" s="444"/>
      <c r="AY910" s="734"/>
      <c r="AZ910" s="444"/>
      <c r="BA910" s="734"/>
      <c r="BB910" s="89"/>
      <c r="BC910" s="395"/>
      <c r="BD910" s="89"/>
      <c r="BE910" s="453"/>
      <c r="BF910" s="395"/>
      <c r="BG910" s="395"/>
      <c r="BH910" s="395"/>
      <c r="BI910" s="89"/>
      <c r="BJ910" s="395"/>
      <c r="BK910" s="395"/>
      <c r="BL910" s="395"/>
      <c r="BM910" s="89"/>
      <c r="BN910" s="395"/>
      <c r="BO910" s="395"/>
      <c r="BP910" s="550"/>
      <c r="BQ910" s="485"/>
      <c r="BR910" s="395"/>
      <c r="BS910" s="89"/>
      <c r="BT910" s="444"/>
      <c r="BU910" s="654"/>
      <c r="BV910" s="610"/>
      <c r="BW910" s="610"/>
      <c r="BX910" s="444"/>
      <c r="BY910" s="444"/>
      <c r="BZ910" s="89"/>
      <c r="CE910" s="749" t="e">
        <f t="shared" si="1742"/>
        <v>#DIV/0!</v>
      </c>
    </row>
    <row r="911" spans="2:83" s="61" customFormat="1" ht="49.5" hidden="1" customHeight="1" x14ac:dyDescent="0.25">
      <c r="B911" s="418"/>
      <c r="C911" s="476" t="s">
        <v>32</v>
      </c>
      <c r="D911" s="395"/>
      <c r="E911" s="496"/>
      <c r="F911" s="546"/>
      <c r="G911" s="496"/>
      <c r="H911" s="496"/>
      <c r="I911" s="89"/>
      <c r="J911" s="395"/>
      <c r="K911" s="618"/>
      <c r="L911" s="734"/>
      <c r="M911" s="444"/>
      <c r="N911" s="734"/>
      <c r="O911" s="550"/>
      <c r="P911" s="734"/>
      <c r="Q911" s="444"/>
      <c r="R911" s="734"/>
      <c r="S911" s="444"/>
      <c r="T911" s="734"/>
      <c r="U911" s="89"/>
      <c r="V911" s="396"/>
      <c r="W911" s="89"/>
      <c r="X911" s="89"/>
      <c r="Y911" s="89"/>
      <c r="Z911" s="482"/>
      <c r="AA911" s="396"/>
      <c r="AB911" s="396"/>
      <c r="AC911" s="396"/>
      <c r="AD911" s="734"/>
      <c r="AE911" s="511"/>
      <c r="AF911" s="264"/>
      <c r="AG911" s="496"/>
      <c r="AH911" s="734"/>
      <c r="AI911" s="550"/>
      <c r="AJ911" s="734"/>
      <c r="AK911" s="496"/>
      <c r="AL911" s="734"/>
      <c r="AM911" s="496"/>
      <c r="AN911" s="734"/>
      <c r="AO911" s="89"/>
      <c r="AP911" s="395"/>
      <c r="AQ911" s="734"/>
      <c r="AR911" s="624"/>
      <c r="AS911" s="734"/>
      <c r="AT911" s="444"/>
      <c r="AU911" s="734"/>
      <c r="AV911" s="550"/>
      <c r="AW911" s="734"/>
      <c r="AX911" s="444"/>
      <c r="AY911" s="734"/>
      <c r="AZ911" s="444"/>
      <c r="BA911" s="734"/>
      <c r="BB911" s="89"/>
      <c r="BC911" s="395"/>
      <c r="BD911" s="89"/>
      <c r="BE911" s="453"/>
      <c r="BF911" s="395"/>
      <c r="BG911" s="395"/>
      <c r="BH911" s="395"/>
      <c r="BI911" s="89"/>
      <c r="BJ911" s="395"/>
      <c r="BK911" s="395"/>
      <c r="BL911" s="395"/>
      <c r="BM911" s="89"/>
      <c r="BN911" s="395"/>
      <c r="BO911" s="395"/>
      <c r="BP911" s="550"/>
      <c r="BQ911" s="485"/>
      <c r="BR911" s="395"/>
      <c r="BS911" s="89"/>
      <c r="BT911" s="444"/>
      <c r="BU911" s="654"/>
      <c r="BV911" s="610"/>
      <c r="BW911" s="610"/>
      <c r="BX911" s="444"/>
      <c r="BY911" s="444"/>
      <c r="BZ911" s="89"/>
      <c r="CE911" s="749" t="e">
        <f t="shared" si="1742"/>
        <v>#DIV/0!</v>
      </c>
    </row>
    <row r="912" spans="2:83" s="61" customFormat="1" ht="39" hidden="1" customHeight="1" x14ac:dyDescent="0.25">
      <c r="B912" s="418"/>
      <c r="C912" s="477" t="s">
        <v>293</v>
      </c>
      <c r="D912" s="395"/>
      <c r="E912" s="496"/>
      <c r="F912" s="546"/>
      <c r="G912" s="496"/>
      <c r="H912" s="496"/>
      <c r="I912" s="89"/>
      <c r="J912" s="395"/>
      <c r="K912" s="618"/>
      <c r="L912" s="734"/>
      <c r="M912" s="444"/>
      <c r="N912" s="734"/>
      <c r="O912" s="550"/>
      <c r="P912" s="734"/>
      <c r="Q912" s="444"/>
      <c r="R912" s="734"/>
      <c r="S912" s="444"/>
      <c r="T912" s="734"/>
      <c r="U912" s="89"/>
      <c r="V912" s="396"/>
      <c r="W912" s="89"/>
      <c r="X912" s="89"/>
      <c r="Y912" s="89"/>
      <c r="Z912" s="482"/>
      <c r="AA912" s="396"/>
      <c r="AB912" s="396"/>
      <c r="AC912" s="396"/>
      <c r="AD912" s="734"/>
      <c r="AE912" s="511"/>
      <c r="AF912" s="264"/>
      <c r="AG912" s="496"/>
      <c r="AH912" s="734"/>
      <c r="AI912" s="550"/>
      <c r="AJ912" s="734"/>
      <c r="AK912" s="496"/>
      <c r="AL912" s="734"/>
      <c r="AM912" s="496"/>
      <c r="AN912" s="734"/>
      <c r="AO912" s="89"/>
      <c r="AP912" s="395"/>
      <c r="AQ912" s="734"/>
      <c r="AR912" s="624"/>
      <c r="AS912" s="734"/>
      <c r="AT912" s="444"/>
      <c r="AU912" s="734"/>
      <c r="AV912" s="550"/>
      <c r="AW912" s="734"/>
      <c r="AX912" s="444"/>
      <c r="AY912" s="734"/>
      <c r="AZ912" s="444"/>
      <c r="BA912" s="734"/>
      <c r="BB912" s="89"/>
      <c r="BC912" s="395"/>
      <c r="BD912" s="89"/>
      <c r="BE912" s="453"/>
      <c r="BF912" s="395"/>
      <c r="BG912" s="395"/>
      <c r="BH912" s="395"/>
      <c r="BI912" s="89"/>
      <c r="BJ912" s="395"/>
      <c r="BK912" s="395"/>
      <c r="BL912" s="395"/>
      <c r="BM912" s="89"/>
      <c r="BN912" s="395"/>
      <c r="BO912" s="395"/>
      <c r="BP912" s="550"/>
      <c r="BQ912" s="485"/>
      <c r="BR912" s="395"/>
      <c r="BS912" s="89"/>
      <c r="BT912" s="444"/>
      <c r="BU912" s="654"/>
      <c r="BV912" s="610"/>
      <c r="BW912" s="610"/>
      <c r="BX912" s="444"/>
      <c r="BY912" s="444"/>
      <c r="BZ912" s="89"/>
      <c r="CE912" s="749" t="e">
        <f t="shared" si="1742"/>
        <v>#DIV/0!</v>
      </c>
    </row>
    <row r="913" spans="2:83" s="61" customFormat="1" ht="39" hidden="1" customHeight="1" x14ac:dyDescent="0.25">
      <c r="B913" s="207">
        <v>2</v>
      </c>
      <c r="C913" s="120" t="s">
        <v>440</v>
      </c>
      <c r="D913" s="486"/>
      <c r="E913" s="496"/>
      <c r="F913" s="546"/>
      <c r="G913" s="107">
        <v>0</v>
      </c>
      <c r="H913" s="496"/>
      <c r="I913" s="89"/>
      <c r="J913" s="107">
        <f>Q913-G913</f>
        <v>0</v>
      </c>
      <c r="K913" s="107">
        <f>Q913</f>
        <v>0</v>
      </c>
      <c r="L913" s="107"/>
      <c r="M913" s="107"/>
      <c r="N913" s="107"/>
      <c r="O913" s="107"/>
      <c r="P913" s="107"/>
      <c r="Q913" s="107"/>
      <c r="R913" s="107"/>
      <c r="S913" s="486"/>
      <c r="T913" s="734"/>
      <c r="U913" s="89"/>
      <c r="V913" s="489"/>
      <c r="W913" s="89"/>
      <c r="X913" s="89"/>
      <c r="Y913" s="89"/>
      <c r="Z913" s="489"/>
      <c r="AA913" s="489"/>
      <c r="AB913" s="489"/>
      <c r="AC913" s="489"/>
      <c r="AD913" s="734"/>
      <c r="AE913" s="511"/>
      <c r="AF913" s="264"/>
      <c r="AG913" s="496"/>
      <c r="AH913" s="734"/>
      <c r="AI913" s="550"/>
      <c r="AJ913" s="734"/>
      <c r="AK913" s="496"/>
      <c r="AL913" s="734"/>
      <c r="AM913" s="496"/>
      <c r="AN913" s="734"/>
      <c r="AO913" s="89"/>
      <c r="AP913" s="486"/>
      <c r="AQ913" s="734"/>
      <c r="AR913" s="624"/>
      <c r="AS913" s="734"/>
      <c r="AT913" s="486"/>
      <c r="AU913" s="734"/>
      <c r="AV913" s="550"/>
      <c r="AW913" s="734"/>
      <c r="AX913" s="486"/>
      <c r="AY913" s="734"/>
      <c r="AZ913" s="486"/>
      <c r="BA913" s="734"/>
      <c r="BB913" s="89"/>
      <c r="BC913" s="486"/>
      <c r="BD913" s="89"/>
      <c r="BE913" s="486"/>
      <c r="BF913" s="486"/>
      <c r="BG913" s="486"/>
      <c r="BH913" s="486"/>
      <c r="BI913" s="89"/>
      <c r="BJ913" s="486"/>
      <c r="BK913" s="486"/>
      <c r="BL913" s="486"/>
      <c r="BM913" s="89"/>
      <c r="BN913" s="486"/>
      <c r="BO913" s="486"/>
      <c r="BP913" s="550"/>
      <c r="BQ913" s="486"/>
      <c r="BR913" s="486"/>
      <c r="BS913" s="89"/>
      <c r="BT913" s="486"/>
      <c r="BU913" s="654"/>
      <c r="BV913" s="610"/>
      <c r="BW913" s="610"/>
      <c r="BX913" s="486"/>
      <c r="BY913" s="486"/>
      <c r="BZ913" s="89"/>
      <c r="CE913" s="749" t="e">
        <f t="shared" si="1742"/>
        <v>#DIV/0!</v>
      </c>
    </row>
    <row r="914" spans="2:83" s="61" customFormat="1" ht="105" hidden="1" customHeight="1" x14ac:dyDescent="0.25">
      <c r="B914" s="418"/>
      <c r="C914" s="120" t="s">
        <v>435</v>
      </c>
      <c r="D914" s="486"/>
      <c r="E914" s="496"/>
      <c r="F914" s="546"/>
      <c r="G914" s="107">
        <v>0</v>
      </c>
      <c r="H914" s="496"/>
      <c r="I914" s="89"/>
      <c r="J914" s="107">
        <f>Q914-G914</f>
        <v>0</v>
      </c>
      <c r="K914" s="107">
        <f>Q914</f>
        <v>0</v>
      </c>
      <c r="L914" s="107"/>
      <c r="M914" s="486"/>
      <c r="N914" s="734"/>
      <c r="O914" s="550"/>
      <c r="P914" s="734"/>
      <c r="Q914" s="107"/>
      <c r="R914" s="107"/>
      <c r="S914" s="486"/>
      <c r="T914" s="734"/>
      <c r="U914" s="89"/>
      <c r="V914" s="489"/>
      <c r="W914" s="89"/>
      <c r="X914" s="89"/>
      <c r="Y914" s="89"/>
      <c r="Z914" s="489"/>
      <c r="AA914" s="489"/>
      <c r="AB914" s="489"/>
      <c r="AC914" s="489"/>
      <c r="AD914" s="734"/>
      <c r="AE914" s="511"/>
      <c r="AF914" s="264"/>
      <c r="AG914" s="496"/>
      <c r="AH914" s="734"/>
      <c r="AI914" s="550"/>
      <c r="AJ914" s="734"/>
      <c r="AK914" s="496"/>
      <c r="AL914" s="734"/>
      <c r="AM914" s="496"/>
      <c r="AN914" s="734"/>
      <c r="AO914" s="89"/>
      <c r="AP914" s="486"/>
      <c r="AQ914" s="734"/>
      <c r="AR914" s="624"/>
      <c r="AS914" s="734"/>
      <c r="AT914" s="486"/>
      <c r="AU914" s="734"/>
      <c r="AV914" s="550"/>
      <c r="AW914" s="734"/>
      <c r="AX914" s="486"/>
      <c r="AY914" s="734"/>
      <c r="AZ914" s="486"/>
      <c r="BA914" s="734"/>
      <c r="BB914" s="89"/>
      <c r="BC914" s="486"/>
      <c r="BD914" s="89"/>
      <c r="BE914" s="486"/>
      <c r="BF914" s="486"/>
      <c r="BG914" s="486"/>
      <c r="BH914" s="486"/>
      <c r="BI914" s="89"/>
      <c r="BJ914" s="486"/>
      <c r="BK914" s="486"/>
      <c r="BL914" s="486"/>
      <c r="BM914" s="89"/>
      <c r="BN914" s="486"/>
      <c r="BO914" s="486"/>
      <c r="BP914" s="550"/>
      <c r="BQ914" s="486"/>
      <c r="BR914" s="486"/>
      <c r="BS914" s="89"/>
      <c r="BT914" s="486"/>
      <c r="BU914" s="654"/>
      <c r="BV914" s="610"/>
      <c r="BW914" s="610"/>
      <c r="BX914" s="486"/>
      <c r="BY914" s="486"/>
      <c r="BZ914" s="89"/>
      <c r="CE914" s="749" t="e">
        <f t="shared" si="1742"/>
        <v>#DIV/0!</v>
      </c>
    </row>
    <row r="915" spans="2:83" s="61" customFormat="1" ht="102.75" hidden="1" customHeight="1" x14ac:dyDescent="0.25">
      <c r="B915" s="418"/>
      <c r="C915" s="120" t="s">
        <v>436</v>
      </c>
      <c r="D915" s="486"/>
      <c r="E915" s="496"/>
      <c r="F915" s="546"/>
      <c r="G915" s="107">
        <v>0</v>
      </c>
      <c r="H915" s="496"/>
      <c r="I915" s="89"/>
      <c r="J915" s="107">
        <f t="shared" ref="J915:J917" si="1765">Q915-G915</f>
        <v>0</v>
      </c>
      <c r="K915" s="107">
        <f t="shared" ref="K915:K917" si="1766">Q915</f>
        <v>0</v>
      </c>
      <c r="L915" s="107"/>
      <c r="M915" s="486"/>
      <c r="N915" s="734"/>
      <c r="O915" s="550"/>
      <c r="P915" s="734"/>
      <c r="Q915" s="107"/>
      <c r="R915" s="107"/>
      <c r="S915" s="486"/>
      <c r="T915" s="734"/>
      <c r="U915" s="89"/>
      <c r="V915" s="489"/>
      <c r="W915" s="89"/>
      <c r="X915" s="89"/>
      <c r="Y915" s="89"/>
      <c r="Z915" s="489"/>
      <c r="AA915" s="489"/>
      <c r="AB915" s="489"/>
      <c r="AC915" s="489"/>
      <c r="AD915" s="734"/>
      <c r="AE915" s="511"/>
      <c r="AF915" s="264"/>
      <c r="AG915" s="496"/>
      <c r="AH915" s="734"/>
      <c r="AI915" s="550"/>
      <c r="AJ915" s="734"/>
      <c r="AK915" s="496"/>
      <c r="AL915" s="734"/>
      <c r="AM915" s="496"/>
      <c r="AN915" s="734"/>
      <c r="AO915" s="89"/>
      <c r="AP915" s="486"/>
      <c r="AQ915" s="734"/>
      <c r="AR915" s="624"/>
      <c r="AS915" s="734"/>
      <c r="AT915" s="486"/>
      <c r="AU915" s="734"/>
      <c r="AV915" s="550"/>
      <c r="AW915" s="734"/>
      <c r="AX915" s="486"/>
      <c r="AY915" s="734"/>
      <c r="AZ915" s="486"/>
      <c r="BA915" s="734"/>
      <c r="BB915" s="89"/>
      <c r="BC915" s="486"/>
      <c r="BD915" s="89"/>
      <c r="BE915" s="486"/>
      <c r="BF915" s="486"/>
      <c r="BG915" s="486"/>
      <c r="BH915" s="486"/>
      <c r="BI915" s="89"/>
      <c r="BJ915" s="486"/>
      <c r="BK915" s="486"/>
      <c r="BL915" s="486"/>
      <c r="BM915" s="89"/>
      <c r="BN915" s="486"/>
      <c r="BO915" s="486"/>
      <c r="BP915" s="550"/>
      <c r="BQ915" s="486"/>
      <c r="BR915" s="486"/>
      <c r="BS915" s="89"/>
      <c r="BT915" s="486"/>
      <c r="BU915" s="654"/>
      <c r="BV915" s="610"/>
      <c r="BW915" s="610"/>
      <c r="BX915" s="486"/>
      <c r="BY915" s="486"/>
      <c r="BZ915" s="89"/>
      <c r="CE915" s="749" t="e">
        <f t="shared" si="1742"/>
        <v>#DIV/0!</v>
      </c>
    </row>
    <row r="916" spans="2:83" s="61" customFormat="1" ht="100.5" hidden="1" customHeight="1" x14ac:dyDescent="0.25">
      <c r="B916" s="418"/>
      <c r="C916" s="120" t="s">
        <v>437</v>
      </c>
      <c r="D916" s="486"/>
      <c r="E916" s="496"/>
      <c r="F916" s="546"/>
      <c r="G916" s="107">
        <v>0</v>
      </c>
      <c r="H916" s="496"/>
      <c r="I916" s="89"/>
      <c r="J916" s="107">
        <f t="shared" si="1765"/>
        <v>0</v>
      </c>
      <c r="K916" s="107">
        <f t="shared" si="1766"/>
        <v>0</v>
      </c>
      <c r="L916" s="107"/>
      <c r="M916" s="486"/>
      <c r="N916" s="734"/>
      <c r="O916" s="550"/>
      <c r="P916" s="734"/>
      <c r="Q916" s="107"/>
      <c r="R916" s="107"/>
      <c r="S916" s="486"/>
      <c r="T916" s="734"/>
      <c r="U916" s="89"/>
      <c r="V916" s="489"/>
      <c r="W916" s="89"/>
      <c r="X916" s="89"/>
      <c r="Y916" s="89"/>
      <c r="Z916" s="489"/>
      <c r="AA916" s="489"/>
      <c r="AB916" s="489"/>
      <c r="AC916" s="489"/>
      <c r="AD916" s="734"/>
      <c r="AE916" s="511"/>
      <c r="AF916" s="264"/>
      <c r="AG916" s="496"/>
      <c r="AH916" s="734"/>
      <c r="AI916" s="550"/>
      <c r="AJ916" s="734"/>
      <c r="AK916" s="496"/>
      <c r="AL916" s="734"/>
      <c r="AM916" s="496"/>
      <c r="AN916" s="734"/>
      <c r="AO916" s="89"/>
      <c r="AP916" s="486"/>
      <c r="AQ916" s="734"/>
      <c r="AR916" s="624"/>
      <c r="AS916" s="734"/>
      <c r="AT916" s="486"/>
      <c r="AU916" s="734"/>
      <c r="AV916" s="550"/>
      <c r="AW916" s="734"/>
      <c r="AX916" s="486"/>
      <c r="AY916" s="734"/>
      <c r="AZ916" s="486"/>
      <c r="BA916" s="734"/>
      <c r="BB916" s="89"/>
      <c r="BC916" s="486"/>
      <c r="BD916" s="89"/>
      <c r="BE916" s="486"/>
      <c r="BF916" s="486"/>
      <c r="BG916" s="486"/>
      <c r="BH916" s="486"/>
      <c r="BI916" s="89"/>
      <c r="BJ916" s="486"/>
      <c r="BK916" s="486"/>
      <c r="BL916" s="486"/>
      <c r="BM916" s="89"/>
      <c r="BN916" s="486"/>
      <c r="BO916" s="486"/>
      <c r="BP916" s="550"/>
      <c r="BQ916" s="486"/>
      <c r="BR916" s="486"/>
      <c r="BS916" s="89"/>
      <c r="BT916" s="486"/>
      <c r="BU916" s="654"/>
      <c r="BV916" s="610"/>
      <c r="BW916" s="610"/>
      <c r="BX916" s="486"/>
      <c r="BY916" s="486"/>
      <c r="BZ916" s="89"/>
      <c r="CE916" s="749" t="e">
        <f t="shared" si="1742"/>
        <v>#DIV/0!</v>
      </c>
    </row>
    <row r="917" spans="2:83" s="61" customFormat="1" ht="114" hidden="1" customHeight="1" x14ac:dyDescent="0.25">
      <c r="B917" s="418"/>
      <c r="C917" s="120" t="s">
        <v>438</v>
      </c>
      <c r="D917" s="486"/>
      <c r="E917" s="496"/>
      <c r="F917" s="546"/>
      <c r="G917" s="107">
        <v>0</v>
      </c>
      <c r="H917" s="496"/>
      <c r="I917" s="89"/>
      <c r="J917" s="107">
        <f t="shared" si="1765"/>
        <v>0</v>
      </c>
      <c r="K917" s="107">
        <f t="shared" si="1766"/>
        <v>0</v>
      </c>
      <c r="L917" s="107"/>
      <c r="M917" s="486"/>
      <c r="N917" s="734"/>
      <c r="O917" s="550"/>
      <c r="P917" s="734"/>
      <c r="Q917" s="107"/>
      <c r="R917" s="107"/>
      <c r="S917" s="486"/>
      <c r="T917" s="734"/>
      <c r="U917" s="89"/>
      <c r="V917" s="489"/>
      <c r="W917" s="89"/>
      <c r="X917" s="89"/>
      <c r="Y917" s="89"/>
      <c r="Z917" s="489"/>
      <c r="AA917" s="489"/>
      <c r="AB917" s="489"/>
      <c r="AC917" s="489"/>
      <c r="AD917" s="734"/>
      <c r="AE917" s="511"/>
      <c r="AF917" s="264"/>
      <c r="AG917" s="496"/>
      <c r="AH917" s="734"/>
      <c r="AI917" s="550"/>
      <c r="AJ917" s="734"/>
      <c r="AK917" s="496"/>
      <c r="AL917" s="734"/>
      <c r="AM917" s="496"/>
      <c r="AN917" s="734"/>
      <c r="AO917" s="89"/>
      <c r="AP917" s="486"/>
      <c r="AQ917" s="734"/>
      <c r="AR917" s="624"/>
      <c r="AS917" s="734"/>
      <c r="AT917" s="486"/>
      <c r="AU917" s="734"/>
      <c r="AV917" s="550"/>
      <c r="AW917" s="734"/>
      <c r="AX917" s="486"/>
      <c r="AY917" s="734"/>
      <c r="AZ917" s="486"/>
      <c r="BA917" s="734"/>
      <c r="BB917" s="89"/>
      <c r="BC917" s="486"/>
      <c r="BD917" s="89"/>
      <c r="BE917" s="486"/>
      <c r="BF917" s="486"/>
      <c r="BG917" s="486"/>
      <c r="BH917" s="486"/>
      <c r="BI917" s="89"/>
      <c r="BJ917" s="486"/>
      <c r="BK917" s="486"/>
      <c r="BL917" s="486"/>
      <c r="BM917" s="89"/>
      <c r="BN917" s="486"/>
      <c r="BO917" s="486"/>
      <c r="BP917" s="550"/>
      <c r="BQ917" s="486"/>
      <c r="BR917" s="486"/>
      <c r="BS917" s="89"/>
      <c r="BT917" s="486"/>
      <c r="BU917" s="654"/>
      <c r="BV917" s="610"/>
      <c r="BW917" s="610"/>
      <c r="BX917" s="486"/>
      <c r="BY917" s="486"/>
      <c r="BZ917" s="89"/>
      <c r="CE917" s="749" t="e">
        <f t="shared" si="1742"/>
        <v>#DIV/0!</v>
      </c>
    </row>
    <row r="918" spans="2:83" s="425" customFormat="1" ht="64.5" hidden="1" customHeight="1" x14ac:dyDescent="0.25">
      <c r="B918" s="428">
        <v>1</v>
      </c>
      <c r="C918" s="426" t="s">
        <v>419</v>
      </c>
      <c r="D918" s="423">
        <f>I918</f>
        <v>0</v>
      </c>
      <c r="E918" s="423">
        <v>0</v>
      </c>
      <c r="F918" s="423"/>
      <c r="G918" s="423"/>
      <c r="H918" s="423"/>
      <c r="I918" s="423">
        <f>I919+I920</f>
        <v>0</v>
      </c>
      <c r="J918" s="423">
        <f>J919+J920</f>
        <v>0</v>
      </c>
      <c r="K918" s="423">
        <f>U918</f>
        <v>0</v>
      </c>
      <c r="L918" s="749" t="e">
        <f t="shared" ref="L918:L981" si="1767">K918/D918</f>
        <v>#DIV/0!</v>
      </c>
      <c r="M918" s="423">
        <v>0</v>
      </c>
      <c r="N918" s="423"/>
      <c r="O918" s="423"/>
      <c r="P918" s="423"/>
      <c r="Q918" s="423"/>
      <c r="R918" s="423"/>
      <c r="S918" s="423"/>
      <c r="T918" s="423"/>
      <c r="U918" s="423">
        <f>U919+U920</f>
        <v>0</v>
      </c>
      <c r="V918" s="423"/>
      <c r="W918" s="423"/>
      <c r="X918" s="423"/>
      <c r="Y918" s="423"/>
      <c r="Z918" s="423"/>
      <c r="AA918" s="423"/>
      <c r="AB918" s="423"/>
      <c r="AC918" s="423"/>
      <c r="AD918" s="423"/>
      <c r="AE918" s="423">
        <f>AO918</f>
        <v>0</v>
      </c>
      <c r="AF918" s="749" t="e">
        <f t="shared" ref="AF918:AF981" si="1768">AE918/D918</f>
        <v>#DIV/0!</v>
      </c>
      <c r="AG918" s="423"/>
      <c r="AH918" s="423"/>
      <c r="AI918" s="423"/>
      <c r="AJ918" s="423"/>
      <c r="AK918" s="423"/>
      <c r="AL918" s="423"/>
      <c r="AM918" s="423"/>
      <c r="AN918" s="423"/>
      <c r="AO918" s="423">
        <f>AO919+AO920</f>
        <v>0</v>
      </c>
      <c r="AP918" s="423">
        <f>AP919+AP920</f>
        <v>0</v>
      </c>
      <c r="AQ918" s="423"/>
      <c r="AR918" s="423">
        <f>BB918</f>
        <v>0</v>
      </c>
      <c r="AS918" s="749" t="e">
        <f t="shared" ref="AS918:AS981" si="1769">AR918/D918</f>
        <v>#DIV/0!</v>
      </c>
      <c r="AT918" s="423"/>
      <c r="AU918" s="749"/>
      <c r="AV918" s="423"/>
      <c r="AW918" s="749"/>
      <c r="AX918" s="423"/>
      <c r="AY918" s="423"/>
      <c r="AZ918" s="423"/>
      <c r="BA918" s="749"/>
      <c r="BB918" s="423">
        <f>BB919+BB920</f>
        <v>0</v>
      </c>
      <c r="BC918" s="423"/>
      <c r="BD918" s="423"/>
      <c r="BE918" s="423"/>
      <c r="BF918" s="423"/>
      <c r="BG918" s="423"/>
      <c r="BH918" s="423"/>
      <c r="BI918" s="423"/>
      <c r="BJ918" s="423"/>
      <c r="BK918" s="423"/>
      <c r="BL918" s="423"/>
      <c r="BM918" s="423"/>
      <c r="BN918" s="423">
        <f>BS918</f>
        <v>35034</v>
      </c>
      <c r="BO918" s="423"/>
      <c r="BP918" s="423"/>
      <c r="BQ918" s="423"/>
      <c r="BR918" s="423"/>
      <c r="BS918" s="423">
        <f>BS919+BS920</f>
        <v>35034</v>
      </c>
      <c r="BT918" s="423"/>
      <c r="BU918" s="423">
        <f>BZ918</f>
        <v>35034</v>
      </c>
      <c r="BV918" s="423"/>
      <c r="BW918" s="423"/>
      <c r="BX918" s="423"/>
      <c r="BY918" s="423"/>
      <c r="BZ918" s="423">
        <f>BZ919+BZ920</f>
        <v>35034</v>
      </c>
      <c r="CE918" s="749" t="e">
        <f t="shared" si="1742"/>
        <v>#DIV/0!</v>
      </c>
    </row>
    <row r="919" spans="2:83" s="61" customFormat="1" ht="57" hidden="1" customHeight="1" x14ac:dyDescent="0.25">
      <c r="B919" s="418"/>
      <c r="C919" s="476" t="s">
        <v>32</v>
      </c>
      <c r="D919" s="393">
        <f t="shared" ref="D919:D920" si="1770">E919+H919+I919</f>
        <v>0</v>
      </c>
      <c r="E919" s="498">
        <f>E951</f>
        <v>0</v>
      </c>
      <c r="F919" s="543"/>
      <c r="G919" s="498"/>
      <c r="H919" s="497"/>
      <c r="I919" s="498">
        <f>I959</f>
        <v>0</v>
      </c>
      <c r="J919" s="439">
        <f>U919-I919</f>
        <v>0</v>
      </c>
      <c r="K919" s="621">
        <f t="shared" ref="K919:K920" si="1771">M919+S919+U919</f>
        <v>0</v>
      </c>
      <c r="L919" s="749" t="e">
        <f t="shared" si="1767"/>
        <v>#DIV/0!</v>
      </c>
      <c r="M919" s="449">
        <f>M951</f>
        <v>0</v>
      </c>
      <c r="N919" s="734"/>
      <c r="O919" s="555"/>
      <c r="P919" s="734"/>
      <c r="Q919" s="449"/>
      <c r="R919" s="734"/>
      <c r="S919" s="449"/>
      <c r="T919" s="734"/>
      <c r="U919" s="498">
        <v>0</v>
      </c>
      <c r="V919" s="449">
        <f t="shared" ref="V919:V920" si="1772">W919+X919+Y919</f>
        <v>0</v>
      </c>
      <c r="W919" s="476">
        <f>W931+W951</f>
        <v>0</v>
      </c>
      <c r="X919" s="476">
        <f t="shared" ref="X919" si="1773">X931+X951</f>
        <v>0</v>
      </c>
      <c r="Y919" s="476">
        <f>Y931+Y943+Y946+Y949</f>
        <v>0</v>
      </c>
      <c r="Z919" s="476">
        <f t="shared" ref="Z919:Z920" si="1774">AA919+AB919+AC919</f>
        <v>0</v>
      </c>
      <c r="AA919" s="449">
        <f>AA951</f>
        <v>0</v>
      </c>
      <c r="AB919" s="449"/>
      <c r="AC919" s="449">
        <f>AC931+AC943+AC946+AC949</f>
        <v>0</v>
      </c>
      <c r="AD919" s="734"/>
      <c r="AE919" s="587">
        <f>AO919</f>
        <v>0</v>
      </c>
      <c r="AF919" s="749" t="e">
        <f t="shared" si="1768"/>
        <v>#DIV/0!</v>
      </c>
      <c r="AG919" s="496"/>
      <c r="AH919" s="734"/>
      <c r="AI919" s="550"/>
      <c r="AJ919" s="734"/>
      <c r="AK919" s="496"/>
      <c r="AL919" s="734"/>
      <c r="AM919" s="496"/>
      <c r="AN919" s="734"/>
      <c r="AO919" s="726">
        <f>AO959</f>
        <v>0</v>
      </c>
      <c r="AP919" s="439">
        <f>BB919-AO919</f>
        <v>0</v>
      </c>
      <c r="AQ919" s="734"/>
      <c r="AR919" s="721">
        <f>BB919</f>
        <v>0</v>
      </c>
      <c r="AS919" s="749" t="e">
        <f t="shared" si="1769"/>
        <v>#DIV/0!</v>
      </c>
      <c r="AT919" s="439"/>
      <c r="AU919" s="749"/>
      <c r="AV919" s="555"/>
      <c r="AW919" s="749"/>
      <c r="AX919" s="439"/>
      <c r="AY919" s="734"/>
      <c r="AZ919" s="439"/>
      <c r="BA919" s="749"/>
      <c r="BB919" s="616">
        <f>BB959</f>
        <v>0</v>
      </c>
      <c r="BC919" s="690"/>
      <c r="BD919" s="89"/>
      <c r="BE919" s="453"/>
      <c r="BF919" s="395"/>
      <c r="BG919" s="395"/>
      <c r="BH919" s="395"/>
      <c r="BI919" s="89"/>
      <c r="BJ919" s="395"/>
      <c r="BK919" s="395"/>
      <c r="BL919" s="395"/>
      <c r="BM919" s="89"/>
      <c r="BN919" s="487">
        <f>BS919</f>
        <v>19619</v>
      </c>
      <c r="BO919" s="395"/>
      <c r="BP919" s="550"/>
      <c r="BQ919" s="485"/>
      <c r="BR919" s="395"/>
      <c r="BS919" s="726">
        <f>BS959</f>
        <v>19619</v>
      </c>
      <c r="BT919" s="439"/>
      <c r="BU919" s="621">
        <f>BZ919</f>
        <v>19619</v>
      </c>
      <c r="BV919" s="439"/>
      <c r="BW919" s="555"/>
      <c r="BX919" s="439"/>
      <c r="BY919" s="439"/>
      <c r="BZ919" s="616">
        <f>BZ959</f>
        <v>19619</v>
      </c>
      <c r="CE919" s="749" t="e">
        <f t="shared" si="1742"/>
        <v>#DIV/0!</v>
      </c>
    </row>
    <row r="920" spans="2:83" s="61" customFormat="1" ht="52.5" hidden="1" customHeight="1" x14ac:dyDescent="0.25">
      <c r="B920" s="418"/>
      <c r="C920" s="477" t="s">
        <v>293</v>
      </c>
      <c r="D920" s="391">
        <f t="shared" si="1770"/>
        <v>0</v>
      </c>
      <c r="E920" s="500">
        <v>0</v>
      </c>
      <c r="F920" s="542"/>
      <c r="G920" s="500"/>
      <c r="H920" s="497"/>
      <c r="I920" s="500">
        <f>I960</f>
        <v>0</v>
      </c>
      <c r="J920" s="438">
        <f>U920-I920</f>
        <v>0</v>
      </c>
      <c r="K920" s="618">
        <f t="shared" si="1771"/>
        <v>0</v>
      </c>
      <c r="L920" s="749" t="e">
        <f t="shared" si="1767"/>
        <v>#DIV/0!</v>
      </c>
      <c r="M920" s="438">
        <v>0</v>
      </c>
      <c r="N920" s="734"/>
      <c r="O920" s="557"/>
      <c r="P920" s="734"/>
      <c r="Q920" s="438"/>
      <c r="R920" s="734"/>
      <c r="S920" s="443"/>
      <c r="T920" s="734"/>
      <c r="U920" s="500">
        <v>0</v>
      </c>
      <c r="V920" s="391">
        <f t="shared" si="1772"/>
        <v>0</v>
      </c>
      <c r="W920" s="477">
        <f>W952</f>
        <v>0</v>
      </c>
      <c r="X920" s="477">
        <f t="shared" ref="X920" si="1775">X952</f>
        <v>0</v>
      </c>
      <c r="Y920" s="477">
        <f>Y932+Y944+Y947+Y950</f>
        <v>0</v>
      </c>
      <c r="Z920" s="477" t="e">
        <f t="shared" si="1774"/>
        <v>#REF!</v>
      </c>
      <c r="AA920" s="391" t="e">
        <f>AA952</f>
        <v>#REF!</v>
      </c>
      <c r="AB920" s="396"/>
      <c r="AC920" s="391">
        <f>AC932+AC944+AC947+AC950</f>
        <v>0</v>
      </c>
      <c r="AD920" s="734"/>
      <c r="AE920" s="589">
        <f>AO920</f>
        <v>0</v>
      </c>
      <c r="AF920" s="749" t="e">
        <f t="shared" si="1768"/>
        <v>#DIV/0!</v>
      </c>
      <c r="AG920" s="496"/>
      <c r="AH920" s="734"/>
      <c r="AI920" s="550"/>
      <c r="AJ920" s="734"/>
      <c r="AK920" s="496"/>
      <c r="AL920" s="734"/>
      <c r="AM920" s="496"/>
      <c r="AN920" s="734"/>
      <c r="AO920" s="723">
        <f>AO960</f>
        <v>0</v>
      </c>
      <c r="AP920" s="438">
        <f>BB920-AO920</f>
        <v>0</v>
      </c>
      <c r="AQ920" s="734"/>
      <c r="AR920" s="720">
        <f>BB920</f>
        <v>0</v>
      </c>
      <c r="AS920" s="749" t="e">
        <f t="shared" si="1769"/>
        <v>#DIV/0!</v>
      </c>
      <c r="AT920" s="438"/>
      <c r="AU920" s="749"/>
      <c r="AV920" s="557"/>
      <c r="AW920" s="749"/>
      <c r="AX920" s="438"/>
      <c r="AY920" s="734"/>
      <c r="AZ920" s="438"/>
      <c r="BA920" s="749"/>
      <c r="BB920" s="617">
        <f>BB960</f>
        <v>0</v>
      </c>
      <c r="BC920" s="690"/>
      <c r="BD920" s="89"/>
      <c r="BE920" s="453"/>
      <c r="BF920" s="395"/>
      <c r="BG920" s="395"/>
      <c r="BH920" s="395"/>
      <c r="BI920" s="89"/>
      <c r="BJ920" s="395"/>
      <c r="BK920" s="395"/>
      <c r="BL920" s="395"/>
      <c r="BM920" s="89"/>
      <c r="BN920" s="395">
        <f>BS920</f>
        <v>15415</v>
      </c>
      <c r="BO920" s="395"/>
      <c r="BP920" s="550"/>
      <c r="BQ920" s="485"/>
      <c r="BR920" s="395"/>
      <c r="BS920" s="723">
        <f>BS960</f>
        <v>15415</v>
      </c>
      <c r="BT920" s="438"/>
      <c r="BU920" s="618">
        <f>BZ920</f>
        <v>15415</v>
      </c>
      <c r="BV920" s="438"/>
      <c r="BW920" s="557"/>
      <c r="BX920" s="438"/>
      <c r="BY920" s="438"/>
      <c r="BZ920" s="617">
        <f>BZ960</f>
        <v>15415</v>
      </c>
      <c r="CE920" s="749" t="e">
        <f t="shared" si="1742"/>
        <v>#DIV/0!</v>
      </c>
    </row>
    <row r="921" spans="2:83" s="61" customFormat="1" ht="138.75" hidden="1" customHeight="1" x14ac:dyDescent="0.25">
      <c r="B921" s="418" t="s">
        <v>34</v>
      </c>
      <c r="C921" s="120" t="s">
        <v>383</v>
      </c>
      <c r="D921" s="395">
        <f>E921+H921+I921</f>
        <v>0</v>
      </c>
      <c r="E921" s="496">
        <f>E922+E923</f>
        <v>0</v>
      </c>
      <c r="F921" s="546"/>
      <c r="G921" s="496"/>
      <c r="H921" s="496"/>
      <c r="I921" s="496">
        <f>I922+I923</f>
        <v>0</v>
      </c>
      <c r="J921" s="395"/>
      <c r="K921" s="618">
        <f>M921+S921+U921</f>
        <v>0</v>
      </c>
      <c r="L921" s="749" t="e">
        <f t="shared" si="1767"/>
        <v>#DIV/0!</v>
      </c>
      <c r="M921" s="444">
        <f>M922+M923</f>
        <v>0</v>
      </c>
      <c r="N921" s="734"/>
      <c r="O921" s="550"/>
      <c r="P921" s="734"/>
      <c r="Q921" s="444"/>
      <c r="R921" s="734"/>
      <c r="S921" s="444"/>
      <c r="T921" s="734"/>
      <c r="U921" s="444">
        <f>U922+U923</f>
        <v>0</v>
      </c>
      <c r="V921" s="395">
        <f>W921+X921+Y921</f>
        <v>0</v>
      </c>
      <c r="W921" s="485"/>
      <c r="X921" s="485"/>
      <c r="Y921" s="485">
        <f>Y922+Y923</f>
        <v>0</v>
      </c>
      <c r="Z921" s="485">
        <f>AC921</f>
        <v>60201.36</v>
      </c>
      <c r="AA921" s="395"/>
      <c r="AB921" s="395"/>
      <c r="AC921" s="395">
        <f>AC922+AC923</f>
        <v>60201.36</v>
      </c>
      <c r="AD921" s="734"/>
      <c r="AE921" s="586"/>
      <c r="AF921" s="749" t="e">
        <f t="shared" si="1768"/>
        <v>#DIV/0!</v>
      </c>
      <c r="AG921" s="496"/>
      <c r="AH921" s="734"/>
      <c r="AI921" s="550"/>
      <c r="AJ921" s="734"/>
      <c r="AK921" s="496"/>
      <c r="AL921" s="734"/>
      <c r="AM921" s="496"/>
      <c r="AN921" s="734"/>
      <c r="AO921" s="729"/>
      <c r="AP921" s="395"/>
      <c r="AQ921" s="734"/>
      <c r="AR921" s="719"/>
      <c r="AS921" s="749" t="e">
        <f t="shared" si="1769"/>
        <v>#DIV/0!</v>
      </c>
      <c r="AT921" s="444"/>
      <c r="AU921" s="749"/>
      <c r="AV921" s="550"/>
      <c r="AW921" s="749"/>
      <c r="AX921" s="444"/>
      <c r="AY921" s="734"/>
      <c r="AZ921" s="444"/>
      <c r="BA921" s="749" t="e">
        <f t="shared" ref="BA921:BA981" si="1776">AZ921/H921</f>
        <v>#DIV/0!</v>
      </c>
      <c r="BB921" s="444"/>
      <c r="BC921" s="89"/>
      <c r="BD921" s="395"/>
      <c r="BE921" s="453"/>
      <c r="BF921" s="395"/>
      <c r="BG921" s="395"/>
      <c r="BH921" s="395"/>
      <c r="BI921" s="395"/>
      <c r="BJ921" s="395"/>
      <c r="BK921" s="395"/>
      <c r="BL921" s="395"/>
      <c r="BM921" s="89"/>
      <c r="BN921" s="89"/>
      <c r="BO921" s="89"/>
      <c r="BP921" s="89"/>
      <c r="BQ921" s="89"/>
      <c r="BR921" s="89"/>
      <c r="BS921" s="729"/>
      <c r="BT921" s="444"/>
      <c r="BU921" s="624"/>
      <c r="BV921" s="444"/>
      <c r="BW921" s="550"/>
      <c r="BX921" s="444"/>
      <c r="BY921" s="444"/>
      <c r="BZ921" s="444"/>
      <c r="CE921" s="749" t="e">
        <f t="shared" si="1742"/>
        <v>#DIV/0!</v>
      </c>
    </row>
    <row r="922" spans="2:83" s="61" customFormat="1" ht="52.5" hidden="1" customHeight="1" x14ac:dyDescent="0.25">
      <c r="B922" s="418"/>
      <c r="C922" s="476" t="s">
        <v>32</v>
      </c>
      <c r="D922" s="393">
        <f>E922+H922+I922</f>
        <v>0</v>
      </c>
      <c r="E922" s="498"/>
      <c r="F922" s="543"/>
      <c r="G922" s="498"/>
      <c r="H922" s="498"/>
      <c r="I922" s="498">
        <v>0</v>
      </c>
      <c r="J922" s="395"/>
      <c r="K922" s="621">
        <f>M922+S922+U922</f>
        <v>0</v>
      </c>
      <c r="L922" s="749" t="e">
        <f t="shared" si="1767"/>
        <v>#DIV/0!</v>
      </c>
      <c r="M922" s="439"/>
      <c r="N922" s="734"/>
      <c r="O922" s="555"/>
      <c r="P922" s="734"/>
      <c r="Q922" s="439"/>
      <c r="R922" s="734"/>
      <c r="S922" s="439"/>
      <c r="T922" s="734"/>
      <c r="U922" s="439"/>
      <c r="V922" s="393">
        <f>W922+X922+Y922</f>
        <v>0</v>
      </c>
      <c r="W922" s="476"/>
      <c r="X922" s="476"/>
      <c r="Y922" s="476"/>
      <c r="Z922" s="476">
        <f>AC922</f>
        <v>40334.9</v>
      </c>
      <c r="AA922" s="393"/>
      <c r="AB922" s="393"/>
      <c r="AC922" s="393">
        <v>40334.9</v>
      </c>
      <c r="AD922" s="734"/>
      <c r="AE922" s="586"/>
      <c r="AF922" s="749" t="e">
        <f t="shared" si="1768"/>
        <v>#DIV/0!</v>
      </c>
      <c r="AG922" s="496"/>
      <c r="AH922" s="734"/>
      <c r="AI922" s="550"/>
      <c r="AJ922" s="734"/>
      <c r="AK922" s="496"/>
      <c r="AL922" s="734"/>
      <c r="AM922" s="496"/>
      <c r="AN922" s="734"/>
      <c r="AO922" s="729"/>
      <c r="AP922" s="395"/>
      <c r="AQ922" s="734"/>
      <c r="AR922" s="719"/>
      <c r="AS922" s="749" t="e">
        <f t="shared" si="1769"/>
        <v>#DIV/0!</v>
      </c>
      <c r="AT922" s="444"/>
      <c r="AU922" s="749"/>
      <c r="AV922" s="550"/>
      <c r="AW922" s="749"/>
      <c r="AX922" s="444"/>
      <c r="AY922" s="734"/>
      <c r="AZ922" s="444"/>
      <c r="BA922" s="749" t="e">
        <f t="shared" si="1776"/>
        <v>#DIV/0!</v>
      </c>
      <c r="BB922" s="444"/>
      <c r="BC922" s="89"/>
      <c r="BD922" s="393"/>
      <c r="BE922" s="453"/>
      <c r="BF922" s="395"/>
      <c r="BG922" s="395"/>
      <c r="BH922" s="395"/>
      <c r="BI922" s="395"/>
      <c r="BJ922" s="395"/>
      <c r="BK922" s="395"/>
      <c r="BL922" s="395"/>
      <c r="BM922" s="89"/>
      <c r="BN922" s="89"/>
      <c r="BO922" s="89"/>
      <c r="BP922" s="89"/>
      <c r="BQ922" s="89"/>
      <c r="BR922" s="89"/>
      <c r="BS922" s="729"/>
      <c r="BT922" s="444"/>
      <c r="BU922" s="624"/>
      <c r="BV922" s="444"/>
      <c r="BW922" s="550"/>
      <c r="BX922" s="444"/>
      <c r="BY922" s="444"/>
      <c r="BZ922" s="444"/>
      <c r="CE922" s="749" t="e">
        <f t="shared" si="1742"/>
        <v>#DIV/0!</v>
      </c>
    </row>
    <row r="923" spans="2:83" s="61" customFormat="1" ht="55.5" hidden="1" customHeight="1" x14ac:dyDescent="0.25">
      <c r="B923" s="418"/>
      <c r="C923" s="477" t="s">
        <v>293</v>
      </c>
      <c r="D923" s="391">
        <f>I923</f>
        <v>0</v>
      </c>
      <c r="E923" s="500"/>
      <c r="F923" s="542"/>
      <c r="G923" s="500"/>
      <c r="H923" s="500"/>
      <c r="I923" s="500">
        <v>0</v>
      </c>
      <c r="J923" s="395"/>
      <c r="K923" s="618">
        <f>U923</f>
        <v>0</v>
      </c>
      <c r="L923" s="749" t="e">
        <f t="shared" si="1767"/>
        <v>#DIV/0!</v>
      </c>
      <c r="M923" s="438"/>
      <c r="N923" s="734"/>
      <c r="O923" s="557"/>
      <c r="P923" s="734"/>
      <c r="Q923" s="438"/>
      <c r="R923" s="734"/>
      <c r="S923" s="438"/>
      <c r="T923" s="734"/>
      <c r="U923" s="438"/>
      <c r="V923" s="391">
        <f>Y923</f>
        <v>0</v>
      </c>
      <c r="W923" s="477"/>
      <c r="X923" s="477"/>
      <c r="Y923" s="477"/>
      <c r="Z923" s="477">
        <f>AC923</f>
        <v>19866.46</v>
      </c>
      <c r="AA923" s="391"/>
      <c r="AB923" s="391"/>
      <c r="AC923" s="391">
        <v>19866.46</v>
      </c>
      <c r="AD923" s="734"/>
      <c r="AE923" s="586"/>
      <c r="AF923" s="749" t="e">
        <f t="shared" si="1768"/>
        <v>#DIV/0!</v>
      </c>
      <c r="AG923" s="496"/>
      <c r="AH923" s="734"/>
      <c r="AI923" s="550"/>
      <c r="AJ923" s="734"/>
      <c r="AK923" s="496"/>
      <c r="AL923" s="734"/>
      <c r="AM923" s="496"/>
      <c r="AN923" s="734"/>
      <c r="AO923" s="729"/>
      <c r="AP923" s="395"/>
      <c r="AQ923" s="734"/>
      <c r="AR923" s="719"/>
      <c r="AS923" s="749" t="e">
        <f t="shared" si="1769"/>
        <v>#DIV/0!</v>
      </c>
      <c r="AT923" s="444"/>
      <c r="AU923" s="749"/>
      <c r="AV923" s="550"/>
      <c r="AW923" s="749"/>
      <c r="AX923" s="444"/>
      <c r="AY923" s="734"/>
      <c r="AZ923" s="444"/>
      <c r="BA923" s="749" t="e">
        <f t="shared" si="1776"/>
        <v>#DIV/0!</v>
      </c>
      <c r="BB923" s="444"/>
      <c r="BC923" s="89"/>
      <c r="BD923" s="391"/>
      <c r="BE923" s="453"/>
      <c r="BF923" s="395"/>
      <c r="BG923" s="395"/>
      <c r="BH923" s="395"/>
      <c r="BI923" s="395"/>
      <c r="BJ923" s="395"/>
      <c r="BK923" s="395"/>
      <c r="BL923" s="395"/>
      <c r="BM923" s="89"/>
      <c r="BN923" s="89"/>
      <c r="BO923" s="89"/>
      <c r="BP923" s="89"/>
      <c r="BQ923" s="89"/>
      <c r="BR923" s="89"/>
      <c r="BS923" s="729"/>
      <c r="BT923" s="444"/>
      <c r="BU923" s="624"/>
      <c r="BV923" s="444"/>
      <c r="BW923" s="550"/>
      <c r="BX923" s="444"/>
      <c r="BY923" s="444"/>
      <c r="BZ923" s="444"/>
      <c r="CE923" s="749" t="e">
        <f t="shared" si="1742"/>
        <v>#DIV/0!</v>
      </c>
    </row>
    <row r="924" spans="2:83" s="61" customFormat="1" ht="138.75" hidden="1" customHeight="1" x14ac:dyDescent="0.25">
      <c r="B924" s="418">
        <v>4</v>
      </c>
      <c r="C924" s="120" t="s">
        <v>296</v>
      </c>
      <c r="D924" s="395"/>
      <c r="E924" s="496"/>
      <c r="F924" s="546"/>
      <c r="G924" s="496"/>
      <c r="H924" s="496"/>
      <c r="I924" s="89"/>
      <c r="J924" s="395"/>
      <c r="K924" s="618"/>
      <c r="L924" s="749" t="e">
        <f t="shared" si="1767"/>
        <v>#DIV/0!</v>
      </c>
      <c r="M924" s="444"/>
      <c r="N924" s="734"/>
      <c r="O924" s="550"/>
      <c r="P924" s="734"/>
      <c r="Q924" s="444"/>
      <c r="R924" s="734"/>
      <c r="S924" s="444"/>
      <c r="T924" s="734"/>
      <c r="U924" s="89"/>
      <c r="V924" s="396"/>
      <c r="W924" s="89"/>
      <c r="X924" s="89"/>
      <c r="Y924" s="89"/>
      <c r="Z924" s="482"/>
      <c r="AA924" s="396"/>
      <c r="AB924" s="396"/>
      <c r="AC924" s="396"/>
      <c r="AD924" s="734"/>
      <c r="AE924" s="89"/>
      <c r="AF924" s="749" t="e">
        <f t="shared" si="1768"/>
        <v>#DIV/0!</v>
      </c>
      <c r="AG924" s="496"/>
      <c r="AH924" s="734"/>
      <c r="AI924" s="550"/>
      <c r="AJ924" s="734"/>
      <c r="AK924" s="496"/>
      <c r="AL924" s="734"/>
      <c r="AM924" s="496"/>
      <c r="AN924" s="734"/>
      <c r="AO924" s="89"/>
      <c r="AP924" s="395"/>
      <c r="AQ924" s="734"/>
      <c r="AR924" s="719"/>
      <c r="AS924" s="749" t="e">
        <f t="shared" si="1769"/>
        <v>#DIV/0!</v>
      </c>
      <c r="AT924" s="444"/>
      <c r="AU924" s="749"/>
      <c r="AV924" s="550"/>
      <c r="AW924" s="749"/>
      <c r="AX924" s="444"/>
      <c r="AY924" s="734"/>
      <c r="AZ924" s="444"/>
      <c r="BA924" s="749" t="e">
        <f t="shared" si="1776"/>
        <v>#DIV/0!</v>
      </c>
      <c r="BB924" s="89"/>
      <c r="BC924" s="395"/>
      <c r="BD924" s="89"/>
      <c r="BE924" s="453"/>
      <c r="BF924" s="395"/>
      <c r="BG924" s="395"/>
      <c r="BH924" s="395"/>
      <c r="BI924" s="89"/>
      <c r="BJ924" s="395"/>
      <c r="BK924" s="395"/>
      <c r="BL924" s="395"/>
      <c r="BM924" s="89"/>
      <c r="BN924" s="395"/>
      <c r="BO924" s="395"/>
      <c r="BP924" s="550"/>
      <c r="BQ924" s="485"/>
      <c r="BR924" s="395"/>
      <c r="BS924" s="89"/>
      <c r="BT924" s="444"/>
      <c r="BU924" s="624"/>
      <c r="BV924" s="444"/>
      <c r="BW924" s="550"/>
      <c r="BX924" s="444"/>
      <c r="BY924" s="444"/>
      <c r="BZ924" s="89"/>
      <c r="CE924" s="749" t="e">
        <f t="shared" si="1742"/>
        <v>#DIV/0!</v>
      </c>
    </row>
    <row r="925" spans="2:83" s="61" customFormat="1" ht="42" hidden="1" customHeight="1" x14ac:dyDescent="0.25">
      <c r="B925" s="418"/>
      <c r="C925" s="476" t="s">
        <v>32</v>
      </c>
      <c r="D925" s="395"/>
      <c r="E925" s="496"/>
      <c r="F925" s="546"/>
      <c r="G925" s="496"/>
      <c r="H925" s="496"/>
      <c r="I925" s="89"/>
      <c r="J925" s="395"/>
      <c r="K925" s="618"/>
      <c r="L925" s="749" t="e">
        <f t="shared" si="1767"/>
        <v>#DIV/0!</v>
      </c>
      <c r="M925" s="444"/>
      <c r="N925" s="734"/>
      <c r="O925" s="550"/>
      <c r="P925" s="734"/>
      <c r="Q925" s="444"/>
      <c r="R925" s="734"/>
      <c r="S925" s="444"/>
      <c r="T925" s="734"/>
      <c r="U925" s="89"/>
      <c r="V925" s="396"/>
      <c r="W925" s="89"/>
      <c r="X925" s="89"/>
      <c r="Y925" s="89"/>
      <c r="Z925" s="482"/>
      <c r="AA925" s="396"/>
      <c r="AB925" s="396"/>
      <c r="AC925" s="396"/>
      <c r="AD925" s="734"/>
      <c r="AE925" s="89"/>
      <c r="AF925" s="749" t="e">
        <f t="shared" si="1768"/>
        <v>#DIV/0!</v>
      </c>
      <c r="AG925" s="496"/>
      <c r="AH925" s="734"/>
      <c r="AI925" s="550"/>
      <c r="AJ925" s="734"/>
      <c r="AK925" s="496"/>
      <c r="AL925" s="734"/>
      <c r="AM925" s="496"/>
      <c r="AN925" s="734"/>
      <c r="AO925" s="89"/>
      <c r="AP925" s="395"/>
      <c r="AQ925" s="734"/>
      <c r="AR925" s="719"/>
      <c r="AS925" s="749" t="e">
        <f t="shared" si="1769"/>
        <v>#DIV/0!</v>
      </c>
      <c r="AT925" s="444"/>
      <c r="AU925" s="749"/>
      <c r="AV925" s="550"/>
      <c r="AW925" s="749"/>
      <c r="AX925" s="444"/>
      <c r="AY925" s="734"/>
      <c r="AZ925" s="444"/>
      <c r="BA925" s="749" t="e">
        <f t="shared" si="1776"/>
        <v>#DIV/0!</v>
      </c>
      <c r="BB925" s="89"/>
      <c r="BC925" s="395"/>
      <c r="BD925" s="89"/>
      <c r="BE925" s="453"/>
      <c r="BF925" s="395"/>
      <c r="BG925" s="395"/>
      <c r="BH925" s="395"/>
      <c r="BI925" s="89"/>
      <c r="BJ925" s="395"/>
      <c r="BK925" s="395"/>
      <c r="BL925" s="395"/>
      <c r="BM925" s="89"/>
      <c r="BN925" s="395"/>
      <c r="BO925" s="395"/>
      <c r="BP925" s="550"/>
      <c r="BQ925" s="485"/>
      <c r="BR925" s="395"/>
      <c r="BS925" s="89"/>
      <c r="BT925" s="444"/>
      <c r="BU925" s="624"/>
      <c r="BV925" s="444"/>
      <c r="BW925" s="550"/>
      <c r="BX925" s="444"/>
      <c r="BY925" s="444"/>
      <c r="BZ925" s="89"/>
      <c r="CE925" s="749" t="e">
        <f t="shared" si="1742"/>
        <v>#DIV/0!</v>
      </c>
    </row>
    <row r="926" spans="2:83" s="61" customFormat="1" ht="43.5" hidden="1" customHeight="1" x14ac:dyDescent="0.25">
      <c r="B926" s="418"/>
      <c r="C926" s="477" t="s">
        <v>293</v>
      </c>
      <c r="D926" s="395"/>
      <c r="E926" s="496"/>
      <c r="F926" s="546"/>
      <c r="G926" s="496"/>
      <c r="H926" s="496"/>
      <c r="I926" s="89"/>
      <c r="J926" s="395"/>
      <c r="K926" s="618"/>
      <c r="L926" s="749" t="e">
        <f t="shared" si="1767"/>
        <v>#DIV/0!</v>
      </c>
      <c r="M926" s="444"/>
      <c r="N926" s="734"/>
      <c r="O926" s="550"/>
      <c r="P926" s="734"/>
      <c r="Q926" s="444"/>
      <c r="R926" s="734"/>
      <c r="S926" s="444"/>
      <c r="T926" s="734"/>
      <c r="U926" s="89"/>
      <c r="V926" s="396"/>
      <c r="W926" s="89"/>
      <c r="X926" s="89"/>
      <c r="Y926" s="89"/>
      <c r="Z926" s="482"/>
      <c r="AA926" s="396"/>
      <c r="AB926" s="396"/>
      <c r="AC926" s="396"/>
      <c r="AD926" s="734"/>
      <c r="AE926" s="89"/>
      <c r="AF926" s="749" t="e">
        <f t="shared" si="1768"/>
        <v>#DIV/0!</v>
      </c>
      <c r="AG926" s="496"/>
      <c r="AH926" s="734"/>
      <c r="AI926" s="550"/>
      <c r="AJ926" s="734"/>
      <c r="AK926" s="496"/>
      <c r="AL926" s="734"/>
      <c r="AM926" s="496"/>
      <c r="AN926" s="734"/>
      <c r="AO926" s="89"/>
      <c r="AP926" s="395"/>
      <c r="AQ926" s="734"/>
      <c r="AR926" s="719"/>
      <c r="AS926" s="749" t="e">
        <f t="shared" si="1769"/>
        <v>#DIV/0!</v>
      </c>
      <c r="AT926" s="444"/>
      <c r="AU926" s="749"/>
      <c r="AV926" s="550"/>
      <c r="AW926" s="749"/>
      <c r="AX926" s="444"/>
      <c r="AY926" s="734"/>
      <c r="AZ926" s="444"/>
      <c r="BA926" s="749" t="e">
        <f t="shared" si="1776"/>
        <v>#DIV/0!</v>
      </c>
      <c r="BB926" s="89"/>
      <c r="BC926" s="395"/>
      <c r="BD926" s="89"/>
      <c r="BE926" s="453"/>
      <c r="BF926" s="395"/>
      <c r="BG926" s="395"/>
      <c r="BH926" s="395"/>
      <c r="BI926" s="89"/>
      <c r="BJ926" s="395"/>
      <c r="BK926" s="395"/>
      <c r="BL926" s="395"/>
      <c r="BM926" s="89"/>
      <c r="BN926" s="395"/>
      <c r="BO926" s="395"/>
      <c r="BP926" s="550"/>
      <c r="BQ926" s="485"/>
      <c r="BR926" s="395"/>
      <c r="BS926" s="89"/>
      <c r="BT926" s="444"/>
      <c r="BU926" s="624"/>
      <c r="BV926" s="444"/>
      <c r="BW926" s="550"/>
      <c r="BX926" s="444"/>
      <c r="BY926" s="444"/>
      <c r="BZ926" s="89"/>
      <c r="CE926" s="749" t="e">
        <f t="shared" si="1742"/>
        <v>#DIV/0!</v>
      </c>
    </row>
    <row r="927" spans="2:83" s="61" customFormat="1" ht="107.25" hidden="1" customHeight="1" x14ac:dyDescent="0.25">
      <c r="B927" s="418">
        <v>5</v>
      </c>
      <c r="C927" s="120" t="s">
        <v>297</v>
      </c>
      <c r="D927" s="395"/>
      <c r="E927" s="496"/>
      <c r="F927" s="546"/>
      <c r="G927" s="496"/>
      <c r="H927" s="496"/>
      <c r="I927" s="89"/>
      <c r="J927" s="395"/>
      <c r="K927" s="618"/>
      <c r="L927" s="749" t="e">
        <f t="shared" si="1767"/>
        <v>#DIV/0!</v>
      </c>
      <c r="M927" s="444"/>
      <c r="N927" s="734"/>
      <c r="O927" s="550"/>
      <c r="P927" s="734"/>
      <c r="Q927" s="444"/>
      <c r="R927" s="734"/>
      <c r="S927" s="444"/>
      <c r="T927" s="734"/>
      <c r="U927" s="89"/>
      <c r="V927" s="396"/>
      <c r="W927" s="89"/>
      <c r="X927" s="89"/>
      <c r="Y927" s="89"/>
      <c r="Z927" s="482"/>
      <c r="AA927" s="396"/>
      <c r="AB927" s="396"/>
      <c r="AC927" s="396"/>
      <c r="AD927" s="734"/>
      <c r="AE927" s="89"/>
      <c r="AF927" s="749" t="e">
        <f t="shared" si="1768"/>
        <v>#DIV/0!</v>
      </c>
      <c r="AG927" s="496"/>
      <c r="AH927" s="734"/>
      <c r="AI927" s="550"/>
      <c r="AJ927" s="734"/>
      <c r="AK927" s="496"/>
      <c r="AL927" s="734"/>
      <c r="AM927" s="496"/>
      <c r="AN927" s="734"/>
      <c r="AO927" s="89"/>
      <c r="AP927" s="395"/>
      <c r="AQ927" s="734"/>
      <c r="AR927" s="719"/>
      <c r="AS927" s="749" t="e">
        <f t="shared" si="1769"/>
        <v>#DIV/0!</v>
      </c>
      <c r="AT927" s="444"/>
      <c r="AU927" s="749"/>
      <c r="AV927" s="550"/>
      <c r="AW927" s="749"/>
      <c r="AX927" s="444"/>
      <c r="AY927" s="734"/>
      <c r="AZ927" s="444"/>
      <c r="BA927" s="749" t="e">
        <f t="shared" si="1776"/>
        <v>#DIV/0!</v>
      </c>
      <c r="BB927" s="89"/>
      <c r="BC927" s="395"/>
      <c r="BD927" s="89"/>
      <c r="BE927" s="453"/>
      <c r="BF927" s="395"/>
      <c r="BG927" s="395"/>
      <c r="BH927" s="395"/>
      <c r="BI927" s="89"/>
      <c r="BJ927" s="395"/>
      <c r="BK927" s="395"/>
      <c r="BL927" s="395"/>
      <c r="BM927" s="89"/>
      <c r="BN927" s="395"/>
      <c r="BO927" s="395"/>
      <c r="BP927" s="550"/>
      <c r="BQ927" s="485"/>
      <c r="BR927" s="395"/>
      <c r="BS927" s="89"/>
      <c r="BT927" s="444"/>
      <c r="BU927" s="624"/>
      <c r="BV927" s="444"/>
      <c r="BW927" s="550"/>
      <c r="BX927" s="444"/>
      <c r="BY927" s="444"/>
      <c r="BZ927" s="89"/>
      <c r="CE927" s="749" t="e">
        <f t="shared" si="1742"/>
        <v>#DIV/0!</v>
      </c>
    </row>
    <row r="928" spans="2:83" s="61" customFormat="1" ht="51.75" hidden="1" customHeight="1" x14ac:dyDescent="0.25">
      <c r="B928" s="418"/>
      <c r="C928" s="476" t="s">
        <v>32</v>
      </c>
      <c r="D928" s="395"/>
      <c r="E928" s="496"/>
      <c r="F928" s="546"/>
      <c r="G928" s="496"/>
      <c r="H928" s="496"/>
      <c r="I928" s="89"/>
      <c r="J928" s="395"/>
      <c r="K928" s="618"/>
      <c r="L928" s="749" t="e">
        <f t="shared" si="1767"/>
        <v>#DIV/0!</v>
      </c>
      <c r="M928" s="444"/>
      <c r="N928" s="734"/>
      <c r="O928" s="550"/>
      <c r="P928" s="734"/>
      <c r="Q928" s="444"/>
      <c r="R928" s="734"/>
      <c r="S928" s="444"/>
      <c r="T928" s="734"/>
      <c r="U928" s="89"/>
      <c r="V928" s="396"/>
      <c r="W928" s="89"/>
      <c r="X928" s="89"/>
      <c r="Y928" s="89"/>
      <c r="Z928" s="482"/>
      <c r="AA928" s="396"/>
      <c r="AB928" s="396"/>
      <c r="AC928" s="396"/>
      <c r="AD928" s="734"/>
      <c r="AE928" s="89"/>
      <c r="AF928" s="749" t="e">
        <f t="shared" si="1768"/>
        <v>#DIV/0!</v>
      </c>
      <c r="AG928" s="496"/>
      <c r="AH928" s="734"/>
      <c r="AI928" s="550"/>
      <c r="AJ928" s="734"/>
      <c r="AK928" s="496"/>
      <c r="AL928" s="734"/>
      <c r="AM928" s="496"/>
      <c r="AN928" s="734"/>
      <c r="AO928" s="89"/>
      <c r="AP928" s="395"/>
      <c r="AQ928" s="734"/>
      <c r="AR928" s="719"/>
      <c r="AS928" s="749" t="e">
        <f t="shared" si="1769"/>
        <v>#DIV/0!</v>
      </c>
      <c r="AT928" s="444"/>
      <c r="AU928" s="749"/>
      <c r="AV928" s="550"/>
      <c r="AW928" s="749"/>
      <c r="AX928" s="444"/>
      <c r="AY928" s="734"/>
      <c r="AZ928" s="444"/>
      <c r="BA928" s="749" t="e">
        <f t="shared" si="1776"/>
        <v>#DIV/0!</v>
      </c>
      <c r="BB928" s="89"/>
      <c r="BC928" s="395"/>
      <c r="BD928" s="89"/>
      <c r="BE928" s="453"/>
      <c r="BF928" s="395"/>
      <c r="BG928" s="395"/>
      <c r="BH928" s="395"/>
      <c r="BI928" s="89"/>
      <c r="BJ928" s="395"/>
      <c r="BK928" s="395"/>
      <c r="BL928" s="395"/>
      <c r="BM928" s="89"/>
      <c r="BN928" s="395"/>
      <c r="BO928" s="395"/>
      <c r="BP928" s="550"/>
      <c r="BQ928" s="485"/>
      <c r="BR928" s="395"/>
      <c r="BS928" s="89"/>
      <c r="BT928" s="444"/>
      <c r="BU928" s="624"/>
      <c r="BV928" s="444"/>
      <c r="BW928" s="550"/>
      <c r="BX928" s="444"/>
      <c r="BY928" s="444"/>
      <c r="BZ928" s="89"/>
      <c r="CE928" s="749" t="e">
        <f t="shared" si="1742"/>
        <v>#DIV/0!</v>
      </c>
    </row>
    <row r="929" spans="2:83" s="61" customFormat="1" ht="47.25" hidden="1" customHeight="1" x14ac:dyDescent="0.25">
      <c r="B929" s="418"/>
      <c r="C929" s="477" t="s">
        <v>293</v>
      </c>
      <c r="D929" s="395"/>
      <c r="E929" s="496"/>
      <c r="F929" s="546"/>
      <c r="G929" s="496"/>
      <c r="H929" s="496"/>
      <c r="I929" s="89"/>
      <c r="J929" s="395"/>
      <c r="K929" s="618"/>
      <c r="L929" s="749" t="e">
        <f t="shared" si="1767"/>
        <v>#DIV/0!</v>
      </c>
      <c r="M929" s="444"/>
      <c r="N929" s="734"/>
      <c r="O929" s="550"/>
      <c r="P929" s="734"/>
      <c r="Q929" s="444"/>
      <c r="R929" s="734"/>
      <c r="S929" s="444"/>
      <c r="T929" s="734"/>
      <c r="U929" s="89"/>
      <c r="V929" s="396"/>
      <c r="W929" s="89"/>
      <c r="X929" s="89"/>
      <c r="Y929" s="89"/>
      <c r="Z929" s="482"/>
      <c r="AA929" s="396"/>
      <c r="AB929" s="396"/>
      <c r="AC929" s="396"/>
      <c r="AD929" s="734"/>
      <c r="AE929" s="89"/>
      <c r="AF929" s="749" t="e">
        <f t="shared" si="1768"/>
        <v>#DIV/0!</v>
      </c>
      <c r="AG929" s="496"/>
      <c r="AH929" s="734"/>
      <c r="AI929" s="550"/>
      <c r="AJ929" s="734"/>
      <c r="AK929" s="496"/>
      <c r="AL929" s="734"/>
      <c r="AM929" s="496"/>
      <c r="AN929" s="734"/>
      <c r="AO929" s="89"/>
      <c r="AP929" s="395"/>
      <c r="AQ929" s="734"/>
      <c r="AR929" s="719"/>
      <c r="AS929" s="749" t="e">
        <f t="shared" si="1769"/>
        <v>#DIV/0!</v>
      </c>
      <c r="AT929" s="444"/>
      <c r="AU929" s="749"/>
      <c r="AV929" s="550"/>
      <c r="AW929" s="749"/>
      <c r="AX929" s="444"/>
      <c r="AY929" s="734"/>
      <c r="AZ929" s="444"/>
      <c r="BA929" s="749" t="e">
        <f t="shared" si="1776"/>
        <v>#DIV/0!</v>
      </c>
      <c r="BB929" s="89"/>
      <c r="BC929" s="395"/>
      <c r="BD929" s="89"/>
      <c r="BE929" s="453"/>
      <c r="BF929" s="395"/>
      <c r="BG929" s="395"/>
      <c r="BH929" s="395"/>
      <c r="BI929" s="89"/>
      <c r="BJ929" s="395"/>
      <c r="BK929" s="395"/>
      <c r="BL929" s="395"/>
      <c r="BM929" s="89"/>
      <c r="BN929" s="395"/>
      <c r="BO929" s="395"/>
      <c r="BP929" s="550"/>
      <c r="BQ929" s="485"/>
      <c r="BR929" s="395"/>
      <c r="BS929" s="89"/>
      <c r="BT929" s="444"/>
      <c r="BU929" s="624"/>
      <c r="BV929" s="444"/>
      <c r="BW929" s="550"/>
      <c r="BX929" s="444"/>
      <c r="BY929" s="444"/>
      <c r="BZ929" s="89"/>
      <c r="CE929" s="749" t="e">
        <f t="shared" si="1742"/>
        <v>#DIV/0!</v>
      </c>
    </row>
    <row r="930" spans="2:83" s="61" customFormat="1" ht="138.75" hidden="1" customHeight="1" x14ac:dyDescent="0.25">
      <c r="B930" s="418">
        <v>6</v>
      </c>
      <c r="C930" s="120" t="s">
        <v>298</v>
      </c>
      <c r="D930" s="395"/>
      <c r="E930" s="496"/>
      <c r="F930" s="546"/>
      <c r="G930" s="496"/>
      <c r="H930" s="496"/>
      <c r="I930" s="89"/>
      <c r="J930" s="395"/>
      <c r="K930" s="618"/>
      <c r="L930" s="749" t="e">
        <f t="shared" si="1767"/>
        <v>#DIV/0!</v>
      </c>
      <c r="M930" s="444"/>
      <c r="N930" s="734"/>
      <c r="O930" s="550"/>
      <c r="P930" s="734"/>
      <c r="Q930" s="444"/>
      <c r="R930" s="734"/>
      <c r="S930" s="444"/>
      <c r="T930" s="734"/>
      <c r="U930" s="89"/>
      <c r="V930" s="396"/>
      <c r="W930" s="89"/>
      <c r="X930" s="89"/>
      <c r="Y930" s="89"/>
      <c r="Z930" s="482"/>
      <c r="AA930" s="396"/>
      <c r="AB930" s="396"/>
      <c r="AC930" s="396"/>
      <c r="AD930" s="734"/>
      <c r="AE930" s="89"/>
      <c r="AF930" s="749" t="e">
        <f t="shared" si="1768"/>
        <v>#DIV/0!</v>
      </c>
      <c r="AG930" s="496"/>
      <c r="AH930" s="734"/>
      <c r="AI930" s="550"/>
      <c r="AJ930" s="734"/>
      <c r="AK930" s="496"/>
      <c r="AL930" s="734"/>
      <c r="AM930" s="496"/>
      <c r="AN930" s="734"/>
      <c r="AO930" s="89"/>
      <c r="AP930" s="395"/>
      <c r="AQ930" s="734"/>
      <c r="AR930" s="719"/>
      <c r="AS930" s="749" t="e">
        <f t="shared" si="1769"/>
        <v>#DIV/0!</v>
      </c>
      <c r="AT930" s="444"/>
      <c r="AU930" s="749"/>
      <c r="AV930" s="550"/>
      <c r="AW930" s="749"/>
      <c r="AX930" s="444"/>
      <c r="AY930" s="734"/>
      <c r="AZ930" s="444"/>
      <c r="BA930" s="749" t="e">
        <f t="shared" si="1776"/>
        <v>#DIV/0!</v>
      </c>
      <c r="BB930" s="89"/>
      <c r="BC930" s="395"/>
      <c r="BD930" s="89"/>
      <c r="BE930" s="453"/>
      <c r="BF930" s="395"/>
      <c r="BG930" s="395"/>
      <c r="BH930" s="395"/>
      <c r="BI930" s="89"/>
      <c r="BJ930" s="395"/>
      <c r="BK930" s="395"/>
      <c r="BL930" s="395"/>
      <c r="BM930" s="89"/>
      <c r="BN930" s="395"/>
      <c r="BO930" s="395"/>
      <c r="BP930" s="550"/>
      <c r="BQ930" s="485"/>
      <c r="BR930" s="395"/>
      <c r="BS930" s="89"/>
      <c r="BT930" s="444"/>
      <c r="BU930" s="624"/>
      <c r="BV930" s="444"/>
      <c r="BW930" s="550"/>
      <c r="BX930" s="444"/>
      <c r="BY930" s="444"/>
      <c r="BZ930" s="89"/>
      <c r="CE930" s="749" t="e">
        <f t="shared" si="1742"/>
        <v>#DIV/0!</v>
      </c>
    </row>
    <row r="931" spans="2:83" s="61" customFormat="1" ht="48.75" hidden="1" customHeight="1" x14ac:dyDescent="0.25">
      <c r="B931" s="418"/>
      <c r="C931" s="476" t="s">
        <v>32</v>
      </c>
      <c r="D931" s="395"/>
      <c r="E931" s="496"/>
      <c r="F931" s="546"/>
      <c r="G931" s="496"/>
      <c r="H931" s="496"/>
      <c r="I931" s="89"/>
      <c r="J931" s="395"/>
      <c r="K931" s="618"/>
      <c r="L931" s="749" t="e">
        <f t="shared" si="1767"/>
        <v>#DIV/0!</v>
      </c>
      <c r="M931" s="444"/>
      <c r="N931" s="734"/>
      <c r="O931" s="550"/>
      <c r="P931" s="734"/>
      <c r="Q931" s="444"/>
      <c r="R931" s="734"/>
      <c r="S931" s="444"/>
      <c r="T931" s="734"/>
      <c r="U931" s="89"/>
      <c r="V931" s="396"/>
      <c r="W931" s="89"/>
      <c r="X931" s="89"/>
      <c r="Y931" s="89"/>
      <c r="Z931" s="482"/>
      <c r="AA931" s="396"/>
      <c r="AB931" s="396"/>
      <c r="AC931" s="396"/>
      <c r="AD931" s="734"/>
      <c r="AE931" s="89"/>
      <c r="AF931" s="749" t="e">
        <f t="shared" si="1768"/>
        <v>#DIV/0!</v>
      </c>
      <c r="AG931" s="496"/>
      <c r="AH931" s="734"/>
      <c r="AI931" s="550"/>
      <c r="AJ931" s="734"/>
      <c r="AK931" s="496"/>
      <c r="AL931" s="734"/>
      <c r="AM931" s="496"/>
      <c r="AN931" s="734"/>
      <c r="AO931" s="89"/>
      <c r="AP931" s="395"/>
      <c r="AQ931" s="734"/>
      <c r="AR931" s="719"/>
      <c r="AS931" s="749" t="e">
        <f t="shared" si="1769"/>
        <v>#DIV/0!</v>
      </c>
      <c r="AT931" s="444"/>
      <c r="AU931" s="749"/>
      <c r="AV931" s="550"/>
      <c r="AW931" s="749"/>
      <c r="AX931" s="444"/>
      <c r="AY931" s="734"/>
      <c r="AZ931" s="444"/>
      <c r="BA931" s="749" t="e">
        <f t="shared" si="1776"/>
        <v>#DIV/0!</v>
      </c>
      <c r="BB931" s="89"/>
      <c r="BC931" s="395"/>
      <c r="BD931" s="89"/>
      <c r="BE931" s="453"/>
      <c r="BF931" s="395"/>
      <c r="BG931" s="395"/>
      <c r="BH931" s="395"/>
      <c r="BI931" s="89"/>
      <c r="BJ931" s="395"/>
      <c r="BK931" s="395"/>
      <c r="BL931" s="395"/>
      <c r="BM931" s="89"/>
      <c r="BN931" s="395"/>
      <c r="BO931" s="395"/>
      <c r="BP931" s="550"/>
      <c r="BQ931" s="485"/>
      <c r="BR931" s="395"/>
      <c r="BS931" s="89"/>
      <c r="BT931" s="444"/>
      <c r="BU931" s="624"/>
      <c r="BV931" s="444"/>
      <c r="BW931" s="550"/>
      <c r="BX931" s="444"/>
      <c r="BY931" s="444"/>
      <c r="BZ931" s="89"/>
      <c r="CE931" s="749" t="e">
        <f t="shared" si="1742"/>
        <v>#DIV/0!</v>
      </c>
    </row>
    <row r="932" spans="2:83" s="61" customFormat="1" ht="47.25" hidden="1" customHeight="1" x14ac:dyDescent="0.25">
      <c r="B932" s="418"/>
      <c r="C932" s="477" t="s">
        <v>293</v>
      </c>
      <c r="D932" s="395"/>
      <c r="E932" s="496"/>
      <c r="F932" s="546"/>
      <c r="G932" s="496"/>
      <c r="H932" s="496"/>
      <c r="I932" s="89"/>
      <c r="J932" s="395"/>
      <c r="K932" s="618"/>
      <c r="L932" s="749" t="e">
        <f t="shared" si="1767"/>
        <v>#DIV/0!</v>
      </c>
      <c r="M932" s="444"/>
      <c r="N932" s="734"/>
      <c r="O932" s="550"/>
      <c r="P932" s="734"/>
      <c r="Q932" s="444"/>
      <c r="R932" s="734"/>
      <c r="S932" s="444"/>
      <c r="T932" s="734"/>
      <c r="U932" s="89"/>
      <c r="V932" s="396"/>
      <c r="W932" s="89"/>
      <c r="X932" s="89"/>
      <c r="Y932" s="89"/>
      <c r="Z932" s="482"/>
      <c r="AA932" s="396"/>
      <c r="AB932" s="396"/>
      <c r="AC932" s="396"/>
      <c r="AD932" s="734"/>
      <c r="AE932" s="89"/>
      <c r="AF932" s="749" t="e">
        <f t="shared" si="1768"/>
        <v>#DIV/0!</v>
      </c>
      <c r="AG932" s="496"/>
      <c r="AH932" s="734"/>
      <c r="AI932" s="550"/>
      <c r="AJ932" s="734"/>
      <c r="AK932" s="496"/>
      <c r="AL932" s="734"/>
      <c r="AM932" s="496"/>
      <c r="AN932" s="734"/>
      <c r="AO932" s="89"/>
      <c r="AP932" s="395"/>
      <c r="AQ932" s="734"/>
      <c r="AR932" s="719"/>
      <c r="AS932" s="749" t="e">
        <f t="shared" si="1769"/>
        <v>#DIV/0!</v>
      </c>
      <c r="AT932" s="444"/>
      <c r="AU932" s="749"/>
      <c r="AV932" s="550"/>
      <c r="AW932" s="749"/>
      <c r="AX932" s="444"/>
      <c r="AY932" s="734"/>
      <c r="AZ932" s="444"/>
      <c r="BA932" s="749" t="e">
        <f t="shared" si="1776"/>
        <v>#DIV/0!</v>
      </c>
      <c r="BB932" s="89"/>
      <c r="BC932" s="395"/>
      <c r="BD932" s="89"/>
      <c r="BE932" s="453"/>
      <c r="BF932" s="395"/>
      <c r="BG932" s="395"/>
      <c r="BH932" s="395"/>
      <c r="BI932" s="89"/>
      <c r="BJ932" s="395"/>
      <c r="BK932" s="395"/>
      <c r="BL932" s="395"/>
      <c r="BM932" s="89"/>
      <c r="BN932" s="395"/>
      <c r="BO932" s="395"/>
      <c r="BP932" s="550"/>
      <c r="BQ932" s="485"/>
      <c r="BR932" s="395"/>
      <c r="BS932" s="89"/>
      <c r="BT932" s="444"/>
      <c r="BU932" s="624"/>
      <c r="BV932" s="444"/>
      <c r="BW932" s="550"/>
      <c r="BX932" s="444"/>
      <c r="BY932" s="444"/>
      <c r="BZ932" s="89"/>
      <c r="CE932" s="749" t="e">
        <f t="shared" si="1742"/>
        <v>#DIV/0!</v>
      </c>
    </row>
    <row r="933" spans="2:83" s="61" customFormat="1" ht="70.5" hidden="1" customHeight="1" x14ac:dyDescent="0.25">
      <c r="B933" s="418" t="s">
        <v>63</v>
      </c>
      <c r="C933" s="120" t="s">
        <v>303</v>
      </c>
      <c r="D933" s="395">
        <f>I933</f>
        <v>4299.8850000000002</v>
      </c>
      <c r="E933" s="496"/>
      <c r="F933" s="546"/>
      <c r="G933" s="496"/>
      <c r="H933" s="496"/>
      <c r="I933" s="496">
        <f>I934+I935</f>
        <v>4299.8850000000002</v>
      </c>
      <c r="J933" s="444">
        <f>J934+J935</f>
        <v>-4299.8850000000002</v>
      </c>
      <c r="K933" s="618">
        <f>U933</f>
        <v>0</v>
      </c>
      <c r="L933" s="749">
        <f t="shared" si="1767"/>
        <v>0</v>
      </c>
      <c r="M933" s="444"/>
      <c r="N933" s="734"/>
      <c r="O933" s="550"/>
      <c r="P933" s="734"/>
      <c r="Q933" s="444"/>
      <c r="R933" s="734"/>
      <c r="S933" s="444"/>
      <c r="T933" s="734"/>
      <c r="U933" s="444">
        <f>U934+U935</f>
        <v>0</v>
      </c>
      <c r="V933" s="395">
        <f>W933+X933+Y933</f>
        <v>0</v>
      </c>
      <c r="W933" s="485"/>
      <c r="X933" s="485"/>
      <c r="Y933" s="485">
        <f>Y934+Y935</f>
        <v>0</v>
      </c>
      <c r="Z933" s="485">
        <f t="shared" ref="Z933:Z941" si="1777">AC933</f>
        <v>4299.8850000000002</v>
      </c>
      <c r="AA933" s="395"/>
      <c r="AB933" s="395"/>
      <c r="AC933" s="395">
        <f>AC934+AC935</f>
        <v>4299.8850000000002</v>
      </c>
      <c r="AD933" s="734"/>
      <c r="AE933" s="89"/>
      <c r="AF933" s="749">
        <f t="shared" si="1768"/>
        <v>0</v>
      </c>
      <c r="AG933" s="496"/>
      <c r="AH933" s="734"/>
      <c r="AI933" s="550"/>
      <c r="AJ933" s="734"/>
      <c r="AK933" s="496"/>
      <c r="AL933" s="734"/>
      <c r="AM933" s="496"/>
      <c r="AN933" s="734"/>
      <c r="AO933" s="89"/>
      <c r="AP933" s="395"/>
      <c r="AQ933" s="734"/>
      <c r="AR933" s="719"/>
      <c r="AS933" s="749">
        <f t="shared" si="1769"/>
        <v>0</v>
      </c>
      <c r="AT933" s="444"/>
      <c r="AU933" s="749"/>
      <c r="AV933" s="550"/>
      <c r="AW933" s="749"/>
      <c r="AX933" s="444"/>
      <c r="AY933" s="734"/>
      <c r="AZ933" s="444"/>
      <c r="BA933" s="749" t="e">
        <f t="shared" si="1776"/>
        <v>#DIV/0!</v>
      </c>
      <c r="BB933" s="89"/>
      <c r="BC933" s="395"/>
      <c r="BD933" s="89"/>
      <c r="BE933" s="453"/>
      <c r="BF933" s="395"/>
      <c r="BG933" s="395"/>
      <c r="BH933" s="395"/>
      <c r="BI933" s="89"/>
      <c r="BJ933" s="395"/>
      <c r="BK933" s="395"/>
      <c r="BL933" s="395"/>
      <c r="BM933" s="89"/>
      <c r="BN933" s="395"/>
      <c r="BO933" s="395"/>
      <c r="BP933" s="550"/>
      <c r="BQ933" s="485"/>
      <c r="BR933" s="395"/>
      <c r="BS933" s="89"/>
      <c r="BT933" s="444"/>
      <c r="BU933" s="624"/>
      <c r="BV933" s="444"/>
      <c r="BW933" s="550"/>
      <c r="BX933" s="444"/>
      <c r="BY933" s="444"/>
      <c r="BZ933" s="89"/>
      <c r="CE933" s="749">
        <f t="shared" si="1742"/>
        <v>0</v>
      </c>
    </row>
    <row r="934" spans="2:83" s="61" customFormat="1" ht="48.75" hidden="1" customHeight="1" x14ac:dyDescent="0.25">
      <c r="B934" s="418"/>
      <c r="C934" s="476" t="s">
        <v>32</v>
      </c>
      <c r="D934" s="393">
        <f>I934</f>
        <v>2880.9</v>
      </c>
      <c r="E934" s="496"/>
      <c r="F934" s="546"/>
      <c r="G934" s="496"/>
      <c r="H934" s="496"/>
      <c r="I934" s="498">
        <v>2880.9</v>
      </c>
      <c r="J934" s="439">
        <f>U934-I934</f>
        <v>-2880.9</v>
      </c>
      <c r="K934" s="618">
        <f>U934</f>
        <v>0</v>
      </c>
      <c r="L934" s="749">
        <f t="shared" si="1767"/>
        <v>0</v>
      </c>
      <c r="M934" s="444"/>
      <c r="N934" s="734"/>
      <c r="O934" s="550"/>
      <c r="P934" s="734"/>
      <c r="Q934" s="444"/>
      <c r="R934" s="734"/>
      <c r="S934" s="444"/>
      <c r="T934" s="734"/>
      <c r="U934" s="439">
        <v>0</v>
      </c>
      <c r="V934" s="393">
        <f>W934+X934+Y934</f>
        <v>0</v>
      </c>
      <c r="W934" s="476"/>
      <c r="X934" s="476"/>
      <c r="Y934" s="476"/>
      <c r="Z934" s="476">
        <f t="shared" si="1777"/>
        <v>2880.9</v>
      </c>
      <c r="AA934" s="393"/>
      <c r="AB934" s="393"/>
      <c r="AC934" s="393">
        <v>2880.9</v>
      </c>
      <c r="AD934" s="734"/>
      <c r="AE934" s="89"/>
      <c r="AF934" s="749">
        <f t="shared" si="1768"/>
        <v>0</v>
      </c>
      <c r="AG934" s="496"/>
      <c r="AH934" s="734"/>
      <c r="AI934" s="550"/>
      <c r="AJ934" s="734"/>
      <c r="AK934" s="496"/>
      <c r="AL934" s="734"/>
      <c r="AM934" s="496"/>
      <c r="AN934" s="734"/>
      <c r="AO934" s="89"/>
      <c r="AP934" s="395"/>
      <c r="AQ934" s="734"/>
      <c r="AR934" s="719"/>
      <c r="AS934" s="749">
        <f t="shared" si="1769"/>
        <v>0</v>
      </c>
      <c r="AT934" s="444"/>
      <c r="AU934" s="749"/>
      <c r="AV934" s="550"/>
      <c r="AW934" s="749"/>
      <c r="AX934" s="444"/>
      <c r="AY934" s="734"/>
      <c r="AZ934" s="444"/>
      <c r="BA934" s="749" t="e">
        <f t="shared" si="1776"/>
        <v>#DIV/0!</v>
      </c>
      <c r="BB934" s="89"/>
      <c r="BC934" s="395"/>
      <c r="BD934" s="89"/>
      <c r="BE934" s="453"/>
      <c r="BF934" s="395"/>
      <c r="BG934" s="395"/>
      <c r="BH934" s="395"/>
      <c r="BI934" s="89"/>
      <c r="BJ934" s="395"/>
      <c r="BK934" s="395"/>
      <c r="BL934" s="395"/>
      <c r="BM934" s="89"/>
      <c r="BN934" s="395"/>
      <c r="BO934" s="395"/>
      <c r="BP934" s="550"/>
      <c r="BQ934" s="485"/>
      <c r="BR934" s="395"/>
      <c r="BS934" s="89"/>
      <c r="BT934" s="444"/>
      <c r="BU934" s="624"/>
      <c r="BV934" s="444"/>
      <c r="BW934" s="550"/>
      <c r="BX934" s="444"/>
      <c r="BY934" s="444"/>
      <c r="BZ934" s="89"/>
      <c r="CE934" s="749">
        <f t="shared" si="1742"/>
        <v>0</v>
      </c>
    </row>
    <row r="935" spans="2:83" s="61" customFormat="1" ht="47.25" hidden="1" customHeight="1" x14ac:dyDescent="0.25">
      <c r="B935" s="418"/>
      <c r="C935" s="477" t="s">
        <v>293</v>
      </c>
      <c r="D935" s="391">
        <f>I935</f>
        <v>1418.9849999999999</v>
      </c>
      <c r="E935" s="496"/>
      <c r="F935" s="546"/>
      <c r="G935" s="496"/>
      <c r="H935" s="496"/>
      <c r="I935" s="500">
        <v>1418.9849999999999</v>
      </c>
      <c r="J935" s="438">
        <f>U935-I935</f>
        <v>-1418.9849999999999</v>
      </c>
      <c r="K935" s="618">
        <f>U935</f>
        <v>0</v>
      </c>
      <c r="L935" s="749">
        <f t="shared" si="1767"/>
        <v>0</v>
      </c>
      <c r="M935" s="444"/>
      <c r="N935" s="734"/>
      <c r="O935" s="550"/>
      <c r="P935" s="734"/>
      <c r="Q935" s="444"/>
      <c r="R935" s="734"/>
      <c r="S935" s="444"/>
      <c r="T935" s="734"/>
      <c r="U935" s="438">
        <v>0</v>
      </c>
      <c r="V935" s="391">
        <f>Y935</f>
        <v>0</v>
      </c>
      <c r="W935" s="477"/>
      <c r="X935" s="477"/>
      <c r="Y935" s="477"/>
      <c r="Z935" s="477">
        <f t="shared" si="1777"/>
        <v>1418.9849999999999</v>
      </c>
      <c r="AA935" s="391"/>
      <c r="AB935" s="391"/>
      <c r="AC935" s="391">
        <v>1418.9849999999999</v>
      </c>
      <c r="AD935" s="734"/>
      <c r="AE935" s="89"/>
      <c r="AF935" s="749">
        <f t="shared" si="1768"/>
        <v>0</v>
      </c>
      <c r="AG935" s="496"/>
      <c r="AH935" s="734"/>
      <c r="AI935" s="550"/>
      <c r="AJ935" s="734"/>
      <c r="AK935" s="496"/>
      <c r="AL935" s="734"/>
      <c r="AM935" s="496"/>
      <c r="AN935" s="734"/>
      <c r="AO935" s="89"/>
      <c r="AP935" s="395"/>
      <c r="AQ935" s="734"/>
      <c r="AR935" s="719"/>
      <c r="AS935" s="749">
        <f t="shared" si="1769"/>
        <v>0</v>
      </c>
      <c r="AT935" s="444"/>
      <c r="AU935" s="749"/>
      <c r="AV935" s="550"/>
      <c r="AW935" s="749"/>
      <c r="AX935" s="444"/>
      <c r="AY935" s="734"/>
      <c r="AZ935" s="444"/>
      <c r="BA935" s="749" t="e">
        <f t="shared" si="1776"/>
        <v>#DIV/0!</v>
      </c>
      <c r="BB935" s="89"/>
      <c r="BC935" s="395"/>
      <c r="BD935" s="89"/>
      <c r="BE935" s="453"/>
      <c r="BF935" s="395"/>
      <c r="BG935" s="395"/>
      <c r="BH935" s="395"/>
      <c r="BI935" s="89"/>
      <c r="BJ935" s="395"/>
      <c r="BK935" s="395"/>
      <c r="BL935" s="395"/>
      <c r="BM935" s="89"/>
      <c r="BN935" s="395"/>
      <c r="BO935" s="395"/>
      <c r="BP935" s="550"/>
      <c r="BQ935" s="485"/>
      <c r="BR935" s="395"/>
      <c r="BS935" s="89"/>
      <c r="BT935" s="444"/>
      <c r="BU935" s="624"/>
      <c r="BV935" s="444"/>
      <c r="BW935" s="550"/>
      <c r="BX935" s="444"/>
      <c r="BY935" s="444"/>
      <c r="BZ935" s="89"/>
      <c r="CE935" s="749">
        <f t="shared" si="1742"/>
        <v>0</v>
      </c>
    </row>
    <row r="936" spans="2:83" s="61" customFormat="1" ht="138.75" hidden="1" customHeight="1" x14ac:dyDescent="0.25">
      <c r="B936" s="418" t="s">
        <v>7</v>
      </c>
      <c r="C936" s="120" t="s">
        <v>305</v>
      </c>
      <c r="D936" s="395">
        <f t="shared" ref="D936:D941" si="1778">I936</f>
        <v>4344.6620000000003</v>
      </c>
      <c r="E936" s="496"/>
      <c r="F936" s="546"/>
      <c r="G936" s="496"/>
      <c r="H936" s="496"/>
      <c r="I936" s="496">
        <f>I937+I938</f>
        <v>4344.6620000000003</v>
      </c>
      <c r="J936" s="444">
        <f>J937+J938</f>
        <v>-4344.6620000000003</v>
      </c>
      <c r="K936" s="618">
        <f t="shared" ref="K936:K941" si="1779">U936</f>
        <v>0</v>
      </c>
      <c r="L936" s="749">
        <f t="shared" si="1767"/>
        <v>0</v>
      </c>
      <c r="M936" s="444"/>
      <c r="N936" s="734"/>
      <c r="O936" s="550"/>
      <c r="P936" s="734"/>
      <c r="Q936" s="444"/>
      <c r="R936" s="734"/>
      <c r="S936" s="444"/>
      <c r="T936" s="734"/>
      <c r="U936" s="444">
        <f>U937+U938</f>
        <v>0</v>
      </c>
      <c r="V936" s="395">
        <f>W936+X936+Y936</f>
        <v>0</v>
      </c>
      <c r="W936" s="485"/>
      <c r="X936" s="485"/>
      <c r="Y936" s="485">
        <f>Y937+Y938</f>
        <v>0</v>
      </c>
      <c r="Z936" s="485">
        <f t="shared" si="1777"/>
        <v>4344.6620000000003</v>
      </c>
      <c r="AA936" s="395"/>
      <c r="AB936" s="395"/>
      <c r="AC936" s="395">
        <f>AC937+AC938</f>
        <v>4344.6620000000003</v>
      </c>
      <c r="AD936" s="734"/>
      <c r="AE936" s="89"/>
      <c r="AF936" s="749">
        <f t="shared" si="1768"/>
        <v>0</v>
      </c>
      <c r="AG936" s="496"/>
      <c r="AH936" s="734"/>
      <c r="AI936" s="550"/>
      <c r="AJ936" s="734"/>
      <c r="AK936" s="496"/>
      <c r="AL936" s="734"/>
      <c r="AM936" s="496"/>
      <c r="AN936" s="734"/>
      <c r="AO936" s="89"/>
      <c r="AP936" s="395"/>
      <c r="AQ936" s="734"/>
      <c r="AR936" s="719"/>
      <c r="AS936" s="749">
        <f t="shared" si="1769"/>
        <v>0</v>
      </c>
      <c r="AT936" s="444"/>
      <c r="AU936" s="749"/>
      <c r="AV936" s="550"/>
      <c r="AW936" s="749"/>
      <c r="AX936" s="444"/>
      <c r="AY936" s="734"/>
      <c r="AZ936" s="444"/>
      <c r="BA936" s="749" t="e">
        <f t="shared" si="1776"/>
        <v>#DIV/0!</v>
      </c>
      <c r="BB936" s="89"/>
      <c r="BC936" s="395"/>
      <c r="BD936" s="89"/>
      <c r="BE936" s="453"/>
      <c r="BF936" s="395"/>
      <c r="BG936" s="395"/>
      <c r="BH936" s="395"/>
      <c r="BI936" s="89"/>
      <c r="BJ936" s="395"/>
      <c r="BK936" s="395"/>
      <c r="BL936" s="395"/>
      <c r="BM936" s="89"/>
      <c r="BN936" s="395"/>
      <c r="BO936" s="395"/>
      <c r="BP936" s="550"/>
      <c r="BQ936" s="485"/>
      <c r="BR936" s="395"/>
      <c r="BS936" s="89"/>
      <c r="BT936" s="444"/>
      <c r="BU936" s="624"/>
      <c r="BV936" s="444"/>
      <c r="BW936" s="550"/>
      <c r="BX936" s="444"/>
      <c r="BY936" s="444"/>
      <c r="BZ936" s="89"/>
      <c r="CE936" s="749">
        <f t="shared" si="1742"/>
        <v>0</v>
      </c>
    </row>
    <row r="937" spans="2:83" s="61" customFormat="1" ht="48.75" hidden="1" customHeight="1" x14ac:dyDescent="0.25">
      <c r="B937" s="418"/>
      <c r="C937" s="476" t="s">
        <v>32</v>
      </c>
      <c r="D937" s="393">
        <f t="shared" si="1778"/>
        <v>2910.9</v>
      </c>
      <c r="E937" s="496"/>
      <c r="F937" s="546"/>
      <c r="G937" s="496"/>
      <c r="H937" s="496"/>
      <c r="I937" s="498">
        <v>2910.9</v>
      </c>
      <c r="J937" s="439">
        <f>U937-I937</f>
        <v>-2910.9</v>
      </c>
      <c r="K937" s="618">
        <f t="shared" si="1779"/>
        <v>0</v>
      </c>
      <c r="L937" s="749">
        <f t="shared" si="1767"/>
        <v>0</v>
      </c>
      <c r="M937" s="444"/>
      <c r="N937" s="734"/>
      <c r="O937" s="550"/>
      <c r="P937" s="734"/>
      <c r="Q937" s="444"/>
      <c r="R937" s="734"/>
      <c r="S937" s="444"/>
      <c r="T937" s="734"/>
      <c r="U937" s="439">
        <v>0</v>
      </c>
      <c r="V937" s="393">
        <f>W937+X937+Y937</f>
        <v>0</v>
      </c>
      <c r="W937" s="476"/>
      <c r="X937" s="476"/>
      <c r="Y937" s="476"/>
      <c r="Z937" s="476">
        <f t="shared" si="1777"/>
        <v>2910.9</v>
      </c>
      <c r="AA937" s="393"/>
      <c r="AB937" s="393"/>
      <c r="AC937" s="393">
        <v>2910.9</v>
      </c>
      <c r="AD937" s="734"/>
      <c r="AE937" s="89"/>
      <c r="AF937" s="749">
        <f t="shared" si="1768"/>
        <v>0</v>
      </c>
      <c r="AG937" s="496"/>
      <c r="AH937" s="734"/>
      <c r="AI937" s="550"/>
      <c r="AJ937" s="734"/>
      <c r="AK937" s="496"/>
      <c r="AL937" s="734"/>
      <c r="AM937" s="496"/>
      <c r="AN937" s="734"/>
      <c r="AO937" s="89"/>
      <c r="AP937" s="395"/>
      <c r="AQ937" s="734"/>
      <c r="AR937" s="719"/>
      <c r="AS937" s="749">
        <f t="shared" si="1769"/>
        <v>0</v>
      </c>
      <c r="AT937" s="444"/>
      <c r="AU937" s="749"/>
      <c r="AV937" s="550"/>
      <c r="AW937" s="749"/>
      <c r="AX937" s="444"/>
      <c r="AY937" s="734"/>
      <c r="AZ937" s="444"/>
      <c r="BA937" s="749" t="e">
        <f t="shared" si="1776"/>
        <v>#DIV/0!</v>
      </c>
      <c r="BB937" s="89"/>
      <c r="BC937" s="395"/>
      <c r="BD937" s="89"/>
      <c r="BE937" s="453"/>
      <c r="BF937" s="395"/>
      <c r="BG937" s="395"/>
      <c r="BH937" s="395"/>
      <c r="BI937" s="89"/>
      <c r="BJ937" s="395"/>
      <c r="BK937" s="395"/>
      <c r="BL937" s="395"/>
      <c r="BM937" s="89"/>
      <c r="BN937" s="395"/>
      <c r="BO937" s="395"/>
      <c r="BP937" s="550"/>
      <c r="BQ937" s="485"/>
      <c r="BR937" s="395"/>
      <c r="BS937" s="89"/>
      <c r="BT937" s="444"/>
      <c r="BU937" s="624"/>
      <c r="BV937" s="444"/>
      <c r="BW937" s="550"/>
      <c r="BX937" s="444"/>
      <c r="BY937" s="444"/>
      <c r="BZ937" s="89"/>
      <c r="CE937" s="749">
        <f t="shared" si="1742"/>
        <v>0</v>
      </c>
    </row>
    <row r="938" spans="2:83" s="61" customFormat="1" ht="47.25" hidden="1" customHeight="1" x14ac:dyDescent="0.25">
      <c r="B938" s="418"/>
      <c r="C938" s="477" t="s">
        <v>293</v>
      </c>
      <c r="D938" s="391">
        <f t="shared" si="1778"/>
        <v>1433.7619999999999</v>
      </c>
      <c r="E938" s="496"/>
      <c r="F938" s="546"/>
      <c r="G938" s="496"/>
      <c r="H938" s="496"/>
      <c r="I938" s="500">
        <v>1433.7619999999999</v>
      </c>
      <c r="J938" s="438">
        <f>U938-I938</f>
        <v>-1433.7619999999999</v>
      </c>
      <c r="K938" s="618">
        <f t="shared" si="1779"/>
        <v>0</v>
      </c>
      <c r="L938" s="749">
        <f t="shared" si="1767"/>
        <v>0</v>
      </c>
      <c r="M938" s="444"/>
      <c r="N938" s="734"/>
      <c r="O938" s="550"/>
      <c r="P938" s="734"/>
      <c r="Q938" s="444"/>
      <c r="R938" s="734"/>
      <c r="S938" s="444"/>
      <c r="T938" s="734"/>
      <c r="U938" s="438">
        <v>0</v>
      </c>
      <c r="V938" s="391">
        <f>Y938</f>
        <v>0</v>
      </c>
      <c r="W938" s="477"/>
      <c r="X938" s="477"/>
      <c r="Y938" s="477"/>
      <c r="Z938" s="477">
        <f t="shared" si="1777"/>
        <v>1433.7619999999999</v>
      </c>
      <c r="AA938" s="391"/>
      <c r="AB938" s="391"/>
      <c r="AC938" s="391">
        <v>1433.7619999999999</v>
      </c>
      <c r="AD938" s="734"/>
      <c r="AE938" s="89"/>
      <c r="AF938" s="749">
        <f t="shared" si="1768"/>
        <v>0</v>
      </c>
      <c r="AG938" s="496"/>
      <c r="AH938" s="734"/>
      <c r="AI938" s="550"/>
      <c r="AJ938" s="734"/>
      <c r="AK938" s="496"/>
      <c r="AL938" s="734"/>
      <c r="AM938" s="496"/>
      <c r="AN938" s="734"/>
      <c r="AO938" s="89"/>
      <c r="AP938" s="395"/>
      <c r="AQ938" s="734"/>
      <c r="AR938" s="719"/>
      <c r="AS938" s="749">
        <f t="shared" si="1769"/>
        <v>0</v>
      </c>
      <c r="AT938" s="444"/>
      <c r="AU938" s="749"/>
      <c r="AV938" s="550"/>
      <c r="AW938" s="749"/>
      <c r="AX938" s="444"/>
      <c r="AY938" s="734"/>
      <c r="AZ938" s="444"/>
      <c r="BA938" s="749" t="e">
        <f t="shared" si="1776"/>
        <v>#DIV/0!</v>
      </c>
      <c r="BB938" s="89"/>
      <c r="BC938" s="395"/>
      <c r="BD938" s="89"/>
      <c r="BE938" s="453"/>
      <c r="BF938" s="395"/>
      <c r="BG938" s="395"/>
      <c r="BH938" s="395"/>
      <c r="BI938" s="89"/>
      <c r="BJ938" s="395"/>
      <c r="BK938" s="395"/>
      <c r="BL938" s="395"/>
      <c r="BM938" s="89"/>
      <c r="BN938" s="395"/>
      <c r="BO938" s="395"/>
      <c r="BP938" s="550"/>
      <c r="BQ938" s="485"/>
      <c r="BR938" s="395"/>
      <c r="BS938" s="89"/>
      <c r="BT938" s="444"/>
      <c r="BU938" s="624"/>
      <c r="BV938" s="444"/>
      <c r="BW938" s="550"/>
      <c r="BX938" s="444"/>
      <c r="BY938" s="444"/>
      <c r="BZ938" s="89"/>
      <c r="CE938" s="749">
        <f t="shared" si="1742"/>
        <v>0</v>
      </c>
    </row>
    <row r="939" spans="2:83" s="61" customFormat="1" ht="138.75" hidden="1" customHeight="1" x14ac:dyDescent="0.25">
      <c r="B939" s="418" t="s">
        <v>8</v>
      </c>
      <c r="C939" s="120" t="s">
        <v>304</v>
      </c>
      <c r="D939" s="395">
        <f t="shared" si="1778"/>
        <v>2632.7280000000001</v>
      </c>
      <c r="E939" s="496"/>
      <c r="F939" s="546"/>
      <c r="G939" s="496"/>
      <c r="H939" s="496"/>
      <c r="I939" s="496">
        <f>I940+I941</f>
        <v>2632.7280000000001</v>
      </c>
      <c r="J939" s="395">
        <f>J940+J941</f>
        <v>-2632.7280000000001</v>
      </c>
      <c r="K939" s="618">
        <f t="shared" si="1779"/>
        <v>0</v>
      </c>
      <c r="L939" s="749">
        <f t="shared" si="1767"/>
        <v>0</v>
      </c>
      <c r="M939" s="444"/>
      <c r="N939" s="734"/>
      <c r="O939" s="550"/>
      <c r="P939" s="734"/>
      <c r="Q939" s="444"/>
      <c r="R939" s="734"/>
      <c r="S939" s="444"/>
      <c r="T939" s="734"/>
      <c r="U939" s="444">
        <f>U940+U941</f>
        <v>0</v>
      </c>
      <c r="V939" s="395">
        <f>W939+X939+Y939</f>
        <v>0</v>
      </c>
      <c r="W939" s="485"/>
      <c r="X939" s="485"/>
      <c r="Y939" s="485">
        <f>Y940+Y941</f>
        <v>0</v>
      </c>
      <c r="Z939" s="485">
        <f t="shared" si="1777"/>
        <v>2632.7280000000001</v>
      </c>
      <c r="AA939" s="395"/>
      <c r="AB939" s="395"/>
      <c r="AC939" s="395">
        <f>AC940+AC941</f>
        <v>2632.7280000000001</v>
      </c>
      <c r="AD939" s="734"/>
      <c r="AE939" s="89"/>
      <c r="AF939" s="749">
        <f t="shared" si="1768"/>
        <v>0</v>
      </c>
      <c r="AG939" s="496"/>
      <c r="AH939" s="734"/>
      <c r="AI939" s="550"/>
      <c r="AJ939" s="734"/>
      <c r="AK939" s="496"/>
      <c r="AL939" s="734"/>
      <c r="AM939" s="496"/>
      <c r="AN939" s="734"/>
      <c r="AO939" s="89"/>
      <c r="AP939" s="395"/>
      <c r="AQ939" s="734"/>
      <c r="AR939" s="719"/>
      <c r="AS939" s="749">
        <f t="shared" si="1769"/>
        <v>0</v>
      </c>
      <c r="AT939" s="444"/>
      <c r="AU939" s="749"/>
      <c r="AV939" s="550"/>
      <c r="AW939" s="749"/>
      <c r="AX939" s="444"/>
      <c r="AY939" s="734"/>
      <c r="AZ939" s="444"/>
      <c r="BA939" s="749" t="e">
        <f t="shared" si="1776"/>
        <v>#DIV/0!</v>
      </c>
      <c r="BB939" s="89"/>
      <c r="BC939" s="395"/>
      <c r="BD939" s="89"/>
      <c r="BE939" s="453"/>
      <c r="BF939" s="395"/>
      <c r="BG939" s="395"/>
      <c r="BH939" s="395"/>
      <c r="BI939" s="89"/>
      <c r="BJ939" s="395"/>
      <c r="BK939" s="395"/>
      <c r="BL939" s="395"/>
      <c r="BM939" s="89"/>
      <c r="BN939" s="395"/>
      <c r="BO939" s="395"/>
      <c r="BP939" s="550"/>
      <c r="BQ939" s="485"/>
      <c r="BR939" s="395"/>
      <c r="BS939" s="89"/>
      <c r="BT939" s="444"/>
      <c r="BU939" s="624"/>
      <c r="BV939" s="444"/>
      <c r="BW939" s="550"/>
      <c r="BX939" s="444"/>
      <c r="BY939" s="444"/>
      <c r="BZ939" s="89"/>
      <c r="CE939" s="749">
        <f t="shared" si="1742"/>
        <v>0</v>
      </c>
    </row>
    <row r="940" spans="2:83" s="61" customFormat="1" ht="64.5" hidden="1" customHeight="1" x14ac:dyDescent="0.25">
      <c r="B940" s="418"/>
      <c r="C940" s="476" t="s">
        <v>32</v>
      </c>
      <c r="D940" s="393">
        <f t="shared" si="1778"/>
        <v>1763.9</v>
      </c>
      <c r="E940" s="496"/>
      <c r="F940" s="546"/>
      <c r="G940" s="496"/>
      <c r="H940" s="496"/>
      <c r="I940" s="498">
        <v>1763.9</v>
      </c>
      <c r="J940" s="439">
        <f>U940-I940</f>
        <v>-1763.9</v>
      </c>
      <c r="K940" s="618">
        <f t="shared" si="1779"/>
        <v>0</v>
      </c>
      <c r="L940" s="749">
        <f t="shared" si="1767"/>
        <v>0</v>
      </c>
      <c r="M940" s="444"/>
      <c r="N940" s="734"/>
      <c r="O940" s="550"/>
      <c r="P940" s="734"/>
      <c r="Q940" s="444"/>
      <c r="R940" s="734"/>
      <c r="S940" s="444"/>
      <c r="T940" s="734"/>
      <c r="U940" s="439">
        <v>0</v>
      </c>
      <c r="V940" s="393">
        <f>W940+X940+Y940</f>
        <v>0</v>
      </c>
      <c r="W940" s="476"/>
      <c r="X940" s="476"/>
      <c r="Y940" s="476"/>
      <c r="Z940" s="476">
        <f t="shared" si="1777"/>
        <v>1763.9</v>
      </c>
      <c r="AA940" s="393"/>
      <c r="AB940" s="393"/>
      <c r="AC940" s="393">
        <v>1763.9</v>
      </c>
      <c r="AD940" s="734"/>
      <c r="AE940" s="89"/>
      <c r="AF940" s="749">
        <f t="shared" si="1768"/>
        <v>0</v>
      </c>
      <c r="AG940" s="496"/>
      <c r="AH940" s="734"/>
      <c r="AI940" s="550"/>
      <c r="AJ940" s="734"/>
      <c r="AK940" s="496"/>
      <c r="AL940" s="734"/>
      <c r="AM940" s="496"/>
      <c r="AN940" s="734"/>
      <c r="AO940" s="89"/>
      <c r="AP940" s="395"/>
      <c r="AQ940" s="734"/>
      <c r="AR940" s="719"/>
      <c r="AS940" s="749">
        <f t="shared" si="1769"/>
        <v>0</v>
      </c>
      <c r="AT940" s="444"/>
      <c r="AU940" s="749"/>
      <c r="AV940" s="550"/>
      <c r="AW940" s="749"/>
      <c r="AX940" s="444"/>
      <c r="AY940" s="734"/>
      <c r="AZ940" s="444"/>
      <c r="BA940" s="749" t="e">
        <f t="shared" si="1776"/>
        <v>#DIV/0!</v>
      </c>
      <c r="BB940" s="89"/>
      <c r="BC940" s="395"/>
      <c r="BD940" s="89"/>
      <c r="BE940" s="453"/>
      <c r="BF940" s="395"/>
      <c r="BG940" s="395"/>
      <c r="BH940" s="395"/>
      <c r="BI940" s="89"/>
      <c r="BJ940" s="395"/>
      <c r="BK940" s="395"/>
      <c r="BL940" s="395"/>
      <c r="BM940" s="89"/>
      <c r="BN940" s="395"/>
      <c r="BO940" s="395"/>
      <c r="BP940" s="550"/>
      <c r="BQ940" s="485"/>
      <c r="BR940" s="395"/>
      <c r="BS940" s="89"/>
      <c r="BT940" s="444"/>
      <c r="BU940" s="624"/>
      <c r="BV940" s="444"/>
      <c r="BW940" s="550"/>
      <c r="BX940" s="444"/>
      <c r="BY940" s="444"/>
      <c r="BZ940" s="89"/>
      <c r="CE940" s="749">
        <f t="shared" si="1742"/>
        <v>0</v>
      </c>
    </row>
    <row r="941" spans="2:83" s="61" customFormat="1" ht="56.25" hidden="1" customHeight="1" x14ac:dyDescent="0.25">
      <c r="B941" s="418"/>
      <c r="C941" s="477" t="s">
        <v>293</v>
      </c>
      <c r="D941" s="391">
        <f t="shared" si="1778"/>
        <v>868.82799999999997</v>
      </c>
      <c r="E941" s="496"/>
      <c r="F941" s="546"/>
      <c r="G941" s="496"/>
      <c r="H941" s="496"/>
      <c r="I941" s="500">
        <v>868.82799999999997</v>
      </c>
      <c r="J941" s="438">
        <f>U941-I941</f>
        <v>-868.82799999999997</v>
      </c>
      <c r="K941" s="618">
        <f t="shared" si="1779"/>
        <v>0</v>
      </c>
      <c r="L941" s="749">
        <f t="shared" si="1767"/>
        <v>0</v>
      </c>
      <c r="M941" s="444"/>
      <c r="N941" s="734"/>
      <c r="O941" s="550"/>
      <c r="P941" s="734"/>
      <c r="Q941" s="444"/>
      <c r="R941" s="734"/>
      <c r="S941" s="444"/>
      <c r="T941" s="734"/>
      <c r="U941" s="438">
        <v>0</v>
      </c>
      <c r="V941" s="391">
        <f>Y941</f>
        <v>0</v>
      </c>
      <c r="W941" s="477"/>
      <c r="X941" s="477"/>
      <c r="Y941" s="477"/>
      <c r="Z941" s="477">
        <f t="shared" si="1777"/>
        <v>868.82799999999997</v>
      </c>
      <c r="AA941" s="391"/>
      <c r="AB941" s="391"/>
      <c r="AC941" s="391">
        <v>868.82799999999997</v>
      </c>
      <c r="AD941" s="734"/>
      <c r="AE941" s="89"/>
      <c r="AF941" s="749">
        <f t="shared" si="1768"/>
        <v>0</v>
      </c>
      <c r="AG941" s="496"/>
      <c r="AH941" s="734"/>
      <c r="AI941" s="550"/>
      <c r="AJ941" s="734"/>
      <c r="AK941" s="496"/>
      <c r="AL941" s="734"/>
      <c r="AM941" s="496"/>
      <c r="AN941" s="734"/>
      <c r="AO941" s="89"/>
      <c r="AP941" s="395"/>
      <c r="AQ941" s="734"/>
      <c r="AR941" s="719"/>
      <c r="AS941" s="749">
        <f t="shared" si="1769"/>
        <v>0</v>
      </c>
      <c r="AT941" s="444"/>
      <c r="AU941" s="749"/>
      <c r="AV941" s="550"/>
      <c r="AW941" s="749"/>
      <c r="AX941" s="444"/>
      <c r="AY941" s="734"/>
      <c r="AZ941" s="444"/>
      <c r="BA941" s="749" t="e">
        <f t="shared" si="1776"/>
        <v>#DIV/0!</v>
      </c>
      <c r="BB941" s="89"/>
      <c r="BC941" s="395"/>
      <c r="BD941" s="89"/>
      <c r="BE941" s="453"/>
      <c r="BF941" s="395"/>
      <c r="BG941" s="395"/>
      <c r="BH941" s="395"/>
      <c r="BI941" s="89"/>
      <c r="BJ941" s="395"/>
      <c r="BK941" s="395"/>
      <c r="BL941" s="395"/>
      <c r="BM941" s="89"/>
      <c r="BN941" s="395"/>
      <c r="BO941" s="395"/>
      <c r="BP941" s="550"/>
      <c r="BQ941" s="485"/>
      <c r="BR941" s="395"/>
      <c r="BS941" s="89"/>
      <c r="BT941" s="444"/>
      <c r="BU941" s="624"/>
      <c r="BV941" s="444"/>
      <c r="BW941" s="550"/>
      <c r="BX941" s="444"/>
      <c r="BY941" s="444"/>
      <c r="BZ941" s="89"/>
      <c r="CE941" s="749">
        <f t="shared" si="1742"/>
        <v>0</v>
      </c>
    </row>
    <row r="942" spans="2:83" s="42" customFormat="1" ht="69.75" hidden="1" customHeight="1" x14ac:dyDescent="0.25">
      <c r="B942" s="418" t="s">
        <v>14</v>
      </c>
      <c r="C942" s="140" t="s">
        <v>170</v>
      </c>
      <c r="D942" s="141">
        <f>E942+H942+I942</f>
        <v>0</v>
      </c>
      <c r="E942" s="141">
        <v>0</v>
      </c>
      <c r="F942" s="141"/>
      <c r="G942" s="141"/>
      <c r="H942" s="141">
        <v>0</v>
      </c>
      <c r="I942" s="141">
        <v>0</v>
      </c>
      <c r="J942" s="141">
        <f>K942</f>
        <v>0</v>
      </c>
      <c r="K942" s="107">
        <f>M942+S942+U942</f>
        <v>0</v>
      </c>
      <c r="L942" s="749" t="e">
        <f t="shared" si="1767"/>
        <v>#DIV/0!</v>
      </c>
      <c r="M942" s="141">
        <v>0</v>
      </c>
      <c r="N942" s="107"/>
      <c r="O942" s="141"/>
      <c r="P942" s="107"/>
      <c r="Q942" s="141"/>
      <c r="R942" s="107"/>
      <c r="S942" s="141">
        <v>0</v>
      </c>
      <c r="T942" s="107"/>
      <c r="U942" s="141">
        <v>0</v>
      </c>
      <c r="V942" s="141">
        <f t="shared" ref="V942:V957" si="1780">W942+X942+Y942</f>
        <v>0</v>
      </c>
      <c r="W942" s="141">
        <f>AA942-E942</f>
        <v>0</v>
      </c>
      <c r="X942" s="141"/>
      <c r="Y942" s="141"/>
      <c r="Z942" s="141">
        <f t="shared" ref="Z942:Z996" si="1781">AA942+AB942+AC942</f>
        <v>0</v>
      </c>
      <c r="AA942" s="141">
        <v>0</v>
      </c>
      <c r="AB942" s="396">
        <f t="shared" ref="AB942:AB957" si="1782">H942</f>
        <v>0</v>
      </c>
      <c r="AC942" s="396">
        <f t="shared" ref="AC942:AC957" si="1783">I942</f>
        <v>0</v>
      </c>
      <c r="AD942" s="734"/>
      <c r="AE942" s="141">
        <f>AG942+AM942+AO942</f>
        <v>0</v>
      </c>
      <c r="AF942" s="749" t="e">
        <f t="shared" si="1768"/>
        <v>#DIV/0!</v>
      </c>
      <c r="AG942" s="141">
        <v>0</v>
      </c>
      <c r="AH942" s="107"/>
      <c r="AI942" s="141"/>
      <c r="AJ942" s="107"/>
      <c r="AK942" s="141"/>
      <c r="AL942" s="107"/>
      <c r="AM942" s="141">
        <v>0</v>
      </c>
      <c r="AN942" s="107"/>
      <c r="AO942" s="141">
        <v>0</v>
      </c>
      <c r="AP942" s="141">
        <f t="shared" si="1755"/>
        <v>0</v>
      </c>
      <c r="AQ942" s="107"/>
      <c r="AR942" s="141">
        <f>AT942+AZ942+BB942</f>
        <v>0</v>
      </c>
      <c r="AS942" s="749" t="e">
        <f t="shared" si="1769"/>
        <v>#DIV/0!</v>
      </c>
      <c r="AT942" s="141">
        <v>0</v>
      </c>
      <c r="AU942" s="749"/>
      <c r="AV942" s="141"/>
      <c r="AW942" s="749"/>
      <c r="AX942" s="141"/>
      <c r="AY942" s="107"/>
      <c r="AZ942" s="141">
        <v>0</v>
      </c>
      <c r="BA942" s="749" t="e">
        <f t="shared" si="1776"/>
        <v>#DIV/0!</v>
      </c>
      <c r="BB942" s="141">
        <v>0</v>
      </c>
      <c r="BC942" s="141">
        <f t="shared" si="1756"/>
        <v>0</v>
      </c>
      <c r="BD942" s="141">
        <f t="shared" si="1757"/>
        <v>0</v>
      </c>
      <c r="BE942" s="141">
        <f>BF942+BH942+BI942</f>
        <v>0</v>
      </c>
      <c r="BF942" s="141">
        <v>0</v>
      </c>
      <c r="BG942" s="141"/>
      <c r="BH942" s="141">
        <v>0</v>
      </c>
      <c r="BI942" s="141">
        <v>0</v>
      </c>
      <c r="BJ942" s="141">
        <f t="shared" ref="BJ942:BJ994" si="1784">BK942+BL942+BM942</f>
        <v>0</v>
      </c>
      <c r="BK942" s="141"/>
      <c r="BL942" s="141"/>
      <c r="BM942" s="141"/>
      <c r="BN942" s="141">
        <f t="shared" ref="BN942:BN957" si="1785">BO942+BR942+BS942</f>
        <v>0</v>
      </c>
      <c r="BO942" s="141">
        <f t="shared" ref="BO942:BO957" si="1786">BF942</f>
        <v>0</v>
      </c>
      <c r="BP942" s="141"/>
      <c r="BQ942" s="141"/>
      <c r="BR942" s="141">
        <f t="shared" ref="BR942:BR957" si="1787">BH942</f>
        <v>0</v>
      </c>
      <c r="BS942" s="141">
        <v>0</v>
      </c>
      <c r="BT942" s="141"/>
      <c r="BU942" s="141">
        <f>BV942+BY942+BZ942</f>
        <v>0</v>
      </c>
      <c r="BV942" s="141">
        <v>0</v>
      </c>
      <c r="BW942" s="141"/>
      <c r="BX942" s="141"/>
      <c r="BY942" s="141">
        <v>0</v>
      </c>
      <c r="BZ942" s="141">
        <v>0</v>
      </c>
      <c r="CE942" s="749" t="e">
        <f t="shared" si="1742"/>
        <v>#DIV/0!</v>
      </c>
    </row>
    <row r="943" spans="2:83" s="42" customFormat="1" ht="66" hidden="1" customHeight="1" x14ac:dyDescent="0.25">
      <c r="B943" s="418" t="s">
        <v>290</v>
      </c>
      <c r="C943" s="120" t="s">
        <v>171</v>
      </c>
      <c r="D943" s="107">
        <f>E943+H943+I943</f>
        <v>0</v>
      </c>
      <c r="E943" s="107">
        <v>0</v>
      </c>
      <c r="F943" s="107"/>
      <c r="G943" s="107"/>
      <c r="H943" s="107"/>
      <c r="I943" s="107">
        <v>0</v>
      </c>
      <c r="J943" s="107">
        <f>K943</f>
        <v>0</v>
      </c>
      <c r="K943" s="107">
        <f>M943+S943+U943</f>
        <v>0</v>
      </c>
      <c r="L943" s="749" t="e">
        <f t="shared" si="1767"/>
        <v>#DIV/0!</v>
      </c>
      <c r="M943" s="107">
        <v>0</v>
      </c>
      <c r="N943" s="107"/>
      <c r="O943" s="107"/>
      <c r="P943" s="107"/>
      <c r="Q943" s="107"/>
      <c r="R943" s="107"/>
      <c r="S943" s="107"/>
      <c r="T943" s="107"/>
      <c r="U943" s="107">
        <v>0</v>
      </c>
      <c r="V943" s="107">
        <f t="shared" si="1780"/>
        <v>0</v>
      </c>
      <c r="W943" s="107">
        <f>AA943-E943</f>
        <v>0</v>
      </c>
      <c r="X943" s="107"/>
      <c r="Y943" s="107"/>
      <c r="Z943" s="107">
        <f t="shared" si="1781"/>
        <v>0</v>
      </c>
      <c r="AA943" s="107">
        <v>0</v>
      </c>
      <c r="AB943" s="396">
        <f t="shared" si="1782"/>
        <v>0</v>
      </c>
      <c r="AC943" s="396">
        <f t="shared" si="1783"/>
        <v>0</v>
      </c>
      <c r="AD943" s="734"/>
      <c r="AE943" s="107">
        <f>AG943+AM943+AO943</f>
        <v>0</v>
      </c>
      <c r="AF943" s="749" t="e">
        <f t="shared" si="1768"/>
        <v>#DIV/0!</v>
      </c>
      <c r="AG943" s="107">
        <v>0</v>
      </c>
      <c r="AH943" s="107"/>
      <c r="AI943" s="107"/>
      <c r="AJ943" s="107"/>
      <c r="AK943" s="107"/>
      <c r="AL943" s="107"/>
      <c r="AM943" s="107"/>
      <c r="AN943" s="107"/>
      <c r="AO943" s="107">
        <v>0</v>
      </c>
      <c r="AP943" s="107">
        <f t="shared" si="1755"/>
        <v>0</v>
      </c>
      <c r="AQ943" s="107"/>
      <c r="AR943" s="107">
        <f>AT943+AZ943+BB943</f>
        <v>0</v>
      </c>
      <c r="AS943" s="749" t="e">
        <f t="shared" si="1769"/>
        <v>#DIV/0!</v>
      </c>
      <c r="AT943" s="107">
        <v>0</v>
      </c>
      <c r="AU943" s="749"/>
      <c r="AV943" s="107"/>
      <c r="AW943" s="749"/>
      <c r="AX943" s="107"/>
      <c r="AY943" s="107"/>
      <c r="AZ943" s="107"/>
      <c r="BA943" s="749" t="e">
        <f t="shared" si="1776"/>
        <v>#DIV/0!</v>
      </c>
      <c r="BB943" s="107">
        <v>0</v>
      </c>
      <c r="BC943" s="107">
        <f t="shared" si="1756"/>
        <v>0</v>
      </c>
      <c r="BD943" s="107">
        <f t="shared" si="1757"/>
        <v>0</v>
      </c>
      <c r="BE943" s="107">
        <f>BF943+BH943+BI943</f>
        <v>0</v>
      </c>
      <c r="BF943" s="107">
        <v>0</v>
      </c>
      <c r="BG943" s="107"/>
      <c r="BH943" s="107"/>
      <c r="BI943" s="107">
        <v>0</v>
      </c>
      <c r="BJ943" s="107">
        <f t="shared" si="1784"/>
        <v>0</v>
      </c>
      <c r="BK943" s="107"/>
      <c r="BL943" s="107"/>
      <c r="BM943" s="107"/>
      <c r="BN943" s="107">
        <f t="shared" si="1785"/>
        <v>0</v>
      </c>
      <c r="BO943" s="107">
        <f t="shared" si="1786"/>
        <v>0</v>
      </c>
      <c r="BP943" s="107"/>
      <c r="BQ943" s="107"/>
      <c r="BR943" s="107">
        <f t="shared" si="1787"/>
        <v>0</v>
      </c>
      <c r="BS943" s="107">
        <v>0</v>
      </c>
      <c r="BT943" s="107"/>
      <c r="BU943" s="107">
        <f>BV943+BY943+BZ943</f>
        <v>0</v>
      </c>
      <c r="BV943" s="107">
        <v>0</v>
      </c>
      <c r="BW943" s="107"/>
      <c r="BX943" s="107"/>
      <c r="BY943" s="107"/>
      <c r="BZ943" s="107">
        <v>0</v>
      </c>
      <c r="CE943" s="749" t="e">
        <f t="shared" si="1742"/>
        <v>#DIV/0!</v>
      </c>
    </row>
    <row r="944" spans="2:83" s="61" customFormat="1" ht="105" hidden="1" customHeight="1" x14ac:dyDescent="0.25">
      <c r="B944" s="227" t="s">
        <v>63</v>
      </c>
      <c r="C944" s="114" t="s">
        <v>150</v>
      </c>
      <c r="D944" s="89"/>
      <c r="E944" s="43"/>
      <c r="F944" s="43"/>
      <c r="G944" s="43"/>
      <c r="H944" s="43"/>
      <c r="I944" s="89"/>
      <c r="J944" s="395"/>
      <c r="K944" s="19"/>
      <c r="L944" s="749" t="e">
        <f t="shared" si="1767"/>
        <v>#DIV/0!</v>
      </c>
      <c r="M944" s="43"/>
      <c r="N944" s="41"/>
      <c r="O944" s="43"/>
      <c r="P944" s="41"/>
      <c r="Q944" s="43"/>
      <c r="R944" s="41"/>
      <c r="S944" s="43"/>
      <c r="T944" s="41"/>
      <c r="U944" s="89"/>
      <c r="V944" s="396">
        <f t="shared" si="1780"/>
        <v>0</v>
      </c>
      <c r="W944" s="31"/>
      <c r="X944" s="31"/>
      <c r="Y944" s="31"/>
      <c r="Z944" s="482">
        <f t="shared" si="1781"/>
        <v>0</v>
      </c>
      <c r="AA944" s="396">
        <f t="shared" ref="AA944:AA957" si="1788">E944</f>
        <v>0</v>
      </c>
      <c r="AB944" s="396">
        <f t="shared" si="1782"/>
        <v>0</v>
      </c>
      <c r="AC944" s="396">
        <f t="shared" si="1783"/>
        <v>0</v>
      </c>
      <c r="AD944" s="734"/>
      <c r="AE944" s="89"/>
      <c r="AF944" s="749" t="e">
        <f t="shared" si="1768"/>
        <v>#DIV/0!</v>
      </c>
      <c r="AG944" s="43"/>
      <c r="AH944" s="41"/>
      <c r="AI944" s="43"/>
      <c r="AJ944" s="41"/>
      <c r="AK944" s="43"/>
      <c r="AL944" s="41"/>
      <c r="AM944" s="43"/>
      <c r="AN944" s="41"/>
      <c r="AO944" s="89"/>
      <c r="AP944" s="89">
        <f t="shared" si="1755"/>
        <v>0</v>
      </c>
      <c r="AQ944" s="19"/>
      <c r="AR944" s="89"/>
      <c r="AS944" s="749" t="e">
        <f t="shared" si="1769"/>
        <v>#DIV/0!</v>
      </c>
      <c r="AT944" s="43"/>
      <c r="AU944" s="749"/>
      <c r="AV944" s="43"/>
      <c r="AW944" s="749"/>
      <c r="AX944" s="43"/>
      <c r="AY944" s="41"/>
      <c r="AZ944" s="43"/>
      <c r="BA944" s="749" t="e">
        <f t="shared" si="1776"/>
        <v>#DIV/0!</v>
      </c>
      <c r="BB944" s="89"/>
      <c r="BC944" s="43">
        <f t="shared" si="1756"/>
        <v>0</v>
      </c>
      <c r="BD944" s="89">
        <f t="shared" si="1757"/>
        <v>0</v>
      </c>
      <c r="BE944" s="89"/>
      <c r="BF944" s="43"/>
      <c r="BG944" s="43"/>
      <c r="BH944" s="43"/>
      <c r="BI944" s="89"/>
      <c r="BJ944" s="89">
        <f t="shared" si="1784"/>
        <v>0</v>
      </c>
      <c r="BK944" s="43"/>
      <c r="BL944" s="43"/>
      <c r="BM944" s="89"/>
      <c r="BN944" s="89">
        <f t="shared" si="1785"/>
        <v>0</v>
      </c>
      <c r="BO944" s="43">
        <f t="shared" si="1786"/>
        <v>0</v>
      </c>
      <c r="BP944" s="43"/>
      <c r="BQ944" s="43"/>
      <c r="BR944" s="43">
        <f t="shared" si="1787"/>
        <v>0</v>
      </c>
      <c r="BS944" s="89"/>
      <c r="BT944" s="89"/>
      <c r="BU944" s="89"/>
      <c r="BV944" s="43"/>
      <c r="BW944" s="43"/>
      <c r="BX944" s="43"/>
      <c r="BY944" s="43"/>
      <c r="BZ944" s="89"/>
      <c r="CE944" s="749" t="e">
        <f t="shared" si="1742"/>
        <v>#DIV/0!</v>
      </c>
    </row>
    <row r="945" spans="2:83" s="74" customFormat="1" ht="46.5" hidden="1" customHeight="1" x14ac:dyDescent="0.25">
      <c r="B945" s="420"/>
      <c r="C945" s="140" t="s">
        <v>32</v>
      </c>
      <c r="D945" s="141">
        <f>E945+H945+I945</f>
        <v>0</v>
      </c>
      <c r="E945" s="141">
        <v>0</v>
      </c>
      <c r="F945" s="141"/>
      <c r="G945" s="141"/>
      <c r="H945" s="141"/>
      <c r="I945" s="141">
        <v>0</v>
      </c>
      <c r="J945" s="141">
        <f>K945+M945+Q945</f>
        <v>0</v>
      </c>
      <c r="K945" s="107">
        <f>M945+S945+U945</f>
        <v>0</v>
      </c>
      <c r="L945" s="749" t="e">
        <f t="shared" si="1767"/>
        <v>#DIV/0!</v>
      </c>
      <c r="M945" s="141">
        <v>0</v>
      </c>
      <c r="N945" s="107"/>
      <c r="O945" s="141"/>
      <c r="P945" s="107"/>
      <c r="Q945" s="141"/>
      <c r="R945" s="107"/>
      <c r="S945" s="141"/>
      <c r="T945" s="107"/>
      <c r="U945" s="141">
        <v>0</v>
      </c>
      <c r="V945" s="396">
        <f t="shared" si="1780"/>
        <v>0</v>
      </c>
      <c r="W945" s="141"/>
      <c r="X945" s="141"/>
      <c r="Y945" s="141"/>
      <c r="Z945" s="482">
        <f t="shared" si="1781"/>
        <v>0</v>
      </c>
      <c r="AA945" s="396">
        <f t="shared" si="1788"/>
        <v>0</v>
      </c>
      <c r="AB945" s="396">
        <f t="shared" si="1782"/>
        <v>0</v>
      </c>
      <c r="AC945" s="396">
        <f t="shared" si="1783"/>
        <v>0</v>
      </c>
      <c r="AD945" s="734"/>
      <c r="AE945" s="141">
        <f>AG945+AM945+AO945</f>
        <v>0</v>
      </c>
      <c r="AF945" s="749" t="e">
        <f t="shared" si="1768"/>
        <v>#DIV/0!</v>
      </c>
      <c r="AG945" s="141">
        <v>0</v>
      </c>
      <c r="AH945" s="107"/>
      <c r="AI945" s="141"/>
      <c r="AJ945" s="107"/>
      <c r="AK945" s="141"/>
      <c r="AL945" s="107"/>
      <c r="AM945" s="141"/>
      <c r="AN945" s="107"/>
      <c r="AO945" s="141">
        <v>0</v>
      </c>
      <c r="AP945" s="141">
        <f t="shared" si="1755"/>
        <v>0</v>
      </c>
      <c r="AQ945" s="107"/>
      <c r="AR945" s="141">
        <f>AT945+AZ945+BB945</f>
        <v>0</v>
      </c>
      <c r="AS945" s="749" t="e">
        <f t="shared" si="1769"/>
        <v>#DIV/0!</v>
      </c>
      <c r="AT945" s="141">
        <v>0</v>
      </c>
      <c r="AU945" s="749"/>
      <c r="AV945" s="141"/>
      <c r="AW945" s="749"/>
      <c r="AX945" s="141"/>
      <c r="AY945" s="107"/>
      <c r="AZ945" s="141"/>
      <c r="BA945" s="749" t="e">
        <f t="shared" si="1776"/>
        <v>#DIV/0!</v>
      </c>
      <c r="BB945" s="141">
        <v>0</v>
      </c>
      <c r="BC945" s="141">
        <f t="shared" si="1756"/>
        <v>0</v>
      </c>
      <c r="BD945" s="141">
        <f t="shared" si="1757"/>
        <v>0</v>
      </c>
      <c r="BE945" s="141">
        <f>BF945+BH945+BI945</f>
        <v>0</v>
      </c>
      <c r="BF945" s="141">
        <v>0</v>
      </c>
      <c r="BG945" s="141"/>
      <c r="BH945" s="141"/>
      <c r="BI945" s="141">
        <v>0</v>
      </c>
      <c r="BJ945" s="141">
        <f t="shared" si="1784"/>
        <v>0</v>
      </c>
      <c r="BK945" s="141"/>
      <c r="BL945" s="141"/>
      <c r="BM945" s="141"/>
      <c r="BN945" s="141">
        <f t="shared" si="1785"/>
        <v>0</v>
      </c>
      <c r="BO945" s="141">
        <f t="shared" si="1786"/>
        <v>0</v>
      </c>
      <c r="BP945" s="141"/>
      <c r="BQ945" s="141"/>
      <c r="BR945" s="141">
        <f t="shared" si="1787"/>
        <v>0</v>
      </c>
      <c r="BS945" s="141">
        <v>0</v>
      </c>
      <c r="BT945" s="141"/>
      <c r="BU945" s="141">
        <f>BV945+BY945+BZ945</f>
        <v>0</v>
      </c>
      <c r="BV945" s="141">
        <v>0</v>
      </c>
      <c r="BW945" s="141"/>
      <c r="BX945" s="141"/>
      <c r="BY945" s="141"/>
      <c r="BZ945" s="141">
        <v>0</v>
      </c>
      <c r="CE945" s="749" t="e">
        <f t="shared" si="1742"/>
        <v>#DIV/0!</v>
      </c>
    </row>
    <row r="946" spans="2:83" s="25" customFormat="1" ht="52.5" hidden="1" customHeight="1" x14ac:dyDescent="0.25">
      <c r="B946" s="153"/>
      <c r="C946" s="120" t="s">
        <v>31</v>
      </c>
      <c r="D946" s="107">
        <f>E946+H946+I946</f>
        <v>0</v>
      </c>
      <c r="E946" s="107">
        <v>0</v>
      </c>
      <c r="F946" s="107"/>
      <c r="G946" s="107"/>
      <c r="H946" s="107"/>
      <c r="I946" s="107">
        <v>0</v>
      </c>
      <c r="J946" s="107">
        <f>K946+M946+Q946</f>
        <v>0</v>
      </c>
      <c r="K946" s="107">
        <f>M946+S946+U946</f>
        <v>0</v>
      </c>
      <c r="L946" s="749" t="e">
        <f t="shared" si="1767"/>
        <v>#DIV/0!</v>
      </c>
      <c r="M946" s="107">
        <v>0</v>
      </c>
      <c r="N946" s="107"/>
      <c r="O946" s="107"/>
      <c r="P946" s="107"/>
      <c r="Q946" s="107"/>
      <c r="R946" s="107"/>
      <c r="S946" s="107"/>
      <c r="T946" s="107"/>
      <c r="U946" s="107">
        <v>0</v>
      </c>
      <c r="V946" s="396">
        <f t="shared" si="1780"/>
        <v>0</v>
      </c>
      <c r="W946" s="107"/>
      <c r="X946" s="107"/>
      <c r="Y946" s="107"/>
      <c r="Z946" s="482">
        <f t="shared" si="1781"/>
        <v>0</v>
      </c>
      <c r="AA946" s="396">
        <f t="shared" si="1788"/>
        <v>0</v>
      </c>
      <c r="AB946" s="396">
        <f t="shared" si="1782"/>
        <v>0</v>
      </c>
      <c r="AC946" s="396">
        <f t="shared" si="1783"/>
        <v>0</v>
      </c>
      <c r="AD946" s="734"/>
      <c r="AE946" s="107">
        <f>AG946+AM946+AO946</f>
        <v>0</v>
      </c>
      <c r="AF946" s="749" t="e">
        <f t="shared" si="1768"/>
        <v>#DIV/0!</v>
      </c>
      <c r="AG946" s="107">
        <v>0</v>
      </c>
      <c r="AH946" s="107"/>
      <c r="AI946" s="107"/>
      <c r="AJ946" s="107"/>
      <c r="AK946" s="107"/>
      <c r="AL946" s="107"/>
      <c r="AM946" s="107"/>
      <c r="AN946" s="107"/>
      <c r="AO946" s="107">
        <v>0</v>
      </c>
      <c r="AP946" s="107">
        <f t="shared" si="1755"/>
        <v>0</v>
      </c>
      <c r="AQ946" s="107"/>
      <c r="AR946" s="107">
        <f>AT946+AZ946+BB946</f>
        <v>0</v>
      </c>
      <c r="AS946" s="749" t="e">
        <f t="shared" si="1769"/>
        <v>#DIV/0!</v>
      </c>
      <c r="AT946" s="107">
        <v>0</v>
      </c>
      <c r="AU946" s="749"/>
      <c r="AV946" s="107"/>
      <c r="AW946" s="749"/>
      <c r="AX946" s="107"/>
      <c r="AY946" s="107"/>
      <c r="AZ946" s="107"/>
      <c r="BA946" s="749" t="e">
        <f t="shared" si="1776"/>
        <v>#DIV/0!</v>
      </c>
      <c r="BB946" s="107">
        <v>0</v>
      </c>
      <c r="BC946" s="107">
        <f t="shared" si="1756"/>
        <v>0</v>
      </c>
      <c r="BD946" s="107">
        <f t="shared" si="1757"/>
        <v>0</v>
      </c>
      <c r="BE946" s="107">
        <f>BF946+BH946+BI946</f>
        <v>0</v>
      </c>
      <c r="BF946" s="107">
        <v>0</v>
      </c>
      <c r="BG946" s="107"/>
      <c r="BH946" s="107"/>
      <c r="BI946" s="107">
        <v>0</v>
      </c>
      <c r="BJ946" s="107">
        <f t="shared" si="1784"/>
        <v>0</v>
      </c>
      <c r="BK946" s="107"/>
      <c r="BL946" s="107"/>
      <c r="BM946" s="107"/>
      <c r="BN946" s="107">
        <f t="shared" si="1785"/>
        <v>0</v>
      </c>
      <c r="BO946" s="107">
        <f t="shared" si="1786"/>
        <v>0</v>
      </c>
      <c r="BP946" s="107"/>
      <c r="BQ946" s="107"/>
      <c r="BR946" s="107">
        <f t="shared" si="1787"/>
        <v>0</v>
      </c>
      <c r="BS946" s="107">
        <v>0</v>
      </c>
      <c r="BT946" s="107"/>
      <c r="BU946" s="107">
        <f>BV946+BY946+BZ946</f>
        <v>0</v>
      </c>
      <c r="BV946" s="107">
        <v>0</v>
      </c>
      <c r="BW946" s="107"/>
      <c r="BX946" s="107"/>
      <c r="BY946" s="107"/>
      <c r="BZ946" s="107">
        <v>0</v>
      </c>
      <c r="CE946" s="749" t="e">
        <f t="shared" si="1742"/>
        <v>#DIV/0!</v>
      </c>
    </row>
    <row r="947" spans="2:83" s="25" customFormat="1" ht="106.5" hidden="1" customHeight="1" x14ac:dyDescent="0.25">
      <c r="B947" s="153"/>
      <c r="C947" s="120"/>
      <c r="D947" s="31"/>
      <c r="E947" s="31"/>
      <c r="F947" s="31"/>
      <c r="G947" s="31"/>
      <c r="H947" s="35"/>
      <c r="I947" s="31"/>
      <c r="J947" s="107"/>
      <c r="K947" s="31"/>
      <c r="L947" s="749" t="e">
        <f t="shared" si="1767"/>
        <v>#DIV/0!</v>
      </c>
      <c r="M947" s="31"/>
      <c r="N947" s="31"/>
      <c r="O947" s="31"/>
      <c r="P947" s="31"/>
      <c r="Q947" s="31"/>
      <c r="R947" s="31"/>
      <c r="S947" s="35"/>
      <c r="T947" s="35"/>
      <c r="U947" s="31"/>
      <c r="V947" s="396">
        <f t="shared" si="1780"/>
        <v>0</v>
      </c>
      <c r="W947" s="31"/>
      <c r="X947" s="31"/>
      <c r="Y947" s="31"/>
      <c r="Z947" s="482">
        <f t="shared" si="1781"/>
        <v>0</v>
      </c>
      <c r="AA947" s="396">
        <f t="shared" si="1788"/>
        <v>0</v>
      </c>
      <c r="AB947" s="396">
        <f t="shared" si="1782"/>
        <v>0</v>
      </c>
      <c r="AC947" s="396">
        <f t="shared" si="1783"/>
        <v>0</v>
      </c>
      <c r="AD947" s="734"/>
      <c r="AE947" s="31"/>
      <c r="AF947" s="749" t="e">
        <f t="shared" si="1768"/>
        <v>#DIV/0!</v>
      </c>
      <c r="AG947" s="31"/>
      <c r="AH947" s="31"/>
      <c r="AI947" s="31"/>
      <c r="AJ947" s="31"/>
      <c r="AK947" s="31"/>
      <c r="AL947" s="31"/>
      <c r="AM947" s="35"/>
      <c r="AN947" s="35"/>
      <c r="AO947" s="31"/>
      <c r="AP947" s="31">
        <f t="shared" si="1755"/>
        <v>0</v>
      </c>
      <c r="AQ947" s="31"/>
      <c r="AR947" s="31"/>
      <c r="AS947" s="749" t="e">
        <f t="shared" si="1769"/>
        <v>#DIV/0!</v>
      </c>
      <c r="AT947" s="31"/>
      <c r="AU947" s="749"/>
      <c r="AV947" s="31"/>
      <c r="AW947" s="749"/>
      <c r="AX947" s="31"/>
      <c r="AY947" s="31"/>
      <c r="AZ947" s="35"/>
      <c r="BA947" s="749" t="e">
        <f t="shared" si="1776"/>
        <v>#DIV/0!</v>
      </c>
      <c r="BB947" s="31"/>
      <c r="BC947" s="35">
        <f t="shared" si="1756"/>
        <v>0</v>
      </c>
      <c r="BD947" s="31">
        <f t="shared" si="1757"/>
        <v>0</v>
      </c>
      <c r="BE947" s="31"/>
      <c r="BF947" s="31"/>
      <c r="BG947" s="31"/>
      <c r="BH947" s="35"/>
      <c r="BI947" s="31"/>
      <c r="BJ947" s="31">
        <f t="shared" si="1784"/>
        <v>0</v>
      </c>
      <c r="BK947" s="31"/>
      <c r="BL947" s="35"/>
      <c r="BM947" s="31"/>
      <c r="BN947" s="31">
        <f t="shared" si="1785"/>
        <v>0</v>
      </c>
      <c r="BO947" s="31">
        <f t="shared" si="1786"/>
        <v>0</v>
      </c>
      <c r="BP947" s="31"/>
      <c r="BQ947" s="31"/>
      <c r="BR947" s="35">
        <f t="shared" si="1787"/>
        <v>0</v>
      </c>
      <c r="BS947" s="31"/>
      <c r="BT947" s="31"/>
      <c r="BU947" s="31"/>
      <c r="BV947" s="31"/>
      <c r="BW947" s="31"/>
      <c r="BX947" s="31"/>
      <c r="BY947" s="35"/>
      <c r="BZ947" s="31"/>
      <c r="CE947" s="749" t="e">
        <f t="shared" si="1742"/>
        <v>#DIV/0!</v>
      </c>
    </row>
    <row r="948" spans="2:83" s="25" customFormat="1" ht="51.75" hidden="1" customHeight="1" x14ac:dyDescent="0.25">
      <c r="B948" s="914" t="s">
        <v>200</v>
      </c>
      <c r="C948" s="914"/>
      <c r="D948" s="914"/>
      <c r="E948" s="914"/>
      <c r="F948" s="914"/>
      <c r="G948" s="914"/>
      <c r="H948" s="914"/>
      <c r="I948" s="914"/>
      <c r="J948" s="394"/>
      <c r="K948" s="633"/>
      <c r="L948" s="749" t="e">
        <f t="shared" si="1767"/>
        <v>#DIV/0!</v>
      </c>
      <c r="M948" s="445"/>
      <c r="N948" s="705"/>
      <c r="O948" s="549"/>
      <c r="P948" s="705"/>
      <c r="Q948" s="445"/>
      <c r="R948" s="705"/>
      <c r="S948" s="445"/>
      <c r="T948" s="705"/>
      <c r="U948" s="445"/>
      <c r="V948" s="396">
        <f t="shared" si="1780"/>
        <v>0</v>
      </c>
      <c r="W948" s="480"/>
      <c r="X948" s="480"/>
      <c r="Y948" s="480"/>
      <c r="Z948" s="482">
        <f t="shared" si="1781"/>
        <v>0</v>
      </c>
      <c r="AA948" s="396">
        <f t="shared" si="1788"/>
        <v>0</v>
      </c>
      <c r="AB948" s="396">
        <f t="shared" si="1782"/>
        <v>0</v>
      </c>
      <c r="AC948" s="396">
        <f t="shared" si="1783"/>
        <v>0</v>
      </c>
      <c r="AD948" s="734"/>
      <c r="AE948" s="588"/>
      <c r="AF948" s="749" t="e">
        <f t="shared" si="1768"/>
        <v>#DIV/0!</v>
      </c>
      <c r="AG948" s="495"/>
      <c r="AH948" s="705"/>
      <c r="AI948" s="549"/>
      <c r="AJ948" s="705"/>
      <c r="AK948" s="495"/>
      <c r="AL948" s="705"/>
      <c r="AM948" s="495"/>
      <c r="AN948" s="705"/>
      <c r="AO948" s="727"/>
      <c r="AP948" s="394">
        <f t="shared" si="1755"/>
        <v>0</v>
      </c>
      <c r="AQ948" s="705"/>
      <c r="AR948" s="718"/>
      <c r="AS948" s="749" t="e">
        <f t="shared" si="1769"/>
        <v>#DIV/0!</v>
      </c>
      <c r="AT948" s="437"/>
      <c r="AU948" s="749"/>
      <c r="AV948" s="558"/>
      <c r="AW948" s="749"/>
      <c r="AX948" s="445"/>
      <c r="AY948" s="705"/>
      <c r="AZ948" s="445"/>
      <c r="BA948" s="749" t="e">
        <f t="shared" si="1776"/>
        <v>#DIV/0!</v>
      </c>
      <c r="BB948" s="445"/>
      <c r="BC948" s="394">
        <f t="shared" si="1756"/>
        <v>0</v>
      </c>
      <c r="BD948" s="394">
        <f t="shared" si="1757"/>
        <v>0</v>
      </c>
      <c r="BE948" s="451"/>
      <c r="BF948" s="394"/>
      <c r="BG948" s="394"/>
      <c r="BH948" s="394"/>
      <c r="BI948" s="394"/>
      <c r="BJ948" s="394">
        <f t="shared" si="1784"/>
        <v>0</v>
      </c>
      <c r="BK948" s="394"/>
      <c r="BL948" s="394"/>
      <c r="BM948" s="394"/>
      <c r="BN948" s="394">
        <f t="shared" si="1785"/>
        <v>0</v>
      </c>
      <c r="BO948" s="394">
        <f t="shared" si="1786"/>
        <v>0</v>
      </c>
      <c r="BP948" s="549"/>
      <c r="BQ948" s="480"/>
      <c r="BR948" s="394">
        <f t="shared" si="1787"/>
        <v>0</v>
      </c>
      <c r="BS948" s="727"/>
      <c r="BT948" s="445"/>
      <c r="BU948" s="619"/>
      <c r="BV948" s="445"/>
      <c r="BW948" s="549"/>
      <c r="BX948" s="445"/>
      <c r="BY948" s="445"/>
      <c r="BZ948" s="445"/>
      <c r="CE948" s="749" t="e">
        <f t="shared" si="1742"/>
        <v>#DIV/0!</v>
      </c>
    </row>
    <row r="949" spans="2:83" s="61" customFormat="1" ht="198" hidden="1" customHeight="1" x14ac:dyDescent="0.25">
      <c r="B949" s="227">
        <v>1</v>
      </c>
      <c r="C949" s="142" t="s">
        <v>154</v>
      </c>
      <c r="D949" s="89" t="e">
        <f>E949</f>
        <v>#REF!</v>
      </c>
      <c r="E949" s="43" t="e">
        <f>SUM(E950:E955)</f>
        <v>#REF!</v>
      </c>
      <c r="F949" s="43"/>
      <c r="G949" s="43"/>
      <c r="H949" s="43"/>
      <c r="I949" s="43"/>
      <c r="J949" s="395" t="e">
        <f>K949</f>
        <v>#REF!</v>
      </c>
      <c r="K949" s="19" t="e">
        <f>M949</f>
        <v>#REF!</v>
      </c>
      <c r="L949" s="749" t="e">
        <f t="shared" si="1767"/>
        <v>#REF!</v>
      </c>
      <c r="M949" s="43" t="e">
        <f>SUM(M950:M955)</f>
        <v>#REF!</v>
      </c>
      <c r="N949" s="41"/>
      <c r="O949" s="43"/>
      <c r="P949" s="41"/>
      <c r="Q949" s="43"/>
      <c r="R949" s="41"/>
      <c r="S949" s="43"/>
      <c r="T949" s="41"/>
      <c r="U949" s="43"/>
      <c r="V949" s="396">
        <f t="shared" si="1780"/>
        <v>0</v>
      </c>
      <c r="W949" s="43"/>
      <c r="X949" s="43"/>
      <c r="Y949" s="43"/>
      <c r="Z949" s="482" t="e">
        <f t="shared" si="1781"/>
        <v>#REF!</v>
      </c>
      <c r="AA949" s="396" t="e">
        <f t="shared" si="1788"/>
        <v>#REF!</v>
      </c>
      <c r="AB949" s="396">
        <f t="shared" si="1782"/>
        <v>0</v>
      </c>
      <c r="AC949" s="396">
        <f t="shared" si="1783"/>
        <v>0</v>
      </c>
      <c r="AD949" s="734"/>
      <c r="AE949" s="43" t="e">
        <f>AG949</f>
        <v>#REF!</v>
      </c>
      <c r="AF949" s="749" t="e">
        <f t="shared" si="1768"/>
        <v>#REF!</v>
      </c>
      <c r="AG949" s="43" t="e">
        <f>SUM(AG950:AG955)</f>
        <v>#REF!</v>
      </c>
      <c r="AH949" s="41"/>
      <c r="AI949" s="43"/>
      <c r="AJ949" s="41"/>
      <c r="AK949" s="43"/>
      <c r="AL949" s="41"/>
      <c r="AM949" s="43"/>
      <c r="AN949" s="41"/>
      <c r="AO949" s="43"/>
      <c r="AP949" s="89" t="e">
        <f t="shared" si="1755"/>
        <v>#REF!</v>
      </c>
      <c r="AQ949" s="19"/>
      <c r="AR949" s="89" t="e">
        <f>AT949</f>
        <v>#REF!</v>
      </c>
      <c r="AS949" s="749" t="e">
        <f t="shared" si="1769"/>
        <v>#REF!</v>
      </c>
      <c r="AT949" s="43" t="e">
        <f>SUM(AT950:AT955)</f>
        <v>#REF!</v>
      </c>
      <c r="AU949" s="749"/>
      <c r="AV949" s="43"/>
      <c r="AW949" s="749"/>
      <c r="AX949" s="43"/>
      <c r="AY949" s="41"/>
      <c r="AZ949" s="43"/>
      <c r="BA949" s="749" t="e">
        <f t="shared" si="1776"/>
        <v>#DIV/0!</v>
      </c>
      <c r="BB949" s="43"/>
      <c r="BC949" s="43">
        <f t="shared" si="1756"/>
        <v>0</v>
      </c>
      <c r="BD949" s="43">
        <f t="shared" si="1757"/>
        <v>0</v>
      </c>
      <c r="BE949" s="89">
        <f>BF949</f>
        <v>0</v>
      </c>
      <c r="BF949" s="43">
        <f>SUM(BF950:BF955)</f>
        <v>0</v>
      </c>
      <c r="BG949" s="43"/>
      <c r="BH949" s="43"/>
      <c r="BI949" s="43"/>
      <c r="BJ949" s="89">
        <f t="shared" si="1784"/>
        <v>0</v>
      </c>
      <c r="BK949" s="43"/>
      <c r="BL949" s="43"/>
      <c r="BM949" s="43"/>
      <c r="BN949" s="89">
        <f t="shared" si="1785"/>
        <v>0</v>
      </c>
      <c r="BO949" s="43">
        <f t="shared" si="1786"/>
        <v>0</v>
      </c>
      <c r="BP949" s="43"/>
      <c r="BQ949" s="43"/>
      <c r="BR949" s="43">
        <f t="shared" si="1787"/>
        <v>0</v>
      </c>
      <c r="BS949" s="43"/>
      <c r="BT949" s="89"/>
      <c r="BU949" s="89">
        <f>BV949</f>
        <v>0</v>
      </c>
      <c r="BV949" s="43">
        <f>SUM(BV950:BV955)</f>
        <v>0</v>
      </c>
      <c r="BW949" s="43"/>
      <c r="BX949" s="43"/>
      <c r="BY949" s="43"/>
      <c r="BZ949" s="43"/>
      <c r="CE949" s="749" t="e">
        <f t="shared" si="1742"/>
        <v>#DIV/0!</v>
      </c>
    </row>
    <row r="950" spans="2:83" s="37" customFormat="1" ht="75" hidden="1" customHeight="1" x14ac:dyDescent="0.25">
      <c r="B950" s="153"/>
      <c r="C950" s="120" t="s">
        <v>155</v>
      </c>
      <c r="D950" s="31"/>
      <c r="E950" s="35"/>
      <c r="F950" s="35"/>
      <c r="G950" s="35"/>
      <c r="H950" s="35"/>
      <c r="I950" s="35"/>
      <c r="J950" s="107"/>
      <c r="K950" s="31"/>
      <c r="L950" s="749" t="e">
        <f t="shared" si="1767"/>
        <v>#DIV/0!</v>
      </c>
      <c r="M950" s="35"/>
      <c r="N950" s="35"/>
      <c r="O950" s="35"/>
      <c r="P950" s="35"/>
      <c r="Q950" s="35"/>
      <c r="R950" s="35"/>
      <c r="S950" s="35"/>
      <c r="T950" s="35"/>
      <c r="U950" s="35"/>
      <c r="V950" s="396">
        <f t="shared" si="1780"/>
        <v>0</v>
      </c>
      <c r="W950" s="35"/>
      <c r="X950" s="35"/>
      <c r="Y950" s="35"/>
      <c r="Z950" s="482">
        <f t="shared" si="1781"/>
        <v>0</v>
      </c>
      <c r="AA950" s="396">
        <f t="shared" si="1788"/>
        <v>0</v>
      </c>
      <c r="AB950" s="396">
        <f t="shared" si="1782"/>
        <v>0</v>
      </c>
      <c r="AC950" s="396">
        <f t="shared" si="1783"/>
        <v>0</v>
      </c>
      <c r="AD950" s="734"/>
      <c r="AE950" s="35"/>
      <c r="AF950" s="749" t="e">
        <f t="shared" si="1768"/>
        <v>#DIV/0!</v>
      </c>
      <c r="AG950" s="35"/>
      <c r="AH950" s="35"/>
      <c r="AI950" s="35"/>
      <c r="AJ950" s="35"/>
      <c r="AK950" s="35"/>
      <c r="AL950" s="35"/>
      <c r="AM950" s="35"/>
      <c r="AN950" s="35"/>
      <c r="AO950" s="35"/>
      <c r="AP950" s="31">
        <f t="shared" si="1755"/>
        <v>0</v>
      </c>
      <c r="AQ950" s="31"/>
      <c r="AR950" s="31"/>
      <c r="AS950" s="749" t="e">
        <f t="shared" si="1769"/>
        <v>#DIV/0!</v>
      </c>
      <c r="AT950" s="35"/>
      <c r="AU950" s="749"/>
      <c r="AV950" s="35"/>
      <c r="AW950" s="749"/>
      <c r="AX950" s="35"/>
      <c r="AY950" s="35"/>
      <c r="AZ950" s="35"/>
      <c r="BA950" s="749" t="e">
        <f t="shared" si="1776"/>
        <v>#DIV/0!</v>
      </c>
      <c r="BB950" s="35"/>
      <c r="BC950" s="35">
        <f t="shared" si="1756"/>
        <v>0</v>
      </c>
      <c r="BD950" s="35">
        <f t="shared" si="1757"/>
        <v>0</v>
      </c>
      <c r="BE950" s="31"/>
      <c r="BF950" s="35"/>
      <c r="BG950" s="35"/>
      <c r="BH950" s="35"/>
      <c r="BI950" s="35"/>
      <c r="BJ950" s="31">
        <f t="shared" si="1784"/>
        <v>0</v>
      </c>
      <c r="BK950" s="35"/>
      <c r="BL950" s="35"/>
      <c r="BM950" s="35"/>
      <c r="BN950" s="31">
        <f t="shared" si="1785"/>
        <v>0</v>
      </c>
      <c r="BO950" s="35">
        <f t="shared" si="1786"/>
        <v>0</v>
      </c>
      <c r="BP950" s="35"/>
      <c r="BQ950" s="35"/>
      <c r="BR950" s="35">
        <f t="shared" si="1787"/>
        <v>0</v>
      </c>
      <c r="BS950" s="35"/>
      <c r="BT950" s="31"/>
      <c r="BU950" s="31"/>
      <c r="BV950" s="35"/>
      <c r="BW950" s="35"/>
      <c r="BX950" s="35"/>
      <c r="BY950" s="35"/>
      <c r="BZ950" s="35"/>
      <c r="CE950" s="749" t="e">
        <f t="shared" si="1742"/>
        <v>#DIV/0!</v>
      </c>
    </row>
    <row r="951" spans="2:83" s="49" customFormat="1" ht="102.75" hidden="1" customHeight="1" x14ac:dyDescent="0.25">
      <c r="B951" s="228" t="s">
        <v>34</v>
      </c>
      <c r="C951" s="120" t="s">
        <v>156</v>
      </c>
      <c r="D951" s="35">
        <f>E951</f>
        <v>0</v>
      </c>
      <c r="E951" s="35">
        <v>0</v>
      </c>
      <c r="F951" s="35"/>
      <c r="G951" s="35"/>
      <c r="H951" s="41"/>
      <c r="I951" s="41"/>
      <c r="J951" s="117">
        <f t="shared" ref="J951:J955" si="1789">K951</f>
        <v>0</v>
      </c>
      <c r="K951" s="35">
        <f>M951</f>
        <v>0</v>
      </c>
      <c r="L951" s="749" t="e">
        <f t="shared" si="1767"/>
        <v>#DIV/0!</v>
      </c>
      <c r="M951" s="35">
        <v>0</v>
      </c>
      <c r="N951" s="35"/>
      <c r="O951" s="35"/>
      <c r="P951" s="35"/>
      <c r="Q951" s="35"/>
      <c r="R951" s="35"/>
      <c r="S951" s="41"/>
      <c r="T951" s="41"/>
      <c r="U951" s="41"/>
      <c r="V951" s="396">
        <f t="shared" si="1780"/>
        <v>0</v>
      </c>
      <c r="W951" s="35"/>
      <c r="X951" s="35"/>
      <c r="Y951" s="35"/>
      <c r="Z951" s="482">
        <f t="shared" si="1781"/>
        <v>0</v>
      </c>
      <c r="AA951" s="396">
        <f t="shared" si="1788"/>
        <v>0</v>
      </c>
      <c r="AB951" s="396">
        <f t="shared" si="1782"/>
        <v>0</v>
      </c>
      <c r="AC951" s="396">
        <f t="shared" si="1783"/>
        <v>0</v>
      </c>
      <c r="AD951" s="734"/>
      <c r="AE951" s="41">
        <f>AG951</f>
        <v>0</v>
      </c>
      <c r="AF951" s="749" t="e">
        <f t="shared" si="1768"/>
        <v>#DIV/0!</v>
      </c>
      <c r="AG951" s="35">
        <v>0</v>
      </c>
      <c r="AH951" s="35"/>
      <c r="AI951" s="35"/>
      <c r="AJ951" s="35"/>
      <c r="AK951" s="35"/>
      <c r="AL951" s="35"/>
      <c r="AM951" s="41"/>
      <c r="AN951" s="41"/>
      <c r="AO951" s="41"/>
      <c r="AP951" s="35">
        <f t="shared" si="1755"/>
        <v>0</v>
      </c>
      <c r="AQ951" s="35"/>
      <c r="AR951" s="35">
        <f>AT951</f>
        <v>0</v>
      </c>
      <c r="AS951" s="749" t="e">
        <f t="shared" si="1769"/>
        <v>#DIV/0!</v>
      </c>
      <c r="AT951" s="35">
        <v>0</v>
      </c>
      <c r="AU951" s="749"/>
      <c r="AV951" s="35"/>
      <c r="AW951" s="749"/>
      <c r="AX951" s="35"/>
      <c r="AY951" s="35"/>
      <c r="AZ951" s="41"/>
      <c r="BA951" s="749" t="e">
        <f t="shared" si="1776"/>
        <v>#DIV/0!</v>
      </c>
      <c r="BB951" s="41"/>
      <c r="BC951" s="41">
        <f t="shared" si="1756"/>
        <v>0</v>
      </c>
      <c r="BD951" s="41">
        <f t="shared" si="1757"/>
        <v>0</v>
      </c>
      <c r="BE951" s="35">
        <f>BF951</f>
        <v>0</v>
      </c>
      <c r="BF951" s="35">
        <v>0</v>
      </c>
      <c r="BG951" s="35"/>
      <c r="BH951" s="41"/>
      <c r="BI951" s="41"/>
      <c r="BJ951" s="35">
        <f t="shared" si="1784"/>
        <v>0</v>
      </c>
      <c r="BK951" s="35"/>
      <c r="BL951" s="41"/>
      <c r="BM951" s="41"/>
      <c r="BN951" s="35">
        <f t="shared" si="1785"/>
        <v>0</v>
      </c>
      <c r="BO951" s="35">
        <f t="shared" si="1786"/>
        <v>0</v>
      </c>
      <c r="BP951" s="35"/>
      <c r="BQ951" s="35"/>
      <c r="BR951" s="41">
        <f t="shared" si="1787"/>
        <v>0</v>
      </c>
      <c r="BS951" s="41"/>
      <c r="BT951" s="35"/>
      <c r="BU951" s="35">
        <f>BV951</f>
        <v>0</v>
      </c>
      <c r="BV951" s="35">
        <v>0</v>
      </c>
      <c r="BW951" s="35"/>
      <c r="BX951" s="35"/>
      <c r="BY951" s="41"/>
      <c r="BZ951" s="41"/>
      <c r="CE951" s="749" t="e">
        <f t="shared" si="1742"/>
        <v>#DIV/0!</v>
      </c>
    </row>
    <row r="952" spans="2:83" s="49" customFormat="1" ht="98.25" hidden="1" customHeight="1" x14ac:dyDescent="0.25">
      <c r="B952" s="228" t="s">
        <v>63</v>
      </c>
      <c r="C952" s="120" t="s">
        <v>157</v>
      </c>
      <c r="D952" s="35" t="e">
        <f>E952</f>
        <v>#REF!</v>
      </c>
      <c r="E952" s="41" t="e">
        <f>#REF!</f>
        <v>#REF!</v>
      </c>
      <c r="F952" s="41"/>
      <c r="G952" s="41"/>
      <c r="H952" s="41"/>
      <c r="I952" s="41"/>
      <c r="J952" s="117" t="e">
        <f t="shared" si="1789"/>
        <v>#REF!</v>
      </c>
      <c r="K952" s="35" t="e">
        <f>M952</f>
        <v>#REF!</v>
      </c>
      <c r="L952" s="749" t="e">
        <f t="shared" si="1767"/>
        <v>#REF!</v>
      </c>
      <c r="M952" s="41" t="e">
        <f>#REF!</f>
        <v>#REF!</v>
      </c>
      <c r="N952" s="41"/>
      <c r="O952" s="41"/>
      <c r="P952" s="41"/>
      <c r="Q952" s="41"/>
      <c r="R952" s="41"/>
      <c r="S952" s="41"/>
      <c r="T952" s="41"/>
      <c r="U952" s="41"/>
      <c r="V952" s="396">
        <f t="shared" si="1780"/>
        <v>0</v>
      </c>
      <c r="W952" s="35"/>
      <c r="X952" s="35"/>
      <c r="Y952" s="35"/>
      <c r="Z952" s="482" t="e">
        <f t="shared" si="1781"/>
        <v>#REF!</v>
      </c>
      <c r="AA952" s="396" t="e">
        <f t="shared" si="1788"/>
        <v>#REF!</v>
      </c>
      <c r="AB952" s="396">
        <f t="shared" si="1782"/>
        <v>0</v>
      </c>
      <c r="AC952" s="396">
        <f t="shared" si="1783"/>
        <v>0</v>
      </c>
      <c r="AD952" s="734"/>
      <c r="AE952" s="41" t="e">
        <f>AG952</f>
        <v>#REF!</v>
      </c>
      <c r="AF952" s="749" t="e">
        <f t="shared" si="1768"/>
        <v>#REF!</v>
      </c>
      <c r="AG952" s="41" t="e">
        <f>K952</f>
        <v>#REF!</v>
      </c>
      <c r="AH952" s="41"/>
      <c r="AI952" s="41"/>
      <c r="AJ952" s="41"/>
      <c r="AK952" s="41"/>
      <c r="AL952" s="41"/>
      <c r="AM952" s="41"/>
      <c r="AN952" s="41"/>
      <c r="AO952" s="41"/>
      <c r="AP952" s="35" t="e">
        <f t="shared" si="1755"/>
        <v>#REF!</v>
      </c>
      <c r="AQ952" s="35"/>
      <c r="AR952" s="35" t="e">
        <f>AT952</f>
        <v>#REF!</v>
      </c>
      <c r="AS952" s="749" t="e">
        <f t="shared" si="1769"/>
        <v>#REF!</v>
      </c>
      <c r="AT952" s="41" t="e">
        <f>#REF!</f>
        <v>#REF!</v>
      </c>
      <c r="AU952" s="749"/>
      <c r="AV952" s="41"/>
      <c r="AW952" s="749"/>
      <c r="AX952" s="41"/>
      <c r="AY952" s="41"/>
      <c r="AZ952" s="41"/>
      <c r="BA952" s="749" t="e">
        <f t="shared" si="1776"/>
        <v>#DIV/0!</v>
      </c>
      <c r="BB952" s="41"/>
      <c r="BC952" s="41">
        <f t="shared" si="1756"/>
        <v>0</v>
      </c>
      <c r="BD952" s="41">
        <f t="shared" si="1757"/>
        <v>0</v>
      </c>
      <c r="BE952" s="35">
        <f>BF952</f>
        <v>0</v>
      </c>
      <c r="BF952" s="41">
        <f>X952</f>
        <v>0</v>
      </c>
      <c r="BG952" s="41"/>
      <c r="BH952" s="41"/>
      <c r="BI952" s="41"/>
      <c r="BJ952" s="35">
        <f t="shared" si="1784"/>
        <v>0</v>
      </c>
      <c r="BK952" s="41"/>
      <c r="BL952" s="41"/>
      <c r="BM952" s="41"/>
      <c r="BN952" s="35">
        <f t="shared" si="1785"/>
        <v>0</v>
      </c>
      <c r="BO952" s="41">
        <f t="shared" si="1786"/>
        <v>0</v>
      </c>
      <c r="BP952" s="41"/>
      <c r="BQ952" s="41"/>
      <c r="BR952" s="41">
        <f t="shared" si="1787"/>
        <v>0</v>
      </c>
      <c r="BS952" s="41"/>
      <c r="BT952" s="35"/>
      <c r="BU952" s="35">
        <f>BV952</f>
        <v>0</v>
      </c>
      <c r="BV952" s="41">
        <f>BH952</f>
        <v>0</v>
      </c>
      <c r="BW952" s="41"/>
      <c r="BX952" s="41"/>
      <c r="BY952" s="41"/>
      <c r="BZ952" s="41"/>
      <c r="CE952" s="749" t="e">
        <f t="shared" si="1742"/>
        <v>#DIV/0!</v>
      </c>
    </row>
    <row r="953" spans="2:83" s="49" customFormat="1" ht="100.5" hidden="1" customHeight="1" x14ac:dyDescent="0.25">
      <c r="B953" s="228" t="s">
        <v>7</v>
      </c>
      <c r="C953" s="120" t="s">
        <v>158</v>
      </c>
      <c r="D953" s="35" t="e">
        <f>E953</f>
        <v>#REF!</v>
      </c>
      <c r="E953" s="41" t="e">
        <f>#REF!</f>
        <v>#REF!</v>
      </c>
      <c r="F953" s="41"/>
      <c r="G953" s="41"/>
      <c r="H953" s="41"/>
      <c r="I953" s="41"/>
      <c r="J953" s="117" t="e">
        <f t="shared" si="1789"/>
        <v>#REF!</v>
      </c>
      <c r="K953" s="35" t="e">
        <f>M953</f>
        <v>#REF!</v>
      </c>
      <c r="L953" s="749" t="e">
        <f t="shared" si="1767"/>
        <v>#REF!</v>
      </c>
      <c r="M953" s="41" t="e">
        <f>#REF!</f>
        <v>#REF!</v>
      </c>
      <c r="N953" s="41"/>
      <c r="O953" s="41"/>
      <c r="P953" s="41"/>
      <c r="Q953" s="41"/>
      <c r="R953" s="41"/>
      <c r="S953" s="41"/>
      <c r="T953" s="41"/>
      <c r="U953" s="41"/>
      <c r="V953" s="396">
        <f t="shared" si="1780"/>
        <v>0</v>
      </c>
      <c r="W953" s="35"/>
      <c r="X953" s="35"/>
      <c r="Y953" s="35"/>
      <c r="Z953" s="482" t="e">
        <f t="shared" si="1781"/>
        <v>#REF!</v>
      </c>
      <c r="AA953" s="396" t="e">
        <f t="shared" si="1788"/>
        <v>#REF!</v>
      </c>
      <c r="AB953" s="396">
        <f t="shared" si="1782"/>
        <v>0</v>
      </c>
      <c r="AC953" s="396">
        <f t="shared" si="1783"/>
        <v>0</v>
      </c>
      <c r="AD953" s="734"/>
      <c r="AE953" s="41" t="e">
        <f>AG953</f>
        <v>#REF!</v>
      </c>
      <c r="AF953" s="749" t="e">
        <f t="shared" si="1768"/>
        <v>#REF!</v>
      </c>
      <c r="AG953" s="41" t="e">
        <f>K953</f>
        <v>#REF!</v>
      </c>
      <c r="AH953" s="41"/>
      <c r="AI953" s="41"/>
      <c r="AJ953" s="41"/>
      <c r="AK953" s="41"/>
      <c r="AL953" s="41"/>
      <c r="AM953" s="41"/>
      <c r="AN953" s="41"/>
      <c r="AO953" s="41"/>
      <c r="AP953" s="35" t="e">
        <f t="shared" si="1755"/>
        <v>#REF!</v>
      </c>
      <c r="AQ953" s="35"/>
      <c r="AR953" s="35" t="e">
        <f>AT953</f>
        <v>#REF!</v>
      </c>
      <c r="AS953" s="749" t="e">
        <f t="shared" si="1769"/>
        <v>#REF!</v>
      </c>
      <c r="AT953" s="41" t="e">
        <f>#REF!</f>
        <v>#REF!</v>
      </c>
      <c r="AU953" s="749"/>
      <c r="AV953" s="41"/>
      <c r="AW953" s="749"/>
      <c r="AX953" s="41"/>
      <c r="AY953" s="41"/>
      <c r="AZ953" s="41"/>
      <c r="BA953" s="749" t="e">
        <f t="shared" si="1776"/>
        <v>#DIV/0!</v>
      </c>
      <c r="BB953" s="41"/>
      <c r="BC953" s="41">
        <f t="shared" si="1756"/>
        <v>0</v>
      </c>
      <c r="BD953" s="41">
        <f t="shared" si="1757"/>
        <v>0</v>
      </c>
      <c r="BE953" s="35">
        <f>BF953</f>
        <v>0</v>
      </c>
      <c r="BF953" s="41">
        <f>X953</f>
        <v>0</v>
      </c>
      <c r="BG953" s="41"/>
      <c r="BH953" s="41"/>
      <c r="BI953" s="41"/>
      <c r="BJ953" s="35">
        <f t="shared" si="1784"/>
        <v>0</v>
      </c>
      <c r="BK953" s="41"/>
      <c r="BL953" s="41"/>
      <c r="BM953" s="41"/>
      <c r="BN953" s="35">
        <f t="shared" si="1785"/>
        <v>0</v>
      </c>
      <c r="BO953" s="41">
        <f t="shared" si="1786"/>
        <v>0</v>
      </c>
      <c r="BP953" s="41"/>
      <c r="BQ953" s="41"/>
      <c r="BR953" s="41">
        <f t="shared" si="1787"/>
        <v>0</v>
      </c>
      <c r="BS953" s="41"/>
      <c r="BT953" s="35"/>
      <c r="BU953" s="35">
        <f>BV953</f>
        <v>0</v>
      </c>
      <c r="BV953" s="41">
        <f>BH953</f>
        <v>0</v>
      </c>
      <c r="BW953" s="41"/>
      <c r="BX953" s="41"/>
      <c r="BY953" s="41"/>
      <c r="BZ953" s="41"/>
      <c r="CE953" s="749" t="e">
        <f t="shared" si="1742"/>
        <v>#DIV/0!</v>
      </c>
    </row>
    <row r="954" spans="2:83" s="49" customFormat="1" ht="99" hidden="1" customHeight="1" x14ac:dyDescent="0.25">
      <c r="B954" s="228" t="s">
        <v>8</v>
      </c>
      <c r="C954" s="120" t="s">
        <v>159</v>
      </c>
      <c r="D954" s="35" t="e">
        <f>E954</f>
        <v>#REF!</v>
      </c>
      <c r="E954" s="41" t="e">
        <f>#REF!</f>
        <v>#REF!</v>
      </c>
      <c r="F954" s="41"/>
      <c r="G954" s="41"/>
      <c r="H954" s="41"/>
      <c r="I954" s="41"/>
      <c r="J954" s="117" t="e">
        <f t="shared" si="1789"/>
        <v>#REF!</v>
      </c>
      <c r="K954" s="35" t="e">
        <f>M954</f>
        <v>#REF!</v>
      </c>
      <c r="L954" s="749" t="e">
        <f t="shared" si="1767"/>
        <v>#REF!</v>
      </c>
      <c r="M954" s="41" t="e">
        <f>#REF!</f>
        <v>#REF!</v>
      </c>
      <c r="N954" s="41"/>
      <c r="O954" s="41"/>
      <c r="P954" s="41"/>
      <c r="Q954" s="41"/>
      <c r="R954" s="41"/>
      <c r="S954" s="41"/>
      <c r="T954" s="41"/>
      <c r="U954" s="41"/>
      <c r="V954" s="396">
        <f t="shared" si="1780"/>
        <v>0</v>
      </c>
      <c r="W954" s="35"/>
      <c r="X954" s="35"/>
      <c r="Y954" s="35"/>
      <c r="Z954" s="482" t="e">
        <f t="shared" si="1781"/>
        <v>#REF!</v>
      </c>
      <c r="AA954" s="396" t="e">
        <f t="shared" si="1788"/>
        <v>#REF!</v>
      </c>
      <c r="AB954" s="396">
        <f t="shared" si="1782"/>
        <v>0</v>
      </c>
      <c r="AC954" s="396">
        <f t="shared" si="1783"/>
        <v>0</v>
      </c>
      <c r="AD954" s="734"/>
      <c r="AE954" s="41" t="e">
        <f>AG954</f>
        <v>#REF!</v>
      </c>
      <c r="AF954" s="749" t="e">
        <f t="shared" si="1768"/>
        <v>#REF!</v>
      </c>
      <c r="AG954" s="41" t="e">
        <f>K954</f>
        <v>#REF!</v>
      </c>
      <c r="AH954" s="41"/>
      <c r="AI954" s="41"/>
      <c r="AJ954" s="41"/>
      <c r="AK954" s="41"/>
      <c r="AL954" s="41"/>
      <c r="AM954" s="41"/>
      <c r="AN954" s="41"/>
      <c r="AO954" s="41"/>
      <c r="AP954" s="35" t="e">
        <f t="shared" si="1755"/>
        <v>#REF!</v>
      </c>
      <c r="AQ954" s="35"/>
      <c r="AR954" s="35" t="e">
        <f>AT954</f>
        <v>#REF!</v>
      </c>
      <c r="AS954" s="749" t="e">
        <f t="shared" si="1769"/>
        <v>#REF!</v>
      </c>
      <c r="AT954" s="41" t="e">
        <f>#REF!</f>
        <v>#REF!</v>
      </c>
      <c r="AU954" s="749"/>
      <c r="AV954" s="41"/>
      <c r="AW954" s="749"/>
      <c r="AX954" s="41"/>
      <c r="AY954" s="41"/>
      <c r="AZ954" s="41"/>
      <c r="BA954" s="749" t="e">
        <f t="shared" si="1776"/>
        <v>#DIV/0!</v>
      </c>
      <c r="BB954" s="41"/>
      <c r="BC954" s="41">
        <f t="shared" si="1756"/>
        <v>0</v>
      </c>
      <c r="BD954" s="41">
        <f t="shared" si="1757"/>
        <v>0</v>
      </c>
      <c r="BE954" s="35">
        <f>BF954</f>
        <v>0</v>
      </c>
      <c r="BF954" s="41">
        <f>X954</f>
        <v>0</v>
      </c>
      <c r="BG954" s="41"/>
      <c r="BH954" s="41"/>
      <c r="BI954" s="41"/>
      <c r="BJ954" s="35">
        <f t="shared" si="1784"/>
        <v>0</v>
      </c>
      <c r="BK954" s="41"/>
      <c r="BL954" s="41"/>
      <c r="BM954" s="41"/>
      <c r="BN954" s="35">
        <f t="shared" si="1785"/>
        <v>0</v>
      </c>
      <c r="BO954" s="41">
        <f t="shared" si="1786"/>
        <v>0</v>
      </c>
      <c r="BP954" s="41"/>
      <c r="BQ954" s="41"/>
      <c r="BR954" s="41">
        <f t="shared" si="1787"/>
        <v>0</v>
      </c>
      <c r="BS954" s="41"/>
      <c r="BT954" s="35"/>
      <c r="BU954" s="35">
        <f>BV954</f>
        <v>0</v>
      </c>
      <c r="BV954" s="41">
        <f>BH954</f>
        <v>0</v>
      </c>
      <c r="BW954" s="41"/>
      <c r="BX954" s="41"/>
      <c r="BY954" s="41"/>
      <c r="BZ954" s="41"/>
      <c r="CE954" s="749" t="e">
        <f t="shared" si="1742"/>
        <v>#DIV/0!</v>
      </c>
    </row>
    <row r="955" spans="2:83" s="49" customFormat="1" ht="125.25" hidden="1" customHeight="1" x14ac:dyDescent="0.25">
      <c r="B955" s="228" t="s">
        <v>10</v>
      </c>
      <c r="C955" s="120" t="s">
        <v>160</v>
      </c>
      <c r="D955" s="35" t="e">
        <f>E955</f>
        <v>#REF!</v>
      </c>
      <c r="E955" s="41" t="e">
        <f>#REF!</f>
        <v>#REF!</v>
      </c>
      <c r="F955" s="41"/>
      <c r="G955" s="41"/>
      <c r="H955" s="41"/>
      <c r="I955" s="41"/>
      <c r="J955" s="117" t="e">
        <f t="shared" si="1789"/>
        <v>#REF!</v>
      </c>
      <c r="K955" s="35" t="e">
        <f>M955</f>
        <v>#REF!</v>
      </c>
      <c r="L955" s="749" t="e">
        <f t="shared" si="1767"/>
        <v>#REF!</v>
      </c>
      <c r="M955" s="41" t="e">
        <f>#REF!</f>
        <v>#REF!</v>
      </c>
      <c r="N955" s="41"/>
      <c r="O955" s="41"/>
      <c r="P955" s="41"/>
      <c r="Q955" s="41"/>
      <c r="R955" s="41"/>
      <c r="S955" s="41"/>
      <c r="T955" s="41"/>
      <c r="U955" s="41"/>
      <c r="V955" s="396">
        <f t="shared" si="1780"/>
        <v>0</v>
      </c>
      <c r="W955" s="35"/>
      <c r="X955" s="35"/>
      <c r="Y955" s="35"/>
      <c r="Z955" s="482" t="e">
        <f t="shared" si="1781"/>
        <v>#REF!</v>
      </c>
      <c r="AA955" s="396" t="e">
        <f t="shared" si="1788"/>
        <v>#REF!</v>
      </c>
      <c r="AB955" s="396">
        <f t="shared" si="1782"/>
        <v>0</v>
      </c>
      <c r="AC955" s="396">
        <f t="shared" si="1783"/>
        <v>0</v>
      </c>
      <c r="AD955" s="734"/>
      <c r="AE955" s="41" t="e">
        <f>AG955</f>
        <v>#REF!</v>
      </c>
      <c r="AF955" s="749" t="e">
        <f t="shared" si="1768"/>
        <v>#REF!</v>
      </c>
      <c r="AG955" s="41" t="e">
        <f>K955</f>
        <v>#REF!</v>
      </c>
      <c r="AH955" s="41"/>
      <c r="AI955" s="41"/>
      <c r="AJ955" s="41"/>
      <c r="AK955" s="41"/>
      <c r="AL955" s="41"/>
      <c r="AM955" s="41"/>
      <c r="AN955" s="41"/>
      <c r="AO955" s="41"/>
      <c r="AP955" s="35" t="e">
        <f t="shared" si="1755"/>
        <v>#REF!</v>
      </c>
      <c r="AQ955" s="35"/>
      <c r="AR955" s="35" t="e">
        <f>AT955</f>
        <v>#REF!</v>
      </c>
      <c r="AS955" s="749" t="e">
        <f t="shared" si="1769"/>
        <v>#REF!</v>
      </c>
      <c r="AT955" s="41" t="e">
        <f>#REF!</f>
        <v>#REF!</v>
      </c>
      <c r="AU955" s="749"/>
      <c r="AV955" s="41"/>
      <c r="AW955" s="749"/>
      <c r="AX955" s="41"/>
      <c r="AY955" s="41"/>
      <c r="AZ955" s="41"/>
      <c r="BA955" s="749" t="e">
        <f t="shared" si="1776"/>
        <v>#DIV/0!</v>
      </c>
      <c r="BB955" s="41"/>
      <c r="BC955" s="41">
        <f t="shared" si="1756"/>
        <v>0</v>
      </c>
      <c r="BD955" s="41">
        <f t="shared" si="1757"/>
        <v>0</v>
      </c>
      <c r="BE955" s="35">
        <f>BF955</f>
        <v>0</v>
      </c>
      <c r="BF955" s="41">
        <f>X955</f>
        <v>0</v>
      </c>
      <c r="BG955" s="41"/>
      <c r="BH955" s="41"/>
      <c r="BI955" s="41"/>
      <c r="BJ955" s="35">
        <f t="shared" si="1784"/>
        <v>0</v>
      </c>
      <c r="BK955" s="41"/>
      <c r="BL955" s="41"/>
      <c r="BM955" s="41"/>
      <c r="BN955" s="35">
        <f t="shared" si="1785"/>
        <v>0</v>
      </c>
      <c r="BO955" s="41">
        <f t="shared" si="1786"/>
        <v>0</v>
      </c>
      <c r="BP955" s="41"/>
      <c r="BQ955" s="41"/>
      <c r="BR955" s="41">
        <f t="shared" si="1787"/>
        <v>0</v>
      </c>
      <c r="BS955" s="41"/>
      <c r="BT955" s="35"/>
      <c r="BU955" s="35">
        <f>BV955</f>
        <v>0</v>
      </c>
      <c r="BV955" s="41">
        <f>BH955</f>
        <v>0</v>
      </c>
      <c r="BW955" s="41"/>
      <c r="BX955" s="41"/>
      <c r="BY955" s="41"/>
      <c r="BZ955" s="41"/>
      <c r="CE955" s="749" t="e">
        <f t="shared" si="1742"/>
        <v>#DIV/0!</v>
      </c>
    </row>
    <row r="956" spans="2:83" s="49" customFormat="1" ht="61.5" hidden="1" customHeight="1" x14ac:dyDescent="0.25">
      <c r="B956" s="943" t="s">
        <v>161</v>
      </c>
      <c r="C956" s="943"/>
      <c r="D956" s="297"/>
      <c r="E956" s="297"/>
      <c r="F956" s="297"/>
      <c r="G956" s="297"/>
      <c r="H956" s="297"/>
      <c r="I956" s="297"/>
      <c r="J956" s="392"/>
      <c r="K956" s="632"/>
      <c r="L956" s="749" t="e">
        <f t="shared" si="1767"/>
        <v>#DIV/0!</v>
      </c>
      <c r="M956" s="297"/>
      <c r="N956" s="632"/>
      <c r="O956" s="297"/>
      <c r="P956" s="632"/>
      <c r="Q956" s="297"/>
      <c r="R956" s="632"/>
      <c r="S956" s="297"/>
      <c r="T956" s="632"/>
      <c r="U956" s="297"/>
      <c r="V956" s="396">
        <f t="shared" si="1780"/>
        <v>0</v>
      </c>
      <c r="W956" s="297"/>
      <c r="X956" s="297"/>
      <c r="Y956" s="297"/>
      <c r="Z956" s="482">
        <f t="shared" si="1781"/>
        <v>0</v>
      </c>
      <c r="AA956" s="396">
        <f t="shared" si="1788"/>
        <v>0</v>
      </c>
      <c r="AB956" s="396">
        <f t="shared" si="1782"/>
        <v>0</v>
      </c>
      <c r="AC956" s="396">
        <f t="shared" si="1783"/>
        <v>0</v>
      </c>
      <c r="AD956" s="734"/>
      <c r="AE956" s="297"/>
      <c r="AF956" s="749" t="e">
        <f t="shared" si="1768"/>
        <v>#DIV/0!</v>
      </c>
      <c r="AG956" s="297"/>
      <c r="AH956" s="632"/>
      <c r="AI956" s="297"/>
      <c r="AJ956" s="632"/>
      <c r="AK956" s="297"/>
      <c r="AL956" s="632"/>
      <c r="AM956" s="297"/>
      <c r="AN956" s="632"/>
      <c r="AO956" s="297"/>
      <c r="AP956" s="297">
        <f t="shared" si="1755"/>
        <v>0</v>
      </c>
      <c r="AQ956" s="632"/>
      <c r="AR956" s="297"/>
      <c r="AS956" s="749" t="e">
        <f t="shared" si="1769"/>
        <v>#DIV/0!</v>
      </c>
      <c r="AT956" s="297"/>
      <c r="AU956" s="749"/>
      <c r="AV956" s="297"/>
      <c r="AW956" s="749"/>
      <c r="AX956" s="297"/>
      <c r="AY956" s="632"/>
      <c r="AZ956" s="297"/>
      <c r="BA956" s="749" t="e">
        <f t="shared" si="1776"/>
        <v>#DIV/0!</v>
      </c>
      <c r="BB956" s="297"/>
      <c r="BC956" s="297">
        <f t="shared" si="1756"/>
        <v>0</v>
      </c>
      <c r="BD956" s="297">
        <f t="shared" si="1757"/>
        <v>0</v>
      </c>
      <c r="BE956" s="297"/>
      <c r="BF956" s="297"/>
      <c r="BG956" s="297"/>
      <c r="BH956" s="297"/>
      <c r="BI956" s="297"/>
      <c r="BJ956" s="297">
        <f t="shared" si="1784"/>
        <v>0</v>
      </c>
      <c r="BK956" s="297"/>
      <c r="BL956" s="297"/>
      <c r="BM956" s="297"/>
      <c r="BN956" s="297">
        <f t="shared" si="1785"/>
        <v>0</v>
      </c>
      <c r="BO956" s="297">
        <f t="shared" si="1786"/>
        <v>0</v>
      </c>
      <c r="BP956" s="297"/>
      <c r="BQ956" s="297"/>
      <c r="BR956" s="297">
        <f t="shared" si="1787"/>
        <v>0</v>
      </c>
      <c r="BS956" s="297"/>
      <c r="BT956" s="297"/>
      <c r="BU956" s="297"/>
      <c r="BV956" s="297"/>
      <c r="BW956" s="297"/>
      <c r="BX956" s="297"/>
      <c r="BY956" s="297"/>
      <c r="BZ956" s="297"/>
      <c r="CE956" s="749" t="e">
        <f t="shared" si="1742"/>
        <v>#DIV/0!</v>
      </c>
    </row>
    <row r="957" spans="2:83" s="76" customFormat="1" ht="86.25" hidden="1" customHeight="1" x14ac:dyDescent="0.25">
      <c r="B957" s="421" t="s">
        <v>34</v>
      </c>
      <c r="C957" s="422" t="s">
        <v>162</v>
      </c>
      <c r="D957" s="62">
        <v>0</v>
      </c>
      <c r="E957" s="62">
        <v>0</v>
      </c>
      <c r="F957" s="62"/>
      <c r="G957" s="62"/>
      <c r="H957" s="62">
        <v>0</v>
      </c>
      <c r="I957" s="62">
        <v>0</v>
      </c>
      <c r="J957" s="293">
        <v>0</v>
      </c>
      <c r="K957" s="41">
        <v>0</v>
      </c>
      <c r="L957" s="749" t="e">
        <f t="shared" si="1767"/>
        <v>#DIV/0!</v>
      </c>
      <c r="M957" s="62">
        <v>0</v>
      </c>
      <c r="N957" s="41"/>
      <c r="O957" s="62"/>
      <c r="P957" s="41"/>
      <c r="Q957" s="62"/>
      <c r="R957" s="41"/>
      <c r="S957" s="62">
        <v>0</v>
      </c>
      <c r="T957" s="41"/>
      <c r="U957" s="62">
        <v>0</v>
      </c>
      <c r="V957" s="396">
        <f t="shared" si="1780"/>
        <v>0</v>
      </c>
      <c r="W957" s="62"/>
      <c r="X957" s="62"/>
      <c r="Y957" s="62"/>
      <c r="Z957" s="482">
        <f t="shared" si="1781"/>
        <v>0</v>
      </c>
      <c r="AA957" s="396">
        <f t="shared" si="1788"/>
        <v>0</v>
      </c>
      <c r="AB957" s="396">
        <f t="shared" si="1782"/>
        <v>0</v>
      </c>
      <c r="AC957" s="396">
        <f t="shared" si="1783"/>
        <v>0</v>
      </c>
      <c r="AD957" s="734"/>
      <c r="AE957" s="62">
        <v>0</v>
      </c>
      <c r="AF957" s="749" t="e">
        <f t="shared" si="1768"/>
        <v>#DIV/0!</v>
      </c>
      <c r="AG957" s="62">
        <v>0</v>
      </c>
      <c r="AH957" s="41"/>
      <c r="AI957" s="62"/>
      <c r="AJ957" s="41"/>
      <c r="AK957" s="62"/>
      <c r="AL957" s="41"/>
      <c r="AM957" s="62">
        <v>0</v>
      </c>
      <c r="AN957" s="41"/>
      <c r="AO957" s="62">
        <v>0</v>
      </c>
      <c r="AP957" s="62">
        <f t="shared" si="1755"/>
        <v>0</v>
      </c>
      <c r="AQ957" s="41"/>
      <c r="AR957" s="62">
        <v>0</v>
      </c>
      <c r="AS957" s="749" t="e">
        <f t="shared" si="1769"/>
        <v>#DIV/0!</v>
      </c>
      <c r="AT957" s="62">
        <v>0</v>
      </c>
      <c r="AU957" s="749"/>
      <c r="AV957" s="62"/>
      <c r="AW957" s="749"/>
      <c r="AX957" s="62"/>
      <c r="AY957" s="41"/>
      <c r="AZ957" s="62">
        <v>0</v>
      </c>
      <c r="BA957" s="749" t="e">
        <f t="shared" si="1776"/>
        <v>#DIV/0!</v>
      </c>
      <c r="BB957" s="62">
        <v>0</v>
      </c>
      <c r="BC957" s="62">
        <f t="shared" si="1756"/>
        <v>0</v>
      </c>
      <c r="BD957" s="62">
        <f t="shared" si="1757"/>
        <v>0</v>
      </c>
      <c r="BE957" s="62">
        <v>0</v>
      </c>
      <c r="BF957" s="62">
        <v>0</v>
      </c>
      <c r="BG957" s="62"/>
      <c r="BH957" s="62">
        <v>0</v>
      </c>
      <c r="BI957" s="62">
        <v>0</v>
      </c>
      <c r="BJ957" s="62">
        <f t="shared" si="1784"/>
        <v>0</v>
      </c>
      <c r="BK957" s="62"/>
      <c r="BL957" s="62"/>
      <c r="BM957" s="62"/>
      <c r="BN957" s="62">
        <f t="shared" si="1785"/>
        <v>0</v>
      </c>
      <c r="BO957" s="62">
        <f t="shared" si="1786"/>
        <v>0</v>
      </c>
      <c r="BP957" s="62"/>
      <c r="BQ957" s="62"/>
      <c r="BR957" s="62">
        <f t="shared" si="1787"/>
        <v>0</v>
      </c>
      <c r="BS957" s="62">
        <v>0</v>
      </c>
      <c r="BT957" s="62"/>
      <c r="BU957" s="62">
        <v>0</v>
      </c>
      <c r="BV957" s="62">
        <v>0</v>
      </c>
      <c r="BW957" s="62"/>
      <c r="BX957" s="62"/>
      <c r="BY957" s="62">
        <v>0</v>
      </c>
      <c r="BZ957" s="62">
        <v>0</v>
      </c>
      <c r="CE957" s="749" t="e">
        <f t="shared" si="1742"/>
        <v>#DIV/0!</v>
      </c>
    </row>
    <row r="958" spans="2:83" s="460" customFormat="1" ht="75.75" hidden="1" customHeight="1" x14ac:dyDescent="0.35">
      <c r="B958" s="458" t="s">
        <v>34</v>
      </c>
      <c r="C958" s="459" t="s">
        <v>488</v>
      </c>
      <c r="D958" s="416">
        <f>I958</f>
        <v>0</v>
      </c>
      <c r="E958" s="416"/>
      <c r="F958" s="416"/>
      <c r="G958" s="416"/>
      <c r="H958" s="416"/>
      <c r="I958" s="416">
        <f>I959+I960</f>
        <v>0</v>
      </c>
      <c r="J958" s="416">
        <f>J959+J960</f>
        <v>0</v>
      </c>
      <c r="K958" s="115">
        <v>0</v>
      </c>
      <c r="L958" s="749" t="e">
        <f t="shared" si="1767"/>
        <v>#DIV/0!</v>
      </c>
      <c r="M958" s="416"/>
      <c r="N958" s="115"/>
      <c r="O958" s="416"/>
      <c r="P958" s="115"/>
      <c r="Q958" s="416"/>
      <c r="R958" s="115"/>
      <c r="S958" s="416"/>
      <c r="T958" s="115"/>
      <c r="U958" s="416">
        <f>U959+U960</f>
        <v>0</v>
      </c>
      <c r="V958" s="443"/>
      <c r="W958" s="416"/>
      <c r="X958" s="416"/>
      <c r="Y958" s="416"/>
      <c r="Z958" s="482"/>
      <c r="AA958" s="443"/>
      <c r="AB958" s="443"/>
      <c r="AC958" s="443"/>
      <c r="AD958" s="734"/>
      <c r="AE958" s="416">
        <f>AO958</f>
        <v>0</v>
      </c>
      <c r="AF958" s="749" t="e">
        <f t="shared" si="1768"/>
        <v>#DIV/0!</v>
      </c>
      <c r="AG958" s="416"/>
      <c r="AH958" s="115"/>
      <c r="AI958" s="416"/>
      <c r="AJ958" s="115"/>
      <c r="AK958" s="416"/>
      <c r="AL958" s="115"/>
      <c r="AM958" s="416"/>
      <c r="AN958" s="115"/>
      <c r="AO958" s="416">
        <f>AO959+AO960</f>
        <v>0</v>
      </c>
      <c r="AP958" s="416">
        <f>AP959+AP960</f>
        <v>0</v>
      </c>
      <c r="AQ958" s="115"/>
      <c r="AR958" s="416">
        <f>BB958</f>
        <v>0</v>
      </c>
      <c r="AS958" s="749" t="e">
        <f t="shared" si="1769"/>
        <v>#DIV/0!</v>
      </c>
      <c r="AT958" s="416"/>
      <c r="AU958" s="749"/>
      <c r="AV958" s="416"/>
      <c r="AW958" s="749"/>
      <c r="AX958" s="416"/>
      <c r="AY958" s="115"/>
      <c r="AZ958" s="416"/>
      <c r="BA958" s="749"/>
      <c r="BB958" s="416">
        <f>BB959+BB960</f>
        <v>0</v>
      </c>
      <c r="BC958" s="416"/>
      <c r="BD958" s="416"/>
      <c r="BE958" s="416">
        <v>0</v>
      </c>
      <c r="BF958" s="416"/>
      <c r="BG958" s="416"/>
      <c r="BH958" s="416"/>
      <c r="BI958" s="416"/>
      <c r="BJ958" s="416"/>
      <c r="BK958" s="416"/>
      <c r="BL958" s="416"/>
      <c r="BM958" s="416"/>
      <c r="BN958" s="416">
        <f>BS958</f>
        <v>35034</v>
      </c>
      <c r="BO958" s="416"/>
      <c r="BP958" s="416"/>
      <c r="BQ958" s="416"/>
      <c r="BR958" s="416"/>
      <c r="BS958" s="416">
        <f>BS959+BS960</f>
        <v>35034</v>
      </c>
      <c r="BT958" s="416"/>
      <c r="BU958" s="416">
        <f t="shared" ref="BU958:BU963" si="1790">BZ958</f>
        <v>35034</v>
      </c>
      <c r="BV958" s="416"/>
      <c r="BW958" s="416"/>
      <c r="BX958" s="416"/>
      <c r="BY958" s="416"/>
      <c r="BZ958" s="416">
        <f>BZ959+BZ960</f>
        <v>35034</v>
      </c>
      <c r="CE958" s="749" t="e">
        <f t="shared" si="1742"/>
        <v>#DIV/0!</v>
      </c>
    </row>
    <row r="959" spans="2:83" s="461" customFormat="1" ht="48" hidden="1" customHeight="1" x14ac:dyDescent="0.35">
      <c r="B959" s="419"/>
      <c r="C959" s="608" t="s">
        <v>32</v>
      </c>
      <c r="D959" s="608">
        <f t="shared" ref="D959:D960" si="1791">I959</f>
        <v>0</v>
      </c>
      <c r="E959" s="608"/>
      <c r="F959" s="608"/>
      <c r="G959" s="608"/>
      <c r="H959" s="608"/>
      <c r="I959" s="608">
        <v>0</v>
      </c>
      <c r="J959" s="608">
        <f>U959-I959</f>
        <v>0</v>
      </c>
      <c r="K959" s="621">
        <f t="shared" ref="K959:K960" si="1792">U959</f>
        <v>0</v>
      </c>
      <c r="L959" s="749" t="e">
        <f t="shared" si="1767"/>
        <v>#DIV/0!</v>
      </c>
      <c r="M959" s="608"/>
      <c r="N959" s="734"/>
      <c r="O959" s="608"/>
      <c r="P959" s="734"/>
      <c r="Q959" s="608"/>
      <c r="R959" s="734"/>
      <c r="S959" s="608"/>
      <c r="T959" s="734"/>
      <c r="U959" s="608">
        <v>0</v>
      </c>
      <c r="V959" s="608">
        <f>W959+X959+Y959</f>
        <v>0</v>
      </c>
      <c r="W959" s="608"/>
      <c r="X959" s="608"/>
      <c r="Y959" s="608"/>
      <c r="Z959" s="608">
        <f t="shared" ref="Z959:Z960" si="1793">AC959</f>
        <v>1763.9</v>
      </c>
      <c r="AA959" s="608"/>
      <c r="AB959" s="608"/>
      <c r="AC959" s="608">
        <v>1763.9</v>
      </c>
      <c r="AD959" s="734"/>
      <c r="AE959" s="608">
        <f>AE919</f>
        <v>0</v>
      </c>
      <c r="AF959" s="749" t="e">
        <f t="shared" si="1768"/>
        <v>#DIV/0!</v>
      </c>
      <c r="AG959" s="608"/>
      <c r="AH959" s="734"/>
      <c r="AI959" s="608"/>
      <c r="AJ959" s="734"/>
      <c r="AK959" s="608"/>
      <c r="AL959" s="734"/>
      <c r="AM959" s="608"/>
      <c r="AN959" s="734"/>
      <c r="AO959" s="726"/>
      <c r="AP959" s="608">
        <f>BB959-AO959</f>
        <v>0</v>
      </c>
      <c r="AQ959" s="734"/>
      <c r="AR959" s="721">
        <f>BB959</f>
        <v>0</v>
      </c>
      <c r="AS959" s="749" t="e">
        <f t="shared" si="1769"/>
        <v>#DIV/0!</v>
      </c>
      <c r="AT959" s="608"/>
      <c r="AU959" s="749"/>
      <c r="AV959" s="608"/>
      <c r="AW959" s="749"/>
      <c r="AX959" s="608"/>
      <c r="AY959" s="734"/>
      <c r="AZ959" s="608"/>
      <c r="BA959" s="749"/>
      <c r="BB959" s="616"/>
      <c r="BC959" s="608"/>
      <c r="BD959" s="608"/>
      <c r="BE959" s="608"/>
      <c r="BF959" s="608"/>
      <c r="BG959" s="608"/>
      <c r="BH959" s="608"/>
      <c r="BI959" s="608"/>
      <c r="BJ959" s="608"/>
      <c r="BK959" s="608"/>
      <c r="BL959" s="608"/>
      <c r="BM959" s="608"/>
      <c r="BN959" s="608">
        <f>BS959</f>
        <v>19619</v>
      </c>
      <c r="BO959" s="608"/>
      <c r="BP959" s="608"/>
      <c r="BQ959" s="608"/>
      <c r="BR959" s="608"/>
      <c r="BS959" s="726">
        <f>BS962+BS965+BS968+BS971+BS974+BS977+BS980+BS983+BS986+BS989</f>
        <v>19619</v>
      </c>
      <c r="BT959" s="616"/>
      <c r="BU959" s="621">
        <f t="shared" si="1790"/>
        <v>19619</v>
      </c>
      <c r="BV959" s="608"/>
      <c r="BW959" s="608"/>
      <c r="BX959" s="608"/>
      <c r="BY959" s="608"/>
      <c r="BZ959" s="689">
        <f>BZ962+BZ965+BZ968+BZ971+BZ974+BZ977+BZ980+BZ983+BZ986+BZ989</f>
        <v>19619</v>
      </c>
      <c r="CE959" s="749" t="e">
        <f t="shared" si="1742"/>
        <v>#DIV/0!</v>
      </c>
    </row>
    <row r="960" spans="2:83" s="462" customFormat="1" ht="63" hidden="1" customHeight="1" x14ac:dyDescent="0.35">
      <c r="B960" s="418"/>
      <c r="C960" s="477" t="s">
        <v>293</v>
      </c>
      <c r="D960" s="438">
        <f t="shared" si="1791"/>
        <v>0</v>
      </c>
      <c r="E960" s="500"/>
      <c r="F960" s="542"/>
      <c r="G960" s="500"/>
      <c r="H960" s="500"/>
      <c r="I960" s="500">
        <v>0</v>
      </c>
      <c r="J960" s="438">
        <f>U960-I960</f>
        <v>0</v>
      </c>
      <c r="K960" s="618">
        <f t="shared" si="1792"/>
        <v>0</v>
      </c>
      <c r="L960" s="749" t="e">
        <f t="shared" si="1767"/>
        <v>#DIV/0!</v>
      </c>
      <c r="M960" s="438"/>
      <c r="N960" s="734"/>
      <c r="O960" s="557"/>
      <c r="P960" s="734"/>
      <c r="Q960" s="438"/>
      <c r="R960" s="734"/>
      <c r="S960" s="438"/>
      <c r="T960" s="734"/>
      <c r="U960" s="500">
        <v>0</v>
      </c>
      <c r="V960" s="438">
        <f>Y960</f>
        <v>0</v>
      </c>
      <c r="W960" s="477"/>
      <c r="X960" s="477"/>
      <c r="Y960" s="477"/>
      <c r="Z960" s="477">
        <f t="shared" si="1793"/>
        <v>868.82799999999997</v>
      </c>
      <c r="AA960" s="438"/>
      <c r="AB960" s="438"/>
      <c r="AC960" s="438">
        <v>868.82799999999997</v>
      </c>
      <c r="AD960" s="734"/>
      <c r="AE960" s="589">
        <f>AE920</f>
        <v>0</v>
      </c>
      <c r="AF960" s="749" t="e">
        <f t="shared" si="1768"/>
        <v>#DIV/0!</v>
      </c>
      <c r="AG960" s="500"/>
      <c r="AH960" s="734"/>
      <c r="AI960" s="557"/>
      <c r="AJ960" s="734"/>
      <c r="AK960" s="500"/>
      <c r="AL960" s="734"/>
      <c r="AM960" s="500"/>
      <c r="AN960" s="734"/>
      <c r="AO960" s="723"/>
      <c r="AP960" s="438">
        <f>BB960-AO960</f>
        <v>0</v>
      </c>
      <c r="AQ960" s="734"/>
      <c r="AR960" s="618">
        <f>BB960</f>
        <v>0</v>
      </c>
      <c r="AS960" s="749" t="e">
        <f t="shared" si="1769"/>
        <v>#DIV/0!</v>
      </c>
      <c r="AT960" s="438"/>
      <c r="AU960" s="749"/>
      <c r="AV960" s="557"/>
      <c r="AW960" s="749"/>
      <c r="AX960" s="438"/>
      <c r="AY960" s="734"/>
      <c r="AZ960" s="438"/>
      <c r="BA960" s="749"/>
      <c r="BB960" s="617"/>
      <c r="BC960" s="438"/>
      <c r="BD960" s="438"/>
      <c r="BE960" s="450"/>
      <c r="BF960" s="438"/>
      <c r="BG960" s="438"/>
      <c r="BH960" s="438"/>
      <c r="BI960" s="438"/>
      <c r="BJ960" s="438"/>
      <c r="BK960" s="438"/>
      <c r="BL960" s="438"/>
      <c r="BM960" s="438"/>
      <c r="BN960" s="438">
        <f>BS960</f>
        <v>15415</v>
      </c>
      <c r="BO960" s="438"/>
      <c r="BP960" s="557"/>
      <c r="BQ960" s="477"/>
      <c r="BR960" s="438"/>
      <c r="BS960" s="723">
        <f>BS963+BS966+BS969+BS972+BS975+BS978+BS981+BS984+BS987+BS990</f>
        <v>15415</v>
      </c>
      <c r="BT960" s="617"/>
      <c r="BU960" s="618">
        <f t="shared" si="1790"/>
        <v>15415</v>
      </c>
      <c r="BV960" s="438"/>
      <c r="BW960" s="557"/>
      <c r="BX960" s="438"/>
      <c r="BY960" s="438"/>
      <c r="BZ960" s="438">
        <f>BZ963+BZ966+BZ969+BZ972+BZ975+BZ978+BZ981+BZ984+BZ987+BZ990</f>
        <v>15415</v>
      </c>
      <c r="CE960" s="749" t="e">
        <f t="shared" si="1742"/>
        <v>#DIV/0!</v>
      </c>
    </row>
    <row r="961" spans="2:83" s="462" customFormat="1" ht="93" hidden="1" customHeight="1" x14ac:dyDescent="0.35">
      <c r="B961" s="207">
        <v>1</v>
      </c>
      <c r="C961" s="607" t="s">
        <v>489</v>
      </c>
      <c r="D961" s="607"/>
      <c r="E961" s="607"/>
      <c r="F961" s="607"/>
      <c r="G961" s="607"/>
      <c r="H961" s="607"/>
      <c r="I961" s="607"/>
      <c r="J961" s="607"/>
      <c r="K961" s="618"/>
      <c r="L961" s="749" t="e">
        <f t="shared" si="1767"/>
        <v>#DIV/0!</v>
      </c>
      <c r="M961" s="607"/>
      <c r="N961" s="734"/>
      <c r="O961" s="607"/>
      <c r="P961" s="734"/>
      <c r="Q961" s="607"/>
      <c r="R961" s="734"/>
      <c r="S961" s="607"/>
      <c r="T961" s="734"/>
      <c r="U961" s="607"/>
      <c r="V961" s="607"/>
      <c r="W961" s="607"/>
      <c r="X961" s="607"/>
      <c r="Y961" s="607"/>
      <c r="Z961" s="607"/>
      <c r="AA961" s="607"/>
      <c r="AB961" s="607"/>
      <c r="AC961" s="607"/>
      <c r="AD961" s="734"/>
      <c r="AE961" s="607"/>
      <c r="AF961" s="749" t="e">
        <f t="shared" si="1768"/>
        <v>#DIV/0!</v>
      </c>
      <c r="AG961" s="607"/>
      <c r="AH961" s="734"/>
      <c r="AI961" s="607"/>
      <c r="AJ961" s="734"/>
      <c r="AK961" s="607"/>
      <c r="AL961" s="734"/>
      <c r="AM961" s="607"/>
      <c r="AN961" s="734"/>
      <c r="AO961" s="723">
        <f>AO962+AO963</f>
        <v>4575.8999999999996</v>
      </c>
      <c r="AP961" s="607">
        <f>AP962+AP963</f>
        <v>0</v>
      </c>
      <c r="AQ961" s="734"/>
      <c r="AR961" s="618">
        <f>AR962+AR963</f>
        <v>4575.8999999999996</v>
      </c>
      <c r="AS961" s="749" t="e">
        <f t="shared" si="1769"/>
        <v>#DIV/0!</v>
      </c>
      <c r="AT961" s="607"/>
      <c r="AU961" s="749" t="e">
        <f t="shared" ref="AU961:AU981" si="1794">AT961/E961</f>
        <v>#DIV/0!</v>
      </c>
      <c r="AV961" s="607"/>
      <c r="AW961" s="749" t="e">
        <f t="shared" ref="AW961:AW981" si="1795">AV961/F961</f>
        <v>#DIV/0!</v>
      </c>
      <c r="AX961" s="607"/>
      <c r="AY961" s="734"/>
      <c r="AZ961" s="607"/>
      <c r="BA961" s="749" t="e">
        <f t="shared" si="1776"/>
        <v>#DIV/0!</v>
      </c>
      <c r="BB961" s="607">
        <f>BB962+BB963</f>
        <v>4575.8999999999996</v>
      </c>
      <c r="BC961" s="607"/>
      <c r="BD961" s="607"/>
      <c r="BE961" s="607"/>
      <c r="BF961" s="607"/>
      <c r="BG961" s="607"/>
      <c r="BH961" s="607"/>
      <c r="BI961" s="607"/>
      <c r="BJ961" s="607"/>
      <c r="BK961" s="607"/>
      <c r="BL961" s="607"/>
      <c r="BM961" s="607"/>
      <c r="BN961" s="607">
        <v>0</v>
      </c>
      <c r="BO961" s="607"/>
      <c r="BP961" s="607"/>
      <c r="BQ961" s="607"/>
      <c r="BR961" s="607"/>
      <c r="BS961" s="723">
        <v>0</v>
      </c>
      <c r="BT961" s="607"/>
      <c r="BU961" s="618">
        <f t="shared" si="1790"/>
        <v>0</v>
      </c>
      <c r="BV961" s="607"/>
      <c r="BW961" s="607"/>
      <c r="BX961" s="607"/>
      <c r="BY961" s="607"/>
      <c r="BZ961" s="607">
        <v>0</v>
      </c>
      <c r="CE961" s="749" t="e">
        <f t="shared" si="1742"/>
        <v>#DIV/0!</v>
      </c>
    </row>
    <row r="962" spans="2:83" s="461" customFormat="1" ht="48" hidden="1" customHeight="1" x14ac:dyDescent="0.35">
      <c r="B962" s="419"/>
      <c r="C962" s="608" t="s">
        <v>32</v>
      </c>
      <c r="D962" s="608"/>
      <c r="E962" s="608"/>
      <c r="F962" s="608"/>
      <c r="G962" s="608"/>
      <c r="H962" s="608"/>
      <c r="I962" s="608"/>
      <c r="J962" s="608"/>
      <c r="K962" s="621"/>
      <c r="L962" s="749" t="e">
        <f t="shared" si="1767"/>
        <v>#DIV/0!</v>
      </c>
      <c r="M962" s="608"/>
      <c r="N962" s="734"/>
      <c r="O962" s="608"/>
      <c r="P962" s="734"/>
      <c r="Q962" s="608"/>
      <c r="R962" s="734"/>
      <c r="S962" s="608"/>
      <c r="T962" s="734"/>
      <c r="U962" s="608"/>
      <c r="V962" s="608">
        <f>W962+X962+Y962</f>
        <v>0</v>
      </c>
      <c r="W962" s="608"/>
      <c r="X962" s="608"/>
      <c r="Y962" s="608"/>
      <c r="Z962" s="608">
        <f t="shared" ref="Z962:Z963" si="1796">AC962</f>
        <v>1763.9</v>
      </c>
      <c r="AA962" s="608"/>
      <c r="AB962" s="608"/>
      <c r="AC962" s="608">
        <v>1763.9</v>
      </c>
      <c r="AD962" s="734"/>
      <c r="AE962" s="608"/>
      <c r="AF962" s="749" t="e">
        <f t="shared" si="1768"/>
        <v>#DIV/0!</v>
      </c>
      <c r="AG962" s="608"/>
      <c r="AH962" s="734"/>
      <c r="AI962" s="608"/>
      <c r="AJ962" s="734"/>
      <c r="AK962" s="608"/>
      <c r="AL962" s="734"/>
      <c r="AM962" s="608"/>
      <c r="AN962" s="734"/>
      <c r="AO962" s="726">
        <f>2791.3</f>
        <v>2791.3</v>
      </c>
      <c r="AP962" s="608">
        <f>BB962-AO962</f>
        <v>0</v>
      </c>
      <c r="AQ962" s="734"/>
      <c r="AR962" s="621">
        <f>BB962</f>
        <v>2791.3</v>
      </c>
      <c r="AS962" s="749" t="e">
        <f t="shared" si="1769"/>
        <v>#DIV/0!</v>
      </c>
      <c r="AT962" s="608"/>
      <c r="AU962" s="749" t="e">
        <f t="shared" si="1794"/>
        <v>#DIV/0!</v>
      </c>
      <c r="AV962" s="608"/>
      <c r="AW962" s="749" t="e">
        <f t="shared" si="1795"/>
        <v>#DIV/0!</v>
      </c>
      <c r="AX962" s="608"/>
      <c r="AY962" s="734"/>
      <c r="AZ962" s="608"/>
      <c r="BA962" s="749" t="e">
        <f t="shared" si="1776"/>
        <v>#DIV/0!</v>
      </c>
      <c r="BB962" s="608">
        <f>2791.3</f>
        <v>2791.3</v>
      </c>
      <c r="BC962" s="608"/>
      <c r="BD962" s="608"/>
      <c r="BE962" s="608"/>
      <c r="BF962" s="608"/>
      <c r="BG962" s="608"/>
      <c r="BH962" s="608"/>
      <c r="BI962" s="608"/>
      <c r="BJ962" s="608"/>
      <c r="BK962" s="608"/>
      <c r="BL962" s="608"/>
      <c r="BM962" s="608"/>
      <c r="BN962" s="608">
        <f>BS962</f>
        <v>0</v>
      </c>
      <c r="BO962" s="608"/>
      <c r="BP962" s="608"/>
      <c r="BQ962" s="608"/>
      <c r="BR962" s="608"/>
      <c r="BS962" s="726">
        <v>0</v>
      </c>
      <c r="BT962" s="608"/>
      <c r="BU962" s="621">
        <f t="shared" si="1790"/>
        <v>0</v>
      </c>
      <c r="BV962" s="608"/>
      <c r="BW962" s="608"/>
      <c r="BX962" s="608"/>
      <c r="BY962" s="608"/>
      <c r="BZ962" s="608">
        <v>0</v>
      </c>
      <c r="CE962" s="749" t="e">
        <f t="shared" ref="CE962:CE1025" si="1797">BB962/I962</f>
        <v>#DIV/0!</v>
      </c>
    </row>
    <row r="963" spans="2:83" s="462" customFormat="1" ht="63" hidden="1" customHeight="1" x14ac:dyDescent="0.35">
      <c r="B963" s="418"/>
      <c r="C963" s="607" t="s">
        <v>293</v>
      </c>
      <c r="D963" s="607"/>
      <c r="E963" s="607"/>
      <c r="F963" s="607"/>
      <c r="G963" s="607"/>
      <c r="H963" s="607"/>
      <c r="I963" s="607"/>
      <c r="J963" s="607"/>
      <c r="K963" s="618"/>
      <c r="L963" s="749" t="e">
        <f t="shared" si="1767"/>
        <v>#DIV/0!</v>
      </c>
      <c r="M963" s="607"/>
      <c r="N963" s="734"/>
      <c r="O963" s="607"/>
      <c r="P963" s="734"/>
      <c r="Q963" s="607"/>
      <c r="R963" s="734"/>
      <c r="S963" s="607"/>
      <c r="T963" s="734"/>
      <c r="U963" s="607"/>
      <c r="V963" s="607">
        <f>Y963</f>
        <v>0</v>
      </c>
      <c r="W963" s="607"/>
      <c r="X963" s="607"/>
      <c r="Y963" s="607"/>
      <c r="Z963" s="607">
        <f t="shared" si="1796"/>
        <v>868.82799999999997</v>
      </c>
      <c r="AA963" s="607"/>
      <c r="AB963" s="607"/>
      <c r="AC963" s="607">
        <v>868.82799999999997</v>
      </c>
      <c r="AD963" s="734"/>
      <c r="AE963" s="607"/>
      <c r="AF963" s="749" t="e">
        <f t="shared" si="1768"/>
        <v>#DIV/0!</v>
      </c>
      <c r="AG963" s="607"/>
      <c r="AH963" s="734"/>
      <c r="AI963" s="607"/>
      <c r="AJ963" s="734"/>
      <c r="AK963" s="607"/>
      <c r="AL963" s="734"/>
      <c r="AM963" s="607"/>
      <c r="AN963" s="734"/>
      <c r="AO963" s="723">
        <f>1784.6</f>
        <v>1784.6</v>
      </c>
      <c r="AP963" s="607">
        <f>BB963-AO963</f>
        <v>0</v>
      </c>
      <c r="AQ963" s="734"/>
      <c r="AR963" s="618">
        <f>BB963</f>
        <v>1784.6</v>
      </c>
      <c r="AS963" s="749" t="e">
        <f t="shared" si="1769"/>
        <v>#DIV/0!</v>
      </c>
      <c r="AT963" s="607"/>
      <c r="AU963" s="749" t="e">
        <f t="shared" si="1794"/>
        <v>#DIV/0!</v>
      </c>
      <c r="AV963" s="607"/>
      <c r="AW963" s="749" t="e">
        <f t="shared" si="1795"/>
        <v>#DIV/0!</v>
      </c>
      <c r="AX963" s="607"/>
      <c r="AY963" s="734"/>
      <c r="AZ963" s="607"/>
      <c r="BA963" s="749" t="e">
        <f t="shared" si="1776"/>
        <v>#DIV/0!</v>
      </c>
      <c r="BB963" s="607">
        <f>1784.6</f>
        <v>1784.6</v>
      </c>
      <c r="BC963" s="607"/>
      <c r="BD963" s="607"/>
      <c r="BE963" s="607"/>
      <c r="BF963" s="607"/>
      <c r="BG963" s="607"/>
      <c r="BH963" s="607"/>
      <c r="BI963" s="607"/>
      <c r="BJ963" s="607"/>
      <c r="BK963" s="607"/>
      <c r="BL963" s="607"/>
      <c r="BM963" s="607"/>
      <c r="BN963" s="607">
        <f>BS963</f>
        <v>0</v>
      </c>
      <c r="BO963" s="607"/>
      <c r="BP963" s="607"/>
      <c r="BQ963" s="607"/>
      <c r="BR963" s="607"/>
      <c r="BS963" s="723">
        <v>0</v>
      </c>
      <c r="BT963" s="607"/>
      <c r="BU963" s="618">
        <f t="shared" si="1790"/>
        <v>0</v>
      </c>
      <c r="BV963" s="607"/>
      <c r="BW963" s="607"/>
      <c r="BX963" s="607"/>
      <c r="BY963" s="607"/>
      <c r="BZ963" s="607">
        <v>0</v>
      </c>
      <c r="CE963" s="749" t="e">
        <f t="shared" si="1797"/>
        <v>#DIV/0!</v>
      </c>
    </row>
    <row r="964" spans="2:83" s="462" customFormat="1" ht="110.25" hidden="1" customHeight="1" x14ac:dyDescent="0.35">
      <c r="B964" s="207">
        <v>2</v>
      </c>
      <c r="C964" s="607" t="s">
        <v>490</v>
      </c>
      <c r="D964" s="607"/>
      <c r="E964" s="607"/>
      <c r="F964" s="607"/>
      <c r="G964" s="607"/>
      <c r="H964" s="607"/>
      <c r="I964" s="607"/>
      <c r="J964" s="607"/>
      <c r="K964" s="618"/>
      <c r="L964" s="749" t="e">
        <f t="shared" si="1767"/>
        <v>#DIV/0!</v>
      </c>
      <c r="M964" s="607"/>
      <c r="N964" s="734"/>
      <c r="O964" s="607"/>
      <c r="P964" s="734"/>
      <c r="Q964" s="607"/>
      <c r="R964" s="734"/>
      <c r="S964" s="607"/>
      <c r="T964" s="734"/>
      <c r="U964" s="607"/>
      <c r="V964" s="607"/>
      <c r="W964" s="607"/>
      <c r="X964" s="607"/>
      <c r="Y964" s="607"/>
      <c r="Z964" s="607"/>
      <c r="AA964" s="607"/>
      <c r="AB964" s="607"/>
      <c r="AC964" s="607"/>
      <c r="AD964" s="734"/>
      <c r="AE964" s="607"/>
      <c r="AF964" s="749" t="e">
        <f t="shared" si="1768"/>
        <v>#DIV/0!</v>
      </c>
      <c r="AG964" s="607"/>
      <c r="AH964" s="734"/>
      <c r="AI964" s="607"/>
      <c r="AJ964" s="734"/>
      <c r="AK964" s="607"/>
      <c r="AL964" s="734"/>
      <c r="AM964" s="607"/>
      <c r="AN964" s="734"/>
      <c r="AO964" s="723">
        <f>AO965+AO966</f>
        <v>5834.5</v>
      </c>
      <c r="AP964" s="701">
        <f>AP965+AP966</f>
        <v>0</v>
      </c>
      <c r="AQ964" s="734"/>
      <c r="AR964" s="618">
        <f>BB964</f>
        <v>5834.5</v>
      </c>
      <c r="AS964" s="749" t="e">
        <f t="shared" si="1769"/>
        <v>#DIV/0!</v>
      </c>
      <c r="AT964" s="607"/>
      <c r="AU964" s="749" t="e">
        <f t="shared" si="1794"/>
        <v>#DIV/0!</v>
      </c>
      <c r="AV964" s="607"/>
      <c r="AW964" s="749" t="e">
        <f t="shared" si="1795"/>
        <v>#DIV/0!</v>
      </c>
      <c r="AX964" s="607"/>
      <c r="AY964" s="734"/>
      <c r="AZ964" s="607"/>
      <c r="BA964" s="749" t="e">
        <f t="shared" si="1776"/>
        <v>#DIV/0!</v>
      </c>
      <c r="BB964" s="607">
        <f>BB965+BB966</f>
        <v>5834.5</v>
      </c>
      <c r="BC964" s="607"/>
      <c r="BD964" s="607"/>
      <c r="BE964" s="607"/>
      <c r="BF964" s="607"/>
      <c r="BG964" s="607"/>
      <c r="BH964" s="607"/>
      <c r="BI964" s="607"/>
      <c r="BJ964" s="607"/>
      <c r="BK964" s="607"/>
      <c r="BL964" s="607"/>
      <c r="BM964" s="607"/>
      <c r="BN964" s="711"/>
      <c r="BO964" s="711"/>
      <c r="BP964" s="711"/>
      <c r="BQ964" s="711"/>
      <c r="BR964" s="711"/>
      <c r="BS964" s="723">
        <v>0</v>
      </c>
      <c r="BT964" s="711"/>
      <c r="BU964" s="711"/>
      <c r="BV964" s="607"/>
      <c r="BW964" s="607"/>
      <c r="BX964" s="607"/>
      <c r="BY964" s="607"/>
      <c r="BZ964" s="607">
        <v>0</v>
      </c>
      <c r="CE964" s="749" t="e">
        <f t="shared" si="1797"/>
        <v>#DIV/0!</v>
      </c>
    </row>
    <row r="965" spans="2:83" s="461" customFormat="1" ht="63" hidden="1" customHeight="1" x14ac:dyDescent="0.35">
      <c r="B965" s="419"/>
      <c r="C965" s="608" t="s">
        <v>32</v>
      </c>
      <c r="D965" s="608"/>
      <c r="E965" s="608"/>
      <c r="F965" s="608"/>
      <c r="G965" s="608"/>
      <c r="H965" s="608"/>
      <c r="I965" s="608"/>
      <c r="J965" s="608"/>
      <c r="K965" s="621"/>
      <c r="L965" s="749" t="e">
        <f t="shared" si="1767"/>
        <v>#DIV/0!</v>
      </c>
      <c r="M965" s="608"/>
      <c r="N965" s="734"/>
      <c r="O965" s="608"/>
      <c r="P965" s="734"/>
      <c r="Q965" s="608"/>
      <c r="R965" s="734"/>
      <c r="S965" s="608"/>
      <c r="T965" s="734"/>
      <c r="U965" s="608"/>
      <c r="V965" s="608"/>
      <c r="W965" s="608"/>
      <c r="X965" s="608"/>
      <c r="Y965" s="608"/>
      <c r="Z965" s="608"/>
      <c r="AA965" s="608"/>
      <c r="AB965" s="608"/>
      <c r="AC965" s="608"/>
      <c r="AD965" s="734"/>
      <c r="AE965" s="608"/>
      <c r="AF965" s="749" t="e">
        <f t="shared" si="1768"/>
        <v>#DIV/0!</v>
      </c>
      <c r="AG965" s="608"/>
      <c r="AH965" s="734"/>
      <c r="AI965" s="608"/>
      <c r="AJ965" s="734"/>
      <c r="AK965" s="608"/>
      <c r="AL965" s="734"/>
      <c r="AM965" s="608"/>
      <c r="AN965" s="734"/>
      <c r="AO965" s="726">
        <v>3559</v>
      </c>
      <c r="AP965" s="702">
        <f>BB965-AO965</f>
        <v>0</v>
      </c>
      <c r="AQ965" s="734"/>
      <c r="AR965" s="621">
        <f>BB965</f>
        <v>3559</v>
      </c>
      <c r="AS965" s="749" t="e">
        <f t="shared" si="1769"/>
        <v>#DIV/0!</v>
      </c>
      <c r="AT965" s="608"/>
      <c r="AU965" s="749" t="e">
        <f t="shared" si="1794"/>
        <v>#DIV/0!</v>
      </c>
      <c r="AV965" s="608"/>
      <c r="AW965" s="749" t="e">
        <f t="shared" si="1795"/>
        <v>#DIV/0!</v>
      </c>
      <c r="AX965" s="608"/>
      <c r="AY965" s="734"/>
      <c r="AZ965" s="608"/>
      <c r="BA965" s="749" t="e">
        <f t="shared" si="1776"/>
        <v>#DIV/0!</v>
      </c>
      <c r="BB965" s="608">
        <v>3559</v>
      </c>
      <c r="BC965" s="608"/>
      <c r="BD965" s="608"/>
      <c r="BE965" s="608"/>
      <c r="BF965" s="608"/>
      <c r="BG965" s="608"/>
      <c r="BH965" s="608"/>
      <c r="BI965" s="608"/>
      <c r="BJ965" s="608"/>
      <c r="BK965" s="608"/>
      <c r="BL965" s="608"/>
      <c r="BM965" s="608"/>
      <c r="BN965" s="712"/>
      <c r="BO965" s="712"/>
      <c r="BP965" s="712"/>
      <c r="BQ965" s="712"/>
      <c r="BR965" s="712"/>
      <c r="BS965" s="726">
        <v>0</v>
      </c>
      <c r="BT965" s="712"/>
      <c r="BU965" s="712"/>
      <c r="BV965" s="608"/>
      <c r="BW965" s="608"/>
      <c r="BX965" s="608"/>
      <c r="BY965" s="608"/>
      <c r="BZ965" s="608">
        <v>0</v>
      </c>
      <c r="CE965" s="749" t="e">
        <f t="shared" si="1797"/>
        <v>#DIV/0!</v>
      </c>
    </row>
    <row r="966" spans="2:83" s="462" customFormat="1" ht="63" hidden="1" customHeight="1" x14ac:dyDescent="0.35">
      <c r="B966" s="418"/>
      <c r="C966" s="607" t="s">
        <v>293</v>
      </c>
      <c r="D966" s="607"/>
      <c r="E966" s="607"/>
      <c r="F966" s="607"/>
      <c r="G966" s="607"/>
      <c r="H966" s="607"/>
      <c r="I966" s="607"/>
      <c r="J966" s="607"/>
      <c r="K966" s="618"/>
      <c r="L966" s="749" t="e">
        <f t="shared" si="1767"/>
        <v>#DIV/0!</v>
      </c>
      <c r="M966" s="607"/>
      <c r="N966" s="734"/>
      <c r="O966" s="607"/>
      <c r="P966" s="734"/>
      <c r="Q966" s="607"/>
      <c r="R966" s="734"/>
      <c r="S966" s="607"/>
      <c r="T966" s="734"/>
      <c r="U966" s="607"/>
      <c r="V966" s="607"/>
      <c r="W966" s="607"/>
      <c r="X966" s="607"/>
      <c r="Y966" s="607"/>
      <c r="Z966" s="607"/>
      <c r="AA966" s="607"/>
      <c r="AB966" s="607"/>
      <c r="AC966" s="607"/>
      <c r="AD966" s="734"/>
      <c r="AE966" s="607"/>
      <c r="AF966" s="749" t="e">
        <f t="shared" si="1768"/>
        <v>#DIV/0!</v>
      </c>
      <c r="AG966" s="607"/>
      <c r="AH966" s="734"/>
      <c r="AI966" s="607"/>
      <c r="AJ966" s="734"/>
      <c r="AK966" s="607"/>
      <c r="AL966" s="734"/>
      <c r="AM966" s="607"/>
      <c r="AN966" s="734"/>
      <c r="AO966" s="723">
        <v>2275.5</v>
      </c>
      <c r="AP966" s="701">
        <f>BB966-AO966</f>
        <v>0</v>
      </c>
      <c r="AQ966" s="734"/>
      <c r="AR966" s="618">
        <f>BB966</f>
        <v>2275.5</v>
      </c>
      <c r="AS966" s="749" t="e">
        <f t="shared" si="1769"/>
        <v>#DIV/0!</v>
      </c>
      <c r="AT966" s="607"/>
      <c r="AU966" s="749" t="e">
        <f t="shared" si="1794"/>
        <v>#DIV/0!</v>
      </c>
      <c r="AV966" s="607"/>
      <c r="AW966" s="749" t="e">
        <f t="shared" si="1795"/>
        <v>#DIV/0!</v>
      </c>
      <c r="AX966" s="607"/>
      <c r="AY966" s="734"/>
      <c r="AZ966" s="607"/>
      <c r="BA966" s="749" t="e">
        <f t="shared" si="1776"/>
        <v>#DIV/0!</v>
      </c>
      <c r="BB966" s="607">
        <v>2275.5</v>
      </c>
      <c r="BC966" s="607"/>
      <c r="BD966" s="607"/>
      <c r="BE966" s="607"/>
      <c r="BF966" s="607"/>
      <c r="BG966" s="607"/>
      <c r="BH966" s="607"/>
      <c r="BI966" s="607"/>
      <c r="BJ966" s="607"/>
      <c r="BK966" s="607"/>
      <c r="BL966" s="607"/>
      <c r="BM966" s="607"/>
      <c r="BN966" s="711"/>
      <c r="BO966" s="711"/>
      <c r="BP966" s="711"/>
      <c r="BQ966" s="711"/>
      <c r="BR966" s="711"/>
      <c r="BS966" s="723">
        <v>0</v>
      </c>
      <c r="BT966" s="711"/>
      <c r="BU966" s="711"/>
      <c r="BV966" s="607"/>
      <c r="BW966" s="607"/>
      <c r="BX966" s="607"/>
      <c r="BY966" s="607"/>
      <c r="BZ966" s="607">
        <v>0</v>
      </c>
      <c r="CE966" s="749" t="e">
        <f t="shared" si="1797"/>
        <v>#DIV/0!</v>
      </c>
    </row>
    <row r="967" spans="2:83" s="462" customFormat="1" ht="96.75" hidden="1" customHeight="1" x14ac:dyDescent="0.35">
      <c r="B967" s="207">
        <v>3</v>
      </c>
      <c r="C967" s="607" t="s">
        <v>491</v>
      </c>
      <c r="D967" s="607"/>
      <c r="E967" s="607"/>
      <c r="F967" s="607"/>
      <c r="G967" s="607"/>
      <c r="H967" s="607"/>
      <c r="I967" s="607"/>
      <c r="J967" s="607"/>
      <c r="K967" s="618"/>
      <c r="L967" s="749" t="e">
        <f t="shared" si="1767"/>
        <v>#DIV/0!</v>
      </c>
      <c r="M967" s="607"/>
      <c r="N967" s="734"/>
      <c r="O967" s="607"/>
      <c r="P967" s="734"/>
      <c r="Q967" s="607"/>
      <c r="R967" s="734"/>
      <c r="S967" s="607"/>
      <c r="T967" s="734"/>
      <c r="U967" s="607"/>
      <c r="V967" s="607"/>
      <c r="W967" s="607"/>
      <c r="X967" s="607"/>
      <c r="Y967" s="607"/>
      <c r="Z967" s="607"/>
      <c r="AA967" s="607"/>
      <c r="AB967" s="607"/>
      <c r="AC967" s="607"/>
      <c r="AD967" s="734"/>
      <c r="AE967" s="607"/>
      <c r="AF967" s="749" t="e">
        <f t="shared" si="1768"/>
        <v>#DIV/0!</v>
      </c>
      <c r="AG967" s="607"/>
      <c r="AH967" s="734"/>
      <c r="AI967" s="607"/>
      <c r="AJ967" s="734"/>
      <c r="AK967" s="607"/>
      <c r="AL967" s="734"/>
      <c r="AM967" s="607"/>
      <c r="AN967" s="734"/>
      <c r="AO967" s="723"/>
      <c r="AP967" s="607"/>
      <c r="AQ967" s="734"/>
      <c r="AR967" s="618"/>
      <c r="AS967" s="749" t="e">
        <f t="shared" si="1769"/>
        <v>#DIV/0!</v>
      </c>
      <c r="AT967" s="607"/>
      <c r="AU967" s="749" t="e">
        <f t="shared" si="1794"/>
        <v>#DIV/0!</v>
      </c>
      <c r="AV967" s="607"/>
      <c r="AW967" s="749" t="e">
        <f t="shared" si="1795"/>
        <v>#DIV/0!</v>
      </c>
      <c r="AX967" s="607"/>
      <c r="AY967" s="734"/>
      <c r="AZ967" s="607"/>
      <c r="BA967" s="749" t="e">
        <f t="shared" si="1776"/>
        <v>#DIV/0!</v>
      </c>
      <c r="BB967" s="607"/>
      <c r="BC967" s="607"/>
      <c r="BD967" s="607"/>
      <c r="BE967" s="607"/>
      <c r="BF967" s="607"/>
      <c r="BG967" s="607"/>
      <c r="BH967" s="607"/>
      <c r="BI967" s="607"/>
      <c r="BJ967" s="607"/>
      <c r="BK967" s="607"/>
      <c r="BL967" s="607"/>
      <c r="BM967" s="607"/>
      <c r="BN967" s="607"/>
      <c r="BO967" s="607"/>
      <c r="BP967" s="607"/>
      <c r="BQ967" s="607"/>
      <c r="BR967" s="607"/>
      <c r="BS967" s="723">
        <f>BS968+BS969</f>
        <v>1935.4</v>
      </c>
      <c r="BT967" s="607"/>
      <c r="BU967" s="618">
        <f t="shared" ref="BU967:BU987" si="1798">BZ967</f>
        <v>1935.4</v>
      </c>
      <c r="BV967" s="607"/>
      <c r="BW967" s="607"/>
      <c r="BX967" s="607"/>
      <c r="BY967" s="607"/>
      <c r="BZ967" s="607">
        <f>BZ968+BZ969</f>
        <v>1935.4</v>
      </c>
      <c r="CE967" s="749" t="e">
        <f t="shared" si="1797"/>
        <v>#DIV/0!</v>
      </c>
    </row>
    <row r="968" spans="2:83" s="461" customFormat="1" ht="63" hidden="1" customHeight="1" x14ac:dyDescent="0.35">
      <c r="B968" s="419"/>
      <c r="C968" s="608" t="s">
        <v>32</v>
      </c>
      <c r="D968" s="608"/>
      <c r="E968" s="608"/>
      <c r="F968" s="608"/>
      <c r="G968" s="608"/>
      <c r="H968" s="608"/>
      <c r="I968" s="608"/>
      <c r="J968" s="608"/>
      <c r="K968" s="621"/>
      <c r="L968" s="749" t="e">
        <f t="shared" si="1767"/>
        <v>#DIV/0!</v>
      </c>
      <c r="M968" s="608"/>
      <c r="N968" s="734"/>
      <c r="O968" s="608"/>
      <c r="P968" s="734"/>
      <c r="Q968" s="608"/>
      <c r="R968" s="734"/>
      <c r="S968" s="608"/>
      <c r="T968" s="734"/>
      <c r="U968" s="608"/>
      <c r="V968" s="608"/>
      <c r="W968" s="608"/>
      <c r="X968" s="608"/>
      <c r="Y968" s="608"/>
      <c r="Z968" s="608"/>
      <c r="AA968" s="608"/>
      <c r="AB968" s="608"/>
      <c r="AC968" s="608"/>
      <c r="AD968" s="734"/>
      <c r="AE968" s="608"/>
      <c r="AF968" s="749" t="e">
        <f t="shared" si="1768"/>
        <v>#DIV/0!</v>
      </c>
      <c r="AG968" s="608"/>
      <c r="AH968" s="734"/>
      <c r="AI968" s="608"/>
      <c r="AJ968" s="734"/>
      <c r="AK968" s="608"/>
      <c r="AL968" s="734"/>
      <c r="AM968" s="608"/>
      <c r="AN968" s="734"/>
      <c r="AO968" s="726"/>
      <c r="AP968" s="608"/>
      <c r="AQ968" s="734"/>
      <c r="AR968" s="621"/>
      <c r="AS968" s="749" t="e">
        <f t="shared" si="1769"/>
        <v>#DIV/0!</v>
      </c>
      <c r="AT968" s="608"/>
      <c r="AU968" s="749" t="e">
        <f t="shared" si="1794"/>
        <v>#DIV/0!</v>
      </c>
      <c r="AV968" s="608"/>
      <c r="AW968" s="749" t="e">
        <f t="shared" si="1795"/>
        <v>#DIV/0!</v>
      </c>
      <c r="AX968" s="608"/>
      <c r="AY968" s="734"/>
      <c r="AZ968" s="608"/>
      <c r="BA968" s="749" t="e">
        <f t="shared" si="1776"/>
        <v>#DIV/0!</v>
      </c>
      <c r="BB968" s="608"/>
      <c r="BC968" s="608"/>
      <c r="BD968" s="608"/>
      <c r="BE968" s="608"/>
      <c r="BF968" s="608"/>
      <c r="BG968" s="608"/>
      <c r="BH968" s="608"/>
      <c r="BI968" s="608"/>
      <c r="BJ968" s="608"/>
      <c r="BK968" s="608"/>
      <c r="BL968" s="608"/>
      <c r="BM968" s="608"/>
      <c r="BN968" s="608"/>
      <c r="BO968" s="608"/>
      <c r="BP968" s="608"/>
      <c r="BQ968" s="608"/>
      <c r="BR968" s="608"/>
      <c r="BS968" s="726">
        <f>[15]TDSheet!$K$12</f>
        <v>1083.8</v>
      </c>
      <c r="BT968" s="608"/>
      <c r="BU968" s="621">
        <f t="shared" si="1798"/>
        <v>1083.8</v>
      </c>
      <c r="BV968" s="608"/>
      <c r="BW968" s="608"/>
      <c r="BX968" s="608"/>
      <c r="BY968" s="608"/>
      <c r="BZ968" s="608">
        <f>[15]TDSheet!$K$12</f>
        <v>1083.8</v>
      </c>
      <c r="CE968" s="749" t="e">
        <f t="shared" si="1797"/>
        <v>#DIV/0!</v>
      </c>
    </row>
    <row r="969" spans="2:83" s="462" customFormat="1" ht="63" hidden="1" customHeight="1" x14ac:dyDescent="0.35">
      <c r="B969" s="418"/>
      <c r="C969" s="607" t="s">
        <v>293</v>
      </c>
      <c r="D969" s="607"/>
      <c r="E969" s="607"/>
      <c r="F969" s="607"/>
      <c r="G969" s="607"/>
      <c r="H969" s="607"/>
      <c r="I969" s="607"/>
      <c r="J969" s="607"/>
      <c r="K969" s="618"/>
      <c r="L969" s="749" t="e">
        <f t="shared" si="1767"/>
        <v>#DIV/0!</v>
      </c>
      <c r="M969" s="607"/>
      <c r="N969" s="734"/>
      <c r="O969" s="607"/>
      <c r="P969" s="734"/>
      <c r="Q969" s="607"/>
      <c r="R969" s="734"/>
      <c r="S969" s="607"/>
      <c r="T969" s="734"/>
      <c r="U969" s="607"/>
      <c r="V969" s="607"/>
      <c r="W969" s="607"/>
      <c r="X969" s="607"/>
      <c r="Y969" s="607"/>
      <c r="Z969" s="607"/>
      <c r="AA969" s="607"/>
      <c r="AB969" s="607"/>
      <c r="AC969" s="607"/>
      <c r="AD969" s="734"/>
      <c r="AE969" s="607"/>
      <c r="AF969" s="749" t="e">
        <f t="shared" si="1768"/>
        <v>#DIV/0!</v>
      </c>
      <c r="AG969" s="607"/>
      <c r="AH969" s="734"/>
      <c r="AI969" s="607"/>
      <c r="AJ969" s="734"/>
      <c r="AK969" s="607"/>
      <c r="AL969" s="734"/>
      <c r="AM969" s="607"/>
      <c r="AN969" s="734"/>
      <c r="AO969" s="723"/>
      <c r="AP969" s="607"/>
      <c r="AQ969" s="734"/>
      <c r="AR969" s="618"/>
      <c r="AS969" s="749" t="e">
        <f t="shared" si="1769"/>
        <v>#DIV/0!</v>
      </c>
      <c r="AT969" s="607"/>
      <c r="AU969" s="749" t="e">
        <f t="shared" si="1794"/>
        <v>#DIV/0!</v>
      </c>
      <c r="AV969" s="607"/>
      <c r="AW969" s="749" t="e">
        <f t="shared" si="1795"/>
        <v>#DIV/0!</v>
      </c>
      <c r="AX969" s="607"/>
      <c r="AY969" s="734"/>
      <c r="AZ969" s="607"/>
      <c r="BA969" s="749" t="e">
        <f t="shared" si="1776"/>
        <v>#DIV/0!</v>
      </c>
      <c r="BB969" s="607"/>
      <c r="BC969" s="607"/>
      <c r="BD969" s="607"/>
      <c r="BE969" s="607"/>
      <c r="BF969" s="607"/>
      <c r="BG969" s="607"/>
      <c r="BH969" s="607"/>
      <c r="BI969" s="607"/>
      <c r="BJ969" s="607"/>
      <c r="BK969" s="607"/>
      <c r="BL969" s="607"/>
      <c r="BM969" s="607"/>
      <c r="BN969" s="607"/>
      <c r="BO969" s="607"/>
      <c r="BP969" s="607"/>
      <c r="BQ969" s="607"/>
      <c r="BR969" s="607"/>
      <c r="BS969" s="723">
        <v>851.6</v>
      </c>
      <c r="BT969" s="607"/>
      <c r="BU969" s="618">
        <f t="shared" si="1798"/>
        <v>851.6</v>
      </c>
      <c r="BV969" s="607"/>
      <c r="BW969" s="607"/>
      <c r="BX969" s="607"/>
      <c r="BY969" s="607"/>
      <c r="BZ969" s="607">
        <v>851.6</v>
      </c>
      <c r="CE969" s="749" t="e">
        <f t="shared" si="1797"/>
        <v>#DIV/0!</v>
      </c>
    </row>
    <row r="970" spans="2:83" s="461" customFormat="1" ht="175.5" hidden="1" customHeight="1" x14ac:dyDescent="0.35">
      <c r="B970" s="207">
        <v>4</v>
      </c>
      <c r="C970" s="607" t="s">
        <v>492</v>
      </c>
      <c r="D970" s="608"/>
      <c r="E970" s="608"/>
      <c r="F970" s="608"/>
      <c r="G970" s="608"/>
      <c r="H970" s="608"/>
      <c r="I970" s="608"/>
      <c r="J970" s="608"/>
      <c r="K970" s="621"/>
      <c r="L970" s="749" t="e">
        <f t="shared" si="1767"/>
        <v>#DIV/0!</v>
      </c>
      <c r="M970" s="608"/>
      <c r="N970" s="734"/>
      <c r="O970" s="608"/>
      <c r="P970" s="734"/>
      <c r="Q970" s="608"/>
      <c r="R970" s="734"/>
      <c r="S970" s="608"/>
      <c r="T970" s="734"/>
      <c r="U970" s="608"/>
      <c r="V970" s="608"/>
      <c r="W970" s="608"/>
      <c r="X970" s="608"/>
      <c r="Y970" s="608"/>
      <c r="Z970" s="608"/>
      <c r="AA970" s="608"/>
      <c r="AB970" s="608"/>
      <c r="AC970" s="608"/>
      <c r="AD970" s="734"/>
      <c r="AE970" s="608"/>
      <c r="AF970" s="749" t="e">
        <f t="shared" si="1768"/>
        <v>#DIV/0!</v>
      </c>
      <c r="AG970" s="608"/>
      <c r="AH970" s="734"/>
      <c r="AI970" s="608"/>
      <c r="AJ970" s="734"/>
      <c r="AK970" s="608"/>
      <c r="AL970" s="734"/>
      <c r="AM970" s="608"/>
      <c r="AN970" s="734"/>
      <c r="AO970" s="726"/>
      <c r="AP970" s="608"/>
      <c r="AQ970" s="734"/>
      <c r="AR970" s="621"/>
      <c r="AS970" s="749" t="e">
        <f t="shared" si="1769"/>
        <v>#DIV/0!</v>
      </c>
      <c r="AT970" s="608"/>
      <c r="AU970" s="749" t="e">
        <f t="shared" si="1794"/>
        <v>#DIV/0!</v>
      </c>
      <c r="AV970" s="608"/>
      <c r="AW970" s="749" t="e">
        <f t="shared" si="1795"/>
        <v>#DIV/0!</v>
      </c>
      <c r="AX970" s="608"/>
      <c r="AY970" s="734"/>
      <c r="AZ970" s="608"/>
      <c r="BA970" s="749" t="e">
        <f t="shared" si="1776"/>
        <v>#DIV/0!</v>
      </c>
      <c r="BB970" s="608"/>
      <c r="BC970" s="608"/>
      <c r="BD970" s="608"/>
      <c r="BE970" s="608"/>
      <c r="BF970" s="608"/>
      <c r="BG970" s="608"/>
      <c r="BH970" s="608"/>
      <c r="BI970" s="608"/>
      <c r="BJ970" s="608"/>
      <c r="BK970" s="608"/>
      <c r="BL970" s="608"/>
      <c r="BM970" s="608"/>
      <c r="BN970" s="608"/>
      <c r="BO970" s="608"/>
      <c r="BP970" s="608"/>
      <c r="BQ970" s="608"/>
      <c r="BR970" s="608"/>
      <c r="BS970" s="723">
        <f>BS971+BS972</f>
        <v>1767</v>
      </c>
      <c r="BT970" s="607"/>
      <c r="BU970" s="618">
        <f t="shared" si="1798"/>
        <v>1767</v>
      </c>
      <c r="BV970" s="608"/>
      <c r="BW970" s="608"/>
      <c r="BX970" s="608"/>
      <c r="BY970" s="608"/>
      <c r="BZ970" s="607">
        <f>BZ971+BZ972</f>
        <v>1767</v>
      </c>
      <c r="CE970" s="749" t="e">
        <f t="shared" si="1797"/>
        <v>#DIV/0!</v>
      </c>
    </row>
    <row r="971" spans="2:83" s="461" customFormat="1" ht="63" hidden="1" customHeight="1" x14ac:dyDescent="0.35">
      <c r="B971" s="419"/>
      <c r="C971" s="608" t="s">
        <v>32</v>
      </c>
      <c r="D971" s="608"/>
      <c r="E971" s="608"/>
      <c r="F971" s="608"/>
      <c r="G971" s="608"/>
      <c r="H971" s="608"/>
      <c r="I971" s="608"/>
      <c r="J971" s="608"/>
      <c r="K971" s="621"/>
      <c r="L971" s="749" t="e">
        <f t="shared" si="1767"/>
        <v>#DIV/0!</v>
      </c>
      <c r="M971" s="608"/>
      <c r="N971" s="734"/>
      <c r="O971" s="608"/>
      <c r="P971" s="734"/>
      <c r="Q971" s="608"/>
      <c r="R971" s="734"/>
      <c r="S971" s="608"/>
      <c r="T971" s="734"/>
      <c r="U971" s="608"/>
      <c r="V971" s="608"/>
      <c r="W971" s="608"/>
      <c r="X971" s="608"/>
      <c r="Y971" s="608"/>
      <c r="Z971" s="608"/>
      <c r="AA971" s="608"/>
      <c r="AB971" s="608"/>
      <c r="AC971" s="608"/>
      <c r="AD971" s="734"/>
      <c r="AE971" s="608"/>
      <c r="AF971" s="749" t="e">
        <f t="shared" si="1768"/>
        <v>#DIV/0!</v>
      </c>
      <c r="AG971" s="608"/>
      <c r="AH971" s="734"/>
      <c r="AI971" s="608"/>
      <c r="AJ971" s="734"/>
      <c r="AK971" s="608"/>
      <c r="AL971" s="734"/>
      <c r="AM971" s="608"/>
      <c r="AN971" s="734"/>
      <c r="AO971" s="611"/>
      <c r="AP971" s="608"/>
      <c r="AQ971" s="734"/>
      <c r="AR971" s="621"/>
      <c r="AS971" s="749" t="e">
        <f t="shared" si="1769"/>
        <v>#DIV/0!</v>
      </c>
      <c r="AT971" s="608"/>
      <c r="AU971" s="749" t="e">
        <f t="shared" si="1794"/>
        <v>#DIV/0!</v>
      </c>
      <c r="AV971" s="608"/>
      <c r="AW971" s="749" t="e">
        <f t="shared" si="1795"/>
        <v>#DIV/0!</v>
      </c>
      <c r="AX971" s="608"/>
      <c r="AY971" s="734"/>
      <c r="AZ971" s="608"/>
      <c r="BA971" s="749" t="e">
        <f t="shared" si="1776"/>
        <v>#DIV/0!</v>
      </c>
      <c r="BB971" s="608"/>
      <c r="BC971" s="608"/>
      <c r="BD971" s="608"/>
      <c r="BE971" s="608"/>
      <c r="BF971" s="608"/>
      <c r="BG971" s="608"/>
      <c r="BH971" s="608"/>
      <c r="BI971" s="608"/>
      <c r="BJ971" s="608"/>
      <c r="BK971" s="608"/>
      <c r="BL971" s="608"/>
      <c r="BM971" s="608"/>
      <c r="BN971" s="608"/>
      <c r="BO971" s="608"/>
      <c r="BP971" s="608"/>
      <c r="BQ971" s="608"/>
      <c r="BR971" s="608"/>
      <c r="BS971" s="726">
        <f>[15]TDSheet!$K$13</f>
        <v>989.5</v>
      </c>
      <c r="BT971" s="608"/>
      <c r="BU971" s="621">
        <f t="shared" si="1798"/>
        <v>989.5</v>
      </c>
      <c r="BV971" s="608"/>
      <c r="BW971" s="608"/>
      <c r="BX971" s="608"/>
      <c r="BY971" s="608"/>
      <c r="BZ971" s="608">
        <f>[15]TDSheet!$K$13</f>
        <v>989.5</v>
      </c>
      <c r="CE971" s="749" t="e">
        <f t="shared" si="1797"/>
        <v>#DIV/0!</v>
      </c>
    </row>
    <row r="972" spans="2:83" s="461" customFormat="1" ht="63" hidden="1" customHeight="1" x14ac:dyDescent="0.35">
      <c r="B972" s="419"/>
      <c r="C972" s="607" t="s">
        <v>293</v>
      </c>
      <c r="D972" s="608"/>
      <c r="E972" s="608"/>
      <c r="F972" s="608"/>
      <c r="G972" s="608"/>
      <c r="H972" s="608"/>
      <c r="I972" s="608"/>
      <c r="J972" s="608"/>
      <c r="K972" s="621"/>
      <c r="L972" s="749" t="e">
        <f t="shared" si="1767"/>
        <v>#DIV/0!</v>
      </c>
      <c r="M972" s="608"/>
      <c r="N972" s="734"/>
      <c r="O972" s="608"/>
      <c r="P972" s="734"/>
      <c r="Q972" s="608"/>
      <c r="R972" s="734"/>
      <c r="S972" s="608"/>
      <c r="T972" s="734"/>
      <c r="U972" s="608"/>
      <c r="V972" s="608"/>
      <c r="W972" s="608"/>
      <c r="X972" s="608"/>
      <c r="Y972" s="608"/>
      <c r="Z972" s="608"/>
      <c r="AA972" s="608"/>
      <c r="AB972" s="608"/>
      <c r="AC972" s="608"/>
      <c r="AD972" s="734"/>
      <c r="AE972" s="608"/>
      <c r="AF972" s="749" t="e">
        <f t="shared" si="1768"/>
        <v>#DIV/0!</v>
      </c>
      <c r="AG972" s="608"/>
      <c r="AH972" s="734"/>
      <c r="AI972" s="608"/>
      <c r="AJ972" s="734"/>
      <c r="AK972" s="608"/>
      <c r="AL972" s="734"/>
      <c r="AM972" s="608"/>
      <c r="AN972" s="734"/>
      <c r="AO972" s="611"/>
      <c r="AP972" s="608"/>
      <c r="AQ972" s="734"/>
      <c r="AR972" s="621"/>
      <c r="AS972" s="749" t="e">
        <f t="shared" si="1769"/>
        <v>#DIV/0!</v>
      </c>
      <c r="AT972" s="608"/>
      <c r="AU972" s="749" t="e">
        <f t="shared" si="1794"/>
        <v>#DIV/0!</v>
      </c>
      <c r="AV972" s="608"/>
      <c r="AW972" s="749" t="e">
        <f t="shared" si="1795"/>
        <v>#DIV/0!</v>
      </c>
      <c r="AX972" s="608"/>
      <c r="AY972" s="734"/>
      <c r="AZ972" s="608"/>
      <c r="BA972" s="749" t="e">
        <f t="shared" si="1776"/>
        <v>#DIV/0!</v>
      </c>
      <c r="BB972" s="608"/>
      <c r="BC972" s="608"/>
      <c r="BD972" s="608"/>
      <c r="BE972" s="608"/>
      <c r="BF972" s="608"/>
      <c r="BG972" s="608"/>
      <c r="BH972" s="608"/>
      <c r="BI972" s="608"/>
      <c r="BJ972" s="608"/>
      <c r="BK972" s="608"/>
      <c r="BL972" s="608"/>
      <c r="BM972" s="608"/>
      <c r="BN972" s="608"/>
      <c r="BO972" s="608"/>
      <c r="BP972" s="608"/>
      <c r="BQ972" s="608"/>
      <c r="BR972" s="608"/>
      <c r="BS972" s="723">
        <v>777.5</v>
      </c>
      <c r="BT972" s="607"/>
      <c r="BU972" s="618">
        <f t="shared" si="1798"/>
        <v>777.5</v>
      </c>
      <c r="BV972" s="608"/>
      <c r="BW972" s="608"/>
      <c r="BX972" s="608"/>
      <c r="BY972" s="608"/>
      <c r="BZ972" s="607">
        <v>777.5</v>
      </c>
      <c r="CE972" s="749" t="e">
        <f t="shared" si="1797"/>
        <v>#DIV/0!</v>
      </c>
    </row>
    <row r="973" spans="2:83" s="461" customFormat="1" ht="130.5" hidden="1" customHeight="1" x14ac:dyDescent="0.35">
      <c r="B973" s="207">
        <v>5</v>
      </c>
      <c r="C973" s="607" t="s">
        <v>493</v>
      </c>
      <c r="D973" s="608"/>
      <c r="E973" s="608"/>
      <c r="F973" s="608"/>
      <c r="G973" s="608"/>
      <c r="H973" s="608"/>
      <c r="I973" s="608"/>
      <c r="J973" s="608"/>
      <c r="K973" s="621"/>
      <c r="L973" s="749" t="e">
        <f t="shared" si="1767"/>
        <v>#DIV/0!</v>
      </c>
      <c r="M973" s="608"/>
      <c r="N973" s="734"/>
      <c r="O973" s="608"/>
      <c r="P973" s="734"/>
      <c r="Q973" s="608"/>
      <c r="R973" s="734"/>
      <c r="S973" s="608"/>
      <c r="T973" s="734"/>
      <c r="U973" s="608"/>
      <c r="V973" s="608"/>
      <c r="W973" s="608"/>
      <c r="X973" s="608"/>
      <c r="Y973" s="608"/>
      <c r="Z973" s="608"/>
      <c r="AA973" s="608"/>
      <c r="AB973" s="608"/>
      <c r="AC973" s="608"/>
      <c r="AD973" s="734"/>
      <c r="AE973" s="608"/>
      <c r="AF973" s="749" t="e">
        <f t="shared" si="1768"/>
        <v>#DIV/0!</v>
      </c>
      <c r="AG973" s="608"/>
      <c r="AH973" s="734"/>
      <c r="AI973" s="608"/>
      <c r="AJ973" s="734"/>
      <c r="AK973" s="608"/>
      <c r="AL973" s="734"/>
      <c r="AM973" s="608"/>
      <c r="AN973" s="734"/>
      <c r="AO973" s="611"/>
      <c r="AP973" s="608"/>
      <c r="AQ973" s="734"/>
      <c r="AR973" s="621"/>
      <c r="AS973" s="749" t="e">
        <f t="shared" si="1769"/>
        <v>#DIV/0!</v>
      </c>
      <c r="AT973" s="608"/>
      <c r="AU973" s="749" t="e">
        <f t="shared" si="1794"/>
        <v>#DIV/0!</v>
      </c>
      <c r="AV973" s="608"/>
      <c r="AW973" s="749" t="e">
        <f t="shared" si="1795"/>
        <v>#DIV/0!</v>
      </c>
      <c r="AX973" s="608"/>
      <c r="AY973" s="734"/>
      <c r="AZ973" s="608"/>
      <c r="BA973" s="749" t="e">
        <f t="shared" si="1776"/>
        <v>#DIV/0!</v>
      </c>
      <c r="BB973" s="608"/>
      <c r="BC973" s="608"/>
      <c r="BD973" s="608"/>
      <c r="BE973" s="608"/>
      <c r="BF973" s="608"/>
      <c r="BG973" s="608"/>
      <c r="BH973" s="608"/>
      <c r="BI973" s="608"/>
      <c r="BJ973" s="608"/>
      <c r="BK973" s="608"/>
      <c r="BL973" s="608"/>
      <c r="BM973" s="608"/>
      <c r="BN973" s="608"/>
      <c r="BO973" s="608"/>
      <c r="BP973" s="608"/>
      <c r="BQ973" s="608"/>
      <c r="BR973" s="608"/>
      <c r="BS973" s="723">
        <f>BS974+BS975</f>
        <v>2478.4</v>
      </c>
      <c r="BT973" s="607"/>
      <c r="BU973" s="618">
        <f t="shared" si="1798"/>
        <v>2478.4</v>
      </c>
      <c r="BV973" s="608"/>
      <c r="BW973" s="608"/>
      <c r="BX973" s="608"/>
      <c r="BY973" s="608"/>
      <c r="BZ973" s="607">
        <f>BZ974+BZ975</f>
        <v>2478.4</v>
      </c>
      <c r="CE973" s="749" t="e">
        <f t="shared" si="1797"/>
        <v>#DIV/0!</v>
      </c>
    </row>
    <row r="974" spans="2:83" s="461" customFormat="1" ht="63" hidden="1" customHeight="1" x14ac:dyDescent="0.35">
      <c r="B974" s="419"/>
      <c r="C974" s="608" t="s">
        <v>32</v>
      </c>
      <c r="D974" s="608"/>
      <c r="E974" s="608"/>
      <c r="F974" s="608"/>
      <c r="G974" s="608"/>
      <c r="H974" s="608"/>
      <c r="I974" s="608"/>
      <c r="J974" s="608"/>
      <c r="K974" s="621"/>
      <c r="L974" s="749" t="e">
        <f t="shared" si="1767"/>
        <v>#DIV/0!</v>
      </c>
      <c r="M974" s="608"/>
      <c r="N974" s="734"/>
      <c r="O974" s="608"/>
      <c r="P974" s="734"/>
      <c r="Q974" s="608"/>
      <c r="R974" s="734"/>
      <c r="S974" s="608"/>
      <c r="T974" s="734"/>
      <c r="U974" s="608"/>
      <c r="V974" s="608"/>
      <c r="W974" s="608"/>
      <c r="X974" s="608"/>
      <c r="Y974" s="608"/>
      <c r="Z974" s="608"/>
      <c r="AA974" s="608"/>
      <c r="AB974" s="608"/>
      <c r="AC974" s="608"/>
      <c r="AD974" s="734"/>
      <c r="AE974" s="608"/>
      <c r="AF974" s="749" t="e">
        <f t="shared" si="1768"/>
        <v>#DIV/0!</v>
      </c>
      <c r="AG974" s="608"/>
      <c r="AH974" s="734"/>
      <c r="AI974" s="608"/>
      <c r="AJ974" s="734"/>
      <c r="AK974" s="608"/>
      <c r="AL974" s="734"/>
      <c r="AM974" s="608"/>
      <c r="AN974" s="734"/>
      <c r="AO974" s="611"/>
      <c r="AP974" s="608"/>
      <c r="AQ974" s="734"/>
      <c r="AR974" s="621"/>
      <c r="AS974" s="749" t="e">
        <f t="shared" si="1769"/>
        <v>#DIV/0!</v>
      </c>
      <c r="AT974" s="608"/>
      <c r="AU974" s="749" t="e">
        <f t="shared" si="1794"/>
        <v>#DIV/0!</v>
      </c>
      <c r="AV974" s="608"/>
      <c r="AW974" s="749" t="e">
        <f t="shared" si="1795"/>
        <v>#DIV/0!</v>
      </c>
      <c r="AX974" s="608"/>
      <c r="AY974" s="734"/>
      <c r="AZ974" s="608"/>
      <c r="BA974" s="749" t="e">
        <f t="shared" si="1776"/>
        <v>#DIV/0!</v>
      </c>
      <c r="BB974" s="608"/>
      <c r="BC974" s="608"/>
      <c r="BD974" s="608"/>
      <c r="BE974" s="608"/>
      <c r="BF974" s="608"/>
      <c r="BG974" s="608"/>
      <c r="BH974" s="608"/>
      <c r="BI974" s="608"/>
      <c r="BJ974" s="608"/>
      <c r="BK974" s="608"/>
      <c r="BL974" s="608"/>
      <c r="BM974" s="608"/>
      <c r="BN974" s="608"/>
      <c r="BO974" s="608"/>
      <c r="BP974" s="608"/>
      <c r="BQ974" s="608"/>
      <c r="BR974" s="608"/>
      <c r="BS974" s="726">
        <f>[15]TDSheet!$K$14</f>
        <v>1387.9</v>
      </c>
      <c r="BT974" s="608"/>
      <c r="BU974" s="621">
        <f t="shared" si="1798"/>
        <v>1387.9</v>
      </c>
      <c r="BV974" s="608"/>
      <c r="BW974" s="608"/>
      <c r="BX974" s="608"/>
      <c r="BY974" s="608"/>
      <c r="BZ974" s="608">
        <f>[15]TDSheet!$K$14</f>
        <v>1387.9</v>
      </c>
      <c r="CE974" s="749" t="e">
        <f t="shared" si="1797"/>
        <v>#DIV/0!</v>
      </c>
    </row>
    <row r="975" spans="2:83" s="461" customFormat="1" ht="63" hidden="1" customHeight="1" x14ac:dyDescent="0.35">
      <c r="B975" s="419"/>
      <c r="C975" s="607" t="s">
        <v>293</v>
      </c>
      <c r="D975" s="608"/>
      <c r="E975" s="608"/>
      <c r="F975" s="608"/>
      <c r="G975" s="608"/>
      <c r="H975" s="608"/>
      <c r="I975" s="608"/>
      <c r="J975" s="608"/>
      <c r="K975" s="621"/>
      <c r="L975" s="749" t="e">
        <f t="shared" si="1767"/>
        <v>#DIV/0!</v>
      </c>
      <c r="M975" s="608"/>
      <c r="N975" s="734"/>
      <c r="O975" s="608"/>
      <c r="P975" s="734"/>
      <c r="Q975" s="608"/>
      <c r="R975" s="734"/>
      <c r="S975" s="608"/>
      <c r="T975" s="734"/>
      <c r="U975" s="608"/>
      <c r="V975" s="608"/>
      <c r="W975" s="608"/>
      <c r="X975" s="608"/>
      <c r="Y975" s="608"/>
      <c r="Z975" s="608"/>
      <c r="AA975" s="608"/>
      <c r="AB975" s="608"/>
      <c r="AC975" s="608"/>
      <c r="AD975" s="734"/>
      <c r="AE975" s="608"/>
      <c r="AF975" s="749" t="e">
        <f t="shared" si="1768"/>
        <v>#DIV/0!</v>
      </c>
      <c r="AG975" s="608"/>
      <c r="AH975" s="734"/>
      <c r="AI975" s="608"/>
      <c r="AJ975" s="734"/>
      <c r="AK975" s="608"/>
      <c r="AL975" s="734"/>
      <c r="AM975" s="608"/>
      <c r="AN975" s="734"/>
      <c r="AO975" s="611"/>
      <c r="AP975" s="608"/>
      <c r="AQ975" s="734"/>
      <c r="AR975" s="621"/>
      <c r="AS975" s="749" t="e">
        <f t="shared" si="1769"/>
        <v>#DIV/0!</v>
      </c>
      <c r="AT975" s="608"/>
      <c r="AU975" s="749" t="e">
        <f t="shared" si="1794"/>
        <v>#DIV/0!</v>
      </c>
      <c r="AV975" s="608"/>
      <c r="AW975" s="749" t="e">
        <f t="shared" si="1795"/>
        <v>#DIV/0!</v>
      </c>
      <c r="AX975" s="608"/>
      <c r="AY975" s="734"/>
      <c r="AZ975" s="608"/>
      <c r="BA975" s="749" t="e">
        <f t="shared" si="1776"/>
        <v>#DIV/0!</v>
      </c>
      <c r="BB975" s="608"/>
      <c r="BC975" s="608"/>
      <c r="BD975" s="608"/>
      <c r="BE975" s="608"/>
      <c r="BF975" s="608"/>
      <c r="BG975" s="608"/>
      <c r="BH975" s="608"/>
      <c r="BI975" s="608"/>
      <c r="BJ975" s="608"/>
      <c r="BK975" s="608"/>
      <c r="BL975" s="608"/>
      <c r="BM975" s="608"/>
      <c r="BN975" s="608"/>
      <c r="BO975" s="608"/>
      <c r="BP975" s="608"/>
      <c r="BQ975" s="608"/>
      <c r="BR975" s="608"/>
      <c r="BS975" s="723">
        <v>1090.5</v>
      </c>
      <c r="BT975" s="607"/>
      <c r="BU975" s="618">
        <f t="shared" si="1798"/>
        <v>1090.5</v>
      </c>
      <c r="BV975" s="608"/>
      <c r="BW975" s="608"/>
      <c r="BX975" s="608"/>
      <c r="BY975" s="608"/>
      <c r="BZ975" s="607">
        <v>1090.5</v>
      </c>
      <c r="CE975" s="749" t="e">
        <f t="shared" si="1797"/>
        <v>#DIV/0!</v>
      </c>
    </row>
    <row r="976" spans="2:83" s="461" customFormat="1" ht="158.25" hidden="1" customHeight="1" x14ac:dyDescent="0.35">
      <c r="B976" s="207">
        <v>6</v>
      </c>
      <c r="C976" s="607" t="s">
        <v>494</v>
      </c>
      <c r="D976" s="608"/>
      <c r="E976" s="608"/>
      <c r="F976" s="608"/>
      <c r="G976" s="608"/>
      <c r="H976" s="608"/>
      <c r="I976" s="608"/>
      <c r="J976" s="608"/>
      <c r="K976" s="621"/>
      <c r="L976" s="749" t="e">
        <f t="shared" si="1767"/>
        <v>#DIV/0!</v>
      </c>
      <c r="M976" s="608"/>
      <c r="N976" s="734"/>
      <c r="O976" s="608"/>
      <c r="P976" s="734"/>
      <c r="Q976" s="608"/>
      <c r="R976" s="734"/>
      <c r="S976" s="608"/>
      <c r="T976" s="734"/>
      <c r="U976" s="608"/>
      <c r="V976" s="608"/>
      <c r="W976" s="608"/>
      <c r="X976" s="608"/>
      <c r="Y976" s="608"/>
      <c r="Z976" s="608"/>
      <c r="AA976" s="608"/>
      <c r="AB976" s="608"/>
      <c r="AC976" s="608"/>
      <c r="AD976" s="734"/>
      <c r="AE976" s="608"/>
      <c r="AF976" s="749" t="e">
        <f t="shared" si="1768"/>
        <v>#DIV/0!</v>
      </c>
      <c r="AG976" s="608"/>
      <c r="AH976" s="734"/>
      <c r="AI976" s="608"/>
      <c r="AJ976" s="734"/>
      <c r="AK976" s="608"/>
      <c r="AL976" s="734"/>
      <c r="AM976" s="608"/>
      <c r="AN976" s="734"/>
      <c r="AO976" s="611"/>
      <c r="AP976" s="608"/>
      <c r="AQ976" s="734"/>
      <c r="AR976" s="621"/>
      <c r="AS976" s="749" t="e">
        <f t="shared" si="1769"/>
        <v>#DIV/0!</v>
      </c>
      <c r="AT976" s="608"/>
      <c r="AU976" s="749" t="e">
        <f t="shared" si="1794"/>
        <v>#DIV/0!</v>
      </c>
      <c r="AV976" s="608"/>
      <c r="AW976" s="749" t="e">
        <f t="shared" si="1795"/>
        <v>#DIV/0!</v>
      </c>
      <c r="AX976" s="608"/>
      <c r="AY976" s="734"/>
      <c r="AZ976" s="608"/>
      <c r="BA976" s="749" t="e">
        <f t="shared" si="1776"/>
        <v>#DIV/0!</v>
      </c>
      <c r="BB976" s="608"/>
      <c r="BC976" s="608"/>
      <c r="BD976" s="608"/>
      <c r="BE976" s="608"/>
      <c r="BF976" s="608"/>
      <c r="BG976" s="608"/>
      <c r="BH976" s="608"/>
      <c r="BI976" s="608"/>
      <c r="BJ976" s="608"/>
      <c r="BK976" s="608"/>
      <c r="BL976" s="608"/>
      <c r="BM976" s="608"/>
      <c r="BN976" s="608"/>
      <c r="BO976" s="608"/>
      <c r="BP976" s="608"/>
      <c r="BQ976" s="608"/>
      <c r="BR976" s="608"/>
      <c r="BS976" s="723">
        <f>BS977+BS978</f>
        <v>1253.4000000000001</v>
      </c>
      <c r="BT976" s="607"/>
      <c r="BU976" s="618">
        <f t="shared" si="1798"/>
        <v>1253.4000000000001</v>
      </c>
      <c r="BV976" s="608"/>
      <c r="BW976" s="608"/>
      <c r="BX976" s="608"/>
      <c r="BY976" s="608"/>
      <c r="BZ976" s="607">
        <f>BZ977+BZ978</f>
        <v>1253.4000000000001</v>
      </c>
      <c r="CE976" s="749" t="e">
        <f t="shared" si="1797"/>
        <v>#DIV/0!</v>
      </c>
    </row>
    <row r="977" spans="2:83" s="461" customFormat="1" ht="63" hidden="1" customHeight="1" x14ac:dyDescent="0.35">
      <c r="B977" s="419"/>
      <c r="C977" s="608" t="s">
        <v>32</v>
      </c>
      <c r="D977" s="608"/>
      <c r="E977" s="608"/>
      <c r="F977" s="608"/>
      <c r="G977" s="608"/>
      <c r="H977" s="608"/>
      <c r="I977" s="608"/>
      <c r="J977" s="608"/>
      <c r="K977" s="621"/>
      <c r="L977" s="749" t="e">
        <f t="shared" si="1767"/>
        <v>#DIV/0!</v>
      </c>
      <c r="M977" s="608"/>
      <c r="N977" s="734"/>
      <c r="O977" s="608"/>
      <c r="P977" s="734"/>
      <c r="Q977" s="608"/>
      <c r="R977" s="734"/>
      <c r="S977" s="608"/>
      <c r="T977" s="734"/>
      <c r="U977" s="608"/>
      <c r="V977" s="608"/>
      <c r="W977" s="608"/>
      <c r="X977" s="608"/>
      <c r="Y977" s="608"/>
      <c r="Z977" s="608"/>
      <c r="AA977" s="608"/>
      <c r="AB977" s="608"/>
      <c r="AC977" s="608"/>
      <c r="AD977" s="734"/>
      <c r="AE977" s="608"/>
      <c r="AF977" s="749" t="e">
        <f t="shared" si="1768"/>
        <v>#DIV/0!</v>
      </c>
      <c r="AG977" s="608"/>
      <c r="AH977" s="734"/>
      <c r="AI977" s="608"/>
      <c r="AJ977" s="734"/>
      <c r="AK977" s="608"/>
      <c r="AL977" s="734"/>
      <c r="AM977" s="608"/>
      <c r="AN977" s="734"/>
      <c r="AO977" s="611"/>
      <c r="AP977" s="608"/>
      <c r="AQ977" s="734"/>
      <c r="AR977" s="621"/>
      <c r="AS977" s="749" t="e">
        <f t="shared" si="1769"/>
        <v>#DIV/0!</v>
      </c>
      <c r="AT977" s="608"/>
      <c r="AU977" s="749" t="e">
        <f t="shared" si="1794"/>
        <v>#DIV/0!</v>
      </c>
      <c r="AV977" s="608"/>
      <c r="AW977" s="749" t="e">
        <f t="shared" si="1795"/>
        <v>#DIV/0!</v>
      </c>
      <c r="AX977" s="608"/>
      <c r="AY977" s="734"/>
      <c r="AZ977" s="608"/>
      <c r="BA977" s="749" t="e">
        <f t="shared" si="1776"/>
        <v>#DIV/0!</v>
      </c>
      <c r="BB977" s="608"/>
      <c r="BC977" s="608"/>
      <c r="BD977" s="608"/>
      <c r="BE977" s="608"/>
      <c r="BF977" s="608"/>
      <c r="BG977" s="608"/>
      <c r="BH977" s="608"/>
      <c r="BI977" s="608"/>
      <c r="BJ977" s="608"/>
      <c r="BK977" s="608"/>
      <c r="BL977" s="608"/>
      <c r="BM977" s="608"/>
      <c r="BN977" s="608"/>
      <c r="BO977" s="608"/>
      <c r="BP977" s="608"/>
      <c r="BQ977" s="608"/>
      <c r="BR977" s="608"/>
      <c r="BS977" s="726">
        <f>[15]TDSheet!$K$15</f>
        <v>701.9</v>
      </c>
      <c r="BT977" s="608"/>
      <c r="BU977" s="621">
        <f t="shared" si="1798"/>
        <v>701.9</v>
      </c>
      <c r="BV977" s="608"/>
      <c r="BW977" s="608"/>
      <c r="BX977" s="608"/>
      <c r="BY977" s="608"/>
      <c r="BZ977" s="608">
        <f>[15]TDSheet!$K$15</f>
        <v>701.9</v>
      </c>
      <c r="CE977" s="749" t="e">
        <f t="shared" si="1797"/>
        <v>#DIV/0!</v>
      </c>
    </row>
    <row r="978" spans="2:83" s="461" customFormat="1" ht="63" hidden="1" customHeight="1" x14ac:dyDescent="0.35">
      <c r="B978" s="419"/>
      <c r="C978" s="607" t="s">
        <v>293</v>
      </c>
      <c r="D978" s="608"/>
      <c r="E978" s="608"/>
      <c r="F978" s="608"/>
      <c r="G978" s="608"/>
      <c r="H978" s="608"/>
      <c r="I978" s="608"/>
      <c r="J978" s="608"/>
      <c r="K978" s="621"/>
      <c r="L978" s="749" t="e">
        <f t="shared" si="1767"/>
        <v>#DIV/0!</v>
      </c>
      <c r="M978" s="608"/>
      <c r="N978" s="734"/>
      <c r="O978" s="608"/>
      <c r="P978" s="734"/>
      <c r="Q978" s="608"/>
      <c r="R978" s="734"/>
      <c r="S978" s="608"/>
      <c r="T978" s="734"/>
      <c r="U978" s="608"/>
      <c r="V978" s="608"/>
      <c r="W978" s="608"/>
      <c r="X978" s="608"/>
      <c r="Y978" s="608"/>
      <c r="Z978" s="608"/>
      <c r="AA978" s="608"/>
      <c r="AB978" s="608"/>
      <c r="AC978" s="608"/>
      <c r="AD978" s="734"/>
      <c r="AE978" s="608"/>
      <c r="AF978" s="749" t="e">
        <f t="shared" si="1768"/>
        <v>#DIV/0!</v>
      </c>
      <c r="AG978" s="608"/>
      <c r="AH978" s="734"/>
      <c r="AI978" s="608"/>
      <c r="AJ978" s="734"/>
      <c r="AK978" s="608"/>
      <c r="AL978" s="734"/>
      <c r="AM978" s="608"/>
      <c r="AN978" s="734"/>
      <c r="AO978" s="611"/>
      <c r="AP978" s="608"/>
      <c r="AQ978" s="734"/>
      <c r="AR978" s="621"/>
      <c r="AS978" s="749" t="e">
        <f t="shared" si="1769"/>
        <v>#DIV/0!</v>
      </c>
      <c r="AT978" s="608"/>
      <c r="AU978" s="749" t="e">
        <f t="shared" si="1794"/>
        <v>#DIV/0!</v>
      </c>
      <c r="AV978" s="608"/>
      <c r="AW978" s="749" t="e">
        <f t="shared" si="1795"/>
        <v>#DIV/0!</v>
      </c>
      <c r="AX978" s="608"/>
      <c r="AY978" s="734"/>
      <c r="AZ978" s="608"/>
      <c r="BA978" s="749" t="e">
        <f t="shared" si="1776"/>
        <v>#DIV/0!</v>
      </c>
      <c r="BB978" s="608"/>
      <c r="BC978" s="608"/>
      <c r="BD978" s="608"/>
      <c r="BE978" s="608"/>
      <c r="BF978" s="608"/>
      <c r="BG978" s="608"/>
      <c r="BH978" s="608"/>
      <c r="BI978" s="608"/>
      <c r="BJ978" s="608"/>
      <c r="BK978" s="608"/>
      <c r="BL978" s="608"/>
      <c r="BM978" s="608"/>
      <c r="BN978" s="608"/>
      <c r="BO978" s="608"/>
      <c r="BP978" s="608"/>
      <c r="BQ978" s="608"/>
      <c r="BR978" s="608"/>
      <c r="BS978" s="723">
        <v>551.5</v>
      </c>
      <c r="BT978" s="607"/>
      <c r="BU978" s="618">
        <f t="shared" si="1798"/>
        <v>551.5</v>
      </c>
      <c r="BV978" s="608"/>
      <c r="BW978" s="608"/>
      <c r="BX978" s="608"/>
      <c r="BY978" s="608"/>
      <c r="BZ978" s="607">
        <v>551.5</v>
      </c>
      <c r="CE978" s="749" t="e">
        <f t="shared" si="1797"/>
        <v>#DIV/0!</v>
      </c>
    </row>
    <row r="979" spans="2:83" s="461" customFormat="1" ht="121.5" hidden="1" customHeight="1" x14ac:dyDescent="0.35">
      <c r="B979" s="207">
        <v>7</v>
      </c>
      <c r="C979" s="607" t="s">
        <v>495</v>
      </c>
      <c r="D979" s="608"/>
      <c r="E979" s="608"/>
      <c r="F979" s="608"/>
      <c r="G979" s="608"/>
      <c r="H979" s="608"/>
      <c r="I979" s="608"/>
      <c r="J979" s="608"/>
      <c r="K979" s="621"/>
      <c r="L979" s="749" t="e">
        <f t="shared" si="1767"/>
        <v>#DIV/0!</v>
      </c>
      <c r="M979" s="608"/>
      <c r="N979" s="734"/>
      <c r="O979" s="608"/>
      <c r="P979" s="734"/>
      <c r="Q979" s="608"/>
      <c r="R979" s="734"/>
      <c r="S979" s="608"/>
      <c r="T979" s="734"/>
      <c r="U979" s="608"/>
      <c r="V979" s="608"/>
      <c r="W979" s="608"/>
      <c r="X979" s="608"/>
      <c r="Y979" s="608"/>
      <c r="Z979" s="608"/>
      <c r="AA979" s="608"/>
      <c r="AB979" s="608"/>
      <c r="AC979" s="608"/>
      <c r="AD979" s="734"/>
      <c r="AE979" s="608"/>
      <c r="AF979" s="749" t="e">
        <f t="shared" si="1768"/>
        <v>#DIV/0!</v>
      </c>
      <c r="AG979" s="608"/>
      <c r="AH979" s="734"/>
      <c r="AI979" s="608"/>
      <c r="AJ979" s="734"/>
      <c r="AK979" s="608"/>
      <c r="AL979" s="734"/>
      <c r="AM979" s="608"/>
      <c r="AN979" s="734"/>
      <c r="AO979" s="611"/>
      <c r="AP979" s="608"/>
      <c r="AQ979" s="734"/>
      <c r="AR979" s="621"/>
      <c r="AS979" s="749" t="e">
        <f t="shared" si="1769"/>
        <v>#DIV/0!</v>
      </c>
      <c r="AT979" s="608"/>
      <c r="AU979" s="749" t="e">
        <f t="shared" si="1794"/>
        <v>#DIV/0!</v>
      </c>
      <c r="AV979" s="608"/>
      <c r="AW979" s="749" t="e">
        <f t="shared" si="1795"/>
        <v>#DIV/0!</v>
      </c>
      <c r="AX979" s="608"/>
      <c r="AY979" s="734"/>
      <c r="AZ979" s="608"/>
      <c r="BA979" s="749" t="e">
        <f t="shared" si="1776"/>
        <v>#DIV/0!</v>
      </c>
      <c r="BB979" s="608"/>
      <c r="BC979" s="608"/>
      <c r="BD979" s="608"/>
      <c r="BE979" s="608"/>
      <c r="BF979" s="608"/>
      <c r="BG979" s="608"/>
      <c r="BH979" s="608"/>
      <c r="BI979" s="608"/>
      <c r="BJ979" s="608"/>
      <c r="BK979" s="608"/>
      <c r="BL979" s="608"/>
      <c r="BM979" s="608"/>
      <c r="BN979" s="608"/>
      <c r="BO979" s="608"/>
      <c r="BP979" s="608"/>
      <c r="BQ979" s="608"/>
      <c r="BR979" s="608"/>
      <c r="BS979" s="723">
        <f>BS980+BS981</f>
        <v>4692.1000000000004</v>
      </c>
      <c r="BT979" s="607"/>
      <c r="BU979" s="618">
        <f t="shared" si="1798"/>
        <v>4692.1000000000004</v>
      </c>
      <c r="BV979" s="608"/>
      <c r="BW979" s="608"/>
      <c r="BX979" s="608"/>
      <c r="BY979" s="608"/>
      <c r="BZ979" s="607">
        <f>BZ980+BZ981</f>
        <v>4692.1000000000004</v>
      </c>
      <c r="CE979" s="749" t="e">
        <f t="shared" si="1797"/>
        <v>#DIV/0!</v>
      </c>
    </row>
    <row r="980" spans="2:83" s="461" customFormat="1" ht="60" hidden="1" customHeight="1" x14ac:dyDescent="0.35">
      <c r="B980" s="207"/>
      <c r="C980" s="608" t="s">
        <v>32</v>
      </c>
      <c r="D980" s="608"/>
      <c r="E980" s="608"/>
      <c r="F980" s="608"/>
      <c r="G980" s="608"/>
      <c r="H980" s="608"/>
      <c r="I980" s="608"/>
      <c r="J980" s="608"/>
      <c r="K980" s="621"/>
      <c r="L980" s="749" t="e">
        <f t="shared" si="1767"/>
        <v>#DIV/0!</v>
      </c>
      <c r="M980" s="608"/>
      <c r="N980" s="734"/>
      <c r="O980" s="608"/>
      <c r="P980" s="734"/>
      <c r="Q980" s="608"/>
      <c r="R980" s="734"/>
      <c r="S980" s="608"/>
      <c r="T980" s="734"/>
      <c r="U980" s="608"/>
      <c r="V980" s="608"/>
      <c r="W980" s="608"/>
      <c r="X980" s="608"/>
      <c r="Y980" s="608"/>
      <c r="Z980" s="608"/>
      <c r="AA980" s="608"/>
      <c r="AB980" s="608"/>
      <c r="AC980" s="608"/>
      <c r="AD980" s="734"/>
      <c r="AE980" s="608"/>
      <c r="AF980" s="749" t="e">
        <f t="shared" si="1768"/>
        <v>#DIV/0!</v>
      </c>
      <c r="AG980" s="608"/>
      <c r="AH980" s="734"/>
      <c r="AI980" s="608"/>
      <c r="AJ980" s="734"/>
      <c r="AK980" s="608"/>
      <c r="AL980" s="734"/>
      <c r="AM980" s="608"/>
      <c r="AN980" s="734"/>
      <c r="AO980" s="611"/>
      <c r="AP980" s="608"/>
      <c r="AQ980" s="734"/>
      <c r="AR980" s="621"/>
      <c r="AS980" s="749" t="e">
        <f t="shared" si="1769"/>
        <v>#DIV/0!</v>
      </c>
      <c r="AT980" s="608"/>
      <c r="AU980" s="749" t="e">
        <f t="shared" si="1794"/>
        <v>#DIV/0!</v>
      </c>
      <c r="AV980" s="608"/>
      <c r="AW980" s="749" t="e">
        <f t="shared" si="1795"/>
        <v>#DIV/0!</v>
      </c>
      <c r="AX980" s="608"/>
      <c r="AY980" s="734"/>
      <c r="AZ980" s="608"/>
      <c r="BA980" s="749" t="e">
        <f t="shared" si="1776"/>
        <v>#DIV/0!</v>
      </c>
      <c r="BB980" s="608"/>
      <c r="BC980" s="608"/>
      <c r="BD980" s="608"/>
      <c r="BE980" s="608"/>
      <c r="BF980" s="608"/>
      <c r="BG980" s="608"/>
      <c r="BH980" s="608"/>
      <c r="BI980" s="608"/>
      <c r="BJ980" s="608"/>
      <c r="BK980" s="608"/>
      <c r="BL980" s="608"/>
      <c r="BM980" s="608"/>
      <c r="BN980" s="608"/>
      <c r="BO980" s="608"/>
      <c r="BP980" s="608"/>
      <c r="BQ980" s="608"/>
      <c r="BR980" s="608"/>
      <c r="BS980" s="726">
        <f>[15]TDSheet!$K$16</f>
        <v>2627.6</v>
      </c>
      <c r="BT980" s="608"/>
      <c r="BU980" s="621">
        <f t="shared" si="1798"/>
        <v>2627.6</v>
      </c>
      <c r="BV980" s="608"/>
      <c r="BW980" s="608"/>
      <c r="BX980" s="608"/>
      <c r="BY980" s="608"/>
      <c r="BZ980" s="608">
        <f>[15]TDSheet!$K$16</f>
        <v>2627.6</v>
      </c>
      <c r="CE980" s="749" t="e">
        <f t="shared" si="1797"/>
        <v>#DIV/0!</v>
      </c>
    </row>
    <row r="981" spans="2:83" s="461" customFormat="1" ht="54" hidden="1" customHeight="1" x14ac:dyDescent="0.35">
      <c r="B981" s="207"/>
      <c r="C981" s="607" t="s">
        <v>293</v>
      </c>
      <c r="D981" s="608"/>
      <c r="E981" s="608"/>
      <c r="F981" s="608"/>
      <c r="G981" s="608"/>
      <c r="H981" s="608"/>
      <c r="I981" s="608"/>
      <c r="J981" s="608"/>
      <c r="K981" s="621"/>
      <c r="L981" s="749" t="e">
        <f t="shared" si="1767"/>
        <v>#DIV/0!</v>
      </c>
      <c r="M981" s="608"/>
      <c r="N981" s="734"/>
      <c r="O981" s="608"/>
      <c r="P981" s="734"/>
      <c r="Q981" s="608"/>
      <c r="R981" s="734"/>
      <c r="S981" s="608"/>
      <c r="T981" s="734"/>
      <c r="U981" s="608"/>
      <c r="V981" s="608"/>
      <c r="W981" s="608"/>
      <c r="X981" s="608"/>
      <c r="Y981" s="608"/>
      <c r="Z981" s="608"/>
      <c r="AA981" s="608"/>
      <c r="AB981" s="608"/>
      <c r="AC981" s="608"/>
      <c r="AD981" s="734"/>
      <c r="AE981" s="608"/>
      <c r="AF981" s="749" t="e">
        <f t="shared" si="1768"/>
        <v>#DIV/0!</v>
      </c>
      <c r="AG981" s="608"/>
      <c r="AH981" s="734"/>
      <c r="AI981" s="608"/>
      <c r="AJ981" s="734"/>
      <c r="AK981" s="608"/>
      <c r="AL981" s="734"/>
      <c r="AM981" s="608"/>
      <c r="AN981" s="734"/>
      <c r="AO981" s="611"/>
      <c r="AP981" s="608"/>
      <c r="AQ981" s="734"/>
      <c r="AR981" s="621"/>
      <c r="AS981" s="749" t="e">
        <f t="shared" si="1769"/>
        <v>#DIV/0!</v>
      </c>
      <c r="AT981" s="608"/>
      <c r="AU981" s="749" t="e">
        <f t="shared" si="1794"/>
        <v>#DIV/0!</v>
      </c>
      <c r="AV981" s="608"/>
      <c r="AW981" s="749" t="e">
        <f t="shared" si="1795"/>
        <v>#DIV/0!</v>
      </c>
      <c r="AX981" s="608"/>
      <c r="AY981" s="734"/>
      <c r="AZ981" s="608"/>
      <c r="BA981" s="749" t="e">
        <f t="shared" si="1776"/>
        <v>#DIV/0!</v>
      </c>
      <c r="BB981" s="608"/>
      <c r="BC981" s="608"/>
      <c r="BD981" s="608"/>
      <c r="BE981" s="608"/>
      <c r="BF981" s="608"/>
      <c r="BG981" s="608"/>
      <c r="BH981" s="608"/>
      <c r="BI981" s="608"/>
      <c r="BJ981" s="608"/>
      <c r="BK981" s="608"/>
      <c r="BL981" s="608"/>
      <c r="BM981" s="608"/>
      <c r="BN981" s="608"/>
      <c r="BO981" s="608"/>
      <c r="BP981" s="608"/>
      <c r="BQ981" s="608"/>
      <c r="BR981" s="608"/>
      <c r="BS981" s="723">
        <v>2064.5</v>
      </c>
      <c r="BT981" s="607"/>
      <c r="BU981" s="618">
        <f t="shared" si="1798"/>
        <v>2064.5</v>
      </c>
      <c r="BV981" s="608"/>
      <c r="BW981" s="608"/>
      <c r="BX981" s="608"/>
      <c r="BY981" s="608"/>
      <c r="BZ981" s="607">
        <v>2064.5</v>
      </c>
      <c r="CE981" s="749" t="e">
        <f t="shared" si="1797"/>
        <v>#DIV/0!</v>
      </c>
    </row>
    <row r="982" spans="2:83" s="461" customFormat="1" ht="165.75" hidden="1" customHeight="1" x14ac:dyDescent="0.35">
      <c r="B982" s="207" t="s">
        <v>12</v>
      </c>
      <c r="C982" s="607" t="s">
        <v>496</v>
      </c>
      <c r="D982" s="608"/>
      <c r="E982" s="608"/>
      <c r="F982" s="608"/>
      <c r="G982" s="608"/>
      <c r="H982" s="608"/>
      <c r="I982" s="608"/>
      <c r="J982" s="608"/>
      <c r="K982" s="621"/>
      <c r="L982" s="749" t="e">
        <f t="shared" ref="L982:L994" si="1799">K982/D982</f>
        <v>#DIV/0!</v>
      </c>
      <c r="M982" s="608"/>
      <c r="N982" s="734"/>
      <c r="O982" s="608"/>
      <c r="P982" s="734"/>
      <c r="Q982" s="608"/>
      <c r="R982" s="734"/>
      <c r="S982" s="608"/>
      <c r="T982" s="734"/>
      <c r="U982" s="608"/>
      <c r="V982" s="608"/>
      <c r="W982" s="608"/>
      <c r="X982" s="608"/>
      <c r="Y982" s="608"/>
      <c r="Z982" s="608"/>
      <c r="AA982" s="608"/>
      <c r="AB982" s="608"/>
      <c r="AC982" s="608"/>
      <c r="AD982" s="734"/>
      <c r="AE982" s="608"/>
      <c r="AF982" s="749" t="e">
        <f t="shared" ref="AF982:AF994" si="1800">AE982/D982</f>
        <v>#DIV/0!</v>
      </c>
      <c r="AG982" s="608"/>
      <c r="AH982" s="734"/>
      <c r="AI982" s="608"/>
      <c r="AJ982" s="734"/>
      <c r="AK982" s="608"/>
      <c r="AL982" s="734"/>
      <c r="AM982" s="608"/>
      <c r="AN982" s="734"/>
      <c r="AO982" s="611"/>
      <c r="AP982" s="608"/>
      <c r="AQ982" s="734"/>
      <c r="AR982" s="621"/>
      <c r="AS982" s="749" t="e">
        <f t="shared" ref="AS982:AS994" si="1801">AR982/D982</f>
        <v>#DIV/0!</v>
      </c>
      <c r="AT982" s="608"/>
      <c r="AU982" s="749" t="e">
        <f t="shared" ref="AU982:AU994" si="1802">AT982/E982</f>
        <v>#DIV/0!</v>
      </c>
      <c r="AV982" s="608"/>
      <c r="AW982" s="749" t="e">
        <f t="shared" ref="AW982:AW994" si="1803">AV982/F982</f>
        <v>#DIV/0!</v>
      </c>
      <c r="AX982" s="608"/>
      <c r="AY982" s="734"/>
      <c r="AZ982" s="608"/>
      <c r="BA982" s="749" t="e">
        <f t="shared" ref="BA982:BA994" si="1804">AZ982/H982</f>
        <v>#DIV/0!</v>
      </c>
      <c r="BB982" s="608"/>
      <c r="BC982" s="608"/>
      <c r="BD982" s="608"/>
      <c r="BE982" s="608"/>
      <c r="BF982" s="608"/>
      <c r="BG982" s="608"/>
      <c r="BH982" s="608"/>
      <c r="BI982" s="608"/>
      <c r="BJ982" s="608"/>
      <c r="BK982" s="608"/>
      <c r="BL982" s="608"/>
      <c r="BM982" s="608"/>
      <c r="BN982" s="608"/>
      <c r="BO982" s="608"/>
      <c r="BP982" s="608"/>
      <c r="BQ982" s="608"/>
      <c r="BR982" s="608"/>
      <c r="BS982" s="723">
        <f>BS983+BS984</f>
        <v>10798.599999999999</v>
      </c>
      <c r="BT982" s="607"/>
      <c r="BU982" s="618">
        <f t="shared" si="1798"/>
        <v>10798.599999999999</v>
      </c>
      <c r="BV982" s="608"/>
      <c r="BW982" s="608"/>
      <c r="BX982" s="608"/>
      <c r="BY982" s="608"/>
      <c r="BZ982" s="607">
        <f>BZ983+BZ984</f>
        <v>10798.599999999999</v>
      </c>
      <c r="CE982" s="749" t="e">
        <f t="shared" si="1797"/>
        <v>#DIV/0!</v>
      </c>
    </row>
    <row r="983" spans="2:83" s="461" customFormat="1" ht="62.25" hidden="1" customHeight="1" x14ac:dyDescent="0.35">
      <c r="B983" s="207"/>
      <c r="C983" s="608" t="s">
        <v>32</v>
      </c>
      <c r="D983" s="608"/>
      <c r="E983" s="608"/>
      <c r="F983" s="608"/>
      <c r="G983" s="608"/>
      <c r="H983" s="608"/>
      <c r="I983" s="608"/>
      <c r="J983" s="608"/>
      <c r="K983" s="621"/>
      <c r="L983" s="749" t="e">
        <f t="shared" si="1799"/>
        <v>#DIV/0!</v>
      </c>
      <c r="M983" s="608"/>
      <c r="N983" s="734"/>
      <c r="O983" s="608"/>
      <c r="P983" s="734"/>
      <c r="Q983" s="608"/>
      <c r="R983" s="734"/>
      <c r="S983" s="608"/>
      <c r="T983" s="734"/>
      <c r="U983" s="608"/>
      <c r="V983" s="608"/>
      <c r="W983" s="608"/>
      <c r="X983" s="608"/>
      <c r="Y983" s="608"/>
      <c r="Z983" s="608"/>
      <c r="AA983" s="608"/>
      <c r="AB983" s="608"/>
      <c r="AC983" s="608"/>
      <c r="AD983" s="734"/>
      <c r="AE983" s="608"/>
      <c r="AF983" s="749" t="e">
        <f t="shared" si="1800"/>
        <v>#DIV/0!</v>
      </c>
      <c r="AG983" s="608"/>
      <c r="AH983" s="734"/>
      <c r="AI983" s="608"/>
      <c r="AJ983" s="734"/>
      <c r="AK983" s="608"/>
      <c r="AL983" s="734"/>
      <c r="AM983" s="608"/>
      <c r="AN983" s="734"/>
      <c r="AO983" s="611"/>
      <c r="AP983" s="608"/>
      <c r="AQ983" s="734"/>
      <c r="AR983" s="621"/>
      <c r="AS983" s="749" t="e">
        <f t="shared" si="1801"/>
        <v>#DIV/0!</v>
      </c>
      <c r="AT983" s="608"/>
      <c r="AU983" s="749" t="e">
        <f t="shared" si="1802"/>
        <v>#DIV/0!</v>
      </c>
      <c r="AV983" s="608"/>
      <c r="AW983" s="749" t="e">
        <f t="shared" si="1803"/>
        <v>#DIV/0!</v>
      </c>
      <c r="AX983" s="608"/>
      <c r="AY983" s="734"/>
      <c r="AZ983" s="608"/>
      <c r="BA983" s="749" t="e">
        <f t="shared" si="1804"/>
        <v>#DIV/0!</v>
      </c>
      <c r="BB983" s="608"/>
      <c r="BC983" s="608"/>
      <c r="BD983" s="608"/>
      <c r="BE983" s="608"/>
      <c r="BF983" s="608"/>
      <c r="BG983" s="608"/>
      <c r="BH983" s="608"/>
      <c r="BI983" s="608"/>
      <c r="BJ983" s="608"/>
      <c r="BK983" s="608"/>
      <c r="BL983" s="608"/>
      <c r="BM983" s="608"/>
      <c r="BN983" s="608"/>
      <c r="BO983" s="608"/>
      <c r="BP983" s="608"/>
      <c r="BQ983" s="608"/>
      <c r="BR983" s="608"/>
      <c r="BS983" s="726">
        <f>[15]TDSheet!$K$17</f>
        <v>6047.2</v>
      </c>
      <c r="BT983" s="608"/>
      <c r="BU983" s="621">
        <f t="shared" si="1798"/>
        <v>6047.2</v>
      </c>
      <c r="BV983" s="608"/>
      <c r="BW983" s="608"/>
      <c r="BX983" s="608"/>
      <c r="BY983" s="608"/>
      <c r="BZ983" s="608">
        <f>[15]TDSheet!$K$17</f>
        <v>6047.2</v>
      </c>
      <c r="CE983" s="749" t="e">
        <f t="shared" si="1797"/>
        <v>#DIV/0!</v>
      </c>
    </row>
    <row r="984" spans="2:83" s="461" customFormat="1" ht="48" hidden="1" customHeight="1" x14ac:dyDescent="0.35">
      <c r="B984" s="207"/>
      <c r="C984" s="607" t="s">
        <v>293</v>
      </c>
      <c r="D984" s="608"/>
      <c r="E984" s="608"/>
      <c r="F984" s="608"/>
      <c r="G984" s="608"/>
      <c r="H984" s="608"/>
      <c r="I984" s="608"/>
      <c r="J984" s="608"/>
      <c r="K984" s="621"/>
      <c r="L984" s="749" t="e">
        <f t="shared" si="1799"/>
        <v>#DIV/0!</v>
      </c>
      <c r="M984" s="608"/>
      <c r="N984" s="734"/>
      <c r="O984" s="608"/>
      <c r="P984" s="734"/>
      <c r="Q984" s="608"/>
      <c r="R984" s="734"/>
      <c r="S984" s="608"/>
      <c r="T984" s="734"/>
      <c r="U984" s="608"/>
      <c r="V984" s="608"/>
      <c r="W984" s="608"/>
      <c r="X984" s="608"/>
      <c r="Y984" s="608"/>
      <c r="Z984" s="608"/>
      <c r="AA984" s="608"/>
      <c r="AB984" s="608"/>
      <c r="AC984" s="608"/>
      <c r="AD984" s="734"/>
      <c r="AE984" s="608"/>
      <c r="AF984" s="749" t="e">
        <f t="shared" si="1800"/>
        <v>#DIV/0!</v>
      </c>
      <c r="AG984" s="608"/>
      <c r="AH984" s="734"/>
      <c r="AI984" s="608"/>
      <c r="AJ984" s="734"/>
      <c r="AK984" s="608"/>
      <c r="AL984" s="734"/>
      <c r="AM984" s="608"/>
      <c r="AN984" s="734"/>
      <c r="AO984" s="611"/>
      <c r="AP984" s="608"/>
      <c r="AQ984" s="734"/>
      <c r="AR984" s="621"/>
      <c r="AS984" s="749" t="e">
        <f t="shared" si="1801"/>
        <v>#DIV/0!</v>
      </c>
      <c r="AT984" s="608"/>
      <c r="AU984" s="749" t="e">
        <f t="shared" si="1802"/>
        <v>#DIV/0!</v>
      </c>
      <c r="AV984" s="608"/>
      <c r="AW984" s="749" t="e">
        <f t="shared" si="1803"/>
        <v>#DIV/0!</v>
      </c>
      <c r="AX984" s="608"/>
      <c r="AY984" s="734"/>
      <c r="AZ984" s="608"/>
      <c r="BA984" s="749" t="e">
        <f t="shared" si="1804"/>
        <v>#DIV/0!</v>
      </c>
      <c r="BB984" s="608"/>
      <c r="BC984" s="608"/>
      <c r="BD984" s="608"/>
      <c r="BE984" s="608"/>
      <c r="BF984" s="608"/>
      <c r="BG984" s="608"/>
      <c r="BH984" s="608"/>
      <c r="BI984" s="608"/>
      <c r="BJ984" s="608"/>
      <c r="BK984" s="608"/>
      <c r="BL984" s="608"/>
      <c r="BM984" s="608"/>
      <c r="BN984" s="608"/>
      <c r="BO984" s="608"/>
      <c r="BP984" s="608"/>
      <c r="BQ984" s="608"/>
      <c r="BR984" s="608"/>
      <c r="BS984" s="723">
        <v>4751.3999999999996</v>
      </c>
      <c r="BT984" s="607"/>
      <c r="BU984" s="618">
        <f t="shared" si="1798"/>
        <v>4751.3999999999996</v>
      </c>
      <c r="BV984" s="608"/>
      <c r="BW984" s="608"/>
      <c r="BX984" s="608"/>
      <c r="BY984" s="608"/>
      <c r="BZ984" s="607">
        <v>4751.3999999999996</v>
      </c>
      <c r="CE984" s="749" t="e">
        <f t="shared" si="1797"/>
        <v>#DIV/0!</v>
      </c>
    </row>
    <row r="985" spans="2:83" s="461" customFormat="1" ht="198.75" hidden="1" customHeight="1" x14ac:dyDescent="0.35">
      <c r="B985" s="207" t="s">
        <v>13</v>
      </c>
      <c r="C985" s="607" t="s">
        <v>497</v>
      </c>
      <c r="D985" s="608"/>
      <c r="E985" s="608"/>
      <c r="F985" s="608"/>
      <c r="G985" s="608"/>
      <c r="H985" s="608"/>
      <c r="I985" s="608"/>
      <c r="J985" s="608"/>
      <c r="K985" s="621"/>
      <c r="L985" s="749" t="e">
        <f t="shared" si="1799"/>
        <v>#DIV/0!</v>
      </c>
      <c r="M985" s="608"/>
      <c r="N985" s="734"/>
      <c r="O985" s="608"/>
      <c r="P985" s="734"/>
      <c r="Q985" s="608"/>
      <c r="R985" s="734"/>
      <c r="S985" s="608"/>
      <c r="T985" s="734"/>
      <c r="U985" s="608"/>
      <c r="V985" s="608"/>
      <c r="W985" s="608"/>
      <c r="X985" s="608"/>
      <c r="Y985" s="608"/>
      <c r="Z985" s="608"/>
      <c r="AA985" s="608"/>
      <c r="AB985" s="608"/>
      <c r="AC985" s="608"/>
      <c r="AD985" s="734"/>
      <c r="AE985" s="608"/>
      <c r="AF985" s="749" t="e">
        <f t="shared" si="1800"/>
        <v>#DIV/0!</v>
      </c>
      <c r="AG985" s="608"/>
      <c r="AH985" s="734"/>
      <c r="AI985" s="608"/>
      <c r="AJ985" s="734"/>
      <c r="AK985" s="608"/>
      <c r="AL985" s="734"/>
      <c r="AM985" s="608"/>
      <c r="AN985" s="734"/>
      <c r="AO985" s="611"/>
      <c r="AP985" s="608"/>
      <c r="AQ985" s="734"/>
      <c r="AR985" s="621"/>
      <c r="AS985" s="749" t="e">
        <f t="shared" si="1801"/>
        <v>#DIV/0!</v>
      </c>
      <c r="AT985" s="608"/>
      <c r="AU985" s="749" t="e">
        <f t="shared" si="1802"/>
        <v>#DIV/0!</v>
      </c>
      <c r="AV985" s="608"/>
      <c r="AW985" s="749" t="e">
        <f t="shared" si="1803"/>
        <v>#DIV/0!</v>
      </c>
      <c r="AX985" s="608"/>
      <c r="AY985" s="734"/>
      <c r="AZ985" s="608"/>
      <c r="BA985" s="749" t="e">
        <f t="shared" si="1804"/>
        <v>#DIV/0!</v>
      </c>
      <c r="BB985" s="608"/>
      <c r="BC985" s="608"/>
      <c r="BD985" s="608"/>
      <c r="BE985" s="608"/>
      <c r="BF985" s="608"/>
      <c r="BG985" s="608"/>
      <c r="BH985" s="608"/>
      <c r="BI985" s="608"/>
      <c r="BJ985" s="608"/>
      <c r="BK985" s="608"/>
      <c r="BL985" s="608"/>
      <c r="BM985" s="608"/>
      <c r="BN985" s="608"/>
      <c r="BO985" s="608"/>
      <c r="BP985" s="608"/>
      <c r="BQ985" s="608"/>
      <c r="BR985" s="608"/>
      <c r="BS985" s="723">
        <f>BS986+BS987</f>
        <v>12109.1</v>
      </c>
      <c r="BT985" s="607"/>
      <c r="BU985" s="618">
        <f t="shared" si="1798"/>
        <v>12109.1</v>
      </c>
      <c r="BV985" s="608"/>
      <c r="BW985" s="608"/>
      <c r="BX985" s="608"/>
      <c r="BY985" s="608"/>
      <c r="BZ985" s="607">
        <f>BZ986+BZ987</f>
        <v>12109.1</v>
      </c>
      <c r="CE985" s="749" t="e">
        <f t="shared" si="1797"/>
        <v>#DIV/0!</v>
      </c>
    </row>
    <row r="986" spans="2:83" s="461" customFormat="1" ht="70.5" hidden="1" customHeight="1" x14ac:dyDescent="0.35">
      <c r="B986" s="207"/>
      <c r="C986" s="608" t="s">
        <v>32</v>
      </c>
      <c r="D986" s="608"/>
      <c r="E986" s="608"/>
      <c r="F986" s="608"/>
      <c r="G986" s="608"/>
      <c r="H986" s="608"/>
      <c r="I986" s="608"/>
      <c r="J986" s="608"/>
      <c r="K986" s="621"/>
      <c r="L986" s="749" t="e">
        <f t="shared" si="1799"/>
        <v>#DIV/0!</v>
      </c>
      <c r="M986" s="608"/>
      <c r="N986" s="734"/>
      <c r="O986" s="608"/>
      <c r="P986" s="734"/>
      <c r="Q986" s="608"/>
      <c r="R986" s="734"/>
      <c r="S986" s="608"/>
      <c r="T986" s="734"/>
      <c r="U986" s="608"/>
      <c r="V986" s="608"/>
      <c r="W986" s="608"/>
      <c r="X986" s="608"/>
      <c r="Y986" s="608"/>
      <c r="Z986" s="608"/>
      <c r="AA986" s="608"/>
      <c r="AB986" s="608"/>
      <c r="AC986" s="608"/>
      <c r="AD986" s="734"/>
      <c r="AE986" s="608"/>
      <c r="AF986" s="749" t="e">
        <f t="shared" si="1800"/>
        <v>#DIV/0!</v>
      </c>
      <c r="AG986" s="608"/>
      <c r="AH986" s="734"/>
      <c r="AI986" s="608"/>
      <c r="AJ986" s="734"/>
      <c r="AK986" s="608"/>
      <c r="AL986" s="734"/>
      <c r="AM986" s="608"/>
      <c r="AN986" s="734"/>
      <c r="AO986" s="611"/>
      <c r="AP986" s="608"/>
      <c r="AQ986" s="734"/>
      <c r="AR986" s="621"/>
      <c r="AS986" s="749" t="e">
        <f t="shared" si="1801"/>
        <v>#DIV/0!</v>
      </c>
      <c r="AT986" s="608"/>
      <c r="AU986" s="749" t="e">
        <f t="shared" si="1802"/>
        <v>#DIV/0!</v>
      </c>
      <c r="AV986" s="608"/>
      <c r="AW986" s="749" t="e">
        <f t="shared" si="1803"/>
        <v>#DIV/0!</v>
      </c>
      <c r="AX986" s="608"/>
      <c r="AY986" s="734"/>
      <c r="AZ986" s="608"/>
      <c r="BA986" s="749" t="e">
        <f t="shared" si="1804"/>
        <v>#DIV/0!</v>
      </c>
      <c r="BB986" s="608"/>
      <c r="BC986" s="608"/>
      <c r="BD986" s="608"/>
      <c r="BE986" s="608"/>
      <c r="BF986" s="608"/>
      <c r="BG986" s="608"/>
      <c r="BH986" s="608"/>
      <c r="BI986" s="608"/>
      <c r="BJ986" s="608"/>
      <c r="BK986" s="608"/>
      <c r="BL986" s="608"/>
      <c r="BM986" s="608"/>
      <c r="BN986" s="608"/>
      <c r="BO986" s="608"/>
      <c r="BP986" s="608"/>
      <c r="BQ986" s="608"/>
      <c r="BR986" s="608"/>
      <c r="BS986" s="726">
        <f>[15]TDSheet!$K$18</f>
        <v>6781.1</v>
      </c>
      <c r="BT986" s="608"/>
      <c r="BU986" s="621">
        <f t="shared" si="1798"/>
        <v>6781.1</v>
      </c>
      <c r="BV986" s="608"/>
      <c r="BW986" s="608"/>
      <c r="BX986" s="608"/>
      <c r="BY986" s="608"/>
      <c r="BZ986" s="608">
        <f>[15]TDSheet!$K$18</f>
        <v>6781.1</v>
      </c>
      <c r="CE986" s="749" t="e">
        <f t="shared" si="1797"/>
        <v>#DIV/0!</v>
      </c>
    </row>
    <row r="987" spans="2:83" s="461" customFormat="1" ht="85.5" hidden="1" customHeight="1" x14ac:dyDescent="0.35">
      <c r="B987" s="207"/>
      <c r="C987" s="607" t="s">
        <v>293</v>
      </c>
      <c r="D987" s="608"/>
      <c r="E987" s="608"/>
      <c r="F987" s="608"/>
      <c r="G987" s="608"/>
      <c r="H987" s="608"/>
      <c r="I987" s="608"/>
      <c r="J987" s="608"/>
      <c r="K987" s="621"/>
      <c r="L987" s="749" t="e">
        <f t="shared" si="1799"/>
        <v>#DIV/0!</v>
      </c>
      <c r="M987" s="608"/>
      <c r="N987" s="734"/>
      <c r="O987" s="608"/>
      <c r="P987" s="734"/>
      <c r="Q987" s="608"/>
      <c r="R987" s="734"/>
      <c r="S987" s="608"/>
      <c r="T987" s="734"/>
      <c r="U987" s="608"/>
      <c r="V987" s="608"/>
      <c r="W987" s="608"/>
      <c r="X987" s="608"/>
      <c r="Y987" s="608"/>
      <c r="Z987" s="608"/>
      <c r="AA987" s="608"/>
      <c r="AB987" s="608"/>
      <c r="AC987" s="608"/>
      <c r="AD987" s="734"/>
      <c r="AE987" s="608"/>
      <c r="AF987" s="749" t="e">
        <f t="shared" si="1800"/>
        <v>#DIV/0!</v>
      </c>
      <c r="AG987" s="608"/>
      <c r="AH987" s="734"/>
      <c r="AI987" s="608"/>
      <c r="AJ987" s="734"/>
      <c r="AK987" s="608"/>
      <c r="AL987" s="734"/>
      <c r="AM987" s="608"/>
      <c r="AN987" s="734"/>
      <c r="AO987" s="611"/>
      <c r="AP987" s="608"/>
      <c r="AQ987" s="734"/>
      <c r="AR987" s="621"/>
      <c r="AS987" s="749" t="e">
        <f t="shared" si="1801"/>
        <v>#DIV/0!</v>
      </c>
      <c r="AT987" s="608"/>
      <c r="AU987" s="749" t="e">
        <f t="shared" si="1802"/>
        <v>#DIV/0!</v>
      </c>
      <c r="AV987" s="608"/>
      <c r="AW987" s="749" t="e">
        <f t="shared" si="1803"/>
        <v>#DIV/0!</v>
      </c>
      <c r="AX987" s="608"/>
      <c r="AY987" s="734"/>
      <c r="AZ987" s="608"/>
      <c r="BA987" s="749" t="e">
        <f t="shared" si="1804"/>
        <v>#DIV/0!</v>
      </c>
      <c r="BB987" s="608"/>
      <c r="BC987" s="608"/>
      <c r="BD987" s="608"/>
      <c r="BE987" s="608"/>
      <c r="BF987" s="608"/>
      <c r="BG987" s="608"/>
      <c r="BH987" s="608"/>
      <c r="BI987" s="608"/>
      <c r="BJ987" s="608"/>
      <c r="BK987" s="608"/>
      <c r="BL987" s="608"/>
      <c r="BM987" s="608"/>
      <c r="BN987" s="608"/>
      <c r="BO987" s="608"/>
      <c r="BP987" s="608"/>
      <c r="BQ987" s="608"/>
      <c r="BR987" s="608"/>
      <c r="BS987" s="723">
        <v>5328</v>
      </c>
      <c r="BT987" s="607"/>
      <c r="BU987" s="618">
        <f t="shared" si="1798"/>
        <v>5328</v>
      </c>
      <c r="BV987" s="608"/>
      <c r="BW987" s="608"/>
      <c r="BX987" s="608"/>
      <c r="BY987" s="608"/>
      <c r="BZ987" s="607">
        <v>5328</v>
      </c>
      <c r="CE987" s="749" t="e">
        <f t="shared" si="1797"/>
        <v>#DIV/0!</v>
      </c>
    </row>
    <row r="988" spans="2:83" s="626" customFormat="1" ht="59.25" hidden="1" customHeight="1" x14ac:dyDescent="0.35">
      <c r="B988" s="627" t="s">
        <v>14</v>
      </c>
      <c r="C988" s="615" t="s">
        <v>499</v>
      </c>
      <c r="D988" s="615"/>
      <c r="E988" s="615"/>
      <c r="F988" s="615"/>
      <c r="G988" s="615"/>
      <c r="H988" s="615"/>
      <c r="I988" s="615"/>
      <c r="J988" s="615"/>
      <c r="K988" s="624"/>
      <c r="L988" s="749" t="e">
        <f t="shared" si="1799"/>
        <v>#DIV/0!</v>
      </c>
      <c r="M988" s="615"/>
      <c r="N988" s="734"/>
      <c r="O988" s="615"/>
      <c r="P988" s="734"/>
      <c r="Q988" s="615"/>
      <c r="R988" s="734"/>
      <c r="S988" s="615"/>
      <c r="T988" s="734"/>
      <c r="U988" s="615"/>
      <c r="V988" s="615"/>
      <c r="W988" s="615"/>
      <c r="X988" s="615"/>
      <c r="Y988" s="615"/>
      <c r="Z988" s="615"/>
      <c r="AA988" s="615"/>
      <c r="AB988" s="615"/>
      <c r="AC988" s="615"/>
      <c r="AD988" s="734"/>
      <c r="AE988" s="615"/>
      <c r="AF988" s="749" t="e">
        <f t="shared" si="1800"/>
        <v>#DIV/0!</v>
      </c>
      <c r="AG988" s="615"/>
      <c r="AH988" s="734"/>
      <c r="AI988" s="615"/>
      <c r="AJ988" s="734"/>
      <c r="AK988" s="615"/>
      <c r="AL988" s="734"/>
      <c r="AM988" s="615"/>
      <c r="AN988" s="734"/>
      <c r="AO988" s="628"/>
      <c r="AP988" s="615"/>
      <c r="AQ988" s="734"/>
      <c r="AR988" s="624"/>
      <c r="AS988" s="749" t="e">
        <f t="shared" si="1801"/>
        <v>#DIV/0!</v>
      </c>
      <c r="AT988" s="615"/>
      <c r="AU988" s="749" t="e">
        <f t="shared" si="1802"/>
        <v>#DIV/0!</v>
      </c>
      <c r="AV988" s="615"/>
      <c r="AW988" s="749" t="e">
        <f t="shared" si="1803"/>
        <v>#DIV/0!</v>
      </c>
      <c r="AX988" s="615"/>
      <c r="AY988" s="734"/>
      <c r="AZ988" s="615"/>
      <c r="BA988" s="749" t="e">
        <f t="shared" si="1804"/>
        <v>#DIV/0!</v>
      </c>
      <c r="BB988" s="112">
        <f>BB989+BB990</f>
        <v>0</v>
      </c>
      <c r="BC988" s="615"/>
      <c r="BD988" s="615"/>
      <c r="BE988" s="615"/>
      <c r="BF988" s="615"/>
      <c r="BG988" s="615"/>
      <c r="BH988" s="615"/>
      <c r="BI988" s="615"/>
      <c r="BJ988" s="615"/>
      <c r="BK988" s="615"/>
      <c r="BL988" s="615"/>
      <c r="BM988" s="615"/>
      <c r="BN988" s="615"/>
      <c r="BO988" s="615"/>
      <c r="BP988" s="615"/>
      <c r="BQ988" s="615"/>
      <c r="BR988" s="615"/>
      <c r="BS988" s="729">
        <f>BS989+BS990</f>
        <v>0</v>
      </c>
      <c r="BT988" s="615">
        <f t="shared" ref="BT988" si="1805">BU988</f>
        <v>0</v>
      </c>
      <c r="BU988" s="624">
        <f>BU989+BU990</f>
        <v>0</v>
      </c>
      <c r="BV988" s="615"/>
      <c r="BW988" s="615"/>
      <c r="BX988" s="615"/>
      <c r="BY988" s="615"/>
      <c r="BZ988" s="615">
        <f>BZ989+BZ990</f>
        <v>0</v>
      </c>
      <c r="CE988" s="749" t="e">
        <f t="shared" si="1797"/>
        <v>#DIV/0!</v>
      </c>
    </row>
    <row r="989" spans="2:83" s="461" customFormat="1" ht="59.25" hidden="1" customHeight="1" x14ac:dyDescent="0.35">
      <c r="B989" s="625"/>
      <c r="C989" s="616" t="s">
        <v>32</v>
      </c>
      <c r="D989" s="616"/>
      <c r="E989" s="616"/>
      <c r="F989" s="616"/>
      <c r="G989" s="616"/>
      <c r="H989" s="616"/>
      <c r="I989" s="616"/>
      <c r="J989" s="616"/>
      <c r="K989" s="621"/>
      <c r="L989" s="749" t="e">
        <f t="shared" si="1799"/>
        <v>#DIV/0!</v>
      </c>
      <c r="M989" s="616"/>
      <c r="N989" s="734"/>
      <c r="O989" s="616"/>
      <c r="P989" s="734"/>
      <c r="Q989" s="616"/>
      <c r="R989" s="734"/>
      <c r="S989" s="616"/>
      <c r="T989" s="734"/>
      <c r="U989" s="616"/>
      <c r="V989" s="616"/>
      <c r="W989" s="616"/>
      <c r="X989" s="616"/>
      <c r="Y989" s="616"/>
      <c r="Z989" s="616"/>
      <c r="AA989" s="616"/>
      <c r="AB989" s="616"/>
      <c r="AC989" s="616"/>
      <c r="AD989" s="734"/>
      <c r="AE989" s="616"/>
      <c r="AF989" s="749" t="e">
        <f t="shared" si="1800"/>
        <v>#DIV/0!</v>
      </c>
      <c r="AG989" s="616"/>
      <c r="AH989" s="734"/>
      <c r="AI989" s="616"/>
      <c r="AJ989" s="734"/>
      <c r="AK989" s="616"/>
      <c r="AL989" s="734"/>
      <c r="AM989" s="616"/>
      <c r="AN989" s="734"/>
      <c r="AO989" s="611"/>
      <c r="AP989" s="616"/>
      <c r="AQ989" s="734"/>
      <c r="AR989" s="621"/>
      <c r="AS989" s="749" t="e">
        <f t="shared" si="1801"/>
        <v>#DIV/0!</v>
      </c>
      <c r="AT989" s="616"/>
      <c r="AU989" s="749" t="e">
        <f t="shared" si="1802"/>
        <v>#DIV/0!</v>
      </c>
      <c r="AV989" s="616"/>
      <c r="AW989" s="749" t="e">
        <f t="shared" si="1803"/>
        <v>#DIV/0!</v>
      </c>
      <c r="AX989" s="616"/>
      <c r="AY989" s="734"/>
      <c r="AZ989" s="616"/>
      <c r="BA989" s="749" t="e">
        <f t="shared" si="1804"/>
        <v>#DIV/0!</v>
      </c>
      <c r="BB989" s="616">
        <v>0</v>
      </c>
      <c r="BC989" s="616"/>
      <c r="BD989" s="616"/>
      <c r="BE989" s="616"/>
      <c r="BF989" s="616"/>
      <c r="BG989" s="616"/>
      <c r="BH989" s="616"/>
      <c r="BI989" s="616"/>
      <c r="BJ989" s="616"/>
      <c r="BK989" s="616"/>
      <c r="BL989" s="616"/>
      <c r="BM989" s="616"/>
      <c r="BN989" s="616"/>
      <c r="BO989" s="616"/>
      <c r="BP989" s="616"/>
      <c r="BQ989" s="616"/>
      <c r="BR989" s="616"/>
      <c r="BS989" s="726"/>
      <c r="BT989" s="616">
        <f>BU989</f>
        <v>0</v>
      </c>
      <c r="BU989" s="621">
        <v>0</v>
      </c>
      <c r="BV989" s="616"/>
      <c r="BW989" s="616"/>
      <c r="BX989" s="616"/>
      <c r="BY989" s="616"/>
      <c r="BZ989" s="616"/>
      <c r="CE989" s="749" t="e">
        <f t="shared" si="1797"/>
        <v>#DIV/0!</v>
      </c>
    </row>
    <row r="990" spans="2:83" s="461" customFormat="1" ht="59.25" hidden="1" customHeight="1" x14ac:dyDescent="0.35">
      <c r="B990" s="207"/>
      <c r="C990" s="617" t="s">
        <v>293</v>
      </c>
      <c r="D990" s="616"/>
      <c r="E990" s="616"/>
      <c r="F990" s="616"/>
      <c r="G990" s="616"/>
      <c r="H990" s="616"/>
      <c r="I990" s="616"/>
      <c r="J990" s="616"/>
      <c r="K990" s="621"/>
      <c r="L990" s="749" t="e">
        <f t="shared" si="1799"/>
        <v>#DIV/0!</v>
      </c>
      <c r="M990" s="616"/>
      <c r="N990" s="734"/>
      <c r="O990" s="616"/>
      <c r="P990" s="734"/>
      <c r="Q990" s="616"/>
      <c r="R990" s="734"/>
      <c r="S990" s="616"/>
      <c r="T990" s="734"/>
      <c r="U990" s="616"/>
      <c r="V990" s="616"/>
      <c r="W990" s="616"/>
      <c r="X990" s="616"/>
      <c r="Y990" s="616"/>
      <c r="Z990" s="616"/>
      <c r="AA990" s="616"/>
      <c r="AB990" s="616"/>
      <c r="AC990" s="616"/>
      <c r="AD990" s="734"/>
      <c r="AE990" s="616"/>
      <c r="AF990" s="749" t="e">
        <f t="shared" si="1800"/>
        <v>#DIV/0!</v>
      </c>
      <c r="AG990" s="616"/>
      <c r="AH990" s="734"/>
      <c r="AI990" s="616"/>
      <c r="AJ990" s="734"/>
      <c r="AK990" s="616"/>
      <c r="AL990" s="734"/>
      <c r="AM990" s="616"/>
      <c r="AN990" s="734"/>
      <c r="AO990" s="611"/>
      <c r="AP990" s="616"/>
      <c r="AQ990" s="734"/>
      <c r="AR990" s="621"/>
      <c r="AS990" s="749" t="e">
        <f t="shared" si="1801"/>
        <v>#DIV/0!</v>
      </c>
      <c r="AT990" s="616"/>
      <c r="AU990" s="749" t="e">
        <f t="shared" si="1802"/>
        <v>#DIV/0!</v>
      </c>
      <c r="AV990" s="616"/>
      <c r="AW990" s="749" t="e">
        <f t="shared" si="1803"/>
        <v>#DIV/0!</v>
      </c>
      <c r="AX990" s="616"/>
      <c r="AY990" s="734"/>
      <c r="AZ990" s="616"/>
      <c r="BA990" s="749" t="e">
        <f t="shared" si="1804"/>
        <v>#DIV/0!</v>
      </c>
      <c r="BB990" s="617">
        <v>0</v>
      </c>
      <c r="BC990" s="616"/>
      <c r="BD990" s="616"/>
      <c r="BE990" s="616"/>
      <c r="BF990" s="616"/>
      <c r="BG990" s="616"/>
      <c r="BH990" s="616"/>
      <c r="BI990" s="616"/>
      <c r="BJ990" s="616"/>
      <c r="BK990" s="616"/>
      <c r="BL990" s="616"/>
      <c r="BM990" s="616"/>
      <c r="BN990" s="616"/>
      <c r="BO990" s="616"/>
      <c r="BP990" s="616"/>
      <c r="BQ990" s="616"/>
      <c r="BR990" s="616"/>
      <c r="BS990" s="723"/>
      <c r="BT990" s="617">
        <f>BU990</f>
        <v>0</v>
      </c>
      <c r="BU990" s="618">
        <v>0</v>
      </c>
      <c r="BV990" s="616"/>
      <c r="BW990" s="616"/>
      <c r="BX990" s="616"/>
      <c r="BY990" s="616"/>
      <c r="BZ990" s="617"/>
      <c r="CE990" s="749" t="e">
        <f t="shared" si="1797"/>
        <v>#DIV/0!</v>
      </c>
    </row>
    <row r="991" spans="2:83" s="381" customFormat="1" ht="82.5" hidden="1" customHeight="1" x14ac:dyDescent="0.25">
      <c r="B991" s="971" t="s">
        <v>195</v>
      </c>
      <c r="C991" s="971"/>
      <c r="D991" s="380">
        <f>SUM(E991:I991)</f>
        <v>0</v>
      </c>
      <c r="E991" s="380">
        <f>E992+E993</f>
        <v>0</v>
      </c>
      <c r="F991" s="380"/>
      <c r="G991" s="380">
        <f>G992+G993</f>
        <v>0</v>
      </c>
      <c r="H991" s="380">
        <f t="shared" ref="H991" si="1806">H992+H993</f>
        <v>0</v>
      </c>
      <c r="I991" s="380">
        <f>I992+I993</f>
        <v>0</v>
      </c>
      <c r="J991" s="380">
        <f>K991-D991</f>
        <v>0</v>
      </c>
      <c r="K991" s="380">
        <f>SUM(M991:U991)</f>
        <v>0</v>
      </c>
      <c r="L991" s="749" t="e">
        <f t="shared" si="1799"/>
        <v>#DIV/0!</v>
      </c>
      <c r="M991" s="380">
        <f>M992+M993</f>
        <v>0</v>
      </c>
      <c r="N991" s="752"/>
      <c r="O991" s="380"/>
      <c r="P991" s="752"/>
      <c r="Q991" s="380">
        <f>Q992+Q993</f>
        <v>0</v>
      </c>
      <c r="R991" s="752"/>
      <c r="S991" s="380">
        <f t="shared" ref="S991" si="1807">S992+S993</f>
        <v>0</v>
      </c>
      <c r="T991" s="752"/>
      <c r="U991" s="380">
        <f>U992+U993</f>
        <v>0</v>
      </c>
      <c r="V991" s="380">
        <f>W991+X991+Y991</f>
        <v>0</v>
      </c>
      <c r="W991" s="380">
        <f>W992+W993</f>
        <v>0</v>
      </c>
      <c r="X991" s="380">
        <f t="shared" ref="X991" si="1808">X992+X993</f>
        <v>0</v>
      </c>
      <c r="Y991" s="380">
        <f>Y992+Y993</f>
        <v>0</v>
      </c>
      <c r="Z991" s="380" t="e">
        <f>AA991+AB991+AC991</f>
        <v>#REF!</v>
      </c>
      <c r="AA991" s="380" t="e">
        <f>AA992+AA993</f>
        <v>#REF!</v>
      </c>
      <c r="AB991" s="380">
        <f>H991</f>
        <v>0</v>
      </c>
      <c r="AC991" s="380">
        <f>AC992+AC993</f>
        <v>0</v>
      </c>
      <c r="AD991" s="752"/>
      <c r="AE991" s="380">
        <f>SUM(AG991:AO991)</f>
        <v>0</v>
      </c>
      <c r="AF991" s="749" t="e">
        <f t="shared" si="1800"/>
        <v>#DIV/0!</v>
      </c>
      <c r="AG991" s="380">
        <f>AG992+AG993</f>
        <v>0</v>
      </c>
      <c r="AH991" s="752"/>
      <c r="AI991" s="380"/>
      <c r="AJ991" s="752"/>
      <c r="AK991" s="380">
        <f>AK992+AK993</f>
        <v>0</v>
      </c>
      <c r="AL991" s="752"/>
      <c r="AM991" s="380">
        <f t="shared" ref="AM991" si="1809">AM992+AM993</f>
        <v>0</v>
      </c>
      <c r="AN991" s="752"/>
      <c r="AO991" s="380">
        <f>AO992+AO993</f>
        <v>0</v>
      </c>
      <c r="AP991" s="380">
        <f>AP992+AP993</f>
        <v>0</v>
      </c>
      <c r="AQ991" s="752"/>
      <c r="AR991" s="380" t="e">
        <f>SUM(AT991:BB991)</f>
        <v>#DIV/0!</v>
      </c>
      <c r="AS991" s="749" t="e">
        <f t="shared" si="1801"/>
        <v>#DIV/0!</v>
      </c>
      <c r="AT991" s="380">
        <f>AT992+AT993</f>
        <v>0</v>
      </c>
      <c r="AU991" s="749">
        <v>0</v>
      </c>
      <c r="AV991" s="380"/>
      <c r="AW991" s="749">
        <v>0</v>
      </c>
      <c r="AX991" s="380">
        <f>AX992+AX993</f>
        <v>0</v>
      </c>
      <c r="AY991" s="752"/>
      <c r="AZ991" s="380">
        <f t="shared" ref="AZ991" si="1810">AZ992+AZ993</f>
        <v>0</v>
      </c>
      <c r="BA991" s="749" t="e">
        <f t="shared" si="1804"/>
        <v>#DIV/0!</v>
      </c>
      <c r="BB991" s="380">
        <f>BB992+BB993</f>
        <v>0</v>
      </c>
      <c r="BC991" s="380">
        <f t="shared" si="1756"/>
        <v>0</v>
      </c>
      <c r="BD991" s="380">
        <f t="shared" si="1757"/>
        <v>0</v>
      </c>
      <c r="BE991" s="380">
        <f>SUM(BF991:BI991)</f>
        <v>0</v>
      </c>
      <c r="BF991" s="380">
        <f>BF992+BF993</f>
        <v>0</v>
      </c>
      <c r="BG991" s="380">
        <f>BG992+BG993</f>
        <v>0</v>
      </c>
      <c r="BH991" s="380">
        <f t="shared" ref="BH991" si="1811">BH992+BH993</f>
        <v>0</v>
      </c>
      <c r="BI991" s="380">
        <f>BI992+BI993</f>
        <v>0</v>
      </c>
      <c r="BJ991" s="380">
        <f t="shared" si="1784"/>
        <v>0</v>
      </c>
      <c r="BK991" s="380"/>
      <c r="BL991" s="380"/>
      <c r="BM991" s="380"/>
      <c r="BN991" s="380">
        <f>SUM(BO991:BS991)</f>
        <v>35034</v>
      </c>
      <c r="BO991" s="380">
        <f>BO992+BO993</f>
        <v>0</v>
      </c>
      <c r="BP991" s="380"/>
      <c r="BQ991" s="380">
        <f>BQ992+BQ993</f>
        <v>0</v>
      </c>
      <c r="BR991" s="380">
        <f t="shared" ref="BR991" si="1812">BR992+BR993</f>
        <v>0</v>
      </c>
      <c r="BS991" s="380">
        <f>BS992+BS993</f>
        <v>35034</v>
      </c>
      <c r="BT991" s="380">
        <f>BT992+BT993</f>
        <v>0</v>
      </c>
      <c r="BU991" s="380">
        <f>SUM(BV991:BZ991)</f>
        <v>35034</v>
      </c>
      <c r="BV991" s="380">
        <f>BV992+BV993</f>
        <v>0</v>
      </c>
      <c r="BW991" s="380"/>
      <c r="BX991" s="380">
        <f>BX992+BX993</f>
        <v>0</v>
      </c>
      <c r="BY991" s="380">
        <f t="shared" ref="BY991" si="1813">BY992+BY993</f>
        <v>0</v>
      </c>
      <c r="BZ991" s="380">
        <f>BZ992+BZ993</f>
        <v>35034</v>
      </c>
      <c r="CE991" s="749" t="e">
        <f t="shared" si="1797"/>
        <v>#DIV/0!</v>
      </c>
    </row>
    <row r="992" spans="2:83" s="50" customFormat="1" ht="58.5" hidden="1" customHeight="1" x14ac:dyDescent="0.25">
      <c r="B992" s="135"/>
      <c r="C992" s="114" t="s">
        <v>31</v>
      </c>
      <c r="D992" s="391">
        <f>E992+G992+H992+I992</f>
        <v>0</v>
      </c>
      <c r="E992" s="500">
        <v>0</v>
      </c>
      <c r="F992" s="542"/>
      <c r="G992" s="500">
        <f>G890</f>
        <v>0</v>
      </c>
      <c r="H992" s="500">
        <f>H890</f>
        <v>0</v>
      </c>
      <c r="I992" s="500">
        <f>I890</f>
        <v>0</v>
      </c>
      <c r="J992" s="391">
        <f>K992-D992</f>
        <v>0</v>
      </c>
      <c r="K992" s="618">
        <f>M992+Q992+S992+U992</f>
        <v>0</v>
      </c>
      <c r="L992" s="749" t="e">
        <f t="shared" si="1799"/>
        <v>#DIV/0!</v>
      </c>
      <c r="M992" s="438">
        <f>M890</f>
        <v>0</v>
      </c>
      <c r="N992" s="734"/>
      <c r="O992" s="557"/>
      <c r="P992" s="734"/>
      <c r="Q992" s="438">
        <f>Q890</f>
        <v>0</v>
      </c>
      <c r="R992" s="734"/>
      <c r="S992" s="438">
        <f>S890</f>
        <v>0</v>
      </c>
      <c r="T992" s="734"/>
      <c r="U992" s="438">
        <f>U890</f>
        <v>0</v>
      </c>
      <c r="V992" s="391">
        <f t="shared" ref="V992:AC992" si="1814">V890+V920</f>
        <v>0</v>
      </c>
      <c r="W992" s="477">
        <f t="shared" si="1814"/>
        <v>0</v>
      </c>
      <c r="X992" s="477">
        <f t="shared" si="1814"/>
        <v>0</v>
      </c>
      <c r="Y992" s="477">
        <f t="shared" si="1814"/>
        <v>0</v>
      </c>
      <c r="Z992" s="477" t="e">
        <f t="shared" si="1814"/>
        <v>#REF!</v>
      </c>
      <c r="AA992" s="391" t="e">
        <f t="shared" si="1814"/>
        <v>#REF!</v>
      </c>
      <c r="AB992" s="391">
        <f t="shared" si="1814"/>
        <v>0</v>
      </c>
      <c r="AC992" s="391">
        <f t="shared" si="1814"/>
        <v>0</v>
      </c>
      <c r="AD992" s="734"/>
      <c r="AE992" s="589">
        <f>AG992+AK992+AM992+AO992</f>
        <v>0</v>
      </c>
      <c r="AF992" s="749" t="e">
        <f t="shared" si="1800"/>
        <v>#DIV/0!</v>
      </c>
      <c r="AG992" s="500">
        <f>AG890</f>
        <v>0</v>
      </c>
      <c r="AH992" s="734"/>
      <c r="AI992" s="557"/>
      <c r="AJ992" s="734"/>
      <c r="AK992" s="500">
        <f>AK890</f>
        <v>0</v>
      </c>
      <c r="AL992" s="734"/>
      <c r="AM992" s="500">
        <f>AM890</f>
        <v>0</v>
      </c>
      <c r="AN992" s="734"/>
      <c r="AO992" s="500">
        <f>AO960</f>
        <v>0</v>
      </c>
      <c r="AP992" s="438">
        <f>AP920</f>
        <v>0</v>
      </c>
      <c r="AQ992" s="734"/>
      <c r="AR992" s="618">
        <f>AT992+AX992+AZ992+BB992</f>
        <v>0</v>
      </c>
      <c r="AS992" s="749" t="e">
        <f t="shared" si="1801"/>
        <v>#DIV/0!</v>
      </c>
      <c r="AT992" s="438">
        <f>AT890</f>
        <v>0</v>
      </c>
      <c r="AU992" s="749" t="e">
        <f t="shared" si="1802"/>
        <v>#DIV/0!</v>
      </c>
      <c r="AV992" s="557"/>
      <c r="AW992" s="749" t="e">
        <f t="shared" si="1803"/>
        <v>#DIV/0!</v>
      </c>
      <c r="AX992" s="438">
        <f>AX890</f>
        <v>0</v>
      </c>
      <c r="AY992" s="734"/>
      <c r="AZ992" s="438">
        <f>AZ890</f>
        <v>0</v>
      </c>
      <c r="BA992" s="749" t="e">
        <f t="shared" si="1804"/>
        <v>#DIV/0!</v>
      </c>
      <c r="BB992" s="438">
        <f>BB960</f>
        <v>0</v>
      </c>
      <c r="BC992" s="391">
        <f t="shared" si="1756"/>
        <v>0</v>
      </c>
      <c r="BD992" s="391">
        <f t="shared" si="1757"/>
        <v>0</v>
      </c>
      <c r="BE992" s="450">
        <f>BF992+BG992+BH992+BI992</f>
        <v>0</v>
      </c>
      <c r="BF992" s="391">
        <f>BF890</f>
        <v>0</v>
      </c>
      <c r="BG992" s="391">
        <f>BG890</f>
        <v>0</v>
      </c>
      <c r="BH992" s="391">
        <f>BH890</f>
        <v>0</v>
      </c>
      <c r="BI992" s="391">
        <f>BI923+BI935+BI938+BI941</f>
        <v>0</v>
      </c>
      <c r="BJ992" s="391">
        <f t="shared" si="1784"/>
        <v>0</v>
      </c>
      <c r="BK992" s="391"/>
      <c r="BL992" s="391"/>
      <c r="BM992" s="391"/>
      <c r="BN992" s="488">
        <f>BO992+BQ992+BR992+BS992</f>
        <v>15415</v>
      </c>
      <c r="BO992" s="488">
        <f>BO890</f>
        <v>0</v>
      </c>
      <c r="BP992" s="557"/>
      <c r="BQ992" s="488">
        <f>BQ890</f>
        <v>0</v>
      </c>
      <c r="BR992" s="488">
        <f>BR890</f>
        <v>0</v>
      </c>
      <c r="BS992" s="723">
        <f>BS960</f>
        <v>15415</v>
      </c>
      <c r="BT992" s="438">
        <f>BT920</f>
        <v>0</v>
      </c>
      <c r="BU992" s="651">
        <f>BV992+BX992+BY992+BZ992</f>
        <v>15415</v>
      </c>
      <c r="BV992" s="438">
        <f>BV890</f>
        <v>0</v>
      </c>
      <c r="BW992" s="557"/>
      <c r="BX992" s="438">
        <f>BX890</f>
        <v>0</v>
      </c>
      <c r="BY992" s="438">
        <f>BY890</f>
        <v>0</v>
      </c>
      <c r="BZ992" s="438">
        <f>BZ960</f>
        <v>15415</v>
      </c>
      <c r="CE992" s="749" t="e">
        <f t="shared" si="1797"/>
        <v>#DIV/0!</v>
      </c>
    </row>
    <row r="993" spans="2:83" s="23" customFormat="1" ht="66.75" hidden="1" customHeight="1" x14ac:dyDescent="0.25">
      <c r="B993" s="136"/>
      <c r="C993" s="113" t="s">
        <v>32</v>
      </c>
      <c r="D993" s="103">
        <f t="shared" ref="D993:D994" si="1815">E993+G993+H993+I993</f>
        <v>0</v>
      </c>
      <c r="E993" s="103">
        <f>E889</f>
        <v>0</v>
      </c>
      <c r="F993" s="103"/>
      <c r="G993" s="103">
        <f>G889</f>
        <v>0</v>
      </c>
      <c r="H993" s="103">
        <f>H889</f>
        <v>0</v>
      </c>
      <c r="I993" s="103">
        <f>I889</f>
        <v>0</v>
      </c>
      <c r="J993" s="103">
        <f>J919</f>
        <v>0</v>
      </c>
      <c r="K993" s="103">
        <f t="shared" ref="K993:K994" si="1816">M993+Q993+S993+U993</f>
        <v>0</v>
      </c>
      <c r="L993" s="749" t="e">
        <f t="shared" si="1799"/>
        <v>#DIV/0!</v>
      </c>
      <c r="M993" s="103">
        <f>M889</f>
        <v>0</v>
      </c>
      <c r="N993" s="115"/>
      <c r="O993" s="103"/>
      <c r="P993" s="115"/>
      <c r="Q993" s="103">
        <f>Q889</f>
        <v>0</v>
      </c>
      <c r="R993" s="115"/>
      <c r="S993" s="103">
        <f>S889</f>
        <v>0</v>
      </c>
      <c r="T993" s="115"/>
      <c r="U993" s="103">
        <f>U889</f>
        <v>0</v>
      </c>
      <c r="V993" s="103">
        <f t="shared" ref="V993:AC993" si="1817">V889+V919</f>
        <v>0</v>
      </c>
      <c r="W993" s="103">
        <f t="shared" si="1817"/>
        <v>0</v>
      </c>
      <c r="X993" s="103">
        <f t="shared" si="1817"/>
        <v>0</v>
      </c>
      <c r="Y993" s="103">
        <f t="shared" si="1817"/>
        <v>0</v>
      </c>
      <c r="Z993" s="103">
        <f t="shared" si="1817"/>
        <v>0</v>
      </c>
      <c r="AA993" s="103">
        <f t="shared" si="1817"/>
        <v>0</v>
      </c>
      <c r="AB993" s="103">
        <f t="shared" si="1817"/>
        <v>0</v>
      </c>
      <c r="AC993" s="103">
        <f t="shared" si="1817"/>
        <v>0</v>
      </c>
      <c r="AD993" s="115"/>
      <c r="AE993" s="103">
        <f t="shared" ref="AE993:AE994" si="1818">AG993+AK993+AM993+AO993</f>
        <v>0</v>
      </c>
      <c r="AF993" s="749" t="e">
        <f t="shared" si="1800"/>
        <v>#DIV/0!</v>
      </c>
      <c r="AG993" s="103">
        <f>AG922+AG934+AG937+AG940</f>
        <v>0</v>
      </c>
      <c r="AH993" s="115"/>
      <c r="AI993" s="103"/>
      <c r="AJ993" s="115"/>
      <c r="AK993" s="103">
        <f>AK922+AK934+AK937+AK940</f>
        <v>0</v>
      </c>
      <c r="AL993" s="115"/>
      <c r="AM993" s="498">
        <v>0</v>
      </c>
      <c r="AN993" s="734"/>
      <c r="AO993" s="103">
        <f>AO959</f>
        <v>0</v>
      </c>
      <c r="AP993" s="103">
        <f>AP919</f>
        <v>0</v>
      </c>
      <c r="AQ993" s="115"/>
      <c r="AR993" s="103">
        <f t="shared" ref="AR993:AR994" si="1819">AT993+AX993+AZ993+BB993</f>
        <v>0</v>
      </c>
      <c r="AS993" s="749" t="e">
        <f t="shared" si="1801"/>
        <v>#DIV/0!</v>
      </c>
      <c r="AT993" s="103">
        <f>AT922+AT934+AT937+AT940</f>
        <v>0</v>
      </c>
      <c r="AU993" s="749" t="e">
        <f t="shared" si="1802"/>
        <v>#DIV/0!</v>
      </c>
      <c r="AV993" s="103"/>
      <c r="AW993" s="749" t="e">
        <f t="shared" si="1803"/>
        <v>#DIV/0!</v>
      </c>
      <c r="AX993" s="103">
        <f>AX922+AX934+AX937+AX940</f>
        <v>0</v>
      </c>
      <c r="AY993" s="115"/>
      <c r="AZ993" s="439">
        <v>0</v>
      </c>
      <c r="BA993" s="749" t="e">
        <f t="shared" si="1804"/>
        <v>#DIV/0!</v>
      </c>
      <c r="BB993" s="103">
        <f>BB959</f>
        <v>0</v>
      </c>
      <c r="BC993" s="103">
        <f t="shared" si="1756"/>
        <v>0</v>
      </c>
      <c r="BD993" s="103">
        <f t="shared" si="1757"/>
        <v>0</v>
      </c>
      <c r="BE993" s="103">
        <f t="shared" ref="BE993:BE994" si="1820">BF993+BG993+BH993+BI993</f>
        <v>0</v>
      </c>
      <c r="BF993" s="103">
        <f>BF922+BF934+BF937+BF940</f>
        <v>0</v>
      </c>
      <c r="BG993" s="103">
        <f>BG922+BG934+BG937+BG940</f>
        <v>0</v>
      </c>
      <c r="BH993" s="393">
        <v>0</v>
      </c>
      <c r="BI993" s="103">
        <f>BI922+BI934+BI937+BI940</f>
        <v>0</v>
      </c>
      <c r="BJ993" s="103">
        <f t="shared" si="1784"/>
        <v>0</v>
      </c>
      <c r="BK993" s="103"/>
      <c r="BL993" s="103"/>
      <c r="BM993" s="103"/>
      <c r="BN993" s="103">
        <f t="shared" ref="BN993:BN994" si="1821">BO993+BQ993+BR993+BS993</f>
        <v>19619</v>
      </c>
      <c r="BO993" s="103">
        <f>BO922+BO934+BO937+BO940</f>
        <v>0</v>
      </c>
      <c r="BP993" s="103"/>
      <c r="BQ993" s="103">
        <f>BQ922+BQ934+BQ937+BQ940</f>
        <v>0</v>
      </c>
      <c r="BR993" s="103">
        <f>BR922+BR934+BR937+BR940</f>
        <v>0</v>
      </c>
      <c r="BS993" s="103">
        <f>BS959</f>
        <v>19619</v>
      </c>
      <c r="BT993" s="103">
        <f>BT919</f>
        <v>0</v>
      </c>
      <c r="BU993" s="103">
        <f t="shared" ref="BU993:BU994" si="1822">BV993+BX993+BY993+BZ993</f>
        <v>19619</v>
      </c>
      <c r="BV993" s="103">
        <f>BV922+BV934+BV937+BV940</f>
        <v>0</v>
      </c>
      <c r="BW993" s="103"/>
      <c r="BX993" s="103">
        <f>BX922+BX934+BX937+BX940</f>
        <v>0</v>
      </c>
      <c r="BY993" s="439">
        <f>BJ993</f>
        <v>0</v>
      </c>
      <c r="BZ993" s="103">
        <f>BZ959</f>
        <v>19619</v>
      </c>
      <c r="CE993" s="749" t="e">
        <f t="shared" si="1797"/>
        <v>#DIV/0!</v>
      </c>
    </row>
    <row r="994" spans="2:83" s="71" customFormat="1" ht="63" hidden="1" customHeight="1" x14ac:dyDescent="0.25">
      <c r="B994" s="919" t="s">
        <v>201</v>
      </c>
      <c r="C994" s="919"/>
      <c r="D994" s="119">
        <f t="shared" si="1815"/>
        <v>0</v>
      </c>
      <c r="E994" s="119">
        <f>E904</f>
        <v>0</v>
      </c>
      <c r="F994" s="119"/>
      <c r="G994" s="119">
        <f>G904</f>
        <v>0</v>
      </c>
      <c r="H994" s="119">
        <v>0</v>
      </c>
      <c r="I994" s="119">
        <f>I991</f>
        <v>0</v>
      </c>
      <c r="J994" s="119">
        <f>U994-I994</f>
        <v>0</v>
      </c>
      <c r="K994" s="119">
        <f t="shared" si="1816"/>
        <v>0</v>
      </c>
      <c r="L994" s="749" t="e">
        <f t="shared" si="1799"/>
        <v>#DIV/0!</v>
      </c>
      <c r="M994" s="119">
        <f>M904</f>
        <v>0</v>
      </c>
      <c r="N994" s="115"/>
      <c r="O994" s="119"/>
      <c r="P994" s="115"/>
      <c r="Q994" s="119">
        <f>Q904</f>
        <v>0</v>
      </c>
      <c r="R994" s="115"/>
      <c r="S994" s="119">
        <v>0</v>
      </c>
      <c r="T994" s="115"/>
      <c r="U994" s="119">
        <f>U991</f>
        <v>0</v>
      </c>
      <c r="V994" s="119" t="e">
        <f>W994+X994+Y994</f>
        <v>#REF!</v>
      </c>
      <c r="W994" s="119">
        <v>0</v>
      </c>
      <c r="X994" s="119"/>
      <c r="Y994" s="119" t="e">
        <f>#REF!+#REF!</f>
        <v>#REF!</v>
      </c>
      <c r="Z994" s="119" t="e">
        <f t="shared" si="1781"/>
        <v>#REF!</v>
      </c>
      <c r="AA994" s="119">
        <v>0</v>
      </c>
      <c r="AB994" s="119">
        <v>0</v>
      </c>
      <c r="AC994" s="119" t="e">
        <f>#REF!+#REF!</f>
        <v>#REF!</v>
      </c>
      <c r="AD994" s="115"/>
      <c r="AE994" s="119">
        <f t="shared" si="1818"/>
        <v>0</v>
      </c>
      <c r="AF994" s="749" t="e">
        <f t="shared" si="1800"/>
        <v>#DIV/0!</v>
      </c>
      <c r="AG994" s="119">
        <f>AG904</f>
        <v>0</v>
      </c>
      <c r="AH994" s="115"/>
      <c r="AI994" s="119"/>
      <c r="AJ994" s="115"/>
      <c r="AK994" s="119">
        <f>AK904</f>
        <v>0</v>
      </c>
      <c r="AL994" s="115"/>
      <c r="AM994" s="119">
        <v>0</v>
      </c>
      <c r="AN994" s="115"/>
      <c r="AO994" s="119">
        <f>AO958</f>
        <v>0</v>
      </c>
      <c r="AP994" s="119">
        <f>BB994-AO994</f>
        <v>0</v>
      </c>
      <c r="AQ994" s="115"/>
      <c r="AR994" s="119">
        <f t="shared" si="1819"/>
        <v>0</v>
      </c>
      <c r="AS994" s="749" t="e">
        <f t="shared" si="1801"/>
        <v>#DIV/0!</v>
      </c>
      <c r="AT994" s="119">
        <f>AT904</f>
        <v>0</v>
      </c>
      <c r="AU994" s="749" t="e">
        <f t="shared" si="1802"/>
        <v>#DIV/0!</v>
      </c>
      <c r="AV994" s="119"/>
      <c r="AW994" s="749" t="e">
        <f t="shared" si="1803"/>
        <v>#DIV/0!</v>
      </c>
      <c r="AX994" s="119">
        <f>AX904</f>
        <v>0</v>
      </c>
      <c r="AY994" s="115"/>
      <c r="AZ994" s="119">
        <v>0</v>
      </c>
      <c r="BA994" s="749" t="e">
        <f t="shared" si="1804"/>
        <v>#DIV/0!</v>
      </c>
      <c r="BB994" s="119">
        <f>BB958</f>
        <v>0</v>
      </c>
      <c r="BC994" s="119">
        <f t="shared" si="1756"/>
        <v>0</v>
      </c>
      <c r="BD994" s="119">
        <f t="shared" si="1757"/>
        <v>0</v>
      </c>
      <c r="BE994" s="119">
        <f t="shared" si="1820"/>
        <v>0</v>
      </c>
      <c r="BF994" s="119">
        <f>BF904</f>
        <v>0</v>
      </c>
      <c r="BG994" s="119">
        <f>BG904</f>
        <v>0</v>
      </c>
      <c r="BH994" s="119">
        <v>0</v>
      </c>
      <c r="BI994" s="119">
        <f>BI904</f>
        <v>0</v>
      </c>
      <c r="BJ994" s="119">
        <f t="shared" si="1784"/>
        <v>0</v>
      </c>
      <c r="BK994" s="119"/>
      <c r="BL994" s="119"/>
      <c r="BM994" s="119"/>
      <c r="BN994" s="119">
        <f t="shared" si="1821"/>
        <v>35034</v>
      </c>
      <c r="BO994" s="119">
        <f>BO904</f>
        <v>0</v>
      </c>
      <c r="BP994" s="119"/>
      <c r="BQ994" s="119">
        <f>BQ904</f>
        <v>0</v>
      </c>
      <c r="BR994" s="119">
        <v>0</v>
      </c>
      <c r="BS994" s="119">
        <f>BS958</f>
        <v>35034</v>
      </c>
      <c r="BT994" s="119">
        <v>0</v>
      </c>
      <c r="BU994" s="119">
        <f t="shared" si="1822"/>
        <v>35034</v>
      </c>
      <c r="BV994" s="119">
        <f>BV904</f>
        <v>0</v>
      </c>
      <c r="BW994" s="119"/>
      <c r="BX994" s="119">
        <f>BX904</f>
        <v>0</v>
      </c>
      <c r="BY994" s="119">
        <v>0</v>
      </c>
      <c r="BZ994" s="119">
        <f>BZ958</f>
        <v>35034</v>
      </c>
      <c r="CE994" s="749" t="e">
        <f t="shared" si="1797"/>
        <v>#DIV/0!</v>
      </c>
    </row>
    <row r="995" spans="2:83" s="76" customFormat="1" ht="86.25" hidden="1" customHeight="1" x14ac:dyDescent="0.25">
      <c r="B995" s="160"/>
      <c r="C995" s="161"/>
      <c r="D995" s="162"/>
      <c r="E995" s="62"/>
      <c r="F995" s="62"/>
      <c r="G995" s="62"/>
      <c r="H995" s="62"/>
      <c r="I995" s="62"/>
      <c r="J995" s="162"/>
      <c r="K995" s="636"/>
      <c r="L995" s="636"/>
      <c r="M995" s="62"/>
      <c r="N995" s="41"/>
      <c r="O995" s="62"/>
      <c r="P995" s="41"/>
      <c r="Q995" s="62"/>
      <c r="R995" s="41"/>
      <c r="S995" s="62"/>
      <c r="T995" s="41"/>
      <c r="U995" s="62"/>
      <c r="V995" s="162"/>
      <c r="W995" s="162"/>
      <c r="X995" s="162"/>
      <c r="Y995" s="162"/>
      <c r="Z995" s="482">
        <f t="shared" si="1781"/>
        <v>0</v>
      </c>
      <c r="AA995" s="162"/>
      <c r="AB995" s="162"/>
      <c r="AC995" s="162"/>
      <c r="AD995" s="636"/>
      <c r="AE995" s="531"/>
      <c r="AF995" s="776"/>
      <c r="AG995" s="62"/>
      <c r="AH995" s="41"/>
      <c r="AI995" s="62"/>
      <c r="AJ995" s="41"/>
      <c r="AK995" s="62"/>
      <c r="AL995" s="41"/>
      <c r="AM995" s="62"/>
      <c r="AN995" s="41"/>
      <c r="AO995" s="62"/>
      <c r="AP995" s="162"/>
      <c r="AQ995" s="636"/>
      <c r="AR995" s="162"/>
      <c r="AS995" s="636"/>
      <c r="AT995" s="62"/>
      <c r="AU995" s="41"/>
      <c r="AV995" s="62"/>
      <c r="AW995" s="41"/>
      <c r="AX995" s="62"/>
      <c r="AY995" s="41"/>
      <c r="AZ995" s="62"/>
      <c r="BA995" s="41"/>
      <c r="BB995" s="62"/>
      <c r="BC995" s="162"/>
      <c r="BD995" s="162"/>
      <c r="BE995" s="162"/>
      <c r="BF995" s="62"/>
      <c r="BG995" s="62"/>
      <c r="BH995" s="62"/>
      <c r="BI995" s="62"/>
      <c r="BJ995" s="162"/>
      <c r="BK995" s="162"/>
      <c r="BL995" s="162"/>
      <c r="BM995" s="162"/>
      <c r="BN995" s="162"/>
      <c r="BO995" s="162"/>
      <c r="BP995" s="162"/>
      <c r="BQ995" s="162"/>
      <c r="BR995" s="162"/>
      <c r="BS995" s="162"/>
      <c r="BT995" s="162"/>
      <c r="BU995" s="162"/>
      <c r="BV995" s="62"/>
      <c r="BW995" s="62"/>
      <c r="BX995" s="62"/>
      <c r="BY995" s="62"/>
      <c r="BZ995" s="62"/>
      <c r="CE995" s="749" t="e">
        <f t="shared" si="1797"/>
        <v>#DIV/0!</v>
      </c>
    </row>
    <row r="996" spans="2:83" s="76" customFormat="1" ht="86.25" hidden="1" customHeight="1" x14ac:dyDescent="0.25">
      <c r="B996" s="160"/>
      <c r="C996" s="161"/>
      <c r="D996" s="162"/>
      <c r="E996" s="62"/>
      <c r="F996" s="62"/>
      <c r="G996" s="62"/>
      <c r="H996" s="62"/>
      <c r="I996" s="62"/>
      <c r="J996" s="162"/>
      <c r="K996" s="636"/>
      <c r="L996" s="636"/>
      <c r="M996" s="62"/>
      <c r="N996" s="41"/>
      <c r="O996" s="62"/>
      <c r="P996" s="41"/>
      <c r="Q996" s="62"/>
      <c r="R996" s="41"/>
      <c r="S996" s="62"/>
      <c r="T996" s="41"/>
      <c r="U996" s="62"/>
      <c r="V996" s="162"/>
      <c r="W996" s="162"/>
      <c r="X996" s="162"/>
      <c r="Y996" s="162"/>
      <c r="Z996" s="482">
        <f t="shared" si="1781"/>
        <v>0</v>
      </c>
      <c r="AA996" s="162"/>
      <c r="AB996" s="162"/>
      <c r="AC996" s="162"/>
      <c r="AD996" s="636"/>
      <c r="AE996" s="531"/>
      <c r="AF996" s="776"/>
      <c r="AG996" s="62"/>
      <c r="AH996" s="41"/>
      <c r="AI996" s="62"/>
      <c r="AJ996" s="41"/>
      <c r="AK996" s="62"/>
      <c r="AL996" s="41"/>
      <c r="AM996" s="62"/>
      <c r="AN996" s="41"/>
      <c r="AO996" s="62"/>
      <c r="AP996" s="162"/>
      <c r="AQ996" s="636"/>
      <c r="AR996" s="162"/>
      <c r="AS996" s="636"/>
      <c r="AT996" s="62"/>
      <c r="AU996" s="41"/>
      <c r="AV996" s="62"/>
      <c r="AW996" s="41"/>
      <c r="AX996" s="62"/>
      <c r="AY996" s="41"/>
      <c r="AZ996" s="62"/>
      <c r="BA996" s="41"/>
      <c r="BB996" s="62"/>
      <c r="BC996" s="162"/>
      <c r="BD996" s="162"/>
      <c r="BE996" s="162"/>
      <c r="BF996" s="62"/>
      <c r="BG996" s="62"/>
      <c r="BH996" s="62"/>
      <c r="BI996" s="62"/>
      <c r="BJ996" s="162"/>
      <c r="BK996" s="162"/>
      <c r="BL996" s="162"/>
      <c r="BM996" s="162"/>
      <c r="BN996" s="162"/>
      <c r="BO996" s="162"/>
      <c r="BP996" s="162"/>
      <c r="BQ996" s="162"/>
      <c r="BR996" s="162"/>
      <c r="BS996" s="162"/>
      <c r="BT996" s="162"/>
      <c r="BU996" s="162"/>
      <c r="BV996" s="62"/>
      <c r="BW996" s="62"/>
      <c r="BX996" s="62"/>
      <c r="BY996" s="62"/>
      <c r="BZ996" s="62"/>
      <c r="CE996" s="749" t="e">
        <f t="shared" si="1797"/>
        <v>#DIV/0!</v>
      </c>
    </row>
    <row r="997" spans="2:83" s="76" customFormat="1" ht="53.25" customHeight="1" x14ac:dyDescent="0.25">
      <c r="B997" s="977" t="s">
        <v>551</v>
      </c>
      <c r="C997" s="978"/>
      <c r="D997" s="978"/>
      <c r="E997" s="978"/>
      <c r="F997" s="978"/>
      <c r="G997" s="978"/>
      <c r="H997" s="978"/>
      <c r="I997" s="978"/>
      <c r="J997" s="978"/>
      <c r="K997" s="978"/>
      <c r="L997" s="978"/>
      <c r="M997" s="978"/>
      <c r="N997" s="978"/>
      <c r="O997" s="978"/>
      <c r="P997" s="978"/>
      <c r="Q997" s="978"/>
      <c r="R997" s="978"/>
      <c r="S997" s="978"/>
      <c r="T997" s="978"/>
      <c r="U997" s="978"/>
      <c r="V997" s="978"/>
      <c r="W997" s="978"/>
      <c r="X997" s="978"/>
      <c r="Y997" s="978"/>
      <c r="Z997" s="978"/>
      <c r="AA997" s="978"/>
      <c r="AB997" s="978"/>
      <c r="AC997" s="978"/>
      <c r="AD997" s="978"/>
      <c r="AE997" s="978"/>
      <c r="AF997" s="978"/>
      <c r="AG997" s="978"/>
      <c r="AH997" s="978"/>
      <c r="AI997" s="978"/>
      <c r="AJ997" s="978"/>
      <c r="AK997" s="978"/>
      <c r="AL997" s="978"/>
      <c r="AM997" s="978"/>
      <c r="AN997" s="978"/>
      <c r="AO997" s="978"/>
      <c r="AP997" s="978"/>
      <c r="AQ997" s="978"/>
      <c r="AR997" s="978"/>
      <c r="AS997" s="978"/>
      <c r="AT997" s="978"/>
      <c r="AU997" s="978"/>
      <c r="AV997" s="978"/>
      <c r="AW997" s="978"/>
      <c r="AX997" s="978"/>
      <c r="AY997" s="978"/>
      <c r="AZ997" s="978"/>
      <c r="BA997" s="978"/>
      <c r="BB997" s="978"/>
      <c r="BC997" s="978"/>
      <c r="BD997" s="978"/>
      <c r="BE997" s="978"/>
      <c r="BF997" s="978"/>
      <c r="BG997" s="978"/>
      <c r="BH997" s="978"/>
      <c r="BI997" s="978"/>
      <c r="BJ997" s="978"/>
      <c r="BK997" s="978"/>
      <c r="BL997" s="978"/>
      <c r="BM997" s="978"/>
      <c r="BN997" s="978"/>
      <c r="BO997" s="978"/>
      <c r="BP997" s="978"/>
      <c r="BQ997" s="978"/>
      <c r="BR997" s="978"/>
      <c r="BS997" s="978"/>
      <c r="BT997" s="978"/>
      <c r="BU997" s="978"/>
      <c r="BV997" s="978"/>
      <c r="BW997" s="978"/>
      <c r="BX997" s="978"/>
      <c r="BY997" s="978"/>
      <c r="BZ997" s="978"/>
      <c r="CE997" s="749"/>
    </row>
    <row r="998" spans="2:83" s="76" customFormat="1" ht="48" hidden="1" customHeight="1" x14ac:dyDescent="0.25">
      <c r="B998" s="921" t="s">
        <v>187</v>
      </c>
      <c r="C998" s="921"/>
      <c r="D998" s="921"/>
      <c r="E998" s="921"/>
      <c r="F998" s="921"/>
      <c r="G998" s="921"/>
      <c r="H998" s="921"/>
      <c r="I998" s="921"/>
      <c r="J998" s="921"/>
      <c r="K998" s="921"/>
      <c r="L998" s="921"/>
      <c r="M998" s="921"/>
      <c r="N998" s="921"/>
      <c r="O998" s="921"/>
      <c r="P998" s="921"/>
      <c r="Q998" s="921"/>
      <c r="R998" s="921"/>
      <c r="S998" s="921"/>
      <c r="T998" s="921"/>
      <c r="U998" s="921"/>
      <c r="V998" s="921"/>
      <c r="W998" s="921"/>
      <c r="X998" s="921"/>
      <c r="Y998" s="921"/>
      <c r="Z998" s="921"/>
      <c r="AA998" s="921"/>
      <c r="AB998" s="921"/>
      <c r="AC998" s="921"/>
      <c r="AD998" s="921"/>
      <c r="AE998" s="921"/>
      <c r="AF998" s="921"/>
      <c r="AG998" s="921"/>
      <c r="AH998" s="921"/>
      <c r="AI998" s="921"/>
      <c r="AJ998" s="921"/>
      <c r="AK998" s="921"/>
      <c r="AL998" s="921"/>
      <c r="AM998" s="921"/>
      <c r="AN998" s="921"/>
      <c r="AO998" s="921"/>
      <c r="AP998" s="921"/>
      <c r="AQ998" s="921"/>
      <c r="AR998" s="921"/>
      <c r="AS998" s="921"/>
      <c r="AT998" s="921"/>
      <c r="AU998" s="921"/>
      <c r="AV998" s="921"/>
      <c r="AW998" s="921"/>
      <c r="AX998" s="921"/>
      <c r="AY998" s="921"/>
      <c r="AZ998" s="921"/>
      <c r="BA998" s="921"/>
      <c r="BB998" s="921"/>
      <c r="BC998" s="921"/>
      <c r="BD998" s="921"/>
      <c r="BE998" s="921"/>
      <c r="BF998" s="921"/>
      <c r="BG998" s="921"/>
      <c r="BH998" s="921"/>
      <c r="BI998" s="921"/>
      <c r="BJ998" s="921"/>
      <c r="BK998" s="921"/>
      <c r="BL998" s="921"/>
      <c r="BM998" s="921"/>
      <c r="BN998" s="921"/>
      <c r="BO998" s="921"/>
      <c r="BP998" s="921"/>
      <c r="BQ998" s="921"/>
      <c r="BR998" s="921"/>
      <c r="BS998" s="921"/>
      <c r="BT998" s="75"/>
      <c r="BU998" s="75"/>
      <c r="CE998" s="749" t="e">
        <f t="shared" si="1797"/>
        <v>#DIV/0!</v>
      </c>
    </row>
    <row r="999" spans="2:83" s="76" customFormat="1" ht="48" hidden="1" customHeight="1" x14ac:dyDescent="0.25">
      <c r="B999" s="966" t="s">
        <v>189</v>
      </c>
      <c r="C999" s="967"/>
      <c r="D999" s="967"/>
      <c r="E999" s="967"/>
      <c r="F999" s="967"/>
      <c r="G999" s="967"/>
      <c r="H999" s="967"/>
      <c r="I999" s="967"/>
      <c r="J999" s="967"/>
      <c r="K999" s="967"/>
      <c r="L999" s="967"/>
      <c r="M999" s="967"/>
      <c r="N999" s="967"/>
      <c r="O999" s="967"/>
      <c r="P999" s="967"/>
      <c r="Q999" s="967"/>
      <c r="R999" s="967"/>
      <c r="S999" s="967"/>
      <c r="T999" s="967"/>
      <c r="U999" s="967"/>
      <c r="V999" s="967"/>
      <c r="W999" s="967"/>
      <c r="X999" s="967"/>
      <c r="Y999" s="967"/>
      <c r="Z999" s="967"/>
      <c r="AA999" s="967"/>
      <c r="AB999" s="967"/>
      <c r="AC999" s="967"/>
      <c r="AD999" s="967"/>
      <c r="AE999" s="967"/>
      <c r="AF999" s="967"/>
      <c r="AG999" s="967"/>
      <c r="AH999" s="967"/>
      <c r="AI999" s="967"/>
      <c r="AJ999" s="967"/>
      <c r="AK999" s="967"/>
      <c r="AL999" s="967"/>
      <c r="AM999" s="967"/>
      <c r="AN999" s="967"/>
      <c r="AO999" s="967"/>
      <c r="AP999" s="967"/>
      <c r="AQ999" s="967"/>
      <c r="AR999" s="967"/>
      <c r="AS999" s="967"/>
      <c r="AT999" s="967"/>
      <c r="AU999" s="967"/>
      <c r="AV999" s="967"/>
      <c r="AW999" s="967"/>
      <c r="AX999" s="967"/>
      <c r="AY999" s="967"/>
      <c r="AZ999" s="967"/>
      <c r="BA999" s="967"/>
      <c r="BB999" s="967"/>
      <c r="BC999" s="967"/>
      <c r="BD999" s="967"/>
      <c r="BE999" s="967"/>
      <c r="BF999" s="967"/>
      <c r="BG999" s="967"/>
      <c r="BH999" s="967"/>
      <c r="BI999" s="967"/>
      <c r="BJ999" s="967"/>
      <c r="BK999" s="967"/>
      <c r="BL999" s="967"/>
      <c r="BM999" s="967"/>
      <c r="BN999" s="967"/>
      <c r="BO999" s="967"/>
      <c r="BP999" s="967"/>
      <c r="BQ999" s="967"/>
      <c r="BR999" s="967"/>
      <c r="BS999" s="967"/>
      <c r="BT999" s="75"/>
      <c r="BU999" s="75"/>
      <c r="CE999" s="749" t="e">
        <f t="shared" si="1797"/>
        <v>#DIV/0!</v>
      </c>
    </row>
    <row r="1000" spans="2:83" s="385" customFormat="1" ht="96" hidden="1" customHeight="1" x14ac:dyDescent="0.25">
      <c r="B1000" s="362">
        <v>1</v>
      </c>
      <c r="C1000" s="382" t="s">
        <v>214</v>
      </c>
      <c r="D1000" s="383">
        <f t="shared" ref="D1000:S1000" si="1823">D1001</f>
        <v>0</v>
      </c>
      <c r="E1000" s="383">
        <f t="shared" si="1823"/>
        <v>0</v>
      </c>
      <c r="F1000" s="383"/>
      <c r="G1000" s="383"/>
      <c r="H1000" s="383">
        <f t="shared" si="1823"/>
        <v>0</v>
      </c>
      <c r="I1000" s="383">
        <f t="shared" si="1823"/>
        <v>0</v>
      </c>
      <c r="J1000" s="383">
        <f t="shared" si="1823"/>
        <v>0</v>
      </c>
      <c r="K1000" s="633">
        <f t="shared" si="1823"/>
        <v>0</v>
      </c>
      <c r="L1000" s="633"/>
      <c r="M1000" s="383">
        <f t="shared" si="1823"/>
        <v>0</v>
      </c>
      <c r="N1000" s="758"/>
      <c r="O1000" s="383"/>
      <c r="P1000" s="758"/>
      <c r="Q1000" s="383"/>
      <c r="R1000" s="758"/>
      <c r="S1000" s="383">
        <f t="shared" si="1823"/>
        <v>0</v>
      </c>
      <c r="T1000" s="758"/>
      <c r="U1000" s="383">
        <f t="shared" ref="U1000" si="1824">U1001</f>
        <v>0</v>
      </c>
      <c r="V1000" s="383">
        <f>W1000+X1000+Y1000</f>
        <v>0</v>
      </c>
      <c r="W1000" s="383"/>
      <c r="X1000" s="383"/>
      <c r="Y1000" s="383"/>
      <c r="Z1000" s="383">
        <f>AA1000+AB1000+AC1000</f>
        <v>0</v>
      </c>
      <c r="AA1000" s="383">
        <f t="shared" ref="AA1000:AA1006" si="1825">E1000</f>
        <v>0</v>
      </c>
      <c r="AB1000" s="383">
        <f t="shared" ref="AB1000:AC1006" si="1826">H1000</f>
        <v>0</v>
      </c>
      <c r="AC1000" s="383">
        <f t="shared" si="1826"/>
        <v>0</v>
      </c>
      <c r="AD1000" s="758"/>
      <c r="AE1000" s="532">
        <f t="shared" ref="AE1000:BB1000" si="1827">AE1001</f>
        <v>0</v>
      </c>
      <c r="AF1000" s="773"/>
      <c r="AG1000" s="384">
        <f t="shared" si="1827"/>
        <v>0</v>
      </c>
      <c r="AH1000" s="786"/>
      <c r="AI1000" s="384"/>
      <c r="AJ1000" s="786"/>
      <c r="AK1000" s="384"/>
      <c r="AL1000" s="786"/>
      <c r="AM1000" s="384">
        <f t="shared" si="1827"/>
        <v>0</v>
      </c>
      <c r="AN1000" s="786"/>
      <c r="AO1000" s="384">
        <f t="shared" si="1827"/>
        <v>0</v>
      </c>
      <c r="AP1000" s="383">
        <f>AR1000+AT1000+AX1000</f>
        <v>0</v>
      </c>
      <c r="AQ1000" s="758"/>
      <c r="AR1000" s="468">
        <f t="shared" si="1827"/>
        <v>0</v>
      </c>
      <c r="AS1000" s="633"/>
      <c r="AT1000" s="456">
        <f t="shared" si="1827"/>
        <v>0</v>
      </c>
      <c r="AU1000" s="738"/>
      <c r="AV1000" s="456"/>
      <c r="AW1000" s="738"/>
      <c r="AX1000" s="384"/>
      <c r="AY1000" s="786"/>
      <c r="AZ1000" s="384">
        <f t="shared" si="1827"/>
        <v>0</v>
      </c>
      <c r="BA1000" s="786"/>
      <c r="BB1000" s="384">
        <f t="shared" si="1827"/>
        <v>0</v>
      </c>
      <c r="BC1000" s="384">
        <f>AM1000</f>
        <v>0</v>
      </c>
      <c r="BD1000" s="384">
        <f>AO1000</f>
        <v>0</v>
      </c>
      <c r="BE1000" s="468">
        <f t="shared" ref="BE1000:BI1000" si="1828">BE1001</f>
        <v>0</v>
      </c>
      <c r="BF1000" s="384">
        <f t="shared" si="1828"/>
        <v>0</v>
      </c>
      <c r="BG1000" s="384"/>
      <c r="BH1000" s="384">
        <f t="shared" si="1828"/>
        <v>0</v>
      </c>
      <c r="BI1000" s="384">
        <f t="shared" si="1828"/>
        <v>0</v>
      </c>
      <c r="BJ1000" s="383">
        <f>BK1000+BL1000+BM1000</f>
        <v>0</v>
      </c>
      <c r="BK1000" s="384"/>
      <c r="BL1000" s="384"/>
      <c r="BM1000" s="384"/>
      <c r="BN1000" s="383">
        <f>BO1000+BR1000+BS1000</f>
        <v>0</v>
      </c>
      <c r="BO1000" s="384">
        <f>BF1000</f>
        <v>0</v>
      </c>
      <c r="BP1000" s="384"/>
      <c r="BQ1000" s="384"/>
      <c r="BR1000" s="384">
        <f t="shared" ref="BR1000:BR1006" si="1829">BH1000</f>
        <v>0</v>
      </c>
      <c r="BS1000" s="384">
        <f t="shared" ref="BS1000:BS1006" si="1830">BI1000</f>
        <v>0</v>
      </c>
      <c r="BT1000" s="383"/>
      <c r="BU1000" s="468">
        <f t="shared" ref="BU1000" si="1831">BU1001</f>
        <v>135932</v>
      </c>
      <c r="BV1000" s="384">
        <f t="shared" ref="BV1000:BZ1000" si="1832">BV1001</f>
        <v>0</v>
      </c>
      <c r="BW1000" s="384"/>
      <c r="BX1000" s="384"/>
      <c r="BY1000" s="384">
        <f t="shared" si="1832"/>
        <v>0</v>
      </c>
      <c r="BZ1000" s="384">
        <f t="shared" si="1832"/>
        <v>135932</v>
      </c>
      <c r="CE1000" s="749" t="e">
        <f t="shared" si="1797"/>
        <v>#DIV/0!</v>
      </c>
    </row>
    <row r="1001" spans="2:83" s="154" customFormat="1" ht="86.25" hidden="1" customHeight="1" x14ac:dyDescent="0.3">
      <c r="B1001" s="325" t="s">
        <v>358</v>
      </c>
      <c r="C1001" s="156" t="s">
        <v>216</v>
      </c>
      <c r="D1001" s="277">
        <f>E1001+H1001+I1001</f>
        <v>0</v>
      </c>
      <c r="E1001" s="496">
        <f t="shared" ref="E1001:I1001" si="1833">E1002+E1003</f>
        <v>0</v>
      </c>
      <c r="F1001" s="546"/>
      <c r="G1001" s="496"/>
      <c r="H1001" s="496">
        <f t="shared" si="1833"/>
        <v>0</v>
      </c>
      <c r="I1001" s="496">
        <f t="shared" si="1833"/>
        <v>0</v>
      </c>
      <c r="J1001" s="277">
        <f t="shared" ref="J1001" si="1834">J1002+J1003</f>
        <v>0</v>
      </c>
      <c r="K1001" s="618">
        <f>M1001+S1001+U1001</f>
        <v>0</v>
      </c>
      <c r="L1001" s="734"/>
      <c r="M1001" s="444">
        <f t="shared" ref="M1001" si="1835">M1002+M1003</f>
        <v>0</v>
      </c>
      <c r="N1001" s="734"/>
      <c r="O1001" s="550"/>
      <c r="P1001" s="734"/>
      <c r="Q1001" s="444"/>
      <c r="R1001" s="734"/>
      <c r="S1001" s="444">
        <f t="shared" ref="S1001:U1001" si="1836">S1002+S1003</f>
        <v>0</v>
      </c>
      <c r="T1001" s="734"/>
      <c r="U1001" s="444">
        <f t="shared" si="1836"/>
        <v>0</v>
      </c>
      <c r="V1001" s="155">
        <f t="shared" ref="V1001:V1013" si="1837">W1001+X1001+Y1001</f>
        <v>0</v>
      </c>
      <c r="W1001" s="485"/>
      <c r="X1001" s="485"/>
      <c r="Y1001" s="485"/>
      <c r="Z1001" s="485">
        <f t="shared" ref="Z1001:Z1006" si="1838">AA1001+AB1001+AC1001</f>
        <v>0</v>
      </c>
      <c r="AA1001" s="323">
        <f t="shared" si="1825"/>
        <v>0</v>
      </c>
      <c r="AB1001" s="323">
        <f t="shared" si="1826"/>
        <v>0</v>
      </c>
      <c r="AC1001" s="323">
        <f t="shared" si="1826"/>
        <v>0</v>
      </c>
      <c r="AD1001" s="734"/>
      <c r="AE1001" s="511">
        <f>AG1001+AM1001+AO1001</f>
        <v>0</v>
      </c>
      <c r="AF1001" s="264"/>
      <c r="AG1001" s="169">
        <f t="shared" ref="AG1001:AO1001" si="1839">AG1002+AG1003</f>
        <v>0</v>
      </c>
      <c r="AH1001" s="167"/>
      <c r="AI1001" s="169"/>
      <c r="AJ1001" s="167"/>
      <c r="AK1001" s="169"/>
      <c r="AL1001" s="167"/>
      <c r="AM1001" s="169">
        <f t="shared" si="1839"/>
        <v>0</v>
      </c>
      <c r="AN1001" s="167"/>
      <c r="AO1001" s="169">
        <f t="shared" si="1839"/>
        <v>0</v>
      </c>
      <c r="AP1001" s="309">
        <f t="shared" ref="AP1001:AP1006" si="1840">AR1001+AT1001+AX1001</f>
        <v>0</v>
      </c>
      <c r="AQ1001" s="734"/>
      <c r="AR1001" s="624">
        <f>AT1001+AZ1001+BB1001</f>
        <v>0</v>
      </c>
      <c r="AS1001" s="734"/>
      <c r="AT1001" s="169">
        <f t="shared" ref="AT1001" si="1841">AT1002+AT1003</f>
        <v>0</v>
      </c>
      <c r="AU1001" s="167"/>
      <c r="AV1001" s="169"/>
      <c r="AW1001" s="167"/>
      <c r="AX1001" s="169"/>
      <c r="AY1001" s="167"/>
      <c r="AZ1001" s="169">
        <f t="shared" ref="AZ1001:BB1001" si="1842">AZ1002+AZ1003</f>
        <v>0</v>
      </c>
      <c r="BA1001" s="167"/>
      <c r="BB1001" s="169">
        <f t="shared" si="1842"/>
        <v>0</v>
      </c>
      <c r="BC1001" s="169">
        <f t="shared" ref="BC1001:BC1006" si="1843">AM1001</f>
        <v>0</v>
      </c>
      <c r="BD1001" s="169">
        <f t="shared" ref="BD1001:BD1006" si="1844">AO1001</f>
        <v>0</v>
      </c>
      <c r="BE1001" s="453">
        <f>BF1001+BH1001+BI1001</f>
        <v>0</v>
      </c>
      <c r="BF1001" s="169">
        <f t="shared" ref="BF1001:BI1001" si="1845">BF1002+BF1003</f>
        <v>0</v>
      </c>
      <c r="BG1001" s="169"/>
      <c r="BH1001" s="169">
        <f t="shared" si="1845"/>
        <v>0</v>
      </c>
      <c r="BI1001" s="169">
        <f t="shared" si="1845"/>
        <v>0</v>
      </c>
      <c r="BJ1001" s="333">
        <f t="shared" ref="BJ1001:BJ1006" si="1846">BK1001+BL1001+BM1001</f>
        <v>0</v>
      </c>
      <c r="BK1001" s="169"/>
      <c r="BL1001" s="169"/>
      <c r="BM1001" s="169"/>
      <c r="BN1001" s="333">
        <f t="shared" ref="BN1001:BN1013" si="1847">BO1001+BR1001+BS1001</f>
        <v>0</v>
      </c>
      <c r="BO1001" s="169">
        <f t="shared" ref="BO1001:BO1006" si="1848">BF1001</f>
        <v>0</v>
      </c>
      <c r="BP1001" s="169"/>
      <c r="BQ1001" s="169"/>
      <c r="BR1001" s="169">
        <f t="shared" si="1829"/>
        <v>0</v>
      </c>
      <c r="BS1001" s="169">
        <f t="shared" si="1830"/>
        <v>0</v>
      </c>
      <c r="BT1001" s="444"/>
      <c r="BU1001" s="624">
        <f>BV1001+BY1001+BZ1001</f>
        <v>135932</v>
      </c>
      <c r="BV1001" s="169">
        <f t="shared" ref="BV1001" si="1849">BV1002+BV1003</f>
        <v>0</v>
      </c>
      <c r="BW1001" s="169"/>
      <c r="BX1001" s="169"/>
      <c r="BY1001" s="169">
        <f t="shared" ref="BY1001:BZ1001" si="1850">BY1002+BY1003</f>
        <v>0</v>
      </c>
      <c r="BZ1001" s="169">
        <f t="shared" si="1850"/>
        <v>135932</v>
      </c>
      <c r="CE1001" s="749" t="e">
        <f t="shared" si="1797"/>
        <v>#DIV/0!</v>
      </c>
    </row>
    <row r="1002" spans="2:83" s="50" customFormat="1" ht="45.75" hidden="1" customHeight="1" x14ac:dyDescent="0.25">
      <c r="B1002" s="135"/>
      <c r="C1002" s="114" t="s">
        <v>31</v>
      </c>
      <c r="D1002" s="276">
        <v>0</v>
      </c>
      <c r="E1002" s="500">
        <f t="shared" ref="E1002:I1002" si="1851">E1005+E1008</f>
        <v>0</v>
      </c>
      <c r="F1002" s="542"/>
      <c r="G1002" s="500"/>
      <c r="H1002" s="500">
        <f t="shared" si="1851"/>
        <v>0</v>
      </c>
      <c r="I1002" s="500">
        <f t="shared" si="1851"/>
        <v>0</v>
      </c>
      <c r="J1002" s="276">
        <f>J1005+J1008</f>
        <v>0</v>
      </c>
      <c r="K1002" s="618">
        <v>0</v>
      </c>
      <c r="L1002" s="734"/>
      <c r="M1002" s="438">
        <f t="shared" ref="M1002" si="1852">M1005+M1008</f>
        <v>0</v>
      </c>
      <c r="N1002" s="734"/>
      <c r="O1002" s="557"/>
      <c r="P1002" s="734"/>
      <c r="Q1002" s="438"/>
      <c r="R1002" s="734"/>
      <c r="S1002" s="438">
        <f t="shared" ref="S1002:U1002" si="1853">S1005+S1008</f>
        <v>0</v>
      </c>
      <c r="T1002" s="734"/>
      <c r="U1002" s="438">
        <f t="shared" si="1853"/>
        <v>0</v>
      </c>
      <c r="V1002" s="155">
        <f t="shared" si="1837"/>
        <v>0</v>
      </c>
      <c r="W1002" s="477"/>
      <c r="X1002" s="477"/>
      <c r="Y1002" s="477"/>
      <c r="Z1002" s="477">
        <f t="shared" si="1838"/>
        <v>0</v>
      </c>
      <c r="AA1002" s="322">
        <f t="shared" si="1825"/>
        <v>0</v>
      </c>
      <c r="AB1002" s="322">
        <f t="shared" si="1826"/>
        <v>0</v>
      </c>
      <c r="AC1002" s="322">
        <f t="shared" si="1826"/>
        <v>0</v>
      </c>
      <c r="AD1002" s="734"/>
      <c r="AE1002" s="264">
        <v>0</v>
      </c>
      <c r="AF1002" s="264"/>
      <c r="AG1002" s="167">
        <f t="shared" ref="AG1002:AO1002" si="1854">AG1005+AG1008</f>
        <v>0</v>
      </c>
      <c r="AH1002" s="167"/>
      <c r="AI1002" s="167"/>
      <c r="AJ1002" s="167"/>
      <c r="AK1002" s="167"/>
      <c r="AL1002" s="167"/>
      <c r="AM1002" s="167">
        <f t="shared" si="1854"/>
        <v>0</v>
      </c>
      <c r="AN1002" s="167"/>
      <c r="AO1002" s="167">
        <f t="shared" si="1854"/>
        <v>0</v>
      </c>
      <c r="AP1002" s="308">
        <f t="shared" si="1840"/>
        <v>0</v>
      </c>
      <c r="AQ1002" s="734"/>
      <c r="AR1002" s="618">
        <v>0</v>
      </c>
      <c r="AS1002" s="734"/>
      <c r="AT1002" s="167">
        <f t="shared" ref="AT1002" si="1855">AT1005+AT1008</f>
        <v>0</v>
      </c>
      <c r="AU1002" s="167"/>
      <c r="AV1002" s="167"/>
      <c r="AW1002" s="167"/>
      <c r="AX1002" s="167"/>
      <c r="AY1002" s="167"/>
      <c r="AZ1002" s="167">
        <f t="shared" ref="AZ1002:BB1002" si="1856">AZ1005+AZ1008</f>
        <v>0</v>
      </c>
      <c r="BA1002" s="167"/>
      <c r="BB1002" s="167">
        <f t="shared" si="1856"/>
        <v>0</v>
      </c>
      <c r="BC1002" s="167">
        <f t="shared" si="1843"/>
        <v>0</v>
      </c>
      <c r="BD1002" s="167">
        <f t="shared" si="1844"/>
        <v>0</v>
      </c>
      <c r="BE1002" s="450">
        <v>0</v>
      </c>
      <c r="BF1002" s="167">
        <f t="shared" ref="BF1002:BI1002" si="1857">BF1005+BF1008</f>
        <v>0</v>
      </c>
      <c r="BG1002" s="167"/>
      <c r="BH1002" s="167">
        <f t="shared" si="1857"/>
        <v>0</v>
      </c>
      <c r="BI1002" s="167">
        <f t="shared" si="1857"/>
        <v>0</v>
      </c>
      <c r="BJ1002" s="331">
        <f t="shared" si="1846"/>
        <v>0</v>
      </c>
      <c r="BK1002" s="167"/>
      <c r="BL1002" s="167"/>
      <c r="BM1002" s="167"/>
      <c r="BN1002" s="331">
        <f t="shared" si="1847"/>
        <v>0</v>
      </c>
      <c r="BO1002" s="167">
        <f t="shared" si="1848"/>
        <v>0</v>
      </c>
      <c r="BP1002" s="167"/>
      <c r="BQ1002" s="167"/>
      <c r="BR1002" s="167">
        <f t="shared" si="1829"/>
        <v>0</v>
      </c>
      <c r="BS1002" s="167">
        <f t="shared" si="1830"/>
        <v>0</v>
      </c>
      <c r="BT1002" s="438"/>
      <c r="BU1002" s="618">
        <v>0</v>
      </c>
      <c r="BV1002" s="167">
        <f t="shared" ref="BV1002" si="1858">BV1005+BV1008</f>
        <v>0</v>
      </c>
      <c r="BW1002" s="167"/>
      <c r="BX1002" s="167"/>
      <c r="BY1002" s="167">
        <f t="shared" ref="BY1002:BZ1002" si="1859">BY1005+BY1008</f>
        <v>0</v>
      </c>
      <c r="BZ1002" s="167">
        <f t="shared" si="1859"/>
        <v>30830</v>
      </c>
      <c r="CE1002" s="749" t="e">
        <f t="shared" si="1797"/>
        <v>#DIV/0!</v>
      </c>
    </row>
    <row r="1003" spans="2:83" s="23" customFormat="1" ht="46.5" hidden="1" customHeight="1" x14ac:dyDescent="0.25">
      <c r="B1003" s="136"/>
      <c r="C1003" s="113" t="s">
        <v>32</v>
      </c>
      <c r="D1003" s="103">
        <v>0</v>
      </c>
      <c r="E1003" s="103">
        <f t="shared" ref="E1003:I1003" si="1860">E1006+E1009</f>
        <v>0</v>
      </c>
      <c r="F1003" s="103"/>
      <c r="G1003" s="103"/>
      <c r="H1003" s="103">
        <f t="shared" si="1860"/>
        <v>0</v>
      </c>
      <c r="I1003" s="103">
        <f t="shared" si="1860"/>
        <v>0</v>
      </c>
      <c r="J1003" s="103">
        <f t="shared" ref="J1003" si="1861">J1006+J1009</f>
        <v>0</v>
      </c>
      <c r="K1003" s="115">
        <v>0</v>
      </c>
      <c r="L1003" s="115"/>
      <c r="M1003" s="103">
        <f t="shared" ref="M1003" si="1862">M1006+M1009</f>
        <v>0</v>
      </c>
      <c r="N1003" s="115"/>
      <c r="O1003" s="103"/>
      <c r="P1003" s="115"/>
      <c r="Q1003" s="103"/>
      <c r="R1003" s="115"/>
      <c r="S1003" s="103">
        <f t="shared" ref="S1003:U1003" si="1863">S1006+S1009</f>
        <v>0</v>
      </c>
      <c r="T1003" s="115"/>
      <c r="U1003" s="103">
        <f t="shared" si="1863"/>
        <v>0</v>
      </c>
      <c r="V1003" s="155">
        <f t="shared" si="1837"/>
        <v>0</v>
      </c>
      <c r="W1003" s="103"/>
      <c r="X1003" s="103"/>
      <c r="Y1003" s="103"/>
      <c r="Z1003" s="103">
        <f t="shared" si="1838"/>
        <v>0</v>
      </c>
      <c r="AA1003" s="103">
        <f t="shared" si="1825"/>
        <v>0</v>
      </c>
      <c r="AB1003" s="103">
        <f t="shared" si="1826"/>
        <v>0</v>
      </c>
      <c r="AC1003" s="103">
        <f t="shared" si="1826"/>
        <v>0</v>
      </c>
      <c r="AD1003" s="115"/>
      <c r="AE1003" s="508">
        <v>0</v>
      </c>
      <c r="AF1003" s="510"/>
      <c r="AG1003" s="168">
        <f t="shared" ref="AG1003:AO1003" si="1864">AG1006+AG1009</f>
        <v>0</v>
      </c>
      <c r="AH1003" s="736"/>
      <c r="AI1003" s="168"/>
      <c r="AJ1003" s="736"/>
      <c r="AK1003" s="168"/>
      <c r="AL1003" s="736"/>
      <c r="AM1003" s="168">
        <f t="shared" si="1864"/>
        <v>0</v>
      </c>
      <c r="AN1003" s="736"/>
      <c r="AO1003" s="168">
        <f t="shared" si="1864"/>
        <v>0</v>
      </c>
      <c r="AP1003" s="103">
        <f t="shared" si="1840"/>
        <v>0</v>
      </c>
      <c r="AQ1003" s="115"/>
      <c r="AR1003" s="103">
        <v>0</v>
      </c>
      <c r="AS1003" s="115"/>
      <c r="AT1003" s="168">
        <f t="shared" ref="AT1003" si="1865">AT1006+AT1009</f>
        <v>0</v>
      </c>
      <c r="AU1003" s="736"/>
      <c r="AV1003" s="168"/>
      <c r="AW1003" s="736"/>
      <c r="AX1003" s="168"/>
      <c r="AY1003" s="736"/>
      <c r="AZ1003" s="168">
        <f t="shared" ref="AZ1003:BB1003" si="1866">AZ1006+AZ1009</f>
        <v>0</v>
      </c>
      <c r="BA1003" s="736"/>
      <c r="BB1003" s="168">
        <f t="shared" si="1866"/>
        <v>0</v>
      </c>
      <c r="BC1003" s="168">
        <f t="shared" si="1843"/>
        <v>0</v>
      </c>
      <c r="BD1003" s="168">
        <f t="shared" si="1844"/>
        <v>0</v>
      </c>
      <c r="BE1003" s="103">
        <v>0</v>
      </c>
      <c r="BF1003" s="168">
        <f t="shared" ref="BF1003:BI1003" si="1867">BF1006+BF1009</f>
        <v>0</v>
      </c>
      <c r="BG1003" s="168"/>
      <c r="BH1003" s="168">
        <f t="shared" si="1867"/>
        <v>0</v>
      </c>
      <c r="BI1003" s="168">
        <f t="shared" si="1867"/>
        <v>0</v>
      </c>
      <c r="BJ1003" s="103">
        <f t="shared" si="1846"/>
        <v>0</v>
      </c>
      <c r="BK1003" s="168"/>
      <c r="BL1003" s="168"/>
      <c r="BM1003" s="168"/>
      <c r="BN1003" s="103">
        <f t="shared" si="1847"/>
        <v>0</v>
      </c>
      <c r="BO1003" s="168">
        <f t="shared" si="1848"/>
        <v>0</v>
      </c>
      <c r="BP1003" s="168"/>
      <c r="BQ1003" s="168"/>
      <c r="BR1003" s="168">
        <f t="shared" si="1829"/>
        <v>0</v>
      </c>
      <c r="BS1003" s="168">
        <f t="shared" si="1830"/>
        <v>0</v>
      </c>
      <c r="BT1003" s="103"/>
      <c r="BU1003" s="103">
        <v>0</v>
      </c>
      <c r="BV1003" s="168">
        <f t="shared" ref="BV1003" si="1868">BV1006+BV1009</f>
        <v>0</v>
      </c>
      <c r="BW1003" s="168"/>
      <c r="BX1003" s="168"/>
      <c r="BY1003" s="168">
        <f t="shared" ref="BY1003:BZ1003" si="1869">BY1006+BY1009</f>
        <v>0</v>
      </c>
      <c r="BZ1003" s="168">
        <f t="shared" si="1869"/>
        <v>105102</v>
      </c>
      <c r="CE1003" s="749" t="e">
        <f t="shared" si="1797"/>
        <v>#DIV/0!</v>
      </c>
    </row>
    <row r="1004" spans="2:83" s="76" customFormat="1" ht="172.5" hidden="1" customHeight="1" x14ac:dyDescent="0.25">
      <c r="B1004" s="157" t="s">
        <v>34</v>
      </c>
      <c r="C1004" s="158" t="s">
        <v>215</v>
      </c>
      <c r="D1004" s="276">
        <f t="shared" ref="D1004:D1009" si="1870">E1004</f>
        <v>0</v>
      </c>
      <c r="E1004" s="500">
        <f>E1005+E1006</f>
        <v>0</v>
      </c>
      <c r="F1004" s="542"/>
      <c r="G1004" s="500"/>
      <c r="H1004" s="159"/>
      <c r="I1004" s="500">
        <f>I1005+I1006</f>
        <v>0</v>
      </c>
      <c r="J1004" s="276">
        <f>J1005+J1006</f>
        <v>0</v>
      </c>
      <c r="K1004" s="618">
        <f t="shared" ref="K1004:K1012" si="1871">M1004</f>
        <v>0</v>
      </c>
      <c r="L1004" s="734"/>
      <c r="M1004" s="438">
        <f>M1005+M1006</f>
        <v>0</v>
      </c>
      <c r="N1004" s="734"/>
      <c r="O1004" s="557"/>
      <c r="P1004" s="734"/>
      <c r="Q1004" s="438"/>
      <c r="R1004" s="734"/>
      <c r="S1004" s="159"/>
      <c r="T1004" s="35"/>
      <c r="U1004" s="438">
        <f>U1005+U1006</f>
        <v>0</v>
      </c>
      <c r="V1004" s="155">
        <f t="shared" si="1837"/>
        <v>0</v>
      </c>
      <c r="W1004" s="477"/>
      <c r="X1004" s="477"/>
      <c r="Y1004" s="477"/>
      <c r="Z1004" s="477">
        <f t="shared" si="1838"/>
        <v>0</v>
      </c>
      <c r="AA1004" s="322">
        <f t="shared" si="1825"/>
        <v>0</v>
      </c>
      <c r="AB1004" s="159">
        <f t="shared" si="1826"/>
        <v>0</v>
      </c>
      <c r="AC1004" s="322">
        <f t="shared" si="1826"/>
        <v>0</v>
      </c>
      <c r="AD1004" s="734"/>
      <c r="AE1004" s="264">
        <f t="shared" ref="AE1004:AE1009" si="1872">AG1004</f>
        <v>0</v>
      </c>
      <c r="AF1004" s="264"/>
      <c r="AG1004" s="167">
        <f>AG1005+AG1006</f>
        <v>0</v>
      </c>
      <c r="AH1004" s="167"/>
      <c r="AI1004" s="167"/>
      <c r="AJ1004" s="167"/>
      <c r="AK1004" s="167"/>
      <c r="AL1004" s="167"/>
      <c r="AM1004" s="253"/>
      <c r="AN1004" s="173"/>
      <c r="AO1004" s="167">
        <f>AO1005+AO1006</f>
        <v>0</v>
      </c>
      <c r="AP1004" s="308">
        <f t="shared" si="1840"/>
        <v>0</v>
      </c>
      <c r="AQ1004" s="734"/>
      <c r="AR1004" s="618">
        <f t="shared" ref="AR1004:AR1012" si="1873">AT1004</f>
        <v>0</v>
      </c>
      <c r="AS1004" s="734"/>
      <c r="AT1004" s="167">
        <f>AT1005+AT1006</f>
        <v>0</v>
      </c>
      <c r="AU1004" s="167"/>
      <c r="AV1004" s="167"/>
      <c r="AW1004" s="167"/>
      <c r="AX1004" s="167"/>
      <c r="AY1004" s="167"/>
      <c r="AZ1004" s="253"/>
      <c r="BA1004" s="173"/>
      <c r="BB1004" s="167">
        <f>BB1005+BB1006</f>
        <v>0</v>
      </c>
      <c r="BC1004" s="253">
        <f t="shared" si="1843"/>
        <v>0</v>
      </c>
      <c r="BD1004" s="167">
        <f t="shared" si="1844"/>
        <v>0</v>
      </c>
      <c r="BE1004" s="450">
        <f t="shared" ref="BE1004:BE1012" si="1874">BF1004</f>
        <v>0</v>
      </c>
      <c r="BF1004" s="167">
        <f>BF1005+BF1006</f>
        <v>0</v>
      </c>
      <c r="BG1004" s="167"/>
      <c r="BH1004" s="253"/>
      <c r="BI1004" s="167">
        <f>BI1005+BI1006</f>
        <v>0</v>
      </c>
      <c r="BJ1004" s="331">
        <f t="shared" si="1846"/>
        <v>0</v>
      </c>
      <c r="BK1004" s="167"/>
      <c r="BL1004" s="253"/>
      <c r="BM1004" s="167"/>
      <c r="BN1004" s="331">
        <f t="shared" si="1847"/>
        <v>0</v>
      </c>
      <c r="BO1004" s="167">
        <f t="shared" si="1848"/>
        <v>0</v>
      </c>
      <c r="BP1004" s="167"/>
      <c r="BQ1004" s="167"/>
      <c r="BR1004" s="253">
        <f t="shared" si="1829"/>
        <v>0</v>
      </c>
      <c r="BS1004" s="167">
        <f t="shared" si="1830"/>
        <v>0</v>
      </c>
      <c r="BT1004" s="438"/>
      <c r="BU1004" s="618">
        <f t="shared" ref="BU1004:BU1012" si="1875">BV1004</f>
        <v>0</v>
      </c>
      <c r="BV1004" s="167">
        <f>BV1005+BV1006</f>
        <v>0</v>
      </c>
      <c r="BW1004" s="167"/>
      <c r="BX1004" s="167"/>
      <c r="BY1004" s="253"/>
      <c r="BZ1004" s="167">
        <f>BZ1005+BZ1006</f>
        <v>50449</v>
      </c>
      <c r="CE1004" s="749" t="e">
        <f t="shared" si="1797"/>
        <v>#DIV/0!</v>
      </c>
    </row>
    <row r="1005" spans="2:83" s="50" customFormat="1" ht="45.75" hidden="1" customHeight="1" x14ac:dyDescent="0.25">
      <c r="B1005" s="135"/>
      <c r="C1005" s="114" t="s">
        <v>31</v>
      </c>
      <c r="D1005" s="107">
        <f t="shared" si="1870"/>
        <v>0</v>
      </c>
      <c r="E1005" s="107">
        <v>0</v>
      </c>
      <c r="F1005" s="107"/>
      <c r="G1005" s="107"/>
      <c r="H1005" s="107">
        <f>H948+H952+H956+H992+H996</f>
        <v>0</v>
      </c>
      <c r="I1005" s="107"/>
      <c r="J1005" s="107">
        <v>0</v>
      </c>
      <c r="K1005" s="107">
        <f t="shared" si="1871"/>
        <v>0</v>
      </c>
      <c r="L1005" s="107"/>
      <c r="M1005" s="107">
        <v>0</v>
      </c>
      <c r="N1005" s="107"/>
      <c r="O1005" s="107"/>
      <c r="P1005" s="107"/>
      <c r="Q1005" s="107"/>
      <c r="R1005" s="107"/>
      <c r="S1005" s="107">
        <f>S948+S952+S956+S992+S996</f>
        <v>0</v>
      </c>
      <c r="T1005" s="107"/>
      <c r="U1005" s="107"/>
      <c r="V1005" s="155">
        <f t="shared" si="1837"/>
        <v>0</v>
      </c>
      <c r="W1005" s="107"/>
      <c r="X1005" s="107"/>
      <c r="Y1005" s="107"/>
      <c r="Z1005" s="107">
        <f t="shared" si="1838"/>
        <v>0</v>
      </c>
      <c r="AA1005" s="107">
        <f t="shared" si="1825"/>
        <v>0</v>
      </c>
      <c r="AB1005" s="107">
        <f t="shared" si="1826"/>
        <v>0</v>
      </c>
      <c r="AC1005" s="107">
        <f t="shared" si="1826"/>
        <v>0</v>
      </c>
      <c r="AD1005" s="107"/>
      <c r="AE1005" s="518">
        <f t="shared" si="1872"/>
        <v>0</v>
      </c>
      <c r="AF1005" s="518"/>
      <c r="AG1005" s="110">
        <v>0</v>
      </c>
      <c r="AH1005" s="110"/>
      <c r="AI1005" s="110"/>
      <c r="AJ1005" s="110"/>
      <c r="AK1005" s="110"/>
      <c r="AL1005" s="110"/>
      <c r="AM1005" s="110">
        <f>AM948+AM952+AM956+AM992+AM996</f>
        <v>0</v>
      </c>
      <c r="AN1005" s="110"/>
      <c r="AO1005" s="110">
        <f>AO948+AO952+AO956+AO992+AO996</f>
        <v>0</v>
      </c>
      <c r="AP1005" s="107">
        <f t="shared" si="1840"/>
        <v>0</v>
      </c>
      <c r="AQ1005" s="107"/>
      <c r="AR1005" s="107">
        <f t="shared" si="1873"/>
        <v>0</v>
      </c>
      <c r="AS1005" s="107"/>
      <c r="AT1005" s="110">
        <v>0</v>
      </c>
      <c r="AU1005" s="110"/>
      <c r="AV1005" s="110"/>
      <c r="AW1005" s="110"/>
      <c r="AX1005" s="110"/>
      <c r="AY1005" s="110"/>
      <c r="AZ1005" s="110">
        <f>AZ948+AZ952+AZ956+AZ992+AZ996</f>
        <v>0</v>
      </c>
      <c r="BA1005" s="110"/>
      <c r="BB1005" s="110">
        <f>BB948+BB952+BB956+BB992+BB996</f>
        <v>0</v>
      </c>
      <c r="BC1005" s="110">
        <f t="shared" si="1843"/>
        <v>0</v>
      </c>
      <c r="BD1005" s="110">
        <f t="shared" si="1844"/>
        <v>0</v>
      </c>
      <c r="BE1005" s="107">
        <f t="shared" si="1874"/>
        <v>0</v>
      </c>
      <c r="BF1005" s="110">
        <v>0</v>
      </c>
      <c r="BG1005" s="110"/>
      <c r="BH1005" s="110">
        <f>BH948+BH952+BH956+BH992+BH996</f>
        <v>0</v>
      </c>
      <c r="BI1005" s="110">
        <f>BI948+BI952+BI956+BI992+BI996</f>
        <v>0</v>
      </c>
      <c r="BJ1005" s="107">
        <f t="shared" si="1846"/>
        <v>0</v>
      </c>
      <c r="BK1005" s="110"/>
      <c r="BL1005" s="110"/>
      <c r="BM1005" s="110"/>
      <c r="BN1005" s="107">
        <f t="shared" si="1847"/>
        <v>0</v>
      </c>
      <c r="BO1005" s="110">
        <f t="shared" si="1848"/>
        <v>0</v>
      </c>
      <c r="BP1005" s="110"/>
      <c r="BQ1005" s="110"/>
      <c r="BR1005" s="110">
        <f t="shared" si="1829"/>
        <v>0</v>
      </c>
      <c r="BS1005" s="110">
        <f t="shared" si="1830"/>
        <v>0</v>
      </c>
      <c r="BT1005" s="107"/>
      <c r="BU1005" s="107">
        <f t="shared" si="1875"/>
        <v>0</v>
      </c>
      <c r="BV1005" s="110">
        <v>0</v>
      </c>
      <c r="BW1005" s="110"/>
      <c r="BX1005" s="110"/>
      <c r="BY1005" s="110">
        <f>BY948+BY952+BY956+BY992+BY996</f>
        <v>0</v>
      </c>
      <c r="BZ1005" s="110">
        <f>BZ948+BZ952+BZ956+BZ992+BZ996</f>
        <v>15415</v>
      </c>
      <c r="CE1005" s="749" t="e">
        <f t="shared" si="1797"/>
        <v>#DIV/0!</v>
      </c>
    </row>
    <row r="1006" spans="2:83" s="23" customFormat="1" ht="46.5" hidden="1" customHeight="1" x14ac:dyDescent="0.25">
      <c r="B1006" s="136"/>
      <c r="C1006" s="113" t="s">
        <v>32</v>
      </c>
      <c r="D1006" s="103">
        <f t="shared" si="1870"/>
        <v>0</v>
      </c>
      <c r="E1006" s="103">
        <v>0</v>
      </c>
      <c r="F1006" s="103"/>
      <c r="G1006" s="103"/>
      <c r="H1006" s="103">
        <f>H951+H955+H991</f>
        <v>0</v>
      </c>
      <c r="I1006" s="103"/>
      <c r="J1006" s="103">
        <v>0</v>
      </c>
      <c r="K1006" s="115">
        <f t="shared" si="1871"/>
        <v>0</v>
      </c>
      <c r="L1006" s="115"/>
      <c r="M1006" s="103">
        <v>0</v>
      </c>
      <c r="N1006" s="115"/>
      <c r="O1006" s="103"/>
      <c r="P1006" s="115"/>
      <c r="Q1006" s="103"/>
      <c r="R1006" s="115"/>
      <c r="S1006" s="103">
        <f>S951+S955+S991</f>
        <v>0</v>
      </c>
      <c r="T1006" s="115"/>
      <c r="U1006" s="103"/>
      <c r="V1006" s="155">
        <f t="shared" si="1837"/>
        <v>0</v>
      </c>
      <c r="W1006" s="103"/>
      <c r="X1006" s="103"/>
      <c r="Y1006" s="103"/>
      <c r="Z1006" s="103">
        <f t="shared" si="1838"/>
        <v>0</v>
      </c>
      <c r="AA1006" s="103">
        <f t="shared" si="1825"/>
        <v>0</v>
      </c>
      <c r="AB1006" s="103">
        <f t="shared" si="1826"/>
        <v>0</v>
      </c>
      <c r="AC1006" s="103">
        <f t="shared" si="1826"/>
        <v>0</v>
      </c>
      <c r="AD1006" s="115"/>
      <c r="AE1006" s="508">
        <f t="shared" si="1872"/>
        <v>0</v>
      </c>
      <c r="AF1006" s="510"/>
      <c r="AG1006" s="168">
        <v>0</v>
      </c>
      <c r="AH1006" s="736"/>
      <c r="AI1006" s="168"/>
      <c r="AJ1006" s="736"/>
      <c r="AK1006" s="168"/>
      <c r="AL1006" s="736"/>
      <c r="AM1006" s="168">
        <f>AM951+AM955+AM991</f>
        <v>0</v>
      </c>
      <c r="AN1006" s="736"/>
      <c r="AO1006" s="168">
        <f>AO951+AO955+AO991</f>
        <v>0</v>
      </c>
      <c r="AP1006" s="103">
        <f t="shared" si="1840"/>
        <v>0</v>
      </c>
      <c r="AQ1006" s="115"/>
      <c r="AR1006" s="103">
        <f t="shared" si="1873"/>
        <v>0</v>
      </c>
      <c r="AS1006" s="115"/>
      <c r="AT1006" s="168">
        <v>0</v>
      </c>
      <c r="AU1006" s="736"/>
      <c r="AV1006" s="168"/>
      <c r="AW1006" s="736"/>
      <c r="AX1006" s="168"/>
      <c r="AY1006" s="736"/>
      <c r="AZ1006" s="168">
        <f>AZ951+AZ955+AZ991</f>
        <v>0</v>
      </c>
      <c r="BA1006" s="736"/>
      <c r="BB1006" s="168">
        <f>BB951+BB955+BB991</f>
        <v>0</v>
      </c>
      <c r="BC1006" s="168">
        <f t="shared" si="1843"/>
        <v>0</v>
      </c>
      <c r="BD1006" s="168">
        <f t="shared" si="1844"/>
        <v>0</v>
      </c>
      <c r="BE1006" s="103">
        <f t="shared" si="1874"/>
        <v>0</v>
      </c>
      <c r="BF1006" s="168">
        <v>0</v>
      </c>
      <c r="BG1006" s="168"/>
      <c r="BH1006" s="168">
        <f>BH951+BH955+BH991</f>
        <v>0</v>
      </c>
      <c r="BI1006" s="168">
        <f>BI951+BI955+BI991</f>
        <v>0</v>
      </c>
      <c r="BJ1006" s="103">
        <f t="shared" si="1846"/>
        <v>0</v>
      </c>
      <c r="BK1006" s="168"/>
      <c r="BL1006" s="168"/>
      <c r="BM1006" s="168"/>
      <c r="BN1006" s="103">
        <f t="shared" si="1847"/>
        <v>0</v>
      </c>
      <c r="BO1006" s="168">
        <f t="shared" si="1848"/>
        <v>0</v>
      </c>
      <c r="BP1006" s="168"/>
      <c r="BQ1006" s="168"/>
      <c r="BR1006" s="168">
        <f t="shared" si="1829"/>
        <v>0</v>
      </c>
      <c r="BS1006" s="168">
        <f t="shared" si="1830"/>
        <v>0</v>
      </c>
      <c r="BT1006" s="103"/>
      <c r="BU1006" s="103">
        <f t="shared" si="1875"/>
        <v>0</v>
      </c>
      <c r="BV1006" s="168">
        <v>0</v>
      </c>
      <c r="BW1006" s="168"/>
      <c r="BX1006" s="168"/>
      <c r="BY1006" s="168">
        <f>BY951+BY955+BY991</f>
        <v>0</v>
      </c>
      <c r="BZ1006" s="168">
        <f>BZ951+BZ955+BZ991</f>
        <v>35034</v>
      </c>
      <c r="CE1006" s="749" t="e">
        <f t="shared" si="1797"/>
        <v>#DIV/0!</v>
      </c>
    </row>
    <row r="1007" spans="2:83" s="74" customFormat="1" ht="99" hidden="1" customHeight="1" x14ac:dyDescent="0.25">
      <c r="B1007" s="157">
        <v>2</v>
      </c>
      <c r="C1007" s="158" t="s">
        <v>306</v>
      </c>
      <c r="D1007" s="328">
        <f t="shared" si="1870"/>
        <v>0</v>
      </c>
      <c r="E1007" s="167">
        <f>E1008+E1009</f>
        <v>0</v>
      </c>
      <c r="F1007" s="167"/>
      <c r="G1007" s="167"/>
      <c r="H1007" s="251"/>
      <c r="I1007" s="167">
        <f>I1008+I1009</f>
        <v>0</v>
      </c>
      <c r="J1007" s="167">
        <f>J1008+J1009</f>
        <v>0</v>
      </c>
      <c r="K1007" s="618">
        <f t="shared" si="1871"/>
        <v>0</v>
      </c>
      <c r="L1007" s="734"/>
      <c r="M1007" s="167">
        <f>M1008+M1009</f>
        <v>0</v>
      </c>
      <c r="N1007" s="167"/>
      <c r="O1007" s="167"/>
      <c r="P1007" s="167"/>
      <c r="Q1007" s="167"/>
      <c r="R1007" s="167"/>
      <c r="S1007" s="251"/>
      <c r="T1007" s="172"/>
      <c r="U1007" s="167">
        <f>U1008+U1009</f>
        <v>0</v>
      </c>
      <c r="V1007" s="155">
        <f t="shared" si="1837"/>
        <v>0</v>
      </c>
      <c r="W1007" s="167"/>
      <c r="X1007" s="167"/>
      <c r="Y1007" s="167"/>
      <c r="Z1007" s="477">
        <f t="shared" ref="Z1007:Z1012" si="1876">AA1007+AB1007+AC1007</f>
        <v>0</v>
      </c>
      <c r="AA1007" s="328"/>
      <c r="AB1007" s="328"/>
      <c r="AC1007" s="328">
        <f>AC1008+AC1009</f>
        <v>0</v>
      </c>
      <c r="AD1007" s="734"/>
      <c r="AE1007" s="264">
        <f t="shared" si="1872"/>
        <v>0</v>
      </c>
      <c r="AF1007" s="264"/>
      <c r="AG1007" s="167">
        <f>AG1008+AG1009</f>
        <v>0</v>
      </c>
      <c r="AH1007" s="167"/>
      <c r="AI1007" s="167"/>
      <c r="AJ1007" s="167"/>
      <c r="AK1007" s="167"/>
      <c r="AL1007" s="167"/>
      <c r="AM1007" s="251"/>
      <c r="AN1007" s="172"/>
      <c r="AO1007" s="167">
        <f>AO1008+AO1009</f>
        <v>0</v>
      </c>
      <c r="AP1007" s="167"/>
      <c r="AQ1007" s="167"/>
      <c r="AR1007" s="618">
        <f t="shared" si="1873"/>
        <v>0</v>
      </c>
      <c r="AS1007" s="734"/>
      <c r="AT1007" s="167">
        <f>AT1008+AT1009</f>
        <v>0</v>
      </c>
      <c r="AU1007" s="167"/>
      <c r="AV1007" s="167"/>
      <c r="AW1007" s="167"/>
      <c r="AX1007" s="167"/>
      <c r="AY1007" s="167"/>
      <c r="AZ1007" s="251"/>
      <c r="BA1007" s="172"/>
      <c r="BB1007" s="167">
        <f>BB1008+BB1009</f>
        <v>0</v>
      </c>
      <c r="BC1007" s="167"/>
      <c r="BD1007" s="167"/>
      <c r="BE1007" s="450">
        <f t="shared" si="1874"/>
        <v>0</v>
      </c>
      <c r="BF1007" s="167">
        <f>BF1008+BF1009</f>
        <v>0</v>
      </c>
      <c r="BG1007" s="167"/>
      <c r="BH1007" s="251"/>
      <c r="BI1007" s="167">
        <f>BI1008+BI1009</f>
        <v>0</v>
      </c>
      <c r="BJ1007" s="167"/>
      <c r="BK1007" s="167"/>
      <c r="BL1007" s="167"/>
      <c r="BM1007" s="167"/>
      <c r="BN1007" s="155">
        <f t="shared" si="1847"/>
        <v>0</v>
      </c>
      <c r="BO1007" s="167"/>
      <c r="BP1007" s="167"/>
      <c r="BQ1007" s="167"/>
      <c r="BR1007" s="167"/>
      <c r="BS1007" s="167"/>
      <c r="BT1007" s="167"/>
      <c r="BU1007" s="618">
        <f t="shared" si="1875"/>
        <v>0</v>
      </c>
      <c r="BV1007" s="167">
        <f>BV1008+BV1009</f>
        <v>0</v>
      </c>
      <c r="BW1007" s="167"/>
      <c r="BX1007" s="167"/>
      <c r="BY1007" s="251"/>
      <c r="BZ1007" s="167">
        <f>BZ1008+BZ1009</f>
        <v>85483</v>
      </c>
      <c r="CE1007" s="749" t="e">
        <f t="shared" si="1797"/>
        <v>#DIV/0!</v>
      </c>
    </row>
    <row r="1008" spans="2:83" s="50" customFormat="1" ht="45.75" hidden="1" customHeight="1" x14ac:dyDescent="0.25">
      <c r="B1008" s="135"/>
      <c r="C1008" s="114" t="s">
        <v>31</v>
      </c>
      <c r="D1008" s="107">
        <f t="shared" si="1870"/>
        <v>0</v>
      </c>
      <c r="E1008" s="107">
        <v>0</v>
      </c>
      <c r="F1008" s="107"/>
      <c r="G1008" s="107"/>
      <c r="H1008" s="107">
        <f>H951+H955+H992+H995+H999</f>
        <v>0</v>
      </c>
      <c r="I1008" s="107"/>
      <c r="J1008" s="107">
        <v>0</v>
      </c>
      <c r="K1008" s="107">
        <f t="shared" si="1871"/>
        <v>0</v>
      </c>
      <c r="L1008" s="107"/>
      <c r="M1008" s="107">
        <v>0</v>
      </c>
      <c r="N1008" s="107"/>
      <c r="O1008" s="107"/>
      <c r="P1008" s="107"/>
      <c r="Q1008" s="107"/>
      <c r="R1008" s="107"/>
      <c r="S1008" s="107">
        <f>S951+S955+S992+S995+S999</f>
        <v>0</v>
      </c>
      <c r="T1008" s="107"/>
      <c r="U1008" s="107"/>
      <c r="V1008" s="155">
        <f t="shared" si="1837"/>
        <v>0</v>
      </c>
      <c r="W1008" s="107"/>
      <c r="X1008" s="107"/>
      <c r="Y1008" s="107"/>
      <c r="Z1008" s="107">
        <f t="shared" si="1876"/>
        <v>0</v>
      </c>
      <c r="AA1008" s="107"/>
      <c r="AB1008" s="107"/>
      <c r="AC1008" s="107"/>
      <c r="AD1008" s="107"/>
      <c r="AE1008" s="518">
        <f t="shared" si="1872"/>
        <v>0</v>
      </c>
      <c r="AF1008" s="518"/>
      <c r="AG1008" s="110">
        <v>0</v>
      </c>
      <c r="AH1008" s="110"/>
      <c r="AI1008" s="110"/>
      <c r="AJ1008" s="110"/>
      <c r="AK1008" s="110"/>
      <c r="AL1008" s="110"/>
      <c r="AM1008" s="110">
        <f>AM951+AM955+AM992+AM995+AM999</f>
        <v>0</v>
      </c>
      <c r="AN1008" s="110"/>
      <c r="AO1008" s="110">
        <f>AO951+AO955+AO992+AO995+AO999</f>
        <v>0</v>
      </c>
      <c r="AP1008" s="107"/>
      <c r="AQ1008" s="107"/>
      <c r="AR1008" s="107">
        <f t="shared" si="1873"/>
        <v>0</v>
      </c>
      <c r="AS1008" s="107"/>
      <c r="AT1008" s="110">
        <v>0</v>
      </c>
      <c r="AU1008" s="110"/>
      <c r="AV1008" s="110"/>
      <c r="AW1008" s="110"/>
      <c r="AX1008" s="110"/>
      <c r="AY1008" s="110"/>
      <c r="AZ1008" s="110">
        <f>AZ951+AZ955+AZ992+AZ995+AZ999</f>
        <v>0</v>
      </c>
      <c r="BA1008" s="110"/>
      <c r="BB1008" s="110">
        <f>BB951+BB955+BB992+BB995+BB999</f>
        <v>0</v>
      </c>
      <c r="BC1008" s="110"/>
      <c r="BD1008" s="110"/>
      <c r="BE1008" s="107">
        <f t="shared" si="1874"/>
        <v>0</v>
      </c>
      <c r="BF1008" s="110">
        <v>0</v>
      </c>
      <c r="BG1008" s="110"/>
      <c r="BH1008" s="110">
        <f>BH951+BH955+BH992+BH995+BH999</f>
        <v>0</v>
      </c>
      <c r="BI1008" s="110">
        <f>BI951+BI955+BI992+BI995+BI999</f>
        <v>0</v>
      </c>
      <c r="BJ1008" s="107"/>
      <c r="BK1008" s="110"/>
      <c r="BL1008" s="110"/>
      <c r="BM1008" s="110"/>
      <c r="BN1008" s="107">
        <f t="shared" si="1847"/>
        <v>0</v>
      </c>
      <c r="BO1008" s="110"/>
      <c r="BP1008" s="110"/>
      <c r="BQ1008" s="110"/>
      <c r="BR1008" s="110"/>
      <c r="BS1008" s="110"/>
      <c r="BT1008" s="107"/>
      <c r="BU1008" s="107">
        <f t="shared" si="1875"/>
        <v>0</v>
      </c>
      <c r="BV1008" s="110">
        <v>0</v>
      </c>
      <c r="BW1008" s="110"/>
      <c r="BX1008" s="110"/>
      <c r="BY1008" s="110">
        <f>BY951+BY955+BY992+BY995+BY999</f>
        <v>0</v>
      </c>
      <c r="BZ1008" s="110">
        <f>BZ951+BZ955+BZ992+BZ995+BZ999</f>
        <v>15415</v>
      </c>
      <c r="CE1008" s="749" t="e">
        <f t="shared" si="1797"/>
        <v>#DIV/0!</v>
      </c>
    </row>
    <row r="1009" spans="2:83" s="23" customFormat="1" ht="46.5" hidden="1" customHeight="1" x14ac:dyDescent="0.25">
      <c r="B1009" s="136"/>
      <c r="C1009" s="113" t="s">
        <v>32</v>
      </c>
      <c r="D1009" s="103">
        <f t="shared" si="1870"/>
        <v>0</v>
      </c>
      <c r="E1009" s="103">
        <v>0</v>
      </c>
      <c r="F1009" s="103"/>
      <c r="G1009" s="103"/>
      <c r="H1009" s="103"/>
      <c r="I1009" s="103"/>
      <c r="J1009" s="103">
        <v>0</v>
      </c>
      <c r="K1009" s="115">
        <f t="shared" si="1871"/>
        <v>0</v>
      </c>
      <c r="L1009" s="115"/>
      <c r="M1009" s="103">
        <v>0</v>
      </c>
      <c r="N1009" s="115"/>
      <c r="O1009" s="103"/>
      <c r="P1009" s="115"/>
      <c r="Q1009" s="103"/>
      <c r="R1009" s="115"/>
      <c r="S1009" s="103"/>
      <c r="T1009" s="115"/>
      <c r="U1009" s="103"/>
      <c r="V1009" s="155">
        <f t="shared" si="1837"/>
        <v>0</v>
      </c>
      <c r="W1009" s="103"/>
      <c r="X1009" s="103"/>
      <c r="Y1009" s="103"/>
      <c r="Z1009" s="107">
        <f t="shared" si="1876"/>
        <v>0</v>
      </c>
      <c r="AA1009" s="103"/>
      <c r="AB1009" s="103"/>
      <c r="AC1009" s="103">
        <v>0</v>
      </c>
      <c r="AD1009" s="115"/>
      <c r="AE1009" s="508">
        <f t="shared" si="1872"/>
        <v>0</v>
      </c>
      <c r="AF1009" s="510"/>
      <c r="AG1009" s="168">
        <v>0</v>
      </c>
      <c r="AH1009" s="736"/>
      <c r="AI1009" s="168"/>
      <c r="AJ1009" s="736"/>
      <c r="AK1009" s="168"/>
      <c r="AL1009" s="736"/>
      <c r="AM1009" s="168">
        <f>AM954+AM991+AM994</f>
        <v>0</v>
      </c>
      <c r="AN1009" s="736"/>
      <c r="AO1009" s="168">
        <f>AO954+AO991+AO994</f>
        <v>0</v>
      </c>
      <c r="AP1009" s="103"/>
      <c r="AQ1009" s="115"/>
      <c r="AR1009" s="103">
        <f t="shared" si="1873"/>
        <v>0</v>
      </c>
      <c r="AS1009" s="115"/>
      <c r="AT1009" s="168">
        <v>0</v>
      </c>
      <c r="AU1009" s="736"/>
      <c r="AV1009" s="168"/>
      <c r="AW1009" s="736"/>
      <c r="AX1009" s="168"/>
      <c r="AY1009" s="736"/>
      <c r="AZ1009" s="168">
        <f>AZ954+AZ991+AZ994</f>
        <v>0</v>
      </c>
      <c r="BA1009" s="736"/>
      <c r="BB1009" s="168">
        <f>BB954+BB991+BB994</f>
        <v>0</v>
      </c>
      <c r="BC1009" s="168"/>
      <c r="BD1009" s="168"/>
      <c r="BE1009" s="103">
        <f t="shared" si="1874"/>
        <v>0</v>
      </c>
      <c r="BF1009" s="168">
        <v>0</v>
      </c>
      <c r="BG1009" s="168"/>
      <c r="BH1009" s="168">
        <f>BH954+BH991+BH994</f>
        <v>0</v>
      </c>
      <c r="BI1009" s="168">
        <f>BI954+BI991+BI994</f>
        <v>0</v>
      </c>
      <c r="BJ1009" s="103"/>
      <c r="BK1009" s="168"/>
      <c r="BL1009" s="168"/>
      <c r="BM1009" s="168"/>
      <c r="BN1009" s="103">
        <f t="shared" si="1847"/>
        <v>0</v>
      </c>
      <c r="BO1009" s="168"/>
      <c r="BP1009" s="168"/>
      <c r="BQ1009" s="168"/>
      <c r="BR1009" s="168"/>
      <c r="BS1009" s="168"/>
      <c r="BT1009" s="103"/>
      <c r="BU1009" s="103">
        <f t="shared" si="1875"/>
        <v>0</v>
      </c>
      <c r="BV1009" s="168">
        <v>0</v>
      </c>
      <c r="BW1009" s="168"/>
      <c r="BX1009" s="168"/>
      <c r="BY1009" s="168">
        <f>BY954+BY991+BY994</f>
        <v>0</v>
      </c>
      <c r="BZ1009" s="168">
        <f>BZ954+BZ991+BZ994</f>
        <v>70068</v>
      </c>
      <c r="CE1009" s="749" t="e">
        <f t="shared" si="1797"/>
        <v>#DIV/0!</v>
      </c>
    </row>
    <row r="1010" spans="2:83" s="74" customFormat="1" ht="99" hidden="1" customHeight="1" x14ac:dyDescent="0.25">
      <c r="B1010" s="157" t="s">
        <v>7</v>
      </c>
      <c r="C1010" s="158" t="s">
        <v>307</v>
      </c>
      <c r="D1010" s="328">
        <f t="shared" ref="D1010:D1012" si="1877">E1010</f>
        <v>0</v>
      </c>
      <c r="E1010" s="167">
        <f>E1011+E1012</f>
        <v>0</v>
      </c>
      <c r="F1010" s="167"/>
      <c r="G1010" s="167"/>
      <c r="H1010" s="251"/>
      <c r="I1010" s="167">
        <f>I1011+I1012</f>
        <v>0</v>
      </c>
      <c r="J1010" s="167">
        <f>J1011+J1012</f>
        <v>0</v>
      </c>
      <c r="K1010" s="618">
        <f t="shared" si="1871"/>
        <v>0</v>
      </c>
      <c r="L1010" s="734"/>
      <c r="M1010" s="167">
        <f>M1011+M1012</f>
        <v>0</v>
      </c>
      <c r="N1010" s="167"/>
      <c r="O1010" s="167"/>
      <c r="P1010" s="167"/>
      <c r="Q1010" s="167"/>
      <c r="R1010" s="167"/>
      <c r="S1010" s="251"/>
      <c r="T1010" s="172"/>
      <c r="U1010" s="167">
        <f>U1011+U1012</f>
        <v>0</v>
      </c>
      <c r="V1010" s="155">
        <f t="shared" ref="V1010:V1012" si="1878">W1010+X1010+Y1010</f>
        <v>0</v>
      </c>
      <c r="W1010" s="167"/>
      <c r="X1010" s="167"/>
      <c r="Y1010" s="167"/>
      <c r="Z1010" s="477">
        <f t="shared" si="1876"/>
        <v>0</v>
      </c>
      <c r="AA1010" s="328"/>
      <c r="AB1010" s="328"/>
      <c r="AC1010" s="328">
        <f>AC1011+AC1012</f>
        <v>0</v>
      </c>
      <c r="AD1010" s="734"/>
      <c r="AE1010" s="264">
        <f t="shared" ref="AE1010:AE1012" si="1879">AG1010</f>
        <v>0</v>
      </c>
      <c r="AF1010" s="264"/>
      <c r="AG1010" s="167">
        <f>AG1011+AG1012</f>
        <v>0</v>
      </c>
      <c r="AH1010" s="167"/>
      <c r="AI1010" s="167"/>
      <c r="AJ1010" s="167"/>
      <c r="AK1010" s="167"/>
      <c r="AL1010" s="167"/>
      <c r="AM1010" s="251"/>
      <c r="AN1010" s="172"/>
      <c r="AO1010" s="167">
        <f>AO1011+AO1012</f>
        <v>0</v>
      </c>
      <c r="AP1010" s="167"/>
      <c r="AQ1010" s="167"/>
      <c r="AR1010" s="618">
        <f t="shared" si="1873"/>
        <v>0</v>
      </c>
      <c r="AS1010" s="734"/>
      <c r="AT1010" s="167">
        <f>AT1011+AT1012</f>
        <v>0</v>
      </c>
      <c r="AU1010" s="167"/>
      <c r="AV1010" s="167"/>
      <c r="AW1010" s="167"/>
      <c r="AX1010" s="167"/>
      <c r="AY1010" s="167"/>
      <c r="AZ1010" s="251"/>
      <c r="BA1010" s="172"/>
      <c r="BB1010" s="167">
        <f>BB1011+BB1012</f>
        <v>0</v>
      </c>
      <c r="BC1010" s="167"/>
      <c r="BD1010" s="167"/>
      <c r="BE1010" s="450">
        <f t="shared" si="1874"/>
        <v>0</v>
      </c>
      <c r="BF1010" s="167">
        <f>BF1011+BF1012</f>
        <v>0</v>
      </c>
      <c r="BG1010" s="167"/>
      <c r="BH1010" s="251"/>
      <c r="BI1010" s="167">
        <f>BI1011+BI1012</f>
        <v>0</v>
      </c>
      <c r="BJ1010" s="167"/>
      <c r="BK1010" s="167"/>
      <c r="BL1010" s="167"/>
      <c r="BM1010" s="167"/>
      <c r="BN1010" s="155">
        <f t="shared" si="1847"/>
        <v>0</v>
      </c>
      <c r="BO1010" s="167"/>
      <c r="BP1010" s="167"/>
      <c r="BQ1010" s="167"/>
      <c r="BR1010" s="167"/>
      <c r="BS1010" s="167"/>
      <c r="BT1010" s="167"/>
      <c r="BU1010" s="618">
        <f t="shared" si="1875"/>
        <v>0</v>
      </c>
      <c r="BV1010" s="167">
        <f>BV1011+BV1012</f>
        <v>0</v>
      </c>
      <c r="BW1010" s="167"/>
      <c r="BX1010" s="167"/>
      <c r="BY1010" s="251"/>
      <c r="BZ1010" s="167">
        <f>BZ1011+BZ1012</f>
        <v>100898</v>
      </c>
      <c r="CE1010" s="749" t="e">
        <f t="shared" si="1797"/>
        <v>#DIV/0!</v>
      </c>
    </row>
    <row r="1011" spans="2:83" s="50" customFormat="1" ht="45.75" hidden="1" customHeight="1" x14ac:dyDescent="0.25">
      <c r="B1011" s="135"/>
      <c r="C1011" s="114" t="s">
        <v>31</v>
      </c>
      <c r="D1011" s="107">
        <f t="shared" si="1877"/>
        <v>0</v>
      </c>
      <c r="E1011" s="107">
        <v>0</v>
      </c>
      <c r="F1011" s="107"/>
      <c r="G1011" s="107"/>
      <c r="H1011" s="107">
        <f>H954+H991+H995+H998+H1002</f>
        <v>0</v>
      </c>
      <c r="I1011" s="107"/>
      <c r="J1011" s="107">
        <v>0</v>
      </c>
      <c r="K1011" s="107">
        <f t="shared" si="1871"/>
        <v>0</v>
      </c>
      <c r="L1011" s="107"/>
      <c r="M1011" s="107">
        <v>0</v>
      </c>
      <c r="N1011" s="107"/>
      <c r="O1011" s="107"/>
      <c r="P1011" s="107"/>
      <c r="Q1011" s="107"/>
      <c r="R1011" s="107"/>
      <c r="S1011" s="107">
        <f>S954+S991+S995+S998+S1002</f>
        <v>0</v>
      </c>
      <c r="T1011" s="107"/>
      <c r="U1011" s="107"/>
      <c r="V1011" s="155">
        <f t="shared" si="1878"/>
        <v>0</v>
      </c>
      <c r="W1011" s="107"/>
      <c r="X1011" s="107"/>
      <c r="Y1011" s="107"/>
      <c r="Z1011" s="107">
        <f t="shared" si="1876"/>
        <v>0</v>
      </c>
      <c r="AA1011" s="107"/>
      <c r="AB1011" s="107"/>
      <c r="AC1011" s="107"/>
      <c r="AD1011" s="107"/>
      <c r="AE1011" s="518">
        <f t="shared" si="1879"/>
        <v>0</v>
      </c>
      <c r="AF1011" s="518"/>
      <c r="AG1011" s="110">
        <v>0</v>
      </c>
      <c r="AH1011" s="110"/>
      <c r="AI1011" s="110"/>
      <c r="AJ1011" s="110"/>
      <c r="AK1011" s="110"/>
      <c r="AL1011" s="110"/>
      <c r="AM1011" s="110">
        <f>AM954+AM991+AM995+AM998+AM1002</f>
        <v>0</v>
      </c>
      <c r="AN1011" s="110"/>
      <c r="AO1011" s="110">
        <f>AO954+AO991+AO995+AO998+AO1002</f>
        <v>0</v>
      </c>
      <c r="AP1011" s="107"/>
      <c r="AQ1011" s="107"/>
      <c r="AR1011" s="107">
        <f t="shared" si="1873"/>
        <v>0</v>
      </c>
      <c r="AS1011" s="107"/>
      <c r="AT1011" s="110">
        <v>0</v>
      </c>
      <c r="AU1011" s="110"/>
      <c r="AV1011" s="110"/>
      <c r="AW1011" s="110"/>
      <c r="AX1011" s="110"/>
      <c r="AY1011" s="110"/>
      <c r="AZ1011" s="110">
        <f>AZ954+AZ991+AZ995+AZ998+AZ1002</f>
        <v>0</v>
      </c>
      <c r="BA1011" s="110"/>
      <c r="BB1011" s="110">
        <f>BB954+BB991+BB995+BB998+BB1002</f>
        <v>0</v>
      </c>
      <c r="BC1011" s="110"/>
      <c r="BD1011" s="110"/>
      <c r="BE1011" s="107">
        <f t="shared" si="1874"/>
        <v>0</v>
      </c>
      <c r="BF1011" s="110">
        <v>0</v>
      </c>
      <c r="BG1011" s="110"/>
      <c r="BH1011" s="110">
        <f>BH954+BH991+BH995+BH998+BH1002</f>
        <v>0</v>
      </c>
      <c r="BI1011" s="110">
        <f>BI954+BI991+BI995+BI998+BI1002</f>
        <v>0</v>
      </c>
      <c r="BJ1011" s="107"/>
      <c r="BK1011" s="110"/>
      <c r="BL1011" s="110"/>
      <c r="BM1011" s="110"/>
      <c r="BN1011" s="107">
        <f t="shared" si="1847"/>
        <v>0</v>
      </c>
      <c r="BO1011" s="110"/>
      <c r="BP1011" s="110"/>
      <c r="BQ1011" s="110"/>
      <c r="BR1011" s="110"/>
      <c r="BS1011" s="110"/>
      <c r="BT1011" s="107"/>
      <c r="BU1011" s="107">
        <f t="shared" si="1875"/>
        <v>0</v>
      </c>
      <c r="BV1011" s="110">
        <v>0</v>
      </c>
      <c r="BW1011" s="110"/>
      <c r="BX1011" s="110"/>
      <c r="BY1011" s="110">
        <f>BY954+BY991+BY995+BY998+BY1002</f>
        <v>0</v>
      </c>
      <c r="BZ1011" s="110">
        <f>BZ954+BZ991+BZ995+BZ998+BZ1002</f>
        <v>65864</v>
      </c>
      <c r="CE1011" s="749" t="e">
        <f t="shared" si="1797"/>
        <v>#DIV/0!</v>
      </c>
    </row>
    <row r="1012" spans="2:83" s="23" customFormat="1" ht="46.5" hidden="1" customHeight="1" x14ac:dyDescent="0.25">
      <c r="B1012" s="136"/>
      <c r="C1012" s="113" t="s">
        <v>32</v>
      </c>
      <c r="D1012" s="103">
        <f t="shared" si="1877"/>
        <v>0</v>
      </c>
      <c r="E1012" s="103">
        <v>0</v>
      </c>
      <c r="F1012" s="103"/>
      <c r="G1012" s="103"/>
      <c r="H1012" s="103"/>
      <c r="I1012" s="103"/>
      <c r="J1012" s="103">
        <v>0</v>
      </c>
      <c r="K1012" s="115">
        <f t="shared" si="1871"/>
        <v>0</v>
      </c>
      <c r="L1012" s="115"/>
      <c r="M1012" s="103">
        <v>0</v>
      </c>
      <c r="N1012" s="115"/>
      <c r="O1012" s="103"/>
      <c r="P1012" s="115"/>
      <c r="Q1012" s="103"/>
      <c r="R1012" s="115"/>
      <c r="S1012" s="103"/>
      <c r="T1012" s="115"/>
      <c r="U1012" s="103"/>
      <c r="V1012" s="155">
        <f t="shared" si="1878"/>
        <v>0</v>
      </c>
      <c r="W1012" s="103"/>
      <c r="X1012" s="103"/>
      <c r="Y1012" s="103"/>
      <c r="Z1012" s="107">
        <f t="shared" si="1876"/>
        <v>0</v>
      </c>
      <c r="AA1012" s="103"/>
      <c r="AB1012" s="103"/>
      <c r="AC1012" s="103"/>
      <c r="AD1012" s="115"/>
      <c r="AE1012" s="508">
        <f t="shared" si="1879"/>
        <v>0</v>
      </c>
      <c r="AF1012" s="510"/>
      <c r="AG1012" s="168">
        <v>0</v>
      </c>
      <c r="AH1012" s="736"/>
      <c r="AI1012" s="168"/>
      <c r="AJ1012" s="736"/>
      <c r="AK1012" s="168"/>
      <c r="AL1012" s="736"/>
      <c r="AM1012" s="168">
        <f>AM957+AM994+AM997</f>
        <v>0</v>
      </c>
      <c r="AN1012" s="736"/>
      <c r="AO1012" s="168">
        <f>AO957+AO994+AO997</f>
        <v>0</v>
      </c>
      <c r="AP1012" s="103"/>
      <c r="AQ1012" s="115"/>
      <c r="AR1012" s="103">
        <f t="shared" si="1873"/>
        <v>0</v>
      </c>
      <c r="AS1012" s="115"/>
      <c r="AT1012" s="168">
        <v>0</v>
      </c>
      <c r="AU1012" s="736"/>
      <c r="AV1012" s="168"/>
      <c r="AW1012" s="736"/>
      <c r="AX1012" s="168"/>
      <c r="AY1012" s="736"/>
      <c r="AZ1012" s="168">
        <f>AZ957+AZ994+AZ997</f>
        <v>0</v>
      </c>
      <c r="BA1012" s="736"/>
      <c r="BB1012" s="168">
        <f>BB957+BB994+BB997</f>
        <v>0</v>
      </c>
      <c r="BC1012" s="168"/>
      <c r="BD1012" s="168"/>
      <c r="BE1012" s="103">
        <f t="shared" si="1874"/>
        <v>0</v>
      </c>
      <c r="BF1012" s="168">
        <v>0</v>
      </c>
      <c r="BG1012" s="168"/>
      <c r="BH1012" s="168">
        <f>BH957+BH994+BH997</f>
        <v>0</v>
      </c>
      <c r="BI1012" s="168">
        <f>BI957+BI994+BI997</f>
        <v>0</v>
      </c>
      <c r="BJ1012" s="103"/>
      <c r="BK1012" s="168"/>
      <c r="BL1012" s="168"/>
      <c r="BM1012" s="168"/>
      <c r="BN1012" s="103">
        <f t="shared" si="1847"/>
        <v>0</v>
      </c>
      <c r="BO1012" s="168"/>
      <c r="BP1012" s="168"/>
      <c r="BQ1012" s="168"/>
      <c r="BR1012" s="168"/>
      <c r="BS1012" s="168"/>
      <c r="BT1012" s="103"/>
      <c r="BU1012" s="103">
        <f t="shared" si="1875"/>
        <v>0</v>
      </c>
      <c r="BV1012" s="168">
        <v>0</v>
      </c>
      <c r="BW1012" s="168"/>
      <c r="BX1012" s="168"/>
      <c r="BY1012" s="168">
        <f>BY957+BY994+BY997</f>
        <v>0</v>
      </c>
      <c r="BZ1012" s="168">
        <f>BZ957+BZ994+BZ997</f>
        <v>35034</v>
      </c>
      <c r="CE1012" s="749" t="e">
        <f t="shared" si="1797"/>
        <v>#DIV/0!</v>
      </c>
    </row>
    <row r="1013" spans="2:83" s="76" customFormat="1" ht="86.25" hidden="1" customHeight="1" x14ac:dyDescent="0.25">
      <c r="B1013" s="160"/>
      <c r="C1013" s="161"/>
      <c r="D1013" s="162"/>
      <c r="E1013" s="62"/>
      <c r="F1013" s="62"/>
      <c r="G1013" s="62"/>
      <c r="H1013" s="62"/>
      <c r="I1013" s="62"/>
      <c r="J1013" s="162"/>
      <c r="K1013" s="636"/>
      <c r="L1013" s="636"/>
      <c r="M1013" s="62"/>
      <c r="N1013" s="41"/>
      <c r="O1013" s="62"/>
      <c r="P1013" s="41"/>
      <c r="Q1013" s="62"/>
      <c r="R1013" s="41"/>
      <c r="S1013" s="62"/>
      <c r="T1013" s="41"/>
      <c r="U1013" s="62"/>
      <c r="V1013" s="155">
        <f t="shared" si="1837"/>
        <v>0</v>
      </c>
      <c r="W1013" s="162"/>
      <c r="X1013" s="162"/>
      <c r="Y1013" s="162"/>
      <c r="Z1013" s="162"/>
      <c r="AA1013" s="162"/>
      <c r="AB1013" s="162"/>
      <c r="AC1013" s="162"/>
      <c r="AD1013" s="636"/>
      <c r="AE1013" s="531"/>
      <c r="AF1013" s="776"/>
      <c r="AG1013" s="62"/>
      <c r="AH1013" s="41"/>
      <c r="AI1013" s="62"/>
      <c r="AJ1013" s="41"/>
      <c r="AK1013" s="62"/>
      <c r="AL1013" s="41"/>
      <c r="AM1013" s="62"/>
      <c r="AN1013" s="41"/>
      <c r="AO1013" s="62"/>
      <c r="AP1013" s="162"/>
      <c r="AQ1013" s="636"/>
      <c r="AR1013" s="162"/>
      <c r="AS1013" s="636"/>
      <c r="AT1013" s="62"/>
      <c r="AU1013" s="41"/>
      <c r="AV1013" s="62"/>
      <c r="AW1013" s="41"/>
      <c r="AX1013" s="62"/>
      <c r="AY1013" s="41"/>
      <c r="AZ1013" s="62"/>
      <c r="BA1013" s="41"/>
      <c r="BB1013" s="62"/>
      <c r="BC1013" s="162"/>
      <c r="BD1013" s="162"/>
      <c r="BE1013" s="162"/>
      <c r="BF1013" s="62"/>
      <c r="BG1013" s="62"/>
      <c r="BH1013" s="62"/>
      <c r="BI1013" s="62"/>
      <c r="BJ1013" s="162"/>
      <c r="BK1013" s="162"/>
      <c r="BL1013" s="162"/>
      <c r="BM1013" s="162"/>
      <c r="BN1013" s="155">
        <f t="shared" si="1847"/>
        <v>0</v>
      </c>
      <c r="BO1013" s="162"/>
      <c r="BP1013" s="162"/>
      <c r="BQ1013" s="162"/>
      <c r="BR1013" s="162"/>
      <c r="BS1013" s="162"/>
      <c r="BT1013" s="162"/>
      <c r="BU1013" s="162"/>
      <c r="BV1013" s="62"/>
      <c r="BW1013" s="62"/>
      <c r="BX1013" s="62"/>
      <c r="BY1013" s="62"/>
      <c r="BZ1013" s="62"/>
      <c r="CE1013" s="749" t="e">
        <f t="shared" si="1797"/>
        <v>#DIV/0!</v>
      </c>
    </row>
    <row r="1014" spans="2:83" s="76" customFormat="1" ht="59.25" hidden="1" customHeight="1" x14ac:dyDescent="0.25">
      <c r="B1014" s="966" t="s">
        <v>193</v>
      </c>
      <c r="C1014" s="967"/>
      <c r="D1014" s="967"/>
      <c r="E1014" s="967"/>
      <c r="F1014" s="967"/>
      <c r="G1014" s="967"/>
      <c r="H1014" s="967"/>
      <c r="I1014" s="967"/>
      <c r="J1014" s="967"/>
      <c r="K1014" s="967"/>
      <c r="L1014" s="967"/>
      <c r="M1014" s="967"/>
      <c r="N1014" s="967"/>
      <c r="O1014" s="967"/>
      <c r="P1014" s="967"/>
      <c r="Q1014" s="967"/>
      <c r="R1014" s="967"/>
      <c r="S1014" s="967"/>
      <c r="T1014" s="967"/>
      <c r="U1014" s="967"/>
      <c r="V1014" s="967"/>
      <c r="W1014" s="967"/>
      <c r="X1014" s="967"/>
      <c r="Y1014" s="967"/>
      <c r="Z1014" s="967"/>
      <c r="AA1014" s="967"/>
      <c r="AB1014" s="967"/>
      <c r="AC1014" s="967"/>
      <c r="AD1014" s="967"/>
      <c r="AE1014" s="967"/>
      <c r="AF1014" s="967"/>
      <c r="AG1014" s="967"/>
      <c r="AH1014" s="967"/>
      <c r="AI1014" s="967"/>
      <c r="AJ1014" s="967"/>
      <c r="AK1014" s="967"/>
      <c r="AL1014" s="967"/>
      <c r="AM1014" s="967"/>
      <c r="AN1014" s="967"/>
      <c r="AO1014" s="967"/>
      <c r="AP1014" s="967"/>
      <c r="AQ1014" s="967"/>
      <c r="AR1014" s="967"/>
      <c r="AS1014" s="967"/>
      <c r="AT1014" s="967"/>
      <c r="AU1014" s="967"/>
      <c r="AV1014" s="967"/>
      <c r="AW1014" s="967"/>
      <c r="AX1014" s="967"/>
      <c r="AY1014" s="967"/>
      <c r="AZ1014" s="967"/>
      <c r="BA1014" s="967"/>
      <c r="BB1014" s="967"/>
      <c r="BC1014" s="967"/>
      <c r="BD1014" s="967"/>
      <c r="BE1014" s="967"/>
      <c r="BF1014" s="967"/>
      <c r="BG1014" s="967"/>
      <c r="BH1014" s="967"/>
      <c r="BI1014" s="967"/>
      <c r="BJ1014" s="967"/>
      <c r="BK1014" s="967"/>
      <c r="BL1014" s="967"/>
      <c r="BM1014" s="967"/>
      <c r="BN1014" s="967"/>
      <c r="BO1014" s="967"/>
      <c r="BP1014" s="967"/>
      <c r="BQ1014" s="967"/>
      <c r="BR1014" s="967"/>
      <c r="BS1014" s="967"/>
      <c r="BT1014" s="75"/>
      <c r="BU1014" s="75"/>
      <c r="CE1014" s="749" t="e">
        <f t="shared" si="1797"/>
        <v>#DIV/0!</v>
      </c>
    </row>
    <row r="1015" spans="2:83" s="386" customFormat="1" ht="86.25" customHeight="1" x14ac:dyDescent="0.25">
      <c r="B1015" s="874" t="s">
        <v>34</v>
      </c>
      <c r="C1015" s="866" t="s">
        <v>464</v>
      </c>
      <c r="D1015" s="831">
        <f>E1015+G1015+H1015+I1015</f>
        <v>16888.287369999998</v>
      </c>
      <c r="E1015" s="867"/>
      <c r="F1015" s="867"/>
      <c r="G1015" s="867"/>
      <c r="H1015" s="867"/>
      <c r="I1015" s="831">
        <f>I1016</f>
        <v>16888.287369999998</v>
      </c>
      <c r="J1015" s="831">
        <f>J1022</f>
        <v>-16888.287369999998</v>
      </c>
      <c r="K1015" s="831">
        <f>M1015+Q1015+S1015+U1015</f>
        <v>0</v>
      </c>
      <c r="L1015" s="826">
        <f t="shared" ref="L1015:L1029" si="1880">K1015/D1015</f>
        <v>0</v>
      </c>
      <c r="M1015" s="831"/>
      <c r="N1015" s="750"/>
      <c r="O1015" s="831"/>
      <c r="P1015" s="750"/>
      <c r="Q1015" s="831"/>
      <c r="R1015" s="750"/>
      <c r="S1015" s="831"/>
      <c r="T1015" s="750"/>
      <c r="U1015" s="831">
        <f>U1016</f>
        <v>0</v>
      </c>
      <c r="V1015" s="831">
        <f>Y1015</f>
        <v>31456.046699999999</v>
      </c>
      <c r="W1015" s="831"/>
      <c r="X1015" s="831"/>
      <c r="Y1015" s="831">
        <f>Y1024</f>
        <v>31456.046699999999</v>
      </c>
      <c r="Z1015" s="831">
        <f>AC1015</f>
        <v>48344.334069999997</v>
      </c>
      <c r="AA1015" s="831"/>
      <c r="AB1015" s="831"/>
      <c r="AC1015" s="831">
        <f>AC1024</f>
        <v>48344.334069999997</v>
      </c>
      <c r="AD1015" s="750"/>
      <c r="AE1015" s="831">
        <f>AG1015+AK1015+AM1015+AO1015</f>
        <v>0</v>
      </c>
      <c r="AF1015" s="826">
        <f t="shared" ref="AF1015:AF1029" si="1881">AE1015/D1015</f>
        <v>0</v>
      </c>
      <c r="AG1015" s="831"/>
      <c r="AH1015" s="750"/>
      <c r="AI1015" s="831"/>
      <c r="AJ1015" s="750"/>
      <c r="AK1015" s="831"/>
      <c r="AL1015" s="750"/>
      <c r="AM1015" s="831"/>
      <c r="AN1015" s="750"/>
      <c r="AO1015" s="831">
        <f>AO1016</f>
        <v>0</v>
      </c>
      <c r="AP1015" s="831">
        <f>AX1015</f>
        <v>0</v>
      </c>
      <c r="AQ1015" s="750"/>
      <c r="AR1015" s="831">
        <f>AT1015+AX1015+AZ1015+BB1015</f>
        <v>16888.287369999998</v>
      </c>
      <c r="AS1015" s="826">
        <f t="shared" ref="AS1015:AS1029" si="1882">AR1015/D1015</f>
        <v>1</v>
      </c>
      <c r="AT1015" s="831"/>
      <c r="AU1015" s="826"/>
      <c r="AV1015" s="831"/>
      <c r="AW1015" s="826"/>
      <c r="AX1015" s="831"/>
      <c r="AY1015" s="750"/>
      <c r="AZ1015" s="831"/>
      <c r="BA1015" s="750"/>
      <c r="BB1015" s="831">
        <f>BB1016</f>
        <v>16888.287369999998</v>
      </c>
      <c r="BC1015" s="831"/>
      <c r="BD1015" s="831">
        <f>BD1017</f>
        <v>16888.287369999998</v>
      </c>
      <c r="BE1015" s="831">
        <f>BF1015+BG1015+BH1015+BI1015</f>
        <v>0</v>
      </c>
      <c r="BF1015" s="831"/>
      <c r="BG1015" s="831"/>
      <c r="BH1015" s="831"/>
      <c r="BI1015" s="831">
        <f>BI1016</f>
        <v>0</v>
      </c>
      <c r="BJ1015" s="831">
        <f>BM1015</f>
        <v>0</v>
      </c>
      <c r="BK1015" s="831"/>
      <c r="BL1015" s="831"/>
      <c r="BM1015" s="831">
        <f>BM1017</f>
        <v>0</v>
      </c>
      <c r="BN1015" s="831">
        <f>BS1015</f>
        <v>0</v>
      </c>
      <c r="BO1015" s="831"/>
      <c r="BP1015" s="831"/>
      <c r="BQ1015" s="831"/>
      <c r="BR1015" s="831"/>
      <c r="BS1015" s="831">
        <f>BS1017</f>
        <v>0</v>
      </c>
      <c r="BT1015" s="831"/>
      <c r="BU1015" s="831">
        <f>BV1015+BX1015+BY1015+BZ1015</f>
        <v>0</v>
      </c>
      <c r="BV1015" s="867"/>
      <c r="BW1015" s="867"/>
      <c r="BX1015" s="867"/>
      <c r="BY1015" s="867"/>
      <c r="BZ1015" s="380">
        <f>BZ1016</f>
        <v>0</v>
      </c>
      <c r="CE1015" s="873">
        <f t="shared" si="1797"/>
        <v>1</v>
      </c>
    </row>
    <row r="1016" spans="2:83" s="404" customFormat="1" ht="86.25" hidden="1" customHeight="1" x14ac:dyDescent="0.25">
      <c r="B1016" s="405" t="s">
        <v>34</v>
      </c>
      <c r="C1016" s="406" t="s">
        <v>368</v>
      </c>
      <c r="D1016" s="378">
        <f>E1016+G1016+H1016+I1016</f>
        <v>16888.287369999998</v>
      </c>
      <c r="E1016" s="408"/>
      <c r="F1016" s="408"/>
      <c r="G1016" s="408"/>
      <c r="H1016" s="408"/>
      <c r="I1016" s="378">
        <f>I1017</f>
        <v>16888.287369999998</v>
      </c>
      <c r="J1016" s="378"/>
      <c r="K1016" s="618">
        <f>M1016+Q1016+S1016+U1016</f>
        <v>0</v>
      </c>
      <c r="L1016" s="749">
        <f t="shared" si="1880"/>
        <v>0</v>
      </c>
      <c r="M1016" s="408"/>
      <c r="N1016" s="759"/>
      <c r="O1016" s="408"/>
      <c r="P1016" s="759"/>
      <c r="Q1016" s="408"/>
      <c r="R1016" s="759"/>
      <c r="S1016" s="408"/>
      <c r="T1016" s="759"/>
      <c r="U1016" s="378">
        <f>U1017</f>
        <v>0</v>
      </c>
      <c r="V1016" s="378"/>
      <c r="W1016" s="378"/>
      <c r="X1016" s="378"/>
      <c r="Y1016" s="378"/>
      <c r="Z1016" s="378"/>
      <c r="AA1016" s="378"/>
      <c r="AB1016" s="378"/>
      <c r="AC1016" s="378"/>
      <c r="AD1016" s="423"/>
      <c r="AE1016" s="378">
        <f>AG1016+AK1016+AM1016+AO1016</f>
        <v>0</v>
      </c>
      <c r="AF1016" s="749">
        <f t="shared" si="1881"/>
        <v>0</v>
      </c>
      <c r="AG1016" s="408"/>
      <c r="AH1016" s="759"/>
      <c r="AI1016" s="408"/>
      <c r="AJ1016" s="759"/>
      <c r="AK1016" s="408"/>
      <c r="AL1016" s="759"/>
      <c r="AM1016" s="408"/>
      <c r="AN1016" s="759"/>
      <c r="AO1016" s="378">
        <f>AO1017</f>
        <v>0</v>
      </c>
      <c r="AP1016" s="378"/>
      <c r="AQ1016" s="423"/>
      <c r="AR1016" s="624">
        <f>AT1016+AX1016+AZ1016+BB1016</f>
        <v>16888.287369999998</v>
      </c>
      <c r="AS1016" s="749">
        <f t="shared" si="1882"/>
        <v>1</v>
      </c>
      <c r="AT1016" s="408"/>
      <c r="AU1016" s="749"/>
      <c r="AV1016" s="408"/>
      <c r="AW1016" s="749"/>
      <c r="AX1016" s="408"/>
      <c r="AY1016" s="759"/>
      <c r="AZ1016" s="408"/>
      <c r="BA1016" s="759"/>
      <c r="BB1016" s="378">
        <f>BB1017</f>
        <v>16888.287369999998</v>
      </c>
      <c r="BC1016" s="373"/>
      <c r="BD1016" s="423"/>
      <c r="BE1016" s="453">
        <f>BF1016+BG1016+BH1016+BI1016</f>
        <v>0</v>
      </c>
      <c r="BF1016" s="408"/>
      <c r="BG1016" s="408"/>
      <c r="BH1016" s="408"/>
      <c r="BI1016" s="378">
        <f>BI1017</f>
        <v>0</v>
      </c>
      <c r="BJ1016" s="378"/>
      <c r="BK1016" s="378"/>
      <c r="BL1016" s="378"/>
      <c r="BM1016" s="378"/>
      <c r="BN1016" s="378"/>
      <c r="BO1016" s="407"/>
      <c r="BP1016" s="407"/>
      <c r="BQ1016" s="407"/>
      <c r="BR1016" s="407"/>
      <c r="BS1016" s="409"/>
      <c r="BT1016" s="378"/>
      <c r="BU1016" s="378">
        <f>BV1016+BX1016+BY1016+BZ1016</f>
        <v>0</v>
      </c>
      <c r="BV1016" s="408"/>
      <c r="BW1016" s="408"/>
      <c r="BX1016" s="408"/>
      <c r="BY1016" s="408"/>
      <c r="BZ1016" s="378">
        <f>BZ1017</f>
        <v>0</v>
      </c>
      <c r="CE1016" s="749">
        <f t="shared" si="1797"/>
        <v>1</v>
      </c>
    </row>
    <row r="1017" spans="2:83" s="324" customFormat="1" ht="86.25" hidden="1" customHeight="1" x14ac:dyDescent="0.25">
      <c r="B1017" s="160"/>
      <c r="C1017" s="114" t="s">
        <v>31</v>
      </c>
      <c r="D1017" s="107">
        <f>I1017</f>
        <v>16888.287369999998</v>
      </c>
      <c r="E1017" s="107"/>
      <c r="F1017" s="107"/>
      <c r="G1017" s="107"/>
      <c r="H1017" s="107"/>
      <c r="I1017" s="107">
        <f>I1024</f>
        <v>16888.287369999998</v>
      </c>
      <c r="J1017" s="107"/>
      <c r="K1017" s="107">
        <f>U1017</f>
        <v>0</v>
      </c>
      <c r="L1017" s="749">
        <f t="shared" si="1880"/>
        <v>0</v>
      </c>
      <c r="M1017" s="107"/>
      <c r="N1017" s="107"/>
      <c r="O1017" s="107"/>
      <c r="P1017" s="107"/>
      <c r="Q1017" s="107"/>
      <c r="R1017" s="107"/>
      <c r="S1017" s="107"/>
      <c r="T1017" s="107"/>
      <c r="U1017" s="107">
        <f>U1024</f>
        <v>0</v>
      </c>
      <c r="V1017" s="107">
        <f>Y1017</f>
        <v>31456.046699999999</v>
      </c>
      <c r="W1017" s="107"/>
      <c r="X1017" s="107"/>
      <c r="Y1017" s="107">
        <f>Y1025</f>
        <v>31456.046699999999</v>
      </c>
      <c r="Z1017" s="107">
        <f>AC1017</f>
        <v>48344.334069999997</v>
      </c>
      <c r="AA1017" s="107"/>
      <c r="AB1017" s="107"/>
      <c r="AC1017" s="107">
        <f>AC1025</f>
        <v>48344.334069999997</v>
      </c>
      <c r="AD1017" s="107"/>
      <c r="AE1017" s="107">
        <f>AO1017</f>
        <v>0</v>
      </c>
      <c r="AF1017" s="749">
        <f t="shared" si="1881"/>
        <v>0</v>
      </c>
      <c r="AG1017" s="62"/>
      <c r="AH1017" s="41"/>
      <c r="AI1017" s="62"/>
      <c r="AJ1017" s="41"/>
      <c r="AK1017" s="62"/>
      <c r="AL1017" s="41"/>
      <c r="AM1017" s="62"/>
      <c r="AN1017" s="41"/>
      <c r="AO1017" s="107">
        <f>AO1024</f>
        <v>0</v>
      </c>
      <c r="AP1017" s="107">
        <f>AX1017</f>
        <v>0</v>
      </c>
      <c r="AQ1017" s="107"/>
      <c r="AR1017" s="107">
        <f>BB1017</f>
        <v>16888.287369999998</v>
      </c>
      <c r="AS1017" s="749">
        <f t="shared" si="1882"/>
        <v>1</v>
      </c>
      <c r="AT1017" s="62"/>
      <c r="AU1017" s="749"/>
      <c r="AV1017" s="62"/>
      <c r="AW1017" s="749"/>
      <c r="AX1017" s="62"/>
      <c r="AY1017" s="41"/>
      <c r="AZ1017" s="62"/>
      <c r="BA1017" s="41"/>
      <c r="BB1017" s="107">
        <f>BB1024</f>
        <v>16888.287369999998</v>
      </c>
      <c r="BC1017" s="62"/>
      <c r="BD1017" s="107">
        <f>BD1024</f>
        <v>16888.287369999998</v>
      </c>
      <c r="BE1017" s="107">
        <f>BI1017</f>
        <v>0</v>
      </c>
      <c r="BF1017" s="62"/>
      <c r="BG1017" s="62"/>
      <c r="BH1017" s="62"/>
      <c r="BI1017" s="107">
        <f>BI1024</f>
        <v>0</v>
      </c>
      <c r="BJ1017" s="107">
        <f>BM1017</f>
        <v>0</v>
      </c>
      <c r="BK1017" s="162"/>
      <c r="BL1017" s="162"/>
      <c r="BM1017" s="107">
        <f>BM1024</f>
        <v>0</v>
      </c>
      <c r="BN1017" s="107">
        <f>BS1017</f>
        <v>0</v>
      </c>
      <c r="BO1017" s="162"/>
      <c r="BP1017" s="162"/>
      <c r="BQ1017" s="162"/>
      <c r="BR1017" s="162"/>
      <c r="BS1017" s="107">
        <f>BS1024</f>
        <v>0</v>
      </c>
      <c r="BT1017" s="107"/>
      <c r="BU1017" s="107">
        <f>BZ1017</f>
        <v>0</v>
      </c>
      <c r="BV1017" s="62"/>
      <c r="BW1017" s="62"/>
      <c r="BX1017" s="62"/>
      <c r="BY1017" s="62"/>
      <c r="BZ1017" s="107">
        <f>BZ1024</f>
        <v>0</v>
      </c>
      <c r="CE1017" s="749">
        <f t="shared" si="1797"/>
        <v>1</v>
      </c>
    </row>
    <row r="1018" spans="2:83" s="76" customFormat="1" ht="127.5" hidden="1" customHeight="1" x14ac:dyDescent="0.25">
      <c r="B1018" s="160" t="s">
        <v>34</v>
      </c>
      <c r="C1018" s="158" t="s">
        <v>317</v>
      </c>
      <c r="D1018" s="62"/>
      <c r="E1018" s="62"/>
      <c r="F1018" s="62"/>
      <c r="G1018" s="62"/>
      <c r="H1018" s="62"/>
      <c r="I1018" s="62"/>
      <c r="J1018" s="62"/>
      <c r="K1018" s="41"/>
      <c r="L1018" s="749" t="e">
        <f t="shared" si="1880"/>
        <v>#DIV/0!</v>
      </c>
      <c r="M1018" s="62"/>
      <c r="N1018" s="41"/>
      <c r="O1018" s="62"/>
      <c r="P1018" s="41"/>
      <c r="Q1018" s="62"/>
      <c r="R1018" s="41"/>
      <c r="S1018" s="62"/>
      <c r="T1018" s="41"/>
      <c r="U1018" s="62"/>
      <c r="V1018" s="155"/>
      <c r="W1018" s="62"/>
      <c r="X1018" s="62"/>
      <c r="Y1018" s="62"/>
      <c r="Z1018" s="62"/>
      <c r="AA1018" s="62"/>
      <c r="AB1018" s="62"/>
      <c r="AC1018" s="62"/>
      <c r="AD1018" s="41"/>
      <c r="AE1018" s="62"/>
      <c r="AF1018" s="749" t="e">
        <f t="shared" si="1881"/>
        <v>#DIV/0!</v>
      </c>
      <c r="AG1018" s="62"/>
      <c r="AH1018" s="41"/>
      <c r="AI1018" s="62"/>
      <c r="AJ1018" s="41"/>
      <c r="AK1018" s="62"/>
      <c r="AL1018" s="41"/>
      <c r="AM1018" s="62"/>
      <c r="AN1018" s="41"/>
      <c r="AO1018" s="62"/>
      <c r="AP1018" s="62"/>
      <c r="AQ1018" s="41"/>
      <c r="AR1018" s="62"/>
      <c r="AS1018" s="749" t="e">
        <f t="shared" si="1882"/>
        <v>#DIV/0!</v>
      </c>
      <c r="AT1018" s="62"/>
      <c r="AU1018" s="749"/>
      <c r="AV1018" s="62"/>
      <c r="AW1018" s="749"/>
      <c r="AX1018" s="62"/>
      <c r="AY1018" s="41"/>
      <c r="AZ1018" s="62"/>
      <c r="BA1018" s="41"/>
      <c r="BB1018" s="62"/>
      <c r="BC1018" s="62"/>
      <c r="BD1018" s="62"/>
      <c r="BE1018" s="62"/>
      <c r="BF1018" s="62"/>
      <c r="BG1018" s="62"/>
      <c r="BH1018" s="62"/>
      <c r="BI1018" s="62"/>
      <c r="BJ1018" s="162"/>
      <c r="BK1018" s="162"/>
      <c r="BL1018" s="162"/>
      <c r="BM1018" s="162"/>
      <c r="BN1018" s="155"/>
      <c r="BO1018" s="162"/>
      <c r="BP1018" s="162"/>
      <c r="BQ1018" s="162"/>
      <c r="BR1018" s="162"/>
      <c r="BS1018" s="162"/>
      <c r="BT1018" s="62"/>
      <c r="BU1018" s="62"/>
      <c r="BV1018" s="62"/>
      <c r="BW1018" s="62"/>
      <c r="BX1018" s="62"/>
      <c r="BY1018" s="62"/>
      <c r="BZ1018" s="62"/>
      <c r="CE1018" s="749" t="e">
        <f t="shared" si="1797"/>
        <v>#DIV/0!</v>
      </c>
    </row>
    <row r="1019" spans="2:83" s="76" customFormat="1" ht="55.5" hidden="1" customHeight="1" x14ac:dyDescent="0.25">
      <c r="B1019" s="160"/>
      <c r="C1019" s="114" t="s">
        <v>31</v>
      </c>
      <c r="D1019" s="62"/>
      <c r="E1019" s="62"/>
      <c r="F1019" s="62"/>
      <c r="G1019" s="62"/>
      <c r="H1019" s="62"/>
      <c r="I1019" s="62"/>
      <c r="J1019" s="62"/>
      <c r="K1019" s="41"/>
      <c r="L1019" s="749" t="e">
        <f t="shared" si="1880"/>
        <v>#DIV/0!</v>
      </c>
      <c r="M1019" s="62"/>
      <c r="N1019" s="41"/>
      <c r="O1019" s="62"/>
      <c r="P1019" s="41"/>
      <c r="Q1019" s="62"/>
      <c r="R1019" s="41"/>
      <c r="S1019" s="62"/>
      <c r="T1019" s="41"/>
      <c r="U1019" s="62"/>
      <c r="V1019" s="155"/>
      <c r="W1019" s="62"/>
      <c r="X1019" s="62"/>
      <c r="Y1019" s="62"/>
      <c r="Z1019" s="62"/>
      <c r="AA1019" s="62"/>
      <c r="AB1019" s="62"/>
      <c r="AC1019" s="62"/>
      <c r="AD1019" s="41"/>
      <c r="AE1019" s="62"/>
      <c r="AF1019" s="749" t="e">
        <f t="shared" si="1881"/>
        <v>#DIV/0!</v>
      </c>
      <c r="AG1019" s="62"/>
      <c r="AH1019" s="41"/>
      <c r="AI1019" s="62"/>
      <c r="AJ1019" s="41"/>
      <c r="AK1019" s="62"/>
      <c r="AL1019" s="41"/>
      <c r="AM1019" s="62"/>
      <c r="AN1019" s="41"/>
      <c r="AO1019" s="62"/>
      <c r="AP1019" s="62"/>
      <c r="AQ1019" s="41"/>
      <c r="AR1019" s="62"/>
      <c r="AS1019" s="749" t="e">
        <f t="shared" si="1882"/>
        <v>#DIV/0!</v>
      </c>
      <c r="AT1019" s="62"/>
      <c r="AU1019" s="749"/>
      <c r="AV1019" s="62"/>
      <c r="AW1019" s="749"/>
      <c r="AX1019" s="62"/>
      <c r="AY1019" s="41"/>
      <c r="AZ1019" s="62"/>
      <c r="BA1019" s="41"/>
      <c r="BB1019" s="62"/>
      <c r="BC1019" s="62"/>
      <c r="BD1019" s="62"/>
      <c r="BE1019" s="62"/>
      <c r="BF1019" s="62"/>
      <c r="BG1019" s="62"/>
      <c r="BH1019" s="62"/>
      <c r="BI1019" s="62"/>
      <c r="BJ1019" s="162"/>
      <c r="BK1019" s="162"/>
      <c r="BL1019" s="162"/>
      <c r="BM1019" s="162"/>
      <c r="BN1019" s="155"/>
      <c r="BO1019" s="162"/>
      <c r="BP1019" s="162"/>
      <c r="BQ1019" s="162"/>
      <c r="BR1019" s="162"/>
      <c r="BS1019" s="162"/>
      <c r="BT1019" s="62"/>
      <c r="BU1019" s="62"/>
      <c r="BV1019" s="62"/>
      <c r="BW1019" s="62"/>
      <c r="BX1019" s="62"/>
      <c r="BY1019" s="62"/>
      <c r="BZ1019" s="62"/>
      <c r="CE1019" s="749" t="e">
        <f t="shared" si="1797"/>
        <v>#DIV/0!</v>
      </c>
    </row>
    <row r="1020" spans="2:83" s="76" customFormat="1" ht="195.75" hidden="1" customHeight="1" x14ac:dyDescent="0.25">
      <c r="B1020" s="160" t="s">
        <v>63</v>
      </c>
      <c r="C1020" s="158" t="s">
        <v>215</v>
      </c>
      <c r="D1020" s="62"/>
      <c r="E1020" s="62"/>
      <c r="F1020" s="62"/>
      <c r="G1020" s="62"/>
      <c r="H1020" s="62"/>
      <c r="I1020" s="62"/>
      <c r="J1020" s="62"/>
      <c r="K1020" s="41"/>
      <c r="L1020" s="749" t="e">
        <f t="shared" si="1880"/>
        <v>#DIV/0!</v>
      </c>
      <c r="M1020" s="62"/>
      <c r="N1020" s="41"/>
      <c r="O1020" s="62"/>
      <c r="P1020" s="41"/>
      <c r="Q1020" s="62"/>
      <c r="R1020" s="41"/>
      <c r="S1020" s="62"/>
      <c r="T1020" s="41"/>
      <c r="U1020" s="62"/>
      <c r="V1020" s="155"/>
      <c r="W1020" s="62"/>
      <c r="X1020" s="62"/>
      <c r="Y1020" s="62"/>
      <c r="Z1020" s="62"/>
      <c r="AA1020" s="62"/>
      <c r="AB1020" s="62"/>
      <c r="AC1020" s="62"/>
      <c r="AD1020" s="41"/>
      <c r="AE1020" s="62"/>
      <c r="AF1020" s="749" t="e">
        <f t="shared" si="1881"/>
        <v>#DIV/0!</v>
      </c>
      <c r="AG1020" s="62"/>
      <c r="AH1020" s="41"/>
      <c r="AI1020" s="62"/>
      <c r="AJ1020" s="41"/>
      <c r="AK1020" s="62"/>
      <c r="AL1020" s="41"/>
      <c r="AM1020" s="62"/>
      <c r="AN1020" s="41"/>
      <c r="AO1020" s="62"/>
      <c r="AP1020" s="62"/>
      <c r="AQ1020" s="41"/>
      <c r="AR1020" s="62"/>
      <c r="AS1020" s="749" t="e">
        <f t="shared" si="1882"/>
        <v>#DIV/0!</v>
      </c>
      <c r="AT1020" s="62"/>
      <c r="AU1020" s="749"/>
      <c r="AV1020" s="62"/>
      <c r="AW1020" s="749"/>
      <c r="AX1020" s="62"/>
      <c r="AY1020" s="41"/>
      <c r="AZ1020" s="62"/>
      <c r="BA1020" s="41"/>
      <c r="BB1020" s="62"/>
      <c r="BC1020" s="62"/>
      <c r="BD1020" s="62"/>
      <c r="BE1020" s="62"/>
      <c r="BF1020" s="62"/>
      <c r="BG1020" s="62"/>
      <c r="BH1020" s="62"/>
      <c r="BI1020" s="62"/>
      <c r="BJ1020" s="162"/>
      <c r="BK1020" s="162"/>
      <c r="BL1020" s="162"/>
      <c r="BM1020" s="162"/>
      <c r="BN1020" s="155"/>
      <c r="BO1020" s="162"/>
      <c r="BP1020" s="162"/>
      <c r="BQ1020" s="162"/>
      <c r="BR1020" s="162"/>
      <c r="BS1020" s="162"/>
      <c r="BT1020" s="62"/>
      <c r="BU1020" s="62"/>
      <c r="BV1020" s="62"/>
      <c r="BW1020" s="62"/>
      <c r="BX1020" s="62"/>
      <c r="BY1020" s="62"/>
      <c r="BZ1020" s="62"/>
      <c r="CE1020" s="749" t="e">
        <f t="shared" si="1797"/>
        <v>#DIV/0!</v>
      </c>
    </row>
    <row r="1021" spans="2:83" s="76" customFormat="1" ht="55.5" hidden="1" customHeight="1" x14ac:dyDescent="0.25">
      <c r="B1021" s="160"/>
      <c r="C1021" s="114" t="s">
        <v>31</v>
      </c>
      <c r="D1021" s="62"/>
      <c r="E1021" s="62"/>
      <c r="F1021" s="62"/>
      <c r="G1021" s="62"/>
      <c r="H1021" s="62"/>
      <c r="I1021" s="62"/>
      <c r="J1021" s="62"/>
      <c r="K1021" s="41"/>
      <c r="L1021" s="749" t="e">
        <f t="shared" si="1880"/>
        <v>#DIV/0!</v>
      </c>
      <c r="M1021" s="62"/>
      <c r="N1021" s="41"/>
      <c r="O1021" s="62"/>
      <c r="P1021" s="41"/>
      <c r="Q1021" s="62"/>
      <c r="R1021" s="41"/>
      <c r="S1021" s="62"/>
      <c r="T1021" s="41"/>
      <c r="U1021" s="62"/>
      <c r="V1021" s="155"/>
      <c r="W1021" s="62"/>
      <c r="X1021" s="62"/>
      <c r="Y1021" s="62"/>
      <c r="Z1021" s="62"/>
      <c r="AA1021" s="62"/>
      <c r="AB1021" s="62"/>
      <c r="AC1021" s="62"/>
      <c r="AD1021" s="41"/>
      <c r="AE1021" s="62"/>
      <c r="AF1021" s="749" t="e">
        <f t="shared" si="1881"/>
        <v>#DIV/0!</v>
      </c>
      <c r="AG1021" s="62"/>
      <c r="AH1021" s="41"/>
      <c r="AI1021" s="62"/>
      <c r="AJ1021" s="41"/>
      <c r="AK1021" s="62"/>
      <c r="AL1021" s="41"/>
      <c r="AM1021" s="62"/>
      <c r="AN1021" s="41"/>
      <c r="AO1021" s="62"/>
      <c r="AP1021" s="62"/>
      <c r="AQ1021" s="41"/>
      <c r="AR1021" s="62"/>
      <c r="AS1021" s="749" t="e">
        <f t="shared" si="1882"/>
        <v>#DIV/0!</v>
      </c>
      <c r="AT1021" s="62"/>
      <c r="AU1021" s="749"/>
      <c r="AV1021" s="62"/>
      <c r="AW1021" s="749"/>
      <c r="AX1021" s="62"/>
      <c r="AY1021" s="41"/>
      <c r="AZ1021" s="62"/>
      <c r="BA1021" s="41"/>
      <c r="BB1021" s="62"/>
      <c r="BC1021" s="62"/>
      <c r="BD1021" s="62"/>
      <c r="BE1021" s="62"/>
      <c r="BF1021" s="62"/>
      <c r="BG1021" s="62"/>
      <c r="BH1021" s="62"/>
      <c r="BI1021" s="62"/>
      <c r="BJ1021" s="162"/>
      <c r="BK1021" s="162"/>
      <c r="BL1021" s="162"/>
      <c r="BM1021" s="162"/>
      <c r="BN1021" s="155"/>
      <c r="BO1021" s="162"/>
      <c r="BP1021" s="162"/>
      <c r="BQ1021" s="162"/>
      <c r="BR1021" s="162"/>
      <c r="BS1021" s="162"/>
      <c r="BT1021" s="62"/>
      <c r="BU1021" s="62"/>
      <c r="BV1021" s="62"/>
      <c r="BW1021" s="62"/>
      <c r="BX1021" s="62"/>
      <c r="BY1021" s="62"/>
      <c r="BZ1021" s="62"/>
      <c r="CE1021" s="749" t="e">
        <f t="shared" si="1797"/>
        <v>#DIV/0!</v>
      </c>
    </row>
    <row r="1022" spans="2:83" s="404" customFormat="1" ht="86.25" customHeight="1" x14ac:dyDescent="0.25">
      <c r="B1022" s="405" t="s">
        <v>34</v>
      </c>
      <c r="C1022" s="406" t="s">
        <v>216</v>
      </c>
      <c r="D1022" s="378">
        <f t="shared" ref="D1022:D1027" si="1883">I1022</f>
        <v>16888.287369999998</v>
      </c>
      <c r="E1022" s="408"/>
      <c r="F1022" s="408"/>
      <c r="G1022" s="408"/>
      <c r="H1022" s="408"/>
      <c r="I1022" s="378">
        <f>I1023</f>
        <v>16888.287369999998</v>
      </c>
      <c r="J1022" s="378">
        <f>K1022-I1022</f>
        <v>-16888.287369999998</v>
      </c>
      <c r="K1022" s="378">
        <f>U1022</f>
        <v>0</v>
      </c>
      <c r="L1022" s="795">
        <f t="shared" si="1880"/>
        <v>0</v>
      </c>
      <c r="M1022" s="378"/>
      <c r="N1022" s="423"/>
      <c r="O1022" s="378"/>
      <c r="P1022" s="423"/>
      <c r="Q1022" s="378"/>
      <c r="R1022" s="423"/>
      <c r="S1022" s="378"/>
      <c r="T1022" s="423"/>
      <c r="U1022" s="378">
        <f>U1023</f>
        <v>0</v>
      </c>
      <c r="V1022" s="378"/>
      <c r="W1022" s="378"/>
      <c r="X1022" s="378"/>
      <c r="Y1022" s="378"/>
      <c r="Z1022" s="378"/>
      <c r="AA1022" s="378"/>
      <c r="AB1022" s="378"/>
      <c r="AC1022" s="378"/>
      <c r="AD1022" s="423"/>
      <c r="AE1022" s="378">
        <f>AO1022</f>
        <v>0</v>
      </c>
      <c r="AF1022" s="795">
        <f t="shared" si="1881"/>
        <v>0</v>
      </c>
      <c r="AG1022" s="378"/>
      <c r="AH1022" s="423"/>
      <c r="AI1022" s="378"/>
      <c r="AJ1022" s="423"/>
      <c r="AK1022" s="378"/>
      <c r="AL1022" s="423"/>
      <c r="AM1022" s="378"/>
      <c r="AN1022" s="423"/>
      <c r="AO1022" s="378">
        <f>AO1023</f>
        <v>0</v>
      </c>
      <c r="AP1022" s="378"/>
      <c r="AQ1022" s="423"/>
      <c r="AR1022" s="378">
        <f>BB1022</f>
        <v>16888.287369999998</v>
      </c>
      <c r="AS1022" s="795">
        <f t="shared" si="1882"/>
        <v>1</v>
      </c>
      <c r="AT1022" s="378"/>
      <c r="AU1022" s="795"/>
      <c r="AV1022" s="378"/>
      <c r="AW1022" s="795"/>
      <c r="AX1022" s="378"/>
      <c r="AY1022" s="423"/>
      <c r="AZ1022" s="378"/>
      <c r="BA1022" s="423"/>
      <c r="BB1022" s="378">
        <f>BB1023</f>
        <v>16888.287369999998</v>
      </c>
      <c r="BC1022" s="378"/>
      <c r="BD1022" s="378"/>
      <c r="BE1022" s="378"/>
      <c r="BF1022" s="378"/>
      <c r="BG1022" s="378"/>
      <c r="BH1022" s="378"/>
      <c r="BI1022" s="378"/>
      <c r="BJ1022" s="378"/>
      <c r="BK1022" s="378"/>
      <c r="BL1022" s="378"/>
      <c r="BM1022" s="378"/>
      <c r="BN1022" s="378"/>
      <c r="BO1022" s="378"/>
      <c r="BP1022" s="378"/>
      <c r="BQ1022" s="378"/>
      <c r="BR1022" s="378"/>
      <c r="BS1022" s="378"/>
      <c r="BT1022" s="378"/>
      <c r="BU1022" s="378"/>
      <c r="BV1022" s="408"/>
      <c r="BW1022" s="408"/>
      <c r="BX1022" s="408"/>
      <c r="BY1022" s="408"/>
      <c r="BZ1022" s="378"/>
      <c r="CE1022" s="795">
        <f t="shared" si="1797"/>
        <v>1</v>
      </c>
    </row>
    <row r="1023" spans="2:83" s="324" customFormat="1" ht="63" hidden="1" customHeight="1" x14ac:dyDescent="0.25">
      <c r="B1023" s="160"/>
      <c r="C1023" s="114" t="s">
        <v>31</v>
      </c>
      <c r="D1023" s="107">
        <f t="shared" si="1883"/>
        <v>16888.287369999998</v>
      </c>
      <c r="E1023" s="107"/>
      <c r="F1023" s="107"/>
      <c r="G1023" s="107"/>
      <c r="H1023" s="107"/>
      <c r="I1023" s="107">
        <f>I1025</f>
        <v>16888.287369999998</v>
      </c>
      <c r="J1023" s="107">
        <f>K1023-I1023</f>
        <v>-16888.287369999998</v>
      </c>
      <c r="K1023" s="107">
        <f>U1023</f>
        <v>0</v>
      </c>
      <c r="L1023" s="749">
        <f t="shared" si="1880"/>
        <v>0</v>
      </c>
      <c r="M1023" s="107"/>
      <c r="N1023" s="107"/>
      <c r="O1023" s="107"/>
      <c r="P1023" s="107"/>
      <c r="Q1023" s="107"/>
      <c r="R1023" s="107"/>
      <c r="S1023" s="107"/>
      <c r="T1023" s="107"/>
      <c r="U1023" s="107">
        <f>U1025</f>
        <v>0</v>
      </c>
      <c r="V1023" s="107">
        <f>Y1023</f>
        <v>0</v>
      </c>
      <c r="W1023" s="107"/>
      <c r="X1023" s="107"/>
      <c r="Y1023" s="107">
        <f>Y1073</f>
        <v>0</v>
      </c>
      <c r="Z1023" s="107">
        <f>AC1023</f>
        <v>0</v>
      </c>
      <c r="AA1023" s="107"/>
      <c r="AB1023" s="107"/>
      <c r="AC1023" s="107">
        <f>AC1073</f>
        <v>0</v>
      </c>
      <c r="AD1023" s="107"/>
      <c r="AE1023" s="107">
        <f>AO1023</f>
        <v>0</v>
      </c>
      <c r="AF1023" s="749">
        <f t="shared" si="1881"/>
        <v>0</v>
      </c>
      <c r="AG1023" s="107"/>
      <c r="AH1023" s="107"/>
      <c r="AI1023" s="107"/>
      <c r="AJ1023" s="107"/>
      <c r="AK1023" s="107"/>
      <c r="AL1023" s="107"/>
      <c r="AM1023" s="107"/>
      <c r="AN1023" s="107"/>
      <c r="AO1023" s="107">
        <f>AO1025</f>
        <v>0</v>
      </c>
      <c r="AP1023" s="107">
        <f>AX1023</f>
        <v>0</v>
      </c>
      <c r="AQ1023" s="107"/>
      <c r="AR1023" s="107">
        <f>BB1023</f>
        <v>16888.287369999998</v>
      </c>
      <c r="AS1023" s="749">
        <f t="shared" si="1882"/>
        <v>1</v>
      </c>
      <c r="AT1023" s="107"/>
      <c r="AU1023" s="749"/>
      <c r="AV1023" s="107"/>
      <c r="AW1023" s="749"/>
      <c r="AX1023" s="107"/>
      <c r="AY1023" s="107"/>
      <c r="AZ1023" s="107"/>
      <c r="BA1023" s="107"/>
      <c r="BB1023" s="107">
        <f>BB1025</f>
        <v>16888.287369999998</v>
      </c>
      <c r="BC1023" s="62"/>
      <c r="BD1023" s="107">
        <f>BD1072</f>
        <v>0</v>
      </c>
      <c r="BE1023" s="107">
        <f>BI1023</f>
        <v>0</v>
      </c>
      <c r="BF1023" s="62"/>
      <c r="BG1023" s="62"/>
      <c r="BH1023" s="62"/>
      <c r="BI1023" s="107">
        <f>BI1072</f>
        <v>0</v>
      </c>
      <c r="BJ1023" s="107">
        <f>BM1023</f>
        <v>0</v>
      </c>
      <c r="BK1023" s="162"/>
      <c r="BL1023" s="162"/>
      <c r="BM1023" s="107">
        <f>BM1072</f>
        <v>0</v>
      </c>
      <c r="BN1023" s="107">
        <f>BS1023</f>
        <v>0</v>
      </c>
      <c r="BO1023" s="162"/>
      <c r="BP1023" s="162"/>
      <c r="BQ1023" s="162"/>
      <c r="BR1023" s="162"/>
      <c r="BS1023" s="107">
        <f>BS1072</f>
        <v>0</v>
      </c>
      <c r="BT1023" s="107"/>
      <c r="BU1023" s="107">
        <f>BZ1023</f>
        <v>0</v>
      </c>
      <c r="BV1023" s="62"/>
      <c r="BW1023" s="62"/>
      <c r="BX1023" s="62"/>
      <c r="BY1023" s="62"/>
      <c r="BZ1023" s="107">
        <f>BZ1072</f>
        <v>0</v>
      </c>
      <c r="CE1023" s="749">
        <f t="shared" si="1797"/>
        <v>1</v>
      </c>
    </row>
    <row r="1024" spans="2:83" s="76" customFormat="1" ht="168" customHeight="1" x14ac:dyDescent="0.25">
      <c r="B1024" s="157" t="s">
        <v>34</v>
      </c>
      <c r="C1024" s="158" t="s">
        <v>384</v>
      </c>
      <c r="D1024" s="391">
        <f t="shared" si="1883"/>
        <v>16888.287369999998</v>
      </c>
      <c r="E1024" s="500"/>
      <c r="F1024" s="542"/>
      <c r="G1024" s="500"/>
      <c r="H1024" s="500"/>
      <c r="I1024" s="500">
        <f>I1025</f>
        <v>16888.287369999998</v>
      </c>
      <c r="J1024" s="391"/>
      <c r="K1024" s="618">
        <f>U1024</f>
        <v>0</v>
      </c>
      <c r="L1024" s="749">
        <f t="shared" si="1880"/>
        <v>0</v>
      </c>
      <c r="M1024" s="438"/>
      <c r="N1024" s="734"/>
      <c r="O1024" s="557"/>
      <c r="P1024" s="734"/>
      <c r="Q1024" s="438"/>
      <c r="R1024" s="734"/>
      <c r="S1024" s="438"/>
      <c r="T1024" s="734"/>
      <c r="U1024" s="500">
        <f>U1025</f>
        <v>0</v>
      </c>
      <c r="V1024" s="391">
        <f>Y1024</f>
        <v>31456.046699999999</v>
      </c>
      <c r="W1024" s="477"/>
      <c r="X1024" s="477"/>
      <c r="Y1024" s="477">
        <f>Y1025</f>
        <v>31456.046699999999</v>
      </c>
      <c r="Z1024" s="477">
        <f>AC1024</f>
        <v>48344.334069999997</v>
      </c>
      <c r="AA1024" s="391"/>
      <c r="AB1024" s="391"/>
      <c r="AC1024" s="391">
        <f>AC1025</f>
        <v>48344.334069999997</v>
      </c>
      <c r="AD1024" s="734"/>
      <c r="AE1024" s="589">
        <f>AO1024</f>
        <v>0</v>
      </c>
      <c r="AF1024" s="749">
        <f t="shared" si="1881"/>
        <v>0</v>
      </c>
      <c r="AG1024" s="500"/>
      <c r="AH1024" s="734"/>
      <c r="AI1024" s="557"/>
      <c r="AJ1024" s="734"/>
      <c r="AK1024" s="500"/>
      <c r="AL1024" s="734"/>
      <c r="AM1024" s="500"/>
      <c r="AN1024" s="734"/>
      <c r="AO1024" s="500">
        <f>AO1025</f>
        <v>0</v>
      </c>
      <c r="AP1024" s="391">
        <f>AX1024</f>
        <v>0</v>
      </c>
      <c r="AQ1024" s="734"/>
      <c r="AR1024" s="618">
        <f>BB1024</f>
        <v>16888.287369999998</v>
      </c>
      <c r="AS1024" s="749">
        <f t="shared" si="1882"/>
        <v>1</v>
      </c>
      <c r="AT1024" s="488"/>
      <c r="AU1024" s="749"/>
      <c r="AV1024" s="557"/>
      <c r="AW1024" s="749"/>
      <c r="AX1024" s="488"/>
      <c r="AY1024" s="734"/>
      <c r="AZ1024" s="488"/>
      <c r="BA1024" s="734"/>
      <c r="BB1024" s="488">
        <f>BB1025</f>
        <v>16888.287369999998</v>
      </c>
      <c r="BC1024" s="131"/>
      <c r="BD1024" s="391">
        <f>BD1025</f>
        <v>16888.287369999998</v>
      </c>
      <c r="BE1024" s="450">
        <f>BI1024</f>
        <v>0</v>
      </c>
      <c r="BF1024" s="391"/>
      <c r="BG1024" s="391"/>
      <c r="BH1024" s="391"/>
      <c r="BI1024" s="391">
        <f>BI1025</f>
        <v>0</v>
      </c>
      <c r="BJ1024" s="331">
        <f>BM1024</f>
        <v>0</v>
      </c>
      <c r="BK1024" s="331"/>
      <c r="BL1024" s="331"/>
      <c r="BM1024" s="331">
        <f>BM1025</f>
        <v>0</v>
      </c>
      <c r="BN1024" s="331">
        <f>BS1024</f>
        <v>0</v>
      </c>
      <c r="BO1024" s="251"/>
      <c r="BP1024" s="251"/>
      <c r="BQ1024" s="251"/>
      <c r="BR1024" s="251"/>
      <c r="BS1024" s="167">
        <f>BS1025</f>
        <v>0</v>
      </c>
      <c r="BT1024" s="438"/>
      <c r="BU1024" s="651">
        <f>BZ1024</f>
        <v>0</v>
      </c>
      <c r="BV1024" s="438"/>
      <c r="BW1024" s="557"/>
      <c r="BX1024" s="438"/>
      <c r="BY1024" s="438"/>
      <c r="BZ1024" s="438">
        <f>BZ1025</f>
        <v>0</v>
      </c>
      <c r="CE1024" s="749">
        <f t="shared" si="1797"/>
        <v>1</v>
      </c>
    </row>
    <row r="1025" spans="2:83" s="76" customFormat="1" ht="42" customHeight="1" x14ac:dyDescent="0.25">
      <c r="B1025" s="160"/>
      <c r="C1025" s="114" t="s">
        <v>31</v>
      </c>
      <c r="D1025" s="107">
        <f t="shared" si="1883"/>
        <v>16888.287369999998</v>
      </c>
      <c r="E1025" s="107"/>
      <c r="F1025" s="107"/>
      <c r="G1025" s="107"/>
      <c r="H1025" s="107"/>
      <c r="I1025" s="107">
        <v>16888.287369999998</v>
      </c>
      <c r="J1025" s="62"/>
      <c r="K1025" s="107">
        <f>U1025</f>
        <v>0</v>
      </c>
      <c r="L1025" s="749">
        <f t="shared" si="1880"/>
        <v>0</v>
      </c>
      <c r="M1025" s="107"/>
      <c r="N1025" s="107"/>
      <c r="O1025" s="107"/>
      <c r="P1025" s="107"/>
      <c r="Q1025" s="107"/>
      <c r="R1025" s="107"/>
      <c r="S1025" s="107"/>
      <c r="T1025" s="107"/>
      <c r="U1025" s="107"/>
      <c r="V1025" s="107">
        <f>Y1025</f>
        <v>31456.046699999999</v>
      </c>
      <c r="W1025" s="107"/>
      <c r="X1025" s="107"/>
      <c r="Y1025" s="107">
        <f>AC1025-I1025</f>
        <v>31456.046699999999</v>
      </c>
      <c r="Z1025" s="107">
        <f>AC1025</f>
        <v>48344.334069999997</v>
      </c>
      <c r="AA1025" s="107"/>
      <c r="AB1025" s="107"/>
      <c r="AC1025" s="107">
        <f>48344.33407</f>
        <v>48344.334069999997</v>
      </c>
      <c r="AD1025" s="107"/>
      <c r="AE1025" s="107">
        <f>AO1025</f>
        <v>0</v>
      </c>
      <c r="AF1025" s="749">
        <f t="shared" si="1881"/>
        <v>0</v>
      </c>
      <c r="AG1025" s="107"/>
      <c r="AH1025" s="107"/>
      <c r="AI1025" s="107"/>
      <c r="AJ1025" s="107"/>
      <c r="AK1025" s="107"/>
      <c r="AL1025" s="107"/>
      <c r="AM1025" s="107"/>
      <c r="AN1025" s="107"/>
      <c r="AO1025" s="107"/>
      <c r="AP1025" s="107">
        <f>AX1025</f>
        <v>0</v>
      </c>
      <c r="AQ1025" s="107"/>
      <c r="AR1025" s="107">
        <f>BB1025</f>
        <v>16888.287369999998</v>
      </c>
      <c r="AS1025" s="749">
        <f t="shared" si="1882"/>
        <v>1</v>
      </c>
      <c r="AT1025" s="107"/>
      <c r="AU1025" s="749"/>
      <c r="AV1025" s="107"/>
      <c r="AW1025" s="749"/>
      <c r="AX1025" s="107"/>
      <c r="AY1025" s="107"/>
      <c r="AZ1025" s="107"/>
      <c r="BA1025" s="107"/>
      <c r="BB1025" s="107">
        <f>D1025</f>
        <v>16888.287369999998</v>
      </c>
      <c r="BC1025" s="107"/>
      <c r="BD1025" s="107">
        <f>16888.28737</f>
        <v>16888.287369999998</v>
      </c>
      <c r="BE1025" s="107">
        <f>BI1025</f>
        <v>0</v>
      </c>
      <c r="BF1025" s="107"/>
      <c r="BG1025" s="107"/>
      <c r="BH1025" s="107"/>
      <c r="BI1025" s="107">
        <v>0</v>
      </c>
      <c r="BJ1025" s="107">
        <f>BM1025</f>
        <v>0</v>
      </c>
      <c r="BK1025" s="107"/>
      <c r="BL1025" s="107"/>
      <c r="BM1025" s="107">
        <f>BS1025-BI1025</f>
        <v>0</v>
      </c>
      <c r="BN1025" s="107">
        <f>BS1025</f>
        <v>0</v>
      </c>
      <c r="BO1025" s="107"/>
      <c r="BP1025" s="107"/>
      <c r="BQ1025" s="107"/>
      <c r="BR1025" s="107"/>
      <c r="BS1025" s="107">
        <v>0</v>
      </c>
      <c r="BT1025" s="107"/>
      <c r="BU1025" s="107">
        <f>BZ1025</f>
        <v>0</v>
      </c>
      <c r="BV1025" s="107"/>
      <c r="BW1025" s="107"/>
      <c r="BX1025" s="107"/>
      <c r="BY1025" s="107"/>
      <c r="BZ1025" s="107">
        <v>0</v>
      </c>
      <c r="CE1025" s="749">
        <f t="shared" si="1797"/>
        <v>1</v>
      </c>
    </row>
    <row r="1026" spans="2:83" s="76" customFormat="1" ht="186.75" hidden="1" customHeight="1" x14ac:dyDescent="0.25">
      <c r="B1026" s="157" t="s">
        <v>63</v>
      </c>
      <c r="C1026" s="158" t="s">
        <v>441</v>
      </c>
      <c r="D1026" s="488">
        <f t="shared" si="1883"/>
        <v>0</v>
      </c>
      <c r="E1026" s="500"/>
      <c r="F1026" s="542"/>
      <c r="G1026" s="500"/>
      <c r="H1026" s="500"/>
      <c r="I1026" s="107"/>
      <c r="J1026" s="488">
        <f>K1026-I1026</f>
        <v>0</v>
      </c>
      <c r="K1026" s="618">
        <f>K1027</f>
        <v>0</v>
      </c>
      <c r="L1026" s="749" t="e">
        <f t="shared" si="1880"/>
        <v>#DIV/0!</v>
      </c>
      <c r="M1026" s="488"/>
      <c r="N1026" s="734"/>
      <c r="O1026" s="557"/>
      <c r="P1026" s="734"/>
      <c r="Q1026" s="488"/>
      <c r="R1026" s="734"/>
      <c r="S1026" s="488"/>
      <c r="T1026" s="734"/>
      <c r="U1026" s="107"/>
      <c r="V1026" s="107"/>
      <c r="W1026" s="107"/>
      <c r="X1026" s="107"/>
      <c r="Y1026" s="107"/>
      <c r="Z1026" s="107"/>
      <c r="AA1026" s="107"/>
      <c r="AB1026" s="107"/>
      <c r="AC1026" s="107"/>
      <c r="AD1026" s="107"/>
      <c r="AE1026" s="107"/>
      <c r="AF1026" s="749" t="e">
        <f t="shared" si="1881"/>
        <v>#DIV/0!</v>
      </c>
      <c r="AG1026" s="107"/>
      <c r="AH1026" s="107"/>
      <c r="AI1026" s="107"/>
      <c r="AJ1026" s="107"/>
      <c r="AK1026" s="107"/>
      <c r="AL1026" s="107"/>
      <c r="AM1026" s="107"/>
      <c r="AN1026" s="107"/>
      <c r="AO1026" s="107"/>
      <c r="AP1026" s="107"/>
      <c r="AQ1026" s="107"/>
      <c r="AR1026" s="107"/>
      <c r="AS1026" s="749" t="e">
        <f t="shared" si="1882"/>
        <v>#DIV/0!</v>
      </c>
      <c r="AT1026" s="107"/>
      <c r="AU1026" s="749"/>
      <c r="AV1026" s="107"/>
      <c r="AW1026" s="749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  <c r="BY1026" s="107"/>
      <c r="BZ1026" s="107"/>
      <c r="CE1026" s="749" t="e">
        <f t="shared" ref="CE1026:CE1085" si="1884">BB1026/I1026</f>
        <v>#DIV/0!</v>
      </c>
    </row>
    <row r="1027" spans="2:83" s="76" customFormat="1" ht="55.5" hidden="1" customHeight="1" x14ac:dyDescent="0.25">
      <c r="B1027" s="160"/>
      <c r="C1027" s="114" t="s">
        <v>31</v>
      </c>
      <c r="D1027" s="107">
        <f t="shared" si="1883"/>
        <v>0</v>
      </c>
      <c r="E1027" s="107"/>
      <c r="F1027" s="107"/>
      <c r="G1027" s="107"/>
      <c r="H1027" s="107"/>
      <c r="I1027" s="107"/>
      <c r="J1027" s="107">
        <f>K1027-D1027</f>
        <v>0</v>
      </c>
      <c r="K1027" s="107">
        <f>U1027</f>
        <v>0</v>
      </c>
      <c r="L1027" s="749" t="e">
        <f t="shared" si="1880"/>
        <v>#DIV/0!</v>
      </c>
      <c r="M1027" s="107"/>
      <c r="N1027" s="107"/>
      <c r="O1027" s="107"/>
      <c r="P1027" s="107"/>
      <c r="Q1027" s="107"/>
      <c r="R1027" s="107"/>
      <c r="S1027" s="107"/>
      <c r="T1027" s="107"/>
      <c r="U1027" s="107"/>
      <c r="V1027" s="107">
        <f>Y1027</f>
        <v>48344.334069999997</v>
      </c>
      <c r="W1027" s="107"/>
      <c r="X1027" s="107"/>
      <c r="Y1027" s="107">
        <f>AC1027-I1027</f>
        <v>48344.334069999997</v>
      </c>
      <c r="Z1027" s="107">
        <f>AC1027</f>
        <v>48344.334069999997</v>
      </c>
      <c r="AA1027" s="107"/>
      <c r="AB1027" s="107"/>
      <c r="AC1027" s="107">
        <f>48344.33407</f>
        <v>48344.334069999997</v>
      </c>
      <c r="AD1027" s="107"/>
      <c r="AE1027" s="107">
        <f>AO1027</f>
        <v>0</v>
      </c>
      <c r="AF1027" s="749" t="e">
        <f t="shared" si="1881"/>
        <v>#DIV/0!</v>
      </c>
      <c r="AG1027" s="107"/>
      <c r="AH1027" s="107"/>
      <c r="AI1027" s="107"/>
      <c r="AJ1027" s="107"/>
      <c r="AK1027" s="107"/>
      <c r="AL1027" s="107"/>
      <c r="AM1027" s="107"/>
      <c r="AN1027" s="107"/>
      <c r="AO1027" s="107"/>
      <c r="AP1027" s="107">
        <f>AX1027</f>
        <v>0</v>
      </c>
      <c r="AQ1027" s="107"/>
      <c r="AR1027" s="107">
        <f>BB1027</f>
        <v>0</v>
      </c>
      <c r="AS1027" s="749" t="e">
        <f t="shared" si="1882"/>
        <v>#DIV/0!</v>
      </c>
      <c r="AT1027" s="107"/>
      <c r="AU1027" s="749"/>
      <c r="AV1027" s="107"/>
      <c r="AW1027" s="749"/>
      <c r="AX1027" s="107"/>
      <c r="AY1027" s="107"/>
      <c r="AZ1027" s="107"/>
      <c r="BA1027" s="107"/>
      <c r="BB1027" s="107"/>
      <c r="BC1027" s="107"/>
      <c r="BD1027" s="107">
        <f>16888.28737</f>
        <v>16888.287369999998</v>
      </c>
      <c r="BE1027" s="107">
        <f>BI1027</f>
        <v>0</v>
      </c>
      <c r="BF1027" s="107"/>
      <c r="BG1027" s="107"/>
      <c r="BH1027" s="107"/>
      <c r="BI1027" s="107">
        <v>0</v>
      </c>
      <c r="BJ1027" s="107">
        <f>BM1027</f>
        <v>0</v>
      </c>
      <c r="BK1027" s="107"/>
      <c r="BL1027" s="107"/>
      <c r="BM1027" s="107">
        <f>BS1027-BI1027</f>
        <v>0</v>
      </c>
      <c r="BN1027" s="107">
        <f>BS1027</f>
        <v>0</v>
      </c>
      <c r="BO1027" s="107"/>
      <c r="BP1027" s="107"/>
      <c r="BQ1027" s="107"/>
      <c r="BR1027" s="107"/>
      <c r="BS1027" s="107">
        <v>0</v>
      </c>
      <c r="BT1027" s="107"/>
      <c r="BU1027" s="107">
        <f>BZ1027</f>
        <v>0</v>
      </c>
      <c r="BV1027" s="107"/>
      <c r="BW1027" s="107"/>
      <c r="BX1027" s="107"/>
      <c r="BY1027" s="107"/>
      <c r="BZ1027" s="107">
        <v>0</v>
      </c>
      <c r="CE1027" s="749" t="e">
        <f t="shared" si="1884"/>
        <v>#DIV/0!</v>
      </c>
    </row>
    <row r="1028" spans="2:83" s="387" customFormat="1" ht="130.5" customHeight="1" x14ac:dyDescent="0.25">
      <c r="B1028" s="829"/>
      <c r="C1028" s="830" t="s">
        <v>511</v>
      </c>
      <c r="D1028" s="831">
        <f>E1028+G1028+H1028+I1028</f>
        <v>16888.287369999998</v>
      </c>
      <c r="E1028" s="831">
        <f>E1029+E1030</f>
        <v>0</v>
      </c>
      <c r="F1028" s="831"/>
      <c r="G1028" s="831">
        <f t="shared" ref="G1028:I1028" si="1885">G1029+G1030</f>
        <v>0</v>
      </c>
      <c r="H1028" s="831">
        <f t="shared" si="1885"/>
        <v>0</v>
      </c>
      <c r="I1028" s="831">
        <f t="shared" si="1885"/>
        <v>16888.287369999998</v>
      </c>
      <c r="J1028" s="831">
        <f>K1028-I1028</f>
        <v>-16888.287369999998</v>
      </c>
      <c r="K1028" s="831">
        <f>M1028+Q1028+S1028+U1028</f>
        <v>0</v>
      </c>
      <c r="L1028" s="826">
        <f t="shared" si="1880"/>
        <v>0</v>
      </c>
      <c r="M1028" s="831">
        <f>M1029+M1030</f>
        <v>0</v>
      </c>
      <c r="N1028" s="750"/>
      <c r="O1028" s="831"/>
      <c r="P1028" s="750"/>
      <c r="Q1028" s="831">
        <f t="shared" ref="Q1028:U1028" si="1886">Q1029+Q1030</f>
        <v>0</v>
      </c>
      <c r="R1028" s="750"/>
      <c r="S1028" s="831">
        <f t="shared" si="1886"/>
        <v>0</v>
      </c>
      <c r="T1028" s="750"/>
      <c r="U1028" s="831">
        <f t="shared" si="1886"/>
        <v>0</v>
      </c>
      <c r="V1028" s="831"/>
      <c r="W1028" s="831"/>
      <c r="X1028" s="831"/>
      <c r="Y1028" s="831"/>
      <c r="Z1028" s="831"/>
      <c r="AA1028" s="831"/>
      <c r="AB1028" s="831"/>
      <c r="AC1028" s="831"/>
      <c r="AD1028" s="750"/>
      <c r="AE1028" s="831">
        <f>AG1028+AK1028+AM1028+AO1028</f>
        <v>0</v>
      </c>
      <c r="AF1028" s="826">
        <f t="shared" si="1881"/>
        <v>0</v>
      </c>
      <c r="AG1028" s="831">
        <f>AG1029+AG1030</f>
        <v>0</v>
      </c>
      <c r="AH1028" s="750"/>
      <c r="AI1028" s="831"/>
      <c r="AJ1028" s="750"/>
      <c r="AK1028" s="831">
        <f t="shared" ref="AK1028" si="1887">AK1029+AK1030</f>
        <v>0</v>
      </c>
      <c r="AL1028" s="750"/>
      <c r="AM1028" s="831">
        <f t="shared" ref="AM1028" si="1888">AM1029+AM1030</f>
        <v>0</v>
      </c>
      <c r="AN1028" s="750"/>
      <c r="AO1028" s="831">
        <f t="shared" ref="AO1028" si="1889">AO1029+AO1030</f>
        <v>0</v>
      </c>
      <c r="AP1028" s="831"/>
      <c r="AQ1028" s="750"/>
      <c r="AR1028" s="831">
        <f>AT1028+AX1028+AZ1028+BB1028</f>
        <v>16888.287369999998</v>
      </c>
      <c r="AS1028" s="826">
        <f t="shared" si="1882"/>
        <v>1</v>
      </c>
      <c r="AT1028" s="831">
        <f>AT1029+AT1030</f>
        <v>0</v>
      </c>
      <c r="AU1028" s="826"/>
      <c r="AV1028" s="831"/>
      <c r="AW1028" s="826"/>
      <c r="AX1028" s="831">
        <f t="shared" ref="AX1028:AZ1028" si="1890">AX1029+AX1030</f>
        <v>0</v>
      </c>
      <c r="AY1028" s="750"/>
      <c r="AZ1028" s="831">
        <f t="shared" si="1890"/>
        <v>0</v>
      </c>
      <c r="BA1028" s="750"/>
      <c r="BB1028" s="831">
        <f>BB1029</f>
        <v>16888.287369999998</v>
      </c>
      <c r="BC1028" s="831"/>
      <c r="BD1028" s="831"/>
      <c r="BE1028" s="831">
        <f>BF1028+BG1028+BH1028+BI1028</f>
        <v>0</v>
      </c>
      <c r="BF1028" s="831">
        <f>BF1029+BF1030</f>
        <v>0</v>
      </c>
      <c r="BG1028" s="831">
        <f t="shared" ref="BG1028" si="1891">BG1029+BG1030</f>
        <v>0</v>
      </c>
      <c r="BH1028" s="831">
        <f t="shared" ref="BH1028" si="1892">BH1029+BH1030</f>
        <v>0</v>
      </c>
      <c r="BI1028" s="831">
        <f t="shared" ref="BI1028" si="1893">BI1029+BI1030</f>
        <v>0</v>
      </c>
      <c r="BJ1028" s="831"/>
      <c r="BK1028" s="831"/>
      <c r="BL1028" s="831"/>
      <c r="BM1028" s="831"/>
      <c r="BN1028" s="831"/>
      <c r="BO1028" s="831"/>
      <c r="BP1028" s="831"/>
      <c r="BQ1028" s="831"/>
      <c r="BR1028" s="831"/>
      <c r="BS1028" s="831"/>
      <c r="BT1028" s="831"/>
      <c r="BU1028" s="831">
        <f>BV1028+BX1028+BY1028+BZ1028</f>
        <v>0</v>
      </c>
      <c r="BV1028" s="831">
        <f>BV1029+BV1030</f>
        <v>0</v>
      </c>
      <c r="BW1028" s="831"/>
      <c r="BX1028" s="831">
        <f t="shared" ref="BX1028:BY1028" si="1894">BX1029+BX1030</f>
        <v>0</v>
      </c>
      <c r="BY1028" s="831">
        <f t="shared" si="1894"/>
        <v>0</v>
      </c>
      <c r="BZ1028" s="831">
        <v>0</v>
      </c>
      <c r="CE1028" s="873">
        <f t="shared" si="1884"/>
        <v>1</v>
      </c>
    </row>
    <row r="1029" spans="2:83" s="76" customFormat="1" ht="55.5" customHeight="1" x14ac:dyDescent="0.25">
      <c r="B1029" s="160"/>
      <c r="C1029" s="250" t="s">
        <v>31</v>
      </c>
      <c r="D1029" s="391">
        <f>E1029+G1029+H1029+I1029</f>
        <v>16888.287369999998</v>
      </c>
      <c r="E1029" s="500">
        <f>E1002+E1017</f>
        <v>0</v>
      </c>
      <c r="F1029" s="542"/>
      <c r="G1029" s="500">
        <f>G1002+G1017</f>
        <v>0</v>
      </c>
      <c r="H1029" s="500">
        <f>H1002+H1017</f>
        <v>0</v>
      </c>
      <c r="I1029" s="500">
        <f>I1002+I1017</f>
        <v>16888.287369999998</v>
      </c>
      <c r="J1029" s="438">
        <f>K1029-I1029</f>
        <v>-16888.287369999998</v>
      </c>
      <c r="K1029" s="618">
        <f>M1029+Q1029+S1029+U1029</f>
        <v>0</v>
      </c>
      <c r="L1029" s="749">
        <f t="shared" si="1880"/>
        <v>0</v>
      </c>
      <c r="M1029" s="438">
        <f>M1002+M1017</f>
        <v>0</v>
      </c>
      <c r="N1029" s="734"/>
      <c r="O1029" s="557"/>
      <c r="P1029" s="734"/>
      <c r="Q1029" s="438">
        <f>Q1002+Q1017</f>
        <v>0</v>
      </c>
      <c r="R1029" s="734"/>
      <c r="S1029" s="438">
        <f>S1002+S1017</f>
        <v>0</v>
      </c>
      <c r="T1029" s="734"/>
      <c r="U1029" s="500">
        <f>U1002+U1017</f>
        <v>0</v>
      </c>
      <c r="V1029" s="107"/>
      <c r="W1029" s="107"/>
      <c r="X1029" s="107"/>
      <c r="Y1029" s="107"/>
      <c r="Z1029" s="107"/>
      <c r="AA1029" s="107"/>
      <c r="AB1029" s="107"/>
      <c r="AC1029" s="107"/>
      <c r="AD1029" s="107"/>
      <c r="AE1029" s="696">
        <f>AG1029+AK1029+AM1029+AO1029</f>
        <v>0</v>
      </c>
      <c r="AF1029" s="749">
        <f t="shared" si="1881"/>
        <v>0</v>
      </c>
      <c r="AG1029" s="500">
        <f>AG1002+AG1017</f>
        <v>0</v>
      </c>
      <c r="AH1029" s="734"/>
      <c r="AI1029" s="557"/>
      <c r="AJ1029" s="734"/>
      <c r="AK1029" s="500">
        <f>AK1002+AK1017</f>
        <v>0</v>
      </c>
      <c r="AL1029" s="734"/>
      <c r="AM1029" s="500">
        <f>AM1002+AM1017</f>
        <v>0</v>
      </c>
      <c r="AN1029" s="734"/>
      <c r="AO1029" s="500">
        <f>AO1015</f>
        <v>0</v>
      </c>
      <c r="AP1029" s="107"/>
      <c r="AQ1029" s="107"/>
      <c r="AR1029" s="618">
        <f>AT1029+AX1029+AZ1029+BB1029</f>
        <v>16888.287369999998</v>
      </c>
      <c r="AS1029" s="749">
        <f t="shared" si="1882"/>
        <v>1</v>
      </c>
      <c r="AT1029" s="438">
        <f>AT1002+AT1017</f>
        <v>0</v>
      </c>
      <c r="AU1029" s="749"/>
      <c r="AV1029" s="557"/>
      <c r="AW1029" s="749"/>
      <c r="AX1029" s="438">
        <f>AX1002+AX1017</f>
        <v>0</v>
      </c>
      <c r="AY1029" s="734"/>
      <c r="AZ1029" s="438">
        <f>AZ1002+AZ1017</f>
        <v>0</v>
      </c>
      <c r="BA1029" s="734"/>
      <c r="BB1029" s="438">
        <f>BB1015</f>
        <v>16888.287369999998</v>
      </c>
      <c r="BC1029" s="107"/>
      <c r="BD1029" s="107"/>
      <c r="BE1029" s="450">
        <f>BF1029+BG1029+BH1029+BI1029</f>
        <v>0</v>
      </c>
      <c r="BF1029" s="391">
        <f>BF1002+BF1017</f>
        <v>0</v>
      </c>
      <c r="BG1029" s="391">
        <f>BG1002+BG1017</f>
        <v>0</v>
      </c>
      <c r="BH1029" s="391">
        <f>BH1002+BH1017</f>
        <v>0</v>
      </c>
      <c r="BI1029" s="391">
        <f>BI1002+BI1017</f>
        <v>0</v>
      </c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618">
        <f>BV1029+BX1029+BY1029+BZ1029</f>
        <v>0</v>
      </c>
      <c r="BV1029" s="438">
        <f>BV1002+BV1017</f>
        <v>0</v>
      </c>
      <c r="BW1029" s="557"/>
      <c r="BX1029" s="438">
        <f>BX1002+BX1017</f>
        <v>0</v>
      </c>
      <c r="BY1029" s="438">
        <f>BY1002+BY1017</f>
        <v>0</v>
      </c>
      <c r="BZ1029" s="438">
        <v>0</v>
      </c>
      <c r="CE1029" s="749">
        <f t="shared" si="1884"/>
        <v>1</v>
      </c>
    </row>
    <row r="1030" spans="2:83" s="74" customFormat="1" ht="55.5" hidden="1" customHeight="1" x14ac:dyDescent="0.25">
      <c r="B1030" s="470"/>
      <c r="C1030" s="252" t="s">
        <v>32</v>
      </c>
      <c r="D1030" s="449">
        <f>E1030+G1030+H1030+I1030</f>
        <v>0</v>
      </c>
      <c r="E1030" s="498">
        <f>E1003</f>
        <v>0</v>
      </c>
      <c r="F1030" s="543"/>
      <c r="G1030" s="498">
        <f>G1003</f>
        <v>0</v>
      </c>
      <c r="H1030" s="498">
        <f>H1003</f>
        <v>0</v>
      </c>
      <c r="I1030" s="498">
        <f>I1003</f>
        <v>0</v>
      </c>
      <c r="J1030" s="22">
        <v>0</v>
      </c>
      <c r="K1030" s="621">
        <f>M1030+Q1030+S1030+U1030</f>
        <v>0</v>
      </c>
      <c r="L1030" s="734"/>
      <c r="M1030" s="449">
        <f>M1003</f>
        <v>0</v>
      </c>
      <c r="N1030" s="734"/>
      <c r="O1030" s="555"/>
      <c r="P1030" s="734"/>
      <c r="Q1030" s="449">
        <f>Q1003</f>
        <v>0</v>
      </c>
      <c r="R1030" s="734"/>
      <c r="S1030" s="449">
        <f>S1003</f>
        <v>0</v>
      </c>
      <c r="T1030" s="734"/>
      <c r="U1030" s="498">
        <f>U1003</f>
        <v>0</v>
      </c>
      <c r="V1030" s="472"/>
      <c r="W1030" s="22"/>
      <c r="X1030" s="22"/>
      <c r="Y1030" s="22"/>
      <c r="Z1030" s="22"/>
      <c r="AA1030" s="22"/>
      <c r="AB1030" s="22"/>
      <c r="AC1030" s="22"/>
      <c r="AD1030" s="41"/>
      <c r="AE1030" s="697">
        <f>AG1030+AK1030+AM1030+AO1030</f>
        <v>0</v>
      </c>
      <c r="AF1030" s="734"/>
      <c r="AG1030" s="498">
        <f>AG1003</f>
        <v>0</v>
      </c>
      <c r="AH1030" s="734"/>
      <c r="AI1030" s="555"/>
      <c r="AJ1030" s="734"/>
      <c r="AK1030" s="498">
        <f>AK1003</f>
        <v>0</v>
      </c>
      <c r="AL1030" s="734"/>
      <c r="AM1030" s="498">
        <f>AM1003</f>
        <v>0</v>
      </c>
      <c r="AN1030" s="734"/>
      <c r="AO1030" s="498"/>
      <c r="AP1030" s="22"/>
      <c r="AQ1030" s="41"/>
      <c r="AR1030" s="621">
        <f>AT1030+AX1030+AZ1030+BB1030</f>
        <v>0</v>
      </c>
      <c r="AS1030" s="734"/>
      <c r="AT1030" s="449">
        <f>AT1003</f>
        <v>0</v>
      </c>
      <c r="AU1030" s="734"/>
      <c r="AV1030" s="555"/>
      <c r="AW1030" s="734"/>
      <c r="AX1030" s="449">
        <f>AX1003</f>
        <v>0</v>
      </c>
      <c r="AY1030" s="734"/>
      <c r="AZ1030" s="449">
        <f>AZ1003</f>
        <v>0</v>
      </c>
      <c r="BA1030" s="734"/>
      <c r="BB1030" s="449"/>
      <c r="BC1030" s="22"/>
      <c r="BD1030" s="22"/>
      <c r="BE1030" s="449">
        <f>BF1030+BG1030+BH1030+BI1030</f>
        <v>0</v>
      </c>
      <c r="BF1030" s="449">
        <f>BF1003</f>
        <v>0</v>
      </c>
      <c r="BG1030" s="449">
        <f>BG1003</f>
        <v>0</v>
      </c>
      <c r="BH1030" s="449">
        <f>BH1003</f>
        <v>0</v>
      </c>
      <c r="BI1030" s="449">
        <f>BI1003</f>
        <v>0</v>
      </c>
      <c r="BJ1030" s="471"/>
      <c r="BK1030" s="471"/>
      <c r="BL1030" s="471"/>
      <c r="BM1030" s="471"/>
      <c r="BN1030" s="472"/>
      <c r="BO1030" s="471"/>
      <c r="BP1030" s="471"/>
      <c r="BQ1030" s="471"/>
      <c r="BR1030" s="471"/>
      <c r="BS1030" s="471"/>
      <c r="BT1030" s="22"/>
      <c r="BU1030" s="621">
        <f>BV1030+BX1030+BY1030+BZ1030</f>
        <v>0</v>
      </c>
      <c r="BV1030" s="449">
        <f>BV1003</f>
        <v>0</v>
      </c>
      <c r="BW1030" s="555"/>
      <c r="BX1030" s="449">
        <f>BX1003</f>
        <v>0</v>
      </c>
      <c r="BY1030" s="449">
        <f>BY1003</f>
        <v>0</v>
      </c>
      <c r="BZ1030" s="449"/>
      <c r="CE1030" s="749" t="e">
        <f t="shared" si="1884"/>
        <v>#DIV/0!</v>
      </c>
    </row>
    <row r="1031" spans="2:83" s="76" customFormat="1" ht="55.5" hidden="1" customHeight="1" x14ac:dyDescent="0.25">
      <c r="B1031" s="160"/>
      <c r="C1031" s="114"/>
      <c r="D1031" s="162"/>
      <c r="E1031" s="62"/>
      <c r="F1031" s="62"/>
      <c r="G1031" s="62"/>
      <c r="H1031" s="62"/>
      <c r="I1031" s="62"/>
      <c r="J1031" s="162"/>
      <c r="K1031" s="636"/>
      <c r="L1031" s="636"/>
      <c r="M1031" s="62"/>
      <c r="N1031" s="41"/>
      <c r="O1031" s="62"/>
      <c r="P1031" s="41"/>
      <c r="Q1031" s="62"/>
      <c r="R1031" s="41"/>
      <c r="S1031" s="62"/>
      <c r="T1031" s="41"/>
      <c r="U1031" s="62"/>
      <c r="V1031" s="155"/>
      <c r="W1031" s="162"/>
      <c r="X1031" s="162"/>
      <c r="Y1031" s="162"/>
      <c r="Z1031" s="162"/>
      <c r="AA1031" s="162"/>
      <c r="AB1031" s="162"/>
      <c r="AC1031" s="162"/>
      <c r="AD1031" s="636"/>
      <c r="AE1031" s="531"/>
      <c r="AF1031" s="776"/>
      <c r="AG1031" s="62"/>
      <c r="AH1031" s="41"/>
      <c r="AI1031" s="62"/>
      <c r="AJ1031" s="41"/>
      <c r="AK1031" s="62"/>
      <c r="AL1031" s="41"/>
      <c r="AM1031" s="62"/>
      <c r="AN1031" s="41"/>
      <c r="AO1031" s="62"/>
      <c r="AP1031" s="162"/>
      <c r="AQ1031" s="636"/>
      <c r="AR1031" s="162"/>
      <c r="AS1031" s="636"/>
      <c r="AT1031" s="62"/>
      <c r="AU1031" s="41"/>
      <c r="AV1031" s="62"/>
      <c r="AW1031" s="41"/>
      <c r="AX1031" s="62"/>
      <c r="AY1031" s="41"/>
      <c r="AZ1031" s="62"/>
      <c r="BA1031" s="41"/>
      <c r="BB1031" s="62"/>
      <c r="BC1031" s="162"/>
      <c r="BD1031" s="162"/>
      <c r="BE1031" s="162"/>
      <c r="BF1031" s="62"/>
      <c r="BG1031" s="62"/>
      <c r="BH1031" s="62"/>
      <c r="BI1031" s="62"/>
      <c r="BJ1031" s="162"/>
      <c r="BK1031" s="162"/>
      <c r="BL1031" s="162"/>
      <c r="BM1031" s="162"/>
      <c r="BN1031" s="155"/>
      <c r="BO1031" s="162"/>
      <c r="BP1031" s="162"/>
      <c r="BQ1031" s="162"/>
      <c r="BR1031" s="162"/>
      <c r="BS1031" s="162"/>
      <c r="BT1031" s="162"/>
      <c r="BU1031" s="162"/>
      <c r="BV1031" s="62"/>
      <c r="BW1031" s="62"/>
      <c r="BX1031" s="62"/>
      <c r="BY1031" s="62"/>
      <c r="BZ1031" s="62"/>
      <c r="CE1031" s="749" t="e">
        <f t="shared" si="1884"/>
        <v>#DIV/0!</v>
      </c>
    </row>
    <row r="1032" spans="2:83" s="76" customFormat="1" ht="55.5" customHeight="1" x14ac:dyDescent="0.25">
      <c r="B1032" s="966" t="s">
        <v>501</v>
      </c>
      <c r="C1032" s="967"/>
      <c r="D1032" s="967"/>
      <c r="E1032" s="967"/>
      <c r="F1032" s="967"/>
      <c r="G1032" s="967"/>
      <c r="H1032" s="967"/>
      <c r="I1032" s="967"/>
      <c r="J1032" s="967"/>
      <c r="K1032" s="967"/>
      <c r="L1032" s="967"/>
      <c r="M1032" s="967"/>
      <c r="N1032" s="967"/>
      <c r="O1032" s="967"/>
      <c r="P1032" s="967"/>
      <c r="Q1032" s="967"/>
      <c r="R1032" s="967"/>
      <c r="S1032" s="967"/>
      <c r="T1032" s="967"/>
      <c r="U1032" s="967"/>
      <c r="V1032" s="967"/>
      <c r="W1032" s="967"/>
      <c r="X1032" s="967"/>
      <c r="Y1032" s="967"/>
      <c r="Z1032" s="967"/>
      <c r="AA1032" s="967"/>
      <c r="AB1032" s="967"/>
      <c r="AC1032" s="967"/>
      <c r="AD1032" s="967"/>
      <c r="AE1032" s="967"/>
      <c r="AF1032" s="967"/>
      <c r="AG1032" s="967"/>
      <c r="AH1032" s="967"/>
      <c r="AI1032" s="967"/>
      <c r="AJ1032" s="967"/>
      <c r="AK1032" s="967"/>
      <c r="AL1032" s="967"/>
      <c r="AM1032" s="967"/>
      <c r="AN1032" s="967"/>
      <c r="AO1032" s="967"/>
      <c r="AP1032" s="967"/>
      <c r="AQ1032" s="967"/>
      <c r="AR1032" s="967"/>
      <c r="AS1032" s="967"/>
      <c r="AT1032" s="967"/>
      <c r="AU1032" s="967"/>
      <c r="AV1032" s="967"/>
      <c r="AW1032" s="967"/>
      <c r="AX1032" s="967"/>
      <c r="AY1032" s="967"/>
      <c r="AZ1032" s="967"/>
      <c r="BA1032" s="967"/>
      <c r="BB1032" s="967"/>
      <c r="BC1032" s="967"/>
      <c r="BD1032" s="967"/>
      <c r="BE1032" s="967"/>
      <c r="BF1032" s="967"/>
      <c r="BG1032" s="967"/>
      <c r="BH1032" s="967"/>
      <c r="BI1032" s="967"/>
      <c r="BJ1032" s="967"/>
      <c r="BK1032" s="967"/>
      <c r="BL1032" s="967"/>
      <c r="BM1032" s="967"/>
      <c r="BN1032" s="967"/>
      <c r="BO1032" s="967"/>
      <c r="BP1032" s="967"/>
      <c r="BQ1032" s="967"/>
      <c r="BR1032" s="967"/>
      <c r="BS1032" s="967"/>
      <c r="BT1032" s="967"/>
      <c r="BU1032" s="967"/>
      <c r="BV1032" s="967"/>
      <c r="BW1032" s="967"/>
      <c r="BX1032" s="967"/>
      <c r="BY1032" s="967"/>
      <c r="BZ1032" s="976"/>
      <c r="CE1032" s="749"/>
    </row>
    <row r="1033" spans="2:83" s="76" customFormat="1" ht="63" customHeight="1" x14ac:dyDescent="0.25">
      <c r="B1033" s="829" t="s">
        <v>34</v>
      </c>
      <c r="C1033" s="866" t="s">
        <v>502</v>
      </c>
      <c r="D1033" s="831">
        <f>E1033+G1033+H1033+I1033</f>
        <v>231000</v>
      </c>
      <c r="E1033" s="831">
        <f>E1034+E1035</f>
        <v>109000</v>
      </c>
      <c r="F1033" s="867"/>
      <c r="G1033" s="831">
        <f t="shared" ref="G1033" si="1895">G1034+G1035</f>
        <v>122000</v>
      </c>
      <c r="H1033" s="867"/>
      <c r="I1033" s="831">
        <f>I1036</f>
        <v>0</v>
      </c>
      <c r="J1033" s="831">
        <f>J1034+J1035</f>
        <v>-231000</v>
      </c>
      <c r="K1033" s="831">
        <f>M1033+Q1033+S1033+U1033</f>
        <v>0</v>
      </c>
      <c r="L1033" s="826">
        <f t="shared" ref="L1033:L1070" si="1896">K1033/D1033</f>
        <v>0</v>
      </c>
      <c r="M1033" s="831">
        <f>M1034+M1035</f>
        <v>0</v>
      </c>
      <c r="N1033" s="750"/>
      <c r="O1033" s="831">
        <f t="shared" ref="O1033" si="1897">O1034+O1035</f>
        <v>0</v>
      </c>
      <c r="P1033" s="750"/>
      <c r="Q1033" s="831">
        <f t="shared" ref="Q1033" si="1898">Q1034+Q1035</f>
        <v>0</v>
      </c>
      <c r="R1033" s="750"/>
      <c r="S1033" s="868"/>
      <c r="T1033" s="869"/>
      <c r="U1033" s="868"/>
      <c r="V1033" s="870"/>
      <c r="W1033" s="871"/>
      <c r="X1033" s="871"/>
      <c r="Y1033" s="871"/>
      <c r="Z1033" s="871"/>
      <c r="AA1033" s="871"/>
      <c r="AB1033" s="871"/>
      <c r="AC1033" s="871"/>
      <c r="AD1033" s="872"/>
      <c r="AE1033" s="831">
        <f t="shared" ref="AE1033:AE1038" si="1899">AK1033</f>
        <v>0</v>
      </c>
      <c r="AF1033" s="826">
        <f t="shared" ref="AF1033:AF1070" si="1900">AE1033/D1033</f>
        <v>0</v>
      </c>
      <c r="AG1033" s="868"/>
      <c r="AH1033" s="826">
        <f t="shared" ref="AH1033:AH1070" si="1901">AG1033/E1033</f>
        <v>0</v>
      </c>
      <c r="AI1033" s="868"/>
      <c r="AJ1033" s="869"/>
      <c r="AK1033" s="831">
        <f t="shared" ref="AK1033" si="1902">AK1034+AK1035</f>
        <v>0</v>
      </c>
      <c r="AL1033" s="750"/>
      <c r="AM1033" s="868"/>
      <c r="AN1033" s="869"/>
      <c r="AO1033" s="868"/>
      <c r="AP1033" s="831">
        <f>AP1034+AP1035</f>
        <v>109000</v>
      </c>
      <c r="AQ1033" s="750"/>
      <c r="AR1033" s="831">
        <f>AT1033+AX1033+AZ1033+BB1033</f>
        <v>109000</v>
      </c>
      <c r="AS1033" s="826">
        <f t="shared" ref="AS1033:AS1070" si="1903">AR1033/D1033</f>
        <v>0.47186147186147187</v>
      </c>
      <c r="AT1033" s="831">
        <f>AT1034+AT1035</f>
        <v>109000</v>
      </c>
      <c r="AU1033" s="826">
        <f t="shared" ref="AU1033:AU1070" si="1904">AT1033/E1033</f>
        <v>1</v>
      </c>
      <c r="AV1033" s="831">
        <f t="shared" ref="AV1033" si="1905">AV1034+AV1035</f>
        <v>0</v>
      </c>
      <c r="AW1033" s="826"/>
      <c r="AX1033" s="831">
        <f t="shared" ref="AX1033" si="1906">AX1034+AX1035</f>
        <v>0</v>
      </c>
      <c r="AY1033" s="826"/>
      <c r="AZ1033" s="868"/>
      <c r="BA1033" s="869"/>
      <c r="BB1033" s="868"/>
      <c r="BC1033" s="871"/>
      <c r="BD1033" s="871"/>
      <c r="BE1033" s="871"/>
      <c r="BF1033" s="868"/>
      <c r="BG1033" s="868"/>
      <c r="BH1033" s="868"/>
      <c r="BI1033" s="868"/>
      <c r="BJ1033" s="871"/>
      <c r="BK1033" s="871"/>
      <c r="BL1033" s="871"/>
      <c r="BM1033" s="871"/>
      <c r="BN1033" s="831">
        <f t="shared" ref="BN1033:BN1038" si="1907">BO1033</f>
        <v>0</v>
      </c>
      <c r="BO1033" s="831">
        <f>BO1034+BO1035</f>
        <v>0</v>
      </c>
      <c r="BP1033" s="871"/>
      <c r="BQ1033" s="871"/>
      <c r="BR1033" s="871"/>
      <c r="BS1033" s="871"/>
      <c r="BT1033" s="831" t="e">
        <f>BT1034+BT1035</f>
        <v>#REF!</v>
      </c>
      <c r="BU1033" s="831" t="e">
        <f>BV1033+BX1033+BY1033+BZ1033</f>
        <v>#REF!</v>
      </c>
      <c r="BV1033" s="831">
        <f>BV1034+BV1035</f>
        <v>0</v>
      </c>
      <c r="BW1033" s="831">
        <f t="shared" ref="BW1033" si="1908">BW1034+BW1035</f>
        <v>0</v>
      </c>
      <c r="BX1033" s="831" t="e">
        <f t="shared" ref="BX1033" si="1909">BX1034+BX1035</f>
        <v>#REF!</v>
      </c>
      <c r="BY1033" s="831"/>
      <c r="BZ1033" s="831"/>
      <c r="CA1033" s="832"/>
      <c r="CB1033" s="832"/>
      <c r="CE1033" s="868"/>
    </row>
    <row r="1034" spans="2:83" s="42" customFormat="1" ht="55.5" customHeight="1" x14ac:dyDescent="0.25">
      <c r="B1034" s="704"/>
      <c r="C1034" s="250" t="s">
        <v>31</v>
      </c>
      <c r="D1034" s="696">
        <f>E1034+G1034</f>
        <v>115500</v>
      </c>
      <c r="E1034" s="723">
        <f>E1037</f>
        <v>54500</v>
      </c>
      <c r="F1034" s="115"/>
      <c r="G1034" s="723">
        <f t="shared" ref="G1034" si="1910">G1037</f>
        <v>61000</v>
      </c>
      <c r="H1034" s="115"/>
      <c r="I1034" s="696"/>
      <c r="J1034" s="696">
        <f t="shared" ref="J1034:J1039" si="1911">K1034-D1034</f>
        <v>-115500</v>
      </c>
      <c r="K1034" s="696">
        <f>M1034+Q1034</f>
        <v>0</v>
      </c>
      <c r="L1034" s="749">
        <f t="shared" si="1896"/>
        <v>0</v>
      </c>
      <c r="M1034" s="696">
        <f>M1037</f>
        <v>0</v>
      </c>
      <c r="N1034" s="734"/>
      <c r="O1034" s="696">
        <f t="shared" ref="O1034" si="1912">O1037</f>
        <v>0</v>
      </c>
      <c r="P1034" s="734"/>
      <c r="Q1034" s="734">
        <f t="shared" ref="Q1034:Q1035" si="1913">Q1037</f>
        <v>0</v>
      </c>
      <c r="R1034" s="734"/>
      <c r="S1034" s="41"/>
      <c r="T1034" s="41"/>
      <c r="U1034" s="41"/>
      <c r="V1034" s="705"/>
      <c r="W1034" s="636"/>
      <c r="X1034" s="636"/>
      <c r="Y1034" s="636"/>
      <c r="Z1034" s="636"/>
      <c r="AA1034" s="636"/>
      <c r="AB1034" s="636"/>
      <c r="AC1034" s="636"/>
      <c r="AD1034" s="636"/>
      <c r="AE1034" s="723">
        <f t="shared" si="1899"/>
        <v>0</v>
      </c>
      <c r="AF1034" s="749">
        <f t="shared" si="1900"/>
        <v>0</v>
      </c>
      <c r="AG1034" s="41"/>
      <c r="AH1034" s="749">
        <f t="shared" si="1901"/>
        <v>0</v>
      </c>
      <c r="AI1034" s="41"/>
      <c r="AJ1034" s="41"/>
      <c r="AK1034" s="723">
        <f t="shared" ref="AK1034" si="1914">AK1037</f>
        <v>0</v>
      </c>
      <c r="AL1034" s="734"/>
      <c r="AM1034" s="41"/>
      <c r="AN1034" s="41"/>
      <c r="AO1034" s="41"/>
      <c r="AP1034" s="696">
        <f>AR1034-AE1034</f>
        <v>54500</v>
      </c>
      <c r="AQ1034" s="734"/>
      <c r="AR1034" s="818">
        <f>AT1034+AX1034</f>
        <v>54500</v>
      </c>
      <c r="AS1034" s="749">
        <f t="shared" si="1903"/>
        <v>0.47186147186147187</v>
      </c>
      <c r="AT1034" s="696">
        <f>AT1037</f>
        <v>54500</v>
      </c>
      <c r="AU1034" s="749">
        <f t="shared" si="1904"/>
        <v>1</v>
      </c>
      <c r="AV1034" s="696">
        <f t="shared" ref="AV1034" si="1915">AV1037</f>
        <v>0</v>
      </c>
      <c r="AW1034" s="749"/>
      <c r="AX1034" s="818">
        <f t="shared" ref="AX1034:AX1035" si="1916">AX1037</f>
        <v>0</v>
      </c>
      <c r="AY1034" s="749"/>
      <c r="AZ1034" s="41"/>
      <c r="BA1034" s="41"/>
      <c r="BB1034" s="41"/>
      <c r="BC1034" s="636"/>
      <c r="BD1034" s="636"/>
      <c r="BE1034" s="636"/>
      <c r="BF1034" s="41"/>
      <c r="BG1034" s="41"/>
      <c r="BH1034" s="41"/>
      <c r="BI1034" s="41"/>
      <c r="BJ1034" s="636"/>
      <c r="BK1034" s="636"/>
      <c r="BL1034" s="636"/>
      <c r="BM1034" s="636"/>
      <c r="BN1034" s="705">
        <f t="shared" si="1907"/>
        <v>0</v>
      </c>
      <c r="BO1034" s="723">
        <f>BO1037</f>
        <v>0</v>
      </c>
      <c r="BP1034" s="636"/>
      <c r="BQ1034" s="636"/>
      <c r="BR1034" s="636"/>
      <c r="BS1034" s="636"/>
      <c r="BT1034" s="696">
        <f>BU1034-BN1034</f>
        <v>0</v>
      </c>
      <c r="BU1034" s="696">
        <f>BV1034+BX1034</f>
        <v>0</v>
      </c>
      <c r="BV1034" s="696">
        <f>BV1037</f>
        <v>0</v>
      </c>
      <c r="BW1034" s="696">
        <f t="shared" ref="BW1034:BX1034" si="1917">BW1037</f>
        <v>0</v>
      </c>
      <c r="BX1034" s="696">
        <f t="shared" si="1917"/>
        <v>0</v>
      </c>
      <c r="BY1034" s="696"/>
      <c r="BZ1034" s="696"/>
      <c r="CE1034" s="749"/>
    </row>
    <row r="1035" spans="2:83" s="23" customFormat="1" ht="55.5" customHeight="1" x14ac:dyDescent="0.25">
      <c r="B1035" s="470"/>
      <c r="C1035" s="252" t="s">
        <v>32</v>
      </c>
      <c r="D1035" s="726">
        <f>E1035+G1035</f>
        <v>115500</v>
      </c>
      <c r="E1035" s="726">
        <f>E1038</f>
        <v>54500</v>
      </c>
      <c r="F1035" s="103"/>
      <c r="G1035" s="726">
        <f t="shared" ref="G1035" si="1918">G1038</f>
        <v>61000</v>
      </c>
      <c r="H1035" s="103"/>
      <c r="I1035" s="697"/>
      <c r="J1035" s="697">
        <f t="shared" si="1911"/>
        <v>-115500</v>
      </c>
      <c r="K1035" s="697">
        <f>M1035+Q1035</f>
        <v>0</v>
      </c>
      <c r="L1035" s="749">
        <f t="shared" si="1896"/>
        <v>0</v>
      </c>
      <c r="M1035" s="697">
        <f>M1038</f>
        <v>0</v>
      </c>
      <c r="N1035" s="734"/>
      <c r="O1035" s="697">
        <f t="shared" ref="O1035" si="1919">O1038</f>
        <v>0</v>
      </c>
      <c r="P1035" s="734"/>
      <c r="Q1035" s="735">
        <f t="shared" si="1913"/>
        <v>0</v>
      </c>
      <c r="R1035" s="734"/>
      <c r="S1035" s="22"/>
      <c r="T1035" s="41"/>
      <c r="U1035" s="22"/>
      <c r="V1035" s="472"/>
      <c r="W1035" s="471"/>
      <c r="X1035" s="471"/>
      <c r="Y1035" s="471"/>
      <c r="Z1035" s="471"/>
      <c r="AA1035" s="471"/>
      <c r="AB1035" s="471"/>
      <c r="AC1035" s="471"/>
      <c r="AD1035" s="636"/>
      <c r="AE1035" s="726">
        <f t="shared" si="1899"/>
        <v>0</v>
      </c>
      <c r="AF1035" s="749">
        <f t="shared" si="1900"/>
        <v>0</v>
      </c>
      <c r="AG1035" s="22"/>
      <c r="AH1035" s="749">
        <f t="shared" si="1901"/>
        <v>0</v>
      </c>
      <c r="AI1035" s="22"/>
      <c r="AJ1035" s="41"/>
      <c r="AK1035" s="726">
        <f t="shared" ref="AK1035" si="1920">AK1038</f>
        <v>0</v>
      </c>
      <c r="AL1035" s="734"/>
      <c r="AM1035" s="22"/>
      <c r="AN1035" s="41"/>
      <c r="AO1035" s="22"/>
      <c r="AP1035" s="697">
        <f>AR1035-AE1035</f>
        <v>54500</v>
      </c>
      <c r="AQ1035" s="734"/>
      <c r="AR1035" s="819">
        <f>AT1035+AX1035</f>
        <v>54500</v>
      </c>
      <c r="AS1035" s="749">
        <f t="shared" si="1903"/>
        <v>0.47186147186147187</v>
      </c>
      <c r="AT1035" s="697">
        <f>AT1038</f>
        <v>54500</v>
      </c>
      <c r="AU1035" s="749">
        <f t="shared" si="1904"/>
        <v>1</v>
      </c>
      <c r="AV1035" s="697">
        <f t="shared" ref="AV1035" si="1921">AV1038</f>
        <v>0</v>
      </c>
      <c r="AW1035" s="749"/>
      <c r="AX1035" s="819">
        <f t="shared" si="1916"/>
        <v>0</v>
      </c>
      <c r="AY1035" s="749"/>
      <c r="AZ1035" s="22"/>
      <c r="BA1035" s="41"/>
      <c r="BB1035" s="22"/>
      <c r="BC1035" s="471"/>
      <c r="BD1035" s="471"/>
      <c r="BE1035" s="471"/>
      <c r="BF1035" s="22"/>
      <c r="BG1035" s="22"/>
      <c r="BH1035" s="22"/>
      <c r="BI1035" s="22"/>
      <c r="BJ1035" s="471"/>
      <c r="BK1035" s="471"/>
      <c r="BL1035" s="471"/>
      <c r="BM1035" s="471"/>
      <c r="BN1035" s="472">
        <f t="shared" si="1907"/>
        <v>0</v>
      </c>
      <c r="BO1035" s="726">
        <f>BO1038</f>
        <v>0</v>
      </c>
      <c r="BP1035" s="471"/>
      <c r="BQ1035" s="471"/>
      <c r="BR1035" s="471"/>
      <c r="BS1035" s="471"/>
      <c r="BT1035" s="697" t="e">
        <f>BU1035-BN1035</f>
        <v>#REF!</v>
      </c>
      <c r="BU1035" s="697" t="e">
        <f>BV1035+BX1035</f>
        <v>#REF!</v>
      </c>
      <c r="BV1035" s="697">
        <f>BV1038</f>
        <v>0</v>
      </c>
      <c r="BW1035" s="697">
        <f t="shared" ref="BW1035:BX1035" si="1922">BW1038</f>
        <v>0</v>
      </c>
      <c r="BX1035" s="697" t="e">
        <f t="shared" si="1922"/>
        <v>#REF!</v>
      </c>
      <c r="BY1035" s="697"/>
      <c r="BZ1035" s="697"/>
      <c r="CE1035" s="749"/>
    </row>
    <row r="1036" spans="2:83" s="60" customFormat="1" ht="55.5" customHeight="1" x14ac:dyDescent="0.25">
      <c r="B1036" s="405" t="s">
        <v>36</v>
      </c>
      <c r="C1036" s="406" t="s">
        <v>503</v>
      </c>
      <c r="D1036" s="378">
        <f>E1036+G1036+H1036+I1036</f>
        <v>231000</v>
      </c>
      <c r="E1036" s="378">
        <f>E1037+E1038</f>
        <v>109000</v>
      </c>
      <c r="F1036" s="378">
        <f t="shared" ref="F1036:G1036" si="1923">F1037+F1038</f>
        <v>0</v>
      </c>
      <c r="G1036" s="378">
        <f t="shared" si="1923"/>
        <v>122000</v>
      </c>
      <c r="H1036" s="408"/>
      <c r="I1036" s="378">
        <f>I1039</f>
        <v>0</v>
      </c>
      <c r="J1036" s="378">
        <f t="shared" si="1911"/>
        <v>-231000</v>
      </c>
      <c r="K1036" s="378">
        <f>M1036+Q1036+S1036+U1036</f>
        <v>0</v>
      </c>
      <c r="L1036" s="795">
        <f t="shared" si="1896"/>
        <v>0</v>
      </c>
      <c r="M1036" s="378">
        <f>M1037+M1038</f>
        <v>0</v>
      </c>
      <c r="N1036" s="423"/>
      <c r="O1036" s="378">
        <f t="shared" ref="O1036" si="1924">O1037+O1038</f>
        <v>0</v>
      </c>
      <c r="P1036" s="423"/>
      <c r="Q1036" s="378">
        <f t="shared" ref="Q1036" si="1925">Q1037+Q1038</f>
        <v>0</v>
      </c>
      <c r="R1036" s="423"/>
      <c r="S1036" s="373"/>
      <c r="T1036" s="762"/>
      <c r="U1036" s="373"/>
      <c r="V1036" s="817"/>
      <c r="W1036" s="407"/>
      <c r="X1036" s="407"/>
      <c r="Y1036" s="407"/>
      <c r="Z1036" s="407"/>
      <c r="AA1036" s="407"/>
      <c r="AB1036" s="407"/>
      <c r="AC1036" s="407"/>
      <c r="AD1036" s="769"/>
      <c r="AE1036" s="378">
        <f t="shared" si="1899"/>
        <v>0</v>
      </c>
      <c r="AF1036" s="795">
        <f t="shared" si="1900"/>
        <v>0</v>
      </c>
      <c r="AG1036" s="373"/>
      <c r="AH1036" s="795">
        <f t="shared" si="1901"/>
        <v>0</v>
      </c>
      <c r="AI1036" s="373"/>
      <c r="AJ1036" s="762"/>
      <c r="AK1036" s="378">
        <f t="shared" ref="AK1036" si="1926">AK1037+AK1038</f>
        <v>0</v>
      </c>
      <c r="AL1036" s="423"/>
      <c r="AM1036" s="373"/>
      <c r="AN1036" s="762"/>
      <c r="AO1036" s="373"/>
      <c r="AP1036" s="378">
        <f>AR1036-AE1036</f>
        <v>109000</v>
      </c>
      <c r="AQ1036" s="423"/>
      <c r="AR1036" s="378">
        <f>AT1036+AX1036+AZ1036+BB1036</f>
        <v>109000</v>
      </c>
      <c r="AS1036" s="795">
        <f t="shared" si="1903"/>
        <v>0.47186147186147187</v>
      </c>
      <c r="AT1036" s="378">
        <f>AT1037+AT1038</f>
        <v>109000</v>
      </c>
      <c r="AU1036" s="795">
        <f t="shared" si="1904"/>
        <v>1</v>
      </c>
      <c r="AV1036" s="378">
        <f t="shared" ref="AV1036" si="1927">AV1037+AV1038</f>
        <v>0</v>
      </c>
      <c r="AW1036" s="795"/>
      <c r="AX1036" s="378">
        <f t="shared" ref="AX1036" si="1928">AX1037+AX1038</f>
        <v>0</v>
      </c>
      <c r="AY1036" s="795"/>
      <c r="AZ1036" s="373"/>
      <c r="BA1036" s="762"/>
      <c r="BB1036" s="373"/>
      <c r="BC1036" s="407"/>
      <c r="BD1036" s="407"/>
      <c r="BE1036" s="407"/>
      <c r="BF1036" s="373"/>
      <c r="BG1036" s="373"/>
      <c r="BH1036" s="373"/>
      <c r="BI1036" s="373"/>
      <c r="BJ1036" s="407"/>
      <c r="BK1036" s="407"/>
      <c r="BL1036" s="407"/>
      <c r="BM1036" s="407"/>
      <c r="BN1036" s="817">
        <f t="shared" si="1907"/>
        <v>0</v>
      </c>
      <c r="BO1036" s="378">
        <f>BO1037+BO1038</f>
        <v>0</v>
      </c>
      <c r="BP1036" s="407"/>
      <c r="BQ1036" s="407"/>
      <c r="BR1036" s="407"/>
      <c r="BS1036" s="407"/>
      <c r="BT1036" s="378" t="e">
        <f>BU1036-BN1036</f>
        <v>#REF!</v>
      </c>
      <c r="BU1036" s="378" t="e">
        <f>BV1036+BX1036+BY1036+BZ1036</f>
        <v>#REF!</v>
      </c>
      <c r="BV1036" s="378">
        <f>BV1037+BV1038</f>
        <v>0</v>
      </c>
      <c r="BW1036" s="378">
        <f t="shared" ref="BW1036" si="1929">BW1037+BW1038</f>
        <v>0</v>
      </c>
      <c r="BX1036" s="378" t="e">
        <f t="shared" ref="BX1036" si="1930">BX1037+BX1038</f>
        <v>#REF!</v>
      </c>
      <c r="BY1036" s="378"/>
      <c r="BZ1036" s="378"/>
      <c r="CE1036" s="373"/>
    </row>
    <row r="1037" spans="2:83" s="42" customFormat="1" ht="55.5" customHeight="1" x14ac:dyDescent="0.25">
      <c r="B1037" s="704"/>
      <c r="C1037" s="250" t="s">
        <v>31</v>
      </c>
      <c r="D1037" s="696">
        <f>E1037+G1037</f>
        <v>115500</v>
      </c>
      <c r="E1037" s="723">
        <f>E1040+E1043</f>
        <v>54500</v>
      </c>
      <c r="F1037" s="115"/>
      <c r="G1037" s="723">
        <f>G1050+G1060+G1063+G1067</f>
        <v>61000</v>
      </c>
      <c r="H1037" s="115"/>
      <c r="I1037" s="696"/>
      <c r="J1037" s="696">
        <f t="shared" si="1911"/>
        <v>-115500</v>
      </c>
      <c r="K1037" s="696">
        <f>M1037+Q1037</f>
        <v>0</v>
      </c>
      <c r="L1037" s="749">
        <f t="shared" si="1896"/>
        <v>0</v>
      </c>
      <c r="M1037" s="696">
        <f>M1040+M1043</f>
        <v>0</v>
      </c>
      <c r="N1037" s="734"/>
      <c r="O1037" s="696">
        <f>O1039+O1042+O1045+O1048+O1057+O1064</f>
        <v>0</v>
      </c>
      <c r="P1037" s="734"/>
      <c r="Q1037" s="734">
        <f>Q1050+Q1060+Q1063+Q1067</f>
        <v>0</v>
      </c>
      <c r="R1037" s="734"/>
      <c r="S1037" s="41"/>
      <c r="T1037" s="41"/>
      <c r="U1037" s="41"/>
      <c r="V1037" s="705"/>
      <c r="W1037" s="636"/>
      <c r="X1037" s="636"/>
      <c r="Y1037" s="636"/>
      <c r="Z1037" s="636"/>
      <c r="AA1037" s="636"/>
      <c r="AB1037" s="636"/>
      <c r="AC1037" s="636"/>
      <c r="AD1037" s="636"/>
      <c r="AE1037" s="723">
        <f t="shared" si="1899"/>
        <v>0</v>
      </c>
      <c r="AF1037" s="749">
        <f t="shared" si="1900"/>
        <v>0</v>
      </c>
      <c r="AG1037" s="41"/>
      <c r="AH1037" s="749">
        <f t="shared" si="1901"/>
        <v>0</v>
      </c>
      <c r="AI1037" s="41"/>
      <c r="AJ1037" s="41"/>
      <c r="AK1037" s="723">
        <f>AK1055+AK1063+AK1066</f>
        <v>0</v>
      </c>
      <c r="AL1037" s="734"/>
      <c r="AM1037" s="41"/>
      <c r="AN1037" s="41"/>
      <c r="AO1037" s="41"/>
      <c r="AP1037" s="696">
        <f>AR1037-AE1037</f>
        <v>0</v>
      </c>
      <c r="AQ1037" s="734"/>
      <c r="AR1037" s="818">
        <f>AX1037</f>
        <v>0</v>
      </c>
      <c r="AS1037" s="749">
        <f t="shared" si="1903"/>
        <v>0</v>
      </c>
      <c r="AT1037" s="696">
        <f>AT1040+AT1043</f>
        <v>54500</v>
      </c>
      <c r="AU1037" s="749">
        <f t="shared" si="1904"/>
        <v>1</v>
      </c>
      <c r="AV1037" s="696">
        <f>AV1039+AV1042+AV1045+AV1048+AV1057+AV1064</f>
        <v>0</v>
      </c>
      <c r="AW1037" s="749"/>
      <c r="AX1037" s="818">
        <f>AX1050+AX1060+AX1063+AX1067</f>
        <v>0</v>
      </c>
      <c r="AY1037" s="749"/>
      <c r="AZ1037" s="41"/>
      <c r="BA1037" s="41"/>
      <c r="BB1037" s="41"/>
      <c r="BC1037" s="636"/>
      <c r="BD1037" s="636"/>
      <c r="BE1037" s="636"/>
      <c r="BF1037" s="41"/>
      <c r="BG1037" s="41"/>
      <c r="BH1037" s="41"/>
      <c r="BI1037" s="41"/>
      <c r="BJ1037" s="636"/>
      <c r="BK1037" s="636"/>
      <c r="BL1037" s="636"/>
      <c r="BM1037" s="636"/>
      <c r="BN1037" s="705">
        <f t="shared" si="1907"/>
        <v>0</v>
      </c>
      <c r="BO1037" s="723">
        <f>BO1046</f>
        <v>0</v>
      </c>
      <c r="BP1037" s="636"/>
      <c r="BQ1037" s="636"/>
      <c r="BR1037" s="636"/>
      <c r="BS1037" s="636"/>
      <c r="BT1037" s="696">
        <f>BU1037-BN1037</f>
        <v>0</v>
      </c>
      <c r="BU1037" s="696">
        <f>BV1037</f>
        <v>0</v>
      </c>
      <c r="BV1037" s="696">
        <f>BV1046</f>
        <v>0</v>
      </c>
      <c r="BW1037" s="696">
        <f>BW1039+BW1042+BW1045+BW1048+BW1057+BW1064</f>
        <v>0</v>
      </c>
      <c r="BX1037" s="696">
        <f>BX1055+BX1063+BX1066</f>
        <v>0</v>
      </c>
      <c r="BY1037" s="41"/>
      <c r="BZ1037" s="41"/>
      <c r="CE1037" s="749"/>
    </row>
    <row r="1038" spans="2:83" s="23" customFormat="1" ht="55.5" customHeight="1" x14ac:dyDescent="0.25">
      <c r="B1038" s="470"/>
      <c r="C1038" s="252" t="s">
        <v>32</v>
      </c>
      <c r="D1038" s="726">
        <f t="shared" ref="D1038:D1044" si="1931">E1038+G1038</f>
        <v>115500</v>
      </c>
      <c r="E1038" s="726">
        <f>E1041+E1044</f>
        <v>54500</v>
      </c>
      <c r="F1038" s="103"/>
      <c r="G1038" s="726">
        <f>G1050+G1060+G1063+G1067</f>
        <v>61000</v>
      </c>
      <c r="H1038" s="103"/>
      <c r="I1038" s="726"/>
      <c r="J1038" s="726">
        <f t="shared" si="1911"/>
        <v>-115500</v>
      </c>
      <c r="K1038" s="726">
        <f>M1038+Q1038</f>
        <v>0</v>
      </c>
      <c r="L1038" s="749">
        <f t="shared" si="1896"/>
        <v>0</v>
      </c>
      <c r="M1038" s="726">
        <f>M1041+M1044</f>
        <v>0</v>
      </c>
      <c r="N1038" s="734"/>
      <c r="O1038" s="726">
        <f>O1040+O1043+O1046+O1055+O1063+O1066</f>
        <v>0</v>
      </c>
      <c r="P1038" s="734"/>
      <c r="Q1038" s="735">
        <f>Q1050+Q1060+Q1063+Q1067</f>
        <v>0</v>
      </c>
      <c r="R1038" s="734"/>
      <c r="S1038" s="22"/>
      <c r="T1038" s="41"/>
      <c r="U1038" s="22"/>
      <c r="V1038" s="472"/>
      <c r="W1038" s="471"/>
      <c r="X1038" s="471"/>
      <c r="Y1038" s="471"/>
      <c r="Z1038" s="471"/>
      <c r="AA1038" s="471"/>
      <c r="AB1038" s="471"/>
      <c r="AC1038" s="471"/>
      <c r="AD1038" s="636"/>
      <c r="AE1038" s="726">
        <f t="shared" si="1899"/>
        <v>0</v>
      </c>
      <c r="AF1038" s="749">
        <f t="shared" si="1900"/>
        <v>0</v>
      </c>
      <c r="AG1038" s="22"/>
      <c r="AH1038" s="749">
        <f t="shared" si="1901"/>
        <v>0</v>
      </c>
      <c r="AI1038" s="22"/>
      <c r="AJ1038" s="41"/>
      <c r="AK1038" s="726"/>
      <c r="AL1038" s="734"/>
      <c r="AM1038" s="22"/>
      <c r="AN1038" s="41"/>
      <c r="AO1038" s="22"/>
      <c r="AP1038" s="726">
        <f>AR1038-AE1038</f>
        <v>0</v>
      </c>
      <c r="AQ1038" s="734"/>
      <c r="AR1038" s="819">
        <f>AX1038</f>
        <v>0</v>
      </c>
      <c r="AS1038" s="749">
        <f t="shared" si="1903"/>
        <v>0</v>
      </c>
      <c r="AT1038" s="726">
        <f>AT1041+AT1044</f>
        <v>54500</v>
      </c>
      <c r="AU1038" s="749">
        <f t="shared" si="1904"/>
        <v>1</v>
      </c>
      <c r="AV1038" s="726">
        <f>AV1040+AV1043+AV1046+AV1055+AV1063+AV1066</f>
        <v>0</v>
      </c>
      <c r="AW1038" s="749"/>
      <c r="AX1038" s="819">
        <f>AX1050+AX1060+AX1063+AX1067</f>
        <v>0</v>
      </c>
      <c r="AY1038" s="749"/>
      <c r="AZ1038" s="22"/>
      <c r="BA1038" s="41"/>
      <c r="BB1038" s="22"/>
      <c r="BC1038" s="471"/>
      <c r="BD1038" s="471"/>
      <c r="BE1038" s="471"/>
      <c r="BF1038" s="22"/>
      <c r="BG1038" s="22"/>
      <c r="BH1038" s="22"/>
      <c r="BI1038" s="22"/>
      <c r="BJ1038" s="471"/>
      <c r="BK1038" s="471"/>
      <c r="BL1038" s="471"/>
      <c r="BM1038" s="471"/>
      <c r="BN1038" s="472">
        <f t="shared" si="1907"/>
        <v>0</v>
      </c>
      <c r="BO1038" s="726">
        <f>BO1047</f>
        <v>0</v>
      </c>
      <c r="BP1038" s="471"/>
      <c r="BQ1038" s="471"/>
      <c r="BR1038" s="471"/>
      <c r="BS1038" s="471"/>
      <c r="BT1038" s="726">
        <f>BU1038-BN1038</f>
        <v>0</v>
      </c>
      <c r="BU1038" s="726">
        <f>BV1038</f>
        <v>0</v>
      </c>
      <c r="BV1038" s="726">
        <f>BV1047</f>
        <v>0</v>
      </c>
      <c r="BW1038" s="726">
        <f>BW1040+BW1043+BW1046+BW1055+BW1063+BW1066</f>
        <v>0</v>
      </c>
      <c r="BX1038" s="726" t="e">
        <f>BX1056+#REF!+BX1067</f>
        <v>#REF!</v>
      </c>
      <c r="BY1038" s="22"/>
      <c r="BZ1038" s="22"/>
      <c r="CE1038" s="749"/>
    </row>
    <row r="1039" spans="2:83" s="324" customFormat="1" ht="93" customHeight="1" x14ac:dyDescent="0.25">
      <c r="B1039" s="704" t="s">
        <v>34</v>
      </c>
      <c r="C1039" s="114" t="s">
        <v>504</v>
      </c>
      <c r="D1039" s="723">
        <f t="shared" si="1931"/>
        <v>25000</v>
      </c>
      <c r="E1039" s="723">
        <f>E1040+E1041</f>
        <v>25000</v>
      </c>
      <c r="F1039" s="701"/>
      <c r="G1039" s="701"/>
      <c r="H1039" s="701"/>
      <c r="I1039" s="701"/>
      <c r="J1039" s="701">
        <f t="shared" si="1911"/>
        <v>-25000</v>
      </c>
      <c r="K1039" s="701">
        <f t="shared" ref="K1039:K1047" si="1932">M1039</f>
        <v>0</v>
      </c>
      <c r="L1039" s="749">
        <f t="shared" si="1896"/>
        <v>0</v>
      </c>
      <c r="M1039" s="701">
        <f>M1040+M1041</f>
        <v>0</v>
      </c>
      <c r="N1039" s="734"/>
      <c r="O1039" s="62"/>
      <c r="P1039" s="41"/>
      <c r="Q1039" s="62"/>
      <c r="R1039" s="41"/>
      <c r="S1039" s="62"/>
      <c r="T1039" s="41"/>
      <c r="U1039" s="62"/>
      <c r="V1039" s="155"/>
      <c r="W1039" s="162"/>
      <c r="X1039" s="162"/>
      <c r="Y1039" s="162"/>
      <c r="Z1039" s="162"/>
      <c r="AA1039" s="162"/>
      <c r="AB1039" s="162"/>
      <c r="AC1039" s="162"/>
      <c r="AD1039" s="636"/>
      <c r="AE1039" s="162"/>
      <c r="AF1039" s="749">
        <f t="shared" si="1900"/>
        <v>0</v>
      </c>
      <c r="AG1039" s="62"/>
      <c r="AH1039" s="749">
        <f t="shared" si="1901"/>
        <v>0</v>
      </c>
      <c r="AI1039" s="62"/>
      <c r="AJ1039" s="41"/>
      <c r="AK1039" s="62"/>
      <c r="AL1039" s="41"/>
      <c r="AM1039" s="62"/>
      <c r="AN1039" s="41"/>
      <c r="AO1039" s="62"/>
      <c r="AP1039" s="162"/>
      <c r="AQ1039" s="636"/>
      <c r="AR1039" s="818">
        <f>AT1039</f>
        <v>25000</v>
      </c>
      <c r="AS1039" s="749">
        <f t="shared" si="1903"/>
        <v>1</v>
      </c>
      <c r="AT1039" s="818">
        <f>AT1040+AT1041</f>
        <v>25000</v>
      </c>
      <c r="AU1039" s="749">
        <f t="shared" si="1904"/>
        <v>1</v>
      </c>
      <c r="AV1039" s="62"/>
      <c r="AW1039" s="749"/>
      <c r="AX1039" s="62"/>
      <c r="AY1039" s="749"/>
      <c r="AZ1039" s="62"/>
      <c r="BA1039" s="41"/>
      <c r="BB1039" s="62"/>
      <c r="BC1039" s="162"/>
      <c r="BD1039" s="162"/>
      <c r="BE1039" s="162"/>
      <c r="BF1039" s="62"/>
      <c r="BG1039" s="62"/>
      <c r="BH1039" s="62"/>
      <c r="BI1039" s="62"/>
      <c r="BJ1039" s="162"/>
      <c r="BK1039" s="162"/>
      <c r="BL1039" s="162"/>
      <c r="BM1039" s="162"/>
      <c r="BN1039" s="155"/>
      <c r="BO1039" s="162"/>
      <c r="BP1039" s="162"/>
      <c r="BQ1039" s="162"/>
      <c r="BR1039" s="162"/>
      <c r="BS1039" s="162"/>
      <c r="BT1039" s="162"/>
      <c r="BU1039" s="162"/>
      <c r="BV1039" s="62"/>
      <c r="BW1039" s="62"/>
      <c r="BX1039" s="62"/>
      <c r="BY1039" s="62"/>
      <c r="BZ1039" s="62"/>
      <c r="CE1039" s="749"/>
    </row>
    <row r="1040" spans="2:83" s="42" customFormat="1" ht="55.5" customHeight="1" x14ac:dyDescent="0.25">
      <c r="B1040" s="704"/>
      <c r="C1040" s="250" t="s">
        <v>31</v>
      </c>
      <c r="D1040" s="723">
        <f t="shared" si="1931"/>
        <v>12500</v>
      </c>
      <c r="E1040" s="723">
        <v>12500</v>
      </c>
      <c r="F1040" s="115"/>
      <c r="G1040" s="115"/>
      <c r="H1040" s="115"/>
      <c r="I1040" s="701"/>
      <c r="J1040" s="701">
        <f t="shared" ref="J1040:J1067" si="1933">K1040-D1040</f>
        <v>-12500</v>
      </c>
      <c r="K1040" s="701">
        <f t="shared" si="1932"/>
        <v>0</v>
      </c>
      <c r="L1040" s="749">
        <f t="shared" si="1896"/>
        <v>0</v>
      </c>
      <c r="M1040" s="701"/>
      <c r="N1040" s="734"/>
      <c r="O1040" s="701"/>
      <c r="P1040" s="734"/>
      <c r="Q1040" s="701"/>
      <c r="R1040" s="734"/>
      <c r="S1040" s="41"/>
      <c r="T1040" s="41"/>
      <c r="U1040" s="41"/>
      <c r="V1040" s="705"/>
      <c r="W1040" s="636"/>
      <c r="X1040" s="636"/>
      <c r="Y1040" s="636"/>
      <c r="Z1040" s="636"/>
      <c r="AA1040" s="636"/>
      <c r="AB1040" s="636"/>
      <c r="AC1040" s="636"/>
      <c r="AD1040" s="636"/>
      <c r="AE1040" s="636"/>
      <c r="AF1040" s="749">
        <f t="shared" si="1900"/>
        <v>0</v>
      </c>
      <c r="AG1040" s="41"/>
      <c r="AH1040" s="749">
        <f t="shared" si="1901"/>
        <v>0</v>
      </c>
      <c r="AI1040" s="41"/>
      <c r="AJ1040" s="41"/>
      <c r="AK1040" s="41"/>
      <c r="AL1040" s="41"/>
      <c r="AM1040" s="41"/>
      <c r="AN1040" s="41"/>
      <c r="AO1040" s="41"/>
      <c r="AP1040" s="701"/>
      <c r="AQ1040" s="734"/>
      <c r="AR1040" s="818">
        <f t="shared" ref="AR1040:AR1067" si="1934">AT1040</f>
        <v>12500</v>
      </c>
      <c r="AS1040" s="749">
        <f t="shared" si="1903"/>
        <v>1</v>
      </c>
      <c r="AT1040" s="701">
        <f>D1040</f>
        <v>12500</v>
      </c>
      <c r="AU1040" s="749">
        <f t="shared" si="1904"/>
        <v>1</v>
      </c>
      <c r="AV1040" s="701"/>
      <c r="AW1040" s="749"/>
      <c r="AX1040" s="701"/>
      <c r="AY1040" s="749"/>
      <c r="AZ1040" s="41"/>
      <c r="BA1040" s="41"/>
      <c r="BB1040" s="41"/>
      <c r="BC1040" s="636"/>
      <c r="BD1040" s="636"/>
      <c r="BE1040" s="636"/>
      <c r="BF1040" s="41"/>
      <c r="BG1040" s="41"/>
      <c r="BH1040" s="41"/>
      <c r="BI1040" s="41"/>
      <c r="BJ1040" s="636"/>
      <c r="BK1040" s="636"/>
      <c r="BL1040" s="636"/>
      <c r="BM1040" s="636"/>
      <c r="BN1040" s="705"/>
      <c r="BO1040" s="636"/>
      <c r="BP1040" s="636"/>
      <c r="BQ1040" s="636"/>
      <c r="BR1040" s="636"/>
      <c r="BS1040" s="636"/>
      <c r="BT1040" s="701"/>
      <c r="BU1040" s="701"/>
      <c r="BV1040" s="701"/>
      <c r="BW1040" s="701"/>
      <c r="BX1040" s="701"/>
      <c r="BY1040" s="41"/>
      <c r="BZ1040" s="41"/>
      <c r="CE1040" s="749"/>
    </row>
    <row r="1041" spans="2:83" s="23" customFormat="1" ht="55.5" customHeight="1" x14ac:dyDescent="0.25">
      <c r="B1041" s="470"/>
      <c r="C1041" s="252" t="s">
        <v>32</v>
      </c>
      <c r="D1041" s="726">
        <f t="shared" si="1931"/>
        <v>12500</v>
      </c>
      <c r="E1041" s="726">
        <v>12500</v>
      </c>
      <c r="F1041" s="103"/>
      <c r="G1041" s="103"/>
      <c r="H1041" s="103"/>
      <c r="I1041" s="726"/>
      <c r="J1041" s="726">
        <f t="shared" si="1933"/>
        <v>-12500</v>
      </c>
      <c r="K1041" s="726">
        <f t="shared" si="1932"/>
        <v>0</v>
      </c>
      <c r="L1041" s="749">
        <f t="shared" si="1896"/>
        <v>0</v>
      </c>
      <c r="M1041" s="726"/>
      <c r="N1041" s="734"/>
      <c r="O1041" s="726"/>
      <c r="P1041" s="734"/>
      <c r="Q1041" s="726"/>
      <c r="R1041" s="734"/>
      <c r="S1041" s="22"/>
      <c r="T1041" s="41"/>
      <c r="U1041" s="22"/>
      <c r="V1041" s="472"/>
      <c r="W1041" s="471"/>
      <c r="X1041" s="471"/>
      <c r="Y1041" s="471"/>
      <c r="Z1041" s="471"/>
      <c r="AA1041" s="471"/>
      <c r="AB1041" s="471"/>
      <c r="AC1041" s="471"/>
      <c r="AD1041" s="636"/>
      <c r="AE1041" s="471"/>
      <c r="AF1041" s="749">
        <f t="shared" si="1900"/>
        <v>0</v>
      </c>
      <c r="AG1041" s="22"/>
      <c r="AH1041" s="749">
        <f t="shared" si="1901"/>
        <v>0</v>
      </c>
      <c r="AI1041" s="22"/>
      <c r="AJ1041" s="41"/>
      <c r="AK1041" s="22"/>
      <c r="AL1041" s="41"/>
      <c r="AM1041" s="22"/>
      <c r="AN1041" s="41"/>
      <c r="AO1041" s="22"/>
      <c r="AP1041" s="726"/>
      <c r="AQ1041" s="734"/>
      <c r="AR1041" s="819">
        <f t="shared" si="1934"/>
        <v>12500</v>
      </c>
      <c r="AS1041" s="749">
        <f t="shared" si="1903"/>
        <v>1</v>
      </c>
      <c r="AT1041" s="726">
        <f>D1041</f>
        <v>12500</v>
      </c>
      <c r="AU1041" s="749">
        <f t="shared" si="1904"/>
        <v>1</v>
      </c>
      <c r="AV1041" s="726"/>
      <c r="AW1041" s="749"/>
      <c r="AX1041" s="726"/>
      <c r="AY1041" s="749"/>
      <c r="AZ1041" s="22"/>
      <c r="BA1041" s="41"/>
      <c r="BB1041" s="22"/>
      <c r="BC1041" s="471"/>
      <c r="BD1041" s="471"/>
      <c r="BE1041" s="471"/>
      <c r="BF1041" s="22"/>
      <c r="BG1041" s="22"/>
      <c r="BH1041" s="22"/>
      <c r="BI1041" s="22"/>
      <c r="BJ1041" s="471"/>
      <c r="BK1041" s="471"/>
      <c r="BL1041" s="471"/>
      <c r="BM1041" s="471"/>
      <c r="BN1041" s="472"/>
      <c r="BO1041" s="471"/>
      <c r="BP1041" s="471"/>
      <c r="BQ1041" s="471"/>
      <c r="BR1041" s="471"/>
      <c r="BS1041" s="471"/>
      <c r="BT1041" s="726"/>
      <c r="BU1041" s="726"/>
      <c r="BV1041" s="726"/>
      <c r="BW1041" s="726"/>
      <c r="BX1041" s="726"/>
      <c r="BY1041" s="22"/>
      <c r="BZ1041" s="22"/>
      <c r="CE1041" s="749"/>
    </row>
    <row r="1042" spans="2:83" s="324" customFormat="1" ht="79.5" customHeight="1" x14ac:dyDescent="0.25">
      <c r="B1042" s="704" t="s">
        <v>63</v>
      </c>
      <c r="C1042" s="114" t="s">
        <v>505</v>
      </c>
      <c r="D1042" s="723">
        <f t="shared" si="1931"/>
        <v>84000</v>
      </c>
      <c r="E1042" s="723">
        <f>E1043+E1044</f>
        <v>84000</v>
      </c>
      <c r="F1042" s="62"/>
      <c r="G1042" s="62"/>
      <c r="H1042" s="62"/>
      <c r="I1042" s="62"/>
      <c r="J1042" s="701">
        <f t="shared" si="1933"/>
        <v>-84000</v>
      </c>
      <c r="K1042" s="701">
        <f t="shared" si="1932"/>
        <v>0</v>
      </c>
      <c r="L1042" s="749">
        <f t="shared" si="1896"/>
        <v>0</v>
      </c>
      <c r="M1042" s="701">
        <f>M1043+M1044</f>
        <v>0</v>
      </c>
      <c r="N1042" s="734"/>
      <c r="O1042" s="62"/>
      <c r="P1042" s="41"/>
      <c r="Q1042" s="62"/>
      <c r="R1042" s="41"/>
      <c r="S1042" s="62"/>
      <c r="T1042" s="41"/>
      <c r="U1042" s="62"/>
      <c r="V1042" s="155"/>
      <c r="W1042" s="162"/>
      <c r="X1042" s="162"/>
      <c r="Y1042" s="162"/>
      <c r="Z1042" s="162"/>
      <c r="AA1042" s="162"/>
      <c r="AB1042" s="162"/>
      <c r="AC1042" s="162"/>
      <c r="AD1042" s="636"/>
      <c r="AE1042" s="162"/>
      <c r="AF1042" s="749">
        <f t="shared" si="1900"/>
        <v>0</v>
      </c>
      <c r="AG1042" s="62"/>
      <c r="AH1042" s="749">
        <f t="shared" si="1901"/>
        <v>0</v>
      </c>
      <c r="AI1042" s="62"/>
      <c r="AJ1042" s="41"/>
      <c r="AK1042" s="62"/>
      <c r="AL1042" s="41"/>
      <c r="AM1042" s="62"/>
      <c r="AN1042" s="41"/>
      <c r="AO1042" s="62"/>
      <c r="AP1042" s="162"/>
      <c r="AQ1042" s="636"/>
      <c r="AR1042" s="818">
        <f t="shared" si="1934"/>
        <v>84000</v>
      </c>
      <c r="AS1042" s="749">
        <f t="shared" si="1903"/>
        <v>1</v>
      </c>
      <c r="AT1042" s="818">
        <f>AT1043+AT1044</f>
        <v>84000</v>
      </c>
      <c r="AU1042" s="749">
        <f t="shared" si="1904"/>
        <v>1</v>
      </c>
      <c r="AV1042" s="62"/>
      <c r="AW1042" s="749"/>
      <c r="AX1042" s="62"/>
      <c r="AY1042" s="749"/>
      <c r="AZ1042" s="62"/>
      <c r="BA1042" s="41"/>
      <c r="BB1042" s="62"/>
      <c r="BC1042" s="162"/>
      <c r="BD1042" s="162"/>
      <c r="BE1042" s="162"/>
      <c r="BF1042" s="62"/>
      <c r="BG1042" s="62"/>
      <c r="BH1042" s="62"/>
      <c r="BI1042" s="62"/>
      <c r="BJ1042" s="162"/>
      <c r="BK1042" s="162"/>
      <c r="BL1042" s="162"/>
      <c r="BM1042" s="162"/>
      <c r="BN1042" s="155"/>
      <c r="BO1042" s="162"/>
      <c r="BP1042" s="162"/>
      <c r="BQ1042" s="162"/>
      <c r="BR1042" s="162"/>
      <c r="BS1042" s="162"/>
      <c r="BT1042" s="162"/>
      <c r="BU1042" s="162"/>
      <c r="BV1042" s="62"/>
      <c r="BW1042" s="62"/>
      <c r="BX1042" s="62"/>
      <c r="BY1042" s="62"/>
      <c r="BZ1042" s="62"/>
      <c r="CE1042" s="749"/>
    </row>
    <row r="1043" spans="2:83" s="42" customFormat="1" ht="61.5" customHeight="1" x14ac:dyDescent="0.25">
      <c r="B1043" s="704"/>
      <c r="C1043" s="250" t="s">
        <v>31</v>
      </c>
      <c r="D1043" s="723">
        <f t="shared" si="1931"/>
        <v>42000</v>
      </c>
      <c r="E1043" s="723">
        <v>42000</v>
      </c>
      <c r="F1043" s="115"/>
      <c r="G1043" s="115"/>
      <c r="H1043" s="115"/>
      <c r="I1043" s="701"/>
      <c r="J1043" s="701">
        <f t="shared" si="1933"/>
        <v>-42000</v>
      </c>
      <c r="K1043" s="701">
        <f t="shared" si="1932"/>
        <v>0</v>
      </c>
      <c r="L1043" s="749">
        <f t="shared" si="1896"/>
        <v>0</v>
      </c>
      <c r="M1043" s="701"/>
      <c r="N1043" s="734"/>
      <c r="O1043" s="701"/>
      <c r="P1043" s="734"/>
      <c r="Q1043" s="701"/>
      <c r="R1043" s="734"/>
      <c r="S1043" s="41"/>
      <c r="T1043" s="41"/>
      <c r="U1043" s="41"/>
      <c r="V1043" s="705"/>
      <c r="W1043" s="636"/>
      <c r="X1043" s="636"/>
      <c r="Y1043" s="636"/>
      <c r="Z1043" s="636"/>
      <c r="AA1043" s="636"/>
      <c r="AB1043" s="636"/>
      <c r="AC1043" s="636"/>
      <c r="AD1043" s="636"/>
      <c r="AE1043" s="636"/>
      <c r="AF1043" s="749">
        <f t="shared" si="1900"/>
        <v>0</v>
      </c>
      <c r="AG1043" s="41"/>
      <c r="AH1043" s="749">
        <f t="shared" si="1901"/>
        <v>0</v>
      </c>
      <c r="AI1043" s="41"/>
      <c r="AJ1043" s="41"/>
      <c r="AK1043" s="41"/>
      <c r="AL1043" s="41"/>
      <c r="AM1043" s="41"/>
      <c r="AN1043" s="41"/>
      <c r="AO1043" s="41"/>
      <c r="AP1043" s="701"/>
      <c r="AQ1043" s="734"/>
      <c r="AR1043" s="818">
        <f t="shared" si="1934"/>
        <v>42000</v>
      </c>
      <c r="AS1043" s="749">
        <f t="shared" si="1903"/>
        <v>1</v>
      </c>
      <c r="AT1043" s="818">
        <f>D1043</f>
        <v>42000</v>
      </c>
      <c r="AU1043" s="749">
        <f t="shared" si="1904"/>
        <v>1</v>
      </c>
      <c r="AV1043" s="701"/>
      <c r="AW1043" s="749"/>
      <c r="AX1043" s="701"/>
      <c r="AY1043" s="749"/>
      <c r="AZ1043" s="41"/>
      <c r="BA1043" s="41"/>
      <c r="BB1043" s="41"/>
      <c r="BC1043" s="636"/>
      <c r="BD1043" s="636"/>
      <c r="BE1043" s="636"/>
      <c r="BF1043" s="41"/>
      <c r="BG1043" s="41"/>
      <c r="BH1043" s="41"/>
      <c r="BI1043" s="41"/>
      <c r="BJ1043" s="636"/>
      <c r="BK1043" s="636"/>
      <c r="BL1043" s="636"/>
      <c r="BM1043" s="636"/>
      <c r="BN1043" s="705"/>
      <c r="BO1043" s="636"/>
      <c r="BP1043" s="636"/>
      <c r="BQ1043" s="636"/>
      <c r="BR1043" s="636"/>
      <c r="BS1043" s="636"/>
      <c r="BT1043" s="701"/>
      <c r="BU1043" s="701"/>
      <c r="BV1043" s="701"/>
      <c r="BW1043" s="701"/>
      <c r="BX1043" s="701"/>
      <c r="BY1043" s="41"/>
      <c r="BZ1043" s="41"/>
      <c r="CE1043" s="749"/>
    </row>
    <row r="1044" spans="2:83" s="23" customFormat="1" ht="51.75" customHeight="1" x14ac:dyDescent="0.25">
      <c r="B1044" s="470"/>
      <c r="C1044" s="252" t="s">
        <v>32</v>
      </c>
      <c r="D1044" s="726">
        <f t="shared" si="1931"/>
        <v>42000</v>
      </c>
      <c r="E1044" s="726">
        <v>42000</v>
      </c>
      <c r="F1044" s="103"/>
      <c r="G1044" s="103"/>
      <c r="H1044" s="103"/>
      <c r="I1044" s="726"/>
      <c r="J1044" s="726">
        <f t="shared" si="1933"/>
        <v>-42000</v>
      </c>
      <c r="K1044" s="726">
        <f t="shared" si="1932"/>
        <v>0</v>
      </c>
      <c r="L1044" s="749">
        <f t="shared" si="1896"/>
        <v>0</v>
      </c>
      <c r="M1044" s="726"/>
      <c r="N1044" s="734"/>
      <c r="O1044" s="726"/>
      <c r="P1044" s="734"/>
      <c r="Q1044" s="726"/>
      <c r="R1044" s="734"/>
      <c r="S1044" s="22"/>
      <c r="T1044" s="41"/>
      <c r="U1044" s="22"/>
      <c r="V1044" s="472"/>
      <c r="W1044" s="471"/>
      <c r="X1044" s="471"/>
      <c r="Y1044" s="471"/>
      <c r="Z1044" s="471"/>
      <c r="AA1044" s="471"/>
      <c r="AB1044" s="471"/>
      <c r="AC1044" s="471"/>
      <c r="AD1044" s="636"/>
      <c r="AE1044" s="471"/>
      <c r="AF1044" s="749">
        <f t="shared" si="1900"/>
        <v>0</v>
      </c>
      <c r="AG1044" s="22"/>
      <c r="AH1044" s="749">
        <f t="shared" si="1901"/>
        <v>0</v>
      </c>
      <c r="AI1044" s="22"/>
      <c r="AJ1044" s="41"/>
      <c r="AK1044" s="22"/>
      <c r="AL1044" s="41"/>
      <c r="AM1044" s="22"/>
      <c r="AN1044" s="41"/>
      <c r="AO1044" s="22"/>
      <c r="AP1044" s="726"/>
      <c r="AQ1044" s="734"/>
      <c r="AR1044" s="819">
        <f t="shared" si="1934"/>
        <v>42000</v>
      </c>
      <c r="AS1044" s="749">
        <f t="shared" si="1903"/>
        <v>1</v>
      </c>
      <c r="AT1044" s="819">
        <f>D1044</f>
        <v>42000</v>
      </c>
      <c r="AU1044" s="749">
        <f t="shared" si="1904"/>
        <v>1</v>
      </c>
      <c r="AV1044" s="726"/>
      <c r="AW1044" s="749"/>
      <c r="AX1044" s="726"/>
      <c r="AY1044" s="749"/>
      <c r="AZ1044" s="22"/>
      <c r="BA1044" s="41"/>
      <c r="BB1044" s="22"/>
      <c r="BC1044" s="471"/>
      <c r="BD1044" s="471"/>
      <c r="BE1044" s="471"/>
      <c r="BF1044" s="22"/>
      <c r="BG1044" s="22"/>
      <c r="BH1044" s="22"/>
      <c r="BI1044" s="22"/>
      <c r="BJ1044" s="471"/>
      <c r="BK1044" s="471"/>
      <c r="BL1044" s="471"/>
      <c r="BM1044" s="471"/>
      <c r="BN1044" s="472"/>
      <c r="BO1044" s="471"/>
      <c r="BP1044" s="471"/>
      <c r="BQ1044" s="471"/>
      <c r="BR1044" s="471"/>
      <c r="BS1044" s="471"/>
      <c r="BT1044" s="726"/>
      <c r="BU1044" s="726"/>
      <c r="BV1044" s="726"/>
      <c r="BW1044" s="726"/>
      <c r="BX1044" s="726"/>
      <c r="BY1044" s="22"/>
      <c r="BZ1044" s="22"/>
      <c r="CE1044" s="749"/>
    </row>
    <row r="1045" spans="2:83" s="324" customFormat="1" ht="69" hidden="1" customHeight="1" x14ac:dyDescent="0.25">
      <c r="B1045" s="704" t="s">
        <v>7</v>
      </c>
      <c r="C1045" s="114" t="s">
        <v>506</v>
      </c>
      <c r="D1045" s="701">
        <f t="shared" ref="D1045" si="1935">I1045</f>
        <v>0</v>
      </c>
      <c r="E1045" s="62"/>
      <c r="F1045" s="62"/>
      <c r="G1045" s="62"/>
      <c r="H1045" s="62"/>
      <c r="I1045" s="62"/>
      <c r="J1045" s="701">
        <f t="shared" si="1933"/>
        <v>0</v>
      </c>
      <c r="K1045" s="701">
        <f t="shared" si="1932"/>
        <v>0</v>
      </c>
      <c r="L1045" s="749">
        <v>0</v>
      </c>
      <c r="M1045" s="701">
        <v>0</v>
      </c>
      <c r="N1045" s="734"/>
      <c r="O1045" s="62"/>
      <c r="P1045" s="41"/>
      <c r="Q1045" s="62"/>
      <c r="R1045" s="41"/>
      <c r="S1045" s="62"/>
      <c r="T1045" s="41"/>
      <c r="U1045" s="62"/>
      <c r="V1045" s="155"/>
      <c r="W1045" s="162"/>
      <c r="X1045" s="162"/>
      <c r="Y1045" s="162"/>
      <c r="Z1045" s="162"/>
      <c r="AA1045" s="162"/>
      <c r="AB1045" s="162"/>
      <c r="AC1045" s="162"/>
      <c r="AD1045" s="636"/>
      <c r="AE1045" s="162"/>
      <c r="AF1045" s="749" t="e">
        <f t="shared" si="1900"/>
        <v>#DIV/0!</v>
      </c>
      <c r="AG1045" s="62"/>
      <c r="AH1045" s="749"/>
      <c r="AI1045" s="62"/>
      <c r="AJ1045" s="41"/>
      <c r="AK1045" s="62"/>
      <c r="AL1045" s="41"/>
      <c r="AM1045" s="62"/>
      <c r="AN1045" s="41"/>
      <c r="AO1045" s="62"/>
      <c r="AP1045" s="162"/>
      <c r="AQ1045" s="636"/>
      <c r="AR1045" s="818">
        <f t="shared" si="1934"/>
        <v>0</v>
      </c>
      <c r="AS1045" s="749"/>
      <c r="AT1045" s="818">
        <f>AT1046+AT1047</f>
        <v>0</v>
      </c>
      <c r="AU1045" s="749"/>
      <c r="AV1045" s="62"/>
      <c r="AW1045" s="749"/>
      <c r="AX1045" s="62"/>
      <c r="AY1045" s="749"/>
      <c r="AZ1045" s="62"/>
      <c r="BA1045" s="41"/>
      <c r="BB1045" s="62"/>
      <c r="BC1045" s="162"/>
      <c r="BD1045" s="162"/>
      <c r="BE1045" s="162"/>
      <c r="BF1045" s="62"/>
      <c r="BG1045" s="62"/>
      <c r="BH1045" s="62"/>
      <c r="BI1045" s="62"/>
      <c r="BJ1045" s="162"/>
      <c r="BK1045" s="162"/>
      <c r="BL1045" s="162"/>
      <c r="BM1045" s="162"/>
      <c r="BN1045" s="723">
        <f>BO1045</f>
        <v>0</v>
      </c>
      <c r="BO1045" s="723">
        <f>BO1046+BO1047</f>
        <v>0</v>
      </c>
      <c r="BP1045" s="162"/>
      <c r="BQ1045" s="162"/>
      <c r="BR1045" s="162"/>
      <c r="BS1045" s="162"/>
      <c r="BT1045" s="730">
        <f>BU1045-BN1045</f>
        <v>0</v>
      </c>
      <c r="BU1045" s="701">
        <f>BV1045</f>
        <v>0</v>
      </c>
      <c r="BV1045" s="701">
        <f>BV1046+BV1047</f>
        <v>0</v>
      </c>
      <c r="BW1045" s="62"/>
      <c r="BX1045" s="62"/>
      <c r="BY1045" s="62"/>
      <c r="BZ1045" s="62"/>
      <c r="CE1045" s="749"/>
    </row>
    <row r="1046" spans="2:83" s="42" customFormat="1" ht="55.5" hidden="1" customHeight="1" x14ac:dyDescent="0.25">
      <c r="B1046" s="704"/>
      <c r="C1046" s="250" t="s">
        <v>31</v>
      </c>
      <c r="D1046" s="701"/>
      <c r="E1046" s="115"/>
      <c r="F1046" s="115"/>
      <c r="G1046" s="115"/>
      <c r="H1046" s="115"/>
      <c r="I1046" s="701"/>
      <c r="J1046" s="701">
        <f t="shared" si="1933"/>
        <v>0</v>
      </c>
      <c r="K1046" s="701">
        <f t="shared" si="1932"/>
        <v>0</v>
      </c>
      <c r="L1046" s="749">
        <v>0</v>
      </c>
      <c r="M1046" s="701">
        <v>0</v>
      </c>
      <c r="N1046" s="734"/>
      <c r="O1046" s="701"/>
      <c r="P1046" s="734"/>
      <c r="Q1046" s="701"/>
      <c r="R1046" s="734"/>
      <c r="S1046" s="41"/>
      <c r="T1046" s="41"/>
      <c r="U1046" s="41"/>
      <c r="V1046" s="705"/>
      <c r="W1046" s="636"/>
      <c r="X1046" s="636"/>
      <c r="Y1046" s="636"/>
      <c r="Z1046" s="636"/>
      <c r="AA1046" s="636"/>
      <c r="AB1046" s="636"/>
      <c r="AC1046" s="636"/>
      <c r="AD1046" s="636"/>
      <c r="AE1046" s="636"/>
      <c r="AF1046" s="749" t="e">
        <f t="shared" si="1900"/>
        <v>#DIV/0!</v>
      </c>
      <c r="AG1046" s="41"/>
      <c r="AH1046" s="749"/>
      <c r="AI1046" s="41"/>
      <c r="AJ1046" s="41"/>
      <c r="AK1046" s="41"/>
      <c r="AL1046" s="41"/>
      <c r="AM1046" s="41"/>
      <c r="AN1046" s="41"/>
      <c r="AO1046" s="41"/>
      <c r="AP1046" s="701"/>
      <c r="AQ1046" s="734"/>
      <c r="AR1046" s="818">
        <f t="shared" si="1934"/>
        <v>0</v>
      </c>
      <c r="AS1046" s="749"/>
      <c r="AT1046" s="818">
        <f>D1046</f>
        <v>0</v>
      </c>
      <c r="AU1046" s="749"/>
      <c r="AV1046" s="701"/>
      <c r="AW1046" s="749"/>
      <c r="AX1046" s="701"/>
      <c r="AY1046" s="749"/>
      <c r="AZ1046" s="41"/>
      <c r="BA1046" s="41"/>
      <c r="BB1046" s="41"/>
      <c r="BC1046" s="636"/>
      <c r="BD1046" s="636"/>
      <c r="BE1046" s="636"/>
      <c r="BF1046" s="41"/>
      <c r="BG1046" s="41"/>
      <c r="BH1046" s="41"/>
      <c r="BI1046" s="41"/>
      <c r="BJ1046" s="636"/>
      <c r="BK1046" s="636"/>
      <c r="BL1046" s="636"/>
      <c r="BM1046" s="636"/>
      <c r="BN1046" s="723"/>
      <c r="BO1046" s="723"/>
      <c r="BP1046" s="636"/>
      <c r="BQ1046" s="636"/>
      <c r="BR1046" s="636"/>
      <c r="BS1046" s="636"/>
      <c r="BT1046" s="730"/>
      <c r="BU1046" s="701"/>
      <c r="BV1046" s="701"/>
      <c r="BW1046" s="701"/>
      <c r="BX1046" s="701"/>
      <c r="BY1046" s="41"/>
      <c r="BZ1046" s="41"/>
      <c r="CE1046" s="749"/>
    </row>
    <row r="1047" spans="2:83" s="23" customFormat="1" ht="55.5" hidden="1" customHeight="1" x14ac:dyDescent="0.25">
      <c r="B1047" s="470"/>
      <c r="C1047" s="252" t="s">
        <v>32</v>
      </c>
      <c r="D1047" s="702"/>
      <c r="E1047" s="103"/>
      <c r="F1047" s="103"/>
      <c r="G1047" s="103"/>
      <c r="H1047" s="103"/>
      <c r="I1047" s="702"/>
      <c r="J1047" s="702">
        <f t="shared" si="1933"/>
        <v>0</v>
      </c>
      <c r="K1047" s="702">
        <f t="shared" si="1932"/>
        <v>0</v>
      </c>
      <c r="L1047" s="749">
        <v>0</v>
      </c>
      <c r="M1047" s="702">
        <v>0</v>
      </c>
      <c r="N1047" s="734"/>
      <c r="O1047" s="702"/>
      <c r="P1047" s="734"/>
      <c r="Q1047" s="702"/>
      <c r="R1047" s="734"/>
      <c r="S1047" s="22"/>
      <c r="T1047" s="41"/>
      <c r="U1047" s="22"/>
      <c r="V1047" s="472"/>
      <c r="W1047" s="471"/>
      <c r="X1047" s="471"/>
      <c r="Y1047" s="471"/>
      <c r="Z1047" s="471"/>
      <c r="AA1047" s="471"/>
      <c r="AB1047" s="471"/>
      <c r="AC1047" s="471"/>
      <c r="AD1047" s="636"/>
      <c r="AE1047" s="471"/>
      <c r="AF1047" s="749" t="e">
        <f t="shared" si="1900"/>
        <v>#DIV/0!</v>
      </c>
      <c r="AG1047" s="22"/>
      <c r="AH1047" s="749"/>
      <c r="AI1047" s="22"/>
      <c r="AJ1047" s="41"/>
      <c r="AK1047" s="22"/>
      <c r="AL1047" s="41"/>
      <c r="AM1047" s="22"/>
      <c r="AN1047" s="41"/>
      <c r="AO1047" s="22"/>
      <c r="AP1047" s="702"/>
      <c r="AQ1047" s="734"/>
      <c r="AR1047" s="819">
        <f t="shared" si="1934"/>
        <v>0</v>
      </c>
      <c r="AS1047" s="749"/>
      <c r="AT1047" s="819">
        <f>D1047</f>
        <v>0</v>
      </c>
      <c r="AU1047" s="749"/>
      <c r="AV1047" s="702"/>
      <c r="AW1047" s="749"/>
      <c r="AX1047" s="702"/>
      <c r="AY1047" s="749"/>
      <c r="AZ1047" s="22"/>
      <c r="BA1047" s="41"/>
      <c r="BB1047" s="22"/>
      <c r="BC1047" s="471"/>
      <c r="BD1047" s="471"/>
      <c r="BE1047" s="471"/>
      <c r="BF1047" s="22"/>
      <c r="BG1047" s="22"/>
      <c r="BH1047" s="22"/>
      <c r="BI1047" s="22"/>
      <c r="BJ1047" s="471"/>
      <c r="BK1047" s="471"/>
      <c r="BL1047" s="471"/>
      <c r="BM1047" s="471"/>
      <c r="BN1047" s="726"/>
      <c r="BO1047" s="726"/>
      <c r="BP1047" s="471"/>
      <c r="BQ1047" s="471"/>
      <c r="BR1047" s="471"/>
      <c r="BS1047" s="471"/>
      <c r="BT1047" s="731"/>
      <c r="BU1047" s="702"/>
      <c r="BV1047" s="702"/>
      <c r="BW1047" s="702"/>
      <c r="BX1047" s="702"/>
      <c r="BY1047" s="22"/>
      <c r="BZ1047" s="22"/>
      <c r="CE1047" s="749"/>
    </row>
    <row r="1048" spans="2:83" s="324" customFormat="1" ht="87" customHeight="1" x14ac:dyDescent="0.25">
      <c r="B1048" s="704" t="s">
        <v>7</v>
      </c>
      <c r="C1048" s="114" t="s">
        <v>533</v>
      </c>
      <c r="D1048" s="912">
        <f t="shared" ref="D1048:D1067" si="1936">G1048</f>
        <v>44000</v>
      </c>
      <c r="E1048" s="62"/>
      <c r="F1048" s="62"/>
      <c r="G1048" s="723">
        <f>G1049+G1050</f>
        <v>44000</v>
      </c>
      <c r="H1048" s="62"/>
      <c r="I1048" s="62"/>
      <c r="J1048" s="701">
        <f t="shared" si="1933"/>
        <v>-44000</v>
      </c>
      <c r="K1048" s="734">
        <f>Q1048</f>
        <v>0</v>
      </c>
      <c r="L1048" s="749">
        <v>0</v>
      </c>
      <c r="M1048" s="701">
        <v>0</v>
      </c>
      <c r="N1048" s="734"/>
      <c r="O1048" s="701">
        <v>0</v>
      </c>
      <c r="P1048" s="734"/>
      <c r="Q1048" s="734">
        <f>Q1049+Q1050</f>
        <v>0</v>
      </c>
      <c r="R1048" s="734"/>
      <c r="S1048" s="62"/>
      <c r="T1048" s="41"/>
      <c r="U1048" s="62"/>
      <c r="V1048" s="155"/>
      <c r="W1048" s="162"/>
      <c r="X1048" s="162"/>
      <c r="Y1048" s="162"/>
      <c r="Z1048" s="162"/>
      <c r="AA1048" s="162"/>
      <c r="AB1048" s="162"/>
      <c r="AC1048" s="162"/>
      <c r="AD1048" s="636"/>
      <c r="AE1048" s="723">
        <f t="shared" ref="AE1048:AE1067" si="1937">AK1048</f>
        <v>0</v>
      </c>
      <c r="AF1048" s="749">
        <f t="shared" si="1900"/>
        <v>0</v>
      </c>
      <c r="AG1048" s="62"/>
      <c r="AH1048" s="749"/>
      <c r="AI1048" s="62"/>
      <c r="AJ1048" s="41"/>
      <c r="AK1048" s="723"/>
      <c r="AL1048" s="734"/>
      <c r="AM1048" s="62"/>
      <c r="AN1048" s="41"/>
      <c r="AO1048" s="62"/>
      <c r="AP1048" s="701">
        <f t="shared" ref="AP1048:AP1067" si="1938">AR1048-AE1048</f>
        <v>44000</v>
      </c>
      <c r="AQ1048" s="734"/>
      <c r="AR1048" s="818">
        <f t="shared" si="1934"/>
        <v>44000</v>
      </c>
      <c r="AS1048" s="749"/>
      <c r="AT1048" s="818">
        <f>AT1049+AT1050</f>
        <v>44000</v>
      </c>
      <c r="AU1048" s="749"/>
      <c r="AV1048" s="701">
        <v>0</v>
      </c>
      <c r="AW1048" s="749"/>
      <c r="AX1048" s="701"/>
      <c r="AY1048" s="749"/>
      <c r="AZ1048" s="62"/>
      <c r="BA1048" s="41"/>
      <c r="BB1048" s="62"/>
      <c r="BC1048" s="162"/>
      <c r="BD1048" s="162"/>
      <c r="BE1048" s="162"/>
      <c r="BF1048" s="62"/>
      <c r="BG1048" s="62"/>
      <c r="BH1048" s="62"/>
      <c r="BI1048" s="62"/>
      <c r="BJ1048" s="162"/>
      <c r="BK1048" s="162"/>
      <c r="BL1048" s="162"/>
      <c r="BM1048" s="162"/>
      <c r="BN1048" s="155"/>
      <c r="BO1048" s="162"/>
      <c r="BP1048" s="162"/>
      <c r="BQ1048" s="162"/>
      <c r="BR1048" s="162"/>
      <c r="BS1048" s="162"/>
      <c r="BT1048" s="162"/>
      <c r="BU1048" s="701"/>
      <c r="BV1048" s="701"/>
      <c r="BW1048" s="62"/>
      <c r="BX1048" s="62"/>
      <c r="BY1048" s="62"/>
      <c r="BZ1048" s="62"/>
      <c r="CE1048" s="749"/>
    </row>
    <row r="1049" spans="2:83" s="324" customFormat="1" ht="51.75" customHeight="1" x14ac:dyDescent="0.25">
      <c r="B1049" s="704"/>
      <c r="C1049" s="250" t="s">
        <v>31</v>
      </c>
      <c r="D1049" s="912">
        <f>G1049</f>
        <v>22000</v>
      </c>
      <c r="E1049" s="62"/>
      <c r="F1049" s="62"/>
      <c r="G1049" s="734">
        <f>G1052+G1055</f>
        <v>22000</v>
      </c>
      <c r="H1049" s="62"/>
      <c r="I1049" s="62"/>
      <c r="J1049" s="734"/>
      <c r="K1049" s="734">
        <f t="shared" ref="K1049:K1067" si="1939">Q1049</f>
        <v>0</v>
      </c>
      <c r="L1049" s="749">
        <v>0</v>
      </c>
      <c r="M1049" s="734"/>
      <c r="N1049" s="734"/>
      <c r="O1049" s="734"/>
      <c r="P1049" s="734"/>
      <c r="Q1049" s="734">
        <f>Q1052+Q1055</f>
        <v>0</v>
      </c>
      <c r="R1049" s="734"/>
      <c r="S1049" s="62"/>
      <c r="T1049" s="41"/>
      <c r="U1049" s="62"/>
      <c r="V1049" s="155"/>
      <c r="W1049" s="162"/>
      <c r="X1049" s="162"/>
      <c r="Y1049" s="162"/>
      <c r="Z1049" s="162"/>
      <c r="AA1049" s="162"/>
      <c r="AB1049" s="162"/>
      <c r="AC1049" s="162"/>
      <c r="AD1049" s="636"/>
      <c r="AE1049" s="734"/>
      <c r="AF1049" s="749"/>
      <c r="AG1049" s="62"/>
      <c r="AH1049" s="749"/>
      <c r="AI1049" s="62"/>
      <c r="AJ1049" s="41"/>
      <c r="AK1049" s="734"/>
      <c r="AL1049" s="734"/>
      <c r="AM1049" s="62"/>
      <c r="AN1049" s="41"/>
      <c r="AO1049" s="62"/>
      <c r="AP1049" s="734"/>
      <c r="AQ1049" s="734"/>
      <c r="AR1049" s="818">
        <f t="shared" si="1934"/>
        <v>22000</v>
      </c>
      <c r="AS1049" s="749"/>
      <c r="AT1049" s="818">
        <f>D1049</f>
        <v>22000</v>
      </c>
      <c r="AU1049" s="749"/>
      <c r="AV1049" s="734"/>
      <c r="AW1049" s="749"/>
      <c r="AX1049" s="734"/>
      <c r="AY1049" s="749"/>
      <c r="AZ1049" s="62"/>
      <c r="BA1049" s="41"/>
      <c r="BB1049" s="62"/>
      <c r="BC1049" s="162"/>
      <c r="BD1049" s="162"/>
      <c r="BE1049" s="162"/>
      <c r="BF1049" s="62"/>
      <c r="BG1049" s="62"/>
      <c r="BH1049" s="62"/>
      <c r="BI1049" s="62"/>
      <c r="BJ1049" s="162"/>
      <c r="BK1049" s="162"/>
      <c r="BL1049" s="162"/>
      <c r="BM1049" s="162"/>
      <c r="BN1049" s="155"/>
      <c r="BO1049" s="162"/>
      <c r="BP1049" s="162"/>
      <c r="BQ1049" s="162"/>
      <c r="BR1049" s="162"/>
      <c r="BS1049" s="162"/>
      <c r="BT1049" s="162"/>
      <c r="BU1049" s="734"/>
      <c r="BV1049" s="734"/>
      <c r="BW1049" s="62"/>
      <c r="BX1049" s="62"/>
      <c r="BY1049" s="62"/>
      <c r="BZ1049" s="62"/>
      <c r="CE1049" s="749"/>
    </row>
    <row r="1050" spans="2:83" s="23" customFormat="1" ht="55.5" customHeight="1" x14ac:dyDescent="0.25">
      <c r="B1050" s="470"/>
      <c r="C1050" s="252" t="s">
        <v>32</v>
      </c>
      <c r="D1050" s="913">
        <f t="shared" ref="D1050:D1054" si="1940">G1050</f>
        <v>22000</v>
      </c>
      <c r="E1050" s="22"/>
      <c r="F1050" s="22"/>
      <c r="G1050" s="735">
        <f>G1053+G1056</f>
        <v>22000</v>
      </c>
      <c r="H1050" s="22"/>
      <c r="I1050" s="22"/>
      <c r="J1050" s="735"/>
      <c r="K1050" s="735">
        <f t="shared" si="1939"/>
        <v>0</v>
      </c>
      <c r="L1050" s="749">
        <v>0</v>
      </c>
      <c r="M1050" s="735"/>
      <c r="N1050" s="735"/>
      <c r="O1050" s="735"/>
      <c r="P1050" s="735"/>
      <c r="Q1050" s="735">
        <f>Q1053+Q1056</f>
        <v>0</v>
      </c>
      <c r="R1050" s="735"/>
      <c r="S1050" s="22"/>
      <c r="T1050" s="22"/>
      <c r="U1050" s="22"/>
      <c r="V1050" s="472"/>
      <c r="W1050" s="471"/>
      <c r="X1050" s="471"/>
      <c r="Y1050" s="471"/>
      <c r="Z1050" s="471"/>
      <c r="AA1050" s="471"/>
      <c r="AB1050" s="471"/>
      <c r="AC1050" s="471"/>
      <c r="AD1050" s="471"/>
      <c r="AE1050" s="735"/>
      <c r="AF1050" s="789"/>
      <c r="AG1050" s="22"/>
      <c r="AH1050" s="789"/>
      <c r="AI1050" s="22"/>
      <c r="AJ1050" s="22"/>
      <c r="AK1050" s="735"/>
      <c r="AL1050" s="735"/>
      <c r="AM1050" s="22"/>
      <c r="AN1050" s="22"/>
      <c r="AO1050" s="22"/>
      <c r="AP1050" s="735"/>
      <c r="AQ1050" s="735"/>
      <c r="AR1050" s="819">
        <f t="shared" si="1934"/>
        <v>22000</v>
      </c>
      <c r="AS1050" s="789"/>
      <c r="AT1050" s="819">
        <f>D1050</f>
        <v>22000</v>
      </c>
      <c r="AU1050" s="789"/>
      <c r="AV1050" s="735"/>
      <c r="AW1050" s="789"/>
      <c r="AX1050" s="735"/>
      <c r="AY1050" s="789"/>
      <c r="AZ1050" s="22"/>
      <c r="BA1050" s="22"/>
      <c r="BB1050" s="22"/>
      <c r="BC1050" s="471"/>
      <c r="BD1050" s="471"/>
      <c r="BE1050" s="471"/>
      <c r="BF1050" s="22"/>
      <c r="BG1050" s="22"/>
      <c r="BH1050" s="22"/>
      <c r="BI1050" s="22"/>
      <c r="BJ1050" s="471"/>
      <c r="BK1050" s="471"/>
      <c r="BL1050" s="471"/>
      <c r="BM1050" s="471"/>
      <c r="BN1050" s="472"/>
      <c r="BO1050" s="471"/>
      <c r="BP1050" s="471"/>
      <c r="BQ1050" s="471"/>
      <c r="BR1050" s="471"/>
      <c r="BS1050" s="471"/>
      <c r="BT1050" s="471"/>
      <c r="BU1050" s="735"/>
      <c r="BV1050" s="735"/>
      <c r="BW1050" s="22"/>
      <c r="BX1050" s="22"/>
      <c r="BY1050" s="22"/>
      <c r="BZ1050" s="22"/>
      <c r="CE1050" s="789"/>
    </row>
    <row r="1051" spans="2:83" s="324" customFormat="1" ht="48" customHeight="1" x14ac:dyDescent="0.25">
      <c r="B1051" s="704"/>
      <c r="C1051" s="114" t="s">
        <v>258</v>
      </c>
      <c r="D1051" s="912">
        <f t="shared" si="1940"/>
        <v>8091.1875099999997</v>
      </c>
      <c r="E1051" s="62"/>
      <c r="F1051" s="62"/>
      <c r="G1051" s="734">
        <f>G1052+G1053</f>
        <v>8091.1875099999997</v>
      </c>
      <c r="H1051" s="62"/>
      <c r="I1051" s="62"/>
      <c r="J1051" s="734"/>
      <c r="K1051" s="734">
        <f t="shared" si="1939"/>
        <v>0</v>
      </c>
      <c r="L1051" s="749">
        <v>0</v>
      </c>
      <c r="M1051" s="734"/>
      <c r="N1051" s="734"/>
      <c r="O1051" s="734"/>
      <c r="P1051" s="734"/>
      <c r="Q1051" s="734">
        <f>Q1052+Q1053</f>
        <v>0</v>
      </c>
      <c r="R1051" s="734"/>
      <c r="S1051" s="62"/>
      <c r="T1051" s="41"/>
      <c r="U1051" s="62"/>
      <c r="V1051" s="155"/>
      <c r="W1051" s="162"/>
      <c r="X1051" s="162"/>
      <c r="Y1051" s="162"/>
      <c r="Z1051" s="162"/>
      <c r="AA1051" s="162"/>
      <c r="AB1051" s="162"/>
      <c r="AC1051" s="162"/>
      <c r="AD1051" s="636"/>
      <c r="AE1051" s="734"/>
      <c r="AF1051" s="749"/>
      <c r="AG1051" s="62"/>
      <c r="AH1051" s="749"/>
      <c r="AI1051" s="62"/>
      <c r="AJ1051" s="41"/>
      <c r="AK1051" s="734"/>
      <c r="AL1051" s="734"/>
      <c r="AM1051" s="62"/>
      <c r="AN1051" s="41"/>
      <c r="AO1051" s="62"/>
      <c r="AP1051" s="734"/>
      <c r="AQ1051" s="734"/>
      <c r="AR1051" s="818">
        <f t="shared" si="1934"/>
        <v>0</v>
      </c>
      <c r="AS1051" s="749"/>
      <c r="AT1051" s="734"/>
      <c r="AU1051" s="749"/>
      <c r="AV1051" s="734"/>
      <c r="AW1051" s="749"/>
      <c r="AX1051" s="734"/>
      <c r="AY1051" s="749"/>
      <c r="AZ1051" s="62"/>
      <c r="BA1051" s="41"/>
      <c r="BB1051" s="62"/>
      <c r="BC1051" s="162"/>
      <c r="BD1051" s="162"/>
      <c r="BE1051" s="162"/>
      <c r="BF1051" s="62"/>
      <c r="BG1051" s="62"/>
      <c r="BH1051" s="62"/>
      <c r="BI1051" s="62"/>
      <c r="BJ1051" s="162"/>
      <c r="BK1051" s="162"/>
      <c r="BL1051" s="162"/>
      <c r="BM1051" s="162"/>
      <c r="BN1051" s="155"/>
      <c r="BO1051" s="162"/>
      <c r="BP1051" s="162"/>
      <c r="BQ1051" s="162"/>
      <c r="BR1051" s="162"/>
      <c r="BS1051" s="162"/>
      <c r="BT1051" s="162"/>
      <c r="BU1051" s="734"/>
      <c r="BV1051" s="734"/>
      <c r="BW1051" s="62"/>
      <c r="BX1051" s="62"/>
      <c r="BY1051" s="62"/>
      <c r="BZ1051" s="62"/>
      <c r="CE1051" s="749"/>
    </row>
    <row r="1052" spans="2:83" s="324" customFormat="1" ht="44.25" customHeight="1" x14ac:dyDescent="0.25">
      <c r="B1052" s="704"/>
      <c r="C1052" s="250" t="s">
        <v>31</v>
      </c>
      <c r="D1052" s="912">
        <f t="shared" si="1940"/>
        <v>4045.5937549999999</v>
      </c>
      <c r="E1052" s="62"/>
      <c r="F1052" s="62"/>
      <c r="G1052" s="734">
        <f>8091.18751/2</f>
        <v>4045.5937549999999</v>
      </c>
      <c r="H1052" s="62"/>
      <c r="I1052" s="62"/>
      <c r="J1052" s="734"/>
      <c r="K1052" s="734">
        <f t="shared" si="1939"/>
        <v>0</v>
      </c>
      <c r="L1052" s="749">
        <v>0</v>
      </c>
      <c r="M1052" s="734"/>
      <c r="N1052" s="734"/>
      <c r="O1052" s="734"/>
      <c r="P1052" s="734"/>
      <c r="Q1052" s="734">
        <v>0</v>
      </c>
      <c r="R1052" s="734"/>
      <c r="S1052" s="62"/>
      <c r="T1052" s="41"/>
      <c r="U1052" s="62"/>
      <c r="V1052" s="155"/>
      <c r="W1052" s="162"/>
      <c r="X1052" s="162"/>
      <c r="Y1052" s="162"/>
      <c r="Z1052" s="162"/>
      <c r="AA1052" s="162"/>
      <c r="AB1052" s="162"/>
      <c r="AC1052" s="162"/>
      <c r="AD1052" s="636"/>
      <c r="AE1052" s="734"/>
      <c r="AF1052" s="749"/>
      <c r="AG1052" s="62"/>
      <c r="AH1052" s="749"/>
      <c r="AI1052" s="62"/>
      <c r="AJ1052" s="41"/>
      <c r="AK1052" s="734"/>
      <c r="AL1052" s="734"/>
      <c r="AM1052" s="62"/>
      <c r="AN1052" s="41"/>
      <c r="AO1052" s="62"/>
      <c r="AP1052" s="734"/>
      <c r="AQ1052" s="734"/>
      <c r="AR1052" s="818">
        <f t="shared" si="1934"/>
        <v>0</v>
      </c>
      <c r="AS1052" s="749"/>
      <c r="AT1052" s="734"/>
      <c r="AU1052" s="749"/>
      <c r="AV1052" s="734"/>
      <c r="AW1052" s="749"/>
      <c r="AX1052" s="734"/>
      <c r="AY1052" s="749"/>
      <c r="AZ1052" s="62"/>
      <c r="BA1052" s="41"/>
      <c r="BB1052" s="62"/>
      <c r="BC1052" s="162"/>
      <c r="BD1052" s="162"/>
      <c r="BE1052" s="162"/>
      <c r="BF1052" s="62"/>
      <c r="BG1052" s="62"/>
      <c r="BH1052" s="62"/>
      <c r="BI1052" s="62"/>
      <c r="BJ1052" s="162"/>
      <c r="BK1052" s="162"/>
      <c r="BL1052" s="162"/>
      <c r="BM1052" s="162"/>
      <c r="BN1052" s="155"/>
      <c r="BO1052" s="162"/>
      <c r="BP1052" s="162"/>
      <c r="BQ1052" s="162"/>
      <c r="BR1052" s="162"/>
      <c r="BS1052" s="162"/>
      <c r="BT1052" s="162"/>
      <c r="BU1052" s="734"/>
      <c r="BV1052" s="734"/>
      <c r="BW1052" s="62"/>
      <c r="BX1052" s="62"/>
      <c r="BY1052" s="62"/>
      <c r="BZ1052" s="62"/>
      <c r="CE1052" s="749"/>
    </row>
    <row r="1053" spans="2:83" s="324" customFormat="1" ht="47.25" customHeight="1" x14ac:dyDescent="0.25">
      <c r="B1053" s="704"/>
      <c r="C1053" s="252" t="s">
        <v>32</v>
      </c>
      <c r="D1053" s="913">
        <f t="shared" si="1940"/>
        <v>4045.5937549999999</v>
      </c>
      <c r="E1053" s="62"/>
      <c r="F1053" s="62"/>
      <c r="G1053" s="735">
        <f>G1052</f>
        <v>4045.5937549999999</v>
      </c>
      <c r="H1053" s="62"/>
      <c r="I1053" s="62"/>
      <c r="J1053" s="734"/>
      <c r="K1053" s="735">
        <f t="shared" si="1939"/>
        <v>0</v>
      </c>
      <c r="L1053" s="749">
        <v>0</v>
      </c>
      <c r="M1053" s="734"/>
      <c r="N1053" s="734"/>
      <c r="O1053" s="734"/>
      <c r="P1053" s="734"/>
      <c r="Q1053" s="735">
        <f>Q1052</f>
        <v>0</v>
      </c>
      <c r="R1053" s="734"/>
      <c r="S1053" s="62"/>
      <c r="T1053" s="41"/>
      <c r="U1053" s="62"/>
      <c r="V1053" s="155"/>
      <c r="W1053" s="162"/>
      <c r="X1053" s="162"/>
      <c r="Y1053" s="162"/>
      <c r="Z1053" s="162"/>
      <c r="AA1053" s="162"/>
      <c r="AB1053" s="162"/>
      <c r="AC1053" s="162"/>
      <c r="AD1053" s="636"/>
      <c r="AE1053" s="734"/>
      <c r="AF1053" s="749"/>
      <c r="AG1053" s="62"/>
      <c r="AH1053" s="749"/>
      <c r="AI1053" s="62"/>
      <c r="AJ1053" s="41"/>
      <c r="AK1053" s="734"/>
      <c r="AL1053" s="734"/>
      <c r="AM1053" s="62"/>
      <c r="AN1053" s="41"/>
      <c r="AO1053" s="62"/>
      <c r="AP1053" s="734"/>
      <c r="AQ1053" s="734"/>
      <c r="AR1053" s="818">
        <f t="shared" si="1934"/>
        <v>0</v>
      </c>
      <c r="AS1053" s="749"/>
      <c r="AT1053" s="734"/>
      <c r="AU1053" s="749"/>
      <c r="AV1053" s="734"/>
      <c r="AW1053" s="749"/>
      <c r="AX1053" s="734"/>
      <c r="AY1053" s="749"/>
      <c r="AZ1053" s="62"/>
      <c r="BA1053" s="41"/>
      <c r="BB1053" s="62"/>
      <c r="BC1053" s="162"/>
      <c r="BD1053" s="162"/>
      <c r="BE1053" s="162"/>
      <c r="BF1053" s="62"/>
      <c r="BG1053" s="62"/>
      <c r="BH1053" s="62"/>
      <c r="BI1053" s="62"/>
      <c r="BJ1053" s="162"/>
      <c r="BK1053" s="162"/>
      <c r="BL1053" s="162"/>
      <c r="BM1053" s="162"/>
      <c r="BN1053" s="155"/>
      <c r="BO1053" s="162"/>
      <c r="BP1053" s="162"/>
      <c r="BQ1053" s="162"/>
      <c r="BR1053" s="162"/>
      <c r="BS1053" s="162"/>
      <c r="BT1053" s="162"/>
      <c r="BU1053" s="734"/>
      <c r="BV1053" s="734"/>
      <c r="BW1053" s="62"/>
      <c r="BX1053" s="62"/>
      <c r="BY1053" s="62"/>
      <c r="BZ1053" s="62"/>
      <c r="CE1053" s="749"/>
    </row>
    <row r="1054" spans="2:83" s="324" customFormat="1" ht="49.5" customHeight="1" x14ac:dyDescent="0.25">
      <c r="B1054" s="704"/>
      <c r="C1054" s="114" t="s">
        <v>108</v>
      </c>
      <c r="D1054" s="912">
        <f t="shared" si="1940"/>
        <v>35908.812489999997</v>
      </c>
      <c r="E1054" s="62"/>
      <c r="F1054" s="62"/>
      <c r="G1054" s="734">
        <f>G1055+G1056</f>
        <v>35908.812489999997</v>
      </c>
      <c r="H1054" s="62"/>
      <c r="I1054" s="62"/>
      <c r="J1054" s="734"/>
      <c r="K1054" s="734">
        <f t="shared" si="1939"/>
        <v>0</v>
      </c>
      <c r="L1054" s="749">
        <v>0</v>
      </c>
      <c r="M1054" s="734"/>
      <c r="N1054" s="734"/>
      <c r="O1054" s="734"/>
      <c r="P1054" s="734"/>
      <c r="Q1054" s="734">
        <f>Q1055+Q1056</f>
        <v>0</v>
      </c>
      <c r="R1054" s="734"/>
      <c r="S1054" s="62"/>
      <c r="T1054" s="41"/>
      <c r="U1054" s="62"/>
      <c r="V1054" s="155"/>
      <c r="W1054" s="162"/>
      <c r="X1054" s="162"/>
      <c r="Y1054" s="162"/>
      <c r="Z1054" s="162"/>
      <c r="AA1054" s="162"/>
      <c r="AB1054" s="162"/>
      <c r="AC1054" s="162"/>
      <c r="AD1054" s="636"/>
      <c r="AE1054" s="734"/>
      <c r="AF1054" s="749"/>
      <c r="AG1054" s="62"/>
      <c r="AH1054" s="749"/>
      <c r="AI1054" s="62"/>
      <c r="AJ1054" s="41"/>
      <c r="AK1054" s="734"/>
      <c r="AL1054" s="734"/>
      <c r="AM1054" s="62"/>
      <c r="AN1054" s="41"/>
      <c r="AO1054" s="62"/>
      <c r="AP1054" s="734"/>
      <c r="AQ1054" s="734"/>
      <c r="AR1054" s="818">
        <f t="shared" si="1934"/>
        <v>0</v>
      </c>
      <c r="AS1054" s="749"/>
      <c r="AT1054" s="734"/>
      <c r="AU1054" s="749"/>
      <c r="AV1054" s="734"/>
      <c r="AW1054" s="749"/>
      <c r="AX1054" s="734"/>
      <c r="AY1054" s="749"/>
      <c r="AZ1054" s="62"/>
      <c r="BA1054" s="41"/>
      <c r="BB1054" s="62"/>
      <c r="BC1054" s="162"/>
      <c r="BD1054" s="162"/>
      <c r="BE1054" s="162"/>
      <c r="BF1054" s="62"/>
      <c r="BG1054" s="62"/>
      <c r="BH1054" s="62"/>
      <c r="BI1054" s="62"/>
      <c r="BJ1054" s="162"/>
      <c r="BK1054" s="162"/>
      <c r="BL1054" s="162"/>
      <c r="BM1054" s="162"/>
      <c r="BN1054" s="155"/>
      <c r="BO1054" s="162"/>
      <c r="BP1054" s="162"/>
      <c r="BQ1054" s="162"/>
      <c r="BR1054" s="162"/>
      <c r="BS1054" s="162"/>
      <c r="BT1054" s="162"/>
      <c r="BU1054" s="734"/>
      <c r="BV1054" s="734"/>
      <c r="BW1054" s="62"/>
      <c r="BX1054" s="62"/>
      <c r="BY1054" s="62"/>
      <c r="BZ1054" s="62"/>
      <c r="CE1054" s="749"/>
    </row>
    <row r="1055" spans="2:83" s="42" customFormat="1" ht="55.5" customHeight="1" x14ac:dyDescent="0.25">
      <c r="B1055" s="704"/>
      <c r="C1055" s="250" t="s">
        <v>31</v>
      </c>
      <c r="D1055" s="701">
        <f t="shared" si="1936"/>
        <v>17954.406244999998</v>
      </c>
      <c r="E1055" s="115"/>
      <c r="F1055" s="115"/>
      <c r="G1055" s="723">
        <f>35908.81249/2</f>
        <v>17954.406244999998</v>
      </c>
      <c r="H1055" s="115"/>
      <c r="I1055" s="701"/>
      <c r="J1055" s="701">
        <f t="shared" si="1933"/>
        <v>-17954.406244999998</v>
      </c>
      <c r="K1055" s="734">
        <f t="shared" si="1939"/>
        <v>0</v>
      </c>
      <c r="L1055" s="749">
        <v>0</v>
      </c>
      <c r="M1055" s="701"/>
      <c r="N1055" s="734"/>
      <c r="O1055" s="701"/>
      <c r="P1055" s="734"/>
      <c r="Q1055" s="734">
        <v>0</v>
      </c>
      <c r="R1055" s="734"/>
      <c r="S1055" s="41"/>
      <c r="T1055" s="41"/>
      <c r="U1055" s="41"/>
      <c r="V1055" s="705"/>
      <c r="W1055" s="636"/>
      <c r="X1055" s="636"/>
      <c r="Y1055" s="636"/>
      <c r="Z1055" s="636"/>
      <c r="AA1055" s="636"/>
      <c r="AB1055" s="636"/>
      <c r="AC1055" s="636"/>
      <c r="AD1055" s="636"/>
      <c r="AE1055" s="723">
        <f t="shared" si="1937"/>
        <v>0</v>
      </c>
      <c r="AF1055" s="749">
        <f t="shared" si="1900"/>
        <v>0</v>
      </c>
      <c r="AG1055" s="41"/>
      <c r="AH1055" s="749"/>
      <c r="AI1055" s="41"/>
      <c r="AJ1055" s="41"/>
      <c r="AK1055" s="723"/>
      <c r="AL1055" s="734"/>
      <c r="AM1055" s="41"/>
      <c r="AN1055" s="41"/>
      <c r="AO1055" s="41"/>
      <c r="AP1055" s="701">
        <f t="shared" si="1938"/>
        <v>0</v>
      </c>
      <c r="AQ1055" s="734"/>
      <c r="AR1055" s="818">
        <f t="shared" si="1934"/>
        <v>0</v>
      </c>
      <c r="AS1055" s="749"/>
      <c r="AT1055" s="701"/>
      <c r="AU1055" s="749"/>
      <c r="AV1055" s="701"/>
      <c r="AW1055" s="749"/>
      <c r="AX1055" s="701"/>
      <c r="AY1055" s="749"/>
      <c r="AZ1055" s="41"/>
      <c r="BA1055" s="41"/>
      <c r="BB1055" s="41"/>
      <c r="BC1055" s="636"/>
      <c r="BD1055" s="636"/>
      <c r="BE1055" s="636"/>
      <c r="BF1055" s="41"/>
      <c r="BG1055" s="41"/>
      <c r="BH1055" s="41"/>
      <c r="BI1055" s="41"/>
      <c r="BJ1055" s="636"/>
      <c r="BK1055" s="636"/>
      <c r="BL1055" s="636"/>
      <c r="BM1055" s="636"/>
      <c r="BN1055" s="705"/>
      <c r="BO1055" s="636"/>
      <c r="BP1055" s="636"/>
      <c r="BQ1055" s="636"/>
      <c r="BR1055" s="636"/>
      <c r="BS1055" s="636"/>
      <c r="BT1055" s="701"/>
      <c r="BU1055" s="701"/>
      <c r="BV1055" s="701"/>
      <c r="BW1055" s="701"/>
      <c r="BX1055" s="701"/>
      <c r="BY1055" s="41"/>
      <c r="BZ1055" s="41"/>
      <c r="CE1055" s="749"/>
    </row>
    <row r="1056" spans="2:83" s="23" customFormat="1" ht="55.5" customHeight="1" x14ac:dyDescent="0.25">
      <c r="B1056" s="470"/>
      <c r="C1056" s="252" t="s">
        <v>32</v>
      </c>
      <c r="D1056" s="702">
        <f t="shared" si="1936"/>
        <v>17954.406244999998</v>
      </c>
      <c r="E1056" s="103"/>
      <c r="F1056" s="103"/>
      <c r="G1056" s="726">
        <f>G1055</f>
        <v>17954.406244999998</v>
      </c>
      <c r="H1056" s="103"/>
      <c r="I1056" s="702"/>
      <c r="J1056" s="702">
        <f t="shared" si="1933"/>
        <v>-17954.406244999998</v>
      </c>
      <c r="K1056" s="735">
        <f t="shared" si="1939"/>
        <v>0</v>
      </c>
      <c r="L1056" s="749">
        <v>0</v>
      </c>
      <c r="M1056" s="702"/>
      <c r="N1056" s="734"/>
      <c r="O1056" s="702"/>
      <c r="P1056" s="734"/>
      <c r="Q1056" s="735">
        <f>Q1055</f>
        <v>0</v>
      </c>
      <c r="R1056" s="734"/>
      <c r="S1056" s="22"/>
      <c r="T1056" s="41"/>
      <c r="U1056" s="22"/>
      <c r="V1056" s="472"/>
      <c r="W1056" s="471"/>
      <c r="X1056" s="471"/>
      <c r="Y1056" s="471"/>
      <c r="Z1056" s="471"/>
      <c r="AA1056" s="471"/>
      <c r="AB1056" s="471"/>
      <c r="AC1056" s="471"/>
      <c r="AD1056" s="636"/>
      <c r="AE1056" s="726">
        <f t="shared" si="1937"/>
        <v>0</v>
      </c>
      <c r="AF1056" s="749">
        <f t="shared" si="1900"/>
        <v>0</v>
      </c>
      <c r="AG1056" s="22"/>
      <c r="AH1056" s="749"/>
      <c r="AI1056" s="22"/>
      <c r="AJ1056" s="41"/>
      <c r="AK1056" s="726"/>
      <c r="AL1056" s="734"/>
      <c r="AM1056" s="22"/>
      <c r="AN1056" s="41"/>
      <c r="AO1056" s="22"/>
      <c r="AP1056" s="702">
        <f t="shared" si="1938"/>
        <v>0</v>
      </c>
      <c r="AQ1056" s="734"/>
      <c r="AR1056" s="819">
        <f t="shared" si="1934"/>
        <v>0</v>
      </c>
      <c r="AS1056" s="749"/>
      <c r="AT1056" s="702"/>
      <c r="AU1056" s="749"/>
      <c r="AV1056" s="702"/>
      <c r="AW1056" s="749"/>
      <c r="AX1056" s="702"/>
      <c r="AY1056" s="749"/>
      <c r="AZ1056" s="22"/>
      <c r="BA1056" s="41"/>
      <c r="BB1056" s="22"/>
      <c r="BC1056" s="471"/>
      <c r="BD1056" s="471"/>
      <c r="BE1056" s="471"/>
      <c r="BF1056" s="22"/>
      <c r="BG1056" s="22"/>
      <c r="BH1056" s="22"/>
      <c r="BI1056" s="22"/>
      <c r="BJ1056" s="471"/>
      <c r="BK1056" s="471"/>
      <c r="BL1056" s="471"/>
      <c r="BM1056" s="471"/>
      <c r="BN1056" s="472"/>
      <c r="BO1056" s="471"/>
      <c r="BP1056" s="471"/>
      <c r="BQ1056" s="471"/>
      <c r="BR1056" s="471"/>
      <c r="BS1056" s="471"/>
      <c r="BT1056" s="702"/>
      <c r="BU1056" s="702"/>
      <c r="BV1056" s="702"/>
      <c r="BW1056" s="702"/>
      <c r="BX1056" s="702"/>
      <c r="BY1056" s="22"/>
      <c r="BZ1056" s="22"/>
      <c r="CE1056" s="749"/>
    </row>
    <row r="1057" spans="2:83" s="324" customFormat="1" ht="98.25" customHeight="1" x14ac:dyDescent="0.25">
      <c r="B1057" s="704" t="s">
        <v>10</v>
      </c>
      <c r="C1057" s="114" t="s">
        <v>507</v>
      </c>
      <c r="D1057" s="701">
        <f t="shared" si="1936"/>
        <v>56000</v>
      </c>
      <c r="E1057" s="62"/>
      <c r="F1057" s="62"/>
      <c r="G1057" s="723">
        <f>G1058+G1061</f>
        <v>56000</v>
      </c>
      <c r="H1057" s="62"/>
      <c r="I1057" s="62"/>
      <c r="J1057" s="701">
        <f t="shared" si="1933"/>
        <v>-56000</v>
      </c>
      <c r="K1057" s="734">
        <f t="shared" si="1939"/>
        <v>0</v>
      </c>
      <c r="L1057" s="749">
        <v>0</v>
      </c>
      <c r="M1057" s="701"/>
      <c r="N1057" s="734"/>
      <c r="O1057" s="62"/>
      <c r="P1057" s="41"/>
      <c r="Q1057" s="734">
        <f>Q1058+Q1061</f>
        <v>0</v>
      </c>
      <c r="R1057" s="734"/>
      <c r="S1057" s="62"/>
      <c r="T1057" s="41"/>
      <c r="U1057" s="62"/>
      <c r="V1057" s="155"/>
      <c r="W1057" s="162"/>
      <c r="X1057" s="162"/>
      <c r="Y1057" s="162"/>
      <c r="Z1057" s="162"/>
      <c r="AA1057" s="162"/>
      <c r="AB1057" s="162"/>
      <c r="AC1057" s="162"/>
      <c r="AD1057" s="636"/>
      <c r="AE1057" s="723">
        <f t="shared" si="1937"/>
        <v>0</v>
      </c>
      <c r="AF1057" s="749">
        <f t="shared" si="1900"/>
        <v>0</v>
      </c>
      <c r="AG1057" s="62"/>
      <c r="AH1057" s="749"/>
      <c r="AI1057" s="62"/>
      <c r="AJ1057" s="41"/>
      <c r="AK1057" s="723"/>
      <c r="AL1057" s="734"/>
      <c r="AM1057" s="62"/>
      <c r="AN1057" s="41"/>
      <c r="AO1057" s="62"/>
      <c r="AP1057" s="701">
        <f t="shared" si="1938"/>
        <v>0</v>
      </c>
      <c r="AQ1057" s="734"/>
      <c r="AR1057" s="818">
        <f t="shared" si="1934"/>
        <v>0</v>
      </c>
      <c r="AS1057" s="749"/>
      <c r="AT1057" s="701"/>
      <c r="AU1057" s="749"/>
      <c r="AV1057" s="62"/>
      <c r="AW1057" s="749"/>
      <c r="AX1057" s="701"/>
      <c r="AY1057" s="749"/>
      <c r="AZ1057" s="62"/>
      <c r="BA1057" s="41"/>
      <c r="BB1057" s="62"/>
      <c r="BC1057" s="162"/>
      <c r="BD1057" s="162"/>
      <c r="BE1057" s="162"/>
      <c r="BF1057" s="62"/>
      <c r="BG1057" s="62"/>
      <c r="BH1057" s="62"/>
      <c r="BI1057" s="62"/>
      <c r="BJ1057" s="162"/>
      <c r="BK1057" s="162"/>
      <c r="BL1057" s="162"/>
      <c r="BM1057" s="162"/>
      <c r="BN1057" s="155"/>
      <c r="BO1057" s="162"/>
      <c r="BP1057" s="162"/>
      <c r="BQ1057" s="162"/>
      <c r="BR1057" s="162"/>
      <c r="BS1057" s="162"/>
      <c r="BT1057" s="162"/>
      <c r="BU1057" s="162"/>
      <c r="BV1057" s="62"/>
      <c r="BW1057" s="62"/>
      <c r="BX1057" s="62"/>
      <c r="BY1057" s="62"/>
      <c r="BZ1057" s="62"/>
      <c r="CE1057" s="749"/>
    </row>
    <row r="1058" spans="2:83" s="324" customFormat="1" ht="36" customHeight="1" x14ac:dyDescent="0.25">
      <c r="B1058" s="704"/>
      <c r="C1058" s="114" t="s">
        <v>258</v>
      </c>
      <c r="D1058" s="734">
        <f>G1058</f>
        <v>13256.86651</v>
      </c>
      <c r="E1058" s="62"/>
      <c r="F1058" s="62"/>
      <c r="G1058" s="734">
        <f>G1059+G1060</f>
        <v>13256.86651</v>
      </c>
      <c r="H1058" s="62"/>
      <c r="I1058" s="62"/>
      <c r="J1058" s="734"/>
      <c r="K1058" s="734">
        <f t="shared" si="1939"/>
        <v>0</v>
      </c>
      <c r="L1058" s="749">
        <v>0</v>
      </c>
      <c r="M1058" s="734"/>
      <c r="N1058" s="734"/>
      <c r="O1058" s="62"/>
      <c r="P1058" s="41"/>
      <c r="Q1058" s="734">
        <f>Q1059+Q1060</f>
        <v>0</v>
      </c>
      <c r="R1058" s="734"/>
      <c r="S1058" s="62"/>
      <c r="T1058" s="41"/>
      <c r="U1058" s="62"/>
      <c r="V1058" s="155"/>
      <c r="W1058" s="162"/>
      <c r="X1058" s="162"/>
      <c r="Y1058" s="162"/>
      <c r="Z1058" s="162"/>
      <c r="AA1058" s="162"/>
      <c r="AB1058" s="162"/>
      <c r="AC1058" s="162"/>
      <c r="AD1058" s="636"/>
      <c r="AE1058" s="734"/>
      <c r="AF1058" s="749"/>
      <c r="AG1058" s="62"/>
      <c r="AH1058" s="749"/>
      <c r="AI1058" s="62"/>
      <c r="AJ1058" s="41"/>
      <c r="AK1058" s="734"/>
      <c r="AL1058" s="734"/>
      <c r="AM1058" s="62"/>
      <c r="AN1058" s="41"/>
      <c r="AO1058" s="62"/>
      <c r="AP1058" s="734"/>
      <c r="AQ1058" s="734"/>
      <c r="AR1058" s="818">
        <f t="shared" si="1934"/>
        <v>0</v>
      </c>
      <c r="AS1058" s="749"/>
      <c r="AT1058" s="734"/>
      <c r="AU1058" s="749"/>
      <c r="AV1058" s="62"/>
      <c r="AW1058" s="749"/>
      <c r="AX1058" s="734"/>
      <c r="AY1058" s="749"/>
      <c r="AZ1058" s="62"/>
      <c r="BA1058" s="41"/>
      <c r="BB1058" s="62"/>
      <c r="BC1058" s="162"/>
      <c r="BD1058" s="162"/>
      <c r="BE1058" s="162"/>
      <c r="BF1058" s="62"/>
      <c r="BG1058" s="62"/>
      <c r="BH1058" s="62"/>
      <c r="BI1058" s="62"/>
      <c r="BJ1058" s="162"/>
      <c r="BK1058" s="162"/>
      <c r="BL1058" s="162"/>
      <c r="BM1058" s="162"/>
      <c r="BN1058" s="155"/>
      <c r="BO1058" s="162"/>
      <c r="BP1058" s="162"/>
      <c r="BQ1058" s="162"/>
      <c r="BR1058" s="162"/>
      <c r="BS1058" s="162"/>
      <c r="BT1058" s="162"/>
      <c r="BU1058" s="162"/>
      <c r="BV1058" s="62"/>
      <c r="BW1058" s="62"/>
      <c r="BX1058" s="62"/>
      <c r="BY1058" s="62"/>
      <c r="BZ1058" s="62"/>
      <c r="CE1058" s="749"/>
    </row>
    <row r="1059" spans="2:83" s="324" customFormat="1" ht="51.75" customHeight="1" x14ac:dyDescent="0.25">
      <c r="B1059" s="704"/>
      <c r="C1059" s="250" t="s">
        <v>31</v>
      </c>
      <c r="D1059" s="734">
        <f t="shared" ref="D1059:D1063" si="1941">G1059</f>
        <v>6628.4332549999999</v>
      </c>
      <c r="E1059" s="62"/>
      <c r="F1059" s="62"/>
      <c r="G1059" s="734">
        <f>13256.86651/2</f>
        <v>6628.4332549999999</v>
      </c>
      <c r="H1059" s="62"/>
      <c r="I1059" s="62"/>
      <c r="J1059" s="734"/>
      <c r="K1059" s="734">
        <f t="shared" si="1939"/>
        <v>0</v>
      </c>
      <c r="L1059" s="749">
        <v>0</v>
      </c>
      <c r="M1059" s="734"/>
      <c r="N1059" s="734"/>
      <c r="O1059" s="62"/>
      <c r="P1059" s="41"/>
      <c r="Q1059" s="734">
        <v>0</v>
      </c>
      <c r="R1059" s="734"/>
      <c r="S1059" s="62"/>
      <c r="T1059" s="41"/>
      <c r="U1059" s="62"/>
      <c r="V1059" s="155"/>
      <c r="W1059" s="162"/>
      <c r="X1059" s="162"/>
      <c r="Y1059" s="162"/>
      <c r="Z1059" s="162"/>
      <c r="AA1059" s="162"/>
      <c r="AB1059" s="162"/>
      <c r="AC1059" s="162"/>
      <c r="AD1059" s="636"/>
      <c r="AE1059" s="734"/>
      <c r="AF1059" s="749"/>
      <c r="AG1059" s="62"/>
      <c r="AH1059" s="749"/>
      <c r="AI1059" s="62"/>
      <c r="AJ1059" s="41"/>
      <c r="AK1059" s="734"/>
      <c r="AL1059" s="734"/>
      <c r="AM1059" s="62"/>
      <c r="AN1059" s="41"/>
      <c r="AO1059" s="62"/>
      <c r="AP1059" s="734"/>
      <c r="AQ1059" s="734"/>
      <c r="AR1059" s="818">
        <f t="shared" si="1934"/>
        <v>0</v>
      </c>
      <c r="AS1059" s="749"/>
      <c r="AT1059" s="734"/>
      <c r="AU1059" s="749"/>
      <c r="AV1059" s="62"/>
      <c r="AW1059" s="749"/>
      <c r="AX1059" s="734"/>
      <c r="AY1059" s="749"/>
      <c r="AZ1059" s="62"/>
      <c r="BA1059" s="41"/>
      <c r="BB1059" s="62"/>
      <c r="BC1059" s="162"/>
      <c r="BD1059" s="162"/>
      <c r="BE1059" s="162"/>
      <c r="BF1059" s="62"/>
      <c r="BG1059" s="62"/>
      <c r="BH1059" s="62"/>
      <c r="BI1059" s="62"/>
      <c r="BJ1059" s="162"/>
      <c r="BK1059" s="162"/>
      <c r="BL1059" s="162"/>
      <c r="BM1059" s="162"/>
      <c r="BN1059" s="155"/>
      <c r="BO1059" s="162"/>
      <c r="BP1059" s="162"/>
      <c r="BQ1059" s="162"/>
      <c r="BR1059" s="162"/>
      <c r="BS1059" s="162"/>
      <c r="BT1059" s="162"/>
      <c r="BU1059" s="162"/>
      <c r="BV1059" s="62"/>
      <c r="BW1059" s="62"/>
      <c r="BX1059" s="62"/>
      <c r="BY1059" s="62"/>
      <c r="BZ1059" s="62"/>
      <c r="CE1059" s="749"/>
    </row>
    <row r="1060" spans="2:83" s="23" customFormat="1" ht="55.5" customHeight="1" x14ac:dyDescent="0.25">
      <c r="B1060" s="470"/>
      <c r="C1060" s="252" t="s">
        <v>32</v>
      </c>
      <c r="D1060" s="735">
        <f t="shared" si="1941"/>
        <v>6628.4332549999999</v>
      </c>
      <c r="E1060" s="22"/>
      <c r="F1060" s="22"/>
      <c r="G1060" s="735">
        <f>G1059</f>
        <v>6628.4332549999999</v>
      </c>
      <c r="H1060" s="22"/>
      <c r="I1060" s="22"/>
      <c r="J1060" s="735"/>
      <c r="K1060" s="735">
        <f t="shared" si="1939"/>
        <v>0</v>
      </c>
      <c r="L1060" s="749">
        <v>0</v>
      </c>
      <c r="M1060" s="735"/>
      <c r="N1060" s="735"/>
      <c r="O1060" s="22"/>
      <c r="P1060" s="22"/>
      <c r="Q1060" s="735">
        <f>Q1059</f>
        <v>0</v>
      </c>
      <c r="R1060" s="735"/>
      <c r="S1060" s="22"/>
      <c r="T1060" s="22"/>
      <c r="U1060" s="22"/>
      <c r="V1060" s="472"/>
      <c r="W1060" s="471"/>
      <c r="X1060" s="471"/>
      <c r="Y1060" s="471"/>
      <c r="Z1060" s="471"/>
      <c r="AA1060" s="471"/>
      <c r="AB1060" s="471"/>
      <c r="AC1060" s="471"/>
      <c r="AD1060" s="471"/>
      <c r="AE1060" s="735"/>
      <c r="AF1060" s="789"/>
      <c r="AG1060" s="22"/>
      <c r="AH1060" s="789"/>
      <c r="AI1060" s="22"/>
      <c r="AJ1060" s="22"/>
      <c r="AK1060" s="735"/>
      <c r="AL1060" s="735"/>
      <c r="AM1060" s="22"/>
      <c r="AN1060" s="22"/>
      <c r="AO1060" s="22"/>
      <c r="AP1060" s="735"/>
      <c r="AQ1060" s="735"/>
      <c r="AR1060" s="819">
        <f t="shared" si="1934"/>
        <v>0</v>
      </c>
      <c r="AS1060" s="789"/>
      <c r="AT1060" s="735"/>
      <c r="AU1060" s="789"/>
      <c r="AV1060" s="22"/>
      <c r="AW1060" s="789"/>
      <c r="AX1060" s="735"/>
      <c r="AY1060" s="789"/>
      <c r="AZ1060" s="22"/>
      <c r="BA1060" s="22"/>
      <c r="BB1060" s="22"/>
      <c r="BC1060" s="471"/>
      <c r="BD1060" s="471"/>
      <c r="BE1060" s="471"/>
      <c r="BF1060" s="22"/>
      <c r="BG1060" s="22"/>
      <c r="BH1060" s="22"/>
      <c r="BI1060" s="22"/>
      <c r="BJ1060" s="471"/>
      <c r="BK1060" s="471"/>
      <c r="BL1060" s="471"/>
      <c r="BM1060" s="471"/>
      <c r="BN1060" s="472"/>
      <c r="BO1060" s="471"/>
      <c r="BP1060" s="471"/>
      <c r="BQ1060" s="471"/>
      <c r="BR1060" s="471"/>
      <c r="BS1060" s="471"/>
      <c r="BT1060" s="471"/>
      <c r="BU1060" s="471"/>
      <c r="BV1060" s="22"/>
      <c r="BW1060" s="22"/>
      <c r="BX1060" s="22"/>
      <c r="BY1060" s="22"/>
      <c r="BZ1060" s="22"/>
      <c r="CE1060" s="789"/>
    </row>
    <row r="1061" spans="2:83" s="324" customFormat="1" ht="44.25" customHeight="1" x14ac:dyDescent="0.25">
      <c r="B1061" s="704"/>
      <c r="C1061" s="114" t="s">
        <v>108</v>
      </c>
      <c r="D1061" s="734">
        <f t="shared" si="1941"/>
        <v>42743.13349</v>
      </c>
      <c r="E1061" s="62"/>
      <c r="F1061" s="62"/>
      <c r="G1061" s="734">
        <f>G1062+G1063</f>
        <v>42743.13349</v>
      </c>
      <c r="H1061" s="62"/>
      <c r="I1061" s="62"/>
      <c r="J1061" s="734"/>
      <c r="K1061" s="734">
        <f t="shared" si="1939"/>
        <v>0</v>
      </c>
      <c r="L1061" s="749">
        <v>0</v>
      </c>
      <c r="M1061" s="734"/>
      <c r="N1061" s="734"/>
      <c r="O1061" s="62"/>
      <c r="P1061" s="41"/>
      <c r="Q1061" s="734">
        <f>Q1062+Q1063</f>
        <v>0</v>
      </c>
      <c r="R1061" s="734"/>
      <c r="S1061" s="62"/>
      <c r="T1061" s="41"/>
      <c r="U1061" s="62"/>
      <c r="V1061" s="155"/>
      <c r="W1061" s="162"/>
      <c r="X1061" s="162"/>
      <c r="Y1061" s="162"/>
      <c r="Z1061" s="162"/>
      <c r="AA1061" s="162"/>
      <c r="AB1061" s="162"/>
      <c r="AC1061" s="162"/>
      <c r="AD1061" s="636"/>
      <c r="AE1061" s="734"/>
      <c r="AF1061" s="749"/>
      <c r="AG1061" s="62"/>
      <c r="AH1061" s="749"/>
      <c r="AI1061" s="62"/>
      <c r="AJ1061" s="41"/>
      <c r="AK1061" s="734"/>
      <c r="AL1061" s="734"/>
      <c r="AM1061" s="62"/>
      <c r="AN1061" s="41"/>
      <c r="AO1061" s="62"/>
      <c r="AP1061" s="734"/>
      <c r="AQ1061" s="734"/>
      <c r="AR1061" s="818">
        <f t="shared" si="1934"/>
        <v>0</v>
      </c>
      <c r="AS1061" s="749"/>
      <c r="AT1061" s="734"/>
      <c r="AU1061" s="749"/>
      <c r="AV1061" s="62"/>
      <c r="AW1061" s="749"/>
      <c r="AX1061" s="734"/>
      <c r="AY1061" s="749"/>
      <c r="AZ1061" s="62"/>
      <c r="BA1061" s="41"/>
      <c r="BB1061" s="62"/>
      <c r="BC1061" s="162"/>
      <c r="BD1061" s="162"/>
      <c r="BE1061" s="162"/>
      <c r="BF1061" s="62"/>
      <c r="BG1061" s="62"/>
      <c r="BH1061" s="62"/>
      <c r="BI1061" s="62"/>
      <c r="BJ1061" s="162"/>
      <c r="BK1061" s="162"/>
      <c r="BL1061" s="162"/>
      <c r="BM1061" s="162"/>
      <c r="BN1061" s="155"/>
      <c r="BO1061" s="162"/>
      <c r="BP1061" s="162"/>
      <c r="BQ1061" s="162"/>
      <c r="BR1061" s="162"/>
      <c r="BS1061" s="162"/>
      <c r="BT1061" s="162"/>
      <c r="BU1061" s="162"/>
      <c r="BV1061" s="62"/>
      <c r="BW1061" s="62"/>
      <c r="BX1061" s="62"/>
      <c r="BY1061" s="62"/>
      <c r="BZ1061" s="62"/>
      <c r="CE1061" s="749"/>
    </row>
    <row r="1062" spans="2:83" s="324" customFormat="1" ht="62.25" customHeight="1" x14ac:dyDescent="0.25">
      <c r="B1062" s="704"/>
      <c r="C1062" s="250" t="s">
        <v>31</v>
      </c>
      <c r="D1062" s="734">
        <f t="shared" si="1941"/>
        <v>21371.566745</v>
      </c>
      <c r="E1062" s="62"/>
      <c r="F1062" s="62"/>
      <c r="G1062" s="734">
        <f>42743.13349/2</f>
        <v>21371.566745</v>
      </c>
      <c r="H1062" s="62"/>
      <c r="I1062" s="62"/>
      <c r="J1062" s="734"/>
      <c r="K1062" s="734">
        <f t="shared" si="1939"/>
        <v>0</v>
      </c>
      <c r="L1062" s="749">
        <v>0</v>
      </c>
      <c r="M1062" s="734"/>
      <c r="N1062" s="734"/>
      <c r="O1062" s="62"/>
      <c r="P1062" s="41"/>
      <c r="Q1062" s="734">
        <v>0</v>
      </c>
      <c r="R1062" s="734"/>
      <c r="S1062" s="62"/>
      <c r="T1062" s="41"/>
      <c r="U1062" s="62"/>
      <c r="V1062" s="155"/>
      <c r="W1062" s="162"/>
      <c r="X1062" s="162"/>
      <c r="Y1062" s="162"/>
      <c r="Z1062" s="162"/>
      <c r="AA1062" s="162"/>
      <c r="AB1062" s="162"/>
      <c r="AC1062" s="162"/>
      <c r="AD1062" s="636"/>
      <c r="AE1062" s="734"/>
      <c r="AF1062" s="749"/>
      <c r="AG1062" s="62"/>
      <c r="AH1062" s="749"/>
      <c r="AI1062" s="62"/>
      <c r="AJ1062" s="41"/>
      <c r="AK1062" s="734"/>
      <c r="AL1062" s="734"/>
      <c r="AM1062" s="62"/>
      <c r="AN1062" s="41"/>
      <c r="AO1062" s="62"/>
      <c r="AP1062" s="734"/>
      <c r="AQ1062" s="734"/>
      <c r="AR1062" s="818">
        <f t="shared" si="1934"/>
        <v>0</v>
      </c>
      <c r="AS1062" s="749"/>
      <c r="AT1062" s="734"/>
      <c r="AU1062" s="749"/>
      <c r="AV1062" s="62"/>
      <c r="AW1062" s="749"/>
      <c r="AX1062" s="734"/>
      <c r="AY1062" s="749"/>
      <c r="AZ1062" s="62"/>
      <c r="BA1062" s="41"/>
      <c r="BB1062" s="62"/>
      <c r="BC1062" s="162"/>
      <c r="BD1062" s="162"/>
      <c r="BE1062" s="162"/>
      <c r="BF1062" s="62"/>
      <c r="BG1062" s="62"/>
      <c r="BH1062" s="62"/>
      <c r="BI1062" s="62"/>
      <c r="BJ1062" s="162"/>
      <c r="BK1062" s="162"/>
      <c r="BL1062" s="162"/>
      <c r="BM1062" s="162"/>
      <c r="BN1062" s="155"/>
      <c r="BO1062" s="162"/>
      <c r="BP1062" s="162"/>
      <c r="BQ1062" s="162"/>
      <c r="BR1062" s="162"/>
      <c r="BS1062" s="162"/>
      <c r="BT1062" s="162"/>
      <c r="BU1062" s="162"/>
      <c r="BV1062" s="62"/>
      <c r="BW1062" s="62"/>
      <c r="BX1062" s="62"/>
      <c r="BY1062" s="62"/>
      <c r="BZ1062" s="62"/>
      <c r="CE1062" s="749"/>
    </row>
    <row r="1063" spans="2:83" s="23" customFormat="1" ht="55.5" customHeight="1" x14ac:dyDescent="0.25">
      <c r="B1063" s="470"/>
      <c r="C1063" s="252" t="s">
        <v>32</v>
      </c>
      <c r="D1063" s="735">
        <f t="shared" si="1941"/>
        <v>21371.566745</v>
      </c>
      <c r="E1063" s="103"/>
      <c r="F1063" s="103"/>
      <c r="G1063" s="735">
        <f>G1062</f>
        <v>21371.566745</v>
      </c>
      <c r="H1063" s="103"/>
      <c r="I1063" s="735"/>
      <c r="J1063" s="735">
        <f t="shared" si="1933"/>
        <v>-21371.566745</v>
      </c>
      <c r="K1063" s="735">
        <f t="shared" si="1939"/>
        <v>0</v>
      </c>
      <c r="L1063" s="749">
        <v>0</v>
      </c>
      <c r="M1063" s="735"/>
      <c r="N1063" s="735"/>
      <c r="O1063" s="735"/>
      <c r="P1063" s="735"/>
      <c r="Q1063" s="735">
        <f>Q1062</f>
        <v>0</v>
      </c>
      <c r="R1063" s="735"/>
      <c r="S1063" s="22"/>
      <c r="T1063" s="22"/>
      <c r="U1063" s="22"/>
      <c r="V1063" s="472"/>
      <c r="W1063" s="471"/>
      <c r="X1063" s="471"/>
      <c r="Y1063" s="471"/>
      <c r="Z1063" s="471"/>
      <c r="AA1063" s="471"/>
      <c r="AB1063" s="471"/>
      <c r="AC1063" s="471"/>
      <c r="AD1063" s="471"/>
      <c r="AE1063" s="735">
        <f t="shared" si="1937"/>
        <v>0</v>
      </c>
      <c r="AF1063" s="789">
        <f t="shared" si="1900"/>
        <v>0</v>
      </c>
      <c r="AG1063" s="22"/>
      <c r="AH1063" s="789"/>
      <c r="AI1063" s="22"/>
      <c r="AJ1063" s="22"/>
      <c r="AK1063" s="735"/>
      <c r="AL1063" s="735"/>
      <c r="AM1063" s="22"/>
      <c r="AN1063" s="22"/>
      <c r="AO1063" s="22"/>
      <c r="AP1063" s="735">
        <f t="shared" si="1938"/>
        <v>0</v>
      </c>
      <c r="AQ1063" s="735"/>
      <c r="AR1063" s="819">
        <f t="shared" si="1934"/>
        <v>0</v>
      </c>
      <c r="AS1063" s="789"/>
      <c r="AT1063" s="735"/>
      <c r="AU1063" s="789"/>
      <c r="AV1063" s="735"/>
      <c r="AW1063" s="789"/>
      <c r="AX1063" s="735"/>
      <c r="AY1063" s="789"/>
      <c r="AZ1063" s="22"/>
      <c r="BA1063" s="22"/>
      <c r="BB1063" s="22"/>
      <c r="BC1063" s="471"/>
      <c r="BD1063" s="471"/>
      <c r="BE1063" s="471"/>
      <c r="BF1063" s="22"/>
      <c r="BG1063" s="22"/>
      <c r="BH1063" s="22"/>
      <c r="BI1063" s="22"/>
      <c r="BJ1063" s="471"/>
      <c r="BK1063" s="471"/>
      <c r="BL1063" s="471"/>
      <c r="BM1063" s="471"/>
      <c r="BN1063" s="472"/>
      <c r="BO1063" s="471"/>
      <c r="BP1063" s="471"/>
      <c r="BQ1063" s="471"/>
      <c r="BR1063" s="471"/>
      <c r="BS1063" s="471"/>
      <c r="BT1063" s="735"/>
      <c r="BU1063" s="735"/>
      <c r="BV1063" s="735"/>
      <c r="BW1063" s="735"/>
      <c r="BX1063" s="735"/>
      <c r="BY1063" s="22"/>
      <c r="BZ1063" s="22"/>
      <c r="CE1063" s="789"/>
    </row>
    <row r="1064" spans="2:83" s="324" customFormat="1" ht="110.25" customHeight="1" x14ac:dyDescent="0.25">
      <c r="B1064" s="704" t="s">
        <v>11</v>
      </c>
      <c r="C1064" s="114" t="s">
        <v>508</v>
      </c>
      <c r="D1064" s="701">
        <f t="shared" si="1936"/>
        <v>22000</v>
      </c>
      <c r="E1064" s="112"/>
      <c r="F1064" s="112"/>
      <c r="G1064" s="723">
        <f>G1066+G1067</f>
        <v>22000</v>
      </c>
      <c r="H1064" s="112"/>
      <c r="I1064" s="703"/>
      <c r="J1064" s="701">
        <f t="shared" si="1933"/>
        <v>-22000</v>
      </c>
      <c r="K1064" s="734">
        <f t="shared" si="1939"/>
        <v>0</v>
      </c>
      <c r="L1064" s="749">
        <v>0</v>
      </c>
      <c r="M1064" s="701">
        <f>M1066+M1067</f>
        <v>0</v>
      </c>
      <c r="N1064" s="734"/>
      <c r="O1064" s="62"/>
      <c r="P1064" s="41"/>
      <c r="Q1064" s="734">
        <f>Q1066+Q1067</f>
        <v>0</v>
      </c>
      <c r="R1064" s="734"/>
      <c r="S1064" s="62"/>
      <c r="T1064" s="41"/>
      <c r="U1064" s="62"/>
      <c r="V1064" s="468"/>
      <c r="W1064" s="162"/>
      <c r="X1064" s="162"/>
      <c r="Y1064" s="162"/>
      <c r="Z1064" s="162"/>
      <c r="AA1064" s="162"/>
      <c r="AB1064" s="162"/>
      <c r="AC1064" s="162"/>
      <c r="AD1064" s="636"/>
      <c r="AE1064" s="723">
        <f t="shared" si="1937"/>
        <v>0</v>
      </c>
      <c r="AF1064" s="749">
        <f t="shared" si="1900"/>
        <v>0</v>
      </c>
      <c r="AG1064" s="62"/>
      <c r="AH1064" s="749"/>
      <c r="AI1064" s="62"/>
      <c r="AJ1064" s="41"/>
      <c r="AK1064" s="723"/>
      <c r="AL1064" s="734"/>
      <c r="AM1064" s="62"/>
      <c r="AN1064" s="41"/>
      <c r="AO1064" s="62"/>
      <c r="AP1064" s="701">
        <f t="shared" si="1938"/>
        <v>0</v>
      </c>
      <c r="AQ1064" s="734"/>
      <c r="AR1064" s="818">
        <f t="shared" si="1934"/>
        <v>0</v>
      </c>
      <c r="AS1064" s="749"/>
      <c r="AT1064" s="701"/>
      <c r="AU1064" s="749"/>
      <c r="AV1064" s="62"/>
      <c r="AW1064" s="749"/>
      <c r="AX1064" s="701"/>
      <c r="AY1064" s="749"/>
      <c r="AZ1064" s="62"/>
      <c r="BA1064" s="41"/>
      <c r="BB1064" s="62"/>
      <c r="BC1064" s="162"/>
      <c r="BD1064" s="162"/>
      <c r="BE1064" s="162"/>
      <c r="BF1064" s="62"/>
      <c r="BG1064" s="62"/>
      <c r="BH1064" s="62"/>
      <c r="BI1064" s="62"/>
      <c r="BJ1064" s="162"/>
      <c r="BK1064" s="162"/>
      <c r="BL1064" s="162"/>
      <c r="BM1064" s="162"/>
      <c r="BN1064" s="468"/>
      <c r="BO1064" s="162"/>
      <c r="BP1064" s="162"/>
      <c r="BQ1064" s="162"/>
      <c r="BR1064" s="162"/>
      <c r="BS1064" s="162"/>
      <c r="BT1064" s="162"/>
      <c r="BU1064" s="162"/>
      <c r="BV1064" s="62"/>
      <c r="BW1064" s="62"/>
      <c r="BX1064" s="62"/>
      <c r="BY1064" s="62"/>
      <c r="BZ1064" s="62"/>
      <c r="CE1064" s="749"/>
    </row>
    <row r="1065" spans="2:83" s="324" customFormat="1" ht="39.75" customHeight="1" x14ac:dyDescent="0.25">
      <c r="B1065" s="704"/>
      <c r="C1065" s="114" t="s">
        <v>108</v>
      </c>
      <c r="D1065" s="734">
        <f>G1065</f>
        <v>22000</v>
      </c>
      <c r="E1065" s="112"/>
      <c r="F1065" s="112"/>
      <c r="G1065" s="734">
        <f>G1066+G1067</f>
        <v>22000</v>
      </c>
      <c r="H1065" s="112"/>
      <c r="I1065" s="737"/>
      <c r="J1065" s="734"/>
      <c r="K1065" s="734">
        <f t="shared" si="1939"/>
        <v>0</v>
      </c>
      <c r="L1065" s="749">
        <v>0</v>
      </c>
      <c r="M1065" s="734"/>
      <c r="N1065" s="734"/>
      <c r="O1065" s="62"/>
      <c r="P1065" s="41"/>
      <c r="Q1065" s="734">
        <f>Q1066+Q1067</f>
        <v>0</v>
      </c>
      <c r="R1065" s="734"/>
      <c r="S1065" s="62"/>
      <c r="T1065" s="41"/>
      <c r="U1065" s="62"/>
      <c r="V1065" s="468"/>
      <c r="W1065" s="162"/>
      <c r="X1065" s="162"/>
      <c r="Y1065" s="162"/>
      <c r="Z1065" s="162"/>
      <c r="AA1065" s="162"/>
      <c r="AB1065" s="162"/>
      <c r="AC1065" s="162"/>
      <c r="AD1065" s="636"/>
      <c r="AE1065" s="734"/>
      <c r="AF1065" s="749"/>
      <c r="AG1065" s="62"/>
      <c r="AH1065" s="749"/>
      <c r="AI1065" s="62"/>
      <c r="AJ1065" s="41"/>
      <c r="AK1065" s="734"/>
      <c r="AL1065" s="734"/>
      <c r="AM1065" s="62"/>
      <c r="AN1065" s="41"/>
      <c r="AO1065" s="62"/>
      <c r="AP1065" s="734"/>
      <c r="AQ1065" s="734"/>
      <c r="AR1065" s="818">
        <f t="shared" si="1934"/>
        <v>0</v>
      </c>
      <c r="AS1065" s="749"/>
      <c r="AT1065" s="734"/>
      <c r="AU1065" s="749"/>
      <c r="AV1065" s="62"/>
      <c r="AW1065" s="749"/>
      <c r="AX1065" s="734"/>
      <c r="AY1065" s="749"/>
      <c r="AZ1065" s="62"/>
      <c r="BA1065" s="41"/>
      <c r="BB1065" s="62"/>
      <c r="BC1065" s="162"/>
      <c r="BD1065" s="162"/>
      <c r="BE1065" s="162"/>
      <c r="BF1065" s="62"/>
      <c r="BG1065" s="62"/>
      <c r="BH1065" s="62"/>
      <c r="BI1065" s="62"/>
      <c r="BJ1065" s="162"/>
      <c r="BK1065" s="162"/>
      <c r="BL1065" s="162"/>
      <c r="BM1065" s="162"/>
      <c r="BN1065" s="468"/>
      <c r="BO1065" s="162"/>
      <c r="BP1065" s="162"/>
      <c r="BQ1065" s="162"/>
      <c r="BR1065" s="162"/>
      <c r="BS1065" s="162"/>
      <c r="BT1065" s="162"/>
      <c r="BU1065" s="162"/>
      <c r="BV1065" s="62"/>
      <c r="BW1065" s="62"/>
      <c r="BX1065" s="62"/>
      <c r="BY1065" s="62"/>
      <c r="BZ1065" s="62"/>
      <c r="CE1065" s="749"/>
    </row>
    <row r="1066" spans="2:83" s="42" customFormat="1" ht="55.5" customHeight="1" x14ac:dyDescent="0.25">
      <c r="B1066" s="704"/>
      <c r="C1066" s="250" t="s">
        <v>31</v>
      </c>
      <c r="D1066" s="701">
        <f t="shared" si="1936"/>
        <v>11000</v>
      </c>
      <c r="E1066" s="115"/>
      <c r="F1066" s="115"/>
      <c r="G1066" s="723">
        <v>11000</v>
      </c>
      <c r="H1066" s="115"/>
      <c r="I1066" s="701"/>
      <c r="J1066" s="701">
        <f t="shared" si="1933"/>
        <v>-11000</v>
      </c>
      <c r="K1066" s="734">
        <f t="shared" si="1939"/>
        <v>0</v>
      </c>
      <c r="L1066" s="749">
        <v>0</v>
      </c>
      <c r="M1066" s="701"/>
      <c r="N1066" s="734"/>
      <c r="O1066" s="701"/>
      <c r="P1066" s="734"/>
      <c r="Q1066" s="734"/>
      <c r="R1066" s="734"/>
      <c r="S1066" s="41"/>
      <c r="T1066" s="41"/>
      <c r="U1066" s="41"/>
      <c r="V1066" s="705"/>
      <c r="W1066" s="636"/>
      <c r="X1066" s="636"/>
      <c r="Y1066" s="636"/>
      <c r="Z1066" s="636"/>
      <c r="AA1066" s="636"/>
      <c r="AB1066" s="636"/>
      <c r="AC1066" s="636"/>
      <c r="AD1066" s="636"/>
      <c r="AE1066" s="723">
        <f t="shared" si="1937"/>
        <v>0</v>
      </c>
      <c r="AF1066" s="749">
        <f t="shared" si="1900"/>
        <v>0</v>
      </c>
      <c r="AG1066" s="41"/>
      <c r="AH1066" s="749"/>
      <c r="AI1066" s="41"/>
      <c r="AJ1066" s="41"/>
      <c r="AK1066" s="723"/>
      <c r="AL1066" s="734"/>
      <c r="AM1066" s="41"/>
      <c r="AN1066" s="41"/>
      <c r="AO1066" s="41"/>
      <c r="AP1066" s="701">
        <f t="shared" si="1938"/>
        <v>0</v>
      </c>
      <c r="AQ1066" s="734"/>
      <c r="AR1066" s="818">
        <f t="shared" si="1934"/>
        <v>0</v>
      </c>
      <c r="AS1066" s="749"/>
      <c r="AT1066" s="701"/>
      <c r="AU1066" s="749"/>
      <c r="AV1066" s="701"/>
      <c r="AW1066" s="749"/>
      <c r="AX1066" s="701"/>
      <c r="AY1066" s="749"/>
      <c r="AZ1066" s="41"/>
      <c r="BA1066" s="41"/>
      <c r="BB1066" s="41"/>
      <c r="BC1066" s="636"/>
      <c r="BD1066" s="636"/>
      <c r="BE1066" s="636"/>
      <c r="BF1066" s="41"/>
      <c r="BG1066" s="41"/>
      <c r="BH1066" s="41"/>
      <c r="BI1066" s="41"/>
      <c r="BJ1066" s="636"/>
      <c r="BK1066" s="636"/>
      <c r="BL1066" s="636"/>
      <c r="BM1066" s="636"/>
      <c r="BN1066" s="705"/>
      <c r="BO1066" s="636"/>
      <c r="BP1066" s="636"/>
      <c r="BQ1066" s="636"/>
      <c r="BR1066" s="636"/>
      <c r="BS1066" s="636"/>
      <c r="BT1066" s="701"/>
      <c r="BU1066" s="701"/>
      <c r="BV1066" s="701"/>
      <c r="BW1066" s="701"/>
      <c r="BX1066" s="701"/>
      <c r="BY1066" s="41"/>
      <c r="BZ1066" s="41"/>
      <c r="CE1066" s="749"/>
    </row>
    <row r="1067" spans="2:83" s="23" customFormat="1" ht="55.5" customHeight="1" x14ac:dyDescent="0.25">
      <c r="B1067" s="470"/>
      <c r="C1067" s="252" t="s">
        <v>32</v>
      </c>
      <c r="D1067" s="702">
        <f t="shared" si="1936"/>
        <v>11000</v>
      </c>
      <c r="E1067" s="103"/>
      <c r="F1067" s="103"/>
      <c r="G1067" s="726">
        <v>11000</v>
      </c>
      <c r="H1067" s="103"/>
      <c r="I1067" s="702"/>
      <c r="J1067" s="702">
        <f t="shared" si="1933"/>
        <v>-11000</v>
      </c>
      <c r="K1067" s="735">
        <f t="shared" si="1939"/>
        <v>0</v>
      </c>
      <c r="L1067" s="749">
        <v>0</v>
      </c>
      <c r="M1067" s="702"/>
      <c r="N1067" s="734"/>
      <c r="O1067" s="702"/>
      <c r="P1067" s="734"/>
      <c r="Q1067" s="735"/>
      <c r="R1067" s="734"/>
      <c r="S1067" s="22"/>
      <c r="T1067" s="41"/>
      <c r="U1067" s="22"/>
      <c r="V1067" s="472"/>
      <c r="W1067" s="471"/>
      <c r="X1067" s="471"/>
      <c r="Y1067" s="471"/>
      <c r="Z1067" s="471"/>
      <c r="AA1067" s="471"/>
      <c r="AB1067" s="471"/>
      <c r="AC1067" s="471"/>
      <c r="AD1067" s="636"/>
      <c r="AE1067" s="726">
        <f t="shared" si="1937"/>
        <v>0</v>
      </c>
      <c r="AF1067" s="749">
        <f t="shared" si="1900"/>
        <v>0</v>
      </c>
      <c r="AG1067" s="22"/>
      <c r="AH1067" s="749"/>
      <c r="AI1067" s="22"/>
      <c r="AJ1067" s="41"/>
      <c r="AK1067" s="726"/>
      <c r="AL1067" s="734"/>
      <c r="AM1067" s="22"/>
      <c r="AN1067" s="41"/>
      <c r="AO1067" s="22"/>
      <c r="AP1067" s="702">
        <f t="shared" si="1938"/>
        <v>0</v>
      </c>
      <c r="AQ1067" s="734"/>
      <c r="AR1067" s="819">
        <f t="shared" si="1934"/>
        <v>0</v>
      </c>
      <c r="AS1067" s="749"/>
      <c r="AT1067" s="702"/>
      <c r="AU1067" s="749"/>
      <c r="AV1067" s="702"/>
      <c r="AW1067" s="749"/>
      <c r="AX1067" s="702"/>
      <c r="AY1067" s="749"/>
      <c r="AZ1067" s="22"/>
      <c r="BA1067" s="41"/>
      <c r="BB1067" s="22"/>
      <c r="BC1067" s="471"/>
      <c r="BD1067" s="471"/>
      <c r="BE1067" s="471"/>
      <c r="BF1067" s="22"/>
      <c r="BG1067" s="22"/>
      <c r="BH1067" s="22"/>
      <c r="BI1067" s="22"/>
      <c r="BJ1067" s="471"/>
      <c r="BK1067" s="471"/>
      <c r="BL1067" s="471"/>
      <c r="BM1067" s="471"/>
      <c r="BN1067" s="472"/>
      <c r="BO1067" s="471"/>
      <c r="BP1067" s="471"/>
      <c r="BQ1067" s="471"/>
      <c r="BR1067" s="471"/>
      <c r="BS1067" s="471"/>
      <c r="BT1067" s="702"/>
      <c r="BU1067" s="702"/>
      <c r="BV1067" s="702"/>
      <c r="BW1067" s="702"/>
      <c r="BX1067" s="702"/>
      <c r="BY1067" s="22"/>
      <c r="BZ1067" s="22"/>
      <c r="CE1067" s="749"/>
    </row>
    <row r="1068" spans="2:83" s="387" customFormat="1" ht="85.5" customHeight="1" x14ac:dyDescent="0.25">
      <c r="B1068" s="829"/>
      <c r="C1068" s="830" t="s">
        <v>509</v>
      </c>
      <c r="D1068" s="831">
        <f>E1068+G1068+H1068+I1068</f>
        <v>231000</v>
      </c>
      <c r="E1068" s="831">
        <f>E1069+E1070</f>
        <v>109000</v>
      </c>
      <c r="F1068" s="831"/>
      <c r="G1068" s="831">
        <f t="shared" ref="G1068" si="1942">G1069+G1070</f>
        <v>122000</v>
      </c>
      <c r="H1068" s="831">
        <f t="shared" ref="H1068:I1068" si="1943">H1069+H1070</f>
        <v>0</v>
      </c>
      <c r="I1068" s="831">
        <f t="shared" si="1943"/>
        <v>0</v>
      </c>
      <c r="J1068" s="831">
        <v>0</v>
      </c>
      <c r="K1068" s="831">
        <f>M1068+Q1068+S1068+U1068</f>
        <v>0</v>
      </c>
      <c r="L1068" s="826">
        <f t="shared" si="1896"/>
        <v>0</v>
      </c>
      <c r="M1068" s="831">
        <f>M1069+M1070</f>
        <v>0</v>
      </c>
      <c r="N1068" s="750"/>
      <c r="O1068" s="831"/>
      <c r="P1068" s="750"/>
      <c r="Q1068" s="831">
        <f t="shared" ref="Q1068" si="1944">Q1069+Q1070</f>
        <v>0</v>
      </c>
      <c r="R1068" s="750"/>
      <c r="S1068" s="831">
        <f t="shared" ref="S1068:U1068" si="1945">S1069+S1070</f>
        <v>0</v>
      </c>
      <c r="T1068" s="750"/>
      <c r="U1068" s="831">
        <f t="shared" si="1945"/>
        <v>0</v>
      </c>
      <c r="V1068" s="831"/>
      <c r="W1068" s="831"/>
      <c r="X1068" s="831"/>
      <c r="Y1068" s="831"/>
      <c r="Z1068" s="831"/>
      <c r="AA1068" s="831"/>
      <c r="AB1068" s="831"/>
      <c r="AC1068" s="831"/>
      <c r="AD1068" s="750"/>
      <c r="AE1068" s="831">
        <f>AG1068+AK1068+AM1068+AO1068</f>
        <v>0</v>
      </c>
      <c r="AF1068" s="826">
        <f t="shared" si="1900"/>
        <v>0</v>
      </c>
      <c r="AG1068" s="831">
        <f>AG1069+AG1070</f>
        <v>0</v>
      </c>
      <c r="AH1068" s="826">
        <f t="shared" si="1901"/>
        <v>0</v>
      </c>
      <c r="AI1068" s="831"/>
      <c r="AJ1068" s="750"/>
      <c r="AK1068" s="831">
        <f t="shared" ref="AK1068" si="1946">AK1069+AK1070</f>
        <v>0</v>
      </c>
      <c r="AL1068" s="750"/>
      <c r="AM1068" s="831">
        <f t="shared" ref="AM1068:AO1068" si="1947">AM1069+AM1070</f>
        <v>0</v>
      </c>
      <c r="AN1068" s="750"/>
      <c r="AO1068" s="831">
        <f t="shared" si="1947"/>
        <v>0</v>
      </c>
      <c r="AP1068" s="831">
        <f>AR1068-AE1068</f>
        <v>109000</v>
      </c>
      <c r="AQ1068" s="750"/>
      <c r="AR1068" s="831">
        <f>AT1068+AX1068+AZ1068+BB1068</f>
        <v>109000</v>
      </c>
      <c r="AS1068" s="826">
        <f t="shared" si="1903"/>
        <v>0.47186147186147187</v>
      </c>
      <c r="AT1068" s="831">
        <f>AT1069+AT1070</f>
        <v>109000</v>
      </c>
      <c r="AU1068" s="826">
        <f t="shared" si="1904"/>
        <v>1</v>
      </c>
      <c r="AV1068" s="831"/>
      <c r="AW1068" s="826"/>
      <c r="AX1068" s="831">
        <f t="shared" ref="AX1068" si="1948">AX1069+AX1070</f>
        <v>0</v>
      </c>
      <c r="AY1068" s="826">
        <f t="shared" ref="AY1068:AY1070" si="1949">AX1068/G1068</f>
        <v>0</v>
      </c>
      <c r="AZ1068" s="831"/>
      <c r="BA1068" s="750"/>
      <c r="BB1068" s="831"/>
      <c r="BC1068" s="831"/>
      <c r="BD1068" s="831"/>
      <c r="BE1068" s="831"/>
      <c r="BF1068" s="831"/>
      <c r="BG1068" s="831"/>
      <c r="BH1068" s="831"/>
      <c r="BI1068" s="831"/>
      <c r="BJ1068" s="831"/>
      <c r="BK1068" s="831"/>
      <c r="BL1068" s="831"/>
      <c r="BM1068" s="831"/>
      <c r="BN1068" s="831"/>
      <c r="BO1068" s="831"/>
      <c r="BP1068" s="831"/>
      <c r="BQ1068" s="831"/>
      <c r="BR1068" s="831"/>
      <c r="BS1068" s="831"/>
      <c r="BT1068" s="831"/>
      <c r="BU1068" s="831"/>
      <c r="BV1068" s="831"/>
      <c r="BW1068" s="831"/>
      <c r="BX1068" s="831"/>
      <c r="BY1068" s="831"/>
      <c r="BZ1068" s="831"/>
      <c r="CA1068" s="832"/>
      <c r="CB1068" s="832"/>
      <c r="CC1068" s="832"/>
      <c r="CD1068" s="832"/>
      <c r="CE1068" s="826"/>
    </row>
    <row r="1069" spans="2:83" s="76" customFormat="1" ht="55.5" customHeight="1" x14ac:dyDescent="0.25">
      <c r="B1069" s="160"/>
      <c r="C1069" s="250" t="s">
        <v>31</v>
      </c>
      <c r="D1069" s="696">
        <f>E1069+G1069+H1069+I1069</f>
        <v>115500</v>
      </c>
      <c r="E1069" s="696">
        <f>E1019+E1034</f>
        <v>54500</v>
      </c>
      <c r="F1069" s="696"/>
      <c r="G1069" s="723">
        <f>G1034</f>
        <v>61000</v>
      </c>
      <c r="H1069" s="696">
        <f>H1019+H1034</f>
        <v>0</v>
      </c>
      <c r="I1069" s="696">
        <f>I1019+I1034</f>
        <v>0</v>
      </c>
      <c r="J1069" s="696">
        <f>K1069-D1069</f>
        <v>-115500</v>
      </c>
      <c r="K1069" s="734">
        <f>M1069+Q1069+S1069+U1069</f>
        <v>0</v>
      </c>
      <c r="L1069" s="749">
        <f t="shared" si="1896"/>
        <v>0</v>
      </c>
      <c r="M1069" s="696">
        <f>M1034</f>
        <v>0</v>
      </c>
      <c r="N1069" s="734"/>
      <c r="O1069" s="696"/>
      <c r="P1069" s="734"/>
      <c r="Q1069" s="734">
        <f>Q1034</f>
        <v>0</v>
      </c>
      <c r="R1069" s="734"/>
      <c r="S1069" s="696">
        <f>S1019+S1034</f>
        <v>0</v>
      </c>
      <c r="T1069" s="734"/>
      <c r="U1069" s="696">
        <f>U1019+U1034</f>
        <v>0</v>
      </c>
      <c r="V1069" s="107"/>
      <c r="W1069" s="107"/>
      <c r="X1069" s="107"/>
      <c r="Y1069" s="107"/>
      <c r="Z1069" s="107"/>
      <c r="AA1069" s="107"/>
      <c r="AB1069" s="107"/>
      <c r="AC1069" s="107"/>
      <c r="AD1069" s="107"/>
      <c r="AE1069" s="696">
        <f>AG1069+AK1069+AM1069+AO1069</f>
        <v>0</v>
      </c>
      <c r="AF1069" s="749">
        <f t="shared" si="1900"/>
        <v>0</v>
      </c>
      <c r="AG1069" s="696">
        <f>AG1019+AG1034</f>
        <v>0</v>
      </c>
      <c r="AH1069" s="749">
        <f t="shared" si="1901"/>
        <v>0</v>
      </c>
      <c r="AI1069" s="696"/>
      <c r="AJ1069" s="734"/>
      <c r="AK1069" s="723">
        <f>AK1034</f>
        <v>0</v>
      </c>
      <c r="AL1069" s="734"/>
      <c r="AM1069" s="696">
        <f>AM1019+AM1034</f>
        <v>0</v>
      </c>
      <c r="AN1069" s="734"/>
      <c r="AO1069" s="696">
        <f>AO1032</f>
        <v>0</v>
      </c>
      <c r="AP1069" s="696">
        <f>AR1069-AE1069</f>
        <v>54500</v>
      </c>
      <c r="AQ1069" s="734"/>
      <c r="AR1069" s="818">
        <f>AT1069+AX1069+AZ1069+BB1069</f>
        <v>54500</v>
      </c>
      <c r="AS1069" s="749">
        <f t="shared" si="1903"/>
        <v>0.47186147186147187</v>
      </c>
      <c r="AT1069" s="696">
        <f>AT1034</f>
        <v>54500</v>
      </c>
      <c r="AU1069" s="749">
        <f t="shared" si="1904"/>
        <v>1</v>
      </c>
      <c r="AV1069" s="696"/>
      <c r="AW1069" s="749"/>
      <c r="AX1069" s="696">
        <f>AX1034</f>
        <v>0</v>
      </c>
      <c r="AY1069" s="749">
        <f t="shared" si="1949"/>
        <v>0</v>
      </c>
      <c r="AZ1069" s="696"/>
      <c r="BA1069" s="734"/>
      <c r="BB1069" s="696"/>
      <c r="BC1069" s="107"/>
      <c r="BD1069" s="107"/>
      <c r="BE1069" s="696"/>
      <c r="BF1069" s="696"/>
      <c r="BG1069" s="696"/>
      <c r="BH1069" s="696"/>
      <c r="BI1069" s="696"/>
      <c r="BJ1069" s="107"/>
      <c r="BK1069" s="107"/>
      <c r="BL1069" s="107"/>
      <c r="BM1069" s="107"/>
      <c r="BN1069" s="696"/>
      <c r="BO1069" s="723"/>
      <c r="BP1069" s="107"/>
      <c r="BQ1069" s="107"/>
      <c r="BR1069" s="107"/>
      <c r="BS1069" s="107"/>
      <c r="BT1069" s="696"/>
      <c r="BU1069" s="696"/>
      <c r="BV1069" s="696"/>
      <c r="BW1069" s="696"/>
      <c r="BX1069" s="696"/>
      <c r="BY1069" s="696"/>
      <c r="BZ1069" s="696"/>
      <c r="CE1069" s="749"/>
    </row>
    <row r="1070" spans="2:83" s="74" customFormat="1" ht="55.5" customHeight="1" x14ac:dyDescent="0.25">
      <c r="B1070" s="470"/>
      <c r="C1070" s="252" t="s">
        <v>32</v>
      </c>
      <c r="D1070" s="697">
        <f>E1070+G1070+H1070+I1070</f>
        <v>115500</v>
      </c>
      <c r="E1070" s="726">
        <f>E1035</f>
        <v>54500</v>
      </c>
      <c r="F1070" s="697"/>
      <c r="G1070" s="726">
        <f>G1035</f>
        <v>61000</v>
      </c>
      <c r="H1070" s="697">
        <f>H1020</f>
        <v>0</v>
      </c>
      <c r="I1070" s="697">
        <f>I1020</f>
        <v>0</v>
      </c>
      <c r="J1070" s="22">
        <f>K1070-D1070</f>
        <v>-115500</v>
      </c>
      <c r="K1070" s="735">
        <f>M1070+Q1070+S1070+U1070</f>
        <v>0</v>
      </c>
      <c r="L1070" s="749">
        <f t="shared" si="1896"/>
        <v>0</v>
      </c>
      <c r="M1070" s="697">
        <f>M1035</f>
        <v>0</v>
      </c>
      <c r="N1070" s="734"/>
      <c r="O1070" s="697"/>
      <c r="P1070" s="734"/>
      <c r="Q1070" s="735">
        <f>Q1035</f>
        <v>0</v>
      </c>
      <c r="R1070" s="734"/>
      <c r="S1070" s="697">
        <f>S1020</f>
        <v>0</v>
      </c>
      <c r="T1070" s="734"/>
      <c r="U1070" s="697">
        <f>U1020</f>
        <v>0</v>
      </c>
      <c r="V1070" s="472"/>
      <c r="W1070" s="22"/>
      <c r="X1070" s="22"/>
      <c r="Y1070" s="22"/>
      <c r="Z1070" s="22"/>
      <c r="AA1070" s="22"/>
      <c r="AB1070" s="22"/>
      <c r="AC1070" s="22"/>
      <c r="AD1070" s="41"/>
      <c r="AE1070" s="697">
        <f>AG1070+AK1070+AM1070+AO1070</f>
        <v>0</v>
      </c>
      <c r="AF1070" s="749">
        <f t="shared" si="1900"/>
        <v>0</v>
      </c>
      <c r="AG1070" s="697">
        <f>AG1020</f>
        <v>0</v>
      </c>
      <c r="AH1070" s="749">
        <f t="shared" si="1901"/>
        <v>0</v>
      </c>
      <c r="AI1070" s="697"/>
      <c r="AJ1070" s="734"/>
      <c r="AK1070" s="726">
        <f>AK1035</f>
        <v>0</v>
      </c>
      <c r="AL1070" s="734"/>
      <c r="AM1070" s="697">
        <f>AM1020</f>
        <v>0</v>
      </c>
      <c r="AN1070" s="734"/>
      <c r="AO1070" s="697"/>
      <c r="AP1070" s="697">
        <f>AR1070-AE1070</f>
        <v>54500</v>
      </c>
      <c r="AQ1070" s="734"/>
      <c r="AR1070" s="819">
        <f>AT1070+AX1070+AZ1070+BB1070</f>
        <v>54500</v>
      </c>
      <c r="AS1070" s="749">
        <f t="shared" si="1903"/>
        <v>0.47186147186147187</v>
      </c>
      <c r="AT1070" s="697">
        <f>AT1035</f>
        <v>54500</v>
      </c>
      <c r="AU1070" s="749">
        <f t="shared" si="1904"/>
        <v>1</v>
      </c>
      <c r="AV1070" s="697"/>
      <c r="AW1070" s="749"/>
      <c r="AX1070" s="697">
        <f>AX1035</f>
        <v>0</v>
      </c>
      <c r="AY1070" s="749">
        <f t="shared" si="1949"/>
        <v>0</v>
      </c>
      <c r="AZ1070" s="697"/>
      <c r="BA1070" s="734"/>
      <c r="BB1070" s="697"/>
      <c r="BC1070" s="22"/>
      <c r="BD1070" s="22"/>
      <c r="BE1070" s="697"/>
      <c r="BF1070" s="697"/>
      <c r="BG1070" s="697"/>
      <c r="BH1070" s="697"/>
      <c r="BI1070" s="697"/>
      <c r="BJ1070" s="471"/>
      <c r="BK1070" s="471"/>
      <c r="BL1070" s="471"/>
      <c r="BM1070" s="471"/>
      <c r="BN1070" s="697"/>
      <c r="BO1070" s="726"/>
      <c r="BP1070" s="471"/>
      <c r="BQ1070" s="471"/>
      <c r="BR1070" s="471"/>
      <c r="BS1070" s="471"/>
      <c r="BT1070" s="697"/>
      <c r="BU1070" s="697"/>
      <c r="BV1070" s="697"/>
      <c r="BW1070" s="697"/>
      <c r="BX1070" s="697"/>
      <c r="BY1070" s="697"/>
      <c r="BZ1070" s="697"/>
      <c r="CE1070" s="749"/>
    </row>
    <row r="1071" spans="2:83" s="76" customFormat="1" ht="55.5" hidden="1" customHeight="1" x14ac:dyDescent="0.25">
      <c r="B1071" s="160"/>
      <c r="C1071" s="114"/>
      <c r="D1071" s="696"/>
      <c r="E1071" s="696"/>
      <c r="F1071" s="696"/>
      <c r="G1071" s="696"/>
      <c r="H1071" s="696"/>
      <c r="I1071" s="696"/>
      <c r="J1071" s="696"/>
      <c r="K1071" s="696"/>
      <c r="L1071" s="734"/>
      <c r="M1071" s="62"/>
      <c r="N1071" s="41"/>
      <c r="O1071" s="62"/>
      <c r="P1071" s="41"/>
      <c r="Q1071" s="62"/>
      <c r="R1071" s="41"/>
      <c r="S1071" s="62"/>
      <c r="T1071" s="41"/>
      <c r="U1071" s="62"/>
      <c r="V1071" s="155"/>
      <c r="W1071" s="162"/>
      <c r="X1071" s="162"/>
      <c r="Y1071" s="162"/>
      <c r="Z1071" s="162"/>
      <c r="AA1071" s="162"/>
      <c r="AB1071" s="162"/>
      <c r="AC1071" s="162"/>
      <c r="AD1071" s="636"/>
      <c r="AE1071" s="162"/>
      <c r="AF1071" s="636"/>
      <c r="AG1071" s="62"/>
      <c r="AH1071" s="41"/>
      <c r="AI1071" s="62"/>
      <c r="AJ1071" s="41"/>
      <c r="AK1071" s="62"/>
      <c r="AL1071" s="41"/>
      <c r="AM1071" s="62"/>
      <c r="AN1071" s="41"/>
      <c r="AO1071" s="62"/>
      <c r="AP1071" s="162"/>
      <c r="AQ1071" s="636"/>
      <c r="AR1071" s="162"/>
      <c r="AS1071" s="636"/>
      <c r="AT1071" s="62"/>
      <c r="AU1071" s="41"/>
      <c r="AV1071" s="62"/>
      <c r="AW1071" s="41"/>
      <c r="AX1071" s="62"/>
      <c r="AY1071" s="41"/>
      <c r="AZ1071" s="62"/>
      <c r="BA1071" s="41"/>
      <c r="BB1071" s="62"/>
      <c r="BC1071" s="162"/>
      <c r="BD1071" s="162"/>
      <c r="BE1071" s="162"/>
      <c r="BF1071" s="62"/>
      <c r="BG1071" s="62"/>
      <c r="BH1071" s="62"/>
      <c r="BI1071" s="62"/>
      <c r="BJ1071" s="162"/>
      <c r="BK1071" s="162"/>
      <c r="BL1071" s="162"/>
      <c r="BM1071" s="162"/>
      <c r="BN1071" s="155"/>
      <c r="BO1071" s="162"/>
      <c r="BP1071" s="162"/>
      <c r="BQ1071" s="162"/>
      <c r="BR1071" s="162"/>
      <c r="BS1071" s="162"/>
      <c r="BT1071" s="162"/>
      <c r="BU1071" s="162"/>
      <c r="BV1071" s="62"/>
      <c r="BW1071" s="62"/>
      <c r="BX1071" s="62"/>
      <c r="BY1071" s="62"/>
      <c r="BZ1071" s="62"/>
      <c r="CE1071" s="749"/>
    </row>
    <row r="1072" spans="2:83" s="25" customFormat="1" ht="36" customHeight="1" x14ac:dyDescent="0.25">
      <c r="B1072" s="979" t="s">
        <v>236</v>
      </c>
      <c r="C1072" s="980"/>
      <c r="D1072" s="980"/>
      <c r="E1072" s="980"/>
      <c r="F1072" s="980"/>
      <c r="G1072" s="980"/>
      <c r="H1072" s="980"/>
      <c r="I1072" s="980"/>
      <c r="J1072" s="980"/>
      <c r="K1072" s="980"/>
      <c r="L1072" s="980"/>
      <c r="M1072" s="980"/>
      <c r="N1072" s="980"/>
      <c r="O1072" s="980"/>
      <c r="P1072" s="980"/>
      <c r="Q1072" s="980"/>
      <c r="R1072" s="980"/>
      <c r="S1072" s="980"/>
      <c r="T1072" s="980"/>
      <c r="U1072" s="980"/>
      <c r="V1072" s="980"/>
      <c r="W1072" s="980"/>
      <c r="X1072" s="980"/>
      <c r="Y1072" s="980"/>
      <c r="Z1072" s="980"/>
      <c r="AA1072" s="980"/>
      <c r="AB1072" s="980"/>
      <c r="AC1072" s="980"/>
      <c r="AD1072" s="980"/>
      <c r="AE1072" s="980"/>
      <c r="AF1072" s="980"/>
      <c r="AG1072" s="980"/>
      <c r="AH1072" s="980"/>
      <c r="AI1072" s="980"/>
      <c r="AJ1072" s="980"/>
      <c r="AK1072" s="980"/>
      <c r="AL1072" s="980"/>
      <c r="AM1072" s="980"/>
      <c r="AN1072" s="980"/>
      <c r="AO1072" s="980"/>
      <c r="AP1072" s="980"/>
      <c r="AQ1072" s="980"/>
      <c r="AR1072" s="980"/>
      <c r="AS1072" s="980"/>
      <c r="AT1072" s="980"/>
      <c r="AU1072" s="980"/>
      <c r="AV1072" s="980"/>
      <c r="AW1072" s="980"/>
      <c r="AX1072" s="980"/>
      <c r="AY1072" s="980"/>
      <c r="AZ1072" s="980"/>
      <c r="BA1072" s="980"/>
      <c r="BB1072" s="980"/>
      <c r="BC1072" s="980"/>
      <c r="BD1072" s="980"/>
      <c r="BE1072" s="980"/>
      <c r="BF1072" s="980"/>
      <c r="BG1072" s="980"/>
      <c r="BH1072" s="980"/>
      <c r="BI1072" s="980"/>
      <c r="BJ1072" s="980"/>
      <c r="BK1072" s="980"/>
      <c r="BL1072" s="980"/>
      <c r="BM1072" s="980"/>
      <c r="BN1072" s="980"/>
      <c r="BO1072" s="980"/>
      <c r="BP1072" s="980"/>
      <c r="BQ1072" s="980"/>
      <c r="BR1072" s="980"/>
      <c r="BS1072" s="980"/>
      <c r="BT1072" s="980"/>
      <c r="BU1072" s="980"/>
      <c r="BV1072" s="980"/>
      <c r="BW1072" s="980"/>
      <c r="BX1072" s="980"/>
      <c r="BY1072" s="980"/>
      <c r="BZ1072" s="981"/>
      <c r="CE1072" s="749"/>
    </row>
    <row r="1073" spans="2:83" s="404" customFormat="1" ht="66" customHeight="1" x14ac:dyDescent="0.25">
      <c r="B1073" s="833" t="s">
        <v>34</v>
      </c>
      <c r="C1073" s="834" t="s">
        <v>196</v>
      </c>
      <c r="D1073" s="835">
        <f>E1073+F1073+G1073+H1073+I1073</f>
        <v>19624</v>
      </c>
      <c r="E1073" s="835">
        <v>7500</v>
      </c>
      <c r="F1073" s="835">
        <v>7500</v>
      </c>
      <c r="G1073" s="835">
        <v>3000</v>
      </c>
      <c r="H1073" s="836"/>
      <c r="I1073" s="835">
        <f>1624</f>
        <v>1624</v>
      </c>
      <c r="J1073" s="835">
        <f>M1073-E1073</f>
        <v>0</v>
      </c>
      <c r="K1073" s="835">
        <f>M1073+O1073+Q1073+S1073</f>
        <v>15000</v>
      </c>
      <c r="L1073" s="827">
        <f t="shared" ref="L1073:L1091" si="1950">K1073/D1073</f>
        <v>0.76437015898899308</v>
      </c>
      <c r="M1073" s="835">
        <f>E1073</f>
        <v>7500</v>
      </c>
      <c r="N1073" s="837">
        <f>M1073/E1073</f>
        <v>1</v>
      </c>
      <c r="O1073" s="835">
        <v>7500</v>
      </c>
      <c r="P1073" s="837">
        <f>O1073/F1073</f>
        <v>1</v>
      </c>
      <c r="Q1073" s="835">
        <v>0</v>
      </c>
      <c r="R1073" s="838"/>
      <c r="S1073" s="835"/>
      <c r="T1073" s="838"/>
      <c r="U1073" s="835">
        <v>0</v>
      </c>
      <c r="V1073" s="835">
        <f>W1073+X1073+Y1073</f>
        <v>0</v>
      </c>
      <c r="W1073" s="835"/>
      <c r="X1073" s="835"/>
      <c r="Y1073" s="835"/>
      <c r="Z1073" s="835">
        <f>AA1073+AB1073+AC1073</f>
        <v>7500</v>
      </c>
      <c r="AA1073" s="835">
        <f>E1073</f>
        <v>7500</v>
      </c>
      <c r="AB1073" s="835"/>
      <c r="AC1073" s="835"/>
      <c r="AD1073" s="838"/>
      <c r="AE1073" s="835">
        <f>AG1073+AI1073+AK1073+AM1073+AO1073</f>
        <v>1898.6261999999999</v>
      </c>
      <c r="AF1073" s="827">
        <f t="shared" ref="AF1073:AF1090" si="1951">AE1073/D1073</f>
        <v>9.6750214023644518E-2</v>
      </c>
      <c r="AG1073" s="835">
        <f>'[8]1'!$T$310</f>
        <v>1898.6261999999999</v>
      </c>
      <c r="AH1073" s="827">
        <f t="shared" ref="AH1073:AH1088" si="1952">AG1073/E1073</f>
        <v>0.25315016000000001</v>
      </c>
      <c r="AI1073" s="835"/>
      <c r="AJ1073" s="838"/>
      <c r="AK1073" s="835"/>
      <c r="AL1073" s="838"/>
      <c r="AM1073" s="835"/>
      <c r="AN1073" s="838"/>
      <c r="AO1073" s="835"/>
      <c r="AP1073" s="835">
        <v>0</v>
      </c>
      <c r="AQ1073" s="838"/>
      <c r="AR1073" s="835">
        <f>AT1073+AV1073+AX1073+AZ1073+BB1073</f>
        <v>15000</v>
      </c>
      <c r="AS1073" s="827">
        <f t="shared" ref="AS1073:AS1091" si="1953">AR1073/D1073</f>
        <v>0.76437015898899308</v>
      </c>
      <c r="AT1073" s="835">
        <f>E1073</f>
        <v>7500</v>
      </c>
      <c r="AU1073" s="827">
        <f t="shared" ref="AU1073:AU1091" si="1954">AT1073/E1073</f>
        <v>1</v>
      </c>
      <c r="AV1073" s="835">
        <f>F1073</f>
        <v>7500</v>
      </c>
      <c r="AW1073" s="827">
        <f t="shared" ref="AW1073:AW1085" si="1955">AV1073/F1073</f>
        <v>1</v>
      </c>
      <c r="AX1073" s="835">
        <v>0</v>
      </c>
      <c r="AY1073" s="827">
        <f t="shared" ref="AY1073:AY1085" si="1956">AX1073/G1073</f>
        <v>0</v>
      </c>
      <c r="AZ1073" s="835"/>
      <c r="BA1073" s="838"/>
      <c r="BB1073" s="835"/>
      <c r="BC1073" s="835">
        <f>AM1073</f>
        <v>0</v>
      </c>
      <c r="BD1073" s="835">
        <f>AO1073</f>
        <v>0</v>
      </c>
      <c r="BE1073" s="835">
        <f>BF1073+BG1073+BH1073+BI1073</f>
        <v>19793.5</v>
      </c>
      <c r="BF1073" s="835">
        <f>19850-56.5</f>
        <v>19793.5</v>
      </c>
      <c r="BG1073" s="835"/>
      <c r="BH1073" s="835"/>
      <c r="BI1073" s="835"/>
      <c r="BJ1073" s="835">
        <f>BK1073+BL1073+BM1073</f>
        <v>0</v>
      </c>
      <c r="BK1073" s="835"/>
      <c r="BL1073" s="835"/>
      <c r="BM1073" s="835"/>
      <c r="BN1073" s="835">
        <f>BO1073+BP1073+BQ1073+BR1073+BS1073</f>
        <v>19793.5</v>
      </c>
      <c r="BO1073" s="835">
        <v>7500</v>
      </c>
      <c r="BP1073" s="835">
        <v>7500</v>
      </c>
      <c r="BQ1073" s="835">
        <v>3000</v>
      </c>
      <c r="BR1073" s="835">
        <f t="shared" ref="BR1073" si="1957">BH1073</f>
        <v>0</v>
      </c>
      <c r="BS1073" s="835">
        <f>19793.5-3000-15000</f>
        <v>1793.5</v>
      </c>
      <c r="BT1073" s="835">
        <v>0</v>
      </c>
      <c r="BU1073" s="835">
        <f>BV1073+BW1073+BX1073+BY1073+BZ1073</f>
        <v>19793.5</v>
      </c>
      <c r="BV1073" s="835">
        <v>7500</v>
      </c>
      <c r="BW1073" s="835">
        <v>7500</v>
      </c>
      <c r="BX1073" s="835">
        <v>3000</v>
      </c>
      <c r="BY1073" s="835">
        <v>0</v>
      </c>
      <c r="BZ1073" s="835">
        <f>19793.5-3000-15000</f>
        <v>1793.5</v>
      </c>
      <c r="CA1073" s="839"/>
      <c r="CB1073" s="839"/>
      <c r="CC1073" s="839"/>
      <c r="CD1073" s="839"/>
      <c r="CE1073" s="827">
        <f t="shared" si="1884"/>
        <v>0</v>
      </c>
    </row>
    <row r="1074" spans="2:83" s="25" customFormat="1" ht="18" hidden="1" customHeight="1" x14ac:dyDescent="0.25">
      <c r="B1074" s="840" t="s">
        <v>16</v>
      </c>
      <c r="C1074" s="841" t="s">
        <v>163</v>
      </c>
      <c r="D1074" s="842"/>
      <c r="E1074" s="835"/>
      <c r="F1074" s="835"/>
      <c r="G1074" s="842"/>
      <c r="H1074" s="842"/>
      <c r="I1074" s="842"/>
      <c r="J1074" s="842"/>
      <c r="K1074" s="842"/>
      <c r="L1074" s="827" t="e">
        <f t="shared" si="1950"/>
        <v>#DIV/0!</v>
      </c>
      <c r="M1074" s="835"/>
      <c r="N1074" s="837" t="e">
        <f t="shared" ref="N1074:N1088" si="1958">M1074/E1074</f>
        <v>#DIV/0!</v>
      </c>
      <c r="O1074" s="835"/>
      <c r="P1074" s="838"/>
      <c r="Q1074" s="835"/>
      <c r="R1074" s="838"/>
      <c r="S1074" s="835"/>
      <c r="T1074" s="838"/>
      <c r="U1074" s="835"/>
      <c r="V1074" s="835"/>
      <c r="W1074" s="835"/>
      <c r="X1074" s="835"/>
      <c r="Y1074" s="835"/>
      <c r="Z1074" s="835"/>
      <c r="AA1074" s="835"/>
      <c r="AB1074" s="835"/>
      <c r="AC1074" s="835"/>
      <c r="AD1074" s="838"/>
      <c r="AE1074" s="842"/>
      <c r="AF1074" s="827" t="e">
        <f t="shared" si="1951"/>
        <v>#DIV/0!</v>
      </c>
      <c r="AG1074" s="842"/>
      <c r="AH1074" s="827" t="e">
        <f t="shared" si="1952"/>
        <v>#DIV/0!</v>
      </c>
      <c r="AI1074" s="842"/>
      <c r="AJ1074" s="842"/>
      <c r="AK1074" s="835"/>
      <c r="AL1074" s="838"/>
      <c r="AM1074" s="835"/>
      <c r="AN1074" s="838"/>
      <c r="AO1074" s="835"/>
      <c r="AP1074" s="835"/>
      <c r="AQ1074" s="838"/>
      <c r="AR1074" s="842"/>
      <c r="AS1074" s="827" t="e">
        <f t="shared" si="1953"/>
        <v>#DIV/0!</v>
      </c>
      <c r="AT1074" s="835"/>
      <c r="AU1074" s="827" t="e">
        <f t="shared" si="1954"/>
        <v>#DIV/0!</v>
      </c>
      <c r="AV1074" s="835"/>
      <c r="AW1074" s="827" t="e">
        <f t="shared" si="1955"/>
        <v>#DIV/0!</v>
      </c>
      <c r="AX1074" s="835"/>
      <c r="AY1074" s="827" t="e">
        <f t="shared" si="1956"/>
        <v>#DIV/0!</v>
      </c>
      <c r="AZ1074" s="835"/>
      <c r="BA1074" s="838"/>
      <c r="BB1074" s="835"/>
      <c r="BC1074" s="835"/>
      <c r="BD1074" s="835"/>
      <c r="BE1074" s="835"/>
      <c r="BF1074" s="835"/>
      <c r="BG1074" s="835"/>
      <c r="BH1074" s="835"/>
      <c r="BI1074" s="835"/>
      <c r="BJ1074" s="835"/>
      <c r="BK1074" s="835"/>
      <c r="BL1074" s="835"/>
      <c r="BM1074" s="835"/>
      <c r="BN1074" s="835"/>
      <c r="BO1074" s="835"/>
      <c r="BP1074" s="835"/>
      <c r="BQ1074" s="835"/>
      <c r="BR1074" s="835"/>
      <c r="BS1074" s="835"/>
      <c r="BT1074" s="835"/>
      <c r="BU1074" s="835"/>
      <c r="BV1074" s="842"/>
      <c r="BW1074" s="842"/>
      <c r="BX1074" s="842"/>
      <c r="BY1074" s="842"/>
      <c r="BZ1074" s="842"/>
      <c r="CA1074" s="843"/>
      <c r="CB1074" s="843"/>
      <c r="CC1074" s="843"/>
      <c r="CD1074" s="843"/>
      <c r="CE1074" s="827" t="e">
        <f t="shared" si="1884"/>
        <v>#DIV/0!</v>
      </c>
    </row>
    <row r="1075" spans="2:83" s="25" customFormat="1" ht="21" hidden="1" customHeight="1" x14ac:dyDescent="0.25">
      <c r="B1075" s="840" t="s">
        <v>17</v>
      </c>
      <c r="C1075" s="841" t="s">
        <v>164</v>
      </c>
      <c r="D1075" s="842"/>
      <c r="E1075" s="835"/>
      <c r="F1075" s="835"/>
      <c r="G1075" s="842"/>
      <c r="H1075" s="842"/>
      <c r="I1075" s="842"/>
      <c r="J1075" s="842"/>
      <c r="K1075" s="842"/>
      <c r="L1075" s="827" t="e">
        <f t="shared" si="1950"/>
        <v>#DIV/0!</v>
      </c>
      <c r="M1075" s="835"/>
      <c r="N1075" s="837" t="e">
        <f t="shared" si="1958"/>
        <v>#DIV/0!</v>
      </c>
      <c r="O1075" s="835"/>
      <c r="P1075" s="838"/>
      <c r="Q1075" s="835"/>
      <c r="R1075" s="838"/>
      <c r="S1075" s="835"/>
      <c r="T1075" s="838"/>
      <c r="U1075" s="835"/>
      <c r="V1075" s="835"/>
      <c r="W1075" s="835"/>
      <c r="X1075" s="835"/>
      <c r="Y1075" s="835"/>
      <c r="Z1075" s="835"/>
      <c r="AA1075" s="835"/>
      <c r="AB1075" s="835"/>
      <c r="AC1075" s="835"/>
      <c r="AD1075" s="838"/>
      <c r="AE1075" s="842"/>
      <c r="AF1075" s="827" t="e">
        <f t="shared" si="1951"/>
        <v>#DIV/0!</v>
      </c>
      <c r="AG1075" s="842"/>
      <c r="AH1075" s="827" t="e">
        <f t="shared" si="1952"/>
        <v>#DIV/0!</v>
      </c>
      <c r="AI1075" s="842"/>
      <c r="AJ1075" s="842"/>
      <c r="AK1075" s="835"/>
      <c r="AL1075" s="838"/>
      <c r="AM1075" s="835"/>
      <c r="AN1075" s="838"/>
      <c r="AO1075" s="835"/>
      <c r="AP1075" s="835"/>
      <c r="AQ1075" s="838"/>
      <c r="AR1075" s="842"/>
      <c r="AS1075" s="827" t="e">
        <f t="shared" si="1953"/>
        <v>#DIV/0!</v>
      </c>
      <c r="AT1075" s="835"/>
      <c r="AU1075" s="827" t="e">
        <f t="shared" si="1954"/>
        <v>#DIV/0!</v>
      </c>
      <c r="AV1075" s="835"/>
      <c r="AW1075" s="827" t="e">
        <f t="shared" si="1955"/>
        <v>#DIV/0!</v>
      </c>
      <c r="AX1075" s="835"/>
      <c r="AY1075" s="827" t="e">
        <f t="shared" si="1956"/>
        <v>#DIV/0!</v>
      </c>
      <c r="AZ1075" s="835"/>
      <c r="BA1075" s="838"/>
      <c r="BB1075" s="835"/>
      <c r="BC1075" s="835"/>
      <c r="BD1075" s="835"/>
      <c r="BE1075" s="835"/>
      <c r="BF1075" s="835"/>
      <c r="BG1075" s="835"/>
      <c r="BH1075" s="835"/>
      <c r="BI1075" s="835"/>
      <c r="BJ1075" s="835"/>
      <c r="BK1075" s="835"/>
      <c r="BL1075" s="835"/>
      <c r="BM1075" s="835"/>
      <c r="BN1075" s="835"/>
      <c r="BO1075" s="835"/>
      <c r="BP1075" s="835"/>
      <c r="BQ1075" s="835"/>
      <c r="BR1075" s="835"/>
      <c r="BS1075" s="835"/>
      <c r="BT1075" s="835"/>
      <c r="BU1075" s="835"/>
      <c r="BV1075" s="842"/>
      <c r="BW1075" s="842"/>
      <c r="BX1075" s="842"/>
      <c r="BY1075" s="842"/>
      <c r="BZ1075" s="842"/>
      <c r="CA1075" s="843"/>
      <c r="CB1075" s="843"/>
      <c r="CC1075" s="843"/>
      <c r="CD1075" s="843"/>
      <c r="CE1075" s="827" t="e">
        <f t="shared" si="1884"/>
        <v>#DIV/0!</v>
      </c>
    </row>
    <row r="1076" spans="2:83" s="25" customFormat="1" ht="92.25" hidden="1" customHeight="1" x14ac:dyDescent="0.25">
      <c r="B1076" s="844" t="s">
        <v>13</v>
      </c>
      <c r="C1076" s="845" t="s">
        <v>165</v>
      </c>
      <c r="D1076" s="842"/>
      <c r="E1076" s="835"/>
      <c r="F1076" s="835"/>
      <c r="G1076" s="842"/>
      <c r="H1076" s="842"/>
      <c r="I1076" s="842"/>
      <c r="J1076" s="842"/>
      <c r="K1076" s="842"/>
      <c r="L1076" s="827" t="e">
        <f t="shared" si="1950"/>
        <v>#DIV/0!</v>
      </c>
      <c r="M1076" s="835"/>
      <c r="N1076" s="837" t="e">
        <f t="shared" si="1958"/>
        <v>#DIV/0!</v>
      </c>
      <c r="O1076" s="835"/>
      <c r="P1076" s="838"/>
      <c r="Q1076" s="835"/>
      <c r="R1076" s="838"/>
      <c r="S1076" s="835"/>
      <c r="T1076" s="838"/>
      <c r="U1076" s="835"/>
      <c r="V1076" s="835"/>
      <c r="W1076" s="835"/>
      <c r="X1076" s="835"/>
      <c r="Y1076" s="835"/>
      <c r="Z1076" s="835"/>
      <c r="AA1076" s="835"/>
      <c r="AB1076" s="835"/>
      <c r="AC1076" s="835"/>
      <c r="AD1076" s="838"/>
      <c r="AE1076" s="842"/>
      <c r="AF1076" s="827" t="e">
        <f t="shared" si="1951"/>
        <v>#DIV/0!</v>
      </c>
      <c r="AG1076" s="842"/>
      <c r="AH1076" s="827" t="e">
        <f t="shared" si="1952"/>
        <v>#DIV/0!</v>
      </c>
      <c r="AI1076" s="842"/>
      <c r="AJ1076" s="842"/>
      <c r="AK1076" s="835"/>
      <c r="AL1076" s="838"/>
      <c r="AM1076" s="835"/>
      <c r="AN1076" s="838"/>
      <c r="AO1076" s="835"/>
      <c r="AP1076" s="835"/>
      <c r="AQ1076" s="838"/>
      <c r="AR1076" s="842"/>
      <c r="AS1076" s="827" t="e">
        <f t="shared" si="1953"/>
        <v>#DIV/0!</v>
      </c>
      <c r="AT1076" s="835"/>
      <c r="AU1076" s="827" t="e">
        <f t="shared" si="1954"/>
        <v>#DIV/0!</v>
      </c>
      <c r="AV1076" s="835"/>
      <c r="AW1076" s="827" t="e">
        <f t="shared" si="1955"/>
        <v>#DIV/0!</v>
      </c>
      <c r="AX1076" s="835"/>
      <c r="AY1076" s="827" t="e">
        <f t="shared" si="1956"/>
        <v>#DIV/0!</v>
      </c>
      <c r="AZ1076" s="835"/>
      <c r="BA1076" s="838"/>
      <c r="BB1076" s="835"/>
      <c r="BC1076" s="835"/>
      <c r="BD1076" s="835"/>
      <c r="BE1076" s="835"/>
      <c r="BF1076" s="835"/>
      <c r="BG1076" s="835"/>
      <c r="BH1076" s="835"/>
      <c r="BI1076" s="835"/>
      <c r="BJ1076" s="835"/>
      <c r="BK1076" s="835"/>
      <c r="BL1076" s="835"/>
      <c r="BM1076" s="835"/>
      <c r="BN1076" s="835"/>
      <c r="BO1076" s="835"/>
      <c r="BP1076" s="835"/>
      <c r="BQ1076" s="835"/>
      <c r="BR1076" s="835"/>
      <c r="BS1076" s="835"/>
      <c r="BT1076" s="835"/>
      <c r="BU1076" s="835"/>
      <c r="BV1076" s="842"/>
      <c r="BW1076" s="842"/>
      <c r="BX1076" s="842"/>
      <c r="BY1076" s="842"/>
      <c r="BZ1076" s="842"/>
      <c r="CA1076" s="843"/>
      <c r="CB1076" s="843"/>
      <c r="CC1076" s="843"/>
      <c r="CD1076" s="843"/>
      <c r="CE1076" s="827" t="e">
        <f t="shared" si="1884"/>
        <v>#DIV/0!</v>
      </c>
    </row>
    <row r="1077" spans="2:83" s="30" customFormat="1" ht="45.75" hidden="1" customHeight="1" x14ac:dyDescent="0.2">
      <c r="B1077" s="962" t="s">
        <v>25</v>
      </c>
      <c r="C1077" s="962"/>
      <c r="D1077" s="846" t="e">
        <f>D852+#REF!+D879+D1073+D1076</f>
        <v>#REF!</v>
      </c>
      <c r="E1077" s="835" t="e">
        <f>E852+#REF!+E879+E1073+E1076</f>
        <v>#REF!</v>
      </c>
      <c r="F1077" s="835"/>
      <c r="G1077" s="846"/>
      <c r="H1077" s="846" t="e">
        <f>H852+#REF!+H879+H1073+H1076</f>
        <v>#REF!</v>
      </c>
      <c r="I1077" s="846" t="e">
        <f>I852+#REF!+I879+I1073+I1076</f>
        <v>#REF!</v>
      </c>
      <c r="J1077" s="846" t="e">
        <f>J852+#REF!+J879+J1073+J1076</f>
        <v>#REF!</v>
      </c>
      <c r="K1077" s="846" t="e">
        <f>K852+#REF!+K879+K1073+K1076</f>
        <v>#REF!</v>
      </c>
      <c r="L1077" s="827" t="e">
        <f t="shared" si="1950"/>
        <v>#REF!</v>
      </c>
      <c r="M1077" s="835" t="e">
        <f>M852+#REF!+M879+M1073+M1076</f>
        <v>#REF!</v>
      </c>
      <c r="N1077" s="837" t="e">
        <f t="shared" si="1958"/>
        <v>#REF!</v>
      </c>
      <c r="O1077" s="835"/>
      <c r="P1077" s="838"/>
      <c r="Q1077" s="835"/>
      <c r="R1077" s="838"/>
      <c r="S1077" s="835" t="e">
        <f>S852+#REF!+S879+S1073+S1076</f>
        <v>#REF!</v>
      </c>
      <c r="T1077" s="838"/>
      <c r="U1077" s="835" t="e">
        <f>U852+#REF!+U879+U1073+U1076</f>
        <v>#REF!</v>
      </c>
      <c r="V1077" s="835"/>
      <c r="W1077" s="835"/>
      <c r="X1077" s="835"/>
      <c r="Y1077" s="835"/>
      <c r="Z1077" s="835"/>
      <c r="AA1077" s="835"/>
      <c r="AB1077" s="835"/>
      <c r="AC1077" s="835"/>
      <c r="AD1077" s="838"/>
      <c r="AE1077" s="846" t="e">
        <f>AE852+#REF!+AE879+AE1073+AE1076</f>
        <v>#REF!</v>
      </c>
      <c r="AF1077" s="827" t="e">
        <f t="shared" si="1951"/>
        <v>#REF!</v>
      </c>
      <c r="AG1077" s="846" t="e">
        <f>AG852+#REF!+AG879+AG1073+AG1076</f>
        <v>#REF!</v>
      </c>
      <c r="AH1077" s="827" t="e">
        <f t="shared" si="1952"/>
        <v>#REF!</v>
      </c>
      <c r="AI1077" s="846"/>
      <c r="AJ1077" s="846"/>
      <c r="AK1077" s="835"/>
      <c r="AL1077" s="838"/>
      <c r="AM1077" s="835" t="e">
        <f>AM852+#REF!+AM879+AM1073+AM1076</f>
        <v>#REF!</v>
      </c>
      <c r="AN1077" s="838"/>
      <c r="AO1077" s="835" t="e">
        <f>AO852+#REF!+AO879+AO1073+AO1076</f>
        <v>#REF!</v>
      </c>
      <c r="AP1077" s="835"/>
      <c r="AQ1077" s="838"/>
      <c r="AR1077" s="846" t="e">
        <f>AR852+#REF!+AR879+AR1073+AR1076</f>
        <v>#REF!</v>
      </c>
      <c r="AS1077" s="827" t="e">
        <f t="shared" si="1953"/>
        <v>#REF!</v>
      </c>
      <c r="AT1077" s="835" t="e">
        <f>AT852+#REF!+AT879+AT1073+AT1076</f>
        <v>#REF!</v>
      </c>
      <c r="AU1077" s="827" t="e">
        <f t="shared" si="1954"/>
        <v>#REF!</v>
      </c>
      <c r="AV1077" s="835"/>
      <c r="AW1077" s="827" t="e">
        <f t="shared" si="1955"/>
        <v>#DIV/0!</v>
      </c>
      <c r="AX1077" s="835"/>
      <c r="AY1077" s="827" t="e">
        <f t="shared" si="1956"/>
        <v>#DIV/0!</v>
      </c>
      <c r="AZ1077" s="835" t="e">
        <f>AZ852+#REF!+AZ879+AZ1073+AZ1076</f>
        <v>#REF!</v>
      </c>
      <c r="BA1077" s="838"/>
      <c r="BB1077" s="835" t="e">
        <f>BB852+#REF!+BB879+BB1073+BB1076</f>
        <v>#REF!</v>
      </c>
      <c r="BC1077" s="835"/>
      <c r="BD1077" s="835"/>
      <c r="BE1077" s="835" t="e">
        <f>BE852+#REF!+BE879+BE1073+BE1076</f>
        <v>#REF!</v>
      </c>
      <c r="BF1077" s="835" t="e">
        <f>BF852+#REF!+BF879+BF1073+BF1076</f>
        <v>#REF!</v>
      </c>
      <c r="BG1077" s="835"/>
      <c r="BH1077" s="835" t="e">
        <f>BH852+#REF!+BH879+BH1073+BH1076</f>
        <v>#REF!</v>
      </c>
      <c r="BI1077" s="835" t="e">
        <f>BI852+#REF!+BI879+BI1073+BI1076</f>
        <v>#REF!</v>
      </c>
      <c r="BJ1077" s="835"/>
      <c r="BK1077" s="835"/>
      <c r="BL1077" s="835"/>
      <c r="BM1077" s="835"/>
      <c r="BN1077" s="835"/>
      <c r="BO1077" s="835"/>
      <c r="BP1077" s="835"/>
      <c r="BQ1077" s="835"/>
      <c r="BR1077" s="835"/>
      <c r="BS1077" s="835"/>
      <c r="BT1077" s="835"/>
      <c r="BU1077" s="835" t="e">
        <f>BU852+#REF!+BU879+BU1073+BU1076</f>
        <v>#REF!</v>
      </c>
      <c r="BV1077" s="846" t="e">
        <f>BV852+#REF!+BV879+BV1073+BV1076</f>
        <v>#REF!</v>
      </c>
      <c r="BW1077" s="846"/>
      <c r="BX1077" s="846"/>
      <c r="BY1077" s="846" t="e">
        <f>BY852+#REF!+BY879+BY1073+BY1076</f>
        <v>#REF!</v>
      </c>
      <c r="BZ1077" s="846" t="e">
        <f>BZ852+#REF!+BZ879+BZ1073+BZ1076</f>
        <v>#REF!</v>
      </c>
      <c r="CA1077" s="847"/>
      <c r="CB1077" s="847"/>
      <c r="CC1077" s="847"/>
      <c r="CD1077" s="847"/>
      <c r="CE1077" s="827" t="e">
        <f t="shared" si="1884"/>
        <v>#REF!</v>
      </c>
    </row>
    <row r="1078" spans="2:83" s="30" customFormat="1" ht="10.5" hidden="1" customHeight="1" x14ac:dyDescent="0.25">
      <c r="B1078" s="848"/>
      <c r="C1078" s="849"/>
      <c r="D1078" s="850"/>
      <c r="E1078" s="835"/>
      <c r="F1078" s="835"/>
      <c r="G1078" s="850"/>
      <c r="H1078" s="850"/>
      <c r="I1078" s="850"/>
      <c r="J1078" s="850"/>
      <c r="K1078" s="850"/>
      <c r="L1078" s="827" t="e">
        <f t="shared" si="1950"/>
        <v>#DIV/0!</v>
      </c>
      <c r="M1078" s="835"/>
      <c r="N1078" s="837" t="e">
        <f t="shared" si="1958"/>
        <v>#DIV/0!</v>
      </c>
      <c r="O1078" s="835"/>
      <c r="P1078" s="838"/>
      <c r="Q1078" s="835"/>
      <c r="R1078" s="838"/>
      <c r="S1078" s="835"/>
      <c r="T1078" s="838"/>
      <c r="U1078" s="835"/>
      <c r="V1078" s="835"/>
      <c r="W1078" s="835"/>
      <c r="X1078" s="835"/>
      <c r="Y1078" s="835"/>
      <c r="Z1078" s="835"/>
      <c r="AA1078" s="835"/>
      <c r="AB1078" s="835"/>
      <c r="AC1078" s="835"/>
      <c r="AD1078" s="838"/>
      <c r="AE1078" s="850"/>
      <c r="AF1078" s="827" t="e">
        <f t="shared" si="1951"/>
        <v>#DIV/0!</v>
      </c>
      <c r="AG1078" s="850"/>
      <c r="AH1078" s="827" t="e">
        <f t="shared" si="1952"/>
        <v>#DIV/0!</v>
      </c>
      <c r="AI1078" s="850"/>
      <c r="AJ1078" s="850"/>
      <c r="AK1078" s="835"/>
      <c r="AL1078" s="838"/>
      <c r="AM1078" s="835"/>
      <c r="AN1078" s="838"/>
      <c r="AO1078" s="835"/>
      <c r="AP1078" s="835"/>
      <c r="AQ1078" s="838"/>
      <c r="AR1078" s="850"/>
      <c r="AS1078" s="827" t="e">
        <f t="shared" si="1953"/>
        <v>#DIV/0!</v>
      </c>
      <c r="AT1078" s="835"/>
      <c r="AU1078" s="827" t="e">
        <f t="shared" si="1954"/>
        <v>#DIV/0!</v>
      </c>
      <c r="AV1078" s="835"/>
      <c r="AW1078" s="827" t="e">
        <f t="shared" si="1955"/>
        <v>#DIV/0!</v>
      </c>
      <c r="AX1078" s="835"/>
      <c r="AY1078" s="827" t="e">
        <f t="shared" si="1956"/>
        <v>#DIV/0!</v>
      </c>
      <c r="AZ1078" s="835"/>
      <c r="BA1078" s="838"/>
      <c r="BB1078" s="835"/>
      <c r="BC1078" s="835"/>
      <c r="BD1078" s="835"/>
      <c r="BE1078" s="835"/>
      <c r="BF1078" s="835"/>
      <c r="BG1078" s="835"/>
      <c r="BH1078" s="835"/>
      <c r="BI1078" s="835"/>
      <c r="BJ1078" s="835"/>
      <c r="BK1078" s="835"/>
      <c r="BL1078" s="835"/>
      <c r="BM1078" s="835"/>
      <c r="BN1078" s="835"/>
      <c r="BO1078" s="835"/>
      <c r="BP1078" s="835"/>
      <c r="BQ1078" s="835"/>
      <c r="BR1078" s="835"/>
      <c r="BS1078" s="835"/>
      <c r="BT1078" s="835"/>
      <c r="BU1078" s="835"/>
      <c r="BV1078" s="850"/>
      <c r="BW1078" s="850"/>
      <c r="BX1078" s="850"/>
      <c r="BY1078" s="850"/>
      <c r="BZ1078" s="850"/>
      <c r="CA1078" s="847"/>
      <c r="CB1078" s="847"/>
      <c r="CC1078" s="847"/>
      <c r="CD1078" s="847"/>
      <c r="CE1078" s="827" t="e">
        <f t="shared" si="1884"/>
        <v>#DIV/0!</v>
      </c>
    </row>
    <row r="1079" spans="2:83" s="30" customFormat="1" ht="27.75" hidden="1" customHeight="1" x14ac:dyDescent="0.2">
      <c r="B1079" s="962" t="s">
        <v>166</v>
      </c>
      <c r="C1079" s="962"/>
      <c r="D1079" s="846" t="e">
        <f>D852+#REF!</f>
        <v>#REF!</v>
      </c>
      <c r="E1079" s="835" t="e">
        <f>E852+#REF!</f>
        <v>#REF!</v>
      </c>
      <c r="F1079" s="835"/>
      <c r="G1079" s="846"/>
      <c r="H1079" s="846" t="e">
        <f>H852+#REF!</f>
        <v>#REF!</v>
      </c>
      <c r="I1079" s="846" t="e">
        <f>I852+#REF!</f>
        <v>#REF!</v>
      </c>
      <c r="J1079" s="846" t="e">
        <f>J852+#REF!</f>
        <v>#REF!</v>
      </c>
      <c r="K1079" s="846" t="e">
        <f>K852+#REF!</f>
        <v>#REF!</v>
      </c>
      <c r="L1079" s="827" t="e">
        <f t="shared" si="1950"/>
        <v>#REF!</v>
      </c>
      <c r="M1079" s="835" t="e">
        <f>M852+#REF!</f>
        <v>#REF!</v>
      </c>
      <c r="N1079" s="837" t="e">
        <f t="shared" si="1958"/>
        <v>#REF!</v>
      </c>
      <c r="O1079" s="835"/>
      <c r="P1079" s="838"/>
      <c r="Q1079" s="835"/>
      <c r="R1079" s="838"/>
      <c r="S1079" s="835" t="e">
        <f>S852+#REF!</f>
        <v>#REF!</v>
      </c>
      <c r="T1079" s="838"/>
      <c r="U1079" s="835" t="e">
        <f>U852+#REF!</f>
        <v>#REF!</v>
      </c>
      <c r="V1079" s="835"/>
      <c r="W1079" s="835"/>
      <c r="X1079" s="835"/>
      <c r="Y1079" s="835"/>
      <c r="Z1079" s="835"/>
      <c r="AA1079" s="835"/>
      <c r="AB1079" s="835"/>
      <c r="AC1079" s="835"/>
      <c r="AD1079" s="838"/>
      <c r="AE1079" s="846" t="e">
        <f>AE852+#REF!</f>
        <v>#REF!</v>
      </c>
      <c r="AF1079" s="827" t="e">
        <f t="shared" si="1951"/>
        <v>#REF!</v>
      </c>
      <c r="AG1079" s="846" t="e">
        <f>AG852+#REF!</f>
        <v>#REF!</v>
      </c>
      <c r="AH1079" s="827" t="e">
        <f t="shared" si="1952"/>
        <v>#REF!</v>
      </c>
      <c r="AI1079" s="846"/>
      <c r="AJ1079" s="846"/>
      <c r="AK1079" s="835"/>
      <c r="AL1079" s="838"/>
      <c r="AM1079" s="835" t="e">
        <f>AM852+#REF!</f>
        <v>#REF!</v>
      </c>
      <c r="AN1079" s="838"/>
      <c r="AO1079" s="835" t="e">
        <f>AO852+#REF!</f>
        <v>#REF!</v>
      </c>
      <c r="AP1079" s="835"/>
      <c r="AQ1079" s="838"/>
      <c r="AR1079" s="846" t="e">
        <f>AR852+#REF!</f>
        <v>#REF!</v>
      </c>
      <c r="AS1079" s="827" t="e">
        <f t="shared" si="1953"/>
        <v>#REF!</v>
      </c>
      <c r="AT1079" s="835" t="e">
        <f>AT852+#REF!</f>
        <v>#REF!</v>
      </c>
      <c r="AU1079" s="827" t="e">
        <f t="shared" si="1954"/>
        <v>#REF!</v>
      </c>
      <c r="AV1079" s="835"/>
      <c r="AW1079" s="827" t="e">
        <f t="shared" si="1955"/>
        <v>#DIV/0!</v>
      </c>
      <c r="AX1079" s="835"/>
      <c r="AY1079" s="827" t="e">
        <f t="shared" si="1956"/>
        <v>#DIV/0!</v>
      </c>
      <c r="AZ1079" s="835" t="e">
        <f>AZ852+#REF!</f>
        <v>#REF!</v>
      </c>
      <c r="BA1079" s="838"/>
      <c r="BB1079" s="835" t="e">
        <f>BB852+#REF!</f>
        <v>#REF!</v>
      </c>
      <c r="BC1079" s="835"/>
      <c r="BD1079" s="835"/>
      <c r="BE1079" s="835" t="e">
        <f>BE852+#REF!</f>
        <v>#REF!</v>
      </c>
      <c r="BF1079" s="835" t="e">
        <f>BF852+#REF!</f>
        <v>#REF!</v>
      </c>
      <c r="BG1079" s="835"/>
      <c r="BH1079" s="835" t="e">
        <f>BH852+#REF!</f>
        <v>#REF!</v>
      </c>
      <c r="BI1079" s="835" t="e">
        <f>BI852+#REF!</f>
        <v>#REF!</v>
      </c>
      <c r="BJ1079" s="835"/>
      <c r="BK1079" s="835"/>
      <c r="BL1079" s="835"/>
      <c r="BM1079" s="835"/>
      <c r="BN1079" s="835"/>
      <c r="BO1079" s="835"/>
      <c r="BP1079" s="835"/>
      <c r="BQ1079" s="835"/>
      <c r="BR1079" s="835"/>
      <c r="BS1079" s="835"/>
      <c r="BT1079" s="835"/>
      <c r="BU1079" s="835" t="e">
        <f>BU852+#REF!</f>
        <v>#REF!</v>
      </c>
      <c r="BV1079" s="846" t="e">
        <f>BV852+#REF!</f>
        <v>#REF!</v>
      </c>
      <c r="BW1079" s="846"/>
      <c r="BX1079" s="846"/>
      <c r="BY1079" s="846" t="e">
        <f>BY852+#REF!</f>
        <v>#REF!</v>
      </c>
      <c r="BZ1079" s="846" t="e">
        <f>BZ852+#REF!</f>
        <v>#REF!</v>
      </c>
      <c r="CA1079" s="847"/>
      <c r="CB1079" s="847"/>
      <c r="CC1079" s="847"/>
      <c r="CD1079" s="847"/>
      <c r="CE1079" s="827" t="e">
        <f t="shared" si="1884"/>
        <v>#REF!</v>
      </c>
    </row>
    <row r="1080" spans="2:83" s="30" customFormat="1" ht="29.25" hidden="1" customHeight="1" x14ac:dyDescent="0.2">
      <c r="B1080" s="962" t="s">
        <v>167</v>
      </c>
      <c r="C1080" s="962"/>
      <c r="D1080" s="846">
        <f>E1080+H1080+I1080</f>
        <v>0</v>
      </c>
      <c r="E1080" s="835">
        <v>0</v>
      </c>
      <c r="F1080" s="835"/>
      <c r="G1080" s="846"/>
      <c r="H1080" s="846">
        <v>0</v>
      </c>
      <c r="I1080" s="846">
        <v>0</v>
      </c>
      <c r="J1080" s="846">
        <f>K1080+M1080+Q1080</f>
        <v>0</v>
      </c>
      <c r="K1080" s="846">
        <f>M1080+S1080+U1080</f>
        <v>0</v>
      </c>
      <c r="L1080" s="827" t="e">
        <f t="shared" si="1950"/>
        <v>#DIV/0!</v>
      </c>
      <c r="M1080" s="835">
        <v>0</v>
      </c>
      <c r="N1080" s="837" t="e">
        <f t="shared" si="1958"/>
        <v>#DIV/0!</v>
      </c>
      <c r="O1080" s="835"/>
      <c r="P1080" s="838"/>
      <c r="Q1080" s="835"/>
      <c r="R1080" s="838"/>
      <c r="S1080" s="835">
        <v>0</v>
      </c>
      <c r="T1080" s="838"/>
      <c r="U1080" s="835">
        <v>0</v>
      </c>
      <c r="V1080" s="835"/>
      <c r="W1080" s="835"/>
      <c r="X1080" s="835"/>
      <c r="Y1080" s="835"/>
      <c r="Z1080" s="835"/>
      <c r="AA1080" s="835"/>
      <c r="AB1080" s="835"/>
      <c r="AC1080" s="835"/>
      <c r="AD1080" s="838"/>
      <c r="AE1080" s="846">
        <f>AG1080+AM1080+AO1080</f>
        <v>0</v>
      </c>
      <c r="AF1080" s="827" t="e">
        <f t="shared" si="1951"/>
        <v>#DIV/0!</v>
      </c>
      <c r="AG1080" s="846">
        <v>0</v>
      </c>
      <c r="AH1080" s="827" t="e">
        <f t="shared" si="1952"/>
        <v>#DIV/0!</v>
      </c>
      <c r="AI1080" s="846"/>
      <c r="AJ1080" s="846"/>
      <c r="AK1080" s="835"/>
      <c r="AL1080" s="838"/>
      <c r="AM1080" s="835">
        <v>0</v>
      </c>
      <c r="AN1080" s="838"/>
      <c r="AO1080" s="835">
        <v>0</v>
      </c>
      <c r="AP1080" s="835"/>
      <c r="AQ1080" s="838"/>
      <c r="AR1080" s="846">
        <f>AT1080+AZ1080+BB1080</f>
        <v>0</v>
      </c>
      <c r="AS1080" s="827" t="e">
        <f t="shared" si="1953"/>
        <v>#DIV/0!</v>
      </c>
      <c r="AT1080" s="835">
        <v>0</v>
      </c>
      <c r="AU1080" s="827" t="e">
        <f t="shared" si="1954"/>
        <v>#DIV/0!</v>
      </c>
      <c r="AV1080" s="835"/>
      <c r="AW1080" s="827" t="e">
        <f t="shared" si="1955"/>
        <v>#DIV/0!</v>
      </c>
      <c r="AX1080" s="835"/>
      <c r="AY1080" s="827" t="e">
        <f t="shared" si="1956"/>
        <v>#DIV/0!</v>
      </c>
      <c r="AZ1080" s="835">
        <v>0</v>
      </c>
      <c r="BA1080" s="838"/>
      <c r="BB1080" s="835">
        <v>0</v>
      </c>
      <c r="BC1080" s="835"/>
      <c r="BD1080" s="835"/>
      <c r="BE1080" s="835">
        <f>BF1080+BH1080+BI1080</f>
        <v>0</v>
      </c>
      <c r="BF1080" s="835">
        <v>0</v>
      </c>
      <c r="BG1080" s="835"/>
      <c r="BH1080" s="835">
        <v>0</v>
      </c>
      <c r="BI1080" s="835">
        <v>0</v>
      </c>
      <c r="BJ1080" s="835"/>
      <c r="BK1080" s="835"/>
      <c r="BL1080" s="835"/>
      <c r="BM1080" s="835"/>
      <c r="BN1080" s="835"/>
      <c r="BO1080" s="835"/>
      <c r="BP1080" s="835"/>
      <c r="BQ1080" s="835"/>
      <c r="BR1080" s="835"/>
      <c r="BS1080" s="835"/>
      <c r="BT1080" s="835"/>
      <c r="BU1080" s="835">
        <f>BV1080+BY1080+BZ1080</f>
        <v>0</v>
      </c>
      <c r="BV1080" s="846">
        <v>0</v>
      </c>
      <c r="BW1080" s="846"/>
      <c r="BX1080" s="846"/>
      <c r="BY1080" s="846">
        <v>0</v>
      </c>
      <c r="BZ1080" s="846">
        <v>0</v>
      </c>
      <c r="CA1080" s="847"/>
      <c r="CB1080" s="847"/>
      <c r="CC1080" s="847"/>
      <c r="CD1080" s="847"/>
      <c r="CE1080" s="827" t="e">
        <f t="shared" si="1884"/>
        <v>#DIV/0!</v>
      </c>
    </row>
    <row r="1081" spans="2:83" s="30" customFormat="1" ht="21" hidden="1" customHeight="1" x14ac:dyDescent="0.2">
      <c r="B1081" s="962" t="s">
        <v>168</v>
      </c>
      <c r="C1081" s="962"/>
      <c r="D1081" s="846" t="e">
        <f>E1081+I1081</f>
        <v>#REF!</v>
      </c>
      <c r="E1081" s="835" t="e">
        <f>E852+#REF!</f>
        <v>#REF!</v>
      </c>
      <c r="F1081" s="835"/>
      <c r="G1081" s="846"/>
      <c r="H1081" s="846" t="e">
        <f>H852+#REF!</f>
        <v>#REF!</v>
      </c>
      <c r="I1081" s="846" t="e">
        <f>I852+#REF!</f>
        <v>#REF!</v>
      </c>
      <c r="J1081" s="846" t="e">
        <f>K1081+Q1081</f>
        <v>#REF!</v>
      </c>
      <c r="K1081" s="846" t="e">
        <f>M1081+U1081</f>
        <v>#REF!</v>
      </c>
      <c r="L1081" s="827" t="e">
        <f t="shared" si="1950"/>
        <v>#REF!</v>
      </c>
      <c r="M1081" s="835" t="e">
        <f>M852+#REF!</f>
        <v>#REF!</v>
      </c>
      <c r="N1081" s="837" t="e">
        <f t="shared" si="1958"/>
        <v>#REF!</v>
      </c>
      <c r="O1081" s="835"/>
      <c r="P1081" s="838"/>
      <c r="Q1081" s="835"/>
      <c r="R1081" s="838"/>
      <c r="S1081" s="835" t="e">
        <f>S852+#REF!</f>
        <v>#REF!</v>
      </c>
      <c r="T1081" s="838"/>
      <c r="U1081" s="835" t="e">
        <f>U852+#REF!</f>
        <v>#REF!</v>
      </c>
      <c r="V1081" s="835"/>
      <c r="W1081" s="835"/>
      <c r="X1081" s="835"/>
      <c r="Y1081" s="835"/>
      <c r="Z1081" s="835"/>
      <c r="AA1081" s="835"/>
      <c r="AB1081" s="835"/>
      <c r="AC1081" s="835"/>
      <c r="AD1081" s="838"/>
      <c r="AE1081" s="846" t="e">
        <f>AG1081+AO1081</f>
        <v>#REF!</v>
      </c>
      <c r="AF1081" s="827" t="e">
        <f t="shared" si="1951"/>
        <v>#REF!</v>
      </c>
      <c r="AG1081" s="846" t="e">
        <f>AG852+#REF!</f>
        <v>#REF!</v>
      </c>
      <c r="AH1081" s="827" t="e">
        <f t="shared" si="1952"/>
        <v>#REF!</v>
      </c>
      <c r="AI1081" s="846"/>
      <c r="AJ1081" s="846"/>
      <c r="AK1081" s="835"/>
      <c r="AL1081" s="838"/>
      <c r="AM1081" s="835" t="e">
        <f>AM852+#REF!</f>
        <v>#REF!</v>
      </c>
      <c r="AN1081" s="838"/>
      <c r="AO1081" s="835" t="e">
        <f>AO852+#REF!</f>
        <v>#REF!</v>
      </c>
      <c r="AP1081" s="835"/>
      <c r="AQ1081" s="838"/>
      <c r="AR1081" s="846" t="e">
        <f>AT1081+BB1081</f>
        <v>#REF!</v>
      </c>
      <c r="AS1081" s="827" t="e">
        <f t="shared" si="1953"/>
        <v>#REF!</v>
      </c>
      <c r="AT1081" s="835" t="e">
        <f>AT852+#REF!</f>
        <v>#REF!</v>
      </c>
      <c r="AU1081" s="827" t="e">
        <f t="shared" si="1954"/>
        <v>#REF!</v>
      </c>
      <c r="AV1081" s="835"/>
      <c r="AW1081" s="827" t="e">
        <f t="shared" si="1955"/>
        <v>#DIV/0!</v>
      </c>
      <c r="AX1081" s="835"/>
      <c r="AY1081" s="827" t="e">
        <f t="shared" si="1956"/>
        <v>#DIV/0!</v>
      </c>
      <c r="AZ1081" s="835" t="e">
        <f>AZ852+#REF!</f>
        <v>#REF!</v>
      </c>
      <c r="BA1081" s="838"/>
      <c r="BB1081" s="835" t="e">
        <f>BB852+#REF!</f>
        <v>#REF!</v>
      </c>
      <c r="BC1081" s="835"/>
      <c r="BD1081" s="835"/>
      <c r="BE1081" s="835" t="e">
        <f>BF1081+BI1081</f>
        <v>#REF!</v>
      </c>
      <c r="BF1081" s="835" t="e">
        <f>BF852+#REF!</f>
        <v>#REF!</v>
      </c>
      <c r="BG1081" s="835"/>
      <c r="BH1081" s="835" t="e">
        <f>BH852+#REF!</f>
        <v>#REF!</v>
      </c>
      <c r="BI1081" s="835" t="e">
        <f>BI852+#REF!</f>
        <v>#REF!</v>
      </c>
      <c r="BJ1081" s="835"/>
      <c r="BK1081" s="835"/>
      <c r="BL1081" s="835"/>
      <c r="BM1081" s="835"/>
      <c r="BN1081" s="835"/>
      <c r="BO1081" s="835"/>
      <c r="BP1081" s="835"/>
      <c r="BQ1081" s="835"/>
      <c r="BR1081" s="835"/>
      <c r="BS1081" s="835"/>
      <c r="BT1081" s="835"/>
      <c r="BU1081" s="835" t="e">
        <f>BV1081+BZ1081</f>
        <v>#REF!</v>
      </c>
      <c r="BV1081" s="846" t="e">
        <f>BV852+#REF!</f>
        <v>#REF!</v>
      </c>
      <c r="BW1081" s="846"/>
      <c r="BX1081" s="846"/>
      <c r="BY1081" s="846" t="e">
        <f>BY852+#REF!</f>
        <v>#REF!</v>
      </c>
      <c r="BZ1081" s="846" t="e">
        <f>BZ852+#REF!</f>
        <v>#REF!</v>
      </c>
      <c r="CA1081" s="847"/>
      <c r="CB1081" s="847"/>
      <c r="CC1081" s="847"/>
      <c r="CD1081" s="847"/>
      <c r="CE1081" s="827" t="e">
        <f t="shared" si="1884"/>
        <v>#REF!</v>
      </c>
    </row>
    <row r="1082" spans="2:83" s="30" customFormat="1" ht="41.25" hidden="1" customHeight="1" x14ac:dyDescent="0.2">
      <c r="B1082" s="962" t="s">
        <v>169</v>
      </c>
      <c r="C1082" s="962"/>
      <c r="D1082" s="846">
        <f>D858+D862</f>
        <v>1410570.4267899999</v>
      </c>
      <c r="E1082" s="835">
        <f>E858</f>
        <v>0</v>
      </c>
      <c r="F1082" s="835"/>
      <c r="G1082" s="846"/>
      <c r="H1082" s="846">
        <f>H858</f>
        <v>0</v>
      </c>
      <c r="I1082" s="846">
        <f>I858+I862</f>
        <v>1410570.4267899999</v>
      </c>
      <c r="J1082" s="846">
        <f>J858+J862</f>
        <v>-1367920.82773</v>
      </c>
      <c r="K1082" s="846">
        <f>K858+K862</f>
        <v>42649.59906</v>
      </c>
      <c r="L1082" s="827">
        <f t="shared" si="1950"/>
        <v>3.0235710496963015E-2</v>
      </c>
      <c r="M1082" s="835">
        <f>M858</f>
        <v>0</v>
      </c>
      <c r="N1082" s="837" t="e">
        <f t="shared" si="1958"/>
        <v>#DIV/0!</v>
      </c>
      <c r="O1082" s="835"/>
      <c r="P1082" s="838"/>
      <c r="Q1082" s="835"/>
      <c r="R1082" s="838"/>
      <c r="S1082" s="835">
        <f>S858</f>
        <v>0</v>
      </c>
      <c r="T1082" s="838"/>
      <c r="U1082" s="835">
        <f>U858+U862</f>
        <v>42649.59906</v>
      </c>
      <c r="V1082" s="835"/>
      <c r="W1082" s="835"/>
      <c r="X1082" s="835"/>
      <c r="Y1082" s="835"/>
      <c r="Z1082" s="835"/>
      <c r="AA1082" s="835"/>
      <c r="AB1082" s="835"/>
      <c r="AC1082" s="835"/>
      <c r="AD1082" s="838"/>
      <c r="AE1082" s="846">
        <f>AE858+AE862</f>
        <v>42649.59906</v>
      </c>
      <c r="AF1082" s="827">
        <f t="shared" si="1951"/>
        <v>3.0235710496963015E-2</v>
      </c>
      <c r="AG1082" s="846">
        <f>AG858</f>
        <v>0</v>
      </c>
      <c r="AH1082" s="827" t="e">
        <f t="shared" si="1952"/>
        <v>#DIV/0!</v>
      </c>
      <c r="AI1082" s="846"/>
      <c r="AJ1082" s="846"/>
      <c r="AK1082" s="835"/>
      <c r="AL1082" s="838"/>
      <c r="AM1082" s="835">
        <f>AM858</f>
        <v>0</v>
      </c>
      <c r="AN1082" s="838"/>
      <c r="AO1082" s="835">
        <f>AO858+AO862</f>
        <v>42649.59906</v>
      </c>
      <c r="AP1082" s="835"/>
      <c r="AQ1082" s="838"/>
      <c r="AR1082" s="846">
        <f>AR858+AR862</f>
        <v>1406349.21184</v>
      </c>
      <c r="AS1082" s="827">
        <f t="shared" si="1953"/>
        <v>0.99700744119554097</v>
      </c>
      <c r="AT1082" s="835">
        <f>AT858</f>
        <v>0</v>
      </c>
      <c r="AU1082" s="827" t="e">
        <f t="shared" si="1954"/>
        <v>#DIV/0!</v>
      </c>
      <c r="AV1082" s="835"/>
      <c r="AW1082" s="827" t="e">
        <f t="shared" si="1955"/>
        <v>#DIV/0!</v>
      </c>
      <c r="AX1082" s="835"/>
      <c r="AY1082" s="827" t="e">
        <f t="shared" si="1956"/>
        <v>#DIV/0!</v>
      </c>
      <c r="AZ1082" s="835">
        <f>AZ858</f>
        <v>0</v>
      </c>
      <c r="BA1082" s="838"/>
      <c r="BB1082" s="835">
        <f>BB858+BB862</f>
        <v>1406349.21184</v>
      </c>
      <c r="BC1082" s="835"/>
      <c r="BD1082" s="835"/>
      <c r="BE1082" s="835">
        <f>BE858+BE862</f>
        <v>0</v>
      </c>
      <c r="BF1082" s="835">
        <f>BF858</f>
        <v>0</v>
      </c>
      <c r="BG1082" s="835"/>
      <c r="BH1082" s="835">
        <f>BH858</f>
        <v>0</v>
      </c>
      <c r="BI1082" s="835">
        <f>BI858+BI862</f>
        <v>0</v>
      </c>
      <c r="BJ1082" s="835"/>
      <c r="BK1082" s="835"/>
      <c r="BL1082" s="835"/>
      <c r="BM1082" s="835"/>
      <c r="BN1082" s="835"/>
      <c r="BO1082" s="835"/>
      <c r="BP1082" s="835"/>
      <c r="BQ1082" s="835"/>
      <c r="BR1082" s="835"/>
      <c r="BS1082" s="835"/>
      <c r="BT1082" s="835"/>
      <c r="BU1082" s="835">
        <f>BU858+BU862</f>
        <v>1033834.4051</v>
      </c>
      <c r="BV1082" s="846">
        <f>BV858</f>
        <v>0</v>
      </c>
      <c r="BW1082" s="846"/>
      <c r="BX1082" s="846"/>
      <c r="BY1082" s="846">
        <f>BY858</f>
        <v>0</v>
      </c>
      <c r="BZ1082" s="846">
        <f>BZ858+BZ862</f>
        <v>1103902.4051000001</v>
      </c>
      <c r="CA1082" s="847"/>
      <c r="CB1082" s="847"/>
      <c r="CC1082" s="847"/>
      <c r="CD1082" s="847"/>
      <c r="CE1082" s="827">
        <f t="shared" si="1884"/>
        <v>0.99700744119554097</v>
      </c>
    </row>
    <row r="1083" spans="2:83" s="6" customFormat="1" ht="9.75" hidden="1" customHeight="1" x14ac:dyDescent="0.25">
      <c r="B1083" s="851"/>
      <c r="C1083" s="852"/>
      <c r="D1083" s="853"/>
      <c r="E1083" s="835"/>
      <c r="F1083" s="835"/>
      <c r="G1083" s="853"/>
      <c r="H1083" s="853"/>
      <c r="I1083" s="853"/>
      <c r="J1083" s="853"/>
      <c r="K1083" s="853"/>
      <c r="L1083" s="827" t="e">
        <f t="shared" si="1950"/>
        <v>#DIV/0!</v>
      </c>
      <c r="M1083" s="835"/>
      <c r="N1083" s="837" t="e">
        <f t="shared" si="1958"/>
        <v>#DIV/0!</v>
      </c>
      <c r="O1083" s="835"/>
      <c r="P1083" s="838"/>
      <c r="Q1083" s="835"/>
      <c r="R1083" s="838"/>
      <c r="S1083" s="835"/>
      <c r="T1083" s="838"/>
      <c r="U1083" s="835"/>
      <c r="V1083" s="835"/>
      <c r="W1083" s="835"/>
      <c r="X1083" s="835"/>
      <c r="Y1083" s="835"/>
      <c r="Z1083" s="835"/>
      <c r="AA1083" s="835"/>
      <c r="AB1083" s="835"/>
      <c r="AC1083" s="835"/>
      <c r="AD1083" s="838"/>
      <c r="AE1083" s="853"/>
      <c r="AF1083" s="827" t="e">
        <f t="shared" si="1951"/>
        <v>#DIV/0!</v>
      </c>
      <c r="AG1083" s="853"/>
      <c r="AH1083" s="827" t="e">
        <f t="shared" si="1952"/>
        <v>#DIV/0!</v>
      </c>
      <c r="AI1083" s="853"/>
      <c r="AJ1083" s="853"/>
      <c r="AK1083" s="835"/>
      <c r="AL1083" s="838"/>
      <c r="AM1083" s="835"/>
      <c r="AN1083" s="838"/>
      <c r="AO1083" s="835"/>
      <c r="AP1083" s="835"/>
      <c r="AQ1083" s="838"/>
      <c r="AR1083" s="853"/>
      <c r="AS1083" s="827" t="e">
        <f t="shared" si="1953"/>
        <v>#DIV/0!</v>
      </c>
      <c r="AT1083" s="835"/>
      <c r="AU1083" s="827" t="e">
        <f t="shared" si="1954"/>
        <v>#DIV/0!</v>
      </c>
      <c r="AV1083" s="835"/>
      <c r="AW1083" s="827" t="e">
        <f t="shared" si="1955"/>
        <v>#DIV/0!</v>
      </c>
      <c r="AX1083" s="835"/>
      <c r="AY1083" s="827" t="e">
        <f t="shared" si="1956"/>
        <v>#DIV/0!</v>
      </c>
      <c r="AZ1083" s="835"/>
      <c r="BA1083" s="838"/>
      <c r="BB1083" s="835"/>
      <c r="BC1083" s="835"/>
      <c r="BD1083" s="835"/>
      <c r="BE1083" s="835"/>
      <c r="BF1083" s="835"/>
      <c r="BG1083" s="835"/>
      <c r="BH1083" s="835"/>
      <c r="BI1083" s="835"/>
      <c r="BJ1083" s="835"/>
      <c r="BK1083" s="835"/>
      <c r="BL1083" s="835"/>
      <c r="BM1083" s="835"/>
      <c r="BN1083" s="835"/>
      <c r="BO1083" s="835"/>
      <c r="BP1083" s="835"/>
      <c r="BQ1083" s="835"/>
      <c r="BR1083" s="835"/>
      <c r="BS1083" s="835"/>
      <c r="BT1083" s="835"/>
      <c r="BU1083" s="835"/>
      <c r="BV1083" s="854"/>
      <c r="BW1083" s="854"/>
      <c r="BX1083" s="854"/>
      <c r="BY1083" s="854"/>
      <c r="BZ1083" s="854"/>
      <c r="CA1083" s="855"/>
      <c r="CB1083" s="855"/>
      <c r="CC1083" s="855"/>
      <c r="CD1083" s="855"/>
      <c r="CE1083" s="827" t="e">
        <f t="shared" si="1884"/>
        <v>#DIV/0!</v>
      </c>
    </row>
    <row r="1084" spans="2:83" s="6" customFormat="1" ht="30.75" hidden="1" customHeight="1" x14ac:dyDescent="0.25">
      <c r="B1084" s="851"/>
      <c r="C1084" s="852"/>
      <c r="D1084" s="853"/>
      <c r="E1084" s="835"/>
      <c r="F1084" s="835"/>
      <c r="G1084" s="853"/>
      <c r="H1084" s="853"/>
      <c r="I1084" s="853"/>
      <c r="J1084" s="853"/>
      <c r="K1084" s="853"/>
      <c r="L1084" s="827" t="e">
        <f t="shared" si="1950"/>
        <v>#DIV/0!</v>
      </c>
      <c r="M1084" s="835"/>
      <c r="N1084" s="837" t="e">
        <f t="shared" si="1958"/>
        <v>#DIV/0!</v>
      </c>
      <c r="O1084" s="835"/>
      <c r="P1084" s="838"/>
      <c r="Q1084" s="835"/>
      <c r="R1084" s="838"/>
      <c r="S1084" s="835"/>
      <c r="T1084" s="838"/>
      <c r="U1084" s="835"/>
      <c r="V1084" s="835"/>
      <c r="W1084" s="835"/>
      <c r="X1084" s="835"/>
      <c r="Y1084" s="835"/>
      <c r="Z1084" s="835"/>
      <c r="AA1084" s="835"/>
      <c r="AB1084" s="835"/>
      <c r="AC1084" s="835"/>
      <c r="AD1084" s="838"/>
      <c r="AE1084" s="853"/>
      <c r="AF1084" s="827" t="e">
        <f t="shared" si="1951"/>
        <v>#DIV/0!</v>
      </c>
      <c r="AG1084" s="853"/>
      <c r="AH1084" s="827" t="e">
        <f t="shared" si="1952"/>
        <v>#DIV/0!</v>
      </c>
      <c r="AI1084" s="853"/>
      <c r="AJ1084" s="853"/>
      <c r="AK1084" s="835"/>
      <c r="AL1084" s="838"/>
      <c r="AM1084" s="835"/>
      <c r="AN1084" s="838"/>
      <c r="AO1084" s="835"/>
      <c r="AP1084" s="835"/>
      <c r="AQ1084" s="838"/>
      <c r="AR1084" s="853"/>
      <c r="AS1084" s="827" t="e">
        <f t="shared" si="1953"/>
        <v>#DIV/0!</v>
      </c>
      <c r="AT1084" s="835"/>
      <c r="AU1084" s="827" t="e">
        <f t="shared" si="1954"/>
        <v>#DIV/0!</v>
      </c>
      <c r="AV1084" s="835"/>
      <c r="AW1084" s="827" t="e">
        <f t="shared" si="1955"/>
        <v>#DIV/0!</v>
      </c>
      <c r="AX1084" s="835"/>
      <c r="AY1084" s="827" t="e">
        <f t="shared" si="1956"/>
        <v>#DIV/0!</v>
      </c>
      <c r="AZ1084" s="835"/>
      <c r="BA1084" s="838"/>
      <c r="BB1084" s="835"/>
      <c r="BC1084" s="835"/>
      <c r="BD1084" s="835"/>
      <c r="BE1084" s="835"/>
      <c r="BF1084" s="835"/>
      <c r="BG1084" s="835"/>
      <c r="BH1084" s="835"/>
      <c r="BI1084" s="835"/>
      <c r="BJ1084" s="835"/>
      <c r="BK1084" s="835"/>
      <c r="BL1084" s="835"/>
      <c r="BM1084" s="835"/>
      <c r="BN1084" s="835"/>
      <c r="BO1084" s="835"/>
      <c r="BP1084" s="835"/>
      <c r="BQ1084" s="835"/>
      <c r="BR1084" s="835"/>
      <c r="BS1084" s="835"/>
      <c r="BT1084" s="835"/>
      <c r="BU1084" s="835"/>
      <c r="BV1084" s="854"/>
      <c r="BW1084" s="854"/>
      <c r="BX1084" s="854"/>
      <c r="BY1084" s="854"/>
      <c r="BZ1084" s="854"/>
      <c r="CA1084" s="855"/>
      <c r="CB1084" s="855"/>
      <c r="CC1084" s="855"/>
      <c r="CD1084" s="855"/>
      <c r="CE1084" s="827" t="e">
        <f t="shared" si="1884"/>
        <v>#DIV/0!</v>
      </c>
    </row>
    <row r="1085" spans="2:83" s="260" customFormat="1" ht="111" hidden="1" customHeight="1" x14ac:dyDescent="0.25">
      <c r="B1085" s="856" t="s">
        <v>34</v>
      </c>
      <c r="C1085" s="857" t="s">
        <v>261</v>
      </c>
      <c r="D1085" s="858" t="e">
        <f>E1085</f>
        <v>#REF!</v>
      </c>
      <c r="E1085" s="835" t="e">
        <f>#REF!</f>
        <v>#REF!</v>
      </c>
      <c r="F1085" s="835"/>
      <c r="G1085" s="858"/>
      <c r="H1085" s="859"/>
      <c r="I1085" s="859"/>
      <c r="J1085" s="858" t="e">
        <f>K1085</f>
        <v>#REF!</v>
      </c>
      <c r="K1085" s="859" t="e">
        <f>M1085</f>
        <v>#REF!</v>
      </c>
      <c r="L1085" s="827" t="e">
        <f t="shared" si="1950"/>
        <v>#REF!</v>
      </c>
      <c r="M1085" s="835" t="e">
        <f>#REF!</f>
        <v>#REF!</v>
      </c>
      <c r="N1085" s="837" t="e">
        <f t="shared" si="1958"/>
        <v>#REF!</v>
      </c>
      <c r="O1085" s="835"/>
      <c r="P1085" s="838"/>
      <c r="Q1085" s="835"/>
      <c r="R1085" s="838"/>
      <c r="S1085" s="835"/>
      <c r="T1085" s="838"/>
      <c r="U1085" s="835"/>
      <c r="V1085" s="835"/>
      <c r="W1085" s="835"/>
      <c r="X1085" s="835"/>
      <c r="Y1085" s="835"/>
      <c r="Z1085" s="835"/>
      <c r="AA1085" s="835"/>
      <c r="AB1085" s="835"/>
      <c r="AC1085" s="835"/>
      <c r="AD1085" s="838"/>
      <c r="AE1085" s="859" t="e">
        <f>AG1085</f>
        <v>#REF!</v>
      </c>
      <c r="AF1085" s="827" t="e">
        <f t="shared" si="1951"/>
        <v>#REF!</v>
      </c>
      <c r="AG1085" s="858" t="e">
        <f>M1085</f>
        <v>#REF!</v>
      </c>
      <c r="AH1085" s="827" t="e">
        <f t="shared" si="1952"/>
        <v>#REF!</v>
      </c>
      <c r="AI1085" s="858"/>
      <c r="AJ1085" s="838"/>
      <c r="AK1085" s="835"/>
      <c r="AL1085" s="838"/>
      <c r="AM1085" s="835"/>
      <c r="AN1085" s="838"/>
      <c r="AO1085" s="835"/>
      <c r="AP1085" s="835"/>
      <c r="AQ1085" s="838"/>
      <c r="AR1085" s="859" t="e">
        <f>AT1085</f>
        <v>#REF!</v>
      </c>
      <c r="AS1085" s="827" t="e">
        <f t="shared" si="1953"/>
        <v>#REF!</v>
      </c>
      <c r="AT1085" s="835" t="e">
        <f>#REF!</f>
        <v>#REF!</v>
      </c>
      <c r="AU1085" s="827" t="e">
        <f t="shared" si="1954"/>
        <v>#REF!</v>
      </c>
      <c r="AV1085" s="835"/>
      <c r="AW1085" s="827" t="e">
        <f t="shared" si="1955"/>
        <v>#DIV/0!</v>
      </c>
      <c r="AX1085" s="835"/>
      <c r="AY1085" s="827" t="e">
        <f t="shared" si="1956"/>
        <v>#DIV/0!</v>
      </c>
      <c r="AZ1085" s="835"/>
      <c r="BA1085" s="838"/>
      <c r="BB1085" s="835"/>
      <c r="BC1085" s="835"/>
      <c r="BD1085" s="835"/>
      <c r="BE1085" s="835">
        <f>BF1085</f>
        <v>0</v>
      </c>
      <c r="BF1085" s="835">
        <f>X1085</f>
        <v>0</v>
      </c>
      <c r="BG1085" s="835"/>
      <c r="BH1085" s="835"/>
      <c r="BI1085" s="835"/>
      <c r="BJ1085" s="835"/>
      <c r="BK1085" s="835"/>
      <c r="BL1085" s="835"/>
      <c r="BM1085" s="835"/>
      <c r="BN1085" s="835"/>
      <c r="BO1085" s="835"/>
      <c r="BP1085" s="835"/>
      <c r="BQ1085" s="835"/>
      <c r="BR1085" s="835"/>
      <c r="BS1085" s="835"/>
      <c r="BT1085" s="835"/>
      <c r="BU1085" s="835">
        <f>BV1085</f>
        <v>0</v>
      </c>
      <c r="BV1085" s="860">
        <f>BH1085</f>
        <v>0</v>
      </c>
      <c r="BW1085" s="860"/>
      <c r="BX1085" s="860"/>
      <c r="BY1085" s="861"/>
      <c r="BZ1085" s="861"/>
      <c r="CA1085" s="862"/>
      <c r="CB1085" s="862"/>
      <c r="CC1085" s="862"/>
      <c r="CD1085" s="862"/>
      <c r="CE1085" s="827" t="e">
        <f t="shared" si="1884"/>
        <v>#DIV/0!</v>
      </c>
    </row>
    <row r="1086" spans="2:83" s="404" customFormat="1" ht="109.5" customHeight="1" x14ac:dyDescent="0.25">
      <c r="B1086" s="833" t="s">
        <v>63</v>
      </c>
      <c r="C1086" s="834" t="s">
        <v>474</v>
      </c>
      <c r="D1086" s="835">
        <f>E1086</f>
        <v>413001</v>
      </c>
      <c r="E1086" s="835">
        <f>SUM(E1087:E1089)</f>
        <v>413001</v>
      </c>
      <c r="F1086" s="835"/>
      <c r="G1086" s="835"/>
      <c r="H1086" s="836"/>
      <c r="I1086" s="836"/>
      <c r="J1086" s="835">
        <f>J1087</f>
        <v>-169000</v>
      </c>
      <c r="K1086" s="835">
        <f>M1086+O1086</f>
        <v>190272.49405000001</v>
      </c>
      <c r="L1086" s="827">
        <f t="shared" si="1950"/>
        <v>0.46070710252517549</v>
      </c>
      <c r="M1086" s="835">
        <f>SUM(M1087:M1088)</f>
        <v>190272.49405000001</v>
      </c>
      <c r="N1086" s="837">
        <f t="shared" si="1958"/>
        <v>0.46070710252517549</v>
      </c>
      <c r="O1086" s="835">
        <f>O1087+O1089</f>
        <v>0</v>
      </c>
      <c r="P1086" s="838"/>
      <c r="Q1086" s="835"/>
      <c r="R1086" s="838"/>
      <c r="S1086" s="835"/>
      <c r="T1086" s="838"/>
      <c r="U1086" s="835"/>
      <c r="V1086" s="835"/>
      <c r="W1086" s="835"/>
      <c r="X1086" s="835"/>
      <c r="Y1086" s="835"/>
      <c r="Z1086" s="835"/>
      <c r="AA1086" s="835"/>
      <c r="AB1086" s="835"/>
      <c r="AC1086" s="835"/>
      <c r="AD1086" s="838"/>
      <c r="AE1086" s="835">
        <f>AG1086</f>
        <v>136401.35774000001</v>
      </c>
      <c r="AF1086" s="827">
        <f t="shared" si="1951"/>
        <v>0.33026883164931808</v>
      </c>
      <c r="AG1086" s="835">
        <f>AG1087+AG1088</f>
        <v>136401.35774000001</v>
      </c>
      <c r="AH1086" s="827">
        <f t="shared" si="1952"/>
        <v>0.33026883164931808</v>
      </c>
      <c r="AI1086" s="835"/>
      <c r="AJ1086" s="838"/>
      <c r="AK1086" s="835"/>
      <c r="AL1086" s="838"/>
      <c r="AM1086" s="835"/>
      <c r="AN1086" s="838"/>
      <c r="AO1086" s="835"/>
      <c r="AP1086" s="835">
        <f>AP1087+AP1089</f>
        <v>200000</v>
      </c>
      <c r="AQ1086" s="838"/>
      <c r="AR1086" s="835">
        <f>AT1086+AV1086</f>
        <v>413001</v>
      </c>
      <c r="AS1086" s="827">
        <f t="shared" si="1953"/>
        <v>1</v>
      </c>
      <c r="AT1086" s="835">
        <f>AT1087+AT1088</f>
        <v>413001</v>
      </c>
      <c r="AU1086" s="827">
        <f t="shared" si="1954"/>
        <v>1</v>
      </c>
      <c r="AV1086" s="835">
        <f>AV1087+AV1089</f>
        <v>0</v>
      </c>
      <c r="AW1086" s="827">
        <v>0</v>
      </c>
      <c r="AX1086" s="835"/>
      <c r="AY1086" s="827">
        <v>0</v>
      </c>
      <c r="AZ1086" s="835"/>
      <c r="BA1086" s="838"/>
      <c r="BB1086" s="835"/>
      <c r="BC1086" s="835"/>
      <c r="BD1086" s="835"/>
      <c r="BE1086" s="835">
        <v>0</v>
      </c>
      <c r="BF1086" s="835">
        <v>0</v>
      </c>
      <c r="BG1086" s="835"/>
      <c r="BH1086" s="835"/>
      <c r="BI1086" s="835"/>
      <c r="BJ1086" s="835"/>
      <c r="BK1086" s="835"/>
      <c r="BL1086" s="835"/>
      <c r="BM1086" s="835"/>
      <c r="BN1086" s="835">
        <v>0</v>
      </c>
      <c r="BO1086" s="835">
        <v>0</v>
      </c>
      <c r="BP1086" s="835"/>
      <c r="BQ1086" s="835"/>
      <c r="BR1086" s="835"/>
      <c r="BS1086" s="835"/>
      <c r="BT1086" s="835">
        <f>BT1087+BT1089</f>
        <v>200000</v>
      </c>
      <c r="BU1086" s="835">
        <f>BV1086+BW1086</f>
        <v>200000</v>
      </c>
      <c r="BV1086" s="835">
        <f>BV1087+BV1089</f>
        <v>200000</v>
      </c>
      <c r="BW1086" s="835">
        <f>BW1087+BW1089</f>
        <v>0</v>
      </c>
      <c r="BX1086" s="835"/>
      <c r="BY1086" s="836"/>
      <c r="BZ1086" s="836"/>
      <c r="CA1086" s="839"/>
      <c r="CB1086" s="839"/>
      <c r="CC1086" s="839"/>
      <c r="CD1086" s="839"/>
      <c r="CE1086" s="827"/>
    </row>
    <row r="1087" spans="2:83" s="37" customFormat="1" ht="41.25" hidden="1" customHeight="1" x14ac:dyDescent="0.25">
      <c r="B1087" s="229"/>
      <c r="C1087" s="122" t="s">
        <v>547</v>
      </c>
      <c r="D1087" s="117">
        <f t="shared" ref="D1087:D1088" si="1959">E1087+F1087</f>
        <v>200000</v>
      </c>
      <c r="E1087" s="117">
        <v>200000</v>
      </c>
      <c r="F1087" s="117">
        <v>0</v>
      </c>
      <c r="G1087" s="117"/>
      <c r="H1087" s="35"/>
      <c r="I1087" s="35"/>
      <c r="J1087" s="117">
        <f>K1087-D1087</f>
        <v>-169000</v>
      </c>
      <c r="K1087" s="117">
        <f>M1087+O1087</f>
        <v>31000</v>
      </c>
      <c r="L1087" s="749">
        <f t="shared" si="1950"/>
        <v>0.155</v>
      </c>
      <c r="M1087" s="117">
        <v>31000</v>
      </c>
      <c r="N1087" s="822">
        <f t="shared" si="1958"/>
        <v>0.155</v>
      </c>
      <c r="O1087" s="172"/>
      <c r="P1087" s="172"/>
      <c r="Q1087" s="117"/>
      <c r="R1087" s="117"/>
      <c r="S1087" s="117"/>
      <c r="T1087" s="117"/>
      <c r="U1087" s="117"/>
      <c r="V1087" s="117"/>
      <c r="W1087" s="117"/>
      <c r="X1087" s="117"/>
      <c r="Y1087" s="117"/>
      <c r="Z1087" s="117"/>
      <c r="AA1087" s="117"/>
      <c r="AB1087" s="117"/>
      <c r="AC1087" s="117"/>
      <c r="AD1087" s="117"/>
      <c r="AE1087" s="117">
        <f>AG1087</f>
        <v>128316.61718</v>
      </c>
      <c r="AF1087" s="749">
        <f t="shared" si="1951"/>
        <v>0.64158308590000002</v>
      </c>
      <c r="AG1087" s="117">
        <f>'[8]1'!$T$319</f>
        <v>128316.61718</v>
      </c>
      <c r="AH1087" s="749">
        <f t="shared" si="1952"/>
        <v>0.64158308590000002</v>
      </c>
      <c r="AI1087" s="117"/>
      <c r="AJ1087" s="117"/>
      <c r="AK1087" s="117"/>
      <c r="AL1087" s="117"/>
      <c r="AM1087" s="117"/>
      <c r="AN1087" s="117"/>
      <c r="AO1087" s="117"/>
      <c r="AP1087" s="117">
        <f>AR1087</f>
        <v>200000</v>
      </c>
      <c r="AQ1087" s="117"/>
      <c r="AR1087" s="117">
        <f>AT1087+AV1087</f>
        <v>200000</v>
      </c>
      <c r="AS1087" s="749">
        <f t="shared" si="1953"/>
        <v>1</v>
      </c>
      <c r="AT1087" s="117">
        <f>D1087</f>
        <v>200000</v>
      </c>
      <c r="AU1087" s="749">
        <f t="shared" si="1954"/>
        <v>1</v>
      </c>
      <c r="AV1087" s="117"/>
      <c r="AW1087" s="749"/>
      <c r="AX1087" s="117"/>
      <c r="AY1087" s="749"/>
      <c r="AZ1087" s="117"/>
      <c r="BA1087" s="117"/>
      <c r="BB1087" s="117"/>
      <c r="BC1087" s="117"/>
      <c r="BD1087" s="117"/>
      <c r="BE1087" s="117"/>
      <c r="BF1087" s="117"/>
      <c r="BG1087" s="117"/>
      <c r="BH1087" s="117"/>
      <c r="BI1087" s="117"/>
      <c r="BJ1087" s="117"/>
      <c r="BK1087" s="117"/>
      <c r="BL1087" s="117"/>
      <c r="BM1087" s="117"/>
      <c r="BN1087" s="117"/>
      <c r="BO1087" s="117"/>
      <c r="BP1087" s="117"/>
      <c r="BQ1087" s="117"/>
      <c r="BR1087" s="117"/>
      <c r="BS1087" s="117"/>
      <c r="BT1087" s="117">
        <f>BU1087</f>
        <v>200000</v>
      </c>
      <c r="BU1087" s="117">
        <f>BV1087+BW1087</f>
        <v>200000</v>
      </c>
      <c r="BV1087" s="117">
        <f>AT1087</f>
        <v>200000</v>
      </c>
      <c r="BW1087" s="117">
        <f>AV1087</f>
        <v>0</v>
      </c>
      <c r="BX1087" s="117"/>
      <c r="BY1087" s="35"/>
      <c r="BZ1087" s="35"/>
      <c r="CE1087" s="749"/>
    </row>
    <row r="1088" spans="2:83" s="37" customFormat="1" ht="41.25" hidden="1" customHeight="1" x14ac:dyDescent="0.25">
      <c r="B1088" s="229"/>
      <c r="C1088" s="122" t="s">
        <v>548</v>
      </c>
      <c r="D1088" s="117">
        <f t="shared" si="1959"/>
        <v>213001</v>
      </c>
      <c r="E1088" s="117">
        <v>213001</v>
      </c>
      <c r="F1088" s="117"/>
      <c r="G1088" s="117"/>
      <c r="H1088" s="35"/>
      <c r="I1088" s="35"/>
      <c r="J1088" s="117"/>
      <c r="K1088" s="117">
        <f>M1088+O1088</f>
        <v>159272.49405000001</v>
      </c>
      <c r="L1088" s="749">
        <f t="shared" si="1950"/>
        <v>0.74775467744282897</v>
      </c>
      <c r="M1088" s="117">
        <v>159272.49405000001</v>
      </c>
      <c r="N1088" s="822">
        <f t="shared" si="1958"/>
        <v>0.74775467744282897</v>
      </c>
      <c r="O1088" s="172"/>
      <c r="P1088" s="172"/>
      <c r="Q1088" s="117"/>
      <c r="R1088" s="117"/>
      <c r="S1088" s="117"/>
      <c r="T1088" s="117"/>
      <c r="U1088" s="117"/>
      <c r="V1088" s="117"/>
      <c r="W1088" s="117"/>
      <c r="X1088" s="117"/>
      <c r="Y1088" s="117"/>
      <c r="Z1088" s="117"/>
      <c r="AA1088" s="117"/>
      <c r="AB1088" s="117"/>
      <c r="AC1088" s="117"/>
      <c r="AD1088" s="117"/>
      <c r="AE1088" s="117">
        <f>AG1088</f>
        <v>8084.7405600000002</v>
      </c>
      <c r="AF1088" s="749">
        <f t="shared" si="1951"/>
        <v>3.7956350251876755E-2</v>
      </c>
      <c r="AG1088" s="117">
        <f>'[8]1'!$T$320</f>
        <v>8084.7405600000002</v>
      </c>
      <c r="AH1088" s="749">
        <f t="shared" si="1952"/>
        <v>3.7956350251876755E-2</v>
      </c>
      <c r="AI1088" s="117"/>
      <c r="AJ1088" s="117"/>
      <c r="AK1088" s="117"/>
      <c r="AL1088" s="117"/>
      <c r="AM1088" s="117"/>
      <c r="AN1088" s="117"/>
      <c r="AO1088" s="117"/>
      <c r="AP1088" s="117"/>
      <c r="AQ1088" s="117"/>
      <c r="AR1088" s="117">
        <f>AT1088+AV1088</f>
        <v>213001</v>
      </c>
      <c r="AS1088" s="749">
        <f t="shared" si="1953"/>
        <v>1</v>
      </c>
      <c r="AT1088" s="117">
        <f>D1088</f>
        <v>213001</v>
      </c>
      <c r="AU1088" s="749">
        <f t="shared" si="1954"/>
        <v>1</v>
      </c>
      <c r="AV1088" s="117"/>
      <c r="AW1088" s="749"/>
      <c r="AX1088" s="117"/>
      <c r="AY1088" s="749"/>
      <c r="AZ1088" s="117"/>
      <c r="BA1088" s="117"/>
      <c r="BB1088" s="117"/>
      <c r="BC1088" s="117"/>
      <c r="BD1088" s="117"/>
      <c r="BE1088" s="117"/>
      <c r="BF1088" s="117"/>
      <c r="BG1088" s="117"/>
      <c r="BH1088" s="117"/>
      <c r="BI1088" s="117"/>
      <c r="BJ1088" s="117"/>
      <c r="BK1088" s="117"/>
      <c r="BL1088" s="117"/>
      <c r="BM1088" s="117"/>
      <c r="BN1088" s="117"/>
      <c r="BO1088" s="117"/>
      <c r="BP1088" s="117"/>
      <c r="BQ1088" s="117"/>
      <c r="BR1088" s="117"/>
      <c r="BS1088" s="117"/>
      <c r="BT1088" s="117"/>
      <c r="BU1088" s="117"/>
      <c r="BV1088" s="117"/>
      <c r="BW1088" s="117"/>
      <c r="BX1088" s="117"/>
      <c r="BY1088" s="35"/>
      <c r="BZ1088" s="35"/>
      <c r="CE1088" s="749"/>
    </row>
    <row r="1089" spans="1:83" s="37" customFormat="1" ht="45" hidden="1" customHeight="1" x14ac:dyDescent="0.25">
      <c r="B1089" s="229"/>
      <c r="C1089" s="122"/>
      <c r="D1089" s="117"/>
      <c r="E1089" s="117"/>
      <c r="F1089" s="117"/>
      <c r="G1089" s="117"/>
      <c r="H1089" s="35"/>
      <c r="I1089" s="35"/>
      <c r="J1089" s="117"/>
      <c r="K1089" s="117"/>
      <c r="L1089" s="795"/>
      <c r="M1089" s="117"/>
      <c r="N1089" s="117"/>
      <c r="O1089" s="117"/>
      <c r="P1089" s="117"/>
      <c r="Q1089" s="117"/>
      <c r="R1089" s="117"/>
      <c r="S1089" s="117"/>
      <c r="T1089" s="117"/>
      <c r="U1089" s="117"/>
      <c r="V1089" s="117"/>
      <c r="W1089" s="117"/>
      <c r="X1089" s="117"/>
      <c r="Y1089" s="117"/>
      <c r="Z1089" s="117"/>
      <c r="AA1089" s="117"/>
      <c r="AB1089" s="117"/>
      <c r="AC1089" s="117"/>
      <c r="AD1089" s="117"/>
      <c r="AE1089" s="35"/>
      <c r="AF1089" s="749" t="e">
        <f t="shared" si="1951"/>
        <v>#DIV/0!</v>
      </c>
      <c r="AG1089" s="117"/>
      <c r="AH1089" s="749"/>
      <c r="AI1089" s="117"/>
      <c r="AJ1089" s="117"/>
      <c r="AK1089" s="117"/>
      <c r="AL1089" s="117"/>
      <c r="AM1089" s="117"/>
      <c r="AN1089" s="117"/>
      <c r="AO1089" s="117"/>
      <c r="AP1089" s="117"/>
      <c r="AQ1089" s="117"/>
      <c r="AR1089" s="117">
        <f t="shared" ref="AR1089:AR1091" si="1960">AT1089+AV1089</f>
        <v>0</v>
      </c>
      <c r="AS1089" s="749" t="e">
        <f t="shared" si="1953"/>
        <v>#DIV/0!</v>
      </c>
      <c r="AT1089" s="117"/>
      <c r="AU1089" s="749" t="e">
        <f t="shared" si="1954"/>
        <v>#DIV/0!</v>
      </c>
      <c r="AV1089" s="117"/>
      <c r="AW1089" s="749"/>
      <c r="AX1089" s="117"/>
      <c r="AY1089" s="749"/>
      <c r="AZ1089" s="117"/>
      <c r="BA1089" s="117"/>
      <c r="BB1089" s="117"/>
      <c r="BC1089" s="117"/>
      <c r="BD1089" s="117"/>
      <c r="BE1089" s="117"/>
      <c r="BF1089" s="117"/>
      <c r="BG1089" s="117"/>
      <c r="BH1089" s="117"/>
      <c r="BI1089" s="117"/>
      <c r="BJ1089" s="117"/>
      <c r="BK1089" s="117"/>
      <c r="BL1089" s="117"/>
      <c r="BM1089" s="117"/>
      <c r="BN1089" s="117"/>
      <c r="BO1089" s="117"/>
      <c r="BP1089" s="117"/>
      <c r="BQ1089" s="117"/>
      <c r="BR1089" s="117"/>
      <c r="BS1089" s="117"/>
      <c r="BT1089" s="117"/>
      <c r="BU1089" s="117"/>
      <c r="BV1089" s="117"/>
      <c r="BW1089" s="117"/>
      <c r="BX1089" s="117"/>
      <c r="BY1089" s="35"/>
      <c r="BZ1089" s="35"/>
      <c r="CE1089" s="749"/>
    </row>
    <row r="1090" spans="1:83" s="404" customFormat="1" ht="34.5" hidden="1" customHeight="1" x14ac:dyDescent="0.25">
      <c r="B1090" s="804"/>
      <c r="C1090" s="805" t="s">
        <v>482</v>
      </c>
      <c r="D1090" s="806">
        <f t="shared" ref="D1090:J1090" si="1961">D1073+D1086</f>
        <v>432625</v>
      </c>
      <c r="E1090" s="806">
        <f t="shared" si="1961"/>
        <v>420501</v>
      </c>
      <c r="F1090" s="806">
        <f t="shared" si="1961"/>
        <v>7500</v>
      </c>
      <c r="G1090" s="806">
        <f t="shared" si="1961"/>
        <v>3000</v>
      </c>
      <c r="H1090" s="806">
        <f t="shared" si="1961"/>
        <v>0</v>
      </c>
      <c r="I1090" s="806">
        <f t="shared" si="1961"/>
        <v>1624</v>
      </c>
      <c r="J1090" s="806">
        <f t="shared" si="1961"/>
        <v>-169000</v>
      </c>
      <c r="K1090" s="117">
        <f t="shared" ref="K1090" si="1962">M1090+O1090</f>
        <v>205272.49405000001</v>
      </c>
      <c r="L1090" s="795">
        <f t="shared" si="1950"/>
        <v>0.47448135001444669</v>
      </c>
      <c r="M1090" s="806">
        <f>M1073+M1086</f>
        <v>197772.49405000001</v>
      </c>
      <c r="N1090" s="808"/>
      <c r="O1090" s="806">
        <f>O1073+O1086</f>
        <v>7500</v>
      </c>
      <c r="P1090" s="808"/>
      <c r="Q1090" s="806">
        <f>Q1073+Q1086</f>
        <v>0</v>
      </c>
      <c r="R1090" s="808"/>
      <c r="S1090" s="806">
        <f>S1073+S1086</f>
        <v>0</v>
      </c>
      <c r="T1090" s="808"/>
      <c r="U1090" s="806">
        <f t="shared" ref="U1090:AC1090" si="1963">U1073+U1086</f>
        <v>0</v>
      </c>
      <c r="V1090" s="806">
        <f t="shared" si="1963"/>
        <v>0</v>
      </c>
      <c r="W1090" s="806">
        <f t="shared" si="1963"/>
        <v>0</v>
      </c>
      <c r="X1090" s="806">
        <f t="shared" si="1963"/>
        <v>0</v>
      </c>
      <c r="Y1090" s="806">
        <f t="shared" si="1963"/>
        <v>0</v>
      </c>
      <c r="Z1090" s="806">
        <f t="shared" si="1963"/>
        <v>7500</v>
      </c>
      <c r="AA1090" s="806">
        <f t="shared" si="1963"/>
        <v>7500</v>
      </c>
      <c r="AB1090" s="806">
        <f t="shared" si="1963"/>
        <v>0</v>
      </c>
      <c r="AC1090" s="806">
        <f t="shared" si="1963"/>
        <v>0</v>
      </c>
      <c r="AD1090" s="808"/>
      <c r="AE1090" s="806">
        <f>AE1073+AE1086</f>
        <v>138299.98394000001</v>
      </c>
      <c r="AF1090" s="749">
        <f t="shared" si="1951"/>
        <v>0.31967635698353081</v>
      </c>
      <c r="AG1090" s="806">
        <f>AG1073+AG1086</f>
        <v>138299.98394000001</v>
      </c>
      <c r="AH1090" s="808"/>
      <c r="AI1090" s="806">
        <f>AI1073+AI1086</f>
        <v>0</v>
      </c>
      <c r="AJ1090" s="808"/>
      <c r="AK1090" s="806">
        <f>AK1073+AK1086</f>
        <v>0</v>
      </c>
      <c r="AL1090" s="808"/>
      <c r="AM1090" s="806">
        <f>AM1073+AM1086</f>
        <v>0</v>
      </c>
      <c r="AN1090" s="808"/>
      <c r="AO1090" s="806">
        <f>AO1073+AO1086</f>
        <v>0</v>
      </c>
      <c r="AP1090" s="806">
        <f>AP1073+AP1086</f>
        <v>200000</v>
      </c>
      <c r="AQ1090" s="808"/>
      <c r="AR1090" s="117">
        <f t="shared" si="1960"/>
        <v>428001</v>
      </c>
      <c r="AS1090" s="749">
        <f t="shared" si="1953"/>
        <v>0.98931175960704998</v>
      </c>
      <c r="AT1090" s="806">
        <f>AT1073+AT1086</f>
        <v>420501</v>
      </c>
      <c r="AU1090" s="749">
        <f t="shared" si="1954"/>
        <v>1</v>
      </c>
      <c r="AV1090" s="806">
        <f>AV1073+AV1086</f>
        <v>7500</v>
      </c>
      <c r="AW1090" s="808"/>
      <c r="AX1090" s="806">
        <f>AX1073+AX1086</f>
        <v>0</v>
      </c>
      <c r="AY1090" s="808"/>
      <c r="AZ1090" s="806">
        <f>AZ1073+AZ1086</f>
        <v>0</v>
      </c>
      <c r="BA1090" s="808"/>
      <c r="BB1090" s="806">
        <f t="shared" ref="BB1090:BZ1090" si="1964">BB1073+BB1086</f>
        <v>0</v>
      </c>
      <c r="BC1090" s="806">
        <f t="shared" si="1964"/>
        <v>0</v>
      </c>
      <c r="BD1090" s="806">
        <f t="shared" si="1964"/>
        <v>0</v>
      </c>
      <c r="BE1090" s="806">
        <f t="shared" si="1964"/>
        <v>19793.5</v>
      </c>
      <c r="BF1090" s="806">
        <f t="shared" si="1964"/>
        <v>19793.5</v>
      </c>
      <c r="BG1090" s="806">
        <f t="shared" si="1964"/>
        <v>0</v>
      </c>
      <c r="BH1090" s="806">
        <f t="shared" si="1964"/>
        <v>0</v>
      </c>
      <c r="BI1090" s="806">
        <f t="shared" si="1964"/>
        <v>0</v>
      </c>
      <c r="BJ1090" s="806">
        <f t="shared" si="1964"/>
        <v>0</v>
      </c>
      <c r="BK1090" s="806">
        <f t="shared" si="1964"/>
        <v>0</v>
      </c>
      <c r="BL1090" s="806">
        <f t="shared" si="1964"/>
        <v>0</v>
      </c>
      <c r="BM1090" s="806">
        <f t="shared" si="1964"/>
        <v>0</v>
      </c>
      <c r="BN1090" s="806">
        <f t="shared" si="1964"/>
        <v>19793.5</v>
      </c>
      <c r="BO1090" s="806">
        <f t="shared" si="1964"/>
        <v>7500</v>
      </c>
      <c r="BP1090" s="806">
        <f t="shared" si="1964"/>
        <v>7500</v>
      </c>
      <c r="BQ1090" s="806">
        <f t="shared" si="1964"/>
        <v>3000</v>
      </c>
      <c r="BR1090" s="806">
        <f t="shared" si="1964"/>
        <v>0</v>
      </c>
      <c r="BS1090" s="806">
        <f t="shared" si="1964"/>
        <v>1793.5</v>
      </c>
      <c r="BT1090" s="806">
        <f t="shared" si="1964"/>
        <v>200000</v>
      </c>
      <c r="BU1090" s="807">
        <f t="shared" si="1964"/>
        <v>219793.5</v>
      </c>
      <c r="BV1090" s="806">
        <f t="shared" si="1964"/>
        <v>207500</v>
      </c>
      <c r="BW1090" s="806">
        <f t="shared" si="1964"/>
        <v>7500</v>
      </c>
      <c r="BX1090" s="806">
        <f t="shared" si="1964"/>
        <v>3000</v>
      </c>
      <c r="BY1090" s="806">
        <f t="shared" si="1964"/>
        <v>0</v>
      </c>
      <c r="BZ1090" s="806">
        <f t="shared" si="1964"/>
        <v>1793.5</v>
      </c>
      <c r="CE1090" s="809"/>
    </row>
    <row r="1091" spans="1:83" s="404" customFormat="1" ht="141" customHeight="1" x14ac:dyDescent="0.25">
      <c r="B1091" s="833" t="s">
        <v>7</v>
      </c>
      <c r="C1091" s="834" t="s">
        <v>546</v>
      </c>
      <c r="D1091" s="835">
        <f>E1091</f>
        <v>2806.24566</v>
      </c>
      <c r="E1091" s="835">
        <v>2806.24566</v>
      </c>
      <c r="F1091" s="835"/>
      <c r="G1091" s="835"/>
      <c r="H1091" s="835"/>
      <c r="I1091" s="835"/>
      <c r="J1091" s="835"/>
      <c r="K1091" s="835">
        <f>M1091</f>
        <v>2806.24566</v>
      </c>
      <c r="L1091" s="863">
        <f t="shared" si="1950"/>
        <v>1</v>
      </c>
      <c r="M1091" s="835">
        <f>E1091</f>
        <v>2806.24566</v>
      </c>
      <c r="N1091" s="864">
        <f>M1091/E1091</f>
        <v>1</v>
      </c>
      <c r="O1091" s="835"/>
      <c r="P1091" s="838"/>
      <c r="Q1091" s="835"/>
      <c r="R1091" s="838"/>
      <c r="S1091" s="835"/>
      <c r="T1091" s="838"/>
      <c r="U1091" s="835"/>
      <c r="V1091" s="835"/>
      <c r="W1091" s="835"/>
      <c r="X1091" s="835"/>
      <c r="Y1091" s="835"/>
      <c r="Z1091" s="835"/>
      <c r="AA1091" s="835"/>
      <c r="AB1091" s="835"/>
      <c r="AC1091" s="835"/>
      <c r="AD1091" s="838"/>
      <c r="AE1091" s="835"/>
      <c r="AF1091" s="838"/>
      <c r="AG1091" s="835">
        <v>0</v>
      </c>
      <c r="AH1091" s="827">
        <v>0</v>
      </c>
      <c r="AI1091" s="835"/>
      <c r="AJ1091" s="838"/>
      <c r="AK1091" s="835"/>
      <c r="AL1091" s="838"/>
      <c r="AM1091" s="835"/>
      <c r="AN1091" s="838"/>
      <c r="AO1091" s="835"/>
      <c r="AP1091" s="835"/>
      <c r="AQ1091" s="838"/>
      <c r="AR1091" s="835">
        <f t="shared" si="1960"/>
        <v>2806.24566</v>
      </c>
      <c r="AS1091" s="827">
        <f t="shared" si="1953"/>
        <v>1</v>
      </c>
      <c r="AT1091" s="835">
        <f>D1091</f>
        <v>2806.24566</v>
      </c>
      <c r="AU1091" s="827">
        <f t="shared" si="1954"/>
        <v>1</v>
      </c>
      <c r="AV1091" s="835"/>
      <c r="AW1091" s="838"/>
      <c r="AX1091" s="835"/>
      <c r="AY1091" s="838"/>
      <c r="AZ1091" s="835"/>
      <c r="BA1091" s="838"/>
      <c r="BB1091" s="835"/>
      <c r="BC1091" s="835"/>
      <c r="BD1091" s="835"/>
      <c r="BE1091" s="835"/>
      <c r="BF1091" s="835"/>
      <c r="BG1091" s="835"/>
      <c r="BH1091" s="835"/>
      <c r="BI1091" s="835"/>
      <c r="BJ1091" s="835"/>
      <c r="BK1091" s="835"/>
      <c r="BL1091" s="835"/>
      <c r="BM1091" s="835"/>
      <c r="BN1091" s="835"/>
      <c r="BO1091" s="835"/>
      <c r="BP1091" s="835"/>
      <c r="BQ1091" s="835"/>
      <c r="BR1091" s="835"/>
      <c r="BS1091" s="835"/>
      <c r="BT1091" s="835"/>
      <c r="BU1091" s="835"/>
      <c r="BV1091" s="835"/>
      <c r="BW1091" s="835"/>
      <c r="BX1091" s="835"/>
      <c r="BY1091" s="835"/>
      <c r="BZ1091" s="835"/>
      <c r="CA1091" s="865"/>
      <c r="CB1091" s="865"/>
      <c r="CC1091" s="865"/>
      <c r="CD1091" s="865"/>
      <c r="CE1091" s="827"/>
    </row>
    <row r="1092" spans="1:83" s="25" customFormat="1" ht="34.5" customHeight="1" x14ac:dyDescent="0.25">
      <c r="B1092" s="982" t="s">
        <v>237</v>
      </c>
      <c r="C1092" s="983"/>
      <c r="D1092" s="983"/>
      <c r="E1092" s="983"/>
      <c r="F1092" s="983"/>
      <c r="G1092" s="983"/>
      <c r="H1092" s="983"/>
      <c r="I1092" s="983"/>
      <c r="J1092" s="983"/>
      <c r="K1092" s="983"/>
      <c r="L1092" s="983"/>
      <c r="M1092" s="983"/>
      <c r="N1092" s="983"/>
      <c r="O1092" s="983"/>
      <c r="P1092" s="983"/>
      <c r="Q1092" s="983"/>
      <c r="R1092" s="983"/>
      <c r="S1092" s="983"/>
      <c r="T1092" s="983"/>
      <c r="U1092" s="983"/>
      <c r="V1092" s="983"/>
      <c r="W1092" s="983"/>
      <c r="X1092" s="983"/>
      <c r="Y1092" s="983"/>
      <c r="Z1092" s="983"/>
      <c r="AA1092" s="983"/>
      <c r="AB1092" s="983"/>
      <c r="AC1092" s="983"/>
      <c r="AD1092" s="983"/>
      <c r="AE1092" s="983"/>
      <c r="AF1092" s="983"/>
      <c r="AG1092" s="983"/>
      <c r="AH1092" s="983"/>
      <c r="AI1092" s="983"/>
      <c r="AJ1092" s="983"/>
      <c r="AK1092" s="983"/>
      <c r="AL1092" s="983"/>
      <c r="AM1092" s="983"/>
      <c r="AN1092" s="983"/>
      <c r="AO1092" s="983"/>
      <c r="AP1092" s="983"/>
      <c r="AQ1092" s="983"/>
      <c r="AR1092" s="983"/>
      <c r="AS1092" s="983"/>
      <c r="AT1092" s="983"/>
      <c r="AU1092" s="983"/>
      <c r="AV1092" s="983"/>
      <c r="AW1092" s="983"/>
      <c r="AX1092" s="983"/>
      <c r="AY1092" s="983"/>
      <c r="AZ1092" s="983"/>
      <c r="BA1092" s="983"/>
      <c r="BB1092" s="983"/>
      <c r="BC1092" s="983"/>
      <c r="BD1092" s="983"/>
      <c r="BE1092" s="983"/>
      <c r="BF1092" s="983"/>
      <c r="BG1092" s="983"/>
      <c r="BH1092" s="983"/>
      <c r="BI1092" s="983"/>
      <c r="BJ1092" s="983"/>
      <c r="BK1092" s="983"/>
      <c r="BL1092" s="983"/>
      <c r="BM1092" s="983"/>
      <c r="BN1092" s="983"/>
      <c r="BO1092" s="983"/>
      <c r="BP1092" s="983"/>
      <c r="BQ1092" s="983"/>
      <c r="BR1092" s="983"/>
      <c r="BS1092" s="983"/>
      <c r="BT1092" s="983"/>
      <c r="BU1092" s="983"/>
      <c r="BV1092" s="983"/>
      <c r="BW1092" s="983"/>
      <c r="BX1092" s="983"/>
      <c r="BY1092" s="983"/>
      <c r="BZ1092" s="983"/>
      <c r="CE1092" s="810"/>
    </row>
    <row r="1093" spans="1:83" s="25" customFormat="1" ht="42.75" customHeight="1" x14ac:dyDescent="0.25">
      <c r="A1093" s="974" t="s">
        <v>190</v>
      </c>
      <c r="B1093" s="975"/>
      <c r="C1093" s="975"/>
      <c r="D1093" s="975"/>
      <c r="E1093" s="975"/>
      <c r="F1093" s="975"/>
      <c r="G1093" s="975"/>
      <c r="H1093" s="975"/>
      <c r="I1093" s="975"/>
      <c r="J1093" s="975"/>
      <c r="K1093" s="975"/>
      <c r="L1093" s="975"/>
      <c r="M1093" s="975"/>
      <c r="N1093" s="975"/>
      <c r="O1093" s="975"/>
      <c r="P1093" s="975"/>
      <c r="Q1093" s="975"/>
      <c r="R1093" s="975"/>
      <c r="S1093" s="975"/>
      <c r="T1093" s="975"/>
      <c r="U1093" s="975"/>
      <c r="V1093" s="975"/>
      <c r="W1093" s="975"/>
      <c r="X1093" s="975"/>
      <c r="Y1093" s="975"/>
      <c r="Z1093" s="975"/>
      <c r="AA1093" s="975"/>
      <c r="AB1093" s="975"/>
      <c r="AC1093" s="975"/>
      <c r="AD1093" s="975"/>
      <c r="AE1093" s="975"/>
      <c r="AF1093" s="975"/>
      <c r="AG1093" s="975"/>
      <c r="AH1093" s="975"/>
      <c r="AI1093" s="975"/>
      <c r="AJ1093" s="975"/>
      <c r="AK1093" s="975"/>
      <c r="AL1093" s="975"/>
      <c r="AM1093" s="975"/>
      <c r="AN1093" s="975"/>
      <c r="AO1093" s="975"/>
      <c r="AP1093" s="975"/>
      <c r="AQ1093" s="975"/>
      <c r="AR1093" s="975"/>
      <c r="AS1093" s="975"/>
      <c r="AT1093" s="975"/>
      <c r="AU1093" s="975"/>
      <c r="AV1093" s="975"/>
      <c r="AW1093" s="975"/>
      <c r="AX1093" s="975"/>
      <c r="AY1093" s="975"/>
      <c r="AZ1093" s="975"/>
      <c r="BA1093" s="975"/>
      <c r="BB1093" s="975"/>
      <c r="BC1093" s="975"/>
      <c r="BD1093" s="975"/>
      <c r="BE1093" s="975"/>
      <c r="BF1093" s="975"/>
      <c r="BG1093" s="975"/>
      <c r="BH1093" s="975"/>
      <c r="BI1093" s="975"/>
      <c r="BJ1093" s="975"/>
      <c r="BK1093" s="975"/>
      <c r="BL1093" s="975"/>
      <c r="BM1093" s="975"/>
      <c r="BN1093" s="975"/>
      <c r="BO1093" s="975"/>
      <c r="BP1093" s="975"/>
      <c r="BQ1093" s="975"/>
      <c r="BR1093" s="975"/>
      <c r="BS1093" s="975"/>
      <c r="BT1093" s="975"/>
      <c r="BU1093" s="975"/>
      <c r="BV1093" s="975"/>
      <c r="BW1093" s="975"/>
      <c r="BX1093" s="975"/>
      <c r="BY1093" s="975"/>
      <c r="BZ1093" s="975"/>
      <c r="CE1093" s="749"/>
    </row>
    <row r="1094" spans="1:83" s="404" customFormat="1" ht="122.25" customHeight="1" x14ac:dyDescent="0.25">
      <c r="B1094" s="833" t="s">
        <v>34</v>
      </c>
      <c r="C1094" s="834" t="s">
        <v>481</v>
      </c>
      <c r="D1094" s="835">
        <f>E1094+G1094+H1094+I1094</f>
        <v>1500</v>
      </c>
      <c r="E1094" s="835">
        <v>0</v>
      </c>
      <c r="F1094" s="835">
        <v>0</v>
      </c>
      <c r="G1094" s="835">
        <v>700</v>
      </c>
      <c r="H1094" s="835">
        <v>200</v>
      </c>
      <c r="I1094" s="835">
        <v>600</v>
      </c>
      <c r="J1094" s="835">
        <f>K1094-D1094</f>
        <v>-1100</v>
      </c>
      <c r="K1094" s="835">
        <f>M1094+Q1094+S1094+U1094</f>
        <v>400</v>
      </c>
      <c r="L1094" s="827">
        <f t="shared" ref="L1094" si="1965">K1094/D1094</f>
        <v>0.26666666666666666</v>
      </c>
      <c r="M1094" s="835">
        <v>0</v>
      </c>
      <c r="N1094" s="838"/>
      <c r="O1094" s="835">
        <v>0</v>
      </c>
      <c r="P1094" s="838"/>
      <c r="Q1094" s="835">
        <v>300</v>
      </c>
      <c r="R1094" s="827">
        <f>Q1094/G1094</f>
        <v>0.42857142857142855</v>
      </c>
      <c r="S1094" s="835">
        <v>100</v>
      </c>
      <c r="T1094" s="827">
        <f>S1094/H1094</f>
        <v>0.5</v>
      </c>
      <c r="U1094" s="835"/>
      <c r="V1094" s="835">
        <f>W1094+X1094+Y1094</f>
        <v>0</v>
      </c>
      <c r="W1094" s="835"/>
      <c r="X1094" s="835"/>
      <c r="Y1094" s="835"/>
      <c r="Z1094" s="835">
        <f>AA1094+AB1094+AC1094</f>
        <v>200</v>
      </c>
      <c r="AA1094" s="835">
        <f>E1094</f>
        <v>0</v>
      </c>
      <c r="AB1094" s="835">
        <f>H1094</f>
        <v>200</v>
      </c>
      <c r="AC1094" s="835"/>
      <c r="AD1094" s="838"/>
      <c r="AE1094" s="835">
        <f>AG1094+AK1094+AM1094+AO1094</f>
        <v>400</v>
      </c>
      <c r="AF1094" s="827">
        <f t="shared" ref="AF1094" si="1966">AE1094/D1094</f>
        <v>0.26666666666666666</v>
      </c>
      <c r="AG1094" s="835">
        <v>0</v>
      </c>
      <c r="AH1094" s="827">
        <v>0</v>
      </c>
      <c r="AI1094" s="835"/>
      <c r="AJ1094" s="838"/>
      <c r="AK1094" s="835">
        <f>Q1094</f>
        <v>300</v>
      </c>
      <c r="AL1094" s="827">
        <f>AK1094/G1094</f>
        <v>0.42857142857142855</v>
      </c>
      <c r="AM1094" s="835">
        <f>S1094</f>
        <v>100</v>
      </c>
      <c r="AN1094" s="827">
        <f>AM1094/H1094</f>
        <v>0.5</v>
      </c>
      <c r="AO1094" s="835"/>
      <c r="AP1094" s="835"/>
      <c r="AQ1094" s="838"/>
      <c r="AR1094" s="835">
        <f>AT1094+AX1094+AZ1094+BB1094</f>
        <v>1500</v>
      </c>
      <c r="AS1094" s="827">
        <f t="shared" ref="AS1094" si="1967">AR1094/D1094</f>
        <v>1</v>
      </c>
      <c r="AT1094" s="835"/>
      <c r="AU1094" s="827"/>
      <c r="AV1094" s="835"/>
      <c r="AW1094" s="827"/>
      <c r="AX1094" s="835">
        <f>G1094</f>
        <v>700</v>
      </c>
      <c r="AY1094" s="827">
        <f t="shared" ref="AY1094" si="1968">AX1094/G1094</f>
        <v>1</v>
      </c>
      <c r="AZ1094" s="835">
        <f>H1094</f>
        <v>200</v>
      </c>
      <c r="BA1094" s="827">
        <f>AZ1094/H1094</f>
        <v>1</v>
      </c>
      <c r="BB1094" s="835">
        <f>I1094</f>
        <v>600</v>
      </c>
      <c r="BC1094" s="835">
        <f t="shared" ref="BC1094" si="1969">AM1094</f>
        <v>100</v>
      </c>
      <c r="BD1094" s="835">
        <f t="shared" ref="BD1094" si="1970">AO1094</f>
        <v>0</v>
      </c>
      <c r="BE1094" s="835">
        <f>BF1094+BG1094+BH1094+BI1094</f>
        <v>200</v>
      </c>
      <c r="BF1094" s="835">
        <f>56.5+43.5</f>
        <v>100</v>
      </c>
      <c r="BG1094" s="835">
        <v>0</v>
      </c>
      <c r="BH1094" s="835">
        <f>56.5+43.5</f>
        <v>100</v>
      </c>
      <c r="BI1094" s="835"/>
      <c r="BJ1094" s="835">
        <f>BK1094+BL1094+BM1094</f>
        <v>0</v>
      </c>
      <c r="BK1094" s="835"/>
      <c r="BL1094" s="835"/>
      <c r="BM1094" s="835"/>
      <c r="BN1094" s="835">
        <f>BO1094+BP1094+BQ1094+BR1094+BS1094</f>
        <v>700</v>
      </c>
      <c r="BO1094" s="835">
        <v>0</v>
      </c>
      <c r="BP1094" s="835"/>
      <c r="BQ1094" s="835">
        <v>300</v>
      </c>
      <c r="BR1094" s="835">
        <v>0</v>
      </c>
      <c r="BS1094" s="835">
        <v>400</v>
      </c>
      <c r="BT1094" s="835"/>
      <c r="BU1094" s="835">
        <f>BV1094+BX1094+BY1094+BZ1094</f>
        <v>700</v>
      </c>
      <c r="BV1094" s="835">
        <v>0</v>
      </c>
      <c r="BW1094" s="835"/>
      <c r="BX1094" s="835">
        <v>300</v>
      </c>
      <c r="BY1094" s="835">
        <v>0</v>
      </c>
      <c r="BZ1094" s="835">
        <v>400</v>
      </c>
      <c r="CE1094" s="827">
        <f>BB1094/I1094</f>
        <v>1</v>
      </c>
    </row>
    <row r="1095" spans="1:83" s="81" customFormat="1" ht="18.75" hidden="1" customHeight="1" x14ac:dyDescent="0.3">
      <c r="B1095" s="964" t="s">
        <v>235</v>
      </c>
      <c r="C1095" s="964"/>
      <c r="D1095" s="964"/>
      <c r="E1095" s="964"/>
      <c r="F1095" s="964"/>
      <c r="G1095" s="964"/>
      <c r="H1095" s="964"/>
      <c r="I1095" s="964"/>
      <c r="J1095" s="964"/>
      <c r="K1095" s="964"/>
      <c r="L1095" s="964"/>
      <c r="M1095" s="964"/>
      <c r="N1095" s="964"/>
      <c r="O1095" s="964"/>
      <c r="P1095" s="964"/>
      <c r="Q1095" s="964"/>
      <c r="R1095" s="964"/>
      <c r="S1095" s="964"/>
      <c r="T1095" s="964"/>
      <c r="U1095" s="964"/>
      <c r="V1095" s="964"/>
      <c r="W1095" s="964"/>
      <c r="X1095" s="964"/>
      <c r="Y1095" s="964"/>
      <c r="Z1095" s="964"/>
      <c r="AA1095" s="964"/>
      <c r="AB1095" s="964"/>
      <c r="AC1095" s="964"/>
      <c r="AD1095" s="964"/>
      <c r="AE1095" s="964"/>
      <c r="AF1095" s="964"/>
      <c r="AG1095" s="964"/>
      <c r="AH1095" s="964"/>
      <c r="AI1095" s="964"/>
      <c r="AJ1095" s="964"/>
      <c r="AK1095" s="964"/>
      <c r="AL1095" s="964"/>
      <c r="AM1095" s="964"/>
      <c r="AN1095" s="964"/>
      <c r="AO1095" s="964"/>
      <c r="AP1095" s="964"/>
      <c r="AQ1095" s="964"/>
      <c r="AR1095" s="964"/>
      <c r="AS1095" s="964"/>
      <c r="AT1095" s="964"/>
      <c r="AU1095" s="964"/>
      <c r="AV1095" s="964"/>
      <c r="AW1095" s="964"/>
      <c r="AX1095" s="964"/>
      <c r="AY1095" s="964"/>
      <c r="AZ1095" s="964"/>
      <c r="BA1095" s="964"/>
      <c r="BB1095" s="964"/>
      <c r="BC1095" s="964"/>
      <c r="BD1095" s="964"/>
      <c r="BE1095" s="964"/>
      <c r="BF1095" s="964"/>
      <c r="BG1095" s="964"/>
      <c r="BH1095" s="964"/>
      <c r="BI1095" s="964"/>
      <c r="BJ1095" s="964"/>
      <c r="BK1095" s="964"/>
      <c r="BL1095" s="964"/>
      <c r="BM1095" s="964"/>
      <c r="BN1095" s="964"/>
      <c r="BO1095" s="964"/>
      <c r="BP1095" s="964"/>
      <c r="BQ1095" s="964"/>
      <c r="BR1095" s="964"/>
      <c r="BS1095" s="964"/>
      <c r="BT1095" s="80"/>
      <c r="BU1095" s="80"/>
      <c r="CE1095" s="67"/>
    </row>
    <row r="1096" spans="1:83" s="81" customFormat="1" ht="18.75" hidden="1" customHeight="1" x14ac:dyDescent="0.3">
      <c r="B1096" s="965"/>
      <c r="C1096" s="965"/>
      <c r="D1096" s="965"/>
      <c r="E1096" s="965"/>
      <c r="F1096" s="965"/>
      <c r="G1096" s="965"/>
      <c r="H1096" s="965"/>
      <c r="I1096" s="965"/>
      <c r="J1096" s="965"/>
      <c r="K1096" s="965"/>
      <c r="L1096" s="965"/>
      <c r="M1096" s="965"/>
      <c r="N1096" s="965"/>
      <c r="O1096" s="965"/>
      <c r="P1096" s="965"/>
      <c r="Q1096" s="965"/>
      <c r="R1096" s="965"/>
      <c r="S1096" s="965"/>
      <c r="T1096" s="965"/>
      <c r="U1096" s="965"/>
      <c r="V1096" s="965"/>
      <c r="W1096" s="965"/>
      <c r="X1096" s="965"/>
      <c r="Y1096" s="965"/>
      <c r="Z1096" s="965"/>
      <c r="AA1096" s="965"/>
      <c r="AB1096" s="965"/>
      <c r="AC1096" s="965"/>
      <c r="AD1096" s="965"/>
      <c r="AE1096" s="965"/>
      <c r="AF1096" s="965"/>
      <c r="AG1096" s="965"/>
      <c r="AH1096" s="965"/>
      <c r="AI1096" s="965"/>
      <c r="AJ1096" s="965"/>
      <c r="AK1096" s="965"/>
      <c r="AL1096" s="965"/>
      <c r="AM1096" s="965"/>
      <c r="AN1096" s="965"/>
      <c r="AO1096" s="965"/>
      <c r="AP1096" s="965"/>
      <c r="AQ1096" s="965"/>
      <c r="AR1096" s="965"/>
      <c r="AS1096" s="965"/>
      <c r="AT1096" s="965"/>
      <c r="AU1096" s="965"/>
      <c r="AV1096" s="965"/>
      <c r="AW1096" s="965"/>
      <c r="AX1096" s="965"/>
      <c r="AY1096" s="965"/>
      <c r="AZ1096" s="965"/>
      <c r="BA1096" s="965"/>
      <c r="BB1096" s="965"/>
      <c r="BC1096" s="965"/>
      <c r="BD1096" s="965"/>
      <c r="BE1096" s="965"/>
      <c r="BF1096" s="965"/>
      <c r="BG1096" s="965"/>
      <c r="BH1096" s="965"/>
      <c r="BI1096" s="965"/>
      <c r="BJ1096" s="965"/>
      <c r="BK1096" s="965"/>
      <c r="BL1096" s="965"/>
      <c r="BM1096" s="965"/>
      <c r="BN1096" s="965"/>
      <c r="BO1096" s="965"/>
      <c r="BP1096" s="965"/>
      <c r="BQ1096" s="965"/>
      <c r="BR1096" s="965"/>
      <c r="BS1096" s="965"/>
      <c r="BT1096" s="80"/>
      <c r="BU1096" s="80"/>
      <c r="CE1096" s="67"/>
    </row>
    <row r="1097" spans="1:83" s="81" customFormat="1" ht="57.75" hidden="1" customHeight="1" x14ac:dyDescent="0.3">
      <c r="B1097" s="163" t="s">
        <v>34</v>
      </c>
      <c r="C1097" s="129" t="s">
        <v>234</v>
      </c>
      <c r="D1097" s="112" t="e">
        <f>E1097</f>
        <v>#REF!</v>
      </c>
      <c r="E1097" s="112" t="e">
        <f>#REF!</f>
        <v>#REF!</v>
      </c>
      <c r="F1097" s="112"/>
      <c r="G1097" s="112"/>
      <c r="H1097" s="43"/>
      <c r="I1097" s="43"/>
      <c r="J1097" s="112" t="e">
        <f>K1097</f>
        <v>#REF!</v>
      </c>
      <c r="K1097" s="115" t="e">
        <f>M1097</f>
        <v>#REF!</v>
      </c>
      <c r="L1097" s="115"/>
      <c r="M1097" s="112" t="e">
        <f>#REF!</f>
        <v>#REF!</v>
      </c>
      <c r="N1097" s="115"/>
      <c r="O1097" s="112"/>
      <c r="P1097" s="115"/>
      <c r="Q1097" s="112"/>
      <c r="R1097" s="115"/>
      <c r="S1097" s="43"/>
      <c r="T1097" s="41"/>
      <c r="U1097" s="43"/>
      <c r="V1097" s="164"/>
      <c r="W1097" s="164"/>
      <c r="X1097" s="164"/>
      <c r="Y1097" s="164"/>
      <c r="Z1097" s="164"/>
      <c r="AA1097" s="164"/>
      <c r="AB1097" s="164"/>
      <c r="AC1097" s="164"/>
      <c r="AD1097" s="636"/>
      <c r="AE1097" s="528" t="e">
        <f>AG1097</f>
        <v>#REF!</v>
      </c>
      <c r="AF1097" s="510"/>
      <c r="AG1097" s="112" t="e">
        <f>K1097</f>
        <v>#REF!</v>
      </c>
      <c r="AH1097" s="115"/>
      <c r="AI1097" s="112"/>
      <c r="AJ1097" s="115"/>
      <c r="AK1097" s="112"/>
      <c r="AL1097" s="115"/>
      <c r="AM1097" s="43"/>
      <c r="AN1097" s="41"/>
      <c r="AO1097" s="43"/>
      <c r="AP1097" s="164"/>
      <c r="AQ1097" s="636"/>
      <c r="AR1097" s="112" t="e">
        <f>AT1097</f>
        <v>#REF!</v>
      </c>
      <c r="AS1097" s="115"/>
      <c r="AT1097" s="112" t="e">
        <f>#REF!</f>
        <v>#REF!</v>
      </c>
      <c r="AU1097" s="115"/>
      <c r="AV1097" s="112"/>
      <c r="AW1097" s="115"/>
      <c r="AX1097" s="112"/>
      <c r="AY1097" s="115"/>
      <c r="AZ1097" s="43"/>
      <c r="BA1097" s="41"/>
      <c r="BB1097" s="43"/>
      <c r="BC1097" s="164"/>
      <c r="BD1097" s="164"/>
      <c r="BE1097" s="112">
        <f>BF1097</f>
        <v>0</v>
      </c>
      <c r="BF1097" s="112">
        <f>X1097</f>
        <v>0</v>
      </c>
      <c r="BG1097" s="112"/>
      <c r="BH1097" s="43"/>
      <c r="BI1097" s="43"/>
      <c r="BJ1097" s="164"/>
      <c r="BK1097" s="164"/>
      <c r="BL1097" s="164"/>
      <c r="BM1097" s="164"/>
      <c r="BN1097" s="164"/>
      <c r="BO1097" s="164"/>
      <c r="BP1097" s="164"/>
      <c r="BQ1097" s="164"/>
      <c r="BR1097" s="164"/>
      <c r="BS1097" s="164"/>
      <c r="BT1097" s="164"/>
      <c r="BU1097" s="112">
        <f>BV1097</f>
        <v>0</v>
      </c>
      <c r="BV1097" s="112">
        <f>BH1097</f>
        <v>0</v>
      </c>
      <c r="BW1097" s="112"/>
      <c r="BX1097" s="112"/>
      <c r="BY1097" s="43"/>
      <c r="BZ1097" s="43"/>
      <c r="CE1097" s="636"/>
    </row>
    <row r="1098" spans="1:83" s="25" customFormat="1" ht="44.25" hidden="1" customHeight="1" x14ac:dyDescent="0.3">
      <c r="B1098" s="970" t="s">
        <v>324</v>
      </c>
      <c r="C1098" s="970"/>
      <c r="D1098" s="970"/>
      <c r="E1098" s="970"/>
      <c r="F1098" s="970"/>
      <c r="G1098" s="970"/>
      <c r="H1098" s="970"/>
      <c r="I1098" s="970"/>
      <c r="J1098" s="970"/>
      <c r="K1098" s="970"/>
      <c r="L1098" s="970"/>
      <c r="M1098" s="970"/>
      <c r="N1098" s="970"/>
      <c r="O1098" s="970"/>
      <c r="P1098" s="970"/>
      <c r="Q1098" s="970"/>
      <c r="R1098" s="970"/>
      <c r="S1098" s="970"/>
      <c r="T1098" s="970"/>
      <c r="U1098" s="970"/>
      <c r="V1098" s="970"/>
      <c r="W1098" s="970"/>
      <c r="X1098" s="970"/>
      <c r="Y1098" s="970"/>
      <c r="Z1098" s="970"/>
      <c r="AA1098" s="970"/>
      <c r="AB1098" s="970"/>
      <c r="AC1098" s="970"/>
      <c r="AD1098" s="970"/>
      <c r="AE1098" s="970"/>
      <c r="AF1098" s="970"/>
      <c r="AG1098" s="970"/>
      <c r="AH1098" s="970"/>
      <c r="AI1098" s="970"/>
      <c r="AJ1098" s="970"/>
      <c r="AK1098" s="970"/>
      <c r="AL1098" s="970"/>
      <c r="AM1098" s="970"/>
      <c r="AN1098" s="970"/>
      <c r="AO1098" s="970"/>
      <c r="AP1098" s="970"/>
      <c r="AQ1098" s="970"/>
      <c r="AR1098" s="970"/>
      <c r="AS1098" s="970"/>
      <c r="AT1098" s="970"/>
      <c r="AU1098" s="970"/>
      <c r="AV1098" s="970"/>
      <c r="AW1098" s="970"/>
      <c r="AX1098" s="970"/>
      <c r="AY1098" s="970"/>
      <c r="AZ1098" s="970"/>
      <c r="BA1098" s="970"/>
      <c r="BB1098" s="970"/>
      <c r="BC1098" s="970"/>
      <c r="BD1098" s="970"/>
      <c r="BE1098" s="970"/>
      <c r="BF1098" s="970"/>
      <c r="BG1098" s="970"/>
      <c r="BH1098" s="970"/>
      <c r="BI1098" s="970"/>
      <c r="BJ1098" s="970"/>
      <c r="BK1098" s="970"/>
      <c r="BL1098" s="970"/>
      <c r="BM1098" s="970"/>
      <c r="BN1098" s="970"/>
      <c r="BO1098" s="970"/>
      <c r="BP1098" s="970"/>
      <c r="BQ1098" s="970"/>
      <c r="BR1098" s="970"/>
      <c r="BS1098" s="970"/>
      <c r="BT1098" s="72"/>
      <c r="BU1098" s="72"/>
      <c r="CE1098" s="37"/>
    </row>
    <row r="1099" spans="1:83" s="25" customFormat="1" ht="42.75" hidden="1" customHeight="1" x14ac:dyDescent="0.3">
      <c r="A1099" s="968" t="s">
        <v>190</v>
      </c>
      <c r="B1099" s="969"/>
      <c r="C1099" s="969"/>
      <c r="D1099" s="969"/>
      <c r="E1099" s="969"/>
      <c r="F1099" s="969"/>
      <c r="G1099" s="969"/>
      <c r="H1099" s="969"/>
      <c r="I1099" s="969"/>
      <c r="J1099" s="969"/>
      <c r="K1099" s="969"/>
      <c r="L1099" s="969"/>
      <c r="M1099" s="969"/>
      <c r="N1099" s="969"/>
      <c r="O1099" s="969"/>
      <c r="P1099" s="969"/>
      <c r="Q1099" s="969"/>
      <c r="R1099" s="969"/>
      <c r="S1099" s="969"/>
      <c r="T1099" s="969"/>
      <c r="U1099" s="969"/>
      <c r="V1099" s="969"/>
      <c r="W1099" s="969"/>
      <c r="X1099" s="969"/>
      <c r="Y1099" s="969"/>
      <c r="Z1099" s="969"/>
      <c r="AA1099" s="969"/>
      <c r="AB1099" s="969"/>
      <c r="AC1099" s="969"/>
      <c r="AD1099" s="969"/>
      <c r="AE1099" s="969"/>
      <c r="AF1099" s="969"/>
      <c r="AG1099" s="969"/>
      <c r="AH1099" s="969"/>
      <c r="AI1099" s="969"/>
      <c r="AJ1099" s="969"/>
      <c r="AK1099" s="969"/>
      <c r="AL1099" s="969"/>
      <c r="AM1099" s="969"/>
      <c r="AN1099" s="969"/>
      <c r="AO1099" s="969"/>
      <c r="AP1099" s="969"/>
      <c r="AQ1099" s="969"/>
      <c r="AR1099" s="969"/>
      <c r="AS1099" s="969"/>
      <c r="AT1099" s="969"/>
      <c r="AU1099" s="969"/>
      <c r="AV1099" s="969"/>
      <c r="AW1099" s="969"/>
      <c r="AX1099" s="969"/>
      <c r="AY1099" s="969"/>
      <c r="AZ1099" s="969"/>
      <c r="BA1099" s="969"/>
      <c r="BB1099" s="969"/>
      <c r="BC1099" s="969"/>
      <c r="BD1099" s="969"/>
      <c r="BE1099" s="969"/>
      <c r="BF1099" s="969"/>
      <c r="BG1099" s="969"/>
      <c r="BH1099" s="969"/>
      <c r="BI1099" s="969"/>
      <c r="BJ1099" s="969"/>
      <c r="BK1099" s="969"/>
      <c r="BL1099" s="969"/>
      <c r="BM1099" s="969"/>
      <c r="BN1099" s="969"/>
      <c r="BO1099" s="969"/>
      <c r="BP1099" s="969"/>
      <c r="BQ1099" s="969"/>
      <c r="BR1099" s="969"/>
      <c r="BS1099" s="969"/>
      <c r="BT1099" s="72"/>
      <c r="BU1099" s="72"/>
      <c r="CE1099" s="37"/>
    </row>
    <row r="1100" spans="1:83" s="60" customFormat="1" ht="122.25" hidden="1" customHeight="1" x14ac:dyDescent="0.25">
      <c r="B1100" s="163" t="s">
        <v>34</v>
      </c>
      <c r="C1100" s="129" t="s">
        <v>323</v>
      </c>
      <c r="D1100" s="112">
        <f>E1100+H1100+I1100</f>
        <v>0</v>
      </c>
      <c r="E1100" s="112"/>
      <c r="F1100" s="112"/>
      <c r="G1100" s="112"/>
      <c r="H1100" s="112"/>
      <c r="I1100" s="43"/>
      <c r="J1100" s="112">
        <f>K1100</f>
        <v>0</v>
      </c>
      <c r="K1100" s="115">
        <f>M1100+S1100+U1100</f>
        <v>0</v>
      </c>
      <c r="L1100" s="115"/>
      <c r="M1100" s="112"/>
      <c r="N1100" s="115"/>
      <c r="O1100" s="112"/>
      <c r="P1100" s="115"/>
      <c r="Q1100" s="112"/>
      <c r="R1100" s="115"/>
      <c r="S1100" s="112"/>
      <c r="T1100" s="115"/>
      <c r="U1100" s="43"/>
      <c r="V1100" s="112">
        <f>W1100+X1100+Y1100</f>
        <v>0</v>
      </c>
      <c r="W1100" s="43"/>
      <c r="X1100" s="43"/>
      <c r="Y1100" s="43"/>
      <c r="Z1100" s="112">
        <f>AA1100+AB1100+AC1100</f>
        <v>0</v>
      </c>
      <c r="AA1100" s="112">
        <f>E1100</f>
        <v>0</v>
      </c>
      <c r="AB1100" s="112">
        <f>H1100</f>
        <v>0</v>
      </c>
      <c r="AC1100" s="43"/>
      <c r="AD1100" s="41"/>
      <c r="AE1100" s="528">
        <f>AG1100+AM1100+AO1100</f>
        <v>0</v>
      </c>
      <c r="AF1100" s="510"/>
      <c r="AG1100" s="241"/>
      <c r="AH1100" s="736"/>
      <c r="AI1100" s="241"/>
      <c r="AJ1100" s="736"/>
      <c r="AK1100" s="241"/>
      <c r="AL1100" s="736"/>
      <c r="AM1100" s="241"/>
      <c r="AN1100" s="736"/>
      <c r="AO1100" s="43"/>
      <c r="AP1100" s="112">
        <f>AR1100+AT1100+AX1100</f>
        <v>0</v>
      </c>
      <c r="AQ1100" s="115"/>
      <c r="AR1100" s="112">
        <f>AT1100+AZ1100+BB1100</f>
        <v>0</v>
      </c>
      <c r="AS1100" s="115"/>
      <c r="AT1100" s="241"/>
      <c r="AU1100" s="736"/>
      <c r="AV1100" s="241"/>
      <c r="AW1100" s="736"/>
      <c r="AX1100" s="241"/>
      <c r="AY1100" s="736"/>
      <c r="AZ1100" s="241"/>
      <c r="BA1100" s="736"/>
      <c r="BB1100" s="43"/>
      <c r="BC1100" s="241">
        <f t="shared" ref="BC1100" si="1971">AM1100</f>
        <v>0</v>
      </c>
      <c r="BD1100" s="43">
        <f t="shared" ref="BD1100" si="1972">AO1100</f>
        <v>0</v>
      </c>
      <c r="BE1100" s="112">
        <f>BF1100+BH1100+BI1100</f>
        <v>0</v>
      </c>
      <c r="BF1100" s="241"/>
      <c r="BG1100" s="241"/>
      <c r="BH1100" s="241"/>
      <c r="BI1100" s="43"/>
      <c r="BJ1100" s="112">
        <f>BK1100+BL1100+BM1100</f>
        <v>0</v>
      </c>
      <c r="BK1100" s="241"/>
      <c r="BL1100" s="241"/>
      <c r="BM1100" s="43"/>
      <c r="BN1100" s="112">
        <f>BO1100+BR1100+BS1100</f>
        <v>0</v>
      </c>
      <c r="BO1100" s="241">
        <f>BF1100</f>
        <v>0</v>
      </c>
      <c r="BP1100" s="241"/>
      <c r="BQ1100" s="241"/>
      <c r="BR1100" s="241">
        <f t="shared" ref="BR1100" si="1973">BH1100</f>
        <v>0</v>
      </c>
      <c r="BS1100" s="43">
        <f t="shared" ref="BS1100" si="1974">BI1100</f>
        <v>0</v>
      </c>
      <c r="BT1100" s="112"/>
      <c r="BU1100" s="112">
        <f>BV1100+BY1100+BZ1100</f>
        <v>0</v>
      </c>
      <c r="BV1100" s="241"/>
      <c r="BW1100" s="241"/>
      <c r="BX1100" s="241"/>
      <c r="BY1100" s="241"/>
      <c r="BZ1100" s="43"/>
      <c r="CE1100" s="115"/>
    </row>
    <row r="1101" spans="1:83" s="6" customFormat="1" ht="48.75" customHeight="1" x14ac:dyDescent="0.25">
      <c r="B1101" s="973" t="s">
        <v>448</v>
      </c>
      <c r="C1101" s="964"/>
      <c r="D1101" s="964"/>
      <c r="E1101" s="964"/>
      <c r="F1101" s="964"/>
      <c r="G1101" s="964"/>
      <c r="H1101" s="964"/>
      <c r="I1101" s="964"/>
      <c r="J1101" s="964"/>
      <c r="K1101" s="964"/>
      <c r="L1101" s="964"/>
      <c r="M1101" s="964"/>
      <c r="N1101" s="964"/>
      <c r="O1101" s="964"/>
      <c r="P1101" s="964"/>
      <c r="Q1101" s="964"/>
      <c r="R1101" s="964"/>
      <c r="S1101" s="964"/>
      <c r="T1101" s="964"/>
      <c r="U1101" s="964"/>
      <c r="V1101" s="964"/>
      <c r="W1101" s="964"/>
      <c r="X1101" s="964"/>
      <c r="Y1101" s="964"/>
      <c r="Z1101" s="964"/>
      <c r="AA1101" s="964"/>
      <c r="AB1101" s="964"/>
      <c r="AC1101" s="964"/>
      <c r="AD1101" s="964"/>
      <c r="AE1101" s="964"/>
      <c r="AF1101" s="964"/>
      <c r="AG1101" s="964"/>
      <c r="AH1101" s="964"/>
      <c r="AI1101" s="964"/>
      <c r="AJ1101" s="964"/>
      <c r="AK1101" s="964"/>
      <c r="AL1101" s="964"/>
      <c r="AM1101" s="964"/>
      <c r="AN1101" s="964"/>
      <c r="AO1101" s="964"/>
      <c r="AP1101" s="964"/>
      <c r="AQ1101" s="964"/>
      <c r="AR1101" s="964"/>
      <c r="AS1101" s="964"/>
      <c r="AT1101" s="964"/>
      <c r="AU1101" s="964"/>
      <c r="AV1101" s="964"/>
      <c r="AW1101" s="964"/>
      <c r="AX1101" s="964"/>
      <c r="AY1101" s="964"/>
      <c r="AZ1101" s="964"/>
      <c r="BA1101" s="964"/>
      <c r="BB1101" s="964"/>
      <c r="BC1101" s="964"/>
      <c r="BD1101" s="964"/>
      <c r="BE1101" s="964"/>
      <c r="BF1101" s="964"/>
      <c r="BG1101" s="964"/>
      <c r="BH1101" s="964"/>
      <c r="BI1101" s="964"/>
      <c r="BJ1101" s="964"/>
      <c r="BK1101" s="964"/>
      <c r="BL1101" s="964"/>
      <c r="BM1101" s="964"/>
      <c r="BN1101" s="964"/>
      <c r="BO1101" s="964"/>
      <c r="BP1101" s="964"/>
      <c r="BQ1101" s="964"/>
      <c r="BR1101" s="964"/>
      <c r="BS1101" s="964"/>
      <c r="BT1101" s="964"/>
      <c r="BU1101" s="964"/>
      <c r="BV1101" s="80"/>
      <c r="BW1101" s="80"/>
      <c r="BX1101" s="80"/>
      <c r="BY1101" s="80"/>
      <c r="BZ1101" s="80"/>
      <c r="CE1101" s="78"/>
    </row>
    <row r="1102" spans="1:83" s="404" customFormat="1" ht="181.5" customHeight="1" x14ac:dyDescent="0.25">
      <c r="B1102" s="410" t="s">
        <v>34</v>
      </c>
      <c r="C1102" s="411" t="s">
        <v>549</v>
      </c>
      <c r="D1102" s="370">
        <f>E1102+G1102+H1102+I1102</f>
        <v>72161.100000000006</v>
      </c>
      <c r="E1102" s="370"/>
      <c r="F1102" s="370"/>
      <c r="G1102" s="370"/>
      <c r="H1102" s="370"/>
      <c r="I1102" s="370">
        <v>72161.100000000006</v>
      </c>
      <c r="J1102" s="370">
        <f>K1102-I1102</f>
        <v>-72161.100000000006</v>
      </c>
      <c r="K1102" s="835">
        <f>M1102+Q1102+S1102+U1102</f>
        <v>0</v>
      </c>
      <c r="L1102" s="827">
        <v>0</v>
      </c>
      <c r="M1102" s="370"/>
      <c r="N1102" s="751"/>
      <c r="O1102" s="370"/>
      <c r="P1102" s="751"/>
      <c r="Q1102" s="370"/>
      <c r="R1102" s="751"/>
      <c r="S1102" s="370"/>
      <c r="T1102" s="751"/>
      <c r="U1102" s="370"/>
      <c r="V1102" s="370">
        <f>W1102+X1102+Y1102</f>
        <v>0</v>
      </c>
      <c r="W1102" s="370"/>
      <c r="X1102" s="370"/>
      <c r="Y1102" s="370"/>
      <c r="Z1102" s="370">
        <f>AA1102+AB1102+AC1102</f>
        <v>0</v>
      </c>
      <c r="AA1102" s="370">
        <f>E1102</f>
        <v>0</v>
      </c>
      <c r="AB1102" s="370">
        <f>H1102</f>
        <v>0</v>
      </c>
      <c r="AC1102" s="370"/>
      <c r="AD1102" s="751"/>
      <c r="AE1102" s="370">
        <f>AG1102+AK1102+AM1102+AO1102</f>
        <v>0</v>
      </c>
      <c r="AF1102" s="370">
        <v>0</v>
      </c>
      <c r="AG1102" s="370">
        <v>0</v>
      </c>
      <c r="AH1102" s="370">
        <v>0</v>
      </c>
      <c r="AI1102" s="370"/>
      <c r="AJ1102" s="751"/>
      <c r="AK1102" s="370"/>
      <c r="AL1102" s="751"/>
      <c r="AM1102" s="370"/>
      <c r="AN1102" s="751"/>
      <c r="AO1102" s="370"/>
      <c r="AP1102" s="370"/>
      <c r="AQ1102" s="751"/>
      <c r="AR1102" s="835">
        <f>AT1102+AX1102+AZ1102+BB1102</f>
        <v>72161.100000000006</v>
      </c>
      <c r="AS1102" s="827">
        <f>AR1102/D1102</f>
        <v>1</v>
      </c>
      <c r="AT1102" s="370"/>
      <c r="AU1102" s="751"/>
      <c r="AV1102" s="370"/>
      <c r="AW1102" s="751"/>
      <c r="AX1102" s="370"/>
      <c r="AY1102" s="751"/>
      <c r="AZ1102" s="370"/>
      <c r="BA1102" s="751"/>
      <c r="BB1102" s="370">
        <f>D1102</f>
        <v>72161.100000000006</v>
      </c>
      <c r="BC1102" s="370">
        <f t="shared" ref="BC1102" si="1975">AM1102</f>
        <v>0</v>
      </c>
      <c r="BD1102" s="370">
        <f t="shared" ref="BD1102" si="1976">AO1102</f>
        <v>0</v>
      </c>
      <c r="BE1102" s="370">
        <f>BF1102+BG1102+BH1102+BI1102</f>
        <v>200</v>
      </c>
      <c r="BF1102" s="370">
        <f>56.5+43.5</f>
        <v>100</v>
      </c>
      <c r="BG1102" s="370">
        <v>0</v>
      </c>
      <c r="BH1102" s="370">
        <f>56.5+43.5</f>
        <v>100</v>
      </c>
      <c r="BI1102" s="370"/>
      <c r="BJ1102" s="370">
        <f>BK1102+BL1102+BM1102</f>
        <v>0</v>
      </c>
      <c r="BK1102" s="370"/>
      <c r="BL1102" s="370"/>
      <c r="BM1102" s="370"/>
      <c r="BN1102" s="370">
        <f>BO1102+BR1102+BS1102</f>
        <v>0</v>
      </c>
      <c r="BO1102" s="370"/>
      <c r="BP1102" s="370"/>
      <c r="BQ1102" s="370"/>
      <c r="BR1102" s="370"/>
      <c r="BS1102" s="370"/>
      <c r="BT1102" s="370"/>
      <c r="BU1102" s="112">
        <f>BV1102+BX1102+BY1102+BZ1102</f>
        <v>0</v>
      </c>
      <c r="BV1102" s="370"/>
      <c r="BW1102" s="370"/>
      <c r="BX1102" s="370"/>
      <c r="BY1102" s="370"/>
      <c r="BZ1102" s="373"/>
      <c r="CE1102" s="827">
        <f>BB1102/D1102</f>
        <v>1</v>
      </c>
    </row>
    <row r="1103" spans="1:83" s="6" customFormat="1" ht="15" customHeight="1" x14ac:dyDescent="0.25">
      <c r="B1103" s="77"/>
      <c r="C1103" s="78"/>
      <c r="D1103" s="80"/>
      <c r="E1103" s="80"/>
      <c r="F1103" s="80"/>
      <c r="G1103" s="80"/>
      <c r="H1103" s="80"/>
      <c r="I1103" s="80"/>
      <c r="J1103" s="80"/>
      <c r="K1103" s="5"/>
      <c r="L1103" s="5"/>
      <c r="M1103" s="80"/>
      <c r="N1103" s="5"/>
      <c r="O1103" s="80"/>
      <c r="P1103" s="5"/>
      <c r="Q1103" s="80"/>
      <c r="R1103" s="5"/>
      <c r="S1103" s="80"/>
      <c r="T1103" s="5"/>
      <c r="U1103" s="80"/>
      <c r="V1103" s="80"/>
      <c r="W1103" s="80"/>
      <c r="X1103" s="80"/>
      <c r="Y1103" s="80"/>
      <c r="Z1103" s="80"/>
      <c r="AA1103" s="80"/>
      <c r="AB1103" s="80"/>
      <c r="AC1103" s="80"/>
      <c r="AD1103" s="5"/>
      <c r="AE1103" s="501"/>
      <c r="AF1103" s="536"/>
      <c r="AG1103" s="80"/>
      <c r="AH1103" s="5"/>
      <c r="AI1103" s="80"/>
      <c r="AJ1103" s="5"/>
      <c r="AK1103" s="80"/>
      <c r="AL1103" s="5"/>
      <c r="AM1103" s="80"/>
      <c r="AN1103" s="5"/>
      <c r="AO1103" s="80"/>
      <c r="AP1103" s="80"/>
      <c r="AQ1103" s="5"/>
      <c r="AR1103" s="80"/>
      <c r="AS1103" s="5"/>
      <c r="AT1103" s="80"/>
      <c r="AU1103" s="5"/>
      <c r="AV1103" s="80"/>
      <c r="AW1103" s="5"/>
      <c r="AX1103" s="80"/>
      <c r="AY1103" s="5"/>
      <c r="AZ1103" s="80"/>
      <c r="BA1103" s="5"/>
      <c r="BB1103" s="80"/>
      <c r="BC1103" s="80"/>
      <c r="BD1103" s="80"/>
      <c r="BE1103" s="80"/>
      <c r="BF1103" s="80"/>
      <c r="BG1103" s="80"/>
      <c r="BH1103" s="80"/>
      <c r="BI1103" s="80"/>
      <c r="BJ1103" s="80"/>
      <c r="BK1103" s="80"/>
      <c r="BL1103" s="80"/>
      <c r="BM1103" s="80"/>
      <c r="BN1103" s="80"/>
      <c r="BO1103" s="80"/>
      <c r="BP1103" s="80"/>
      <c r="BQ1103" s="80"/>
      <c r="BR1103" s="80"/>
      <c r="BS1103" s="80"/>
      <c r="BT1103" s="80"/>
      <c r="BU1103" s="80"/>
      <c r="BV1103" s="80"/>
      <c r="BW1103" s="80"/>
      <c r="BX1103" s="80"/>
      <c r="BY1103" s="80"/>
      <c r="BZ1103" s="80"/>
      <c r="CE1103" s="5"/>
    </row>
    <row r="1104" spans="1:83" s="6" customFormat="1" ht="20.25" customHeight="1" x14ac:dyDescent="0.25">
      <c r="B1104" s="77"/>
      <c r="C1104" s="78"/>
      <c r="D1104" s="80"/>
      <c r="E1104" s="80"/>
      <c r="F1104" s="80"/>
      <c r="G1104" s="80"/>
      <c r="H1104" s="80"/>
      <c r="I1104" s="80"/>
      <c r="J1104" s="80"/>
      <c r="K1104" s="5"/>
      <c r="L1104" s="5"/>
      <c r="M1104" s="80"/>
      <c r="N1104" s="5"/>
      <c r="O1104" s="80"/>
      <c r="P1104" s="5"/>
      <c r="Q1104" s="80"/>
      <c r="R1104" s="5"/>
      <c r="S1104" s="80"/>
      <c r="T1104" s="5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5"/>
      <c r="AE1104" s="501"/>
      <c r="AF1104" s="536"/>
      <c r="AG1104" s="80"/>
      <c r="AH1104" s="5"/>
      <c r="AI1104" s="80"/>
      <c r="AJ1104" s="5"/>
      <c r="AK1104" s="80"/>
      <c r="AL1104" s="5"/>
      <c r="AM1104" s="80"/>
      <c r="AN1104" s="5"/>
      <c r="AO1104" s="80"/>
      <c r="AP1104" s="80"/>
      <c r="AQ1104" s="5"/>
      <c r="AR1104" s="80"/>
      <c r="AS1104" s="5"/>
      <c r="AT1104" s="80"/>
      <c r="AU1104" s="5"/>
      <c r="AV1104" s="80"/>
      <c r="AW1104" s="5"/>
      <c r="AX1104" s="80"/>
      <c r="AY1104" s="5"/>
      <c r="AZ1104" s="80"/>
      <c r="BA1104" s="5"/>
      <c r="BB1104" s="80"/>
      <c r="BC1104" s="80"/>
      <c r="BD1104" s="80"/>
      <c r="BE1104" s="80"/>
      <c r="BF1104" s="80"/>
      <c r="BG1104" s="80"/>
      <c r="BH1104" s="80"/>
      <c r="BI1104" s="80"/>
      <c r="BJ1104" s="80"/>
      <c r="BK1104" s="80"/>
      <c r="BL1104" s="80"/>
      <c r="BM1104" s="80"/>
      <c r="BN1104" s="80"/>
      <c r="BO1104" s="80"/>
      <c r="BP1104" s="80"/>
      <c r="BQ1104" s="80"/>
      <c r="BR1104" s="80"/>
      <c r="BS1104" s="80"/>
      <c r="BT1104" s="80"/>
      <c r="BU1104" s="80"/>
      <c r="BV1104" s="80"/>
      <c r="BW1104" s="80"/>
      <c r="BX1104" s="80"/>
      <c r="BY1104" s="80"/>
      <c r="BZ1104" s="80"/>
      <c r="CE1104" s="5"/>
    </row>
    <row r="1105" spans="1:83" s="6" customFormat="1" ht="30" customHeight="1" x14ac:dyDescent="0.4">
      <c r="B1105" s="77"/>
      <c r="C1105" s="78"/>
      <c r="D1105" s="434"/>
      <c r="E1105" s="434"/>
      <c r="F1105" s="434"/>
      <c r="G1105" s="434"/>
      <c r="H1105" s="434"/>
      <c r="I1105" s="434"/>
      <c r="J1105" s="434"/>
      <c r="K1105" s="637"/>
      <c r="L1105" s="637"/>
      <c r="M1105" s="434"/>
      <c r="N1105" s="637"/>
      <c r="O1105" s="434"/>
      <c r="P1105" s="637"/>
      <c r="Q1105" s="434"/>
      <c r="R1105" s="637"/>
      <c r="S1105" s="434"/>
      <c r="T1105" s="637"/>
      <c r="U1105" s="434"/>
      <c r="V1105" s="434"/>
      <c r="W1105" s="434"/>
      <c r="X1105" s="434"/>
      <c r="Y1105" s="434"/>
      <c r="Z1105" s="434"/>
      <c r="AA1105" s="434"/>
      <c r="AB1105" s="434"/>
      <c r="AC1105" s="434"/>
      <c r="AD1105" s="637"/>
      <c r="AE1105" s="533"/>
      <c r="AF1105" s="777"/>
      <c r="AG1105" s="434"/>
      <c r="AH1105" s="637"/>
      <c r="AI1105" s="434"/>
      <c r="AJ1105" s="637"/>
      <c r="AK1105" s="434"/>
      <c r="AL1105" s="637"/>
      <c r="AM1105" s="434"/>
      <c r="AN1105" s="637"/>
      <c r="AO1105" s="434"/>
      <c r="AP1105" s="434"/>
      <c r="AQ1105" s="637"/>
      <c r="AR1105" s="434"/>
      <c r="AS1105" s="637"/>
      <c r="AT1105" s="434"/>
      <c r="AU1105" s="637"/>
      <c r="AV1105" s="434"/>
      <c r="AW1105" s="637"/>
      <c r="AX1105" s="434"/>
      <c r="AY1105" s="637"/>
      <c r="AZ1105" s="434"/>
      <c r="BA1105" s="637"/>
      <c r="BB1105" s="434"/>
      <c r="BC1105" s="434"/>
      <c r="BD1105" s="434"/>
      <c r="BE1105" s="434"/>
      <c r="BF1105" s="434"/>
      <c r="BG1105" s="80"/>
      <c r="BH1105" s="80"/>
      <c r="BI1105" s="80"/>
      <c r="BJ1105" s="80"/>
      <c r="BK1105" s="80"/>
      <c r="BL1105" s="80"/>
      <c r="BM1105" s="80"/>
      <c r="BN1105" s="80"/>
      <c r="BO1105" s="80"/>
      <c r="BP1105" s="80"/>
      <c r="BQ1105" s="80"/>
      <c r="BR1105" s="80"/>
      <c r="BS1105" s="80"/>
      <c r="BT1105" s="434"/>
      <c r="BU1105" s="434"/>
      <c r="BV1105" s="434"/>
      <c r="BW1105" s="434"/>
      <c r="BX1105" s="80"/>
      <c r="BY1105" s="80"/>
      <c r="BZ1105" s="80"/>
      <c r="CE1105" s="637"/>
    </row>
    <row r="1106" spans="1:83" s="6" customFormat="1" ht="15" customHeight="1" x14ac:dyDescent="0.4">
      <c r="B1106" s="77"/>
      <c r="C1106" s="78"/>
      <c r="D1106" s="434"/>
      <c r="E1106" s="434"/>
      <c r="F1106" s="434"/>
      <c r="G1106" s="434"/>
      <c r="H1106" s="434"/>
      <c r="I1106" s="434"/>
      <c r="J1106" s="434"/>
      <c r="K1106" s="637"/>
      <c r="L1106" s="637"/>
      <c r="M1106" s="434"/>
      <c r="N1106" s="637"/>
      <c r="O1106" s="434"/>
      <c r="P1106" s="637"/>
      <c r="Q1106" s="434"/>
      <c r="R1106" s="637"/>
      <c r="S1106" s="434"/>
      <c r="T1106" s="637"/>
      <c r="U1106" s="434"/>
      <c r="V1106" s="434"/>
      <c r="W1106" s="434"/>
      <c r="X1106" s="434"/>
      <c r="Y1106" s="434"/>
      <c r="Z1106" s="434"/>
      <c r="AA1106" s="434"/>
      <c r="AB1106" s="434"/>
      <c r="AC1106" s="434"/>
      <c r="AD1106" s="637"/>
      <c r="AE1106" s="533"/>
      <c r="AF1106" s="777"/>
      <c r="AG1106" s="434"/>
      <c r="AH1106" s="637"/>
      <c r="AI1106" s="434"/>
      <c r="AJ1106" s="637"/>
      <c r="AK1106" s="434"/>
      <c r="AL1106" s="637"/>
      <c r="AM1106" s="434"/>
      <c r="AN1106" s="637"/>
      <c r="AO1106" s="434"/>
      <c r="AP1106" s="434"/>
      <c r="AQ1106" s="637"/>
      <c r="AR1106" s="434"/>
      <c r="AS1106" s="637"/>
      <c r="AT1106" s="434"/>
      <c r="AU1106" s="637"/>
      <c r="AV1106" s="434"/>
      <c r="AW1106" s="637"/>
      <c r="AX1106" s="434"/>
      <c r="AY1106" s="637"/>
      <c r="AZ1106" s="434"/>
      <c r="BA1106" s="637"/>
      <c r="BB1106" s="434"/>
      <c r="BC1106" s="434"/>
      <c r="BD1106" s="434"/>
      <c r="BE1106" s="434"/>
      <c r="BF1106" s="434"/>
      <c r="BG1106" s="80"/>
      <c r="BH1106" s="80"/>
      <c r="BI1106" s="80"/>
      <c r="BJ1106" s="80"/>
      <c r="BK1106" s="80"/>
      <c r="BL1106" s="80"/>
      <c r="BM1106" s="80"/>
      <c r="BN1106" s="80"/>
      <c r="BO1106" s="80"/>
      <c r="BP1106" s="80"/>
      <c r="BQ1106" s="80"/>
      <c r="BR1106" s="80"/>
      <c r="BS1106" s="80"/>
      <c r="BT1106" s="434"/>
      <c r="BU1106" s="434"/>
      <c r="BV1106" s="434"/>
      <c r="BW1106" s="434"/>
      <c r="BX1106" s="80"/>
      <c r="BY1106" s="80"/>
      <c r="BZ1106" s="80"/>
      <c r="CE1106" s="637"/>
    </row>
    <row r="1107" spans="1:83" s="6" customFormat="1" ht="36.75" customHeight="1" x14ac:dyDescent="0.4">
      <c r="B1107" s="77"/>
      <c r="C1107" s="78"/>
      <c r="D1107" s="435"/>
      <c r="E1107" s="435"/>
      <c r="F1107" s="435"/>
      <c r="G1107" s="434"/>
      <c r="H1107" s="434"/>
      <c r="I1107" s="434"/>
      <c r="J1107" s="434"/>
      <c r="K1107" s="638"/>
      <c r="L1107" s="638"/>
      <c r="M1107" s="435"/>
      <c r="N1107" s="638"/>
      <c r="O1107" s="435"/>
      <c r="P1107" s="638"/>
      <c r="Q1107" s="434"/>
      <c r="R1107" s="637"/>
      <c r="S1107" s="434"/>
      <c r="T1107" s="637"/>
      <c r="U1107" s="434"/>
      <c r="V1107" s="434"/>
      <c r="W1107" s="434"/>
      <c r="X1107" s="434"/>
      <c r="Y1107" s="434"/>
      <c r="Z1107" s="434"/>
      <c r="AA1107" s="434"/>
      <c r="AB1107" s="434"/>
      <c r="AC1107" s="434"/>
      <c r="AD1107" s="637"/>
      <c r="AE1107" s="534"/>
      <c r="AF1107" s="778"/>
      <c r="AG1107" s="435"/>
      <c r="AH1107" s="638"/>
      <c r="AI1107" s="435"/>
      <c r="AJ1107" s="638"/>
      <c r="AK1107" s="434"/>
      <c r="AL1107" s="637"/>
      <c r="AM1107" s="434"/>
      <c r="AN1107" s="637"/>
      <c r="AO1107" s="434"/>
      <c r="AP1107" s="434"/>
      <c r="AQ1107" s="637"/>
      <c r="AR1107" s="435"/>
      <c r="AS1107" s="638"/>
      <c r="AT1107" s="435"/>
      <c r="AU1107" s="638"/>
      <c r="AV1107" s="435"/>
      <c r="AW1107" s="638"/>
      <c r="AX1107" s="434"/>
      <c r="AY1107" s="637"/>
      <c r="AZ1107" s="434"/>
      <c r="BA1107" s="637"/>
      <c r="BB1107" s="434"/>
      <c r="BC1107" s="434"/>
      <c r="BD1107" s="434"/>
      <c r="BE1107" s="435"/>
      <c r="BF1107" s="435"/>
      <c r="BG1107" s="80"/>
      <c r="BH1107" s="80"/>
      <c r="BI1107" s="80"/>
      <c r="BJ1107" s="80"/>
      <c r="BK1107" s="80"/>
      <c r="BL1107" s="80"/>
      <c r="BM1107" s="80"/>
      <c r="BN1107" s="80"/>
      <c r="BO1107" s="80"/>
      <c r="BP1107" s="80"/>
      <c r="BQ1107" s="80"/>
      <c r="BR1107" s="80"/>
      <c r="BS1107" s="80"/>
      <c r="BT1107" s="434"/>
      <c r="BU1107" s="435"/>
      <c r="BV1107" s="435"/>
      <c r="BW1107" s="435"/>
      <c r="BX1107" s="80"/>
      <c r="BY1107" s="80"/>
      <c r="BZ1107" s="80"/>
      <c r="CE1107" s="637"/>
    </row>
    <row r="1108" spans="1:83" s="6" customFormat="1" ht="27" customHeight="1" x14ac:dyDescent="0.4">
      <c r="B1108" s="77"/>
      <c r="C1108" s="78"/>
      <c r="D1108" s="434"/>
      <c r="E1108" s="434"/>
      <c r="F1108" s="434"/>
      <c r="G1108" s="434"/>
      <c r="H1108" s="434"/>
      <c r="I1108" s="434"/>
      <c r="J1108" s="434"/>
      <c r="K1108" s="637"/>
      <c r="L1108" s="637"/>
      <c r="M1108" s="434"/>
      <c r="N1108" s="637"/>
      <c r="O1108" s="434"/>
      <c r="P1108" s="637"/>
      <c r="Q1108" s="434"/>
      <c r="R1108" s="637"/>
      <c r="S1108" s="434"/>
      <c r="T1108" s="637"/>
      <c r="U1108" s="434"/>
      <c r="V1108" s="434"/>
      <c r="W1108" s="434"/>
      <c r="X1108" s="434"/>
      <c r="Y1108" s="434"/>
      <c r="Z1108" s="434"/>
      <c r="AA1108" s="434"/>
      <c r="AB1108" s="434"/>
      <c r="AC1108" s="434"/>
      <c r="AD1108" s="637"/>
      <c r="AE1108" s="533"/>
      <c r="AF1108" s="777"/>
      <c r="AG1108" s="434"/>
      <c r="AH1108" s="637"/>
      <c r="AI1108" s="434"/>
      <c r="AJ1108" s="637"/>
      <c r="AK1108" s="434"/>
      <c r="AL1108" s="637"/>
      <c r="AM1108" s="434"/>
      <c r="AN1108" s="637"/>
      <c r="AO1108" s="434"/>
      <c r="AP1108" s="434"/>
      <c r="AQ1108" s="637"/>
      <c r="AR1108" s="434"/>
      <c r="AS1108" s="637"/>
      <c r="AT1108" s="434"/>
      <c r="AU1108" s="637"/>
      <c r="AV1108" s="434"/>
      <c r="AW1108" s="637"/>
      <c r="AX1108" s="434"/>
      <c r="AY1108" s="637"/>
      <c r="AZ1108" s="434"/>
      <c r="BA1108" s="637"/>
      <c r="BB1108" s="434"/>
      <c r="BC1108" s="434"/>
      <c r="BD1108" s="434"/>
      <c r="BE1108" s="434"/>
      <c r="BF1108" s="434"/>
      <c r="BG1108" s="80"/>
      <c r="BH1108" s="80"/>
      <c r="BI1108" s="80"/>
      <c r="BJ1108" s="80"/>
      <c r="BK1108" s="80"/>
      <c r="BL1108" s="80"/>
      <c r="BM1108" s="80"/>
      <c r="BN1108" s="80"/>
      <c r="BO1108" s="80"/>
      <c r="BP1108" s="80"/>
      <c r="BQ1108" s="80"/>
      <c r="BR1108" s="80"/>
      <c r="BS1108" s="80"/>
      <c r="BT1108" s="434"/>
      <c r="BU1108" s="434"/>
      <c r="BV1108" s="434"/>
      <c r="BW1108" s="434"/>
      <c r="BX1108" s="80"/>
      <c r="BY1108" s="80"/>
      <c r="BZ1108" s="80"/>
      <c r="CE1108" s="637"/>
    </row>
    <row r="1109" spans="1:83" s="6" customFormat="1" ht="15" customHeight="1" x14ac:dyDescent="0.25">
      <c r="B1109" s="77"/>
      <c r="C1109" s="78"/>
      <c r="D1109" s="80"/>
      <c r="E1109" s="80"/>
      <c r="F1109" s="80"/>
      <c r="G1109" s="80"/>
      <c r="H1109" s="80"/>
      <c r="I1109" s="80"/>
      <c r="J1109" s="80"/>
      <c r="K1109" s="5"/>
      <c r="L1109" s="5"/>
      <c r="M1109" s="80"/>
      <c r="N1109" s="5"/>
      <c r="O1109" s="80"/>
      <c r="P1109" s="5"/>
      <c r="Q1109" s="80"/>
      <c r="R1109" s="5"/>
      <c r="S1109" s="80"/>
      <c r="T1109" s="5"/>
      <c r="U1109" s="80"/>
      <c r="V1109" s="80"/>
      <c r="W1109" s="80"/>
      <c r="X1109" s="80"/>
      <c r="Y1109" s="80"/>
      <c r="Z1109" s="80"/>
      <c r="AA1109" s="80"/>
      <c r="AB1109" s="80"/>
      <c r="AC1109" s="80"/>
      <c r="AD1109" s="5"/>
      <c r="AE1109" s="501"/>
      <c r="AF1109" s="536"/>
      <c r="AG1109" s="80"/>
      <c r="AH1109" s="5"/>
      <c r="AI1109" s="80"/>
      <c r="AJ1109" s="5"/>
      <c r="AK1109" s="80"/>
      <c r="AL1109" s="5"/>
      <c r="AM1109" s="80"/>
      <c r="AN1109" s="5"/>
      <c r="AO1109" s="80"/>
      <c r="AP1109" s="80"/>
      <c r="AQ1109" s="5"/>
      <c r="AR1109" s="80"/>
      <c r="AS1109" s="5"/>
      <c r="AT1109" s="80"/>
      <c r="AU1109" s="5"/>
      <c r="AV1109" s="80"/>
      <c r="AW1109" s="5"/>
      <c r="AX1109" s="80"/>
      <c r="AY1109" s="5"/>
      <c r="AZ1109" s="80"/>
      <c r="BA1109" s="5"/>
      <c r="BB1109" s="80"/>
      <c r="BC1109" s="80"/>
      <c r="BD1109" s="80"/>
      <c r="BE1109" s="80"/>
      <c r="BF1109" s="80"/>
      <c r="BG1109" s="80"/>
      <c r="BH1109" s="80"/>
      <c r="BI1109" s="80"/>
      <c r="BJ1109" s="80"/>
      <c r="BK1109" s="80"/>
      <c r="BL1109" s="80"/>
      <c r="BM1109" s="80"/>
      <c r="BN1109" s="80"/>
      <c r="BO1109" s="80"/>
      <c r="BP1109" s="80"/>
      <c r="BQ1109" s="80"/>
      <c r="BR1109" s="80"/>
      <c r="BS1109" s="80"/>
      <c r="BT1109" s="80"/>
      <c r="BU1109" s="80"/>
      <c r="BV1109" s="80"/>
      <c r="BW1109" s="80"/>
      <c r="BX1109" s="80"/>
      <c r="BY1109" s="80"/>
      <c r="BZ1109" s="80"/>
      <c r="CE1109" s="5"/>
    </row>
    <row r="1110" spans="1:83" s="6" customFormat="1" ht="15" customHeight="1" x14ac:dyDescent="0.25">
      <c r="B1110" s="77"/>
      <c r="C1110" s="78"/>
      <c r="D1110" s="80"/>
      <c r="E1110" s="80"/>
      <c r="F1110" s="80"/>
      <c r="G1110" s="80"/>
      <c r="H1110" s="80"/>
      <c r="I1110" s="80"/>
      <c r="J1110" s="80"/>
      <c r="K1110" s="5"/>
      <c r="L1110" s="5"/>
      <c r="M1110" s="80"/>
      <c r="N1110" s="5"/>
      <c r="O1110" s="80"/>
      <c r="P1110" s="5"/>
      <c r="Q1110" s="80"/>
      <c r="R1110" s="5"/>
      <c r="S1110" s="80"/>
      <c r="T1110" s="5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5"/>
      <c r="AE1110" s="501"/>
      <c r="AF1110" s="536"/>
      <c r="AG1110" s="80"/>
      <c r="AH1110" s="5"/>
      <c r="AI1110" s="80"/>
      <c r="AJ1110" s="5"/>
      <c r="AK1110" s="80"/>
      <c r="AL1110" s="5"/>
      <c r="AM1110" s="80"/>
      <c r="AN1110" s="5"/>
      <c r="AO1110" s="80"/>
      <c r="AP1110" s="80"/>
      <c r="AQ1110" s="5"/>
      <c r="AR1110" s="80"/>
      <c r="AS1110" s="5"/>
      <c r="AT1110" s="80"/>
      <c r="AU1110" s="5"/>
      <c r="AV1110" s="80"/>
      <c r="AW1110" s="5"/>
      <c r="AX1110" s="80"/>
      <c r="AY1110" s="5"/>
      <c r="AZ1110" s="80"/>
      <c r="BA1110" s="5"/>
      <c r="BB1110" s="80"/>
      <c r="BC1110" s="80"/>
      <c r="BD1110" s="80"/>
      <c r="BE1110" s="80"/>
      <c r="BF1110" s="80"/>
      <c r="BG1110" s="80"/>
      <c r="BH1110" s="80"/>
      <c r="BI1110" s="80"/>
      <c r="BJ1110" s="80"/>
      <c r="BK1110" s="80"/>
      <c r="BL1110" s="80"/>
      <c r="BM1110" s="80"/>
      <c r="BN1110" s="80"/>
      <c r="BO1110" s="80"/>
      <c r="BP1110" s="80"/>
      <c r="BQ1110" s="80"/>
      <c r="BR1110" s="80"/>
      <c r="BS1110" s="80"/>
      <c r="BT1110" s="80"/>
      <c r="BU1110" s="80"/>
      <c r="BV1110" s="80"/>
      <c r="BW1110" s="80"/>
      <c r="BX1110" s="80"/>
      <c r="BY1110" s="80"/>
      <c r="BZ1110" s="80"/>
      <c r="CE1110" s="5"/>
    </row>
    <row r="1111" spans="1:83" s="82" customFormat="1" ht="46.5" customHeight="1" x14ac:dyDescent="0.2">
      <c r="B1111" s="963"/>
      <c r="C1111" s="963"/>
      <c r="D1111" s="190"/>
      <c r="E1111" s="190"/>
      <c r="F1111" s="190"/>
      <c r="K1111" s="639"/>
      <c r="L1111" s="639"/>
      <c r="M1111" s="190"/>
      <c r="N1111" s="639"/>
      <c r="O1111" s="190"/>
      <c r="P1111" s="639"/>
      <c r="R1111" s="763"/>
      <c r="T1111" s="763"/>
      <c r="AD1111" s="763"/>
      <c r="AE1111" s="535"/>
      <c r="AF1111" s="779"/>
      <c r="AH1111" s="763"/>
      <c r="AJ1111" s="763"/>
      <c r="AL1111" s="763"/>
      <c r="AN1111" s="763"/>
      <c r="AQ1111" s="763"/>
      <c r="AR1111" s="190"/>
      <c r="AS1111" s="639"/>
      <c r="AU1111" s="763"/>
      <c r="AW1111" s="763"/>
      <c r="AY1111" s="763"/>
      <c r="BA1111" s="763"/>
      <c r="BE1111" s="190"/>
      <c r="BU1111" s="190"/>
      <c r="CE1111" s="763"/>
    </row>
    <row r="1112" spans="1:83" s="79" customFormat="1" ht="18.75" customHeight="1" x14ac:dyDescent="0.25">
      <c r="A1112" s="83"/>
      <c r="B1112" s="78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36"/>
      <c r="AF1112" s="536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E1112" s="5"/>
    </row>
    <row r="1113" spans="1:83" s="6" customFormat="1" ht="18.75" customHeight="1" x14ac:dyDescent="0.25">
      <c r="A1113" s="84"/>
      <c r="B1113" s="85"/>
      <c r="C1113" s="79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36"/>
      <c r="AF1113" s="536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E1113" s="5"/>
    </row>
    <row r="1114" spans="1:83" s="86" customFormat="1" ht="46.5" customHeight="1" x14ac:dyDescent="0.2">
      <c r="B1114" s="972"/>
      <c r="C1114" s="972"/>
      <c r="D1114" s="88"/>
      <c r="E1114" s="88"/>
      <c r="F1114" s="88"/>
      <c r="G1114" s="88"/>
      <c r="H1114" s="88"/>
      <c r="I1114" s="88"/>
      <c r="J1114" s="88"/>
      <c r="K1114" s="640"/>
      <c r="L1114" s="640"/>
      <c r="M1114" s="88"/>
      <c r="N1114" s="640"/>
      <c r="O1114" s="88"/>
      <c r="P1114" s="640"/>
      <c r="Q1114" s="88"/>
      <c r="R1114" s="640"/>
      <c r="S1114" s="88"/>
      <c r="T1114" s="640"/>
      <c r="U1114" s="88"/>
      <c r="V1114" s="88"/>
      <c r="W1114" s="88"/>
      <c r="X1114" s="88"/>
      <c r="Y1114" s="88"/>
      <c r="Z1114" s="88"/>
      <c r="AA1114" s="88"/>
      <c r="AB1114" s="88"/>
      <c r="AC1114" s="88"/>
      <c r="AD1114" s="640"/>
      <c r="AE1114" s="537"/>
      <c r="AF1114" s="780"/>
      <c r="AG1114" s="88"/>
      <c r="AH1114" s="640"/>
      <c r="AI1114" s="88"/>
      <c r="AJ1114" s="640"/>
      <c r="AK1114" s="88"/>
      <c r="AL1114" s="640"/>
      <c r="AM1114" s="88"/>
      <c r="AN1114" s="640"/>
      <c r="AO1114" s="88"/>
      <c r="AP1114" s="88"/>
      <c r="AQ1114" s="640"/>
      <c r="AR1114" s="88"/>
      <c r="AS1114" s="640"/>
      <c r="AT1114" s="88"/>
      <c r="AU1114" s="640"/>
      <c r="AV1114" s="88"/>
      <c r="AW1114" s="640"/>
      <c r="AX1114" s="88"/>
      <c r="AY1114" s="640"/>
      <c r="AZ1114" s="88"/>
      <c r="BA1114" s="640"/>
      <c r="BB1114" s="88"/>
      <c r="BC1114" s="88"/>
      <c r="BD1114" s="88"/>
      <c r="BE1114" s="88"/>
      <c r="BF1114" s="88"/>
      <c r="BG1114" s="88"/>
      <c r="BH1114" s="88"/>
      <c r="BI1114" s="88"/>
      <c r="BJ1114" s="88"/>
      <c r="BK1114" s="88"/>
      <c r="BL1114" s="88"/>
      <c r="BM1114" s="88"/>
      <c r="BN1114" s="88"/>
      <c r="BO1114" s="88"/>
      <c r="BP1114" s="88"/>
      <c r="BQ1114" s="88"/>
      <c r="BR1114" s="88"/>
      <c r="BS1114" s="88"/>
      <c r="BT1114" s="88"/>
      <c r="BU1114" s="88"/>
      <c r="BV1114" s="88"/>
      <c r="BW1114" s="88"/>
      <c r="BX1114" s="88"/>
      <c r="BY1114" s="88"/>
      <c r="BZ1114" s="88"/>
      <c r="CE1114" s="640"/>
    </row>
    <row r="1115" spans="1:83" ht="15" customHeight="1" x14ac:dyDescent="0.25"/>
    <row r="1116" spans="1:83" ht="15" customHeight="1" x14ac:dyDescent="0.25"/>
    <row r="1117" spans="1:83" ht="15" customHeight="1" x14ac:dyDescent="0.25">
      <c r="D1117" s="1"/>
      <c r="E1117" s="1"/>
      <c r="F1117" s="1"/>
      <c r="G1117" s="1"/>
      <c r="H1117" s="1"/>
      <c r="I1117" s="1"/>
      <c r="J1117" s="1"/>
      <c r="K1117" s="78"/>
      <c r="L1117" s="78"/>
      <c r="M1117" s="1"/>
      <c r="N1117" s="87"/>
      <c r="O1117" s="1"/>
      <c r="P1117" s="87"/>
      <c r="Q1117" s="1"/>
      <c r="R1117" s="87"/>
      <c r="S1117" s="1"/>
      <c r="T1117" s="87"/>
      <c r="U1117" s="1"/>
      <c r="V1117" s="1"/>
      <c r="W1117" s="1"/>
      <c r="X1117" s="1"/>
      <c r="Y1117" s="1"/>
      <c r="Z1117" s="1"/>
      <c r="AA1117" s="1"/>
      <c r="AB1117" s="1"/>
      <c r="AC1117" s="1"/>
      <c r="AD1117" s="87"/>
      <c r="AE1117" s="538"/>
      <c r="AF1117" s="781"/>
      <c r="AG1117" s="1"/>
      <c r="AH1117" s="87"/>
      <c r="AI1117" s="1"/>
      <c r="AJ1117" s="87"/>
      <c r="AK1117" s="1"/>
      <c r="AL1117" s="87"/>
      <c r="AM1117" s="1"/>
      <c r="AN1117" s="87"/>
      <c r="AO1117" s="1"/>
      <c r="AP1117" s="1"/>
      <c r="AQ1117" s="87"/>
      <c r="AR1117" s="6"/>
      <c r="AS1117" s="78"/>
      <c r="AT1117" s="6"/>
      <c r="AU1117" s="78"/>
      <c r="AV1117" s="6"/>
      <c r="AW1117" s="78"/>
      <c r="AX1117" s="1"/>
      <c r="AY1117" s="87"/>
      <c r="AZ1117" s="1"/>
      <c r="BA1117" s="87"/>
      <c r="BB1117" s="1"/>
      <c r="BC1117" s="1"/>
      <c r="BD1117" s="1"/>
      <c r="BE1117" s="6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6"/>
      <c r="BV1117" s="1"/>
      <c r="BW1117" s="1"/>
      <c r="BX1117" s="1"/>
      <c r="BY1117" s="1"/>
      <c r="BZ1117" s="1"/>
      <c r="CE1117" s="87"/>
    </row>
    <row r="1118" spans="1:83" s="6" customFormat="1" ht="15" customHeight="1" x14ac:dyDescent="0.25">
      <c r="B1118" s="77"/>
      <c r="C1118" s="78"/>
      <c r="K1118" s="78"/>
      <c r="L1118" s="78"/>
      <c r="N1118" s="78"/>
      <c r="P1118" s="78"/>
      <c r="R1118" s="78"/>
      <c r="T1118" s="78"/>
      <c r="AD1118" s="78"/>
      <c r="AF1118" s="78"/>
      <c r="AH1118" s="78"/>
      <c r="AJ1118" s="78"/>
      <c r="AL1118" s="78"/>
      <c r="AN1118" s="78"/>
      <c r="AQ1118" s="78"/>
      <c r="AS1118" s="78"/>
      <c r="AU1118" s="78"/>
      <c r="AW1118" s="78"/>
      <c r="AY1118" s="78"/>
      <c r="BA1118" s="78"/>
      <c r="CE1118" s="78"/>
    </row>
    <row r="1119" spans="1:83" s="6" customFormat="1" ht="15" customHeight="1" x14ac:dyDescent="0.25">
      <c r="B1119" s="77"/>
      <c r="C1119" s="78"/>
      <c r="K1119" s="78"/>
      <c r="L1119" s="78"/>
      <c r="N1119" s="78"/>
      <c r="P1119" s="78"/>
      <c r="R1119" s="78"/>
      <c r="T1119" s="78"/>
      <c r="AD1119" s="78"/>
      <c r="AF1119" s="78"/>
      <c r="AH1119" s="78"/>
      <c r="AJ1119" s="78"/>
      <c r="AL1119" s="78"/>
      <c r="AN1119" s="78"/>
      <c r="AQ1119" s="78"/>
      <c r="AS1119" s="78"/>
      <c r="AU1119" s="78"/>
      <c r="AW1119" s="78"/>
      <c r="AY1119" s="78"/>
      <c r="BA1119" s="78"/>
      <c r="CE1119" s="78"/>
    </row>
    <row r="1120" spans="1:83" s="6" customFormat="1" ht="15" customHeight="1" x14ac:dyDescent="0.25">
      <c r="B1120" s="77"/>
      <c r="C1120" s="78"/>
      <c r="K1120" s="78"/>
      <c r="L1120" s="78"/>
      <c r="N1120" s="78"/>
      <c r="P1120" s="78"/>
      <c r="R1120" s="78"/>
      <c r="T1120" s="78"/>
      <c r="AD1120" s="78"/>
      <c r="AF1120" s="78"/>
      <c r="AH1120" s="78"/>
      <c r="AJ1120" s="78"/>
      <c r="AL1120" s="78"/>
      <c r="AN1120" s="78"/>
      <c r="AQ1120" s="78"/>
      <c r="AS1120" s="78"/>
      <c r="AU1120" s="78"/>
      <c r="AW1120" s="78"/>
      <c r="AY1120" s="78"/>
      <c r="BA1120" s="78"/>
      <c r="CE1120" s="78"/>
    </row>
    <row r="1121" spans="1:83" s="6" customFormat="1" ht="15" customHeight="1" x14ac:dyDescent="0.25">
      <c r="B1121" s="77"/>
      <c r="C1121" s="78"/>
      <c r="K1121" s="78"/>
      <c r="L1121" s="78"/>
      <c r="N1121" s="78"/>
      <c r="P1121" s="78"/>
      <c r="R1121" s="78"/>
      <c r="T1121" s="78"/>
      <c r="AD1121" s="78"/>
      <c r="AF1121" s="78"/>
      <c r="AH1121" s="78"/>
      <c r="AJ1121" s="78"/>
      <c r="AL1121" s="78"/>
      <c r="AN1121" s="78"/>
      <c r="AQ1121" s="78"/>
      <c r="AS1121" s="78"/>
      <c r="AU1121" s="78"/>
      <c r="AW1121" s="78"/>
      <c r="AY1121" s="78"/>
      <c r="BA1121" s="78"/>
      <c r="CE1121" s="78"/>
    </row>
    <row r="1122" spans="1:83" s="6" customFormat="1" ht="15" customHeight="1" x14ac:dyDescent="0.25">
      <c r="B1122" s="77"/>
      <c r="C1122" s="78"/>
      <c r="K1122" s="78"/>
      <c r="L1122" s="78"/>
      <c r="N1122" s="78"/>
      <c r="P1122" s="78"/>
      <c r="R1122" s="78"/>
      <c r="T1122" s="78"/>
      <c r="AD1122" s="78"/>
      <c r="AF1122" s="78"/>
      <c r="AH1122" s="78"/>
      <c r="AJ1122" s="78"/>
      <c r="AL1122" s="78"/>
      <c r="AN1122" s="78"/>
      <c r="AQ1122" s="78"/>
      <c r="AS1122" s="78"/>
      <c r="AU1122" s="78"/>
      <c r="AW1122" s="78"/>
      <c r="AY1122" s="78"/>
      <c r="BA1122" s="78"/>
      <c r="CE1122" s="78"/>
    </row>
    <row r="1123" spans="1:83" s="6" customFormat="1" x14ac:dyDescent="0.25">
      <c r="B1123" s="960"/>
      <c r="C1123" s="961"/>
      <c r="K1123" s="78"/>
      <c r="L1123" s="78"/>
      <c r="N1123" s="78"/>
      <c r="P1123" s="78"/>
      <c r="R1123" s="78"/>
      <c r="T1123" s="78"/>
      <c r="AD1123" s="78"/>
      <c r="AF1123" s="78"/>
      <c r="AH1123" s="78"/>
      <c r="AJ1123" s="78"/>
      <c r="AL1123" s="78"/>
      <c r="AN1123" s="78"/>
      <c r="AQ1123" s="78"/>
      <c r="AS1123" s="78"/>
      <c r="AU1123" s="78"/>
      <c r="AW1123" s="78"/>
      <c r="AY1123" s="78"/>
      <c r="BA1123" s="78"/>
      <c r="CE1123" s="78"/>
    </row>
    <row r="1124" spans="1:83" s="6" customFormat="1" x14ac:dyDescent="0.25">
      <c r="B1124" s="77"/>
      <c r="C1124" s="78"/>
      <c r="D1124" s="80"/>
      <c r="E1124" s="80"/>
      <c r="F1124" s="80"/>
      <c r="G1124" s="80"/>
      <c r="H1124" s="80"/>
      <c r="I1124" s="80"/>
      <c r="J1124" s="80"/>
      <c r="K1124" s="5"/>
      <c r="L1124" s="5"/>
      <c r="M1124" s="80"/>
      <c r="N1124" s="5"/>
      <c r="O1124" s="80"/>
      <c r="P1124" s="5"/>
      <c r="Q1124" s="80"/>
      <c r="R1124" s="5"/>
      <c r="S1124" s="80"/>
      <c r="T1124" s="5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5"/>
      <c r="AE1124" s="80"/>
      <c r="AF1124" s="5"/>
      <c r="AG1124" s="80"/>
      <c r="AH1124" s="5"/>
      <c r="AI1124" s="80"/>
      <c r="AJ1124" s="5"/>
      <c r="AK1124" s="80"/>
      <c r="AL1124" s="5"/>
      <c r="AM1124" s="80"/>
      <c r="AN1124" s="5"/>
      <c r="AO1124" s="80"/>
      <c r="AP1124" s="80"/>
      <c r="AQ1124" s="5"/>
      <c r="AR1124" s="80"/>
      <c r="AS1124" s="5"/>
      <c r="AT1124" s="80"/>
      <c r="AU1124" s="5"/>
      <c r="AV1124" s="80"/>
      <c r="AW1124" s="5"/>
      <c r="AX1124" s="80"/>
      <c r="AY1124" s="5"/>
      <c r="AZ1124" s="80"/>
      <c r="BA1124" s="5"/>
      <c r="BB1124" s="80"/>
      <c r="BC1124" s="80"/>
      <c r="BD1124" s="80"/>
      <c r="BE1124" s="80"/>
      <c r="BF1124" s="80"/>
      <c r="BG1124" s="80"/>
      <c r="BH1124" s="80"/>
      <c r="BI1124" s="80"/>
      <c r="BJ1124" s="80"/>
      <c r="BK1124" s="80"/>
      <c r="BL1124" s="80"/>
      <c r="BM1124" s="80"/>
      <c r="BN1124" s="80"/>
      <c r="BO1124" s="80"/>
      <c r="BP1124" s="80"/>
      <c r="BQ1124" s="80"/>
      <c r="BR1124" s="80"/>
      <c r="BS1124" s="80"/>
      <c r="BT1124" s="80"/>
      <c r="BU1124" s="80"/>
      <c r="BV1124" s="80"/>
      <c r="BW1124" s="80"/>
      <c r="BX1124" s="80"/>
      <c r="BY1124" s="80"/>
      <c r="BZ1124" s="80"/>
      <c r="CE1124" s="5"/>
    </row>
    <row r="1125" spans="1:83" s="6" customFormat="1" x14ac:dyDescent="0.25">
      <c r="B1125" s="77"/>
      <c r="C1125" s="78"/>
      <c r="D1125" s="80"/>
      <c r="E1125" s="80"/>
      <c r="F1125" s="80"/>
      <c r="G1125" s="80"/>
      <c r="H1125" s="80"/>
      <c r="I1125" s="80"/>
      <c r="J1125" s="80"/>
      <c r="K1125" s="5"/>
      <c r="L1125" s="5"/>
      <c r="M1125" s="80"/>
      <c r="N1125" s="5"/>
      <c r="O1125" s="80"/>
      <c r="P1125" s="5"/>
      <c r="Q1125" s="80"/>
      <c r="R1125" s="5"/>
      <c r="S1125" s="80"/>
      <c r="T1125" s="5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5"/>
      <c r="AE1125" s="80"/>
      <c r="AF1125" s="5"/>
      <c r="AG1125" s="80"/>
      <c r="AH1125" s="5"/>
      <c r="AI1125" s="80"/>
      <c r="AJ1125" s="5"/>
      <c r="AK1125" s="80"/>
      <c r="AL1125" s="5"/>
      <c r="AM1125" s="80"/>
      <c r="AN1125" s="5"/>
      <c r="AO1125" s="80"/>
      <c r="AP1125" s="80"/>
      <c r="AQ1125" s="5"/>
      <c r="AR1125" s="80"/>
      <c r="AS1125" s="5"/>
      <c r="AT1125" s="80"/>
      <c r="AU1125" s="5"/>
      <c r="AV1125" s="80"/>
      <c r="AW1125" s="5"/>
      <c r="AX1125" s="80"/>
      <c r="AY1125" s="5"/>
      <c r="AZ1125" s="80"/>
      <c r="BA1125" s="5"/>
      <c r="BB1125" s="80"/>
      <c r="BC1125" s="80"/>
      <c r="BD1125" s="80"/>
      <c r="BE1125" s="80"/>
      <c r="BF1125" s="80"/>
      <c r="BG1125" s="80"/>
      <c r="BH1125" s="80"/>
      <c r="BI1125" s="80"/>
      <c r="BJ1125" s="80"/>
      <c r="BK1125" s="80"/>
      <c r="BL1125" s="80"/>
      <c r="BM1125" s="80"/>
      <c r="BN1125" s="80"/>
      <c r="BO1125" s="80"/>
      <c r="BP1125" s="80"/>
      <c r="BQ1125" s="80"/>
      <c r="BR1125" s="80"/>
      <c r="BS1125" s="80"/>
      <c r="BT1125" s="80"/>
      <c r="BU1125" s="80"/>
      <c r="BV1125" s="80"/>
      <c r="BW1125" s="80"/>
      <c r="BX1125" s="80"/>
      <c r="BY1125" s="80"/>
      <c r="BZ1125" s="80"/>
      <c r="CE1125" s="5"/>
    </row>
    <row r="1126" spans="1:83" s="6" customFormat="1" x14ac:dyDescent="0.25">
      <c r="B1126" s="77" t="s">
        <v>514</v>
      </c>
      <c r="C1126" s="706" t="s">
        <v>517</v>
      </c>
      <c r="D1126" s="707" t="s">
        <v>513</v>
      </c>
      <c r="E1126" s="707"/>
      <c r="F1126" s="707"/>
      <c r="G1126" s="707"/>
      <c r="H1126" s="707"/>
      <c r="I1126" s="707"/>
      <c r="J1126" s="707" t="s">
        <v>512</v>
      </c>
      <c r="K1126" s="5"/>
      <c r="L1126" s="5"/>
      <c r="M1126" s="80"/>
      <c r="N1126" s="5"/>
      <c r="O1126" s="80"/>
      <c r="P1126" s="5"/>
      <c r="Q1126" s="80"/>
      <c r="R1126" s="5"/>
      <c r="S1126" s="80"/>
      <c r="T1126" s="5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5"/>
      <c r="AE1126" s="80"/>
      <c r="AF1126" s="5"/>
      <c r="AG1126" s="80"/>
      <c r="AH1126" s="5"/>
      <c r="AI1126" s="80"/>
      <c r="AJ1126" s="5"/>
      <c r="AK1126" s="80"/>
      <c r="AL1126" s="5"/>
      <c r="AM1126" s="80"/>
      <c r="AN1126" s="5"/>
      <c r="AO1126" s="80"/>
      <c r="AP1126" s="80"/>
      <c r="AQ1126" s="5"/>
      <c r="AR1126" s="80"/>
      <c r="AS1126" s="5"/>
      <c r="AT1126" s="80"/>
      <c r="AU1126" s="5"/>
      <c r="AV1126" s="80"/>
      <c r="AW1126" s="5"/>
      <c r="AX1126" s="80"/>
      <c r="AY1126" s="5"/>
      <c r="AZ1126" s="80"/>
      <c r="BA1126" s="5"/>
      <c r="BB1126" s="80"/>
      <c r="BC1126" s="80"/>
      <c r="BD1126" s="80"/>
      <c r="BE1126" s="80"/>
      <c r="BF1126" s="80"/>
      <c r="BG1126" s="80"/>
      <c r="BH1126" s="80"/>
      <c r="BI1126" s="80"/>
      <c r="BJ1126" s="80"/>
      <c r="BK1126" s="80"/>
      <c r="BL1126" s="80"/>
      <c r="BM1126" s="80"/>
      <c r="BN1126" s="80"/>
      <c r="BO1126" s="80"/>
      <c r="BP1126" s="80"/>
      <c r="BQ1126" s="80"/>
      <c r="BR1126" s="80"/>
      <c r="BS1126" s="80"/>
      <c r="BT1126" s="80"/>
      <c r="BU1126" s="80"/>
      <c r="BV1126" s="80"/>
      <c r="BW1126" s="80"/>
      <c r="BX1126" s="80"/>
      <c r="BY1126" s="80"/>
      <c r="BZ1126" s="80"/>
      <c r="CE1126" s="5"/>
    </row>
    <row r="1127" spans="1:83" s="6" customFormat="1" ht="18.75" x14ac:dyDescent="0.3">
      <c r="B1127" s="699"/>
      <c r="C1127" s="708">
        <v>2025</v>
      </c>
      <c r="D1127" s="709">
        <v>0.65</v>
      </c>
      <c r="E1127" s="707"/>
      <c r="F1127" s="707"/>
      <c r="G1127" s="707"/>
      <c r="H1127" s="707"/>
      <c r="I1127" s="707"/>
      <c r="J1127" s="709">
        <f>D66/D64</f>
        <v>0.64999999999906377</v>
      </c>
      <c r="K1127" s="5"/>
      <c r="L1127" s="5"/>
      <c r="M1127" s="80"/>
      <c r="N1127" s="5"/>
      <c r="O1127" s="80"/>
      <c r="P1127" s="5"/>
      <c r="Q1127" s="80"/>
      <c r="R1127" s="5"/>
      <c r="S1127" s="80"/>
      <c r="T1127" s="5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5"/>
      <c r="AE1127" s="80"/>
      <c r="AF1127" s="5"/>
      <c r="AG1127" s="80"/>
      <c r="AH1127" s="5"/>
      <c r="AI1127" s="80"/>
      <c r="AJ1127" s="5"/>
      <c r="AK1127" s="80"/>
      <c r="AL1127" s="5"/>
      <c r="AM1127" s="80"/>
      <c r="AN1127" s="5"/>
      <c r="AO1127" s="80"/>
      <c r="AP1127" s="80"/>
      <c r="AQ1127" s="5"/>
      <c r="AR1127" s="80"/>
      <c r="AS1127" s="5"/>
      <c r="AT1127" s="80"/>
      <c r="AU1127" s="5"/>
      <c r="AV1127" s="80"/>
      <c r="AW1127" s="5"/>
      <c r="AX1127" s="80"/>
      <c r="AY1127" s="5"/>
      <c r="AZ1127" s="80"/>
      <c r="BA1127" s="5"/>
      <c r="BB1127" s="80"/>
      <c r="BC1127" s="80"/>
      <c r="BD1127" s="80"/>
      <c r="BE1127" s="80"/>
      <c r="BF1127" s="80"/>
      <c r="BG1127" s="80"/>
      <c r="BH1127" s="80"/>
      <c r="BI1127" s="80"/>
      <c r="BJ1127" s="80"/>
      <c r="BK1127" s="80"/>
      <c r="BL1127" s="80"/>
      <c r="BM1127" s="80"/>
      <c r="BN1127" s="80"/>
      <c r="BO1127" s="80"/>
      <c r="BP1127" s="80"/>
      <c r="BQ1127" s="80"/>
      <c r="BR1127" s="80"/>
      <c r="BS1127" s="80"/>
      <c r="BT1127" s="80"/>
      <c r="BU1127" s="80"/>
      <c r="BV1127" s="80"/>
      <c r="BW1127" s="80"/>
      <c r="BX1127" s="80"/>
      <c r="BY1127" s="80"/>
      <c r="BZ1127" s="80"/>
      <c r="CE1127" s="5"/>
    </row>
    <row r="1128" spans="1:83" s="6" customFormat="1" ht="18.75" x14ac:dyDescent="0.3">
      <c r="B1128" s="699"/>
      <c r="C1128" s="708">
        <v>2026</v>
      </c>
      <c r="D1128" s="709">
        <v>0.61</v>
      </c>
      <c r="E1128" s="707"/>
      <c r="F1128" s="707"/>
      <c r="G1128" s="707"/>
      <c r="H1128" s="707"/>
      <c r="I1128" s="707"/>
      <c r="J1128" s="709">
        <v>0.43</v>
      </c>
      <c r="K1128" s="5"/>
      <c r="L1128" s="5"/>
      <c r="M1128" s="80"/>
      <c r="N1128" s="5"/>
      <c r="O1128" s="80"/>
      <c r="P1128" s="5"/>
      <c r="Q1128" s="80"/>
      <c r="R1128" s="5"/>
      <c r="S1128" s="80"/>
      <c r="T1128" s="5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5"/>
      <c r="AE1128" s="80"/>
      <c r="AF1128" s="5"/>
      <c r="AG1128" s="80"/>
      <c r="AH1128" s="5"/>
      <c r="AI1128" s="80"/>
      <c r="AJ1128" s="5"/>
      <c r="AK1128" s="80"/>
      <c r="AL1128" s="5"/>
      <c r="AM1128" s="80"/>
      <c r="AN1128" s="5"/>
      <c r="AO1128" s="80"/>
      <c r="AP1128" s="80"/>
      <c r="AQ1128" s="5"/>
      <c r="AR1128" s="80"/>
      <c r="AS1128" s="5"/>
      <c r="AT1128" s="80"/>
      <c r="AU1128" s="5"/>
      <c r="AV1128" s="80"/>
      <c r="AW1128" s="5"/>
      <c r="AX1128" s="80"/>
      <c r="AY1128" s="5"/>
      <c r="AZ1128" s="80"/>
      <c r="BA1128" s="5"/>
      <c r="BB1128" s="80"/>
      <c r="BC1128" s="80"/>
      <c r="BD1128" s="80"/>
      <c r="BE1128" s="80"/>
      <c r="BF1128" s="80"/>
      <c r="BG1128" s="80"/>
      <c r="BH1128" s="80"/>
      <c r="BI1128" s="80"/>
      <c r="BJ1128" s="80"/>
      <c r="BK1128" s="80"/>
      <c r="BL1128" s="80"/>
      <c r="BM1128" s="80"/>
      <c r="BN1128" s="80"/>
      <c r="BO1128" s="80"/>
      <c r="BP1128" s="80"/>
      <c r="BQ1128" s="80"/>
      <c r="BR1128" s="80"/>
      <c r="BS1128" s="80"/>
      <c r="BT1128" s="80"/>
      <c r="BU1128" s="80"/>
      <c r="BV1128" s="80"/>
      <c r="BW1128" s="80"/>
      <c r="BX1128" s="80"/>
      <c r="BY1128" s="80"/>
      <c r="BZ1128" s="80"/>
      <c r="CE1128" s="5"/>
    </row>
    <row r="1129" spans="1:83" s="6" customFormat="1" ht="18.75" x14ac:dyDescent="0.3">
      <c r="B1129" s="699"/>
      <c r="C1129" s="708">
        <v>2027</v>
      </c>
      <c r="D1129" s="709">
        <v>0.56000000000000005</v>
      </c>
      <c r="E1129" s="707"/>
      <c r="F1129" s="707"/>
      <c r="G1129" s="707"/>
      <c r="H1129" s="707"/>
      <c r="I1129" s="707"/>
      <c r="J1129" s="709">
        <v>0.43</v>
      </c>
      <c r="K1129" s="5"/>
      <c r="L1129" s="5"/>
      <c r="M1129" s="80"/>
      <c r="N1129" s="5"/>
      <c r="O1129" s="80"/>
      <c r="P1129" s="5"/>
      <c r="Q1129" s="80"/>
      <c r="R1129" s="5"/>
      <c r="S1129" s="80"/>
      <c r="T1129" s="5"/>
      <c r="U1129" s="80"/>
      <c r="V1129" s="80"/>
      <c r="W1129" s="80"/>
      <c r="X1129" s="80"/>
      <c r="Y1129" s="80"/>
      <c r="Z1129" s="80"/>
      <c r="AA1129" s="80"/>
      <c r="AB1129" s="80"/>
      <c r="AC1129" s="80"/>
      <c r="AD1129" s="5"/>
      <c r="AE1129" s="80"/>
      <c r="AF1129" s="5"/>
      <c r="AG1129" s="80"/>
      <c r="AH1129" s="5"/>
      <c r="AI1129" s="80"/>
      <c r="AJ1129" s="5"/>
      <c r="AK1129" s="80"/>
      <c r="AL1129" s="5"/>
      <c r="AM1129" s="80"/>
      <c r="AN1129" s="5"/>
      <c r="AO1129" s="80"/>
      <c r="AP1129" s="80"/>
      <c r="AQ1129" s="5"/>
      <c r="AR1129" s="80"/>
      <c r="AS1129" s="5"/>
      <c r="AT1129" s="80"/>
      <c r="AU1129" s="5"/>
      <c r="AV1129" s="80"/>
      <c r="AW1129" s="5"/>
      <c r="AX1129" s="80"/>
      <c r="AY1129" s="5"/>
      <c r="AZ1129" s="80"/>
      <c r="BA1129" s="5"/>
      <c r="BB1129" s="80"/>
      <c r="BC1129" s="80"/>
      <c r="BD1129" s="80"/>
      <c r="BE1129" s="80"/>
      <c r="BF1129" s="80"/>
      <c r="BG1129" s="80"/>
      <c r="BH1129" s="80"/>
      <c r="BI1129" s="80"/>
      <c r="BJ1129" s="80"/>
      <c r="BK1129" s="80"/>
      <c r="BL1129" s="80"/>
      <c r="BM1129" s="80"/>
      <c r="BN1129" s="80"/>
      <c r="BO1129" s="80"/>
      <c r="BP1129" s="80"/>
      <c r="BQ1129" s="80"/>
      <c r="BR1129" s="80"/>
      <c r="BS1129" s="80"/>
      <c r="BT1129" s="80"/>
      <c r="BU1129" s="80"/>
      <c r="BV1129" s="80"/>
      <c r="BW1129" s="80"/>
      <c r="BX1129" s="80"/>
      <c r="BY1129" s="80"/>
      <c r="BZ1129" s="80"/>
      <c r="CE1129" s="5"/>
    </row>
    <row r="1130" spans="1:83" s="6" customFormat="1" ht="18.75" x14ac:dyDescent="0.3">
      <c r="B1130" s="699"/>
      <c r="C1130" s="708"/>
      <c r="D1130" s="709"/>
      <c r="E1130" s="707"/>
      <c r="F1130" s="707"/>
      <c r="G1130" s="707"/>
      <c r="H1130" s="707"/>
      <c r="I1130" s="707"/>
      <c r="J1130" s="707"/>
      <c r="K1130" s="5"/>
      <c r="L1130" s="5"/>
      <c r="M1130" s="80"/>
      <c r="N1130" s="5"/>
      <c r="O1130" s="80"/>
      <c r="P1130" s="5"/>
      <c r="Q1130" s="80"/>
      <c r="R1130" s="5"/>
      <c r="S1130" s="80"/>
      <c r="T1130" s="5"/>
      <c r="U1130" s="80"/>
      <c r="V1130" s="80"/>
      <c r="W1130" s="80"/>
      <c r="X1130" s="80"/>
      <c r="Y1130" s="80"/>
      <c r="Z1130" s="80"/>
      <c r="AA1130" s="80"/>
      <c r="AB1130" s="80"/>
      <c r="AC1130" s="80"/>
      <c r="AD1130" s="5"/>
      <c r="AE1130" s="80"/>
      <c r="AF1130" s="5"/>
      <c r="AG1130" s="80"/>
      <c r="AH1130" s="5"/>
      <c r="AI1130" s="80"/>
      <c r="AJ1130" s="5"/>
      <c r="AK1130" s="80"/>
      <c r="AL1130" s="5"/>
      <c r="AM1130" s="80"/>
      <c r="AN1130" s="5"/>
      <c r="AO1130" s="80"/>
      <c r="AP1130" s="80"/>
      <c r="AQ1130" s="5"/>
      <c r="AR1130" s="80"/>
      <c r="AS1130" s="5"/>
      <c r="AT1130" s="80"/>
      <c r="AU1130" s="5"/>
      <c r="AV1130" s="80"/>
      <c r="AW1130" s="5"/>
      <c r="AX1130" s="80"/>
      <c r="AY1130" s="5"/>
      <c r="AZ1130" s="80"/>
      <c r="BA1130" s="5"/>
      <c r="BB1130" s="80"/>
      <c r="BC1130" s="80"/>
      <c r="BD1130" s="80"/>
      <c r="BE1130" s="80"/>
      <c r="BF1130" s="80"/>
      <c r="BG1130" s="80"/>
      <c r="BH1130" s="80"/>
      <c r="BI1130" s="80"/>
      <c r="BJ1130" s="80"/>
      <c r="BK1130" s="80"/>
      <c r="BL1130" s="80"/>
      <c r="BM1130" s="80"/>
      <c r="BN1130" s="80"/>
      <c r="BO1130" s="80"/>
      <c r="BP1130" s="80"/>
      <c r="BQ1130" s="80"/>
      <c r="BR1130" s="80"/>
      <c r="BS1130" s="80"/>
      <c r="BT1130" s="80"/>
      <c r="BU1130" s="80"/>
      <c r="BV1130" s="80"/>
      <c r="BW1130" s="80"/>
      <c r="BX1130" s="80"/>
      <c r="BY1130" s="80"/>
      <c r="BZ1130" s="80"/>
      <c r="CE1130" s="5"/>
    </row>
    <row r="1131" spans="1:83" s="6" customFormat="1" ht="18.75" x14ac:dyDescent="0.3">
      <c r="B1131" s="699"/>
      <c r="C1131" s="67"/>
      <c r="D1131" s="700"/>
      <c r="E1131" s="80"/>
      <c r="F1131" s="80"/>
      <c r="G1131" s="80"/>
      <c r="H1131" s="80"/>
      <c r="I1131" s="80"/>
      <c r="J1131" s="80"/>
      <c r="K1131" s="5"/>
      <c r="L1131" s="5"/>
      <c r="M1131" s="80"/>
      <c r="N1131" s="5"/>
      <c r="O1131" s="80"/>
      <c r="P1131" s="5"/>
      <c r="Q1131" s="80"/>
      <c r="R1131" s="5"/>
      <c r="S1131" s="80"/>
      <c r="T1131" s="5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5"/>
      <c r="AE1131" s="80"/>
      <c r="AF1131" s="5"/>
      <c r="AG1131" s="80"/>
      <c r="AH1131" s="5"/>
      <c r="AI1131" s="80"/>
      <c r="AJ1131" s="5"/>
      <c r="AK1131" s="80"/>
      <c r="AL1131" s="5"/>
      <c r="AM1131" s="80"/>
      <c r="AN1131" s="5"/>
      <c r="AO1131" s="80"/>
      <c r="AP1131" s="80"/>
      <c r="AQ1131" s="5"/>
      <c r="AR1131" s="80"/>
      <c r="AS1131" s="5"/>
      <c r="AT1131" s="80"/>
      <c r="AU1131" s="5"/>
      <c r="AV1131" s="80"/>
      <c r="AW1131" s="5"/>
      <c r="AX1131" s="80"/>
      <c r="AY1131" s="5"/>
      <c r="AZ1131" s="80"/>
      <c r="BA1131" s="5"/>
      <c r="BB1131" s="80"/>
      <c r="BC1131" s="80"/>
      <c r="BD1131" s="80"/>
      <c r="BE1131" s="80"/>
      <c r="BF1131" s="80"/>
      <c r="BG1131" s="80"/>
      <c r="BH1131" s="80"/>
      <c r="BI1131" s="80"/>
      <c r="BJ1131" s="80"/>
      <c r="BK1131" s="80"/>
      <c r="BL1131" s="80"/>
      <c r="BM1131" s="80"/>
      <c r="BN1131" s="80"/>
      <c r="BO1131" s="80"/>
      <c r="BP1131" s="80"/>
      <c r="BQ1131" s="80"/>
      <c r="BR1131" s="80"/>
      <c r="BS1131" s="80"/>
      <c r="BT1131" s="80"/>
      <c r="BU1131" s="80"/>
      <c r="BV1131" s="80"/>
      <c r="BW1131" s="80"/>
      <c r="BX1131" s="80"/>
      <c r="BY1131" s="80"/>
      <c r="BZ1131" s="80"/>
      <c r="CE1131" s="5"/>
    </row>
    <row r="1132" spans="1:83" s="6" customFormat="1" x14ac:dyDescent="0.25">
      <c r="B1132" s="77"/>
      <c r="C1132" s="78"/>
      <c r="D1132" s="80"/>
      <c r="E1132" s="80"/>
      <c r="F1132" s="80"/>
      <c r="G1132" s="80"/>
      <c r="H1132" s="80"/>
      <c r="I1132" s="80"/>
      <c r="J1132" s="80"/>
      <c r="K1132" s="5"/>
      <c r="L1132" s="5"/>
      <c r="M1132" s="80"/>
      <c r="N1132" s="5"/>
      <c r="O1132" s="80"/>
      <c r="P1132" s="5"/>
      <c r="Q1132" s="80"/>
      <c r="R1132" s="5"/>
      <c r="S1132" s="80"/>
      <c r="T1132" s="5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5"/>
      <c r="AE1132" s="80"/>
      <c r="AF1132" s="5"/>
      <c r="AG1132" s="80"/>
      <c r="AH1132" s="5"/>
      <c r="AI1132" s="80"/>
      <c r="AJ1132" s="5"/>
      <c r="AK1132" s="80"/>
      <c r="AL1132" s="5"/>
      <c r="AM1132" s="80"/>
      <c r="AN1132" s="5"/>
      <c r="AO1132" s="80"/>
      <c r="AP1132" s="80"/>
      <c r="AQ1132" s="5"/>
      <c r="AR1132" s="80"/>
      <c r="AS1132" s="5"/>
      <c r="AT1132" s="80"/>
      <c r="AU1132" s="5"/>
      <c r="AV1132" s="80"/>
      <c r="AW1132" s="5"/>
      <c r="AX1132" s="80"/>
      <c r="AY1132" s="5"/>
      <c r="AZ1132" s="80"/>
      <c r="BA1132" s="5"/>
      <c r="BB1132" s="80"/>
      <c r="BC1132" s="80"/>
      <c r="BD1132" s="80"/>
      <c r="BE1132" s="80"/>
      <c r="BF1132" s="80"/>
      <c r="BG1132" s="80"/>
      <c r="BH1132" s="80"/>
      <c r="BI1132" s="80"/>
      <c r="BJ1132" s="80"/>
      <c r="BK1132" s="80"/>
      <c r="BL1132" s="80"/>
      <c r="BM1132" s="80"/>
      <c r="BN1132" s="80"/>
      <c r="BO1132" s="80"/>
      <c r="BP1132" s="80"/>
      <c r="BQ1132" s="80"/>
      <c r="BR1132" s="80"/>
      <c r="BS1132" s="80"/>
      <c r="BT1132" s="80"/>
      <c r="BU1132" s="80"/>
      <c r="BV1132" s="80"/>
      <c r="BW1132" s="80"/>
      <c r="BX1132" s="80"/>
      <c r="BY1132" s="80"/>
      <c r="BZ1132" s="80"/>
      <c r="CE1132" s="5"/>
    </row>
    <row r="1133" spans="1:83" s="6" customFormat="1" x14ac:dyDescent="0.25">
      <c r="B1133" s="77"/>
      <c r="C1133" s="78"/>
      <c r="D1133" s="80"/>
      <c r="E1133" s="80"/>
      <c r="F1133" s="80"/>
      <c r="G1133" s="80"/>
      <c r="H1133" s="80"/>
      <c r="I1133" s="80"/>
      <c r="J1133" s="80"/>
      <c r="K1133" s="5"/>
      <c r="L1133" s="5"/>
      <c r="M1133" s="80"/>
      <c r="N1133" s="5"/>
      <c r="O1133" s="80"/>
      <c r="P1133" s="5"/>
      <c r="Q1133" s="80"/>
      <c r="R1133" s="5"/>
      <c r="S1133" s="80"/>
      <c r="T1133" s="5"/>
      <c r="U1133" s="80"/>
      <c r="V1133" s="80"/>
      <c r="W1133" s="80"/>
      <c r="X1133" s="80"/>
      <c r="Y1133" s="80"/>
      <c r="Z1133" s="80"/>
      <c r="AA1133" s="80"/>
      <c r="AB1133" s="80"/>
      <c r="AC1133" s="80"/>
      <c r="AD1133" s="5"/>
      <c r="AE1133" s="80"/>
      <c r="AF1133" s="5"/>
      <c r="AG1133" s="80"/>
      <c r="AH1133" s="5"/>
      <c r="AI1133" s="80"/>
      <c r="AJ1133" s="5"/>
      <c r="AK1133" s="80"/>
      <c r="AL1133" s="5"/>
      <c r="AM1133" s="80"/>
      <c r="AN1133" s="5"/>
      <c r="AO1133" s="80"/>
      <c r="AP1133" s="80"/>
      <c r="AQ1133" s="5"/>
      <c r="AR1133" s="80"/>
      <c r="AS1133" s="5"/>
      <c r="AT1133" s="80"/>
      <c r="AU1133" s="5"/>
      <c r="AV1133" s="80"/>
      <c r="AW1133" s="5"/>
      <c r="AX1133" s="80"/>
      <c r="AY1133" s="5"/>
      <c r="AZ1133" s="80"/>
      <c r="BA1133" s="5"/>
      <c r="BB1133" s="80"/>
      <c r="BC1133" s="80"/>
      <c r="BD1133" s="80"/>
      <c r="BE1133" s="80"/>
      <c r="BF1133" s="80"/>
      <c r="BG1133" s="80"/>
      <c r="BH1133" s="80"/>
      <c r="BI1133" s="80"/>
      <c r="BJ1133" s="80"/>
      <c r="BK1133" s="80"/>
      <c r="BL1133" s="80"/>
      <c r="BM1133" s="80"/>
      <c r="BN1133" s="80"/>
      <c r="BO1133" s="80"/>
      <c r="BP1133" s="80"/>
      <c r="BQ1133" s="80"/>
      <c r="BR1133" s="80"/>
      <c r="BS1133" s="80"/>
      <c r="BT1133" s="80"/>
      <c r="BU1133" s="80"/>
      <c r="BV1133" s="80"/>
      <c r="BW1133" s="80"/>
      <c r="BX1133" s="80"/>
      <c r="BY1133" s="80"/>
      <c r="BZ1133" s="80"/>
      <c r="CE1133" s="5"/>
    </row>
    <row r="1134" spans="1:83" s="78" customFormat="1" x14ac:dyDescent="0.25">
      <c r="A1134" s="6"/>
      <c r="D1134" s="80"/>
      <c r="E1134" s="80"/>
      <c r="F1134" s="80"/>
      <c r="G1134" s="80"/>
      <c r="H1134" s="80"/>
      <c r="I1134" s="80"/>
      <c r="J1134" s="80"/>
      <c r="K1134" s="5"/>
      <c r="L1134" s="5"/>
      <c r="M1134" s="80"/>
      <c r="N1134" s="5"/>
      <c r="O1134" s="80"/>
      <c r="P1134" s="5"/>
      <c r="Q1134" s="80"/>
      <c r="R1134" s="5"/>
      <c r="S1134" s="80"/>
      <c r="T1134" s="5"/>
      <c r="U1134" s="80"/>
      <c r="V1134" s="80"/>
      <c r="W1134" s="80"/>
      <c r="X1134" s="80"/>
      <c r="Y1134" s="80"/>
      <c r="Z1134" s="80"/>
      <c r="AA1134" s="80"/>
      <c r="AB1134" s="80"/>
      <c r="AC1134" s="80"/>
      <c r="AD1134" s="5"/>
      <c r="AE1134" s="80"/>
      <c r="AF1134" s="5"/>
      <c r="AG1134" s="80"/>
      <c r="AH1134" s="5"/>
      <c r="AI1134" s="80"/>
      <c r="AJ1134" s="5"/>
      <c r="AK1134" s="80"/>
      <c r="AL1134" s="5"/>
      <c r="AM1134" s="80"/>
      <c r="AN1134" s="5"/>
      <c r="AO1134" s="80"/>
      <c r="AP1134" s="80"/>
      <c r="AQ1134" s="5"/>
      <c r="AR1134" s="80"/>
      <c r="AS1134" s="5"/>
      <c r="AT1134" s="80"/>
      <c r="AU1134" s="5"/>
      <c r="AV1134" s="80"/>
      <c r="AW1134" s="5"/>
      <c r="AX1134" s="80"/>
      <c r="AY1134" s="5"/>
      <c r="AZ1134" s="80"/>
      <c r="BA1134" s="5"/>
      <c r="BB1134" s="80"/>
      <c r="BC1134" s="80"/>
      <c r="BD1134" s="80"/>
      <c r="BE1134" s="80"/>
      <c r="BF1134" s="80"/>
      <c r="BG1134" s="80"/>
      <c r="BH1134" s="80"/>
      <c r="BI1134" s="80"/>
      <c r="BJ1134" s="80"/>
      <c r="BK1134" s="80"/>
      <c r="BL1134" s="80"/>
      <c r="BM1134" s="80"/>
      <c r="BN1134" s="80"/>
      <c r="BO1134" s="80"/>
      <c r="BP1134" s="80"/>
      <c r="BQ1134" s="80"/>
      <c r="BR1134" s="80"/>
      <c r="BS1134" s="80"/>
      <c r="BT1134" s="80"/>
      <c r="BU1134" s="80"/>
      <c r="BV1134" s="80"/>
      <c r="BW1134" s="80"/>
      <c r="BX1134" s="80"/>
      <c r="BY1134" s="80"/>
      <c r="BZ1134" s="80"/>
      <c r="CE1134" s="5"/>
    </row>
    <row r="1135" spans="1:83" s="6" customFormat="1" x14ac:dyDescent="0.25">
      <c r="B1135" s="77"/>
      <c r="C1135" s="78"/>
      <c r="D1135" s="80"/>
      <c r="E1135" s="80"/>
      <c r="F1135" s="80"/>
      <c r="G1135" s="80"/>
      <c r="H1135" s="80"/>
      <c r="I1135" s="80"/>
      <c r="J1135" s="80"/>
      <c r="K1135" s="5"/>
      <c r="L1135" s="5"/>
      <c r="M1135" s="80"/>
      <c r="N1135" s="5"/>
      <c r="O1135" s="80"/>
      <c r="P1135" s="5"/>
      <c r="Q1135" s="80"/>
      <c r="R1135" s="5"/>
      <c r="S1135" s="80"/>
      <c r="T1135" s="5"/>
      <c r="U1135" s="80"/>
      <c r="V1135" s="80"/>
      <c r="W1135" s="80"/>
      <c r="X1135" s="80"/>
      <c r="Y1135" s="80"/>
      <c r="Z1135" s="80"/>
      <c r="AA1135" s="80"/>
      <c r="AB1135" s="80"/>
      <c r="AC1135" s="80"/>
      <c r="AD1135" s="5"/>
      <c r="AE1135" s="80"/>
      <c r="AF1135" s="5"/>
      <c r="AG1135" s="80"/>
      <c r="AH1135" s="5"/>
      <c r="AI1135" s="80"/>
      <c r="AJ1135" s="5"/>
      <c r="AK1135" s="80"/>
      <c r="AL1135" s="5"/>
      <c r="AM1135" s="80"/>
      <c r="AN1135" s="5"/>
      <c r="AO1135" s="80"/>
      <c r="AP1135" s="80"/>
      <c r="AQ1135" s="5"/>
      <c r="AR1135" s="80"/>
      <c r="AS1135" s="5"/>
      <c r="AT1135" s="80"/>
      <c r="AU1135" s="5"/>
      <c r="AV1135" s="80"/>
      <c r="AW1135" s="5"/>
      <c r="AX1135" s="80"/>
      <c r="AY1135" s="5"/>
      <c r="AZ1135" s="80"/>
      <c r="BA1135" s="5"/>
      <c r="BB1135" s="80"/>
      <c r="BC1135" s="80"/>
      <c r="BD1135" s="80"/>
      <c r="BE1135" s="80"/>
      <c r="BF1135" s="80"/>
      <c r="BG1135" s="80"/>
      <c r="BH1135" s="80"/>
      <c r="BI1135" s="80"/>
      <c r="BJ1135" s="80"/>
      <c r="BK1135" s="80"/>
      <c r="BL1135" s="80"/>
      <c r="BM1135" s="80"/>
      <c r="BN1135" s="80"/>
      <c r="BO1135" s="80"/>
      <c r="BP1135" s="80"/>
      <c r="BQ1135" s="80"/>
      <c r="BR1135" s="80"/>
      <c r="BS1135" s="80"/>
      <c r="BT1135" s="80"/>
      <c r="BU1135" s="80"/>
      <c r="BV1135" s="80"/>
      <c r="BW1135" s="80"/>
      <c r="BX1135" s="80"/>
      <c r="BY1135" s="80"/>
      <c r="BZ1135" s="80"/>
      <c r="CE1135" s="5"/>
    </row>
    <row r="1136" spans="1:83" s="6" customFormat="1" x14ac:dyDescent="0.25">
      <c r="B1136" s="77"/>
      <c r="C1136" s="78"/>
      <c r="D1136" s="80"/>
      <c r="E1136" s="80"/>
      <c r="F1136" s="80"/>
      <c r="G1136" s="80"/>
      <c r="H1136" s="80"/>
      <c r="I1136" s="80"/>
      <c r="J1136" s="80"/>
      <c r="K1136" s="5"/>
      <c r="L1136" s="5"/>
      <c r="M1136" s="80"/>
      <c r="N1136" s="5"/>
      <c r="O1136" s="80"/>
      <c r="P1136" s="5"/>
      <c r="Q1136" s="80"/>
      <c r="R1136" s="5"/>
      <c r="S1136" s="80"/>
      <c r="T1136" s="5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5"/>
      <c r="AE1136" s="80"/>
      <c r="AF1136" s="5"/>
      <c r="AG1136" s="80"/>
      <c r="AH1136" s="5"/>
      <c r="AI1136" s="80"/>
      <c r="AJ1136" s="5"/>
      <c r="AK1136" s="80"/>
      <c r="AL1136" s="5"/>
      <c r="AM1136" s="80"/>
      <c r="AN1136" s="5"/>
      <c r="AO1136" s="80"/>
      <c r="AP1136" s="80"/>
      <c r="AQ1136" s="5"/>
      <c r="AR1136" s="80"/>
      <c r="AS1136" s="5"/>
      <c r="AT1136" s="80"/>
      <c r="AU1136" s="5"/>
      <c r="AV1136" s="80"/>
      <c r="AW1136" s="5"/>
      <c r="AX1136" s="80"/>
      <c r="AY1136" s="5"/>
      <c r="AZ1136" s="80"/>
      <c r="BA1136" s="5"/>
      <c r="BB1136" s="80"/>
      <c r="BC1136" s="80"/>
      <c r="BD1136" s="80"/>
      <c r="BE1136" s="80"/>
      <c r="BF1136" s="80"/>
      <c r="BG1136" s="80"/>
      <c r="BH1136" s="80"/>
      <c r="BI1136" s="80"/>
      <c r="BJ1136" s="80"/>
      <c r="BK1136" s="80"/>
      <c r="BL1136" s="80"/>
      <c r="BM1136" s="80"/>
      <c r="BN1136" s="80"/>
      <c r="BO1136" s="80"/>
      <c r="BP1136" s="80"/>
      <c r="BQ1136" s="80"/>
      <c r="BR1136" s="80"/>
      <c r="BS1136" s="80"/>
      <c r="BT1136" s="80"/>
      <c r="BU1136" s="80"/>
      <c r="BV1136" s="80"/>
      <c r="BW1136" s="80"/>
      <c r="BX1136" s="80"/>
      <c r="BY1136" s="80"/>
      <c r="BZ1136" s="80"/>
      <c r="CE1136" s="5"/>
    </row>
    <row r="1137" spans="2:83" s="6" customFormat="1" x14ac:dyDescent="0.25">
      <c r="B1137" s="77"/>
      <c r="C1137" s="78"/>
      <c r="D1137" s="80"/>
      <c r="E1137" s="80"/>
      <c r="F1137" s="80"/>
      <c r="G1137" s="80"/>
      <c r="H1137" s="80"/>
      <c r="I1137" s="80"/>
      <c r="J1137" s="80"/>
      <c r="K1137" s="5"/>
      <c r="L1137" s="5"/>
      <c r="M1137" s="80"/>
      <c r="N1137" s="5"/>
      <c r="O1137" s="80"/>
      <c r="P1137" s="5"/>
      <c r="Q1137" s="80"/>
      <c r="R1137" s="5"/>
      <c r="S1137" s="80"/>
      <c r="T1137" s="5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5"/>
      <c r="AE1137" s="80"/>
      <c r="AF1137" s="5"/>
      <c r="AG1137" s="80"/>
      <c r="AH1137" s="5"/>
      <c r="AI1137" s="80"/>
      <c r="AJ1137" s="5"/>
      <c r="AK1137" s="80"/>
      <c r="AL1137" s="5"/>
      <c r="AM1137" s="80"/>
      <c r="AN1137" s="5"/>
      <c r="AO1137" s="80"/>
      <c r="AP1137" s="80"/>
      <c r="AQ1137" s="5"/>
      <c r="AR1137" s="80"/>
      <c r="AS1137" s="5"/>
      <c r="AT1137" s="80"/>
      <c r="AU1137" s="5"/>
      <c r="AV1137" s="80"/>
      <c r="AW1137" s="5"/>
      <c r="AX1137" s="80"/>
      <c r="AY1137" s="5"/>
      <c r="AZ1137" s="80"/>
      <c r="BA1137" s="5"/>
      <c r="BB1137" s="80"/>
      <c r="BC1137" s="80"/>
      <c r="BD1137" s="80"/>
      <c r="BE1137" s="80"/>
      <c r="BF1137" s="80"/>
      <c r="BG1137" s="80"/>
      <c r="BH1137" s="80"/>
      <c r="BI1137" s="80"/>
      <c r="BJ1137" s="80"/>
      <c r="BK1137" s="80"/>
      <c r="BL1137" s="80"/>
      <c r="BM1137" s="80"/>
      <c r="BN1137" s="80"/>
      <c r="BO1137" s="80"/>
      <c r="BP1137" s="80"/>
      <c r="BQ1137" s="80"/>
      <c r="BR1137" s="80"/>
      <c r="BS1137" s="80"/>
      <c r="BT1137" s="80"/>
      <c r="BU1137" s="80"/>
      <c r="BV1137" s="80"/>
      <c r="BW1137" s="80"/>
      <c r="BX1137" s="80"/>
      <c r="BY1137" s="80"/>
      <c r="BZ1137" s="80"/>
      <c r="CE1137" s="5"/>
    </row>
    <row r="1138" spans="2:83" s="6" customFormat="1" x14ac:dyDescent="0.25">
      <c r="B1138" s="77"/>
      <c r="C1138" s="78"/>
      <c r="D1138" s="80"/>
      <c r="E1138" s="80"/>
      <c r="F1138" s="80"/>
      <c r="G1138" s="80"/>
      <c r="H1138" s="80"/>
      <c r="I1138" s="80"/>
      <c r="J1138" s="80"/>
      <c r="K1138" s="5"/>
      <c r="L1138" s="5"/>
      <c r="M1138" s="80"/>
      <c r="N1138" s="5"/>
      <c r="O1138" s="80"/>
      <c r="P1138" s="5"/>
      <c r="Q1138" s="80"/>
      <c r="R1138" s="5"/>
      <c r="S1138" s="80"/>
      <c r="T1138" s="5"/>
      <c r="U1138" s="80"/>
      <c r="V1138" s="80"/>
      <c r="W1138" s="80"/>
      <c r="X1138" s="80"/>
      <c r="Y1138" s="80"/>
      <c r="Z1138" s="80"/>
      <c r="AA1138" s="80"/>
      <c r="AB1138" s="80"/>
      <c r="AC1138" s="80"/>
      <c r="AD1138" s="5"/>
      <c r="AE1138" s="80"/>
      <c r="AF1138" s="5"/>
      <c r="AG1138" s="80"/>
      <c r="AH1138" s="5"/>
      <c r="AI1138" s="80"/>
      <c r="AJ1138" s="5"/>
      <c r="AK1138" s="80"/>
      <c r="AL1138" s="5"/>
      <c r="AM1138" s="80"/>
      <c r="AN1138" s="5"/>
      <c r="AO1138" s="80"/>
      <c r="AP1138" s="80"/>
      <c r="AQ1138" s="5"/>
      <c r="AR1138" s="80"/>
      <c r="AS1138" s="5"/>
      <c r="AT1138" s="80"/>
      <c r="AU1138" s="5"/>
      <c r="AV1138" s="80"/>
      <c r="AW1138" s="5"/>
      <c r="AX1138" s="80"/>
      <c r="AY1138" s="5"/>
      <c r="AZ1138" s="80"/>
      <c r="BA1138" s="5"/>
      <c r="BB1138" s="80"/>
      <c r="BC1138" s="80"/>
      <c r="BD1138" s="80"/>
      <c r="BE1138" s="80"/>
      <c r="BF1138" s="80"/>
      <c r="BG1138" s="80"/>
      <c r="BH1138" s="80"/>
      <c r="BI1138" s="80"/>
      <c r="BJ1138" s="80"/>
      <c r="BK1138" s="80"/>
      <c r="BL1138" s="80"/>
      <c r="BM1138" s="80"/>
      <c r="BN1138" s="80"/>
      <c r="BO1138" s="80"/>
      <c r="BP1138" s="80"/>
      <c r="BQ1138" s="80"/>
      <c r="BR1138" s="80"/>
      <c r="BS1138" s="80"/>
      <c r="BT1138" s="80"/>
      <c r="BU1138" s="80"/>
      <c r="BV1138" s="80"/>
      <c r="BW1138" s="80"/>
      <c r="BX1138" s="80"/>
      <c r="BY1138" s="80"/>
      <c r="BZ1138" s="80"/>
      <c r="CE1138" s="5"/>
    </row>
    <row r="1139" spans="2:83" s="6" customFormat="1" x14ac:dyDescent="0.25">
      <c r="B1139" s="77"/>
      <c r="C1139" s="78"/>
      <c r="D1139" s="80"/>
      <c r="E1139" s="80"/>
      <c r="F1139" s="80"/>
      <c r="G1139" s="80"/>
      <c r="H1139" s="80"/>
      <c r="I1139" s="80"/>
      <c r="J1139" s="80"/>
      <c r="K1139" s="5"/>
      <c r="L1139" s="5"/>
      <c r="M1139" s="80"/>
      <c r="N1139" s="5"/>
      <c r="O1139" s="80"/>
      <c r="P1139" s="5"/>
      <c r="Q1139" s="80"/>
      <c r="R1139" s="5"/>
      <c r="S1139" s="80"/>
      <c r="T1139" s="5"/>
      <c r="U1139" s="80"/>
      <c r="V1139" s="80"/>
      <c r="W1139" s="80"/>
      <c r="X1139" s="80"/>
      <c r="Y1139" s="80"/>
      <c r="Z1139" s="80"/>
      <c r="AA1139" s="80"/>
      <c r="AB1139" s="80"/>
      <c r="AC1139" s="80"/>
      <c r="AD1139" s="5"/>
      <c r="AE1139" s="80"/>
      <c r="AF1139" s="5"/>
      <c r="AG1139" s="80"/>
      <c r="AH1139" s="5"/>
      <c r="AI1139" s="80"/>
      <c r="AJ1139" s="5"/>
      <c r="AK1139" s="80"/>
      <c r="AL1139" s="5"/>
      <c r="AM1139" s="80"/>
      <c r="AN1139" s="5"/>
      <c r="AO1139" s="80"/>
      <c r="AP1139" s="80"/>
      <c r="AQ1139" s="5"/>
      <c r="AR1139" s="80"/>
      <c r="AS1139" s="5"/>
      <c r="AT1139" s="80"/>
      <c r="AU1139" s="5"/>
      <c r="AV1139" s="80"/>
      <c r="AW1139" s="5"/>
      <c r="AX1139" s="80"/>
      <c r="AY1139" s="5"/>
      <c r="AZ1139" s="80"/>
      <c r="BA1139" s="5"/>
      <c r="BB1139" s="80"/>
      <c r="BC1139" s="80"/>
      <c r="BD1139" s="80"/>
      <c r="BE1139" s="80"/>
      <c r="BF1139" s="80"/>
      <c r="BG1139" s="80"/>
      <c r="BH1139" s="80"/>
      <c r="BI1139" s="80"/>
      <c r="BJ1139" s="80"/>
      <c r="BK1139" s="80"/>
      <c r="BL1139" s="80"/>
      <c r="BM1139" s="80"/>
      <c r="BN1139" s="80"/>
      <c r="BO1139" s="80"/>
      <c r="BP1139" s="80"/>
      <c r="BQ1139" s="80"/>
      <c r="BR1139" s="80"/>
      <c r="BS1139" s="80"/>
      <c r="BT1139" s="80"/>
      <c r="BU1139" s="80"/>
      <c r="BV1139" s="80"/>
      <c r="BW1139" s="80"/>
      <c r="BX1139" s="80"/>
      <c r="BY1139" s="80"/>
      <c r="BZ1139" s="80"/>
      <c r="CE1139" s="5"/>
    </row>
    <row r="1140" spans="2:83" s="6" customFormat="1" x14ac:dyDescent="0.25">
      <c r="B1140" s="77"/>
      <c r="C1140" s="78"/>
      <c r="D1140" s="80"/>
      <c r="E1140" s="80"/>
      <c r="F1140" s="80"/>
      <c r="G1140" s="80"/>
      <c r="H1140" s="80"/>
      <c r="I1140" s="80"/>
      <c r="J1140" s="80"/>
      <c r="K1140" s="5"/>
      <c r="L1140" s="5"/>
      <c r="M1140" s="80"/>
      <c r="N1140" s="5"/>
      <c r="O1140" s="80"/>
      <c r="P1140" s="5"/>
      <c r="Q1140" s="80"/>
      <c r="R1140" s="5"/>
      <c r="S1140" s="80"/>
      <c r="T1140" s="5"/>
      <c r="U1140" s="80"/>
      <c r="V1140" s="80"/>
      <c r="W1140" s="80"/>
      <c r="X1140" s="80"/>
      <c r="Y1140" s="80"/>
      <c r="Z1140" s="80"/>
      <c r="AA1140" s="80"/>
      <c r="AB1140" s="80"/>
      <c r="AC1140" s="80"/>
      <c r="AD1140" s="5"/>
      <c r="AE1140" s="80"/>
      <c r="AF1140" s="5"/>
      <c r="AG1140" s="80"/>
      <c r="AH1140" s="5"/>
      <c r="AI1140" s="80"/>
      <c r="AJ1140" s="5"/>
      <c r="AK1140" s="80"/>
      <c r="AL1140" s="5"/>
      <c r="AM1140" s="80"/>
      <c r="AN1140" s="5"/>
      <c r="AO1140" s="80"/>
      <c r="AP1140" s="80"/>
      <c r="AQ1140" s="5"/>
      <c r="AR1140" s="80"/>
      <c r="AS1140" s="5"/>
      <c r="AT1140" s="80"/>
      <c r="AU1140" s="5"/>
      <c r="AV1140" s="80"/>
      <c r="AW1140" s="5"/>
      <c r="AX1140" s="80"/>
      <c r="AY1140" s="5"/>
      <c r="AZ1140" s="80"/>
      <c r="BA1140" s="5"/>
      <c r="BB1140" s="80"/>
      <c r="BC1140" s="80"/>
      <c r="BD1140" s="80"/>
      <c r="BE1140" s="80"/>
      <c r="BF1140" s="80"/>
      <c r="BG1140" s="80"/>
      <c r="BH1140" s="80"/>
      <c r="BI1140" s="80"/>
      <c r="BJ1140" s="80"/>
      <c r="BK1140" s="80"/>
      <c r="BL1140" s="80"/>
      <c r="BM1140" s="80"/>
      <c r="BN1140" s="80"/>
      <c r="BO1140" s="80"/>
      <c r="BP1140" s="80"/>
      <c r="BQ1140" s="80"/>
      <c r="BR1140" s="80"/>
      <c r="BS1140" s="80"/>
      <c r="BT1140" s="80"/>
      <c r="BU1140" s="80"/>
      <c r="BV1140" s="80"/>
      <c r="BW1140" s="80"/>
      <c r="BX1140" s="80"/>
      <c r="BY1140" s="80"/>
      <c r="BZ1140" s="80"/>
      <c r="CE1140" s="5"/>
    </row>
    <row r="1141" spans="2:83" s="6" customFormat="1" x14ac:dyDescent="0.25">
      <c r="B1141" s="77"/>
      <c r="C1141" s="78"/>
      <c r="D1141" s="80"/>
      <c r="E1141" s="80"/>
      <c r="F1141" s="80"/>
      <c r="G1141" s="80"/>
      <c r="H1141" s="80"/>
      <c r="I1141" s="80"/>
      <c r="J1141" s="80"/>
      <c r="K1141" s="5"/>
      <c r="L1141" s="5"/>
      <c r="M1141" s="80"/>
      <c r="N1141" s="5"/>
      <c r="O1141" s="80"/>
      <c r="P1141" s="5"/>
      <c r="Q1141" s="80"/>
      <c r="R1141" s="5"/>
      <c r="S1141" s="80"/>
      <c r="T1141" s="5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5"/>
      <c r="AE1141" s="80"/>
      <c r="AF1141" s="5"/>
      <c r="AG1141" s="80"/>
      <c r="AH1141" s="5"/>
      <c r="AI1141" s="80"/>
      <c r="AJ1141" s="5"/>
      <c r="AK1141" s="80"/>
      <c r="AL1141" s="5"/>
      <c r="AM1141" s="80"/>
      <c r="AN1141" s="5"/>
      <c r="AO1141" s="80"/>
      <c r="AP1141" s="80"/>
      <c r="AQ1141" s="5"/>
      <c r="AR1141" s="80"/>
      <c r="AS1141" s="5"/>
      <c r="AT1141" s="80"/>
      <c r="AU1141" s="5"/>
      <c r="AV1141" s="80"/>
      <c r="AW1141" s="5"/>
      <c r="AX1141" s="80"/>
      <c r="AY1141" s="5"/>
      <c r="AZ1141" s="80"/>
      <c r="BA1141" s="5"/>
      <c r="BB1141" s="80"/>
      <c r="BC1141" s="80"/>
      <c r="BD1141" s="80"/>
      <c r="BE1141" s="80"/>
      <c r="BF1141" s="80"/>
      <c r="BG1141" s="80"/>
      <c r="BH1141" s="80"/>
      <c r="BI1141" s="80"/>
      <c r="BJ1141" s="80"/>
      <c r="BK1141" s="80"/>
      <c r="BL1141" s="80"/>
      <c r="BM1141" s="80"/>
      <c r="BN1141" s="80"/>
      <c r="BO1141" s="80"/>
      <c r="BP1141" s="80"/>
      <c r="BQ1141" s="80"/>
      <c r="BR1141" s="80"/>
      <c r="BS1141" s="80"/>
      <c r="BT1141" s="80"/>
      <c r="BU1141" s="80"/>
      <c r="BV1141" s="80"/>
      <c r="BW1141" s="80"/>
      <c r="BX1141" s="80"/>
      <c r="BY1141" s="80"/>
      <c r="BZ1141" s="80"/>
      <c r="CE1141" s="5"/>
    </row>
    <row r="1142" spans="2:83" s="6" customFormat="1" x14ac:dyDescent="0.25">
      <c r="B1142" s="77"/>
      <c r="C1142" s="78"/>
      <c r="D1142" s="80"/>
      <c r="E1142" s="80"/>
      <c r="F1142" s="80"/>
      <c r="G1142" s="80"/>
      <c r="H1142" s="80"/>
      <c r="I1142" s="80"/>
      <c r="J1142" s="80"/>
      <c r="K1142" s="5"/>
      <c r="L1142" s="5"/>
      <c r="M1142" s="80"/>
      <c r="N1142" s="5"/>
      <c r="O1142" s="80"/>
      <c r="P1142" s="5"/>
      <c r="Q1142" s="80"/>
      <c r="R1142" s="5"/>
      <c r="S1142" s="80"/>
      <c r="T1142" s="5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5"/>
      <c r="AE1142" s="80"/>
      <c r="AF1142" s="5"/>
      <c r="AG1142" s="80"/>
      <c r="AH1142" s="5"/>
      <c r="AI1142" s="80"/>
      <c r="AJ1142" s="5"/>
      <c r="AK1142" s="80"/>
      <c r="AL1142" s="5"/>
      <c r="AM1142" s="80"/>
      <c r="AN1142" s="5"/>
      <c r="AO1142" s="80"/>
      <c r="AP1142" s="80"/>
      <c r="AQ1142" s="5"/>
      <c r="AR1142" s="80"/>
      <c r="AS1142" s="5"/>
      <c r="AT1142" s="80"/>
      <c r="AU1142" s="5"/>
      <c r="AV1142" s="80"/>
      <c r="AW1142" s="5"/>
      <c r="AX1142" s="80"/>
      <c r="AY1142" s="5"/>
      <c r="AZ1142" s="80"/>
      <c r="BA1142" s="5"/>
      <c r="BB1142" s="80"/>
      <c r="BC1142" s="80"/>
      <c r="BD1142" s="80"/>
      <c r="BE1142" s="80"/>
      <c r="BF1142" s="80"/>
      <c r="BG1142" s="80"/>
      <c r="BH1142" s="80"/>
      <c r="BI1142" s="80"/>
      <c r="BJ1142" s="80"/>
      <c r="BK1142" s="80"/>
      <c r="BL1142" s="80"/>
      <c r="BM1142" s="80"/>
      <c r="BN1142" s="80"/>
      <c r="BO1142" s="80"/>
      <c r="BP1142" s="80"/>
      <c r="BQ1142" s="80"/>
      <c r="BR1142" s="80"/>
      <c r="BS1142" s="80"/>
      <c r="BT1142" s="80"/>
      <c r="BU1142" s="80"/>
      <c r="BV1142" s="80"/>
      <c r="BW1142" s="80"/>
      <c r="BX1142" s="80"/>
      <c r="BY1142" s="80"/>
      <c r="BZ1142" s="80"/>
      <c r="CE1142" s="5"/>
    </row>
    <row r="1143" spans="2:83" s="6" customFormat="1" x14ac:dyDescent="0.25">
      <c r="B1143" s="77"/>
      <c r="C1143" s="78"/>
      <c r="D1143" s="80"/>
      <c r="E1143" s="80"/>
      <c r="F1143" s="80"/>
      <c r="G1143" s="80"/>
      <c r="H1143" s="80"/>
      <c r="I1143" s="80"/>
      <c r="J1143" s="80"/>
      <c r="K1143" s="5"/>
      <c r="L1143" s="5"/>
      <c r="M1143" s="80"/>
      <c r="N1143" s="5"/>
      <c r="O1143" s="80"/>
      <c r="P1143" s="5"/>
      <c r="Q1143" s="80"/>
      <c r="R1143" s="5"/>
      <c r="S1143" s="80"/>
      <c r="T1143" s="5"/>
      <c r="U1143" s="80"/>
      <c r="V1143" s="80"/>
      <c r="W1143" s="80"/>
      <c r="X1143" s="80"/>
      <c r="Y1143" s="80"/>
      <c r="Z1143" s="80"/>
      <c r="AA1143" s="80"/>
      <c r="AB1143" s="80"/>
      <c r="AC1143" s="80"/>
      <c r="AD1143" s="5"/>
      <c r="AE1143" s="80"/>
      <c r="AF1143" s="5"/>
      <c r="AG1143" s="80"/>
      <c r="AH1143" s="5"/>
      <c r="AI1143" s="80"/>
      <c r="AJ1143" s="5"/>
      <c r="AK1143" s="80"/>
      <c r="AL1143" s="5"/>
      <c r="AM1143" s="80"/>
      <c r="AN1143" s="5"/>
      <c r="AO1143" s="80"/>
      <c r="AP1143" s="80"/>
      <c r="AQ1143" s="5"/>
      <c r="AR1143" s="80"/>
      <c r="AS1143" s="5"/>
      <c r="AT1143" s="80"/>
      <c r="AU1143" s="5"/>
      <c r="AV1143" s="80"/>
      <c r="AW1143" s="5"/>
      <c r="AX1143" s="80"/>
      <c r="AY1143" s="5"/>
      <c r="AZ1143" s="80"/>
      <c r="BA1143" s="5"/>
      <c r="BB1143" s="80"/>
      <c r="BC1143" s="80"/>
      <c r="BD1143" s="80"/>
      <c r="BE1143" s="80"/>
      <c r="BF1143" s="80"/>
      <c r="BG1143" s="80"/>
      <c r="BH1143" s="80"/>
      <c r="BI1143" s="80"/>
      <c r="BJ1143" s="80"/>
      <c r="BK1143" s="80"/>
      <c r="BL1143" s="80"/>
      <c r="BM1143" s="80"/>
      <c r="BN1143" s="80"/>
      <c r="BO1143" s="80"/>
      <c r="BP1143" s="80"/>
      <c r="BQ1143" s="80"/>
      <c r="BR1143" s="80"/>
      <c r="BS1143" s="80"/>
      <c r="BT1143" s="80"/>
      <c r="BU1143" s="80"/>
      <c r="BV1143" s="80"/>
      <c r="BW1143" s="80"/>
      <c r="BX1143" s="80"/>
      <c r="BY1143" s="80"/>
      <c r="BZ1143" s="80"/>
      <c r="CE1143" s="5"/>
    </row>
    <row r="1144" spans="2:83" s="6" customFormat="1" x14ac:dyDescent="0.25">
      <c r="B1144" s="77"/>
      <c r="C1144" s="78"/>
      <c r="D1144" s="80"/>
      <c r="E1144" s="80"/>
      <c r="F1144" s="80"/>
      <c r="G1144" s="80"/>
      <c r="H1144" s="80"/>
      <c r="I1144" s="80"/>
      <c r="J1144" s="80"/>
      <c r="K1144" s="5"/>
      <c r="L1144" s="5"/>
      <c r="M1144" s="80"/>
      <c r="N1144" s="5"/>
      <c r="O1144" s="80"/>
      <c r="P1144" s="5"/>
      <c r="Q1144" s="80"/>
      <c r="R1144" s="5"/>
      <c r="S1144" s="80"/>
      <c r="T1144" s="5"/>
      <c r="U1144" s="80"/>
      <c r="V1144" s="80"/>
      <c r="W1144" s="80"/>
      <c r="X1144" s="80"/>
      <c r="Y1144" s="80"/>
      <c r="Z1144" s="80"/>
      <c r="AA1144" s="80"/>
      <c r="AB1144" s="80"/>
      <c r="AC1144" s="80"/>
      <c r="AD1144" s="5"/>
      <c r="AE1144" s="80"/>
      <c r="AF1144" s="5"/>
      <c r="AG1144" s="80"/>
      <c r="AH1144" s="5"/>
      <c r="AI1144" s="80"/>
      <c r="AJ1144" s="5"/>
      <c r="AK1144" s="80"/>
      <c r="AL1144" s="5"/>
      <c r="AM1144" s="80"/>
      <c r="AN1144" s="5"/>
      <c r="AO1144" s="80"/>
      <c r="AP1144" s="80"/>
      <c r="AQ1144" s="5"/>
      <c r="AR1144" s="80"/>
      <c r="AS1144" s="5"/>
      <c r="AT1144" s="80"/>
      <c r="AU1144" s="5"/>
      <c r="AV1144" s="80"/>
      <c r="AW1144" s="5"/>
      <c r="AX1144" s="80"/>
      <c r="AY1144" s="5"/>
      <c r="AZ1144" s="80"/>
      <c r="BA1144" s="5"/>
      <c r="BB1144" s="80"/>
      <c r="BC1144" s="80"/>
      <c r="BD1144" s="80"/>
      <c r="BE1144" s="80"/>
      <c r="BF1144" s="80"/>
      <c r="BG1144" s="80"/>
      <c r="BH1144" s="80"/>
      <c r="BI1144" s="80"/>
      <c r="BJ1144" s="80"/>
      <c r="BK1144" s="80"/>
      <c r="BL1144" s="80"/>
      <c r="BM1144" s="80"/>
      <c r="BN1144" s="80"/>
      <c r="BO1144" s="80"/>
      <c r="BP1144" s="80"/>
      <c r="BQ1144" s="80"/>
      <c r="BR1144" s="80"/>
      <c r="BS1144" s="80"/>
      <c r="BT1144" s="80"/>
      <c r="BU1144" s="80"/>
      <c r="BV1144" s="80"/>
      <c r="BW1144" s="80"/>
      <c r="BX1144" s="80"/>
      <c r="BY1144" s="80"/>
      <c r="BZ1144" s="80"/>
      <c r="CE1144" s="5"/>
    </row>
    <row r="1145" spans="2:83" s="6" customFormat="1" x14ac:dyDescent="0.25">
      <c r="B1145" s="77"/>
      <c r="C1145" s="78"/>
      <c r="D1145" s="80"/>
      <c r="E1145" s="80"/>
      <c r="F1145" s="80"/>
      <c r="G1145" s="80"/>
      <c r="H1145" s="80"/>
      <c r="I1145" s="80"/>
      <c r="J1145" s="80"/>
      <c r="K1145" s="5"/>
      <c r="L1145" s="5"/>
      <c r="M1145" s="80"/>
      <c r="N1145" s="5"/>
      <c r="O1145" s="80"/>
      <c r="P1145" s="5"/>
      <c r="Q1145" s="80"/>
      <c r="R1145" s="5"/>
      <c r="S1145" s="80"/>
      <c r="T1145" s="5"/>
      <c r="U1145" s="80"/>
      <c r="V1145" s="80"/>
      <c r="W1145" s="80"/>
      <c r="X1145" s="80"/>
      <c r="Y1145" s="80"/>
      <c r="Z1145" s="80"/>
      <c r="AA1145" s="80"/>
      <c r="AB1145" s="80"/>
      <c r="AC1145" s="80"/>
      <c r="AD1145" s="5"/>
      <c r="AE1145" s="80"/>
      <c r="AF1145" s="5"/>
      <c r="AG1145" s="80"/>
      <c r="AH1145" s="5"/>
      <c r="AI1145" s="80"/>
      <c r="AJ1145" s="5"/>
      <c r="AK1145" s="80"/>
      <c r="AL1145" s="5"/>
      <c r="AM1145" s="80"/>
      <c r="AN1145" s="5"/>
      <c r="AO1145" s="80"/>
      <c r="AP1145" s="80"/>
      <c r="AQ1145" s="5"/>
      <c r="AR1145" s="80"/>
      <c r="AS1145" s="5"/>
      <c r="AT1145" s="80"/>
      <c r="AU1145" s="5"/>
      <c r="AV1145" s="80"/>
      <c r="AW1145" s="5"/>
      <c r="AX1145" s="80"/>
      <c r="AY1145" s="5"/>
      <c r="AZ1145" s="80"/>
      <c r="BA1145" s="5"/>
      <c r="BB1145" s="80"/>
      <c r="BC1145" s="80"/>
      <c r="BD1145" s="80"/>
      <c r="BE1145" s="80"/>
      <c r="BF1145" s="80"/>
      <c r="BG1145" s="80"/>
      <c r="BH1145" s="80"/>
      <c r="BI1145" s="80"/>
      <c r="BJ1145" s="80"/>
      <c r="BK1145" s="80"/>
      <c r="BL1145" s="80"/>
      <c r="BM1145" s="80"/>
      <c r="BN1145" s="80"/>
      <c r="BO1145" s="80"/>
      <c r="BP1145" s="80"/>
      <c r="BQ1145" s="80"/>
      <c r="BR1145" s="80"/>
      <c r="BS1145" s="80"/>
      <c r="BT1145" s="80"/>
      <c r="BU1145" s="80"/>
      <c r="BV1145" s="80"/>
      <c r="BW1145" s="80"/>
      <c r="BX1145" s="80"/>
      <c r="BY1145" s="80"/>
      <c r="BZ1145" s="80"/>
      <c r="CE1145" s="5"/>
    </row>
    <row r="1146" spans="2:83" s="6" customFormat="1" x14ac:dyDescent="0.25">
      <c r="B1146" s="77"/>
      <c r="C1146" s="78"/>
      <c r="D1146" s="80"/>
      <c r="E1146" s="80"/>
      <c r="F1146" s="80"/>
      <c r="G1146" s="80"/>
      <c r="H1146" s="80"/>
      <c r="I1146" s="80"/>
      <c r="J1146" s="80"/>
      <c r="K1146" s="5"/>
      <c r="L1146" s="5"/>
      <c r="M1146" s="80"/>
      <c r="N1146" s="5"/>
      <c r="O1146" s="80"/>
      <c r="P1146" s="5"/>
      <c r="Q1146" s="80"/>
      <c r="R1146" s="5"/>
      <c r="S1146" s="80"/>
      <c r="T1146" s="5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5"/>
      <c r="AE1146" s="80"/>
      <c r="AF1146" s="5"/>
      <c r="AG1146" s="80"/>
      <c r="AH1146" s="5"/>
      <c r="AI1146" s="80"/>
      <c r="AJ1146" s="5"/>
      <c r="AK1146" s="80"/>
      <c r="AL1146" s="5"/>
      <c r="AM1146" s="80"/>
      <c r="AN1146" s="5"/>
      <c r="AO1146" s="80"/>
      <c r="AP1146" s="80"/>
      <c r="AQ1146" s="5"/>
      <c r="AR1146" s="80"/>
      <c r="AS1146" s="5"/>
      <c r="AT1146" s="80"/>
      <c r="AU1146" s="5"/>
      <c r="AV1146" s="80"/>
      <c r="AW1146" s="5"/>
      <c r="AX1146" s="80"/>
      <c r="AY1146" s="5"/>
      <c r="AZ1146" s="80"/>
      <c r="BA1146" s="5"/>
      <c r="BB1146" s="80"/>
      <c r="BC1146" s="80"/>
      <c r="BD1146" s="80"/>
      <c r="BE1146" s="80"/>
      <c r="BF1146" s="80"/>
      <c r="BG1146" s="80"/>
      <c r="BH1146" s="80"/>
      <c r="BI1146" s="80"/>
      <c r="BJ1146" s="80"/>
      <c r="BK1146" s="80"/>
      <c r="BL1146" s="80"/>
      <c r="BM1146" s="80"/>
      <c r="BN1146" s="80"/>
      <c r="BO1146" s="80"/>
      <c r="BP1146" s="80"/>
      <c r="BQ1146" s="80"/>
      <c r="BR1146" s="80"/>
      <c r="BS1146" s="80"/>
      <c r="BT1146" s="80"/>
      <c r="BU1146" s="80"/>
      <c r="BV1146" s="80"/>
      <c r="BW1146" s="80"/>
      <c r="BX1146" s="80"/>
      <c r="BY1146" s="80"/>
      <c r="BZ1146" s="80"/>
      <c r="CE1146" s="5"/>
    </row>
    <row r="1147" spans="2:83" s="6" customFormat="1" x14ac:dyDescent="0.25">
      <c r="B1147" s="77"/>
      <c r="C1147" s="78"/>
      <c r="D1147" s="80"/>
      <c r="E1147" s="80"/>
      <c r="F1147" s="80"/>
      <c r="G1147" s="80"/>
      <c r="H1147" s="80"/>
      <c r="I1147" s="80"/>
      <c r="J1147" s="80"/>
      <c r="K1147" s="5"/>
      <c r="L1147" s="5"/>
      <c r="M1147" s="80"/>
      <c r="N1147" s="5"/>
      <c r="O1147" s="80"/>
      <c r="P1147" s="5"/>
      <c r="Q1147" s="80"/>
      <c r="R1147" s="5"/>
      <c r="S1147" s="80"/>
      <c r="T1147" s="5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5"/>
      <c r="AE1147" s="80"/>
      <c r="AF1147" s="5"/>
      <c r="AG1147" s="80"/>
      <c r="AH1147" s="5"/>
      <c r="AI1147" s="80"/>
      <c r="AJ1147" s="5"/>
      <c r="AK1147" s="80"/>
      <c r="AL1147" s="5"/>
      <c r="AM1147" s="80"/>
      <c r="AN1147" s="5"/>
      <c r="AO1147" s="80"/>
      <c r="AP1147" s="80"/>
      <c r="AQ1147" s="5"/>
      <c r="AR1147" s="80"/>
      <c r="AS1147" s="5"/>
      <c r="AT1147" s="80"/>
      <c r="AU1147" s="5"/>
      <c r="AV1147" s="80"/>
      <c r="AW1147" s="5"/>
      <c r="AX1147" s="80"/>
      <c r="AY1147" s="5"/>
      <c r="AZ1147" s="80"/>
      <c r="BA1147" s="5"/>
      <c r="BB1147" s="80"/>
      <c r="BC1147" s="80"/>
      <c r="BD1147" s="80"/>
      <c r="BE1147" s="80"/>
      <c r="BF1147" s="80"/>
      <c r="BG1147" s="80"/>
      <c r="BH1147" s="80"/>
      <c r="BI1147" s="80"/>
      <c r="BJ1147" s="80"/>
      <c r="BK1147" s="80"/>
      <c r="BL1147" s="80"/>
      <c r="BM1147" s="80"/>
      <c r="BN1147" s="80"/>
      <c r="BO1147" s="80"/>
      <c r="BP1147" s="80"/>
      <c r="BQ1147" s="80"/>
      <c r="BR1147" s="80"/>
      <c r="BS1147" s="80"/>
      <c r="BT1147" s="80"/>
      <c r="BU1147" s="80"/>
      <c r="BV1147" s="80"/>
      <c r="BW1147" s="80"/>
      <c r="BX1147" s="80"/>
      <c r="BY1147" s="80"/>
      <c r="BZ1147" s="80"/>
      <c r="CE1147" s="5"/>
    </row>
    <row r="1148" spans="2:83" s="6" customFormat="1" x14ac:dyDescent="0.25">
      <c r="B1148" s="77"/>
      <c r="C1148" s="78"/>
      <c r="D1148" s="80"/>
      <c r="E1148" s="80"/>
      <c r="F1148" s="80"/>
      <c r="G1148" s="80"/>
      <c r="H1148" s="80"/>
      <c r="I1148" s="80"/>
      <c r="J1148" s="80"/>
      <c r="K1148" s="5"/>
      <c r="L1148" s="5"/>
      <c r="M1148" s="80"/>
      <c r="N1148" s="5"/>
      <c r="O1148" s="80"/>
      <c r="P1148" s="5"/>
      <c r="Q1148" s="80"/>
      <c r="R1148" s="5"/>
      <c r="S1148" s="80"/>
      <c r="T1148" s="5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5"/>
      <c r="AE1148" s="80"/>
      <c r="AF1148" s="5"/>
      <c r="AG1148" s="80"/>
      <c r="AH1148" s="5"/>
      <c r="AI1148" s="80"/>
      <c r="AJ1148" s="5"/>
      <c r="AK1148" s="80"/>
      <c r="AL1148" s="5"/>
      <c r="AM1148" s="80"/>
      <c r="AN1148" s="5"/>
      <c r="AO1148" s="80"/>
      <c r="AP1148" s="80"/>
      <c r="AQ1148" s="5"/>
      <c r="AR1148" s="80"/>
      <c r="AS1148" s="5"/>
      <c r="AT1148" s="80"/>
      <c r="AU1148" s="5"/>
      <c r="AV1148" s="80"/>
      <c r="AW1148" s="5"/>
      <c r="AX1148" s="80"/>
      <c r="AY1148" s="5"/>
      <c r="AZ1148" s="80"/>
      <c r="BA1148" s="5"/>
      <c r="BB1148" s="80"/>
      <c r="BC1148" s="80"/>
      <c r="BD1148" s="80"/>
      <c r="BE1148" s="80"/>
      <c r="BF1148" s="80"/>
      <c r="BG1148" s="80"/>
      <c r="BH1148" s="80"/>
      <c r="BI1148" s="80"/>
      <c r="BJ1148" s="80"/>
      <c r="BK1148" s="80"/>
      <c r="BL1148" s="80"/>
      <c r="BM1148" s="80"/>
      <c r="BN1148" s="80"/>
      <c r="BO1148" s="80"/>
      <c r="BP1148" s="80"/>
      <c r="BQ1148" s="80"/>
      <c r="BR1148" s="80"/>
      <c r="BS1148" s="80"/>
      <c r="BT1148" s="80"/>
      <c r="BU1148" s="80"/>
      <c r="BV1148" s="80"/>
      <c r="BW1148" s="80"/>
      <c r="BX1148" s="80"/>
      <c r="BY1148" s="80"/>
      <c r="BZ1148" s="80"/>
      <c r="CE1148" s="5"/>
    </row>
    <row r="1149" spans="2:83" s="6" customFormat="1" x14ac:dyDescent="0.25">
      <c r="B1149" s="77"/>
      <c r="C1149" s="78"/>
      <c r="D1149" s="80"/>
      <c r="E1149" s="80"/>
      <c r="F1149" s="80"/>
      <c r="G1149" s="80"/>
      <c r="H1149" s="80"/>
      <c r="I1149" s="80"/>
      <c r="J1149" s="80"/>
      <c r="K1149" s="5"/>
      <c r="L1149" s="5"/>
      <c r="M1149" s="80"/>
      <c r="N1149" s="5"/>
      <c r="O1149" s="80"/>
      <c r="P1149" s="5"/>
      <c r="Q1149" s="80"/>
      <c r="R1149" s="5"/>
      <c r="S1149" s="80"/>
      <c r="T1149" s="5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5"/>
      <c r="AE1149" s="80"/>
      <c r="AF1149" s="5"/>
      <c r="AG1149" s="80"/>
      <c r="AH1149" s="5"/>
      <c r="AI1149" s="80"/>
      <c r="AJ1149" s="5"/>
      <c r="AK1149" s="80"/>
      <c r="AL1149" s="5"/>
      <c r="AM1149" s="80"/>
      <c r="AN1149" s="5"/>
      <c r="AO1149" s="80"/>
      <c r="AP1149" s="80"/>
      <c r="AQ1149" s="5"/>
      <c r="AR1149" s="80"/>
      <c r="AS1149" s="5"/>
      <c r="AT1149" s="80"/>
      <c r="AU1149" s="5"/>
      <c r="AV1149" s="80"/>
      <c r="AW1149" s="5"/>
      <c r="AX1149" s="80"/>
      <c r="AY1149" s="5"/>
      <c r="AZ1149" s="80"/>
      <c r="BA1149" s="5"/>
      <c r="BB1149" s="80"/>
      <c r="BC1149" s="80"/>
      <c r="BD1149" s="80"/>
      <c r="BE1149" s="80"/>
      <c r="BF1149" s="80"/>
      <c r="BG1149" s="80"/>
      <c r="BH1149" s="80"/>
      <c r="BI1149" s="80"/>
      <c r="BJ1149" s="80"/>
      <c r="BK1149" s="80"/>
      <c r="BL1149" s="80"/>
      <c r="BM1149" s="80"/>
      <c r="BN1149" s="80"/>
      <c r="BO1149" s="80"/>
      <c r="BP1149" s="80"/>
      <c r="BQ1149" s="80"/>
      <c r="BR1149" s="80"/>
      <c r="BS1149" s="80"/>
      <c r="BT1149" s="80"/>
      <c r="BU1149" s="80"/>
      <c r="BV1149" s="80"/>
      <c r="BW1149" s="80"/>
      <c r="BX1149" s="80"/>
      <c r="BY1149" s="80"/>
      <c r="BZ1149" s="80"/>
      <c r="CE1149" s="5"/>
    </row>
    <row r="1150" spans="2:83" s="6" customFormat="1" x14ac:dyDescent="0.25">
      <c r="B1150" s="77"/>
      <c r="C1150" s="78"/>
      <c r="D1150" s="80"/>
      <c r="E1150" s="80"/>
      <c r="F1150" s="80"/>
      <c r="G1150" s="80"/>
      <c r="H1150" s="80"/>
      <c r="I1150" s="80"/>
      <c r="J1150" s="80"/>
      <c r="K1150" s="5"/>
      <c r="L1150" s="5"/>
      <c r="M1150" s="80"/>
      <c r="N1150" s="5"/>
      <c r="O1150" s="80"/>
      <c r="P1150" s="5"/>
      <c r="Q1150" s="80"/>
      <c r="R1150" s="5"/>
      <c r="S1150" s="80"/>
      <c r="T1150" s="5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5"/>
      <c r="AE1150" s="80"/>
      <c r="AF1150" s="5"/>
      <c r="AG1150" s="80"/>
      <c r="AH1150" s="5"/>
      <c r="AI1150" s="80"/>
      <c r="AJ1150" s="5"/>
      <c r="AK1150" s="80"/>
      <c r="AL1150" s="5"/>
      <c r="AM1150" s="80"/>
      <c r="AN1150" s="5"/>
      <c r="AO1150" s="80"/>
      <c r="AP1150" s="80"/>
      <c r="AQ1150" s="5"/>
      <c r="AR1150" s="80"/>
      <c r="AS1150" s="5"/>
      <c r="AT1150" s="80"/>
      <c r="AU1150" s="5"/>
      <c r="AV1150" s="80"/>
      <c r="AW1150" s="5"/>
      <c r="AX1150" s="80"/>
      <c r="AY1150" s="5"/>
      <c r="AZ1150" s="80"/>
      <c r="BA1150" s="5"/>
      <c r="BB1150" s="80"/>
      <c r="BC1150" s="80"/>
      <c r="BD1150" s="80"/>
      <c r="BE1150" s="80"/>
      <c r="BF1150" s="80"/>
      <c r="BG1150" s="80"/>
      <c r="BH1150" s="80"/>
      <c r="BI1150" s="80"/>
      <c r="BJ1150" s="80"/>
      <c r="BK1150" s="80"/>
      <c r="BL1150" s="80"/>
      <c r="BM1150" s="80"/>
      <c r="BN1150" s="80"/>
      <c r="BO1150" s="80"/>
      <c r="BP1150" s="80"/>
      <c r="BQ1150" s="80"/>
      <c r="BR1150" s="80"/>
      <c r="BS1150" s="80"/>
      <c r="BT1150" s="80"/>
      <c r="BU1150" s="80"/>
      <c r="BV1150" s="80"/>
      <c r="BW1150" s="80"/>
      <c r="BX1150" s="80"/>
      <c r="BY1150" s="80"/>
      <c r="BZ1150" s="80"/>
      <c r="CE1150" s="5"/>
    </row>
    <row r="1151" spans="2:83" s="6" customFormat="1" x14ac:dyDescent="0.25">
      <c r="B1151" s="77"/>
      <c r="C1151" s="78"/>
      <c r="D1151" s="80"/>
      <c r="E1151" s="80"/>
      <c r="F1151" s="80"/>
      <c r="G1151" s="80"/>
      <c r="H1151" s="80"/>
      <c r="I1151" s="80"/>
      <c r="J1151" s="80"/>
      <c r="K1151" s="5"/>
      <c r="L1151" s="5"/>
      <c r="M1151" s="80"/>
      <c r="N1151" s="5"/>
      <c r="O1151" s="80"/>
      <c r="P1151" s="5"/>
      <c r="Q1151" s="80"/>
      <c r="R1151" s="5"/>
      <c r="S1151" s="80"/>
      <c r="T1151" s="5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5"/>
      <c r="AE1151" s="80"/>
      <c r="AF1151" s="5"/>
      <c r="AG1151" s="80"/>
      <c r="AH1151" s="5"/>
      <c r="AI1151" s="80"/>
      <c r="AJ1151" s="5"/>
      <c r="AK1151" s="80"/>
      <c r="AL1151" s="5"/>
      <c r="AM1151" s="80"/>
      <c r="AN1151" s="5"/>
      <c r="AO1151" s="80"/>
      <c r="AP1151" s="80"/>
      <c r="AQ1151" s="5"/>
      <c r="AR1151" s="80"/>
      <c r="AS1151" s="5"/>
      <c r="AT1151" s="80"/>
      <c r="AU1151" s="5"/>
      <c r="AV1151" s="80"/>
      <c r="AW1151" s="5"/>
      <c r="AX1151" s="80"/>
      <c r="AY1151" s="5"/>
      <c r="AZ1151" s="80"/>
      <c r="BA1151" s="5"/>
      <c r="BB1151" s="80"/>
      <c r="BC1151" s="80"/>
      <c r="BD1151" s="80"/>
      <c r="BE1151" s="80"/>
      <c r="BF1151" s="80"/>
      <c r="BG1151" s="80"/>
      <c r="BH1151" s="80"/>
      <c r="BI1151" s="80"/>
      <c r="BJ1151" s="80"/>
      <c r="BK1151" s="80"/>
      <c r="BL1151" s="80"/>
      <c r="BM1151" s="80"/>
      <c r="BN1151" s="80"/>
      <c r="BO1151" s="80"/>
      <c r="BP1151" s="80"/>
      <c r="BQ1151" s="80"/>
      <c r="BR1151" s="80"/>
      <c r="BS1151" s="80"/>
      <c r="BT1151" s="80"/>
      <c r="BU1151" s="80"/>
      <c r="BV1151" s="80"/>
      <c r="BW1151" s="80"/>
      <c r="BX1151" s="80"/>
      <c r="BY1151" s="80"/>
      <c r="BZ1151" s="80"/>
      <c r="CE1151" s="5"/>
    </row>
    <row r="1152" spans="2:83" s="6" customFormat="1" x14ac:dyDescent="0.25">
      <c r="B1152" s="77"/>
      <c r="C1152" s="78"/>
      <c r="D1152" s="80"/>
      <c r="E1152" s="80"/>
      <c r="F1152" s="80"/>
      <c r="G1152" s="80"/>
      <c r="H1152" s="80"/>
      <c r="I1152" s="80"/>
      <c r="J1152" s="80"/>
      <c r="K1152" s="5"/>
      <c r="L1152" s="5"/>
      <c r="M1152" s="80"/>
      <c r="N1152" s="5"/>
      <c r="O1152" s="80"/>
      <c r="P1152" s="5"/>
      <c r="Q1152" s="80"/>
      <c r="R1152" s="5"/>
      <c r="S1152" s="80"/>
      <c r="T1152" s="5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5"/>
      <c r="AE1152" s="80"/>
      <c r="AF1152" s="5"/>
      <c r="AG1152" s="80"/>
      <c r="AH1152" s="5"/>
      <c r="AI1152" s="80"/>
      <c r="AJ1152" s="5"/>
      <c r="AK1152" s="80"/>
      <c r="AL1152" s="5"/>
      <c r="AM1152" s="80"/>
      <c r="AN1152" s="5"/>
      <c r="AO1152" s="80"/>
      <c r="AP1152" s="80"/>
      <c r="AQ1152" s="5"/>
      <c r="AR1152" s="80"/>
      <c r="AS1152" s="5"/>
      <c r="AT1152" s="80"/>
      <c r="AU1152" s="5"/>
      <c r="AV1152" s="80"/>
      <c r="AW1152" s="5"/>
      <c r="AX1152" s="80"/>
      <c r="AY1152" s="5"/>
      <c r="AZ1152" s="80"/>
      <c r="BA1152" s="5"/>
      <c r="BB1152" s="80"/>
      <c r="BC1152" s="80"/>
      <c r="BD1152" s="80"/>
      <c r="BE1152" s="80"/>
      <c r="BF1152" s="80"/>
      <c r="BG1152" s="80"/>
      <c r="BH1152" s="80"/>
      <c r="BI1152" s="80"/>
      <c r="BJ1152" s="80"/>
      <c r="BK1152" s="80"/>
      <c r="BL1152" s="80"/>
      <c r="BM1152" s="80"/>
      <c r="BN1152" s="80"/>
      <c r="BO1152" s="80"/>
      <c r="BP1152" s="80"/>
      <c r="BQ1152" s="80"/>
      <c r="BR1152" s="80"/>
      <c r="BS1152" s="80"/>
      <c r="BT1152" s="80"/>
      <c r="BU1152" s="80"/>
      <c r="BV1152" s="80"/>
      <c r="BW1152" s="80"/>
      <c r="BX1152" s="80"/>
      <c r="BY1152" s="80"/>
      <c r="BZ1152" s="80"/>
      <c r="CE1152" s="5"/>
    </row>
    <row r="1153" spans="2:83" s="6" customFormat="1" x14ac:dyDescent="0.25">
      <c r="B1153" s="77"/>
      <c r="C1153" s="78"/>
      <c r="D1153" s="80"/>
      <c r="E1153" s="80"/>
      <c r="F1153" s="80"/>
      <c r="G1153" s="80"/>
      <c r="H1153" s="80"/>
      <c r="I1153" s="80"/>
      <c r="J1153" s="80"/>
      <c r="K1153" s="5"/>
      <c r="L1153" s="5"/>
      <c r="M1153" s="80"/>
      <c r="N1153" s="5"/>
      <c r="O1153" s="80"/>
      <c r="P1153" s="5"/>
      <c r="Q1153" s="80"/>
      <c r="R1153" s="5"/>
      <c r="S1153" s="80"/>
      <c r="T1153" s="5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5"/>
      <c r="AE1153" s="80"/>
      <c r="AF1153" s="5"/>
      <c r="AG1153" s="80"/>
      <c r="AH1153" s="5"/>
      <c r="AI1153" s="80"/>
      <c r="AJ1153" s="5"/>
      <c r="AK1153" s="80"/>
      <c r="AL1153" s="5"/>
      <c r="AM1153" s="80"/>
      <c r="AN1153" s="5"/>
      <c r="AO1153" s="80"/>
      <c r="AP1153" s="80"/>
      <c r="AQ1153" s="5"/>
      <c r="AR1153" s="80"/>
      <c r="AS1153" s="5"/>
      <c r="AT1153" s="80"/>
      <c r="AU1153" s="5"/>
      <c r="AV1153" s="80"/>
      <c r="AW1153" s="5"/>
      <c r="AX1153" s="80"/>
      <c r="AY1153" s="5"/>
      <c r="AZ1153" s="80"/>
      <c r="BA1153" s="5"/>
      <c r="BB1153" s="80"/>
      <c r="BC1153" s="80"/>
      <c r="BD1153" s="80"/>
      <c r="BE1153" s="80"/>
      <c r="BF1153" s="80"/>
      <c r="BG1153" s="80"/>
      <c r="BH1153" s="80"/>
      <c r="BI1153" s="80"/>
      <c r="BJ1153" s="80"/>
      <c r="BK1153" s="80"/>
      <c r="BL1153" s="80"/>
      <c r="BM1153" s="80"/>
      <c r="BN1153" s="80"/>
      <c r="BO1153" s="80"/>
      <c r="BP1153" s="80"/>
      <c r="BQ1153" s="80"/>
      <c r="BR1153" s="80"/>
      <c r="BS1153" s="80"/>
      <c r="BT1153" s="80"/>
      <c r="BU1153" s="80"/>
      <c r="BV1153" s="80"/>
      <c r="BW1153" s="80"/>
      <c r="BX1153" s="80"/>
      <c r="BY1153" s="80"/>
      <c r="BZ1153" s="80"/>
      <c r="CE1153" s="5"/>
    </row>
    <row r="1154" spans="2:83" s="6" customFormat="1" x14ac:dyDescent="0.25">
      <c r="B1154" s="77"/>
      <c r="C1154" s="78"/>
      <c r="D1154" s="80"/>
      <c r="E1154" s="80"/>
      <c r="F1154" s="80"/>
      <c r="G1154" s="80"/>
      <c r="H1154" s="80"/>
      <c r="I1154" s="80"/>
      <c r="J1154" s="80"/>
      <c r="K1154" s="5"/>
      <c r="L1154" s="5"/>
      <c r="M1154" s="80"/>
      <c r="N1154" s="5"/>
      <c r="O1154" s="80"/>
      <c r="P1154" s="5"/>
      <c r="Q1154" s="80"/>
      <c r="R1154" s="5"/>
      <c r="S1154" s="80"/>
      <c r="T1154" s="5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5"/>
      <c r="AE1154" s="80"/>
      <c r="AF1154" s="5"/>
      <c r="AG1154" s="80"/>
      <c r="AH1154" s="5"/>
      <c r="AI1154" s="80"/>
      <c r="AJ1154" s="5"/>
      <c r="AK1154" s="80"/>
      <c r="AL1154" s="5"/>
      <c r="AM1154" s="80"/>
      <c r="AN1154" s="5"/>
      <c r="AO1154" s="80"/>
      <c r="AP1154" s="80"/>
      <c r="AQ1154" s="5"/>
      <c r="AR1154" s="80"/>
      <c r="AS1154" s="5"/>
      <c r="AT1154" s="80"/>
      <c r="AU1154" s="5"/>
      <c r="AV1154" s="80"/>
      <c r="AW1154" s="5"/>
      <c r="AX1154" s="80"/>
      <c r="AY1154" s="5"/>
      <c r="AZ1154" s="80"/>
      <c r="BA1154" s="5"/>
      <c r="BB1154" s="80"/>
      <c r="BC1154" s="80"/>
      <c r="BD1154" s="80"/>
      <c r="BE1154" s="80"/>
      <c r="BF1154" s="80"/>
      <c r="BG1154" s="80"/>
      <c r="BH1154" s="80"/>
      <c r="BI1154" s="80"/>
      <c r="BJ1154" s="80"/>
      <c r="BK1154" s="80"/>
      <c r="BL1154" s="80"/>
      <c r="BM1154" s="80"/>
      <c r="BN1154" s="80"/>
      <c r="BO1154" s="80"/>
      <c r="BP1154" s="80"/>
      <c r="BQ1154" s="80"/>
      <c r="BR1154" s="80"/>
      <c r="BS1154" s="80"/>
      <c r="BT1154" s="80"/>
      <c r="BU1154" s="80"/>
      <c r="BV1154" s="80"/>
      <c r="BW1154" s="80"/>
      <c r="BX1154" s="80"/>
      <c r="BY1154" s="80"/>
      <c r="BZ1154" s="80"/>
      <c r="CE1154" s="5"/>
    </row>
    <row r="1155" spans="2:83" s="6" customFormat="1" x14ac:dyDescent="0.25">
      <c r="B1155" s="77"/>
      <c r="C1155" s="78"/>
      <c r="D1155" s="80"/>
      <c r="E1155" s="80"/>
      <c r="F1155" s="80"/>
      <c r="G1155" s="80"/>
      <c r="H1155" s="80"/>
      <c r="I1155" s="80"/>
      <c r="J1155" s="80"/>
      <c r="K1155" s="5"/>
      <c r="L1155" s="5"/>
      <c r="M1155" s="80"/>
      <c r="N1155" s="5"/>
      <c r="O1155" s="80"/>
      <c r="P1155" s="5"/>
      <c r="Q1155" s="80"/>
      <c r="R1155" s="5"/>
      <c r="S1155" s="80"/>
      <c r="T1155" s="5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5"/>
      <c r="AE1155" s="80"/>
      <c r="AF1155" s="5"/>
      <c r="AG1155" s="80"/>
      <c r="AH1155" s="5"/>
      <c r="AI1155" s="80"/>
      <c r="AJ1155" s="5"/>
      <c r="AK1155" s="80"/>
      <c r="AL1155" s="5"/>
      <c r="AM1155" s="80"/>
      <c r="AN1155" s="5"/>
      <c r="AO1155" s="80"/>
      <c r="AP1155" s="80"/>
      <c r="AQ1155" s="5"/>
      <c r="AR1155" s="80"/>
      <c r="AS1155" s="5"/>
      <c r="AT1155" s="80"/>
      <c r="AU1155" s="5"/>
      <c r="AV1155" s="80"/>
      <c r="AW1155" s="5"/>
      <c r="AX1155" s="80"/>
      <c r="AY1155" s="5"/>
      <c r="AZ1155" s="80"/>
      <c r="BA1155" s="5"/>
      <c r="BB1155" s="80"/>
      <c r="BC1155" s="80"/>
      <c r="BD1155" s="80"/>
      <c r="BE1155" s="80"/>
      <c r="BF1155" s="80"/>
      <c r="BG1155" s="80"/>
      <c r="BH1155" s="80"/>
      <c r="BI1155" s="80"/>
      <c r="BJ1155" s="80"/>
      <c r="BK1155" s="80"/>
      <c r="BL1155" s="80"/>
      <c r="BM1155" s="80"/>
      <c r="BN1155" s="80"/>
      <c r="BO1155" s="80"/>
      <c r="BP1155" s="80"/>
      <c r="BQ1155" s="80"/>
      <c r="BR1155" s="80"/>
      <c r="BS1155" s="80"/>
      <c r="BT1155" s="80"/>
      <c r="BU1155" s="80"/>
      <c r="BV1155" s="80"/>
      <c r="BW1155" s="80"/>
      <c r="BX1155" s="80"/>
      <c r="BY1155" s="80"/>
      <c r="BZ1155" s="80"/>
      <c r="CE1155" s="5"/>
    </row>
    <row r="1156" spans="2:83" s="6" customFormat="1" x14ac:dyDescent="0.25">
      <c r="B1156" s="77"/>
      <c r="C1156" s="78"/>
      <c r="D1156" s="80"/>
      <c r="E1156" s="80"/>
      <c r="F1156" s="80"/>
      <c r="G1156" s="80"/>
      <c r="H1156" s="80"/>
      <c r="I1156" s="80"/>
      <c r="J1156" s="80"/>
      <c r="K1156" s="5"/>
      <c r="L1156" s="5"/>
      <c r="M1156" s="80"/>
      <c r="N1156" s="5"/>
      <c r="O1156" s="80"/>
      <c r="P1156" s="5"/>
      <c r="Q1156" s="80"/>
      <c r="R1156" s="5"/>
      <c r="S1156" s="80"/>
      <c r="T1156" s="5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5"/>
      <c r="AE1156" s="80"/>
      <c r="AF1156" s="5"/>
      <c r="AG1156" s="80"/>
      <c r="AH1156" s="5"/>
      <c r="AI1156" s="80"/>
      <c r="AJ1156" s="5"/>
      <c r="AK1156" s="80"/>
      <c r="AL1156" s="5"/>
      <c r="AM1156" s="80"/>
      <c r="AN1156" s="5"/>
      <c r="AO1156" s="80"/>
      <c r="AP1156" s="80"/>
      <c r="AQ1156" s="5"/>
      <c r="AR1156" s="80"/>
      <c r="AS1156" s="5"/>
      <c r="AT1156" s="80"/>
      <c r="AU1156" s="5"/>
      <c r="AV1156" s="80"/>
      <c r="AW1156" s="5"/>
      <c r="AX1156" s="80"/>
      <c r="AY1156" s="5"/>
      <c r="AZ1156" s="80"/>
      <c r="BA1156" s="5"/>
      <c r="BB1156" s="80"/>
      <c r="BC1156" s="80"/>
      <c r="BD1156" s="80"/>
      <c r="BE1156" s="80"/>
      <c r="BF1156" s="80"/>
      <c r="BG1156" s="80"/>
      <c r="BH1156" s="80"/>
      <c r="BI1156" s="80"/>
      <c r="BJ1156" s="80"/>
      <c r="BK1156" s="80"/>
      <c r="BL1156" s="80"/>
      <c r="BM1156" s="80"/>
      <c r="BN1156" s="80"/>
      <c r="BO1156" s="80"/>
      <c r="BP1156" s="80"/>
      <c r="BQ1156" s="80"/>
      <c r="BR1156" s="80"/>
      <c r="BS1156" s="80"/>
      <c r="BT1156" s="80"/>
      <c r="BU1156" s="80"/>
      <c r="BV1156" s="80"/>
      <c r="BW1156" s="80"/>
      <c r="BX1156" s="80"/>
      <c r="BY1156" s="80"/>
      <c r="BZ1156" s="80"/>
      <c r="CE1156" s="5"/>
    </row>
    <row r="1157" spans="2:83" s="6" customFormat="1" x14ac:dyDescent="0.25">
      <c r="B1157" s="77"/>
      <c r="C1157" s="78"/>
      <c r="D1157" s="80"/>
      <c r="E1157" s="80"/>
      <c r="F1157" s="80"/>
      <c r="G1157" s="80"/>
      <c r="H1157" s="80"/>
      <c r="I1157" s="80"/>
      <c r="J1157" s="80"/>
      <c r="K1157" s="5"/>
      <c r="L1157" s="5"/>
      <c r="M1157" s="80"/>
      <c r="N1157" s="5"/>
      <c r="O1157" s="80"/>
      <c r="P1157" s="5"/>
      <c r="Q1157" s="80"/>
      <c r="R1157" s="5"/>
      <c r="S1157" s="80"/>
      <c r="T1157" s="5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5"/>
      <c r="AE1157" s="80"/>
      <c r="AF1157" s="5"/>
      <c r="AG1157" s="80"/>
      <c r="AH1157" s="5"/>
      <c r="AI1157" s="80"/>
      <c r="AJ1157" s="5"/>
      <c r="AK1157" s="80"/>
      <c r="AL1157" s="5"/>
      <c r="AM1157" s="80"/>
      <c r="AN1157" s="5"/>
      <c r="AO1157" s="80"/>
      <c r="AP1157" s="80"/>
      <c r="AQ1157" s="5"/>
      <c r="AR1157" s="80"/>
      <c r="AS1157" s="5"/>
      <c r="AT1157" s="80"/>
      <c r="AU1157" s="5"/>
      <c r="AV1157" s="80"/>
      <c r="AW1157" s="5"/>
      <c r="AX1157" s="80"/>
      <c r="AY1157" s="5"/>
      <c r="AZ1157" s="80"/>
      <c r="BA1157" s="5"/>
      <c r="BB1157" s="80"/>
      <c r="BC1157" s="80"/>
      <c r="BD1157" s="80"/>
      <c r="BE1157" s="80"/>
      <c r="BF1157" s="80"/>
      <c r="BG1157" s="80"/>
      <c r="BH1157" s="80"/>
      <c r="BI1157" s="80"/>
      <c r="BJ1157" s="80"/>
      <c r="BK1157" s="80"/>
      <c r="BL1157" s="80"/>
      <c r="BM1157" s="80"/>
      <c r="BN1157" s="80"/>
      <c r="BO1157" s="80"/>
      <c r="BP1157" s="80"/>
      <c r="BQ1157" s="80"/>
      <c r="BR1157" s="80"/>
      <c r="BS1157" s="80"/>
      <c r="BT1157" s="80"/>
      <c r="BU1157" s="80"/>
      <c r="BV1157" s="80"/>
      <c r="BW1157" s="80"/>
      <c r="BX1157" s="80"/>
      <c r="BY1157" s="80"/>
      <c r="BZ1157" s="80"/>
      <c r="CE1157" s="5"/>
    </row>
    <row r="1158" spans="2:83" s="6" customFormat="1" x14ac:dyDescent="0.25">
      <c r="B1158" s="77"/>
      <c r="C1158" s="78"/>
      <c r="D1158" s="80"/>
      <c r="E1158" s="80"/>
      <c r="F1158" s="80"/>
      <c r="G1158" s="80"/>
      <c r="H1158" s="80"/>
      <c r="I1158" s="80"/>
      <c r="J1158" s="80"/>
      <c r="K1158" s="5"/>
      <c r="L1158" s="5"/>
      <c r="M1158" s="80"/>
      <c r="N1158" s="5"/>
      <c r="O1158" s="80"/>
      <c r="P1158" s="5"/>
      <c r="Q1158" s="80"/>
      <c r="R1158" s="5"/>
      <c r="S1158" s="80"/>
      <c r="T1158" s="5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5"/>
      <c r="AE1158" s="80"/>
      <c r="AF1158" s="5"/>
      <c r="AG1158" s="80"/>
      <c r="AH1158" s="5"/>
      <c r="AI1158" s="80"/>
      <c r="AJ1158" s="5"/>
      <c r="AK1158" s="80"/>
      <c r="AL1158" s="5"/>
      <c r="AM1158" s="80"/>
      <c r="AN1158" s="5"/>
      <c r="AO1158" s="80"/>
      <c r="AP1158" s="80"/>
      <c r="AQ1158" s="5"/>
      <c r="AR1158" s="80"/>
      <c r="AS1158" s="5"/>
      <c r="AT1158" s="80"/>
      <c r="AU1158" s="5"/>
      <c r="AV1158" s="80"/>
      <c r="AW1158" s="5"/>
      <c r="AX1158" s="80"/>
      <c r="AY1158" s="5"/>
      <c r="AZ1158" s="80"/>
      <c r="BA1158" s="5"/>
      <c r="BB1158" s="80"/>
      <c r="BC1158" s="80"/>
      <c r="BD1158" s="80"/>
      <c r="BE1158" s="80"/>
      <c r="BF1158" s="80"/>
      <c r="BG1158" s="80"/>
      <c r="BH1158" s="80"/>
      <c r="BI1158" s="80"/>
      <c r="BJ1158" s="80"/>
      <c r="BK1158" s="80"/>
      <c r="BL1158" s="80"/>
      <c r="BM1158" s="80"/>
      <c r="BN1158" s="80"/>
      <c r="BO1158" s="80"/>
      <c r="BP1158" s="80"/>
      <c r="BQ1158" s="80"/>
      <c r="BR1158" s="80"/>
      <c r="BS1158" s="80"/>
      <c r="BT1158" s="80"/>
      <c r="BU1158" s="80"/>
      <c r="BV1158" s="80"/>
      <c r="BW1158" s="80"/>
      <c r="BX1158" s="80"/>
      <c r="BY1158" s="80"/>
      <c r="BZ1158" s="80"/>
      <c r="CE1158" s="5"/>
    </row>
    <row r="1159" spans="2:83" s="6" customFormat="1" x14ac:dyDescent="0.25">
      <c r="B1159" s="77"/>
      <c r="C1159" s="78"/>
      <c r="D1159" s="80"/>
      <c r="E1159" s="80"/>
      <c r="F1159" s="80"/>
      <c r="G1159" s="80"/>
      <c r="H1159" s="80"/>
      <c r="I1159" s="80"/>
      <c r="J1159" s="80"/>
      <c r="K1159" s="5"/>
      <c r="L1159" s="5"/>
      <c r="M1159" s="80"/>
      <c r="N1159" s="5"/>
      <c r="O1159" s="80"/>
      <c r="P1159" s="5"/>
      <c r="Q1159" s="80"/>
      <c r="R1159" s="5"/>
      <c r="S1159" s="80"/>
      <c r="T1159" s="5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5"/>
      <c r="AE1159" s="80"/>
      <c r="AF1159" s="5"/>
      <c r="AG1159" s="80"/>
      <c r="AH1159" s="5"/>
      <c r="AI1159" s="80"/>
      <c r="AJ1159" s="5"/>
      <c r="AK1159" s="80"/>
      <c r="AL1159" s="5"/>
      <c r="AM1159" s="80"/>
      <c r="AN1159" s="5"/>
      <c r="AO1159" s="80"/>
      <c r="AP1159" s="80"/>
      <c r="AQ1159" s="5"/>
      <c r="AR1159" s="80"/>
      <c r="AS1159" s="5"/>
      <c r="AT1159" s="80"/>
      <c r="AU1159" s="5"/>
      <c r="AV1159" s="80"/>
      <c r="AW1159" s="5"/>
      <c r="AX1159" s="80"/>
      <c r="AY1159" s="5"/>
      <c r="AZ1159" s="80"/>
      <c r="BA1159" s="5"/>
      <c r="BB1159" s="80"/>
      <c r="BC1159" s="80"/>
      <c r="BD1159" s="80"/>
      <c r="BE1159" s="80"/>
      <c r="BF1159" s="80"/>
      <c r="BG1159" s="80"/>
      <c r="BH1159" s="80"/>
      <c r="BI1159" s="80"/>
      <c r="BJ1159" s="80"/>
      <c r="BK1159" s="80"/>
      <c r="BL1159" s="80"/>
      <c r="BM1159" s="80"/>
      <c r="BN1159" s="80"/>
      <c r="BO1159" s="80"/>
      <c r="BP1159" s="80"/>
      <c r="BQ1159" s="80"/>
      <c r="BR1159" s="80"/>
      <c r="BS1159" s="80"/>
      <c r="BT1159" s="80"/>
      <c r="BU1159" s="80"/>
      <c r="BV1159" s="80"/>
      <c r="BW1159" s="80"/>
      <c r="BX1159" s="80"/>
      <c r="BY1159" s="80"/>
      <c r="BZ1159" s="80"/>
      <c r="CE1159" s="5"/>
    </row>
    <row r="1160" spans="2:83" s="6" customFormat="1" x14ac:dyDescent="0.25">
      <c r="B1160" s="77"/>
      <c r="C1160" s="78"/>
      <c r="D1160" s="80"/>
      <c r="E1160" s="80"/>
      <c r="F1160" s="80"/>
      <c r="G1160" s="80"/>
      <c r="H1160" s="80"/>
      <c r="I1160" s="80"/>
      <c r="J1160" s="80"/>
      <c r="K1160" s="5"/>
      <c r="L1160" s="5"/>
      <c r="M1160" s="80"/>
      <c r="N1160" s="5"/>
      <c r="O1160" s="80"/>
      <c r="P1160" s="5"/>
      <c r="Q1160" s="80"/>
      <c r="R1160" s="5"/>
      <c r="S1160" s="80"/>
      <c r="T1160" s="5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5"/>
      <c r="AE1160" s="80"/>
      <c r="AF1160" s="5"/>
      <c r="AG1160" s="80"/>
      <c r="AH1160" s="5"/>
      <c r="AI1160" s="80"/>
      <c r="AJ1160" s="5"/>
      <c r="AK1160" s="80"/>
      <c r="AL1160" s="5"/>
      <c r="AM1160" s="80"/>
      <c r="AN1160" s="5"/>
      <c r="AO1160" s="80"/>
      <c r="AP1160" s="80"/>
      <c r="AQ1160" s="5"/>
      <c r="AR1160" s="80"/>
      <c r="AS1160" s="5"/>
      <c r="AT1160" s="80"/>
      <c r="AU1160" s="5"/>
      <c r="AV1160" s="80"/>
      <c r="AW1160" s="5"/>
      <c r="AX1160" s="80"/>
      <c r="AY1160" s="5"/>
      <c r="AZ1160" s="80"/>
      <c r="BA1160" s="5"/>
      <c r="BB1160" s="80"/>
      <c r="BC1160" s="80"/>
      <c r="BD1160" s="80"/>
      <c r="BE1160" s="80"/>
      <c r="BF1160" s="80"/>
      <c r="BG1160" s="80"/>
      <c r="BH1160" s="80"/>
      <c r="BI1160" s="80"/>
      <c r="BJ1160" s="80"/>
      <c r="BK1160" s="80"/>
      <c r="BL1160" s="80"/>
      <c r="BM1160" s="80"/>
      <c r="BN1160" s="80"/>
      <c r="BO1160" s="80"/>
      <c r="BP1160" s="80"/>
      <c r="BQ1160" s="80"/>
      <c r="BR1160" s="80"/>
      <c r="BS1160" s="80"/>
      <c r="BT1160" s="80"/>
      <c r="BU1160" s="80"/>
      <c r="BV1160" s="80"/>
      <c r="BW1160" s="80"/>
      <c r="BX1160" s="80"/>
      <c r="BY1160" s="80"/>
      <c r="BZ1160" s="80"/>
      <c r="CE1160" s="5"/>
    </row>
    <row r="1161" spans="2:83" s="6" customFormat="1" x14ac:dyDescent="0.25">
      <c r="B1161" s="77"/>
      <c r="C1161" s="78"/>
      <c r="D1161" s="80"/>
      <c r="E1161" s="80"/>
      <c r="F1161" s="80"/>
      <c r="G1161" s="80"/>
      <c r="H1161" s="80"/>
      <c r="I1161" s="80"/>
      <c r="J1161" s="80"/>
      <c r="K1161" s="5"/>
      <c r="L1161" s="5"/>
      <c r="M1161" s="80"/>
      <c r="N1161" s="5"/>
      <c r="O1161" s="80"/>
      <c r="P1161" s="5"/>
      <c r="Q1161" s="80"/>
      <c r="R1161" s="5"/>
      <c r="S1161" s="80"/>
      <c r="T1161" s="5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5"/>
      <c r="AE1161" s="80"/>
      <c r="AF1161" s="5"/>
      <c r="AG1161" s="80"/>
      <c r="AH1161" s="5"/>
      <c r="AI1161" s="80"/>
      <c r="AJ1161" s="5"/>
      <c r="AK1161" s="80"/>
      <c r="AL1161" s="5"/>
      <c r="AM1161" s="80"/>
      <c r="AN1161" s="5"/>
      <c r="AO1161" s="80"/>
      <c r="AP1161" s="80"/>
      <c r="AQ1161" s="5"/>
      <c r="AR1161" s="80"/>
      <c r="AS1161" s="5"/>
      <c r="AT1161" s="80"/>
      <c r="AU1161" s="5"/>
      <c r="AV1161" s="80"/>
      <c r="AW1161" s="5"/>
      <c r="AX1161" s="80"/>
      <c r="AY1161" s="5"/>
      <c r="AZ1161" s="80"/>
      <c r="BA1161" s="5"/>
      <c r="BB1161" s="80"/>
      <c r="BC1161" s="80"/>
      <c r="BD1161" s="80"/>
      <c r="BE1161" s="80"/>
      <c r="BF1161" s="80"/>
      <c r="BG1161" s="80"/>
      <c r="BH1161" s="80"/>
      <c r="BI1161" s="80"/>
      <c r="BJ1161" s="80"/>
      <c r="BK1161" s="80"/>
      <c r="BL1161" s="80"/>
      <c r="BM1161" s="80"/>
      <c r="BN1161" s="80"/>
      <c r="BO1161" s="80"/>
      <c r="BP1161" s="80"/>
      <c r="BQ1161" s="80"/>
      <c r="BR1161" s="80"/>
      <c r="BS1161" s="80"/>
      <c r="BT1161" s="80"/>
      <c r="BU1161" s="80"/>
      <c r="BV1161" s="80"/>
      <c r="BW1161" s="80"/>
      <c r="BX1161" s="80"/>
      <c r="BY1161" s="80"/>
      <c r="BZ1161" s="80"/>
      <c r="CE1161" s="5"/>
    </row>
    <row r="1162" spans="2:83" s="6" customFormat="1" x14ac:dyDescent="0.25">
      <c r="B1162" s="77"/>
      <c r="C1162" s="78"/>
      <c r="D1162" s="80"/>
      <c r="E1162" s="80"/>
      <c r="F1162" s="80"/>
      <c r="G1162" s="80"/>
      <c r="H1162" s="80"/>
      <c r="I1162" s="80"/>
      <c r="J1162" s="80"/>
      <c r="K1162" s="5"/>
      <c r="L1162" s="5"/>
      <c r="M1162" s="80"/>
      <c r="N1162" s="5"/>
      <c r="O1162" s="80"/>
      <c r="P1162" s="5"/>
      <c r="Q1162" s="80"/>
      <c r="R1162" s="5"/>
      <c r="S1162" s="80"/>
      <c r="T1162" s="5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5"/>
      <c r="AE1162" s="80"/>
      <c r="AF1162" s="5"/>
      <c r="AG1162" s="80"/>
      <c r="AH1162" s="5"/>
      <c r="AI1162" s="80"/>
      <c r="AJ1162" s="5"/>
      <c r="AK1162" s="80"/>
      <c r="AL1162" s="5"/>
      <c r="AM1162" s="80"/>
      <c r="AN1162" s="5"/>
      <c r="AO1162" s="80"/>
      <c r="AP1162" s="80"/>
      <c r="AQ1162" s="5"/>
      <c r="AR1162" s="80"/>
      <c r="AS1162" s="5"/>
      <c r="AT1162" s="80"/>
      <c r="AU1162" s="5"/>
      <c r="AV1162" s="80"/>
      <c r="AW1162" s="5"/>
      <c r="AX1162" s="80"/>
      <c r="AY1162" s="5"/>
      <c r="AZ1162" s="80"/>
      <c r="BA1162" s="5"/>
      <c r="BB1162" s="80"/>
      <c r="BC1162" s="80"/>
      <c r="BD1162" s="80"/>
      <c r="BE1162" s="80"/>
      <c r="BF1162" s="80"/>
      <c r="BG1162" s="80"/>
      <c r="BH1162" s="80"/>
      <c r="BI1162" s="80"/>
      <c r="BJ1162" s="80"/>
      <c r="BK1162" s="80"/>
      <c r="BL1162" s="80"/>
      <c r="BM1162" s="80"/>
      <c r="BN1162" s="80"/>
      <c r="BO1162" s="80"/>
      <c r="BP1162" s="80"/>
      <c r="BQ1162" s="80"/>
      <c r="BR1162" s="80"/>
      <c r="BS1162" s="80"/>
      <c r="BT1162" s="80"/>
      <c r="BU1162" s="80"/>
      <c r="BV1162" s="80"/>
      <c r="BW1162" s="80"/>
      <c r="BX1162" s="80"/>
      <c r="BY1162" s="80"/>
      <c r="BZ1162" s="80"/>
      <c r="CE1162" s="5"/>
    </row>
    <row r="1163" spans="2:83" s="6" customFormat="1" x14ac:dyDescent="0.25">
      <c r="B1163" s="77"/>
      <c r="C1163" s="78"/>
      <c r="D1163" s="80"/>
      <c r="E1163" s="80"/>
      <c r="F1163" s="80"/>
      <c r="G1163" s="80"/>
      <c r="H1163" s="80"/>
      <c r="I1163" s="80"/>
      <c r="J1163" s="80"/>
      <c r="K1163" s="5"/>
      <c r="L1163" s="5"/>
      <c r="M1163" s="80"/>
      <c r="N1163" s="5"/>
      <c r="O1163" s="80"/>
      <c r="P1163" s="5"/>
      <c r="Q1163" s="80"/>
      <c r="R1163" s="5"/>
      <c r="S1163" s="80"/>
      <c r="T1163" s="5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5"/>
      <c r="AE1163" s="80"/>
      <c r="AF1163" s="5"/>
      <c r="AG1163" s="80"/>
      <c r="AH1163" s="5"/>
      <c r="AI1163" s="80"/>
      <c r="AJ1163" s="5"/>
      <c r="AK1163" s="80"/>
      <c r="AL1163" s="5"/>
      <c r="AM1163" s="80"/>
      <c r="AN1163" s="5"/>
      <c r="AO1163" s="80"/>
      <c r="AP1163" s="80"/>
      <c r="AQ1163" s="5"/>
      <c r="AR1163" s="80"/>
      <c r="AS1163" s="5"/>
      <c r="AT1163" s="80"/>
      <c r="AU1163" s="5"/>
      <c r="AV1163" s="80"/>
      <c r="AW1163" s="5"/>
      <c r="AX1163" s="80"/>
      <c r="AY1163" s="5"/>
      <c r="AZ1163" s="80"/>
      <c r="BA1163" s="5"/>
      <c r="BB1163" s="80"/>
      <c r="BC1163" s="80"/>
      <c r="BD1163" s="80"/>
      <c r="BE1163" s="80"/>
      <c r="BF1163" s="80"/>
      <c r="BG1163" s="80"/>
      <c r="BH1163" s="80"/>
      <c r="BI1163" s="80"/>
      <c r="BJ1163" s="80"/>
      <c r="BK1163" s="80"/>
      <c r="BL1163" s="80"/>
      <c r="BM1163" s="80"/>
      <c r="BN1163" s="80"/>
      <c r="BO1163" s="80"/>
      <c r="BP1163" s="80"/>
      <c r="BQ1163" s="80"/>
      <c r="BR1163" s="80"/>
      <c r="BS1163" s="80"/>
      <c r="BT1163" s="80"/>
      <c r="BU1163" s="80"/>
      <c r="BV1163" s="80"/>
      <c r="BW1163" s="80"/>
      <c r="BX1163" s="80"/>
      <c r="BY1163" s="80"/>
      <c r="BZ1163" s="80"/>
      <c r="CE1163" s="5"/>
    </row>
    <row r="1164" spans="2:83" s="6" customFormat="1" x14ac:dyDescent="0.25">
      <c r="B1164" s="77"/>
      <c r="C1164" s="78"/>
      <c r="D1164" s="80"/>
      <c r="E1164" s="80"/>
      <c r="F1164" s="80"/>
      <c r="G1164" s="80"/>
      <c r="H1164" s="80"/>
      <c r="I1164" s="80"/>
      <c r="J1164" s="80"/>
      <c r="K1164" s="5"/>
      <c r="L1164" s="5"/>
      <c r="M1164" s="80"/>
      <c r="N1164" s="5"/>
      <c r="O1164" s="80"/>
      <c r="P1164" s="5"/>
      <c r="Q1164" s="80"/>
      <c r="R1164" s="5"/>
      <c r="S1164" s="80"/>
      <c r="T1164" s="5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5"/>
      <c r="AE1164" s="80"/>
      <c r="AF1164" s="5"/>
      <c r="AG1164" s="80"/>
      <c r="AH1164" s="5"/>
      <c r="AI1164" s="80"/>
      <c r="AJ1164" s="5"/>
      <c r="AK1164" s="80"/>
      <c r="AL1164" s="5"/>
      <c r="AM1164" s="80"/>
      <c r="AN1164" s="5"/>
      <c r="AO1164" s="80"/>
      <c r="AP1164" s="80"/>
      <c r="AQ1164" s="5"/>
      <c r="AR1164" s="80"/>
      <c r="AS1164" s="5"/>
      <c r="AT1164" s="80"/>
      <c r="AU1164" s="5"/>
      <c r="AV1164" s="80"/>
      <c r="AW1164" s="5"/>
      <c r="AX1164" s="80"/>
      <c r="AY1164" s="5"/>
      <c r="AZ1164" s="80"/>
      <c r="BA1164" s="5"/>
      <c r="BB1164" s="80"/>
      <c r="BC1164" s="80"/>
      <c r="BD1164" s="80"/>
      <c r="BE1164" s="80"/>
      <c r="BF1164" s="80"/>
      <c r="BG1164" s="80"/>
      <c r="BH1164" s="80"/>
      <c r="BI1164" s="80"/>
      <c r="BJ1164" s="80"/>
      <c r="BK1164" s="80"/>
      <c r="BL1164" s="80"/>
      <c r="BM1164" s="80"/>
      <c r="BN1164" s="80"/>
      <c r="BO1164" s="80"/>
      <c r="BP1164" s="80"/>
      <c r="BQ1164" s="80"/>
      <c r="BR1164" s="80"/>
      <c r="BS1164" s="80"/>
      <c r="BT1164" s="80"/>
      <c r="BU1164" s="80"/>
      <c r="BV1164" s="80"/>
      <c r="BW1164" s="80"/>
      <c r="BX1164" s="80"/>
      <c r="BY1164" s="80"/>
      <c r="BZ1164" s="80"/>
      <c r="CE1164" s="5"/>
    </row>
    <row r="1165" spans="2:83" s="6" customFormat="1" x14ac:dyDescent="0.25">
      <c r="B1165" s="77"/>
      <c r="C1165" s="78"/>
      <c r="D1165" s="80"/>
      <c r="E1165" s="80"/>
      <c r="F1165" s="80"/>
      <c r="G1165" s="80"/>
      <c r="H1165" s="80"/>
      <c r="I1165" s="80"/>
      <c r="J1165" s="80"/>
      <c r="K1165" s="5"/>
      <c r="L1165" s="5"/>
      <c r="M1165" s="80"/>
      <c r="N1165" s="5"/>
      <c r="O1165" s="80"/>
      <c r="P1165" s="5"/>
      <c r="Q1165" s="80"/>
      <c r="R1165" s="5"/>
      <c r="S1165" s="80"/>
      <c r="T1165" s="5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5"/>
      <c r="AE1165" s="80"/>
      <c r="AF1165" s="5"/>
      <c r="AG1165" s="80"/>
      <c r="AH1165" s="5"/>
      <c r="AI1165" s="80"/>
      <c r="AJ1165" s="5"/>
      <c r="AK1165" s="80"/>
      <c r="AL1165" s="5"/>
      <c r="AM1165" s="80"/>
      <c r="AN1165" s="5"/>
      <c r="AO1165" s="80"/>
      <c r="AP1165" s="80"/>
      <c r="AQ1165" s="5"/>
      <c r="AR1165" s="80"/>
      <c r="AS1165" s="5"/>
      <c r="AT1165" s="80"/>
      <c r="AU1165" s="5"/>
      <c r="AV1165" s="80"/>
      <c r="AW1165" s="5"/>
      <c r="AX1165" s="80"/>
      <c r="AY1165" s="5"/>
      <c r="AZ1165" s="80"/>
      <c r="BA1165" s="5"/>
      <c r="BB1165" s="80"/>
      <c r="BC1165" s="80"/>
      <c r="BD1165" s="80"/>
      <c r="BE1165" s="80"/>
      <c r="BF1165" s="80"/>
      <c r="BG1165" s="80"/>
      <c r="BH1165" s="80"/>
      <c r="BI1165" s="80"/>
      <c r="BJ1165" s="80"/>
      <c r="BK1165" s="80"/>
      <c r="BL1165" s="80"/>
      <c r="BM1165" s="80"/>
      <c r="BN1165" s="80"/>
      <c r="BO1165" s="80"/>
      <c r="BP1165" s="80"/>
      <c r="BQ1165" s="80"/>
      <c r="BR1165" s="80"/>
      <c r="BS1165" s="80"/>
      <c r="BT1165" s="80"/>
      <c r="BU1165" s="80"/>
      <c r="BV1165" s="80"/>
      <c r="BW1165" s="80"/>
      <c r="BX1165" s="80"/>
      <c r="BY1165" s="80"/>
      <c r="BZ1165" s="80"/>
      <c r="CE1165" s="5"/>
    </row>
    <row r="1166" spans="2:83" s="6" customFormat="1" x14ac:dyDescent="0.25">
      <c r="B1166" s="77"/>
      <c r="C1166" s="78"/>
      <c r="D1166" s="80"/>
      <c r="E1166" s="80"/>
      <c r="F1166" s="80"/>
      <c r="G1166" s="80"/>
      <c r="H1166" s="80"/>
      <c r="I1166" s="80"/>
      <c r="J1166" s="80"/>
      <c r="K1166" s="5"/>
      <c r="L1166" s="5"/>
      <c r="M1166" s="80"/>
      <c r="N1166" s="5"/>
      <c r="O1166" s="80"/>
      <c r="P1166" s="5"/>
      <c r="Q1166" s="80"/>
      <c r="R1166" s="5"/>
      <c r="S1166" s="80"/>
      <c r="T1166" s="5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5"/>
      <c r="AE1166" s="80"/>
      <c r="AF1166" s="5"/>
      <c r="AG1166" s="80"/>
      <c r="AH1166" s="5"/>
      <c r="AI1166" s="80"/>
      <c r="AJ1166" s="5"/>
      <c r="AK1166" s="80"/>
      <c r="AL1166" s="5"/>
      <c r="AM1166" s="80"/>
      <c r="AN1166" s="5"/>
      <c r="AO1166" s="80"/>
      <c r="AP1166" s="80"/>
      <c r="AQ1166" s="5"/>
      <c r="AR1166" s="80"/>
      <c r="AS1166" s="5"/>
      <c r="AT1166" s="80"/>
      <c r="AU1166" s="5"/>
      <c r="AV1166" s="80"/>
      <c r="AW1166" s="5"/>
      <c r="AX1166" s="80"/>
      <c r="AY1166" s="5"/>
      <c r="AZ1166" s="80"/>
      <c r="BA1166" s="5"/>
      <c r="BB1166" s="80"/>
      <c r="BC1166" s="80"/>
      <c r="BD1166" s="80"/>
      <c r="BE1166" s="80"/>
      <c r="BF1166" s="80"/>
      <c r="BG1166" s="80"/>
      <c r="BH1166" s="80"/>
      <c r="BI1166" s="80"/>
      <c r="BJ1166" s="80"/>
      <c r="BK1166" s="80"/>
      <c r="BL1166" s="80"/>
      <c r="BM1166" s="80"/>
      <c r="BN1166" s="80"/>
      <c r="BO1166" s="80"/>
      <c r="BP1166" s="80"/>
      <c r="BQ1166" s="80"/>
      <c r="BR1166" s="80"/>
      <c r="BS1166" s="80"/>
      <c r="BT1166" s="80"/>
      <c r="BU1166" s="80"/>
      <c r="BV1166" s="80"/>
      <c r="BW1166" s="80"/>
      <c r="BX1166" s="80"/>
      <c r="BY1166" s="80"/>
      <c r="BZ1166" s="80"/>
      <c r="CE1166" s="5"/>
    </row>
    <row r="1167" spans="2:83" s="6" customFormat="1" x14ac:dyDescent="0.25">
      <c r="B1167" s="77"/>
      <c r="C1167" s="78"/>
      <c r="D1167" s="80"/>
      <c r="E1167" s="80"/>
      <c r="F1167" s="80"/>
      <c r="G1167" s="80"/>
      <c r="H1167" s="80"/>
      <c r="I1167" s="80"/>
      <c r="J1167" s="80"/>
      <c r="K1167" s="5"/>
      <c r="L1167" s="5"/>
      <c r="M1167" s="80"/>
      <c r="N1167" s="5"/>
      <c r="O1167" s="80"/>
      <c r="P1167" s="5"/>
      <c r="Q1167" s="80"/>
      <c r="R1167" s="5"/>
      <c r="S1167" s="80"/>
      <c r="T1167" s="5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5"/>
      <c r="AE1167" s="80"/>
      <c r="AF1167" s="5"/>
      <c r="AG1167" s="80"/>
      <c r="AH1167" s="5"/>
      <c r="AI1167" s="80"/>
      <c r="AJ1167" s="5"/>
      <c r="AK1167" s="80"/>
      <c r="AL1167" s="5"/>
      <c r="AM1167" s="80"/>
      <c r="AN1167" s="5"/>
      <c r="AO1167" s="80"/>
      <c r="AP1167" s="80"/>
      <c r="AQ1167" s="5"/>
      <c r="AR1167" s="80"/>
      <c r="AS1167" s="5"/>
      <c r="AT1167" s="80"/>
      <c r="AU1167" s="5"/>
      <c r="AV1167" s="80"/>
      <c r="AW1167" s="5"/>
      <c r="AX1167" s="80"/>
      <c r="AY1167" s="5"/>
      <c r="AZ1167" s="80"/>
      <c r="BA1167" s="5"/>
      <c r="BB1167" s="80"/>
      <c r="BC1167" s="80"/>
      <c r="BD1167" s="80"/>
      <c r="BE1167" s="80"/>
      <c r="BF1167" s="80"/>
      <c r="BG1167" s="80"/>
      <c r="BH1167" s="80"/>
      <c r="BI1167" s="80"/>
      <c r="BJ1167" s="80"/>
      <c r="BK1167" s="80"/>
      <c r="BL1167" s="80"/>
      <c r="BM1167" s="80"/>
      <c r="BN1167" s="80"/>
      <c r="BO1167" s="80"/>
      <c r="BP1167" s="80"/>
      <c r="BQ1167" s="80"/>
      <c r="BR1167" s="80"/>
      <c r="BS1167" s="80"/>
      <c r="BT1167" s="80"/>
      <c r="BU1167" s="80"/>
      <c r="BV1167" s="80"/>
      <c r="BW1167" s="80"/>
      <c r="BX1167" s="80"/>
      <c r="BY1167" s="80"/>
      <c r="BZ1167" s="80"/>
      <c r="CE1167" s="5"/>
    </row>
    <row r="1168" spans="2:83" s="6" customFormat="1" x14ac:dyDescent="0.25">
      <c r="B1168" s="77"/>
      <c r="C1168" s="78"/>
      <c r="D1168" s="80"/>
      <c r="E1168" s="80"/>
      <c r="F1168" s="80"/>
      <c r="G1168" s="80"/>
      <c r="H1168" s="80"/>
      <c r="I1168" s="80"/>
      <c r="J1168" s="80"/>
      <c r="K1168" s="5"/>
      <c r="L1168" s="5"/>
      <c r="M1168" s="80"/>
      <c r="N1168" s="5"/>
      <c r="O1168" s="80"/>
      <c r="P1168" s="5"/>
      <c r="Q1168" s="80"/>
      <c r="R1168" s="5"/>
      <c r="S1168" s="80"/>
      <c r="T1168" s="5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5"/>
      <c r="AE1168" s="80"/>
      <c r="AF1168" s="5"/>
      <c r="AG1168" s="80"/>
      <c r="AH1168" s="5"/>
      <c r="AI1168" s="80"/>
      <c r="AJ1168" s="5"/>
      <c r="AK1168" s="80"/>
      <c r="AL1168" s="5"/>
      <c r="AM1168" s="80"/>
      <c r="AN1168" s="5"/>
      <c r="AO1168" s="80"/>
      <c r="AP1168" s="80"/>
      <c r="AQ1168" s="5"/>
      <c r="AR1168" s="80"/>
      <c r="AS1168" s="5"/>
      <c r="AT1168" s="80"/>
      <c r="AU1168" s="5"/>
      <c r="AV1168" s="80"/>
      <c r="AW1168" s="5"/>
      <c r="AX1168" s="80"/>
      <c r="AY1168" s="5"/>
      <c r="AZ1168" s="80"/>
      <c r="BA1168" s="5"/>
      <c r="BB1168" s="80"/>
      <c r="BC1168" s="80"/>
      <c r="BD1168" s="80"/>
      <c r="BE1168" s="80"/>
      <c r="BF1168" s="80"/>
      <c r="BG1168" s="80"/>
      <c r="BH1168" s="80"/>
      <c r="BI1168" s="80"/>
      <c r="BJ1168" s="80"/>
      <c r="BK1168" s="80"/>
      <c r="BL1168" s="80"/>
      <c r="BM1168" s="80"/>
      <c r="BN1168" s="80"/>
      <c r="BO1168" s="80"/>
      <c r="BP1168" s="80"/>
      <c r="BQ1168" s="80"/>
      <c r="BR1168" s="80"/>
      <c r="BS1168" s="80"/>
      <c r="BT1168" s="80"/>
      <c r="BU1168" s="80"/>
      <c r="BV1168" s="80"/>
      <c r="BW1168" s="80"/>
      <c r="BX1168" s="80"/>
      <c r="BY1168" s="80"/>
      <c r="BZ1168" s="80"/>
      <c r="CE1168" s="5"/>
    </row>
    <row r="1169" spans="2:83" s="6" customFormat="1" x14ac:dyDescent="0.25">
      <c r="B1169" s="77"/>
      <c r="C1169" s="78"/>
      <c r="D1169" s="80"/>
      <c r="E1169" s="80"/>
      <c r="F1169" s="80"/>
      <c r="G1169" s="80"/>
      <c r="H1169" s="80"/>
      <c r="I1169" s="80"/>
      <c r="J1169" s="80"/>
      <c r="K1169" s="5"/>
      <c r="L1169" s="5"/>
      <c r="M1169" s="80"/>
      <c r="N1169" s="5"/>
      <c r="O1169" s="80"/>
      <c r="P1169" s="5"/>
      <c r="Q1169" s="80"/>
      <c r="R1169" s="5"/>
      <c r="S1169" s="80"/>
      <c r="T1169" s="5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5"/>
      <c r="AE1169" s="80"/>
      <c r="AF1169" s="5"/>
      <c r="AG1169" s="80"/>
      <c r="AH1169" s="5"/>
      <c r="AI1169" s="80"/>
      <c r="AJ1169" s="5"/>
      <c r="AK1169" s="80"/>
      <c r="AL1169" s="5"/>
      <c r="AM1169" s="80"/>
      <c r="AN1169" s="5"/>
      <c r="AO1169" s="80"/>
      <c r="AP1169" s="80"/>
      <c r="AQ1169" s="5"/>
      <c r="AR1169" s="80"/>
      <c r="AS1169" s="5"/>
      <c r="AT1169" s="80"/>
      <c r="AU1169" s="5"/>
      <c r="AV1169" s="80"/>
      <c r="AW1169" s="5"/>
      <c r="AX1169" s="80"/>
      <c r="AY1169" s="5"/>
      <c r="AZ1169" s="80"/>
      <c r="BA1169" s="5"/>
      <c r="BB1169" s="80"/>
      <c r="BC1169" s="80"/>
      <c r="BD1169" s="80"/>
      <c r="BE1169" s="80"/>
      <c r="BF1169" s="80"/>
      <c r="BG1169" s="80"/>
      <c r="BH1169" s="80"/>
      <c r="BI1169" s="80"/>
      <c r="BJ1169" s="80"/>
      <c r="BK1169" s="80"/>
      <c r="BL1169" s="80"/>
      <c r="BM1169" s="80"/>
      <c r="BN1169" s="80"/>
      <c r="BO1169" s="80"/>
      <c r="BP1169" s="80"/>
      <c r="BQ1169" s="80"/>
      <c r="BR1169" s="80"/>
      <c r="BS1169" s="80"/>
      <c r="BT1169" s="80"/>
      <c r="BU1169" s="80"/>
      <c r="BV1169" s="80"/>
      <c r="BW1169" s="80"/>
      <c r="BX1169" s="80"/>
      <c r="BY1169" s="80"/>
      <c r="BZ1169" s="80"/>
      <c r="CE1169" s="5"/>
    </row>
    <row r="1170" spans="2:83" s="6" customFormat="1" x14ac:dyDescent="0.25">
      <c r="B1170" s="77"/>
      <c r="C1170" s="78"/>
      <c r="D1170" s="80"/>
      <c r="E1170" s="80"/>
      <c r="F1170" s="80"/>
      <c r="G1170" s="80"/>
      <c r="H1170" s="80"/>
      <c r="I1170" s="80"/>
      <c r="J1170" s="80"/>
      <c r="K1170" s="5"/>
      <c r="L1170" s="5"/>
      <c r="M1170" s="80"/>
      <c r="N1170" s="5"/>
      <c r="O1170" s="80"/>
      <c r="P1170" s="5"/>
      <c r="Q1170" s="80"/>
      <c r="R1170" s="5"/>
      <c r="S1170" s="80"/>
      <c r="T1170" s="5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5"/>
      <c r="AE1170" s="80"/>
      <c r="AF1170" s="5"/>
      <c r="AG1170" s="80"/>
      <c r="AH1170" s="5"/>
      <c r="AI1170" s="80"/>
      <c r="AJ1170" s="5"/>
      <c r="AK1170" s="80"/>
      <c r="AL1170" s="5"/>
      <c r="AM1170" s="80"/>
      <c r="AN1170" s="5"/>
      <c r="AO1170" s="80"/>
      <c r="AP1170" s="80"/>
      <c r="AQ1170" s="5"/>
      <c r="AR1170" s="80"/>
      <c r="AS1170" s="5"/>
      <c r="AT1170" s="80"/>
      <c r="AU1170" s="5"/>
      <c r="AV1170" s="80"/>
      <c r="AW1170" s="5"/>
      <c r="AX1170" s="80"/>
      <c r="AY1170" s="5"/>
      <c r="AZ1170" s="80"/>
      <c r="BA1170" s="5"/>
      <c r="BB1170" s="80"/>
      <c r="BC1170" s="80"/>
      <c r="BD1170" s="80"/>
      <c r="BE1170" s="80"/>
      <c r="BF1170" s="80"/>
      <c r="BG1170" s="80"/>
      <c r="BH1170" s="80"/>
      <c r="BI1170" s="80"/>
      <c r="BJ1170" s="80"/>
      <c r="BK1170" s="80"/>
      <c r="BL1170" s="80"/>
      <c r="BM1170" s="80"/>
      <c r="BN1170" s="80"/>
      <c r="BO1170" s="80"/>
      <c r="BP1170" s="80"/>
      <c r="BQ1170" s="80"/>
      <c r="BR1170" s="80"/>
      <c r="BS1170" s="80"/>
      <c r="BT1170" s="80"/>
      <c r="BU1170" s="80"/>
      <c r="BV1170" s="80"/>
      <c r="BW1170" s="80"/>
      <c r="BX1170" s="80"/>
      <c r="BY1170" s="80"/>
      <c r="BZ1170" s="80"/>
      <c r="CE1170" s="5"/>
    </row>
    <row r="1171" spans="2:83" s="6" customFormat="1" x14ac:dyDescent="0.25">
      <c r="B1171" s="77"/>
      <c r="C1171" s="78"/>
      <c r="D1171" s="80"/>
      <c r="E1171" s="80"/>
      <c r="F1171" s="80"/>
      <c r="G1171" s="80"/>
      <c r="H1171" s="80"/>
      <c r="I1171" s="80"/>
      <c r="J1171" s="80"/>
      <c r="K1171" s="5"/>
      <c r="L1171" s="5"/>
      <c r="M1171" s="80"/>
      <c r="N1171" s="5"/>
      <c r="O1171" s="80"/>
      <c r="P1171" s="5"/>
      <c r="Q1171" s="80"/>
      <c r="R1171" s="5"/>
      <c r="S1171" s="80"/>
      <c r="T1171" s="5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5"/>
      <c r="AE1171" s="80"/>
      <c r="AF1171" s="5"/>
      <c r="AG1171" s="80"/>
      <c r="AH1171" s="5"/>
      <c r="AI1171" s="80"/>
      <c r="AJ1171" s="5"/>
      <c r="AK1171" s="80"/>
      <c r="AL1171" s="5"/>
      <c r="AM1171" s="80"/>
      <c r="AN1171" s="5"/>
      <c r="AO1171" s="80"/>
      <c r="AP1171" s="80"/>
      <c r="AQ1171" s="5"/>
      <c r="AR1171" s="80"/>
      <c r="AS1171" s="5"/>
      <c r="AT1171" s="80"/>
      <c r="AU1171" s="5"/>
      <c r="AV1171" s="80"/>
      <c r="AW1171" s="5"/>
      <c r="AX1171" s="80"/>
      <c r="AY1171" s="5"/>
      <c r="AZ1171" s="80"/>
      <c r="BA1171" s="5"/>
      <c r="BB1171" s="80"/>
      <c r="BC1171" s="80"/>
      <c r="BD1171" s="80"/>
      <c r="BE1171" s="80"/>
      <c r="BF1171" s="80"/>
      <c r="BG1171" s="80"/>
      <c r="BH1171" s="80"/>
      <c r="BI1171" s="80"/>
      <c r="BJ1171" s="80"/>
      <c r="BK1171" s="80"/>
      <c r="BL1171" s="80"/>
      <c r="BM1171" s="80"/>
      <c r="BN1171" s="80"/>
      <c r="BO1171" s="80"/>
      <c r="BP1171" s="80"/>
      <c r="BQ1171" s="80"/>
      <c r="BR1171" s="80"/>
      <c r="BS1171" s="80"/>
      <c r="BT1171" s="80"/>
      <c r="BU1171" s="80"/>
      <c r="BV1171" s="80"/>
      <c r="BW1171" s="80"/>
      <c r="BX1171" s="80"/>
      <c r="BY1171" s="80"/>
      <c r="BZ1171" s="80"/>
      <c r="CE1171" s="5"/>
    </row>
    <row r="1172" spans="2:83" s="6" customFormat="1" x14ac:dyDescent="0.25">
      <c r="B1172" s="77"/>
      <c r="C1172" s="78"/>
      <c r="D1172" s="80"/>
      <c r="E1172" s="80"/>
      <c r="F1172" s="80"/>
      <c r="G1172" s="80"/>
      <c r="H1172" s="80"/>
      <c r="I1172" s="80"/>
      <c r="J1172" s="80"/>
      <c r="K1172" s="5"/>
      <c r="L1172" s="5"/>
      <c r="M1172" s="80"/>
      <c r="N1172" s="5"/>
      <c r="O1172" s="80"/>
      <c r="P1172" s="5"/>
      <c r="Q1172" s="80"/>
      <c r="R1172" s="5"/>
      <c r="S1172" s="80"/>
      <c r="T1172" s="5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5"/>
      <c r="AE1172" s="80"/>
      <c r="AF1172" s="5"/>
      <c r="AG1172" s="80"/>
      <c r="AH1172" s="5"/>
      <c r="AI1172" s="80"/>
      <c r="AJ1172" s="5"/>
      <c r="AK1172" s="80"/>
      <c r="AL1172" s="5"/>
      <c r="AM1172" s="80"/>
      <c r="AN1172" s="5"/>
      <c r="AO1172" s="80"/>
      <c r="AP1172" s="80"/>
      <c r="AQ1172" s="5"/>
      <c r="AR1172" s="80"/>
      <c r="AS1172" s="5"/>
      <c r="AT1172" s="80"/>
      <c r="AU1172" s="5"/>
      <c r="AV1172" s="80"/>
      <c r="AW1172" s="5"/>
      <c r="AX1172" s="80"/>
      <c r="AY1172" s="5"/>
      <c r="AZ1172" s="80"/>
      <c r="BA1172" s="5"/>
      <c r="BB1172" s="80"/>
      <c r="BC1172" s="80"/>
      <c r="BD1172" s="80"/>
      <c r="BE1172" s="80"/>
      <c r="BF1172" s="80"/>
      <c r="BG1172" s="80"/>
      <c r="BH1172" s="80"/>
      <c r="BI1172" s="80"/>
      <c r="BJ1172" s="80"/>
      <c r="BK1172" s="80"/>
      <c r="BL1172" s="80"/>
      <c r="BM1172" s="80"/>
      <c r="BN1172" s="80"/>
      <c r="BO1172" s="80"/>
      <c r="BP1172" s="80"/>
      <c r="BQ1172" s="80"/>
      <c r="BR1172" s="80"/>
      <c r="BS1172" s="80"/>
      <c r="BT1172" s="80"/>
      <c r="BU1172" s="80"/>
      <c r="BV1172" s="80"/>
      <c r="BW1172" s="80"/>
      <c r="BX1172" s="80"/>
      <c r="BY1172" s="80"/>
      <c r="BZ1172" s="80"/>
      <c r="CE1172" s="5"/>
    </row>
    <row r="1173" spans="2:83" s="6" customFormat="1" x14ac:dyDescent="0.25">
      <c r="B1173" s="77"/>
      <c r="C1173" s="78"/>
      <c r="D1173" s="80"/>
      <c r="E1173" s="80"/>
      <c r="F1173" s="80"/>
      <c r="G1173" s="80"/>
      <c r="H1173" s="80"/>
      <c r="I1173" s="80"/>
      <c r="J1173" s="80"/>
      <c r="K1173" s="5"/>
      <c r="L1173" s="5"/>
      <c r="M1173" s="80"/>
      <c r="N1173" s="5"/>
      <c r="O1173" s="80"/>
      <c r="P1173" s="5"/>
      <c r="Q1173" s="80"/>
      <c r="R1173" s="5"/>
      <c r="S1173" s="80"/>
      <c r="T1173" s="5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5"/>
      <c r="AE1173" s="80"/>
      <c r="AF1173" s="5"/>
      <c r="AG1173" s="80"/>
      <c r="AH1173" s="5"/>
      <c r="AI1173" s="80"/>
      <c r="AJ1173" s="5"/>
      <c r="AK1173" s="80"/>
      <c r="AL1173" s="5"/>
      <c r="AM1173" s="80"/>
      <c r="AN1173" s="5"/>
      <c r="AO1173" s="80"/>
      <c r="AP1173" s="80"/>
      <c r="AQ1173" s="5"/>
      <c r="AR1173" s="80"/>
      <c r="AS1173" s="5"/>
      <c r="AT1173" s="80"/>
      <c r="AU1173" s="5"/>
      <c r="AV1173" s="80"/>
      <c r="AW1173" s="5"/>
      <c r="AX1173" s="80"/>
      <c r="AY1173" s="5"/>
      <c r="AZ1173" s="80"/>
      <c r="BA1173" s="5"/>
      <c r="BB1173" s="80"/>
      <c r="BC1173" s="80"/>
      <c r="BD1173" s="80"/>
      <c r="BE1173" s="80"/>
      <c r="BF1173" s="80"/>
      <c r="BG1173" s="80"/>
      <c r="BH1173" s="80"/>
      <c r="BI1173" s="80"/>
      <c r="BJ1173" s="80"/>
      <c r="BK1173" s="80"/>
      <c r="BL1173" s="80"/>
      <c r="BM1173" s="80"/>
      <c r="BN1173" s="80"/>
      <c r="BO1173" s="80"/>
      <c r="BP1173" s="80"/>
      <c r="BQ1173" s="80"/>
      <c r="BR1173" s="80"/>
      <c r="BS1173" s="80"/>
      <c r="BT1173" s="80"/>
      <c r="BU1173" s="80"/>
      <c r="BV1173" s="80"/>
      <c r="BW1173" s="80"/>
      <c r="BX1173" s="80"/>
      <c r="BY1173" s="80"/>
      <c r="BZ1173" s="80"/>
      <c r="CE1173" s="5"/>
    </row>
    <row r="1174" spans="2:83" s="6" customFormat="1" x14ac:dyDescent="0.25">
      <c r="B1174" s="77"/>
      <c r="C1174" s="78"/>
      <c r="D1174" s="80"/>
      <c r="E1174" s="80"/>
      <c r="F1174" s="80"/>
      <c r="G1174" s="80"/>
      <c r="H1174" s="80"/>
      <c r="I1174" s="80"/>
      <c r="J1174" s="80"/>
      <c r="K1174" s="5"/>
      <c r="L1174" s="5"/>
      <c r="M1174" s="80"/>
      <c r="N1174" s="5"/>
      <c r="O1174" s="80"/>
      <c r="P1174" s="5"/>
      <c r="Q1174" s="80"/>
      <c r="R1174" s="5"/>
      <c r="S1174" s="80"/>
      <c r="T1174" s="5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5"/>
      <c r="AE1174" s="80"/>
      <c r="AF1174" s="5"/>
      <c r="AG1174" s="80"/>
      <c r="AH1174" s="5"/>
      <c r="AI1174" s="80"/>
      <c r="AJ1174" s="5"/>
      <c r="AK1174" s="80"/>
      <c r="AL1174" s="5"/>
      <c r="AM1174" s="80"/>
      <c r="AN1174" s="5"/>
      <c r="AO1174" s="80"/>
      <c r="AP1174" s="80"/>
      <c r="AQ1174" s="5"/>
      <c r="AR1174" s="80"/>
      <c r="AS1174" s="5"/>
      <c r="AT1174" s="80"/>
      <c r="AU1174" s="5"/>
      <c r="AV1174" s="80"/>
      <c r="AW1174" s="5"/>
      <c r="AX1174" s="80"/>
      <c r="AY1174" s="5"/>
      <c r="AZ1174" s="80"/>
      <c r="BA1174" s="5"/>
      <c r="BB1174" s="80"/>
      <c r="BC1174" s="80"/>
      <c r="BD1174" s="80"/>
      <c r="BE1174" s="80"/>
      <c r="BF1174" s="80"/>
      <c r="BG1174" s="80"/>
      <c r="BH1174" s="80"/>
      <c r="BI1174" s="80"/>
      <c r="BJ1174" s="80"/>
      <c r="BK1174" s="80"/>
      <c r="BL1174" s="80"/>
      <c r="BM1174" s="80"/>
      <c r="BN1174" s="80"/>
      <c r="BO1174" s="80"/>
      <c r="BP1174" s="80"/>
      <c r="BQ1174" s="80"/>
      <c r="BR1174" s="80"/>
      <c r="BS1174" s="80"/>
      <c r="BT1174" s="80"/>
      <c r="BU1174" s="80"/>
      <c r="BV1174" s="80"/>
      <c r="BW1174" s="80"/>
      <c r="BX1174" s="80"/>
      <c r="BY1174" s="80"/>
      <c r="BZ1174" s="80"/>
      <c r="CE1174" s="5"/>
    </row>
    <row r="1175" spans="2:83" s="6" customFormat="1" x14ac:dyDescent="0.25">
      <c r="B1175" s="77"/>
      <c r="C1175" s="78"/>
      <c r="D1175" s="80"/>
      <c r="E1175" s="80"/>
      <c r="F1175" s="80"/>
      <c r="G1175" s="80"/>
      <c r="H1175" s="80"/>
      <c r="I1175" s="80"/>
      <c r="J1175" s="80"/>
      <c r="K1175" s="5"/>
      <c r="L1175" s="5"/>
      <c r="M1175" s="80"/>
      <c r="N1175" s="5"/>
      <c r="O1175" s="80"/>
      <c r="P1175" s="5"/>
      <c r="Q1175" s="80"/>
      <c r="R1175" s="5"/>
      <c r="S1175" s="80"/>
      <c r="T1175" s="5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5"/>
      <c r="AE1175" s="80"/>
      <c r="AF1175" s="5"/>
      <c r="AG1175" s="80"/>
      <c r="AH1175" s="5"/>
      <c r="AI1175" s="80"/>
      <c r="AJ1175" s="5"/>
      <c r="AK1175" s="80"/>
      <c r="AL1175" s="5"/>
      <c r="AM1175" s="80"/>
      <c r="AN1175" s="5"/>
      <c r="AO1175" s="80"/>
      <c r="AP1175" s="80"/>
      <c r="AQ1175" s="5"/>
      <c r="AR1175" s="80"/>
      <c r="AS1175" s="5"/>
      <c r="AT1175" s="80"/>
      <c r="AU1175" s="5"/>
      <c r="AV1175" s="80"/>
      <c r="AW1175" s="5"/>
      <c r="AX1175" s="80"/>
      <c r="AY1175" s="5"/>
      <c r="AZ1175" s="80"/>
      <c r="BA1175" s="5"/>
      <c r="BB1175" s="80"/>
      <c r="BC1175" s="80"/>
      <c r="BD1175" s="80"/>
      <c r="BE1175" s="80"/>
      <c r="BF1175" s="80"/>
      <c r="BG1175" s="80"/>
      <c r="BH1175" s="80"/>
      <c r="BI1175" s="80"/>
      <c r="BJ1175" s="80"/>
      <c r="BK1175" s="80"/>
      <c r="BL1175" s="80"/>
      <c r="BM1175" s="80"/>
      <c r="BN1175" s="80"/>
      <c r="BO1175" s="80"/>
      <c r="BP1175" s="80"/>
      <c r="BQ1175" s="80"/>
      <c r="BR1175" s="80"/>
      <c r="BS1175" s="80"/>
      <c r="BT1175" s="80"/>
      <c r="BU1175" s="80"/>
      <c r="BV1175" s="80"/>
      <c r="BW1175" s="80"/>
      <c r="BX1175" s="80"/>
      <c r="BY1175" s="80"/>
      <c r="BZ1175" s="80"/>
      <c r="CE1175" s="5"/>
    </row>
    <row r="1176" spans="2:83" s="6" customFormat="1" x14ac:dyDescent="0.25">
      <c r="B1176" s="77"/>
      <c r="C1176" s="78"/>
      <c r="D1176" s="80"/>
      <c r="E1176" s="80"/>
      <c r="F1176" s="80"/>
      <c r="G1176" s="80"/>
      <c r="H1176" s="80"/>
      <c r="I1176" s="80"/>
      <c r="J1176" s="80"/>
      <c r="K1176" s="5"/>
      <c r="L1176" s="5"/>
      <c r="M1176" s="80"/>
      <c r="N1176" s="5"/>
      <c r="O1176" s="80"/>
      <c r="P1176" s="5"/>
      <c r="Q1176" s="80"/>
      <c r="R1176" s="5"/>
      <c r="S1176" s="80"/>
      <c r="T1176" s="5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5"/>
      <c r="AE1176" s="80"/>
      <c r="AF1176" s="5"/>
      <c r="AG1176" s="80"/>
      <c r="AH1176" s="5"/>
      <c r="AI1176" s="80"/>
      <c r="AJ1176" s="5"/>
      <c r="AK1176" s="80"/>
      <c r="AL1176" s="5"/>
      <c r="AM1176" s="80"/>
      <c r="AN1176" s="5"/>
      <c r="AO1176" s="80"/>
      <c r="AP1176" s="80"/>
      <c r="AQ1176" s="5"/>
      <c r="AR1176" s="80"/>
      <c r="AS1176" s="5"/>
      <c r="AT1176" s="80"/>
      <c r="AU1176" s="5"/>
      <c r="AV1176" s="80"/>
      <c r="AW1176" s="5"/>
      <c r="AX1176" s="80"/>
      <c r="AY1176" s="5"/>
      <c r="AZ1176" s="80"/>
      <c r="BA1176" s="5"/>
      <c r="BB1176" s="80"/>
      <c r="BC1176" s="80"/>
      <c r="BD1176" s="80"/>
      <c r="BE1176" s="80"/>
      <c r="BF1176" s="80"/>
      <c r="BG1176" s="80"/>
      <c r="BH1176" s="80"/>
      <c r="BI1176" s="80"/>
      <c r="BJ1176" s="80"/>
      <c r="BK1176" s="80"/>
      <c r="BL1176" s="80"/>
      <c r="BM1176" s="80"/>
      <c r="BN1176" s="80"/>
      <c r="BO1176" s="80"/>
      <c r="BP1176" s="80"/>
      <c r="BQ1176" s="80"/>
      <c r="BR1176" s="80"/>
      <c r="BS1176" s="80"/>
      <c r="BT1176" s="80"/>
      <c r="BU1176" s="80"/>
      <c r="BV1176" s="80"/>
      <c r="BW1176" s="80"/>
      <c r="BX1176" s="80"/>
      <c r="BY1176" s="80"/>
      <c r="BZ1176" s="80"/>
      <c r="CE1176" s="5"/>
    </row>
    <row r="1177" spans="2:83" s="6" customFormat="1" x14ac:dyDescent="0.25">
      <c r="B1177" s="77"/>
      <c r="C1177" s="78"/>
      <c r="D1177" s="80"/>
      <c r="E1177" s="80"/>
      <c r="F1177" s="80"/>
      <c r="G1177" s="80"/>
      <c r="H1177" s="80"/>
      <c r="I1177" s="80"/>
      <c r="J1177" s="80"/>
      <c r="K1177" s="5"/>
      <c r="L1177" s="5"/>
      <c r="M1177" s="80"/>
      <c r="N1177" s="5"/>
      <c r="O1177" s="80"/>
      <c r="P1177" s="5"/>
      <c r="Q1177" s="80"/>
      <c r="R1177" s="5"/>
      <c r="S1177" s="80"/>
      <c r="T1177" s="5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5"/>
      <c r="AE1177" s="80"/>
      <c r="AF1177" s="5"/>
      <c r="AG1177" s="80"/>
      <c r="AH1177" s="5"/>
      <c r="AI1177" s="80"/>
      <c r="AJ1177" s="5"/>
      <c r="AK1177" s="80"/>
      <c r="AL1177" s="5"/>
      <c r="AM1177" s="80"/>
      <c r="AN1177" s="5"/>
      <c r="AO1177" s="80"/>
      <c r="AP1177" s="80"/>
      <c r="AQ1177" s="5"/>
      <c r="AR1177" s="80"/>
      <c r="AS1177" s="5"/>
      <c r="AT1177" s="80"/>
      <c r="AU1177" s="5"/>
      <c r="AV1177" s="80"/>
      <c r="AW1177" s="5"/>
      <c r="AX1177" s="80"/>
      <c r="AY1177" s="5"/>
      <c r="AZ1177" s="80"/>
      <c r="BA1177" s="5"/>
      <c r="BB1177" s="80"/>
      <c r="BC1177" s="80"/>
      <c r="BD1177" s="80"/>
      <c r="BE1177" s="80"/>
      <c r="BF1177" s="80"/>
      <c r="BG1177" s="80"/>
      <c r="BH1177" s="80"/>
      <c r="BI1177" s="80"/>
      <c r="BJ1177" s="80"/>
      <c r="BK1177" s="80"/>
      <c r="BL1177" s="80"/>
      <c r="BM1177" s="80"/>
      <c r="BN1177" s="80"/>
      <c r="BO1177" s="80"/>
      <c r="BP1177" s="80"/>
      <c r="BQ1177" s="80"/>
      <c r="BR1177" s="80"/>
      <c r="BS1177" s="80"/>
      <c r="BT1177" s="80"/>
      <c r="BU1177" s="80"/>
      <c r="BV1177" s="80"/>
      <c r="BW1177" s="80"/>
      <c r="BX1177" s="80"/>
      <c r="BY1177" s="80"/>
      <c r="BZ1177" s="80"/>
      <c r="CE1177" s="5"/>
    </row>
    <row r="1178" spans="2:83" s="6" customFormat="1" x14ac:dyDescent="0.25">
      <c r="B1178" s="77"/>
      <c r="C1178" s="78"/>
      <c r="D1178" s="80"/>
      <c r="E1178" s="80"/>
      <c r="F1178" s="80"/>
      <c r="G1178" s="80"/>
      <c r="H1178" s="80"/>
      <c r="I1178" s="80"/>
      <c r="J1178" s="80"/>
      <c r="K1178" s="5"/>
      <c r="L1178" s="5"/>
      <c r="M1178" s="80"/>
      <c r="N1178" s="5"/>
      <c r="O1178" s="80"/>
      <c r="P1178" s="5"/>
      <c r="Q1178" s="80"/>
      <c r="R1178" s="5"/>
      <c r="S1178" s="80"/>
      <c r="T1178" s="5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5"/>
      <c r="AE1178" s="80"/>
      <c r="AF1178" s="5"/>
      <c r="AG1178" s="80"/>
      <c r="AH1178" s="5"/>
      <c r="AI1178" s="80"/>
      <c r="AJ1178" s="5"/>
      <c r="AK1178" s="80"/>
      <c r="AL1178" s="5"/>
      <c r="AM1178" s="80"/>
      <c r="AN1178" s="5"/>
      <c r="AO1178" s="80"/>
      <c r="AP1178" s="80"/>
      <c r="AQ1178" s="5"/>
      <c r="AR1178" s="80"/>
      <c r="AS1178" s="5"/>
      <c r="AT1178" s="80"/>
      <c r="AU1178" s="5"/>
      <c r="AV1178" s="80"/>
      <c r="AW1178" s="5"/>
      <c r="AX1178" s="80"/>
      <c r="AY1178" s="5"/>
      <c r="AZ1178" s="80"/>
      <c r="BA1178" s="5"/>
      <c r="BB1178" s="80"/>
      <c r="BC1178" s="80"/>
      <c r="BD1178" s="80"/>
      <c r="BE1178" s="80"/>
      <c r="BF1178" s="80"/>
      <c r="BG1178" s="80"/>
      <c r="BH1178" s="80"/>
      <c r="BI1178" s="80"/>
      <c r="BJ1178" s="80"/>
      <c r="BK1178" s="80"/>
      <c r="BL1178" s="80"/>
      <c r="BM1178" s="80"/>
      <c r="BN1178" s="80"/>
      <c r="BO1178" s="80"/>
      <c r="BP1178" s="80"/>
      <c r="BQ1178" s="80"/>
      <c r="BR1178" s="80"/>
      <c r="BS1178" s="80"/>
      <c r="BT1178" s="80"/>
      <c r="BU1178" s="80"/>
      <c r="BV1178" s="80"/>
      <c r="BW1178" s="80"/>
      <c r="BX1178" s="80"/>
      <c r="BY1178" s="80"/>
      <c r="BZ1178" s="80"/>
      <c r="CE1178" s="5"/>
    </row>
    <row r="1179" spans="2:83" s="6" customFormat="1" x14ac:dyDescent="0.25">
      <c r="B1179" s="77"/>
      <c r="C1179" s="78"/>
      <c r="D1179" s="80"/>
      <c r="E1179" s="80"/>
      <c r="F1179" s="80"/>
      <c r="G1179" s="80"/>
      <c r="H1179" s="80"/>
      <c r="I1179" s="80"/>
      <c r="J1179" s="80"/>
      <c r="K1179" s="5"/>
      <c r="L1179" s="5"/>
      <c r="M1179" s="80"/>
      <c r="N1179" s="5"/>
      <c r="O1179" s="80"/>
      <c r="P1179" s="5"/>
      <c r="Q1179" s="80"/>
      <c r="R1179" s="5"/>
      <c r="S1179" s="80"/>
      <c r="T1179" s="5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5"/>
      <c r="AE1179" s="80"/>
      <c r="AF1179" s="5"/>
      <c r="AG1179" s="80"/>
      <c r="AH1179" s="5"/>
      <c r="AI1179" s="80"/>
      <c r="AJ1179" s="5"/>
      <c r="AK1179" s="80"/>
      <c r="AL1179" s="5"/>
      <c r="AM1179" s="80"/>
      <c r="AN1179" s="5"/>
      <c r="AO1179" s="80"/>
      <c r="AP1179" s="80"/>
      <c r="AQ1179" s="5"/>
      <c r="AR1179" s="80"/>
      <c r="AS1179" s="5"/>
      <c r="AT1179" s="80"/>
      <c r="AU1179" s="5"/>
      <c r="AV1179" s="80"/>
      <c r="AW1179" s="5"/>
      <c r="AX1179" s="80"/>
      <c r="AY1179" s="5"/>
      <c r="AZ1179" s="80"/>
      <c r="BA1179" s="5"/>
      <c r="BB1179" s="80"/>
      <c r="BC1179" s="80"/>
      <c r="BD1179" s="80"/>
      <c r="BE1179" s="80"/>
      <c r="BF1179" s="80"/>
      <c r="BG1179" s="80"/>
      <c r="BH1179" s="80"/>
      <c r="BI1179" s="80"/>
      <c r="BJ1179" s="80"/>
      <c r="BK1179" s="80"/>
      <c r="BL1179" s="80"/>
      <c r="BM1179" s="80"/>
      <c r="BN1179" s="80"/>
      <c r="BO1179" s="80"/>
      <c r="BP1179" s="80"/>
      <c r="BQ1179" s="80"/>
      <c r="BR1179" s="80"/>
      <c r="BS1179" s="80"/>
      <c r="BT1179" s="80"/>
      <c r="BU1179" s="80"/>
      <c r="BV1179" s="80"/>
      <c r="BW1179" s="80"/>
      <c r="BX1179" s="80"/>
      <c r="BY1179" s="80"/>
      <c r="BZ1179" s="80"/>
      <c r="CE1179" s="5"/>
    </row>
    <row r="1180" spans="2:83" s="6" customFormat="1" x14ac:dyDescent="0.25">
      <c r="B1180" s="77"/>
      <c r="C1180" s="78"/>
      <c r="D1180" s="80"/>
      <c r="E1180" s="80"/>
      <c r="F1180" s="80"/>
      <c r="G1180" s="80"/>
      <c r="H1180" s="80"/>
      <c r="I1180" s="80"/>
      <c r="J1180" s="80"/>
      <c r="K1180" s="5"/>
      <c r="L1180" s="5"/>
      <c r="M1180" s="80"/>
      <c r="N1180" s="5"/>
      <c r="O1180" s="80"/>
      <c r="P1180" s="5"/>
      <c r="Q1180" s="80"/>
      <c r="R1180" s="5"/>
      <c r="S1180" s="80"/>
      <c r="T1180" s="5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5"/>
      <c r="AE1180" s="80"/>
      <c r="AF1180" s="5"/>
      <c r="AG1180" s="80"/>
      <c r="AH1180" s="5"/>
      <c r="AI1180" s="80"/>
      <c r="AJ1180" s="5"/>
      <c r="AK1180" s="80"/>
      <c r="AL1180" s="5"/>
      <c r="AM1180" s="80"/>
      <c r="AN1180" s="5"/>
      <c r="AO1180" s="80"/>
      <c r="AP1180" s="80"/>
      <c r="AQ1180" s="5"/>
      <c r="AR1180" s="80"/>
      <c r="AS1180" s="5"/>
      <c r="AT1180" s="80"/>
      <c r="AU1180" s="5"/>
      <c r="AV1180" s="80"/>
      <c r="AW1180" s="5"/>
      <c r="AX1180" s="80"/>
      <c r="AY1180" s="5"/>
      <c r="AZ1180" s="80"/>
      <c r="BA1180" s="5"/>
      <c r="BB1180" s="80"/>
      <c r="BC1180" s="80"/>
      <c r="BD1180" s="80"/>
      <c r="BE1180" s="80"/>
      <c r="BF1180" s="80"/>
      <c r="BG1180" s="80"/>
      <c r="BH1180" s="80"/>
      <c r="BI1180" s="80"/>
      <c r="BJ1180" s="80"/>
      <c r="BK1180" s="80"/>
      <c r="BL1180" s="80"/>
      <c r="BM1180" s="80"/>
      <c r="BN1180" s="80"/>
      <c r="BO1180" s="80"/>
      <c r="BP1180" s="80"/>
      <c r="BQ1180" s="80"/>
      <c r="BR1180" s="80"/>
      <c r="BS1180" s="80"/>
      <c r="BT1180" s="80"/>
      <c r="BU1180" s="80"/>
      <c r="BV1180" s="80"/>
      <c r="BW1180" s="80"/>
      <c r="BX1180" s="80"/>
      <c r="BY1180" s="80"/>
      <c r="BZ1180" s="80"/>
      <c r="CE1180" s="5"/>
    </row>
    <row r="1181" spans="2:83" s="6" customFormat="1" x14ac:dyDescent="0.25">
      <c r="B1181" s="77"/>
      <c r="C1181" s="78"/>
      <c r="D1181" s="80"/>
      <c r="E1181" s="80"/>
      <c r="F1181" s="80"/>
      <c r="G1181" s="80"/>
      <c r="H1181" s="80"/>
      <c r="I1181" s="80"/>
      <c r="J1181" s="80"/>
      <c r="K1181" s="5"/>
      <c r="L1181" s="5"/>
      <c r="M1181" s="80"/>
      <c r="N1181" s="5"/>
      <c r="O1181" s="80"/>
      <c r="P1181" s="5"/>
      <c r="Q1181" s="80"/>
      <c r="R1181" s="5"/>
      <c r="S1181" s="80"/>
      <c r="T1181" s="5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5"/>
      <c r="AE1181" s="80"/>
      <c r="AF1181" s="5"/>
      <c r="AG1181" s="80"/>
      <c r="AH1181" s="5"/>
      <c r="AI1181" s="80"/>
      <c r="AJ1181" s="5"/>
      <c r="AK1181" s="80"/>
      <c r="AL1181" s="5"/>
      <c r="AM1181" s="80"/>
      <c r="AN1181" s="5"/>
      <c r="AO1181" s="80"/>
      <c r="AP1181" s="80"/>
      <c r="AQ1181" s="5"/>
      <c r="AR1181" s="80"/>
      <c r="AS1181" s="5"/>
      <c r="AT1181" s="80"/>
      <c r="AU1181" s="5"/>
      <c r="AV1181" s="80"/>
      <c r="AW1181" s="5"/>
      <c r="AX1181" s="80"/>
      <c r="AY1181" s="5"/>
      <c r="AZ1181" s="80"/>
      <c r="BA1181" s="5"/>
      <c r="BB1181" s="80"/>
      <c r="BC1181" s="80"/>
      <c r="BD1181" s="80"/>
      <c r="BE1181" s="80"/>
      <c r="BF1181" s="80"/>
      <c r="BG1181" s="80"/>
      <c r="BH1181" s="80"/>
      <c r="BI1181" s="80"/>
      <c r="BJ1181" s="80"/>
      <c r="BK1181" s="80"/>
      <c r="BL1181" s="80"/>
      <c r="BM1181" s="80"/>
      <c r="BN1181" s="80"/>
      <c r="BO1181" s="80"/>
      <c r="BP1181" s="80"/>
      <c r="BQ1181" s="80"/>
      <c r="BR1181" s="80"/>
      <c r="BS1181" s="80"/>
      <c r="BT1181" s="80"/>
      <c r="BU1181" s="80"/>
      <c r="BV1181" s="80"/>
      <c r="BW1181" s="80"/>
      <c r="BX1181" s="80"/>
      <c r="BY1181" s="80"/>
      <c r="BZ1181" s="80"/>
      <c r="CE1181" s="5"/>
    </row>
    <row r="1182" spans="2:83" s="6" customFormat="1" x14ac:dyDescent="0.25">
      <c r="B1182" s="77"/>
      <c r="C1182" s="78"/>
      <c r="D1182" s="80"/>
      <c r="E1182" s="80"/>
      <c r="F1182" s="80"/>
      <c r="G1182" s="80"/>
      <c r="H1182" s="80"/>
      <c r="I1182" s="80"/>
      <c r="J1182" s="80"/>
      <c r="K1182" s="5"/>
      <c r="L1182" s="5"/>
      <c r="M1182" s="80"/>
      <c r="N1182" s="5"/>
      <c r="O1182" s="80"/>
      <c r="P1182" s="5"/>
      <c r="Q1182" s="80"/>
      <c r="R1182" s="5"/>
      <c r="S1182" s="80"/>
      <c r="T1182" s="5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5"/>
      <c r="AE1182" s="80"/>
      <c r="AF1182" s="5"/>
      <c r="AG1182" s="80"/>
      <c r="AH1182" s="5"/>
      <c r="AI1182" s="80"/>
      <c r="AJ1182" s="5"/>
      <c r="AK1182" s="80"/>
      <c r="AL1182" s="5"/>
      <c r="AM1182" s="80"/>
      <c r="AN1182" s="5"/>
      <c r="AO1182" s="80"/>
      <c r="AP1182" s="80"/>
      <c r="AQ1182" s="5"/>
      <c r="AR1182" s="80"/>
      <c r="AS1182" s="5"/>
      <c r="AT1182" s="80"/>
      <c r="AU1182" s="5"/>
      <c r="AV1182" s="80"/>
      <c r="AW1182" s="5"/>
      <c r="AX1182" s="80"/>
      <c r="AY1182" s="5"/>
      <c r="AZ1182" s="80"/>
      <c r="BA1182" s="5"/>
      <c r="BB1182" s="80"/>
      <c r="BC1182" s="80"/>
      <c r="BD1182" s="80"/>
      <c r="BE1182" s="80"/>
      <c r="BF1182" s="80"/>
      <c r="BG1182" s="80"/>
      <c r="BH1182" s="80"/>
      <c r="BI1182" s="80"/>
      <c r="BJ1182" s="80"/>
      <c r="BK1182" s="80"/>
      <c r="BL1182" s="80"/>
      <c r="BM1182" s="80"/>
      <c r="BN1182" s="80"/>
      <c r="BO1182" s="80"/>
      <c r="BP1182" s="80"/>
      <c r="BQ1182" s="80"/>
      <c r="BR1182" s="80"/>
      <c r="BS1182" s="80"/>
      <c r="BT1182" s="80"/>
      <c r="BU1182" s="80"/>
      <c r="BV1182" s="80"/>
      <c r="BW1182" s="80"/>
      <c r="BX1182" s="80"/>
      <c r="BY1182" s="80"/>
      <c r="BZ1182" s="80"/>
      <c r="CE1182" s="5"/>
    </row>
    <row r="1183" spans="2:83" s="6" customFormat="1" x14ac:dyDescent="0.25">
      <c r="B1183" s="77"/>
      <c r="C1183" s="78"/>
      <c r="D1183" s="80"/>
      <c r="E1183" s="80"/>
      <c r="F1183" s="80"/>
      <c r="G1183" s="80"/>
      <c r="H1183" s="80"/>
      <c r="I1183" s="80"/>
      <c r="J1183" s="80"/>
      <c r="K1183" s="5"/>
      <c r="L1183" s="5"/>
      <c r="M1183" s="80"/>
      <c r="N1183" s="5"/>
      <c r="O1183" s="80"/>
      <c r="P1183" s="5"/>
      <c r="Q1183" s="80"/>
      <c r="R1183" s="5"/>
      <c r="S1183" s="80"/>
      <c r="T1183" s="5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5"/>
      <c r="AE1183" s="80"/>
      <c r="AF1183" s="5"/>
      <c r="AG1183" s="80"/>
      <c r="AH1183" s="5"/>
      <c r="AI1183" s="80"/>
      <c r="AJ1183" s="5"/>
      <c r="AK1183" s="80"/>
      <c r="AL1183" s="5"/>
      <c r="AM1183" s="80"/>
      <c r="AN1183" s="5"/>
      <c r="AO1183" s="80"/>
      <c r="AP1183" s="80"/>
      <c r="AQ1183" s="5"/>
      <c r="AR1183" s="80"/>
      <c r="AS1183" s="5"/>
      <c r="AT1183" s="80"/>
      <c r="AU1183" s="5"/>
      <c r="AV1183" s="80"/>
      <c r="AW1183" s="5"/>
      <c r="AX1183" s="80"/>
      <c r="AY1183" s="5"/>
      <c r="AZ1183" s="80"/>
      <c r="BA1183" s="5"/>
      <c r="BB1183" s="80"/>
      <c r="BC1183" s="80"/>
      <c r="BD1183" s="80"/>
      <c r="BE1183" s="80"/>
      <c r="BF1183" s="80"/>
      <c r="BG1183" s="80"/>
      <c r="BH1183" s="80"/>
      <c r="BI1183" s="80"/>
      <c r="BJ1183" s="80"/>
      <c r="BK1183" s="80"/>
      <c r="BL1183" s="80"/>
      <c r="BM1183" s="80"/>
      <c r="BN1183" s="80"/>
      <c r="BO1183" s="80"/>
      <c r="BP1183" s="80"/>
      <c r="BQ1183" s="80"/>
      <c r="BR1183" s="80"/>
      <c r="BS1183" s="80"/>
      <c r="BT1183" s="80"/>
      <c r="BU1183" s="80"/>
      <c r="BV1183" s="80"/>
      <c r="BW1183" s="80"/>
      <c r="BX1183" s="80"/>
      <c r="BY1183" s="80"/>
      <c r="BZ1183" s="80"/>
      <c r="CE1183" s="5"/>
    </row>
    <row r="1184" spans="2:83" s="6" customFormat="1" x14ac:dyDescent="0.25">
      <c r="B1184" s="77"/>
      <c r="C1184" s="78"/>
      <c r="D1184" s="80"/>
      <c r="E1184" s="80"/>
      <c r="F1184" s="80"/>
      <c r="G1184" s="80"/>
      <c r="H1184" s="80"/>
      <c r="I1184" s="80"/>
      <c r="J1184" s="80"/>
      <c r="K1184" s="5"/>
      <c r="L1184" s="5"/>
      <c r="M1184" s="80"/>
      <c r="N1184" s="5"/>
      <c r="O1184" s="80"/>
      <c r="P1184" s="5"/>
      <c r="Q1184" s="80"/>
      <c r="R1184" s="5"/>
      <c r="S1184" s="80"/>
      <c r="T1184" s="5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5"/>
      <c r="AE1184" s="80"/>
      <c r="AF1184" s="5"/>
      <c r="AG1184" s="80"/>
      <c r="AH1184" s="5"/>
      <c r="AI1184" s="80"/>
      <c r="AJ1184" s="5"/>
      <c r="AK1184" s="80"/>
      <c r="AL1184" s="5"/>
      <c r="AM1184" s="80"/>
      <c r="AN1184" s="5"/>
      <c r="AO1184" s="80"/>
      <c r="AP1184" s="80"/>
      <c r="AQ1184" s="5"/>
      <c r="AR1184" s="80"/>
      <c r="AS1184" s="5"/>
      <c r="AT1184" s="80"/>
      <c r="AU1184" s="5"/>
      <c r="AV1184" s="80"/>
      <c r="AW1184" s="5"/>
      <c r="AX1184" s="80"/>
      <c r="AY1184" s="5"/>
      <c r="AZ1184" s="80"/>
      <c r="BA1184" s="5"/>
      <c r="BB1184" s="80"/>
      <c r="BC1184" s="80"/>
      <c r="BD1184" s="80"/>
      <c r="BE1184" s="80"/>
      <c r="BF1184" s="80"/>
      <c r="BG1184" s="80"/>
      <c r="BH1184" s="80"/>
      <c r="BI1184" s="80"/>
      <c r="BJ1184" s="80"/>
      <c r="BK1184" s="80"/>
      <c r="BL1184" s="80"/>
      <c r="BM1184" s="80"/>
      <c r="BN1184" s="80"/>
      <c r="BO1184" s="80"/>
      <c r="BP1184" s="80"/>
      <c r="BQ1184" s="80"/>
      <c r="BR1184" s="80"/>
      <c r="BS1184" s="80"/>
      <c r="BT1184" s="80"/>
      <c r="BU1184" s="80"/>
      <c r="BV1184" s="80"/>
      <c r="BW1184" s="80"/>
      <c r="BX1184" s="80"/>
      <c r="BY1184" s="80"/>
      <c r="BZ1184" s="80"/>
      <c r="CE1184" s="5"/>
    </row>
    <row r="1185" spans="2:83" s="6" customFormat="1" x14ac:dyDescent="0.25">
      <c r="B1185" s="77"/>
      <c r="C1185" s="78"/>
      <c r="D1185" s="80"/>
      <c r="E1185" s="80"/>
      <c r="F1185" s="80"/>
      <c r="G1185" s="80"/>
      <c r="H1185" s="80"/>
      <c r="I1185" s="80"/>
      <c r="J1185" s="80"/>
      <c r="K1185" s="5"/>
      <c r="L1185" s="5"/>
      <c r="M1185" s="80"/>
      <c r="N1185" s="5"/>
      <c r="O1185" s="80"/>
      <c r="P1185" s="5"/>
      <c r="Q1185" s="80"/>
      <c r="R1185" s="5"/>
      <c r="S1185" s="80"/>
      <c r="T1185" s="5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5"/>
      <c r="AE1185" s="80"/>
      <c r="AF1185" s="5"/>
      <c r="AG1185" s="80"/>
      <c r="AH1185" s="5"/>
      <c r="AI1185" s="80"/>
      <c r="AJ1185" s="5"/>
      <c r="AK1185" s="80"/>
      <c r="AL1185" s="5"/>
      <c r="AM1185" s="80"/>
      <c r="AN1185" s="5"/>
      <c r="AO1185" s="80"/>
      <c r="AP1185" s="80"/>
      <c r="AQ1185" s="5"/>
      <c r="AR1185" s="80"/>
      <c r="AS1185" s="5"/>
      <c r="AT1185" s="80"/>
      <c r="AU1185" s="5"/>
      <c r="AV1185" s="80"/>
      <c r="AW1185" s="5"/>
      <c r="AX1185" s="80"/>
      <c r="AY1185" s="5"/>
      <c r="AZ1185" s="80"/>
      <c r="BA1185" s="5"/>
      <c r="BB1185" s="80"/>
      <c r="BC1185" s="80"/>
      <c r="BD1185" s="80"/>
      <c r="BE1185" s="80"/>
      <c r="BF1185" s="80"/>
      <c r="BG1185" s="80"/>
      <c r="BH1185" s="80"/>
      <c r="BI1185" s="80"/>
      <c r="BJ1185" s="80"/>
      <c r="BK1185" s="80"/>
      <c r="BL1185" s="80"/>
      <c r="BM1185" s="80"/>
      <c r="BN1185" s="80"/>
      <c r="BO1185" s="80"/>
      <c r="BP1185" s="80"/>
      <c r="BQ1185" s="80"/>
      <c r="BR1185" s="80"/>
      <c r="BS1185" s="80"/>
      <c r="BT1185" s="80"/>
      <c r="BU1185" s="80"/>
      <c r="BV1185" s="80"/>
      <c r="BW1185" s="80"/>
      <c r="BX1185" s="80"/>
      <c r="BY1185" s="80"/>
      <c r="BZ1185" s="80"/>
      <c r="CE1185" s="5"/>
    </row>
    <row r="1186" spans="2:83" s="6" customFormat="1" x14ac:dyDescent="0.25">
      <c r="B1186" s="77"/>
      <c r="C1186" s="78"/>
      <c r="D1186" s="80"/>
      <c r="E1186" s="80"/>
      <c r="F1186" s="80"/>
      <c r="G1186" s="80"/>
      <c r="H1186" s="80"/>
      <c r="I1186" s="80"/>
      <c r="J1186" s="80"/>
      <c r="K1186" s="5"/>
      <c r="L1186" s="5"/>
      <c r="M1186" s="80"/>
      <c r="N1186" s="5"/>
      <c r="O1186" s="80"/>
      <c r="P1186" s="5"/>
      <c r="Q1186" s="80"/>
      <c r="R1186" s="5"/>
      <c r="S1186" s="80"/>
      <c r="T1186" s="5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5"/>
      <c r="AE1186" s="80"/>
      <c r="AF1186" s="5"/>
      <c r="AG1186" s="80"/>
      <c r="AH1186" s="5"/>
      <c r="AI1186" s="80"/>
      <c r="AJ1186" s="5"/>
      <c r="AK1186" s="80"/>
      <c r="AL1186" s="5"/>
      <c r="AM1186" s="80"/>
      <c r="AN1186" s="5"/>
      <c r="AO1186" s="80"/>
      <c r="AP1186" s="80"/>
      <c r="AQ1186" s="5"/>
      <c r="AR1186" s="80"/>
      <c r="AS1186" s="5"/>
      <c r="AT1186" s="80"/>
      <c r="AU1186" s="5"/>
      <c r="AV1186" s="80"/>
      <c r="AW1186" s="5"/>
      <c r="AX1186" s="80"/>
      <c r="AY1186" s="5"/>
      <c r="AZ1186" s="80"/>
      <c r="BA1186" s="5"/>
      <c r="BB1186" s="80"/>
      <c r="BC1186" s="80"/>
      <c r="BD1186" s="80"/>
      <c r="BE1186" s="80"/>
      <c r="BF1186" s="80"/>
      <c r="BG1186" s="80"/>
      <c r="BH1186" s="80"/>
      <c r="BI1186" s="80"/>
      <c r="BJ1186" s="80"/>
      <c r="BK1186" s="80"/>
      <c r="BL1186" s="80"/>
      <c r="BM1186" s="80"/>
      <c r="BN1186" s="80"/>
      <c r="BO1186" s="80"/>
      <c r="BP1186" s="80"/>
      <c r="BQ1186" s="80"/>
      <c r="BR1186" s="80"/>
      <c r="BS1186" s="80"/>
      <c r="BT1186" s="80"/>
      <c r="BU1186" s="80"/>
      <c r="BV1186" s="80"/>
      <c r="BW1186" s="80"/>
      <c r="BX1186" s="80"/>
      <c r="BY1186" s="80"/>
      <c r="BZ1186" s="80"/>
      <c r="CE1186" s="5"/>
    </row>
    <row r="1187" spans="2:83" s="6" customFormat="1" x14ac:dyDescent="0.25">
      <c r="B1187" s="77"/>
      <c r="C1187" s="78"/>
      <c r="D1187" s="80"/>
      <c r="E1187" s="80"/>
      <c r="F1187" s="80"/>
      <c r="G1187" s="80"/>
      <c r="H1187" s="80"/>
      <c r="I1187" s="80"/>
      <c r="J1187" s="80"/>
      <c r="K1187" s="5"/>
      <c r="L1187" s="5"/>
      <c r="M1187" s="80"/>
      <c r="N1187" s="5"/>
      <c r="O1187" s="80"/>
      <c r="P1187" s="5"/>
      <c r="Q1187" s="80"/>
      <c r="R1187" s="5"/>
      <c r="S1187" s="80"/>
      <c r="T1187" s="5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5"/>
      <c r="AE1187" s="80"/>
      <c r="AF1187" s="5"/>
      <c r="AG1187" s="80"/>
      <c r="AH1187" s="5"/>
      <c r="AI1187" s="80"/>
      <c r="AJ1187" s="5"/>
      <c r="AK1187" s="80"/>
      <c r="AL1187" s="5"/>
      <c r="AM1187" s="80"/>
      <c r="AN1187" s="5"/>
      <c r="AO1187" s="80"/>
      <c r="AP1187" s="80"/>
      <c r="AQ1187" s="5"/>
      <c r="AR1187" s="80"/>
      <c r="AS1187" s="5"/>
      <c r="AT1187" s="80"/>
      <c r="AU1187" s="5"/>
      <c r="AV1187" s="80"/>
      <c r="AW1187" s="5"/>
      <c r="AX1187" s="80"/>
      <c r="AY1187" s="5"/>
      <c r="AZ1187" s="80"/>
      <c r="BA1187" s="5"/>
      <c r="BB1187" s="80"/>
      <c r="BC1187" s="80"/>
      <c r="BD1187" s="80"/>
      <c r="BE1187" s="80"/>
      <c r="BF1187" s="80"/>
      <c r="BG1187" s="80"/>
      <c r="BH1187" s="80"/>
      <c r="BI1187" s="80"/>
      <c r="BJ1187" s="80"/>
      <c r="BK1187" s="80"/>
      <c r="BL1187" s="80"/>
      <c r="BM1187" s="80"/>
      <c r="BN1187" s="80"/>
      <c r="BO1187" s="80"/>
      <c r="BP1187" s="80"/>
      <c r="BQ1187" s="80"/>
      <c r="BR1187" s="80"/>
      <c r="BS1187" s="80"/>
      <c r="BT1187" s="80"/>
      <c r="BU1187" s="80"/>
      <c r="BV1187" s="80"/>
      <c r="BW1187" s="80"/>
      <c r="BX1187" s="80"/>
      <c r="BY1187" s="80"/>
      <c r="BZ1187" s="80"/>
      <c r="CE1187" s="5"/>
    </row>
    <row r="1188" spans="2:83" s="6" customFormat="1" x14ac:dyDescent="0.25">
      <c r="B1188" s="77"/>
      <c r="C1188" s="78"/>
      <c r="D1188" s="80"/>
      <c r="E1188" s="80"/>
      <c r="F1188" s="80"/>
      <c r="G1188" s="80"/>
      <c r="H1188" s="80"/>
      <c r="I1188" s="80"/>
      <c r="J1188" s="80"/>
      <c r="K1188" s="5"/>
      <c r="L1188" s="5"/>
      <c r="M1188" s="80"/>
      <c r="N1188" s="5"/>
      <c r="O1188" s="80"/>
      <c r="P1188" s="5"/>
      <c r="Q1188" s="80"/>
      <c r="R1188" s="5"/>
      <c r="S1188" s="80"/>
      <c r="T1188" s="5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5"/>
      <c r="AE1188" s="80"/>
      <c r="AF1188" s="5"/>
      <c r="AG1188" s="80"/>
      <c r="AH1188" s="5"/>
      <c r="AI1188" s="80"/>
      <c r="AJ1188" s="5"/>
      <c r="AK1188" s="80"/>
      <c r="AL1188" s="5"/>
      <c r="AM1188" s="80"/>
      <c r="AN1188" s="5"/>
      <c r="AO1188" s="80"/>
      <c r="AP1188" s="80"/>
      <c r="AQ1188" s="5"/>
      <c r="AR1188" s="80"/>
      <c r="AS1188" s="5"/>
      <c r="AT1188" s="80"/>
      <c r="AU1188" s="5"/>
      <c r="AV1188" s="80"/>
      <c r="AW1188" s="5"/>
      <c r="AX1188" s="80"/>
      <c r="AY1188" s="5"/>
      <c r="AZ1188" s="80"/>
      <c r="BA1188" s="5"/>
      <c r="BB1188" s="80"/>
      <c r="BC1188" s="80"/>
      <c r="BD1188" s="80"/>
      <c r="BE1188" s="80"/>
      <c r="BF1188" s="80"/>
      <c r="BG1188" s="80"/>
      <c r="BH1188" s="80"/>
      <c r="BI1188" s="80"/>
      <c r="BJ1188" s="80"/>
      <c r="BK1188" s="80"/>
      <c r="BL1188" s="80"/>
      <c r="BM1188" s="80"/>
      <c r="BN1188" s="80"/>
      <c r="BO1188" s="80"/>
      <c r="BP1188" s="80"/>
      <c r="BQ1188" s="80"/>
      <c r="BR1188" s="80"/>
      <c r="BS1188" s="80"/>
      <c r="BT1188" s="80"/>
      <c r="BU1188" s="80"/>
      <c r="BV1188" s="80"/>
      <c r="BW1188" s="80"/>
      <c r="BX1188" s="80"/>
      <c r="BY1188" s="80"/>
      <c r="BZ1188" s="80"/>
      <c r="CE1188" s="5"/>
    </row>
    <row r="1189" spans="2:83" s="6" customFormat="1" x14ac:dyDescent="0.25">
      <c r="B1189" s="77"/>
      <c r="C1189" s="78"/>
      <c r="D1189" s="80"/>
      <c r="E1189" s="80"/>
      <c r="F1189" s="80"/>
      <c r="G1189" s="80"/>
      <c r="H1189" s="80"/>
      <c r="I1189" s="80"/>
      <c r="J1189" s="80"/>
      <c r="K1189" s="5"/>
      <c r="L1189" s="5"/>
      <c r="M1189" s="80"/>
      <c r="N1189" s="5"/>
      <c r="O1189" s="80"/>
      <c r="P1189" s="5"/>
      <c r="Q1189" s="80"/>
      <c r="R1189" s="5"/>
      <c r="S1189" s="80"/>
      <c r="T1189" s="5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5"/>
      <c r="AE1189" s="80"/>
      <c r="AF1189" s="5"/>
      <c r="AG1189" s="80"/>
      <c r="AH1189" s="5"/>
      <c r="AI1189" s="80"/>
      <c r="AJ1189" s="5"/>
      <c r="AK1189" s="80"/>
      <c r="AL1189" s="5"/>
      <c r="AM1189" s="80"/>
      <c r="AN1189" s="5"/>
      <c r="AO1189" s="80"/>
      <c r="AP1189" s="80"/>
      <c r="AQ1189" s="5"/>
      <c r="AR1189" s="80"/>
      <c r="AS1189" s="5"/>
      <c r="AT1189" s="80"/>
      <c r="AU1189" s="5"/>
      <c r="AV1189" s="80"/>
      <c r="AW1189" s="5"/>
      <c r="AX1189" s="80"/>
      <c r="AY1189" s="5"/>
      <c r="AZ1189" s="80"/>
      <c r="BA1189" s="5"/>
      <c r="BB1189" s="80"/>
      <c r="BC1189" s="80"/>
      <c r="BD1189" s="80"/>
      <c r="BE1189" s="80"/>
      <c r="BF1189" s="80"/>
      <c r="BG1189" s="80"/>
      <c r="BH1189" s="80"/>
      <c r="BI1189" s="80"/>
      <c r="BJ1189" s="80"/>
      <c r="BK1189" s="80"/>
      <c r="BL1189" s="80"/>
      <c r="BM1189" s="80"/>
      <c r="BN1189" s="80"/>
      <c r="BO1189" s="80"/>
      <c r="BP1189" s="80"/>
      <c r="BQ1189" s="80"/>
      <c r="BR1189" s="80"/>
      <c r="BS1189" s="80"/>
      <c r="BT1189" s="80"/>
      <c r="BU1189" s="80"/>
      <c r="BV1189" s="80"/>
      <c r="BW1189" s="80"/>
      <c r="BX1189" s="80"/>
      <c r="BY1189" s="80"/>
      <c r="BZ1189" s="80"/>
      <c r="CE1189" s="5"/>
    </row>
    <row r="1190" spans="2:83" s="6" customFormat="1" x14ac:dyDescent="0.25">
      <c r="B1190" s="77"/>
      <c r="C1190" s="78"/>
      <c r="D1190" s="80"/>
      <c r="E1190" s="80"/>
      <c r="F1190" s="80"/>
      <c r="G1190" s="80"/>
      <c r="H1190" s="80"/>
      <c r="I1190" s="80"/>
      <c r="J1190" s="80"/>
      <c r="K1190" s="5"/>
      <c r="L1190" s="5"/>
      <c r="M1190" s="80"/>
      <c r="N1190" s="5"/>
      <c r="O1190" s="80"/>
      <c r="P1190" s="5"/>
      <c r="Q1190" s="80"/>
      <c r="R1190" s="5"/>
      <c r="S1190" s="80"/>
      <c r="T1190" s="5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5"/>
      <c r="AE1190" s="80"/>
      <c r="AF1190" s="5"/>
      <c r="AG1190" s="80"/>
      <c r="AH1190" s="5"/>
      <c r="AI1190" s="80"/>
      <c r="AJ1190" s="5"/>
      <c r="AK1190" s="80"/>
      <c r="AL1190" s="5"/>
      <c r="AM1190" s="80"/>
      <c r="AN1190" s="5"/>
      <c r="AO1190" s="80"/>
      <c r="AP1190" s="80"/>
      <c r="AQ1190" s="5"/>
      <c r="AR1190" s="80"/>
      <c r="AS1190" s="5"/>
      <c r="AT1190" s="80"/>
      <c r="AU1190" s="5"/>
      <c r="AV1190" s="80"/>
      <c r="AW1190" s="5"/>
      <c r="AX1190" s="80"/>
      <c r="AY1190" s="5"/>
      <c r="AZ1190" s="80"/>
      <c r="BA1190" s="5"/>
      <c r="BB1190" s="80"/>
      <c r="BC1190" s="80"/>
      <c r="BD1190" s="80"/>
      <c r="BE1190" s="80"/>
      <c r="BF1190" s="80"/>
      <c r="BG1190" s="80"/>
      <c r="BH1190" s="80"/>
      <c r="BI1190" s="80"/>
      <c r="BJ1190" s="80"/>
      <c r="BK1190" s="80"/>
      <c r="BL1190" s="80"/>
      <c r="BM1190" s="80"/>
      <c r="BN1190" s="80"/>
      <c r="BO1190" s="80"/>
      <c r="BP1190" s="80"/>
      <c r="BQ1190" s="80"/>
      <c r="BR1190" s="80"/>
      <c r="BS1190" s="80"/>
      <c r="BT1190" s="80"/>
      <c r="BU1190" s="80"/>
      <c r="BV1190" s="80"/>
      <c r="BW1190" s="80"/>
      <c r="BX1190" s="80"/>
      <c r="BY1190" s="80"/>
      <c r="BZ1190" s="80"/>
      <c r="CE1190" s="5"/>
    </row>
    <row r="1191" spans="2:83" s="6" customFormat="1" x14ac:dyDescent="0.25">
      <c r="B1191" s="77"/>
      <c r="C1191" s="78"/>
      <c r="D1191" s="80"/>
      <c r="E1191" s="80"/>
      <c r="F1191" s="80"/>
      <c r="G1191" s="80"/>
      <c r="H1191" s="80"/>
      <c r="I1191" s="80"/>
      <c r="J1191" s="80"/>
      <c r="K1191" s="5"/>
      <c r="L1191" s="5"/>
      <c r="M1191" s="80"/>
      <c r="N1191" s="5"/>
      <c r="O1191" s="80"/>
      <c r="P1191" s="5"/>
      <c r="Q1191" s="80"/>
      <c r="R1191" s="5"/>
      <c r="S1191" s="80"/>
      <c r="T1191" s="5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5"/>
      <c r="AE1191" s="80"/>
      <c r="AF1191" s="5"/>
      <c r="AG1191" s="80"/>
      <c r="AH1191" s="5"/>
      <c r="AI1191" s="80"/>
      <c r="AJ1191" s="5"/>
      <c r="AK1191" s="80"/>
      <c r="AL1191" s="5"/>
      <c r="AM1191" s="80"/>
      <c r="AN1191" s="5"/>
      <c r="AO1191" s="80"/>
      <c r="AP1191" s="80"/>
      <c r="AQ1191" s="5"/>
      <c r="AR1191" s="80"/>
      <c r="AS1191" s="5"/>
      <c r="AT1191" s="80"/>
      <c r="AU1191" s="5"/>
      <c r="AV1191" s="80"/>
      <c r="AW1191" s="5"/>
      <c r="AX1191" s="80"/>
      <c r="AY1191" s="5"/>
      <c r="AZ1191" s="80"/>
      <c r="BA1191" s="5"/>
      <c r="BB1191" s="80"/>
      <c r="BC1191" s="80"/>
      <c r="BD1191" s="80"/>
      <c r="BE1191" s="80"/>
      <c r="BF1191" s="80"/>
      <c r="BG1191" s="80"/>
      <c r="BH1191" s="80"/>
      <c r="BI1191" s="80"/>
      <c r="BJ1191" s="80"/>
      <c r="BK1191" s="80"/>
      <c r="BL1191" s="80"/>
      <c r="BM1191" s="80"/>
      <c r="BN1191" s="80"/>
      <c r="BO1191" s="80"/>
      <c r="BP1191" s="80"/>
      <c r="BQ1191" s="80"/>
      <c r="BR1191" s="80"/>
      <c r="BS1191" s="80"/>
      <c r="BT1191" s="80"/>
      <c r="BU1191" s="80"/>
      <c r="BV1191" s="80"/>
      <c r="BW1191" s="80"/>
      <c r="BX1191" s="80"/>
      <c r="BY1191" s="80"/>
      <c r="BZ1191" s="80"/>
      <c r="CE1191" s="5"/>
    </row>
    <row r="1192" spans="2:83" s="6" customFormat="1" x14ac:dyDescent="0.25">
      <c r="B1192" s="77"/>
      <c r="C1192" s="78"/>
      <c r="D1192" s="80"/>
      <c r="E1192" s="80"/>
      <c r="F1192" s="80"/>
      <c r="G1192" s="80"/>
      <c r="H1192" s="80"/>
      <c r="I1192" s="80"/>
      <c r="J1192" s="80"/>
      <c r="K1192" s="5"/>
      <c r="L1192" s="5"/>
      <c r="M1192" s="80"/>
      <c r="N1192" s="5"/>
      <c r="O1192" s="80"/>
      <c r="P1192" s="5"/>
      <c r="Q1192" s="80"/>
      <c r="R1192" s="5"/>
      <c r="S1192" s="80"/>
      <c r="T1192" s="5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5"/>
      <c r="AE1192" s="80"/>
      <c r="AF1192" s="5"/>
      <c r="AG1192" s="80"/>
      <c r="AH1192" s="5"/>
      <c r="AI1192" s="80"/>
      <c r="AJ1192" s="5"/>
      <c r="AK1192" s="80"/>
      <c r="AL1192" s="5"/>
      <c r="AM1192" s="80"/>
      <c r="AN1192" s="5"/>
      <c r="AO1192" s="80"/>
      <c r="AP1192" s="80"/>
      <c r="AQ1192" s="5"/>
      <c r="AR1192" s="80"/>
      <c r="AS1192" s="5"/>
      <c r="AT1192" s="80"/>
      <c r="AU1192" s="5"/>
      <c r="AV1192" s="80"/>
      <c r="AW1192" s="5"/>
      <c r="AX1192" s="80"/>
      <c r="AY1192" s="5"/>
      <c r="AZ1192" s="80"/>
      <c r="BA1192" s="5"/>
      <c r="BB1192" s="80"/>
      <c r="BC1192" s="80"/>
      <c r="BD1192" s="80"/>
      <c r="BE1192" s="80"/>
      <c r="BF1192" s="80"/>
      <c r="BG1192" s="80"/>
      <c r="BH1192" s="80"/>
      <c r="BI1192" s="80"/>
      <c r="BJ1192" s="80"/>
      <c r="BK1192" s="80"/>
      <c r="BL1192" s="80"/>
      <c r="BM1192" s="80"/>
      <c r="BN1192" s="80"/>
      <c r="BO1192" s="80"/>
      <c r="BP1192" s="80"/>
      <c r="BQ1192" s="80"/>
      <c r="BR1192" s="80"/>
      <c r="BS1192" s="80"/>
      <c r="BT1192" s="80"/>
      <c r="BU1192" s="80"/>
      <c r="BV1192" s="80"/>
      <c r="BW1192" s="80"/>
      <c r="BX1192" s="80"/>
      <c r="BY1192" s="80"/>
      <c r="BZ1192" s="80"/>
      <c r="CE1192" s="5"/>
    </row>
    <row r="1193" spans="2:83" s="6" customFormat="1" x14ac:dyDescent="0.25">
      <c r="B1193" s="77"/>
      <c r="C1193" s="78"/>
      <c r="D1193" s="80"/>
      <c r="E1193" s="80"/>
      <c r="F1193" s="80"/>
      <c r="G1193" s="80"/>
      <c r="H1193" s="80"/>
      <c r="I1193" s="80"/>
      <c r="J1193" s="80"/>
      <c r="K1193" s="5"/>
      <c r="L1193" s="5"/>
      <c r="M1193" s="80"/>
      <c r="N1193" s="5"/>
      <c r="O1193" s="80"/>
      <c r="P1193" s="5"/>
      <c r="Q1193" s="80"/>
      <c r="R1193" s="5"/>
      <c r="S1193" s="80"/>
      <c r="T1193" s="5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5"/>
      <c r="AE1193" s="80"/>
      <c r="AF1193" s="5"/>
      <c r="AG1193" s="80"/>
      <c r="AH1193" s="5"/>
      <c r="AI1193" s="80"/>
      <c r="AJ1193" s="5"/>
      <c r="AK1193" s="80"/>
      <c r="AL1193" s="5"/>
      <c r="AM1193" s="80"/>
      <c r="AN1193" s="5"/>
      <c r="AO1193" s="80"/>
      <c r="AP1193" s="80"/>
      <c r="AQ1193" s="5"/>
      <c r="AR1193" s="80"/>
      <c r="AS1193" s="5"/>
      <c r="AT1193" s="80"/>
      <c r="AU1193" s="5"/>
      <c r="AV1193" s="80"/>
      <c r="AW1193" s="5"/>
      <c r="AX1193" s="80"/>
      <c r="AY1193" s="5"/>
      <c r="AZ1193" s="80"/>
      <c r="BA1193" s="5"/>
      <c r="BB1193" s="80"/>
      <c r="BC1193" s="80"/>
      <c r="BD1193" s="80"/>
      <c r="BE1193" s="80"/>
      <c r="BF1193" s="80"/>
      <c r="BG1193" s="80"/>
      <c r="BH1193" s="80"/>
      <c r="BI1193" s="80"/>
      <c r="BJ1193" s="80"/>
      <c r="BK1193" s="80"/>
      <c r="BL1193" s="80"/>
      <c r="BM1193" s="80"/>
      <c r="BN1193" s="80"/>
      <c r="BO1193" s="80"/>
      <c r="BP1193" s="80"/>
      <c r="BQ1193" s="80"/>
      <c r="BR1193" s="80"/>
      <c r="BS1193" s="80"/>
      <c r="BT1193" s="80"/>
      <c r="BU1193" s="80"/>
      <c r="BV1193" s="80"/>
      <c r="BW1193" s="80"/>
      <c r="BX1193" s="80"/>
      <c r="BY1193" s="80"/>
      <c r="BZ1193" s="80"/>
      <c r="CE1193" s="5"/>
    </row>
    <row r="1194" spans="2:83" s="6" customFormat="1" x14ac:dyDescent="0.25">
      <c r="B1194" s="77"/>
      <c r="C1194" s="78"/>
      <c r="D1194" s="80"/>
      <c r="E1194" s="80"/>
      <c r="F1194" s="80"/>
      <c r="G1194" s="80"/>
      <c r="H1194" s="80"/>
      <c r="I1194" s="80"/>
      <c r="J1194" s="80"/>
      <c r="K1194" s="5"/>
      <c r="L1194" s="5"/>
      <c r="M1194" s="80"/>
      <c r="N1194" s="5"/>
      <c r="O1194" s="80"/>
      <c r="P1194" s="5"/>
      <c r="Q1194" s="80"/>
      <c r="R1194" s="5"/>
      <c r="S1194" s="80"/>
      <c r="T1194" s="5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5"/>
      <c r="AE1194" s="80"/>
      <c r="AF1194" s="5"/>
      <c r="AG1194" s="80"/>
      <c r="AH1194" s="5"/>
      <c r="AI1194" s="80"/>
      <c r="AJ1194" s="5"/>
      <c r="AK1194" s="80"/>
      <c r="AL1194" s="5"/>
      <c r="AM1194" s="80"/>
      <c r="AN1194" s="5"/>
      <c r="AO1194" s="80"/>
      <c r="AP1194" s="80"/>
      <c r="AQ1194" s="5"/>
      <c r="AR1194" s="80"/>
      <c r="AS1194" s="5"/>
      <c r="AT1194" s="80"/>
      <c r="AU1194" s="5"/>
      <c r="AV1194" s="80"/>
      <c r="AW1194" s="5"/>
      <c r="AX1194" s="80"/>
      <c r="AY1194" s="5"/>
      <c r="AZ1194" s="80"/>
      <c r="BA1194" s="5"/>
      <c r="BB1194" s="80"/>
      <c r="BC1194" s="80"/>
      <c r="BD1194" s="80"/>
      <c r="BE1194" s="80"/>
      <c r="BF1194" s="80"/>
      <c r="BG1194" s="80"/>
      <c r="BH1194" s="80"/>
      <c r="BI1194" s="80"/>
      <c r="BJ1194" s="80"/>
      <c r="BK1194" s="80"/>
      <c r="BL1194" s="80"/>
      <c r="BM1194" s="80"/>
      <c r="BN1194" s="80"/>
      <c r="BO1194" s="80"/>
      <c r="BP1194" s="80"/>
      <c r="BQ1194" s="80"/>
      <c r="BR1194" s="80"/>
      <c r="BS1194" s="80"/>
      <c r="BT1194" s="80"/>
      <c r="BU1194" s="80"/>
      <c r="BV1194" s="80"/>
      <c r="BW1194" s="80"/>
      <c r="BX1194" s="80"/>
      <c r="BY1194" s="80"/>
      <c r="BZ1194" s="80"/>
      <c r="CE1194" s="5"/>
    </row>
    <row r="1195" spans="2:83" s="6" customFormat="1" x14ac:dyDescent="0.25">
      <c r="B1195" s="77"/>
      <c r="C1195" s="78"/>
      <c r="D1195" s="80"/>
      <c r="E1195" s="80"/>
      <c r="F1195" s="80"/>
      <c r="G1195" s="80"/>
      <c r="H1195" s="80"/>
      <c r="I1195" s="80"/>
      <c r="J1195" s="80"/>
      <c r="K1195" s="5"/>
      <c r="L1195" s="5"/>
      <c r="M1195" s="80"/>
      <c r="N1195" s="5"/>
      <c r="O1195" s="80"/>
      <c r="P1195" s="5"/>
      <c r="Q1195" s="80"/>
      <c r="R1195" s="5"/>
      <c r="S1195" s="80"/>
      <c r="T1195" s="5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5"/>
      <c r="AE1195" s="80"/>
      <c r="AF1195" s="5"/>
      <c r="AG1195" s="80"/>
      <c r="AH1195" s="5"/>
      <c r="AI1195" s="80"/>
      <c r="AJ1195" s="5"/>
      <c r="AK1195" s="80"/>
      <c r="AL1195" s="5"/>
      <c r="AM1195" s="80"/>
      <c r="AN1195" s="5"/>
      <c r="AO1195" s="80"/>
      <c r="AP1195" s="80"/>
      <c r="AQ1195" s="5"/>
      <c r="AR1195" s="80"/>
      <c r="AS1195" s="5"/>
      <c r="AT1195" s="80"/>
      <c r="AU1195" s="5"/>
      <c r="AV1195" s="80"/>
      <c r="AW1195" s="5"/>
      <c r="AX1195" s="80"/>
      <c r="AY1195" s="5"/>
      <c r="AZ1195" s="80"/>
      <c r="BA1195" s="5"/>
      <c r="BB1195" s="80"/>
      <c r="BC1195" s="80"/>
      <c r="BD1195" s="80"/>
      <c r="BE1195" s="80"/>
      <c r="BF1195" s="80"/>
      <c r="BG1195" s="80"/>
      <c r="BH1195" s="80"/>
      <c r="BI1195" s="80"/>
      <c r="BJ1195" s="80"/>
      <c r="BK1195" s="80"/>
      <c r="BL1195" s="80"/>
      <c r="BM1195" s="80"/>
      <c r="BN1195" s="80"/>
      <c r="BO1195" s="80"/>
      <c r="BP1195" s="80"/>
      <c r="BQ1195" s="80"/>
      <c r="BR1195" s="80"/>
      <c r="BS1195" s="80"/>
      <c r="BT1195" s="80"/>
      <c r="BU1195" s="80"/>
      <c r="BV1195" s="80"/>
      <c r="BW1195" s="80"/>
      <c r="BX1195" s="80"/>
      <c r="BY1195" s="80"/>
      <c r="BZ1195" s="80"/>
      <c r="CE1195" s="5"/>
    </row>
    <row r="1196" spans="2:83" s="6" customFormat="1" x14ac:dyDescent="0.25">
      <c r="B1196" s="77"/>
      <c r="C1196" s="78"/>
      <c r="D1196" s="80"/>
      <c r="E1196" s="80"/>
      <c r="F1196" s="80"/>
      <c r="G1196" s="80"/>
      <c r="H1196" s="80"/>
      <c r="I1196" s="80"/>
      <c r="J1196" s="80"/>
      <c r="K1196" s="5"/>
      <c r="L1196" s="5"/>
      <c r="M1196" s="80"/>
      <c r="N1196" s="5"/>
      <c r="O1196" s="80"/>
      <c r="P1196" s="5"/>
      <c r="Q1196" s="80"/>
      <c r="R1196" s="5"/>
      <c r="S1196" s="80"/>
      <c r="T1196" s="5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5"/>
      <c r="AE1196" s="80"/>
      <c r="AF1196" s="5"/>
      <c r="AG1196" s="80"/>
      <c r="AH1196" s="5"/>
      <c r="AI1196" s="80"/>
      <c r="AJ1196" s="5"/>
      <c r="AK1196" s="80"/>
      <c r="AL1196" s="5"/>
      <c r="AM1196" s="80"/>
      <c r="AN1196" s="5"/>
      <c r="AO1196" s="80"/>
      <c r="AP1196" s="80"/>
      <c r="AQ1196" s="5"/>
      <c r="AR1196" s="80"/>
      <c r="AS1196" s="5"/>
      <c r="AT1196" s="80"/>
      <c r="AU1196" s="5"/>
      <c r="AV1196" s="80"/>
      <c r="AW1196" s="5"/>
      <c r="AX1196" s="80"/>
      <c r="AY1196" s="5"/>
      <c r="AZ1196" s="80"/>
      <c r="BA1196" s="5"/>
      <c r="BB1196" s="80"/>
      <c r="BC1196" s="80"/>
      <c r="BD1196" s="80"/>
      <c r="BE1196" s="80"/>
      <c r="BF1196" s="80"/>
      <c r="BG1196" s="80"/>
      <c r="BH1196" s="80"/>
      <c r="BI1196" s="80"/>
      <c r="BJ1196" s="80"/>
      <c r="BK1196" s="80"/>
      <c r="BL1196" s="80"/>
      <c r="BM1196" s="80"/>
      <c r="BN1196" s="80"/>
      <c r="BO1196" s="80"/>
      <c r="BP1196" s="80"/>
      <c r="BQ1196" s="80"/>
      <c r="BR1196" s="80"/>
      <c r="BS1196" s="80"/>
      <c r="BT1196" s="80"/>
      <c r="BU1196" s="80"/>
      <c r="BV1196" s="80"/>
      <c r="BW1196" s="80"/>
      <c r="BX1196" s="80"/>
      <c r="BY1196" s="80"/>
      <c r="BZ1196" s="80"/>
      <c r="CE1196" s="5"/>
    </row>
    <row r="1197" spans="2:83" s="6" customFormat="1" x14ac:dyDescent="0.25">
      <c r="B1197" s="77"/>
      <c r="C1197" s="78"/>
      <c r="D1197" s="80"/>
      <c r="E1197" s="80"/>
      <c r="F1197" s="80"/>
      <c r="G1197" s="80"/>
      <c r="H1197" s="80"/>
      <c r="I1197" s="80"/>
      <c r="J1197" s="80"/>
      <c r="K1197" s="5"/>
      <c r="L1197" s="5"/>
      <c r="M1197" s="80"/>
      <c r="N1197" s="5"/>
      <c r="O1197" s="80"/>
      <c r="P1197" s="5"/>
      <c r="Q1197" s="80"/>
      <c r="R1197" s="5"/>
      <c r="S1197" s="80"/>
      <c r="T1197" s="5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5"/>
      <c r="AE1197" s="80"/>
      <c r="AF1197" s="5"/>
      <c r="AG1197" s="80"/>
      <c r="AH1197" s="5"/>
      <c r="AI1197" s="80"/>
      <c r="AJ1197" s="5"/>
      <c r="AK1197" s="80"/>
      <c r="AL1197" s="5"/>
      <c r="AM1197" s="80"/>
      <c r="AN1197" s="5"/>
      <c r="AO1197" s="80"/>
      <c r="AP1197" s="80"/>
      <c r="AQ1197" s="5"/>
      <c r="AR1197" s="80"/>
      <c r="AS1197" s="5"/>
      <c r="AT1197" s="80"/>
      <c r="AU1197" s="5"/>
      <c r="AV1197" s="80"/>
      <c r="AW1197" s="5"/>
      <c r="AX1197" s="80"/>
      <c r="AY1197" s="5"/>
      <c r="AZ1197" s="80"/>
      <c r="BA1197" s="5"/>
      <c r="BB1197" s="80"/>
      <c r="BC1197" s="80"/>
      <c r="BD1197" s="80"/>
      <c r="BE1197" s="80"/>
      <c r="BF1197" s="80"/>
      <c r="BG1197" s="80"/>
      <c r="BH1197" s="80"/>
      <c r="BI1197" s="80"/>
      <c r="BJ1197" s="80"/>
      <c r="BK1197" s="80"/>
      <c r="BL1197" s="80"/>
      <c r="BM1197" s="80"/>
      <c r="BN1197" s="80"/>
      <c r="BO1197" s="80"/>
      <c r="BP1197" s="80"/>
      <c r="BQ1197" s="80"/>
      <c r="BR1197" s="80"/>
      <c r="BS1197" s="80"/>
      <c r="BT1197" s="80"/>
      <c r="BU1197" s="80"/>
      <c r="BV1197" s="80"/>
      <c r="BW1197" s="80"/>
      <c r="BX1197" s="80"/>
      <c r="BY1197" s="80"/>
      <c r="BZ1197" s="80"/>
      <c r="CE1197" s="5"/>
    </row>
    <row r="1198" spans="2:83" s="6" customFormat="1" x14ac:dyDescent="0.25">
      <c r="B1198" s="77"/>
      <c r="C1198" s="78"/>
      <c r="D1198" s="80"/>
      <c r="E1198" s="80"/>
      <c r="F1198" s="80"/>
      <c r="G1198" s="80"/>
      <c r="H1198" s="80"/>
      <c r="I1198" s="80"/>
      <c r="J1198" s="80"/>
      <c r="K1198" s="5"/>
      <c r="L1198" s="5"/>
      <c r="M1198" s="80"/>
      <c r="N1198" s="5"/>
      <c r="O1198" s="80"/>
      <c r="P1198" s="5"/>
      <c r="Q1198" s="80"/>
      <c r="R1198" s="5"/>
      <c r="S1198" s="80"/>
      <c r="T1198" s="5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5"/>
      <c r="AE1198" s="80"/>
      <c r="AF1198" s="5"/>
      <c r="AG1198" s="80"/>
      <c r="AH1198" s="5"/>
      <c r="AI1198" s="80"/>
      <c r="AJ1198" s="5"/>
      <c r="AK1198" s="80"/>
      <c r="AL1198" s="5"/>
      <c r="AM1198" s="80"/>
      <c r="AN1198" s="5"/>
      <c r="AO1198" s="80"/>
      <c r="AP1198" s="80"/>
      <c r="AQ1198" s="5"/>
      <c r="AR1198" s="80"/>
      <c r="AS1198" s="5"/>
      <c r="AT1198" s="80"/>
      <c r="AU1198" s="5"/>
      <c r="AV1198" s="80"/>
      <c r="AW1198" s="5"/>
      <c r="AX1198" s="80"/>
      <c r="AY1198" s="5"/>
      <c r="AZ1198" s="80"/>
      <c r="BA1198" s="5"/>
      <c r="BB1198" s="80"/>
      <c r="BC1198" s="80"/>
      <c r="BD1198" s="80"/>
      <c r="BE1198" s="80"/>
      <c r="BF1198" s="80"/>
      <c r="BG1198" s="80"/>
      <c r="BH1198" s="80"/>
      <c r="BI1198" s="80"/>
      <c r="BJ1198" s="80"/>
      <c r="BK1198" s="80"/>
      <c r="BL1198" s="80"/>
      <c r="BM1198" s="80"/>
      <c r="BN1198" s="80"/>
      <c r="BO1198" s="80"/>
      <c r="BP1198" s="80"/>
      <c r="BQ1198" s="80"/>
      <c r="BR1198" s="80"/>
      <c r="BS1198" s="80"/>
      <c r="BT1198" s="80"/>
      <c r="BU1198" s="80"/>
      <c r="BV1198" s="80"/>
      <c r="BW1198" s="80"/>
      <c r="BX1198" s="80"/>
      <c r="BY1198" s="80"/>
      <c r="BZ1198" s="80"/>
      <c r="CE1198" s="5"/>
    </row>
    <row r="1199" spans="2:83" s="6" customFormat="1" x14ac:dyDescent="0.25">
      <c r="B1199" s="77"/>
      <c r="C1199" s="78"/>
      <c r="D1199" s="80"/>
      <c r="E1199" s="80"/>
      <c r="F1199" s="80"/>
      <c r="G1199" s="80"/>
      <c r="H1199" s="80"/>
      <c r="I1199" s="80"/>
      <c r="J1199" s="80"/>
      <c r="K1199" s="5"/>
      <c r="L1199" s="5"/>
      <c r="M1199" s="80"/>
      <c r="N1199" s="5"/>
      <c r="O1199" s="80"/>
      <c r="P1199" s="5"/>
      <c r="Q1199" s="80"/>
      <c r="R1199" s="5"/>
      <c r="S1199" s="80"/>
      <c r="T1199" s="5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5"/>
      <c r="AE1199" s="80"/>
      <c r="AF1199" s="5"/>
      <c r="AG1199" s="80"/>
      <c r="AH1199" s="5"/>
      <c r="AI1199" s="80"/>
      <c r="AJ1199" s="5"/>
      <c r="AK1199" s="80"/>
      <c r="AL1199" s="5"/>
      <c r="AM1199" s="80"/>
      <c r="AN1199" s="5"/>
      <c r="AO1199" s="80"/>
      <c r="AP1199" s="80"/>
      <c r="AQ1199" s="5"/>
      <c r="AR1199" s="80"/>
      <c r="AS1199" s="5"/>
      <c r="AT1199" s="80"/>
      <c r="AU1199" s="5"/>
      <c r="AV1199" s="80"/>
      <c r="AW1199" s="5"/>
      <c r="AX1199" s="80"/>
      <c r="AY1199" s="5"/>
      <c r="AZ1199" s="80"/>
      <c r="BA1199" s="5"/>
      <c r="BB1199" s="80"/>
      <c r="BC1199" s="80"/>
      <c r="BD1199" s="80"/>
      <c r="BE1199" s="80"/>
      <c r="BF1199" s="80"/>
      <c r="BG1199" s="80"/>
      <c r="BH1199" s="80"/>
      <c r="BI1199" s="80"/>
      <c r="BJ1199" s="80"/>
      <c r="BK1199" s="80"/>
      <c r="BL1199" s="80"/>
      <c r="BM1199" s="80"/>
      <c r="BN1199" s="80"/>
      <c r="BO1199" s="80"/>
      <c r="BP1199" s="80"/>
      <c r="BQ1199" s="80"/>
      <c r="BR1199" s="80"/>
      <c r="BS1199" s="80"/>
      <c r="BT1199" s="80"/>
      <c r="BU1199" s="80"/>
      <c r="BV1199" s="80"/>
      <c r="BW1199" s="80"/>
      <c r="BX1199" s="80"/>
      <c r="BY1199" s="80"/>
      <c r="BZ1199" s="80"/>
      <c r="CE1199" s="5"/>
    </row>
    <row r="1200" spans="2:83" s="6" customFormat="1" x14ac:dyDescent="0.25">
      <c r="B1200" s="77"/>
      <c r="C1200" s="78"/>
      <c r="D1200" s="80"/>
      <c r="E1200" s="80"/>
      <c r="F1200" s="80"/>
      <c r="G1200" s="80"/>
      <c r="H1200" s="80"/>
      <c r="I1200" s="80"/>
      <c r="J1200" s="80"/>
      <c r="K1200" s="5"/>
      <c r="L1200" s="5"/>
      <c r="M1200" s="80"/>
      <c r="N1200" s="5"/>
      <c r="O1200" s="80"/>
      <c r="P1200" s="5"/>
      <c r="Q1200" s="80"/>
      <c r="R1200" s="5"/>
      <c r="S1200" s="80"/>
      <c r="T1200" s="5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5"/>
      <c r="AE1200" s="80"/>
      <c r="AF1200" s="5"/>
      <c r="AG1200" s="80"/>
      <c r="AH1200" s="5"/>
      <c r="AI1200" s="80"/>
      <c r="AJ1200" s="5"/>
      <c r="AK1200" s="80"/>
      <c r="AL1200" s="5"/>
      <c r="AM1200" s="80"/>
      <c r="AN1200" s="5"/>
      <c r="AO1200" s="80"/>
      <c r="AP1200" s="80"/>
      <c r="AQ1200" s="5"/>
      <c r="AR1200" s="80"/>
      <c r="AS1200" s="5"/>
      <c r="AT1200" s="80"/>
      <c r="AU1200" s="5"/>
      <c r="AV1200" s="80"/>
      <c r="AW1200" s="5"/>
      <c r="AX1200" s="80"/>
      <c r="AY1200" s="5"/>
      <c r="AZ1200" s="80"/>
      <c r="BA1200" s="5"/>
      <c r="BB1200" s="80"/>
      <c r="BC1200" s="80"/>
      <c r="BD1200" s="80"/>
      <c r="BE1200" s="80"/>
      <c r="BF1200" s="80"/>
      <c r="BG1200" s="80"/>
      <c r="BH1200" s="80"/>
      <c r="BI1200" s="80"/>
      <c r="BJ1200" s="80"/>
      <c r="BK1200" s="80"/>
      <c r="BL1200" s="80"/>
      <c r="BM1200" s="80"/>
      <c r="BN1200" s="80"/>
      <c r="BO1200" s="80"/>
      <c r="BP1200" s="80"/>
      <c r="BQ1200" s="80"/>
      <c r="BR1200" s="80"/>
      <c r="BS1200" s="80"/>
      <c r="BT1200" s="80"/>
      <c r="BU1200" s="80"/>
      <c r="BV1200" s="80"/>
      <c r="BW1200" s="80"/>
      <c r="BX1200" s="80"/>
      <c r="BY1200" s="80"/>
      <c r="BZ1200" s="80"/>
      <c r="CE1200" s="5"/>
    </row>
    <row r="1201" spans="2:83" s="6" customFormat="1" x14ac:dyDescent="0.25">
      <c r="B1201" s="77"/>
      <c r="C1201" s="78"/>
      <c r="D1201" s="80"/>
      <c r="E1201" s="80"/>
      <c r="F1201" s="80"/>
      <c r="G1201" s="80"/>
      <c r="H1201" s="80"/>
      <c r="I1201" s="80"/>
      <c r="J1201" s="80"/>
      <c r="K1201" s="5"/>
      <c r="L1201" s="5"/>
      <c r="M1201" s="80"/>
      <c r="N1201" s="5"/>
      <c r="O1201" s="80"/>
      <c r="P1201" s="5"/>
      <c r="Q1201" s="80"/>
      <c r="R1201" s="5"/>
      <c r="S1201" s="80"/>
      <c r="T1201" s="5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5"/>
      <c r="AE1201" s="80"/>
      <c r="AF1201" s="5"/>
      <c r="AG1201" s="80"/>
      <c r="AH1201" s="5"/>
      <c r="AI1201" s="80"/>
      <c r="AJ1201" s="5"/>
      <c r="AK1201" s="80"/>
      <c r="AL1201" s="5"/>
      <c r="AM1201" s="80"/>
      <c r="AN1201" s="5"/>
      <c r="AO1201" s="80"/>
      <c r="AP1201" s="80"/>
      <c r="AQ1201" s="5"/>
      <c r="AR1201" s="80"/>
      <c r="AS1201" s="5"/>
      <c r="AT1201" s="80"/>
      <c r="AU1201" s="5"/>
      <c r="AV1201" s="80"/>
      <c r="AW1201" s="5"/>
      <c r="AX1201" s="80"/>
      <c r="AY1201" s="5"/>
      <c r="AZ1201" s="80"/>
      <c r="BA1201" s="5"/>
      <c r="BB1201" s="80"/>
      <c r="BC1201" s="80"/>
      <c r="BD1201" s="80"/>
      <c r="BE1201" s="80"/>
      <c r="BF1201" s="80"/>
      <c r="BG1201" s="80"/>
      <c r="BH1201" s="80"/>
      <c r="BI1201" s="80"/>
      <c r="BJ1201" s="80"/>
      <c r="BK1201" s="80"/>
      <c r="BL1201" s="80"/>
      <c r="BM1201" s="80"/>
      <c r="BN1201" s="80"/>
      <c r="BO1201" s="80"/>
      <c r="BP1201" s="80"/>
      <c r="BQ1201" s="80"/>
      <c r="BR1201" s="80"/>
      <c r="BS1201" s="80"/>
      <c r="BT1201" s="80"/>
      <c r="BU1201" s="80"/>
      <c r="BV1201" s="80"/>
      <c r="BW1201" s="80"/>
      <c r="BX1201" s="80"/>
      <c r="BY1201" s="80"/>
      <c r="BZ1201" s="80"/>
      <c r="CE1201" s="5"/>
    </row>
    <row r="1202" spans="2:83" s="6" customFormat="1" x14ac:dyDescent="0.25">
      <c r="B1202" s="77"/>
      <c r="C1202" s="78"/>
      <c r="D1202" s="80"/>
      <c r="E1202" s="80"/>
      <c r="F1202" s="80"/>
      <c r="G1202" s="80"/>
      <c r="H1202" s="80"/>
      <c r="I1202" s="80"/>
      <c r="J1202" s="80"/>
      <c r="K1202" s="5"/>
      <c r="L1202" s="5"/>
      <c r="M1202" s="80"/>
      <c r="N1202" s="5"/>
      <c r="O1202" s="80"/>
      <c r="P1202" s="5"/>
      <c r="Q1202" s="80"/>
      <c r="R1202" s="5"/>
      <c r="S1202" s="80"/>
      <c r="T1202" s="5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5"/>
      <c r="AE1202" s="80"/>
      <c r="AF1202" s="5"/>
      <c r="AG1202" s="80"/>
      <c r="AH1202" s="5"/>
      <c r="AI1202" s="80"/>
      <c r="AJ1202" s="5"/>
      <c r="AK1202" s="80"/>
      <c r="AL1202" s="5"/>
      <c r="AM1202" s="80"/>
      <c r="AN1202" s="5"/>
      <c r="AO1202" s="80"/>
      <c r="AP1202" s="80"/>
      <c r="AQ1202" s="5"/>
      <c r="AR1202" s="80"/>
      <c r="AS1202" s="5"/>
      <c r="AT1202" s="80"/>
      <c r="AU1202" s="5"/>
      <c r="AV1202" s="80"/>
      <c r="AW1202" s="5"/>
      <c r="AX1202" s="80"/>
      <c r="AY1202" s="5"/>
      <c r="AZ1202" s="80"/>
      <c r="BA1202" s="5"/>
      <c r="BB1202" s="80"/>
      <c r="BC1202" s="80"/>
      <c r="BD1202" s="80"/>
      <c r="BE1202" s="80"/>
      <c r="BF1202" s="80"/>
      <c r="BG1202" s="80"/>
      <c r="BH1202" s="80"/>
      <c r="BI1202" s="80"/>
      <c r="BJ1202" s="80"/>
      <c r="BK1202" s="80"/>
      <c r="BL1202" s="80"/>
      <c r="BM1202" s="80"/>
      <c r="BN1202" s="80"/>
      <c r="BO1202" s="80"/>
      <c r="BP1202" s="80"/>
      <c r="BQ1202" s="80"/>
      <c r="BR1202" s="80"/>
      <c r="BS1202" s="80"/>
      <c r="BT1202" s="80"/>
      <c r="BU1202" s="80"/>
      <c r="BV1202" s="80"/>
      <c r="BW1202" s="80"/>
      <c r="BX1202" s="80"/>
      <c r="BY1202" s="80"/>
      <c r="BZ1202" s="80"/>
      <c r="CE1202" s="5"/>
    </row>
    <row r="1203" spans="2:83" s="6" customFormat="1" x14ac:dyDescent="0.25">
      <c r="B1203" s="77"/>
      <c r="C1203" s="78"/>
      <c r="D1203" s="80"/>
      <c r="E1203" s="80"/>
      <c r="F1203" s="80"/>
      <c r="G1203" s="80"/>
      <c r="H1203" s="80"/>
      <c r="I1203" s="80"/>
      <c r="J1203" s="80"/>
      <c r="K1203" s="5"/>
      <c r="L1203" s="5"/>
      <c r="M1203" s="80"/>
      <c r="N1203" s="5"/>
      <c r="O1203" s="80"/>
      <c r="P1203" s="5"/>
      <c r="Q1203" s="80"/>
      <c r="R1203" s="5"/>
      <c r="S1203" s="80"/>
      <c r="T1203" s="5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5"/>
      <c r="AE1203" s="80"/>
      <c r="AF1203" s="5"/>
      <c r="AG1203" s="80"/>
      <c r="AH1203" s="5"/>
      <c r="AI1203" s="80"/>
      <c r="AJ1203" s="5"/>
      <c r="AK1203" s="80"/>
      <c r="AL1203" s="5"/>
      <c r="AM1203" s="80"/>
      <c r="AN1203" s="5"/>
      <c r="AO1203" s="80"/>
      <c r="AP1203" s="80"/>
      <c r="AQ1203" s="5"/>
      <c r="AR1203" s="80"/>
      <c r="AS1203" s="5"/>
      <c r="AT1203" s="80"/>
      <c r="AU1203" s="5"/>
      <c r="AV1203" s="80"/>
      <c r="AW1203" s="5"/>
      <c r="AX1203" s="80"/>
      <c r="AY1203" s="5"/>
      <c r="AZ1203" s="80"/>
      <c r="BA1203" s="5"/>
      <c r="BB1203" s="80"/>
      <c r="BC1203" s="80"/>
      <c r="BD1203" s="80"/>
      <c r="BE1203" s="80"/>
      <c r="BF1203" s="80"/>
      <c r="BG1203" s="80"/>
      <c r="BH1203" s="80"/>
      <c r="BI1203" s="80"/>
      <c r="BJ1203" s="80"/>
      <c r="BK1203" s="80"/>
      <c r="BL1203" s="80"/>
      <c r="BM1203" s="80"/>
      <c r="BN1203" s="80"/>
      <c r="BO1203" s="80"/>
      <c r="BP1203" s="80"/>
      <c r="BQ1203" s="80"/>
      <c r="BR1203" s="80"/>
      <c r="BS1203" s="80"/>
      <c r="BT1203" s="80"/>
      <c r="BU1203" s="80"/>
      <c r="BV1203" s="80"/>
      <c r="BW1203" s="80"/>
      <c r="BX1203" s="80"/>
      <c r="BY1203" s="80"/>
      <c r="BZ1203" s="80"/>
      <c r="CE1203" s="5"/>
    </row>
    <row r="1204" spans="2:83" s="6" customFormat="1" x14ac:dyDescent="0.25">
      <c r="B1204" s="77"/>
      <c r="C1204" s="78"/>
      <c r="D1204" s="80"/>
      <c r="E1204" s="80"/>
      <c r="F1204" s="80"/>
      <c r="G1204" s="80"/>
      <c r="H1204" s="80"/>
      <c r="I1204" s="80"/>
      <c r="J1204" s="80"/>
      <c r="K1204" s="5"/>
      <c r="L1204" s="5"/>
      <c r="M1204" s="80"/>
      <c r="N1204" s="5"/>
      <c r="O1204" s="80"/>
      <c r="P1204" s="5"/>
      <c r="Q1204" s="80"/>
      <c r="R1204" s="5"/>
      <c r="S1204" s="80"/>
      <c r="T1204" s="5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5"/>
      <c r="AE1204" s="80"/>
      <c r="AF1204" s="5"/>
      <c r="AG1204" s="80"/>
      <c r="AH1204" s="5"/>
      <c r="AI1204" s="80"/>
      <c r="AJ1204" s="5"/>
      <c r="AK1204" s="80"/>
      <c r="AL1204" s="5"/>
      <c r="AM1204" s="80"/>
      <c r="AN1204" s="5"/>
      <c r="AO1204" s="80"/>
      <c r="AP1204" s="80"/>
      <c r="AQ1204" s="5"/>
      <c r="AR1204" s="80"/>
      <c r="AS1204" s="5"/>
      <c r="AT1204" s="80"/>
      <c r="AU1204" s="5"/>
      <c r="AV1204" s="80"/>
      <c r="AW1204" s="5"/>
      <c r="AX1204" s="80"/>
      <c r="AY1204" s="5"/>
      <c r="AZ1204" s="80"/>
      <c r="BA1204" s="5"/>
      <c r="BB1204" s="80"/>
      <c r="BC1204" s="80"/>
      <c r="BD1204" s="80"/>
      <c r="BE1204" s="80"/>
      <c r="BF1204" s="80"/>
      <c r="BG1204" s="80"/>
      <c r="BH1204" s="80"/>
      <c r="BI1204" s="80"/>
      <c r="BJ1204" s="80"/>
      <c r="BK1204" s="80"/>
      <c r="BL1204" s="80"/>
      <c r="BM1204" s="80"/>
      <c r="BN1204" s="80"/>
      <c r="BO1204" s="80"/>
      <c r="BP1204" s="80"/>
      <c r="BQ1204" s="80"/>
      <c r="BR1204" s="80"/>
      <c r="BS1204" s="80"/>
      <c r="BT1204" s="80"/>
      <c r="BU1204" s="80"/>
      <c r="BV1204" s="80"/>
      <c r="BW1204" s="80"/>
      <c r="BX1204" s="80"/>
      <c r="BY1204" s="80"/>
      <c r="BZ1204" s="80"/>
      <c r="CE1204" s="5"/>
    </row>
    <row r="1205" spans="2:83" s="6" customFormat="1" x14ac:dyDescent="0.25">
      <c r="B1205" s="77"/>
      <c r="C1205" s="78"/>
      <c r="D1205" s="80"/>
      <c r="E1205" s="80"/>
      <c r="F1205" s="80"/>
      <c r="G1205" s="80"/>
      <c r="H1205" s="80"/>
      <c r="I1205" s="80"/>
      <c r="J1205" s="80"/>
      <c r="K1205" s="5"/>
      <c r="L1205" s="5"/>
      <c r="M1205" s="80"/>
      <c r="N1205" s="5"/>
      <c r="O1205" s="80"/>
      <c r="P1205" s="5"/>
      <c r="Q1205" s="80"/>
      <c r="R1205" s="5"/>
      <c r="S1205" s="80"/>
      <c r="T1205" s="5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5"/>
      <c r="AE1205" s="80"/>
      <c r="AF1205" s="5"/>
      <c r="AG1205" s="80"/>
      <c r="AH1205" s="5"/>
      <c r="AI1205" s="80"/>
      <c r="AJ1205" s="5"/>
      <c r="AK1205" s="80"/>
      <c r="AL1205" s="5"/>
      <c r="AM1205" s="80"/>
      <c r="AN1205" s="5"/>
      <c r="AO1205" s="80"/>
      <c r="AP1205" s="80"/>
      <c r="AQ1205" s="5"/>
      <c r="AR1205" s="80"/>
      <c r="AS1205" s="5"/>
      <c r="AT1205" s="80"/>
      <c r="AU1205" s="5"/>
      <c r="AV1205" s="80"/>
      <c r="AW1205" s="5"/>
      <c r="AX1205" s="80"/>
      <c r="AY1205" s="5"/>
      <c r="AZ1205" s="80"/>
      <c r="BA1205" s="5"/>
      <c r="BB1205" s="80"/>
      <c r="BC1205" s="80"/>
      <c r="BD1205" s="80"/>
      <c r="BE1205" s="80"/>
      <c r="BF1205" s="80"/>
      <c r="BG1205" s="80"/>
      <c r="BH1205" s="80"/>
      <c r="BI1205" s="80"/>
      <c r="BJ1205" s="80"/>
      <c r="BK1205" s="80"/>
      <c r="BL1205" s="80"/>
      <c r="BM1205" s="80"/>
      <c r="BN1205" s="80"/>
      <c r="BO1205" s="80"/>
      <c r="BP1205" s="80"/>
      <c r="BQ1205" s="80"/>
      <c r="BR1205" s="80"/>
      <c r="BS1205" s="80"/>
      <c r="BT1205" s="80"/>
      <c r="BU1205" s="80"/>
      <c r="BV1205" s="80"/>
      <c r="BW1205" s="80"/>
      <c r="BX1205" s="80"/>
      <c r="BY1205" s="80"/>
      <c r="BZ1205" s="80"/>
      <c r="CE1205" s="5"/>
    </row>
    <row r="1206" spans="2:83" s="6" customFormat="1" x14ac:dyDescent="0.25">
      <c r="B1206" s="77"/>
      <c r="C1206" s="78"/>
      <c r="D1206" s="80"/>
      <c r="E1206" s="80"/>
      <c r="F1206" s="80"/>
      <c r="G1206" s="80"/>
      <c r="H1206" s="80"/>
      <c r="I1206" s="80"/>
      <c r="J1206" s="80"/>
      <c r="K1206" s="5"/>
      <c r="L1206" s="5"/>
      <c r="M1206" s="80"/>
      <c r="N1206" s="5"/>
      <c r="O1206" s="80"/>
      <c r="P1206" s="5"/>
      <c r="Q1206" s="80"/>
      <c r="R1206" s="5"/>
      <c r="S1206" s="80"/>
      <c r="T1206" s="5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5"/>
      <c r="AE1206" s="80"/>
      <c r="AF1206" s="5"/>
      <c r="AG1206" s="80"/>
      <c r="AH1206" s="5"/>
      <c r="AI1206" s="80"/>
      <c r="AJ1206" s="5"/>
      <c r="AK1206" s="80"/>
      <c r="AL1206" s="5"/>
      <c r="AM1206" s="80"/>
      <c r="AN1206" s="5"/>
      <c r="AO1206" s="80"/>
      <c r="AP1206" s="80"/>
      <c r="AQ1206" s="5"/>
      <c r="AR1206" s="80"/>
      <c r="AS1206" s="5"/>
      <c r="AT1206" s="80"/>
      <c r="AU1206" s="5"/>
      <c r="AV1206" s="80"/>
      <c r="AW1206" s="5"/>
      <c r="AX1206" s="80"/>
      <c r="AY1206" s="5"/>
      <c r="AZ1206" s="80"/>
      <c r="BA1206" s="5"/>
      <c r="BB1206" s="80"/>
      <c r="BC1206" s="80"/>
      <c r="BD1206" s="80"/>
      <c r="BE1206" s="80"/>
      <c r="BF1206" s="80"/>
      <c r="BG1206" s="80"/>
      <c r="BH1206" s="80"/>
      <c r="BI1206" s="80"/>
      <c r="BJ1206" s="80"/>
      <c r="BK1206" s="80"/>
      <c r="BL1206" s="80"/>
      <c r="BM1206" s="80"/>
      <c r="BN1206" s="80"/>
      <c r="BO1206" s="80"/>
      <c r="BP1206" s="80"/>
      <c r="BQ1206" s="80"/>
      <c r="BR1206" s="80"/>
      <c r="BS1206" s="80"/>
      <c r="BT1206" s="80"/>
      <c r="BU1206" s="80"/>
      <c r="BV1206" s="80"/>
      <c r="BW1206" s="80"/>
      <c r="BX1206" s="80"/>
      <c r="BY1206" s="80"/>
      <c r="BZ1206" s="80"/>
      <c r="CE1206" s="5"/>
    </row>
    <row r="1207" spans="2:83" s="6" customFormat="1" x14ac:dyDescent="0.25">
      <c r="B1207" s="77"/>
      <c r="C1207" s="78"/>
      <c r="D1207" s="80"/>
      <c r="E1207" s="80"/>
      <c r="F1207" s="80"/>
      <c r="G1207" s="80"/>
      <c r="H1207" s="80"/>
      <c r="I1207" s="80"/>
      <c r="J1207" s="80"/>
      <c r="K1207" s="5"/>
      <c r="L1207" s="5"/>
      <c r="M1207" s="80"/>
      <c r="N1207" s="5"/>
      <c r="O1207" s="80"/>
      <c r="P1207" s="5"/>
      <c r="Q1207" s="80"/>
      <c r="R1207" s="5"/>
      <c r="S1207" s="80"/>
      <c r="T1207" s="5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5"/>
      <c r="AE1207" s="80"/>
      <c r="AF1207" s="5"/>
      <c r="AG1207" s="80"/>
      <c r="AH1207" s="5"/>
      <c r="AI1207" s="80"/>
      <c r="AJ1207" s="5"/>
      <c r="AK1207" s="80"/>
      <c r="AL1207" s="5"/>
      <c r="AM1207" s="80"/>
      <c r="AN1207" s="5"/>
      <c r="AO1207" s="80"/>
      <c r="AP1207" s="80"/>
      <c r="AQ1207" s="5"/>
      <c r="AR1207" s="80"/>
      <c r="AS1207" s="5"/>
      <c r="AT1207" s="80"/>
      <c r="AU1207" s="5"/>
      <c r="AV1207" s="80"/>
      <c r="AW1207" s="5"/>
      <c r="AX1207" s="80"/>
      <c r="AY1207" s="5"/>
      <c r="AZ1207" s="80"/>
      <c r="BA1207" s="5"/>
      <c r="BB1207" s="80"/>
      <c r="BC1207" s="80"/>
      <c r="BD1207" s="80"/>
      <c r="BE1207" s="80"/>
      <c r="BF1207" s="80"/>
      <c r="BG1207" s="80"/>
      <c r="BH1207" s="80"/>
      <c r="BI1207" s="80"/>
      <c r="BJ1207" s="80"/>
      <c r="BK1207" s="80"/>
      <c r="BL1207" s="80"/>
      <c r="BM1207" s="80"/>
      <c r="BN1207" s="80"/>
      <c r="BO1207" s="80"/>
      <c r="BP1207" s="80"/>
      <c r="BQ1207" s="80"/>
      <c r="BR1207" s="80"/>
      <c r="BS1207" s="80"/>
      <c r="BT1207" s="80"/>
      <c r="BU1207" s="80"/>
      <c r="BV1207" s="80"/>
      <c r="BW1207" s="80"/>
      <c r="BX1207" s="80"/>
      <c r="BY1207" s="80"/>
      <c r="BZ1207" s="80"/>
      <c r="CE1207" s="5"/>
    </row>
    <row r="1208" spans="2:83" s="6" customFormat="1" x14ac:dyDescent="0.25">
      <c r="B1208" s="77"/>
      <c r="C1208" s="78"/>
      <c r="D1208" s="80"/>
      <c r="E1208" s="80"/>
      <c r="F1208" s="80"/>
      <c r="G1208" s="80"/>
      <c r="H1208" s="80"/>
      <c r="I1208" s="80"/>
      <c r="J1208" s="80"/>
      <c r="K1208" s="5"/>
      <c r="L1208" s="5"/>
      <c r="M1208" s="80"/>
      <c r="N1208" s="5"/>
      <c r="O1208" s="80"/>
      <c r="P1208" s="5"/>
      <c r="Q1208" s="80"/>
      <c r="R1208" s="5"/>
      <c r="S1208" s="80"/>
      <c r="T1208" s="5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5"/>
      <c r="AE1208" s="80"/>
      <c r="AF1208" s="5"/>
      <c r="AG1208" s="80"/>
      <c r="AH1208" s="5"/>
      <c r="AI1208" s="80"/>
      <c r="AJ1208" s="5"/>
      <c r="AK1208" s="80"/>
      <c r="AL1208" s="5"/>
      <c r="AM1208" s="80"/>
      <c r="AN1208" s="5"/>
      <c r="AO1208" s="80"/>
      <c r="AP1208" s="80"/>
      <c r="AQ1208" s="5"/>
      <c r="AR1208" s="80"/>
      <c r="AS1208" s="5"/>
      <c r="AT1208" s="80"/>
      <c r="AU1208" s="5"/>
      <c r="AV1208" s="80"/>
      <c r="AW1208" s="5"/>
      <c r="AX1208" s="80"/>
      <c r="AY1208" s="5"/>
      <c r="AZ1208" s="80"/>
      <c r="BA1208" s="5"/>
      <c r="BB1208" s="80"/>
      <c r="BC1208" s="80"/>
      <c r="BD1208" s="80"/>
      <c r="BE1208" s="80"/>
      <c r="BF1208" s="80"/>
      <c r="BG1208" s="80"/>
      <c r="BH1208" s="80"/>
      <c r="BI1208" s="80"/>
      <c r="BJ1208" s="80"/>
      <c r="BK1208" s="80"/>
      <c r="BL1208" s="80"/>
      <c r="BM1208" s="80"/>
      <c r="BN1208" s="80"/>
      <c r="BO1208" s="80"/>
      <c r="BP1208" s="80"/>
      <c r="BQ1208" s="80"/>
      <c r="BR1208" s="80"/>
      <c r="BS1208" s="80"/>
      <c r="BT1208" s="80"/>
      <c r="BU1208" s="80"/>
      <c r="BV1208" s="80"/>
      <c r="BW1208" s="80"/>
      <c r="BX1208" s="80"/>
      <c r="BY1208" s="80"/>
      <c r="BZ1208" s="80"/>
      <c r="CE1208" s="5"/>
    </row>
    <row r="1209" spans="2:83" s="6" customFormat="1" x14ac:dyDescent="0.25">
      <c r="B1209" s="77"/>
      <c r="C1209" s="78"/>
      <c r="D1209" s="80"/>
      <c r="E1209" s="80"/>
      <c r="F1209" s="80"/>
      <c r="G1209" s="80"/>
      <c r="H1209" s="80"/>
      <c r="I1209" s="80"/>
      <c r="J1209" s="80"/>
      <c r="K1209" s="5"/>
      <c r="L1209" s="5"/>
      <c r="M1209" s="80"/>
      <c r="N1209" s="5"/>
      <c r="O1209" s="80"/>
      <c r="P1209" s="5"/>
      <c r="Q1209" s="80"/>
      <c r="R1209" s="5"/>
      <c r="S1209" s="80"/>
      <c r="T1209" s="5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5"/>
      <c r="AE1209" s="80"/>
      <c r="AF1209" s="5"/>
      <c r="AG1209" s="80"/>
      <c r="AH1209" s="5"/>
      <c r="AI1209" s="80"/>
      <c r="AJ1209" s="5"/>
      <c r="AK1209" s="80"/>
      <c r="AL1209" s="5"/>
      <c r="AM1209" s="80"/>
      <c r="AN1209" s="5"/>
      <c r="AO1209" s="80"/>
      <c r="AP1209" s="80"/>
      <c r="AQ1209" s="5"/>
      <c r="AR1209" s="80"/>
      <c r="AS1209" s="5"/>
      <c r="AT1209" s="80"/>
      <c r="AU1209" s="5"/>
      <c r="AV1209" s="80"/>
      <c r="AW1209" s="5"/>
      <c r="AX1209" s="80"/>
      <c r="AY1209" s="5"/>
      <c r="AZ1209" s="80"/>
      <c r="BA1209" s="5"/>
      <c r="BB1209" s="80"/>
      <c r="BC1209" s="80"/>
      <c r="BD1209" s="80"/>
      <c r="BE1209" s="80"/>
      <c r="BF1209" s="80"/>
      <c r="BG1209" s="80"/>
      <c r="BH1209" s="80"/>
      <c r="BI1209" s="80"/>
      <c r="BJ1209" s="80"/>
      <c r="BK1209" s="80"/>
      <c r="BL1209" s="80"/>
      <c r="BM1209" s="80"/>
      <c r="BN1209" s="80"/>
      <c r="BO1209" s="80"/>
      <c r="BP1209" s="80"/>
      <c r="BQ1209" s="80"/>
      <c r="BR1209" s="80"/>
      <c r="BS1209" s="80"/>
      <c r="BT1209" s="80"/>
      <c r="BU1209" s="80"/>
      <c r="BV1209" s="80"/>
      <c r="BW1209" s="80"/>
      <c r="BX1209" s="80"/>
      <c r="BY1209" s="80"/>
      <c r="BZ1209" s="80"/>
      <c r="CE1209" s="5"/>
    </row>
    <row r="1210" spans="2:83" s="6" customFormat="1" x14ac:dyDescent="0.25">
      <c r="B1210" s="77"/>
      <c r="C1210" s="78"/>
      <c r="D1210" s="80"/>
      <c r="E1210" s="80"/>
      <c r="F1210" s="80"/>
      <c r="G1210" s="80"/>
      <c r="H1210" s="80"/>
      <c r="I1210" s="80"/>
      <c r="J1210" s="80"/>
      <c r="K1210" s="5"/>
      <c r="L1210" s="5"/>
      <c r="M1210" s="80"/>
      <c r="N1210" s="5"/>
      <c r="O1210" s="80"/>
      <c r="P1210" s="5"/>
      <c r="Q1210" s="80"/>
      <c r="R1210" s="5"/>
      <c r="S1210" s="80"/>
      <c r="T1210" s="5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5"/>
      <c r="AE1210" s="80"/>
      <c r="AF1210" s="5"/>
      <c r="AG1210" s="80"/>
      <c r="AH1210" s="5"/>
      <c r="AI1210" s="80"/>
      <c r="AJ1210" s="5"/>
      <c r="AK1210" s="80"/>
      <c r="AL1210" s="5"/>
      <c r="AM1210" s="80"/>
      <c r="AN1210" s="5"/>
      <c r="AO1210" s="80"/>
      <c r="AP1210" s="80"/>
      <c r="AQ1210" s="5"/>
      <c r="AR1210" s="80"/>
      <c r="AS1210" s="5"/>
      <c r="AT1210" s="80"/>
      <c r="AU1210" s="5"/>
      <c r="AV1210" s="80"/>
      <c r="AW1210" s="5"/>
      <c r="AX1210" s="80"/>
      <c r="AY1210" s="5"/>
      <c r="AZ1210" s="80"/>
      <c r="BA1210" s="5"/>
      <c r="BB1210" s="80"/>
      <c r="BC1210" s="80"/>
      <c r="BD1210" s="80"/>
      <c r="BE1210" s="80"/>
      <c r="BF1210" s="80"/>
      <c r="BG1210" s="80"/>
      <c r="BH1210" s="80"/>
      <c r="BI1210" s="80"/>
      <c r="BJ1210" s="80"/>
      <c r="BK1210" s="80"/>
      <c r="BL1210" s="80"/>
      <c r="BM1210" s="80"/>
      <c r="BN1210" s="80"/>
      <c r="BO1210" s="80"/>
      <c r="BP1210" s="80"/>
      <c r="BQ1210" s="80"/>
      <c r="BR1210" s="80"/>
      <c r="BS1210" s="80"/>
      <c r="BT1210" s="80"/>
      <c r="BU1210" s="80"/>
      <c r="BV1210" s="80"/>
      <c r="BW1210" s="80"/>
      <c r="BX1210" s="80"/>
      <c r="BY1210" s="80"/>
      <c r="BZ1210" s="80"/>
      <c r="CE1210" s="5"/>
    </row>
    <row r="1211" spans="2:83" s="6" customFormat="1" x14ac:dyDescent="0.25">
      <c r="B1211" s="77"/>
      <c r="C1211" s="78"/>
      <c r="D1211" s="80"/>
      <c r="E1211" s="80"/>
      <c r="F1211" s="80"/>
      <c r="G1211" s="80"/>
      <c r="H1211" s="80"/>
      <c r="I1211" s="80"/>
      <c r="J1211" s="80"/>
      <c r="K1211" s="5"/>
      <c r="L1211" s="5"/>
      <c r="M1211" s="80"/>
      <c r="N1211" s="5"/>
      <c r="O1211" s="80"/>
      <c r="P1211" s="5"/>
      <c r="Q1211" s="80"/>
      <c r="R1211" s="5"/>
      <c r="S1211" s="80"/>
      <c r="T1211" s="5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5"/>
      <c r="AE1211" s="80"/>
      <c r="AF1211" s="5"/>
      <c r="AG1211" s="80"/>
      <c r="AH1211" s="5"/>
      <c r="AI1211" s="80"/>
      <c r="AJ1211" s="5"/>
      <c r="AK1211" s="80"/>
      <c r="AL1211" s="5"/>
      <c r="AM1211" s="80"/>
      <c r="AN1211" s="5"/>
      <c r="AO1211" s="80"/>
      <c r="AP1211" s="80"/>
      <c r="AQ1211" s="5"/>
      <c r="AR1211" s="80"/>
      <c r="AS1211" s="5"/>
      <c r="AT1211" s="80"/>
      <c r="AU1211" s="5"/>
      <c r="AV1211" s="80"/>
      <c r="AW1211" s="5"/>
      <c r="AX1211" s="80"/>
      <c r="AY1211" s="5"/>
      <c r="AZ1211" s="80"/>
      <c r="BA1211" s="5"/>
      <c r="BB1211" s="80"/>
      <c r="BC1211" s="80"/>
      <c r="BD1211" s="80"/>
      <c r="BE1211" s="80"/>
      <c r="BF1211" s="80"/>
      <c r="BG1211" s="80"/>
      <c r="BH1211" s="80"/>
      <c r="BI1211" s="80"/>
      <c r="BJ1211" s="80"/>
      <c r="BK1211" s="80"/>
      <c r="BL1211" s="80"/>
      <c r="BM1211" s="80"/>
      <c r="BN1211" s="80"/>
      <c r="BO1211" s="80"/>
      <c r="BP1211" s="80"/>
      <c r="BQ1211" s="80"/>
      <c r="BR1211" s="80"/>
      <c r="BS1211" s="80"/>
      <c r="BT1211" s="80"/>
      <c r="BU1211" s="80"/>
      <c r="BV1211" s="80"/>
      <c r="BW1211" s="80"/>
      <c r="BX1211" s="80"/>
      <c r="BY1211" s="80"/>
      <c r="BZ1211" s="80"/>
      <c r="CE1211" s="5"/>
    </row>
    <row r="1212" spans="2:83" s="6" customFormat="1" x14ac:dyDescent="0.25">
      <c r="B1212" s="77"/>
      <c r="C1212" s="78"/>
      <c r="D1212" s="80"/>
      <c r="E1212" s="80"/>
      <c r="F1212" s="80"/>
      <c r="G1212" s="80"/>
      <c r="H1212" s="80"/>
      <c r="I1212" s="80"/>
      <c r="J1212" s="80"/>
      <c r="K1212" s="5"/>
      <c r="L1212" s="5"/>
      <c r="M1212" s="80"/>
      <c r="N1212" s="5"/>
      <c r="O1212" s="80"/>
      <c r="P1212" s="5"/>
      <c r="Q1212" s="80"/>
      <c r="R1212" s="5"/>
      <c r="S1212" s="80"/>
      <c r="T1212" s="5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5"/>
      <c r="AE1212" s="80"/>
      <c r="AF1212" s="5"/>
      <c r="AG1212" s="80"/>
      <c r="AH1212" s="5"/>
      <c r="AI1212" s="80"/>
      <c r="AJ1212" s="5"/>
      <c r="AK1212" s="80"/>
      <c r="AL1212" s="5"/>
      <c r="AM1212" s="80"/>
      <c r="AN1212" s="5"/>
      <c r="AO1212" s="80"/>
      <c r="AP1212" s="80"/>
      <c r="AQ1212" s="5"/>
      <c r="AR1212" s="80"/>
      <c r="AS1212" s="5"/>
      <c r="AT1212" s="80"/>
      <c r="AU1212" s="5"/>
      <c r="AV1212" s="80"/>
      <c r="AW1212" s="5"/>
      <c r="AX1212" s="80"/>
      <c r="AY1212" s="5"/>
      <c r="AZ1212" s="80"/>
      <c r="BA1212" s="5"/>
      <c r="BB1212" s="80"/>
      <c r="BC1212" s="80"/>
      <c r="BD1212" s="80"/>
      <c r="BE1212" s="80"/>
      <c r="BF1212" s="80"/>
      <c r="BG1212" s="80"/>
      <c r="BH1212" s="80"/>
      <c r="BI1212" s="80"/>
      <c r="BJ1212" s="80"/>
      <c r="BK1212" s="80"/>
      <c r="BL1212" s="80"/>
      <c r="BM1212" s="80"/>
      <c r="BN1212" s="80"/>
      <c r="BO1212" s="80"/>
      <c r="BP1212" s="80"/>
      <c r="BQ1212" s="80"/>
      <c r="BR1212" s="80"/>
      <c r="BS1212" s="80"/>
      <c r="BT1212" s="80"/>
      <c r="BU1212" s="80"/>
      <c r="BV1212" s="80"/>
      <c r="BW1212" s="80"/>
      <c r="BX1212" s="80"/>
      <c r="BY1212" s="80"/>
      <c r="BZ1212" s="80"/>
      <c r="CE1212" s="5"/>
    </row>
    <row r="1213" spans="2:83" s="6" customFormat="1" x14ac:dyDescent="0.25">
      <c r="B1213" s="77"/>
      <c r="C1213" s="78"/>
      <c r="D1213" s="80"/>
      <c r="E1213" s="80"/>
      <c r="F1213" s="80"/>
      <c r="G1213" s="80"/>
      <c r="H1213" s="80"/>
      <c r="I1213" s="80"/>
      <c r="J1213" s="80"/>
      <c r="K1213" s="5"/>
      <c r="L1213" s="5"/>
      <c r="M1213" s="80"/>
      <c r="N1213" s="5"/>
      <c r="O1213" s="80"/>
      <c r="P1213" s="5"/>
      <c r="Q1213" s="80"/>
      <c r="R1213" s="5"/>
      <c r="S1213" s="80"/>
      <c r="T1213" s="5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5"/>
      <c r="AE1213" s="80"/>
      <c r="AF1213" s="5"/>
      <c r="AG1213" s="80"/>
      <c r="AH1213" s="5"/>
      <c r="AI1213" s="80"/>
      <c r="AJ1213" s="5"/>
      <c r="AK1213" s="80"/>
      <c r="AL1213" s="5"/>
      <c r="AM1213" s="80"/>
      <c r="AN1213" s="5"/>
      <c r="AO1213" s="80"/>
      <c r="AP1213" s="80"/>
      <c r="AQ1213" s="5"/>
      <c r="AR1213" s="80"/>
      <c r="AS1213" s="5"/>
      <c r="AT1213" s="80"/>
      <c r="AU1213" s="5"/>
      <c r="AV1213" s="80"/>
      <c r="AW1213" s="5"/>
      <c r="AX1213" s="80"/>
      <c r="AY1213" s="5"/>
      <c r="AZ1213" s="80"/>
      <c r="BA1213" s="5"/>
      <c r="BB1213" s="80"/>
      <c r="BC1213" s="80"/>
      <c r="BD1213" s="80"/>
      <c r="BE1213" s="80"/>
      <c r="BF1213" s="80"/>
      <c r="BG1213" s="80"/>
      <c r="BH1213" s="80"/>
      <c r="BI1213" s="80"/>
      <c r="BJ1213" s="80"/>
      <c r="BK1213" s="80"/>
      <c r="BL1213" s="80"/>
      <c r="BM1213" s="80"/>
      <c r="BN1213" s="80"/>
      <c r="BO1213" s="80"/>
      <c r="BP1213" s="80"/>
      <c r="BQ1213" s="80"/>
      <c r="BR1213" s="80"/>
      <c r="BS1213" s="80"/>
      <c r="BT1213" s="80"/>
      <c r="BU1213" s="80"/>
      <c r="BV1213" s="80"/>
      <c r="BW1213" s="80"/>
      <c r="BX1213" s="80"/>
      <c r="BY1213" s="80"/>
      <c r="BZ1213" s="80"/>
      <c r="CE1213" s="5"/>
    </row>
    <row r="1214" spans="2:83" s="6" customFormat="1" x14ac:dyDescent="0.25">
      <c r="B1214" s="77"/>
      <c r="C1214" s="78"/>
      <c r="D1214" s="80"/>
      <c r="E1214" s="80"/>
      <c r="F1214" s="80"/>
      <c r="G1214" s="80"/>
      <c r="H1214" s="80"/>
      <c r="I1214" s="80"/>
      <c r="J1214" s="80"/>
      <c r="K1214" s="5"/>
      <c r="L1214" s="5"/>
      <c r="M1214" s="80"/>
      <c r="N1214" s="5"/>
      <c r="O1214" s="80"/>
      <c r="P1214" s="5"/>
      <c r="Q1214" s="80"/>
      <c r="R1214" s="5"/>
      <c r="S1214" s="80"/>
      <c r="T1214" s="5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5"/>
      <c r="AE1214" s="80"/>
      <c r="AF1214" s="5"/>
      <c r="AG1214" s="80"/>
      <c r="AH1214" s="5"/>
      <c r="AI1214" s="80"/>
      <c r="AJ1214" s="5"/>
      <c r="AK1214" s="80"/>
      <c r="AL1214" s="5"/>
      <c r="AM1214" s="80"/>
      <c r="AN1214" s="5"/>
      <c r="AO1214" s="80"/>
      <c r="AP1214" s="80"/>
      <c r="AQ1214" s="5"/>
      <c r="AR1214" s="80"/>
      <c r="AS1214" s="5"/>
      <c r="AT1214" s="80"/>
      <c r="AU1214" s="5"/>
      <c r="AV1214" s="80"/>
      <c r="AW1214" s="5"/>
      <c r="AX1214" s="80"/>
      <c r="AY1214" s="5"/>
      <c r="AZ1214" s="80"/>
      <c r="BA1214" s="5"/>
      <c r="BB1214" s="80"/>
      <c r="BC1214" s="80"/>
      <c r="BD1214" s="80"/>
      <c r="BE1214" s="80"/>
      <c r="BF1214" s="80"/>
      <c r="BG1214" s="80"/>
      <c r="BH1214" s="80"/>
      <c r="BI1214" s="80"/>
      <c r="BJ1214" s="80"/>
      <c r="BK1214" s="80"/>
      <c r="BL1214" s="80"/>
      <c r="BM1214" s="80"/>
      <c r="BN1214" s="80"/>
      <c r="BO1214" s="80"/>
      <c r="BP1214" s="80"/>
      <c r="BQ1214" s="80"/>
      <c r="BR1214" s="80"/>
      <c r="BS1214" s="80"/>
      <c r="BT1214" s="80"/>
      <c r="BU1214" s="80"/>
      <c r="BV1214" s="80"/>
      <c r="BW1214" s="80"/>
      <c r="BX1214" s="80"/>
      <c r="BY1214" s="80"/>
      <c r="BZ1214" s="80"/>
      <c r="CE1214" s="5"/>
    </row>
    <row r="1215" spans="2:83" s="6" customFormat="1" x14ac:dyDescent="0.25">
      <c r="B1215" s="77"/>
      <c r="C1215" s="78"/>
      <c r="D1215" s="80"/>
      <c r="E1215" s="80"/>
      <c r="F1215" s="80"/>
      <c r="G1215" s="80"/>
      <c r="H1215" s="80"/>
      <c r="I1215" s="80"/>
      <c r="J1215" s="80"/>
      <c r="K1215" s="5"/>
      <c r="L1215" s="5"/>
      <c r="M1215" s="80"/>
      <c r="N1215" s="5"/>
      <c r="O1215" s="80"/>
      <c r="P1215" s="5"/>
      <c r="Q1215" s="80"/>
      <c r="R1215" s="5"/>
      <c r="S1215" s="80"/>
      <c r="T1215" s="5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5"/>
      <c r="AE1215" s="80"/>
      <c r="AF1215" s="5"/>
      <c r="AG1215" s="80"/>
      <c r="AH1215" s="5"/>
      <c r="AI1215" s="80"/>
      <c r="AJ1215" s="5"/>
      <c r="AK1215" s="80"/>
      <c r="AL1215" s="5"/>
      <c r="AM1215" s="80"/>
      <c r="AN1215" s="5"/>
      <c r="AO1215" s="80"/>
      <c r="AP1215" s="80"/>
      <c r="AQ1215" s="5"/>
      <c r="AR1215" s="80"/>
      <c r="AS1215" s="5"/>
      <c r="AT1215" s="80"/>
      <c r="AU1215" s="5"/>
      <c r="AV1215" s="80"/>
      <c r="AW1215" s="5"/>
      <c r="AX1215" s="80"/>
      <c r="AY1215" s="5"/>
      <c r="AZ1215" s="80"/>
      <c r="BA1215" s="5"/>
      <c r="BB1215" s="80"/>
      <c r="BC1215" s="80"/>
      <c r="BD1215" s="80"/>
      <c r="BE1215" s="80"/>
      <c r="BF1215" s="80"/>
      <c r="BG1215" s="80"/>
      <c r="BH1215" s="80"/>
      <c r="BI1215" s="80"/>
      <c r="BJ1215" s="80"/>
      <c r="BK1215" s="80"/>
      <c r="BL1215" s="80"/>
      <c r="BM1215" s="80"/>
      <c r="BN1215" s="80"/>
      <c r="BO1215" s="80"/>
      <c r="BP1215" s="80"/>
      <c r="BQ1215" s="80"/>
      <c r="BR1215" s="80"/>
      <c r="BS1215" s="80"/>
      <c r="BT1215" s="80"/>
      <c r="BU1215" s="80"/>
      <c r="BV1215" s="80"/>
      <c r="BW1215" s="80"/>
      <c r="BX1215" s="80"/>
      <c r="BY1215" s="80"/>
      <c r="BZ1215" s="80"/>
      <c r="CE1215" s="5"/>
    </row>
    <row r="1216" spans="2:83" s="6" customFormat="1" x14ac:dyDescent="0.25">
      <c r="B1216" s="77"/>
      <c r="C1216" s="78"/>
      <c r="D1216" s="80"/>
      <c r="E1216" s="80"/>
      <c r="F1216" s="80"/>
      <c r="G1216" s="80"/>
      <c r="H1216" s="80"/>
      <c r="I1216" s="80"/>
      <c r="J1216" s="80"/>
      <c r="K1216" s="5"/>
      <c r="L1216" s="5"/>
      <c r="M1216" s="80"/>
      <c r="N1216" s="5"/>
      <c r="O1216" s="80"/>
      <c r="P1216" s="5"/>
      <c r="Q1216" s="80"/>
      <c r="R1216" s="5"/>
      <c r="S1216" s="80"/>
      <c r="T1216" s="5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5"/>
      <c r="AE1216" s="80"/>
      <c r="AF1216" s="5"/>
      <c r="AG1216" s="80"/>
      <c r="AH1216" s="5"/>
      <c r="AI1216" s="80"/>
      <c r="AJ1216" s="5"/>
      <c r="AK1216" s="80"/>
      <c r="AL1216" s="5"/>
      <c r="AM1216" s="80"/>
      <c r="AN1216" s="5"/>
      <c r="AO1216" s="80"/>
      <c r="AP1216" s="80"/>
      <c r="AQ1216" s="5"/>
      <c r="AR1216" s="80"/>
      <c r="AS1216" s="5"/>
      <c r="AT1216" s="80"/>
      <c r="AU1216" s="5"/>
      <c r="AV1216" s="80"/>
      <c r="AW1216" s="5"/>
      <c r="AX1216" s="80"/>
      <c r="AY1216" s="5"/>
      <c r="AZ1216" s="80"/>
      <c r="BA1216" s="5"/>
      <c r="BB1216" s="80"/>
      <c r="BC1216" s="80"/>
      <c r="BD1216" s="80"/>
      <c r="BE1216" s="80"/>
      <c r="BF1216" s="80"/>
      <c r="BG1216" s="80"/>
      <c r="BH1216" s="80"/>
      <c r="BI1216" s="80"/>
      <c r="BJ1216" s="80"/>
      <c r="BK1216" s="80"/>
      <c r="BL1216" s="80"/>
      <c r="BM1216" s="80"/>
      <c r="BN1216" s="80"/>
      <c r="BO1216" s="80"/>
      <c r="BP1216" s="80"/>
      <c r="BQ1216" s="80"/>
      <c r="BR1216" s="80"/>
      <c r="BS1216" s="80"/>
      <c r="BT1216" s="80"/>
      <c r="BU1216" s="80"/>
      <c r="BV1216" s="80"/>
      <c r="BW1216" s="80"/>
      <c r="BX1216" s="80"/>
      <c r="BY1216" s="80"/>
      <c r="BZ1216" s="80"/>
      <c r="CE1216" s="5"/>
    </row>
    <row r="1217" spans="2:83" s="6" customFormat="1" x14ac:dyDescent="0.25">
      <c r="B1217" s="77"/>
      <c r="C1217" s="78"/>
      <c r="D1217" s="80"/>
      <c r="E1217" s="80"/>
      <c r="F1217" s="80"/>
      <c r="G1217" s="80"/>
      <c r="H1217" s="80"/>
      <c r="I1217" s="80"/>
      <c r="J1217" s="80"/>
      <c r="K1217" s="5"/>
      <c r="L1217" s="5"/>
      <c r="M1217" s="80"/>
      <c r="N1217" s="5"/>
      <c r="O1217" s="80"/>
      <c r="P1217" s="5"/>
      <c r="Q1217" s="80"/>
      <c r="R1217" s="5"/>
      <c r="S1217" s="80"/>
      <c r="T1217" s="5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5"/>
      <c r="AE1217" s="80"/>
      <c r="AF1217" s="5"/>
      <c r="AG1217" s="80"/>
      <c r="AH1217" s="5"/>
      <c r="AI1217" s="80"/>
      <c r="AJ1217" s="5"/>
      <c r="AK1217" s="80"/>
      <c r="AL1217" s="5"/>
      <c r="AM1217" s="80"/>
      <c r="AN1217" s="5"/>
      <c r="AO1217" s="80"/>
      <c r="AP1217" s="80"/>
      <c r="AQ1217" s="5"/>
      <c r="AR1217" s="80"/>
      <c r="AS1217" s="5"/>
      <c r="AT1217" s="80"/>
      <c r="AU1217" s="5"/>
      <c r="AV1217" s="80"/>
      <c r="AW1217" s="5"/>
      <c r="AX1217" s="80"/>
      <c r="AY1217" s="5"/>
      <c r="AZ1217" s="80"/>
      <c r="BA1217" s="5"/>
      <c r="BB1217" s="80"/>
      <c r="BC1217" s="80"/>
      <c r="BD1217" s="80"/>
      <c r="BE1217" s="80"/>
      <c r="BF1217" s="80"/>
      <c r="BG1217" s="80"/>
      <c r="BH1217" s="80"/>
      <c r="BI1217" s="80"/>
      <c r="BJ1217" s="80"/>
      <c r="BK1217" s="80"/>
      <c r="BL1217" s="80"/>
      <c r="BM1217" s="80"/>
      <c r="BN1217" s="80"/>
      <c r="BO1217" s="80"/>
      <c r="BP1217" s="80"/>
      <c r="BQ1217" s="80"/>
      <c r="BR1217" s="80"/>
      <c r="BS1217" s="80"/>
      <c r="BT1217" s="80"/>
      <c r="BU1217" s="80"/>
      <c r="BV1217" s="80"/>
      <c r="BW1217" s="80"/>
      <c r="BX1217" s="80"/>
      <c r="BY1217" s="80"/>
      <c r="BZ1217" s="80"/>
      <c r="CE1217" s="5"/>
    </row>
    <row r="1218" spans="2:83" s="6" customFormat="1" x14ac:dyDescent="0.25">
      <c r="B1218" s="77"/>
      <c r="C1218" s="78"/>
      <c r="D1218" s="80"/>
      <c r="E1218" s="80"/>
      <c r="F1218" s="80"/>
      <c r="G1218" s="80"/>
      <c r="H1218" s="80"/>
      <c r="I1218" s="80"/>
      <c r="J1218" s="80"/>
      <c r="K1218" s="5"/>
      <c r="L1218" s="5"/>
      <c r="M1218" s="80"/>
      <c r="N1218" s="5"/>
      <c r="O1218" s="80"/>
      <c r="P1218" s="5"/>
      <c r="Q1218" s="80"/>
      <c r="R1218" s="5"/>
      <c r="S1218" s="80"/>
      <c r="T1218" s="5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5"/>
      <c r="AE1218" s="80"/>
      <c r="AF1218" s="5"/>
      <c r="AG1218" s="80"/>
      <c r="AH1218" s="5"/>
      <c r="AI1218" s="80"/>
      <c r="AJ1218" s="5"/>
      <c r="AK1218" s="80"/>
      <c r="AL1218" s="5"/>
      <c r="AM1218" s="80"/>
      <c r="AN1218" s="5"/>
      <c r="AO1218" s="80"/>
      <c r="AP1218" s="80"/>
      <c r="AQ1218" s="5"/>
      <c r="AR1218" s="80"/>
      <c r="AS1218" s="5"/>
      <c r="AT1218" s="80"/>
      <c r="AU1218" s="5"/>
      <c r="AV1218" s="80"/>
      <c r="AW1218" s="5"/>
      <c r="AX1218" s="80"/>
      <c r="AY1218" s="5"/>
      <c r="AZ1218" s="80"/>
      <c r="BA1218" s="5"/>
      <c r="BB1218" s="80"/>
      <c r="BC1218" s="80"/>
      <c r="BD1218" s="80"/>
      <c r="BE1218" s="80"/>
      <c r="BF1218" s="80"/>
      <c r="BG1218" s="80"/>
      <c r="BH1218" s="80"/>
      <c r="BI1218" s="80"/>
      <c r="BJ1218" s="80"/>
      <c r="BK1218" s="80"/>
      <c r="BL1218" s="80"/>
      <c r="BM1218" s="80"/>
      <c r="BN1218" s="80"/>
      <c r="BO1218" s="80"/>
      <c r="BP1218" s="80"/>
      <c r="BQ1218" s="80"/>
      <c r="BR1218" s="80"/>
      <c r="BS1218" s="80"/>
      <c r="BT1218" s="80"/>
      <c r="BU1218" s="80"/>
      <c r="BV1218" s="80"/>
      <c r="BW1218" s="80"/>
      <c r="BX1218" s="80"/>
      <c r="BY1218" s="80"/>
      <c r="BZ1218" s="80"/>
      <c r="CE1218" s="5"/>
    </row>
    <row r="1219" spans="2:83" s="6" customFormat="1" x14ac:dyDescent="0.25">
      <c r="B1219" s="77"/>
      <c r="C1219" s="78"/>
      <c r="D1219" s="80"/>
      <c r="E1219" s="80"/>
      <c r="F1219" s="80"/>
      <c r="G1219" s="80"/>
      <c r="H1219" s="80"/>
      <c r="I1219" s="80"/>
      <c r="J1219" s="80"/>
      <c r="K1219" s="5"/>
      <c r="L1219" s="5"/>
      <c r="M1219" s="80"/>
      <c r="N1219" s="5"/>
      <c r="O1219" s="80"/>
      <c r="P1219" s="5"/>
      <c r="Q1219" s="80"/>
      <c r="R1219" s="5"/>
      <c r="S1219" s="80"/>
      <c r="T1219" s="5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5"/>
      <c r="AE1219" s="80"/>
      <c r="AF1219" s="5"/>
      <c r="AG1219" s="80"/>
      <c r="AH1219" s="5"/>
      <c r="AI1219" s="80"/>
      <c r="AJ1219" s="5"/>
      <c r="AK1219" s="80"/>
      <c r="AL1219" s="5"/>
      <c r="AM1219" s="80"/>
      <c r="AN1219" s="5"/>
      <c r="AO1219" s="80"/>
      <c r="AP1219" s="80"/>
      <c r="AQ1219" s="5"/>
      <c r="AR1219" s="80"/>
      <c r="AS1219" s="5"/>
      <c r="AT1219" s="80"/>
      <c r="AU1219" s="5"/>
      <c r="AV1219" s="80"/>
      <c r="AW1219" s="5"/>
      <c r="AX1219" s="80"/>
      <c r="AY1219" s="5"/>
      <c r="AZ1219" s="80"/>
      <c r="BA1219" s="5"/>
      <c r="BB1219" s="80"/>
      <c r="BC1219" s="80"/>
      <c r="BD1219" s="80"/>
      <c r="BE1219" s="80"/>
      <c r="BF1219" s="80"/>
      <c r="BG1219" s="80"/>
      <c r="BH1219" s="80"/>
      <c r="BI1219" s="80"/>
      <c r="BJ1219" s="80"/>
      <c r="BK1219" s="80"/>
      <c r="BL1219" s="80"/>
      <c r="BM1219" s="80"/>
      <c r="BN1219" s="80"/>
      <c r="BO1219" s="80"/>
      <c r="BP1219" s="80"/>
      <c r="BQ1219" s="80"/>
      <c r="BR1219" s="80"/>
      <c r="BS1219" s="80"/>
      <c r="BT1219" s="80"/>
      <c r="BU1219" s="80"/>
      <c r="BV1219" s="80"/>
      <c r="BW1219" s="80"/>
      <c r="BX1219" s="80"/>
      <c r="BY1219" s="80"/>
      <c r="BZ1219" s="80"/>
      <c r="CE1219" s="5"/>
    </row>
    <row r="1220" spans="2:83" s="6" customFormat="1" x14ac:dyDescent="0.25">
      <c r="B1220" s="77"/>
      <c r="C1220" s="78"/>
      <c r="D1220" s="80"/>
      <c r="E1220" s="80"/>
      <c r="F1220" s="80"/>
      <c r="G1220" s="80"/>
      <c r="H1220" s="80"/>
      <c r="I1220" s="80"/>
      <c r="J1220" s="80"/>
      <c r="K1220" s="5"/>
      <c r="L1220" s="5"/>
      <c r="M1220" s="80"/>
      <c r="N1220" s="5"/>
      <c r="O1220" s="80"/>
      <c r="P1220" s="5"/>
      <c r="Q1220" s="80"/>
      <c r="R1220" s="5"/>
      <c r="S1220" s="80"/>
      <c r="T1220" s="5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5"/>
      <c r="AE1220" s="80"/>
      <c r="AF1220" s="5"/>
      <c r="AG1220" s="80"/>
      <c r="AH1220" s="5"/>
      <c r="AI1220" s="80"/>
      <c r="AJ1220" s="5"/>
      <c r="AK1220" s="80"/>
      <c r="AL1220" s="5"/>
      <c r="AM1220" s="80"/>
      <c r="AN1220" s="5"/>
      <c r="AO1220" s="80"/>
      <c r="AP1220" s="80"/>
      <c r="AQ1220" s="5"/>
      <c r="AR1220" s="80"/>
      <c r="AS1220" s="5"/>
      <c r="AT1220" s="80"/>
      <c r="AU1220" s="5"/>
      <c r="AV1220" s="80"/>
      <c r="AW1220" s="5"/>
      <c r="AX1220" s="80"/>
      <c r="AY1220" s="5"/>
      <c r="AZ1220" s="80"/>
      <c r="BA1220" s="5"/>
      <c r="BB1220" s="80"/>
      <c r="BC1220" s="80"/>
      <c r="BD1220" s="80"/>
      <c r="BE1220" s="80"/>
      <c r="BF1220" s="80"/>
      <c r="BG1220" s="80"/>
      <c r="BH1220" s="80"/>
      <c r="BI1220" s="80"/>
      <c r="BJ1220" s="80"/>
      <c r="BK1220" s="80"/>
      <c r="BL1220" s="80"/>
      <c r="BM1220" s="80"/>
      <c r="BN1220" s="80"/>
      <c r="BO1220" s="80"/>
      <c r="BP1220" s="80"/>
      <c r="BQ1220" s="80"/>
      <c r="BR1220" s="80"/>
      <c r="BS1220" s="80"/>
      <c r="BT1220" s="80"/>
      <c r="BU1220" s="80"/>
      <c r="BV1220" s="80"/>
      <c r="BW1220" s="80"/>
      <c r="BX1220" s="80"/>
      <c r="BY1220" s="80"/>
      <c r="BZ1220" s="80"/>
      <c r="CE1220" s="5"/>
    </row>
    <row r="1221" spans="2:83" s="6" customFormat="1" x14ac:dyDescent="0.25">
      <c r="B1221" s="77"/>
      <c r="C1221" s="78"/>
      <c r="D1221" s="80"/>
      <c r="E1221" s="80"/>
      <c r="F1221" s="80"/>
      <c r="G1221" s="80"/>
      <c r="H1221" s="80"/>
      <c r="I1221" s="80"/>
      <c r="J1221" s="80"/>
      <c r="K1221" s="5"/>
      <c r="L1221" s="5"/>
      <c r="M1221" s="80"/>
      <c r="N1221" s="5"/>
      <c r="O1221" s="80"/>
      <c r="P1221" s="5"/>
      <c r="Q1221" s="80"/>
      <c r="R1221" s="5"/>
      <c r="S1221" s="80"/>
      <c r="T1221" s="5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5"/>
      <c r="AE1221" s="80"/>
      <c r="AF1221" s="5"/>
      <c r="AG1221" s="80"/>
      <c r="AH1221" s="5"/>
      <c r="AI1221" s="80"/>
      <c r="AJ1221" s="5"/>
      <c r="AK1221" s="80"/>
      <c r="AL1221" s="5"/>
      <c r="AM1221" s="80"/>
      <c r="AN1221" s="5"/>
      <c r="AO1221" s="80"/>
      <c r="AP1221" s="80"/>
      <c r="AQ1221" s="5"/>
      <c r="AR1221" s="80"/>
      <c r="AS1221" s="5"/>
      <c r="AT1221" s="80"/>
      <c r="AU1221" s="5"/>
      <c r="AV1221" s="80"/>
      <c r="AW1221" s="5"/>
      <c r="AX1221" s="80"/>
      <c r="AY1221" s="5"/>
      <c r="AZ1221" s="80"/>
      <c r="BA1221" s="5"/>
      <c r="BB1221" s="80"/>
      <c r="BC1221" s="80"/>
      <c r="BD1221" s="80"/>
      <c r="BE1221" s="80"/>
      <c r="BF1221" s="80"/>
      <c r="BG1221" s="80"/>
      <c r="BH1221" s="80"/>
      <c r="BI1221" s="80"/>
      <c r="BJ1221" s="80"/>
      <c r="BK1221" s="80"/>
      <c r="BL1221" s="80"/>
      <c r="BM1221" s="80"/>
      <c r="BN1221" s="80"/>
      <c r="BO1221" s="80"/>
      <c r="BP1221" s="80"/>
      <c r="BQ1221" s="80"/>
      <c r="BR1221" s="80"/>
      <c r="BS1221" s="80"/>
      <c r="BT1221" s="80"/>
      <c r="BU1221" s="80"/>
      <c r="BV1221" s="80"/>
      <c r="BW1221" s="80"/>
      <c r="BX1221" s="80"/>
      <c r="BY1221" s="80"/>
      <c r="BZ1221" s="80"/>
      <c r="CE1221" s="5"/>
    </row>
    <row r="1222" spans="2:83" s="6" customFormat="1" x14ac:dyDescent="0.25">
      <c r="B1222" s="77"/>
      <c r="C1222" s="78"/>
      <c r="D1222" s="80"/>
      <c r="E1222" s="80"/>
      <c r="F1222" s="80"/>
      <c r="G1222" s="80"/>
      <c r="H1222" s="80"/>
      <c r="I1222" s="80"/>
      <c r="J1222" s="80"/>
      <c r="K1222" s="5"/>
      <c r="L1222" s="5"/>
      <c r="M1222" s="80"/>
      <c r="N1222" s="5"/>
      <c r="O1222" s="80"/>
      <c r="P1222" s="5"/>
      <c r="Q1222" s="80"/>
      <c r="R1222" s="5"/>
      <c r="S1222" s="80"/>
      <c r="T1222" s="5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5"/>
      <c r="AE1222" s="80"/>
      <c r="AF1222" s="5"/>
      <c r="AG1222" s="80"/>
      <c r="AH1222" s="5"/>
      <c r="AI1222" s="80"/>
      <c r="AJ1222" s="5"/>
      <c r="AK1222" s="80"/>
      <c r="AL1222" s="5"/>
      <c r="AM1222" s="80"/>
      <c r="AN1222" s="5"/>
      <c r="AO1222" s="80"/>
      <c r="AP1222" s="80"/>
      <c r="AQ1222" s="5"/>
      <c r="AR1222" s="80"/>
      <c r="AS1222" s="5"/>
      <c r="AT1222" s="80"/>
      <c r="AU1222" s="5"/>
      <c r="AV1222" s="80"/>
      <c r="AW1222" s="5"/>
      <c r="AX1222" s="80"/>
      <c r="AY1222" s="5"/>
      <c r="AZ1222" s="80"/>
      <c r="BA1222" s="5"/>
      <c r="BB1222" s="80"/>
      <c r="BC1222" s="80"/>
      <c r="BD1222" s="80"/>
      <c r="BE1222" s="80"/>
      <c r="BF1222" s="80"/>
      <c r="BG1222" s="80"/>
      <c r="BH1222" s="80"/>
      <c r="BI1222" s="80"/>
      <c r="BJ1222" s="80"/>
      <c r="BK1222" s="80"/>
      <c r="BL1222" s="80"/>
      <c r="BM1222" s="80"/>
      <c r="BN1222" s="80"/>
      <c r="BO1222" s="80"/>
      <c r="BP1222" s="80"/>
      <c r="BQ1222" s="80"/>
      <c r="BR1222" s="80"/>
      <c r="BS1222" s="80"/>
      <c r="BT1222" s="80"/>
      <c r="BU1222" s="80"/>
      <c r="BV1222" s="80"/>
      <c r="BW1222" s="80"/>
      <c r="BX1222" s="80"/>
      <c r="BY1222" s="80"/>
      <c r="BZ1222" s="80"/>
      <c r="CE1222" s="5"/>
    </row>
    <row r="1223" spans="2:83" s="6" customFormat="1" x14ac:dyDescent="0.25">
      <c r="B1223" s="77"/>
      <c r="C1223" s="78"/>
      <c r="D1223" s="80"/>
      <c r="E1223" s="80"/>
      <c r="F1223" s="80"/>
      <c r="G1223" s="80"/>
      <c r="H1223" s="80"/>
      <c r="I1223" s="80"/>
      <c r="J1223" s="80"/>
      <c r="K1223" s="5"/>
      <c r="L1223" s="5"/>
      <c r="M1223" s="80"/>
      <c r="N1223" s="5"/>
      <c r="O1223" s="80"/>
      <c r="P1223" s="5"/>
      <c r="Q1223" s="80"/>
      <c r="R1223" s="5"/>
      <c r="S1223" s="80"/>
      <c r="T1223" s="5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5"/>
      <c r="AE1223" s="80"/>
      <c r="AF1223" s="5"/>
      <c r="AG1223" s="80"/>
      <c r="AH1223" s="5"/>
      <c r="AI1223" s="80"/>
      <c r="AJ1223" s="5"/>
      <c r="AK1223" s="80"/>
      <c r="AL1223" s="5"/>
      <c r="AM1223" s="80"/>
      <c r="AN1223" s="5"/>
      <c r="AO1223" s="80"/>
      <c r="AP1223" s="80"/>
      <c r="AQ1223" s="5"/>
      <c r="AR1223" s="80"/>
      <c r="AS1223" s="5"/>
      <c r="AT1223" s="80"/>
      <c r="AU1223" s="5"/>
      <c r="AV1223" s="80"/>
      <c r="AW1223" s="5"/>
      <c r="AX1223" s="80"/>
      <c r="AY1223" s="5"/>
      <c r="AZ1223" s="80"/>
      <c r="BA1223" s="5"/>
      <c r="BB1223" s="80"/>
      <c r="BC1223" s="80"/>
      <c r="BD1223" s="80"/>
      <c r="BE1223" s="80"/>
      <c r="BF1223" s="80"/>
      <c r="BG1223" s="80"/>
      <c r="BH1223" s="80"/>
      <c r="BI1223" s="80"/>
      <c r="BJ1223" s="80"/>
      <c r="BK1223" s="80"/>
      <c r="BL1223" s="80"/>
      <c r="BM1223" s="80"/>
      <c r="BN1223" s="80"/>
      <c r="BO1223" s="80"/>
      <c r="BP1223" s="80"/>
      <c r="BQ1223" s="80"/>
      <c r="BR1223" s="80"/>
      <c r="BS1223" s="80"/>
      <c r="BT1223" s="80"/>
      <c r="BU1223" s="80"/>
      <c r="BV1223" s="80"/>
      <c r="BW1223" s="80"/>
      <c r="BX1223" s="80"/>
      <c r="BY1223" s="80"/>
      <c r="BZ1223" s="80"/>
      <c r="CE1223" s="5"/>
    </row>
    <row r="1224" spans="2:83" s="6" customFormat="1" x14ac:dyDescent="0.25">
      <c r="B1224" s="77"/>
      <c r="C1224" s="78"/>
      <c r="D1224" s="80"/>
      <c r="E1224" s="80"/>
      <c r="F1224" s="80"/>
      <c r="G1224" s="80"/>
      <c r="H1224" s="80"/>
      <c r="I1224" s="80"/>
      <c r="J1224" s="80"/>
      <c r="K1224" s="5"/>
      <c r="L1224" s="5"/>
      <c r="M1224" s="80"/>
      <c r="N1224" s="5"/>
      <c r="O1224" s="80"/>
      <c r="P1224" s="5"/>
      <c r="Q1224" s="80"/>
      <c r="R1224" s="5"/>
      <c r="S1224" s="80"/>
      <c r="T1224" s="5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5"/>
      <c r="AE1224" s="80"/>
      <c r="AF1224" s="5"/>
      <c r="AG1224" s="80"/>
      <c r="AH1224" s="5"/>
      <c r="AI1224" s="80"/>
      <c r="AJ1224" s="5"/>
      <c r="AK1224" s="80"/>
      <c r="AL1224" s="5"/>
      <c r="AM1224" s="80"/>
      <c r="AN1224" s="5"/>
      <c r="AO1224" s="80"/>
      <c r="AP1224" s="80"/>
      <c r="AQ1224" s="5"/>
      <c r="AR1224" s="80"/>
      <c r="AS1224" s="5"/>
      <c r="AT1224" s="80"/>
      <c r="AU1224" s="5"/>
      <c r="AV1224" s="80"/>
      <c r="AW1224" s="5"/>
      <c r="AX1224" s="80"/>
      <c r="AY1224" s="5"/>
      <c r="AZ1224" s="80"/>
      <c r="BA1224" s="5"/>
      <c r="BB1224" s="80"/>
      <c r="BC1224" s="80"/>
      <c r="BD1224" s="80"/>
      <c r="BE1224" s="80"/>
      <c r="BF1224" s="80"/>
      <c r="BG1224" s="80"/>
      <c r="BH1224" s="80"/>
      <c r="BI1224" s="80"/>
      <c r="BJ1224" s="80"/>
      <c r="BK1224" s="80"/>
      <c r="BL1224" s="80"/>
      <c r="BM1224" s="80"/>
      <c r="BN1224" s="80"/>
      <c r="BO1224" s="80"/>
      <c r="BP1224" s="80"/>
      <c r="BQ1224" s="80"/>
      <c r="BR1224" s="80"/>
      <c r="BS1224" s="80"/>
      <c r="BT1224" s="80"/>
      <c r="BU1224" s="80"/>
      <c r="BV1224" s="80"/>
      <c r="BW1224" s="80"/>
      <c r="BX1224" s="80"/>
      <c r="BY1224" s="80"/>
      <c r="BZ1224" s="80"/>
      <c r="CE1224" s="5"/>
    </row>
    <row r="1225" spans="2:83" s="6" customFormat="1" x14ac:dyDescent="0.25">
      <c r="B1225" s="77"/>
      <c r="C1225" s="78"/>
      <c r="D1225" s="80"/>
      <c r="E1225" s="80"/>
      <c r="F1225" s="80"/>
      <c r="G1225" s="80"/>
      <c r="H1225" s="80"/>
      <c r="I1225" s="80"/>
      <c r="J1225" s="80"/>
      <c r="K1225" s="5"/>
      <c r="L1225" s="5"/>
      <c r="M1225" s="80"/>
      <c r="N1225" s="5"/>
      <c r="O1225" s="80"/>
      <c r="P1225" s="5"/>
      <c r="Q1225" s="80"/>
      <c r="R1225" s="5"/>
      <c r="S1225" s="80"/>
      <c r="T1225" s="5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5"/>
      <c r="AE1225" s="80"/>
      <c r="AF1225" s="5"/>
      <c r="AG1225" s="80"/>
      <c r="AH1225" s="5"/>
      <c r="AI1225" s="80"/>
      <c r="AJ1225" s="5"/>
      <c r="AK1225" s="80"/>
      <c r="AL1225" s="5"/>
      <c r="AM1225" s="80"/>
      <c r="AN1225" s="5"/>
      <c r="AO1225" s="80"/>
      <c r="AP1225" s="80"/>
      <c r="AQ1225" s="5"/>
      <c r="AR1225" s="80"/>
      <c r="AS1225" s="5"/>
      <c r="AT1225" s="80"/>
      <c r="AU1225" s="5"/>
      <c r="AV1225" s="80"/>
      <c r="AW1225" s="5"/>
      <c r="AX1225" s="80"/>
      <c r="AY1225" s="5"/>
      <c r="AZ1225" s="80"/>
      <c r="BA1225" s="5"/>
      <c r="BB1225" s="80"/>
      <c r="BC1225" s="80"/>
      <c r="BD1225" s="80"/>
      <c r="BE1225" s="80"/>
      <c r="BF1225" s="80"/>
      <c r="BG1225" s="80"/>
      <c r="BH1225" s="80"/>
      <c r="BI1225" s="80"/>
      <c r="BJ1225" s="80"/>
      <c r="BK1225" s="80"/>
      <c r="BL1225" s="80"/>
      <c r="BM1225" s="80"/>
      <c r="BN1225" s="80"/>
      <c r="BO1225" s="80"/>
      <c r="BP1225" s="80"/>
      <c r="BQ1225" s="80"/>
      <c r="BR1225" s="80"/>
      <c r="BS1225" s="80"/>
      <c r="BT1225" s="80"/>
      <c r="BU1225" s="80"/>
      <c r="BV1225" s="80"/>
      <c r="BW1225" s="80"/>
      <c r="BX1225" s="80"/>
      <c r="BY1225" s="80"/>
      <c r="BZ1225" s="80"/>
      <c r="CE1225" s="5"/>
    </row>
    <row r="1226" spans="2:83" s="6" customFormat="1" x14ac:dyDescent="0.25">
      <c r="B1226" s="77"/>
      <c r="C1226" s="78"/>
      <c r="D1226" s="80"/>
      <c r="E1226" s="80"/>
      <c r="F1226" s="80"/>
      <c r="G1226" s="80"/>
      <c r="H1226" s="80"/>
      <c r="I1226" s="80"/>
      <c r="J1226" s="80"/>
      <c r="K1226" s="5"/>
      <c r="L1226" s="5"/>
      <c r="M1226" s="80"/>
      <c r="N1226" s="5"/>
      <c r="O1226" s="80"/>
      <c r="P1226" s="5"/>
      <c r="Q1226" s="80"/>
      <c r="R1226" s="5"/>
      <c r="S1226" s="80"/>
      <c r="T1226" s="5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5"/>
      <c r="AE1226" s="80"/>
      <c r="AF1226" s="5"/>
      <c r="AG1226" s="80"/>
      <c r="AH1226" s="5"/>
      <c r="AI1226" s="80"/>
      <c r="AJ1226" s="5"/>
      <c r="AK1226" s="80"/>
      <c r="AL1226" s="5"/>
      <c r="AM1226" s="80"/>
      <c r="AN1226" s="5"/>
      <c r="AO1226" s="80"/>
      <c r="AP1226" s="80"/>
      <c r="AQ1226" s="5"/>
      <c r="AR1226" s="80"/>
      <c r="AS1226" s="5"/>
      <c r="AT1226" s="80"/>
      <c r="AU1226" s="5"/>
      <c r="AV1226" s="80"/>
      <c r="AW1226" s="5"/>
      <c r="AX1226" s="80"/>
      <c r="AY1226" s="5"/>
      <c r="AZ1226" s="80"/>
      <c r="BA1226" s="5"/>
      <c r="BB1226" s="80"/>
      <c r="BC1226" s="80"/>
      <c r="BD1226" s="80"/>
      <c r="BE1226" s="80"/>
      <c r="BF1226" s="80"/>
      <c r="BG1226" s="80"/>
      <c r="BH1226" s="80"/>
      <c r="BI1226" s="80"/>
      <c r="BJ1226" s="80"/>
      <c r="BK1226" s="80"/>
      <c r="BL1226" s="80"/>
      <c r="BM1226" s="80"/>
      <c r="BN1226" s="80"/>
      <c r="BO1226" s="80"/>
      <c r="BP1226" s="80"/>
      <c r="BQ1226" s="80"/>
      <c r="BR1226" s="80"/>
      <c r="BS1226" s="80"/>
      <c r="BT1226" s="80"/>
      <c r="BU1226" s="80"/>
      <c r="BV1226" s="80"/>
      <c r="BW1226" s="80"/>
      <c r="BX1226" s="80"/>
      <c r="BY1226" s="80"/>
      <c r="BZ1226" s="80"/>
      <c r="CE1226" s="5"/>
    </row>
    <row r="1227" spans="2:83" s="6" customFormat="1" x14ac:dyDescent="0.25">
      <c r="B1227" s="77"/>
      <c r="C1227" s="78"/>
      <c r="D1227" s="80"/>
      <c r="E1227" s="80"/>
      <c r="F1227" s="80"/>
      <c r="G1227" s="80"/>
      <c r="H1227" s="80"/>
      <c r="I1227" s="80"/>
      <c r="J1227" s="80"/>
      <c r="K1227" s="5"/>
      <c r="L1227" s="5"/>
      <c r="M1227" s="80"/>
      <c r="N1227" s="5"/>
      <c r="O1227" s="80"/>
      <c r="P1227" s="5"/>
      <c r="Q1227" s="80"/>
      <c r="R1227" s="5"/>
      <c r="S1227" s="80"/>
      <c r="T1227" s="5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5"/>
      <c r="AE1227" s="80"/>
      <c r="AF1227" s="5"/>
      <c r="AG1227" s="80"/>
      <c r="AH1227" s="5"/>
      <c r="AI1227" s="80"/>
      <c r="AJ1227" s="5"/>
      <c r="AK1227" s="80"/>
      <c r="AL1227" s="5"/>
      <c r="AM1227" s="80"/>
      <c r="AN1227" s="5"/>
      <c r="AO1227" s="80"/>
      <c r="AP1227" s="80"/>
      <c r="AQ1227" s="5"/>
      <c r="AR1227" s="80"/>
      <c r="AS1227" s="5"/>
      <c r="AT1227" s="80"/>
      <c r="AU1227" s="5"/>
      <c r="AV1227" s="80"/>
      <c r="AW1227" s="5"/>
      <c r="AX1227" s="80"/>
      <c r="AY1227" s="5"/>
      <c r="AZ1227" s="80"/>
      <c r="BA1227" s="5"/>
      <c r="BB1227" s="80"/>
      <c r="BC1227" s="80"/>
      <c r="BD1227" s="80"/>
      <c r="BE1227" s="80"/>
      <c r="BF1227" s="80"/>
      <c r="BG1227" s="80"/>
      <c r="BH1227" s="80"/>
      <c r="BI1227" s="80"/>
      <c r="BJ1227" s="80"/>
      <c r="BK1227" s="80"/>
      <c r="BL1227" s="80"/>
      <c r="BM1227" s="80"/>
      <c r="BN1227" s="80"/>
      <c r="BO1227" s="80"/>
      <c r="BP1227" s="80"/>
      <c r="BQ1227" s="80"/>
      <c r="BR1227" s="80"/>
      <c r="BS1227" s="80"/>
      <c r="BT1227" s="80"/>
      <c r="BU1227" s="80"/>
      <c r="BV1227" s="80"/>
      <c r="BW1227" s="80"/>
      <c r="BX1227" s="80"/>
      <c r="BY1227" s="80"/>
      <c r="BZ1227" s="80"/>
      <c r="CE1227" s="5"/>
    </row>
    <row r="1228" spans="2:83" s="6" customFormat="1" x14ac:dyDescent="0.25">
      <c r="B1228" s="77"/>
      <c r="C1228" s="78"/>
      <c r="D1228" s="80"/>
      <c r="E1228" s="80"/>
      <c r="F1228" s="80"/>
      <c r="G1228" s="80"/>
      <c r="H1228" s="80"/>
      <c r="I1228" s="80"/>
      <c r="J1228" s="80"/>
      <c r="K1228" s="5"/>
      <c r="L1228" s="5"/>
      <c r="M1228" s="80"/>
      <c r="N1228" s="5"/>
      <c r="O1228" s="80"/>
      <c r="P1228" s="5"/>
      <c r="Q1228" s="80"/>
      <c r="R1228" s="5"/>
      <c r="S1228" s="80"/>
      <c r="T1228" s="5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5"/>
      <c r="AE1228" s="80"/>
      <c r="AF1228" s="5"/>
      <c r="AG1228" s="80"/>
      <c r="AH1228" s="5"/>
      <c r="AI1228" s="80"/>
      <c r="AJ1228" s="5"/>
      <c r="AK1228" s="80"/>
      <c r="AL1228" s="5"/>
      <c r="AM1228" s="80"/>
      <c r="AN1228" s="5"/>
      <c r="AO1228" s="80"/>
      <c r="AP1228" s="80"/>
      <c r="AQ1228" s="5"/>
      <c r="AR1228" s="80"/>
      <c r="AS1228" s="5"/>
      <c r="AT1228" s="80"/>
      <c r="AU1228" s="5"/>
      <c r="AV1228" s="80"/>
      <c r="AW1228" s="5"/>
      <c r="AX1228" s="80"/>
      <c r="AY1228" s="5"/>
      <c r="AZ1228" s="80"/>
      <c r="BA1228" s="5"/>
      <c r="BB1228" s="80"/>
      <c r="BC1228" s="80"/>
      <c r="BD1228" s="80"/>
      <c r="BE1228" s="80"/>
      <c r="BF1228" s="80"/>
      <c r="BG1228" s="80"/>
      <c r="BH1228" s="80"/>
      <c r="BI1228" s="80"/>
      <c r="BJ1228" s="80"/>
      <c r="BK1228" s="80"/>
      <c r="BL1228" s="80"/>
      <c r="BM1228" s="80"/>
      <c r="BN1228" s="80"/>
      <c r="BO1228" s="80"/>
      <c r="BP1228" s="80"/>
      <c r="BQ1228" s="80"/>
      <c r="BR1228" s="80"/>
      <c r="BS1228" s="80"/>
      <c r="BT1228" s="80"/>
      <c r="BU1228" s="80"/>
      <c r="BV1228" s="80"/>
      <c r="BW1228" s="80"/>
      <c r="BX1228" s="80"/>
      <c r="BY1228" s="80"/>
      <c r="BZ1228" s="80"/>
      <c r="CE1228" s="5"/>
    </row>
    <row r="1229" spans="2:83" s="6" customFormat="1" x14ac:dyDescent="0.25">
      <c r="B1229" s="77"/>
      <c r="C1229" s="78"/>
      <c r="D1229" s="80"/>
      <c r="E1229" s="80"/>
      <c r="F1229" s="80"/>
      <c r="G1229" s="80"/>
      <c r="H1229" s="80"/>
      <c r="I1229" s="80"/>
      <c r="J1229" s="80"/>
      <c r="K1229" s="5"/>
      <c r="L1229" s="5"/>
      <c r="M1229" s="80"/>
      <c r="N1229" s="5"/>
      <c r="O1229" s="80"/>
      <c r="P1229" s="5"/>
      <c r="Q1229" s="80"/>
      <c r="R1229" s="5"/>
      <c r="S1229" s="80"/>
      <c r="T1229" s="5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5"/>
      <c r="AE1229" s="80"/>
      <c r="AF1229" s="5"/>
      <c r="AG1229" s="80"/>
      <c r="AH1229" s="5"/>
      <c r="AI1229" s="80"/>
      <c r="AJ1229" s="5"/>
      <c r="AK1229" s="80"/>
      <c r="AL1229" s="5"/>
      <c r="AM1229" s="80"/>
      <c r="AN1229" s="5"/>
      <c r="AO1229" s="80"/>
      <c r="AP1229" s="80"/>
      <c r="AQ1229" s="5"/>
      <c r="AR1229" s="80"/>
      <c r="AS1229" s="5"/>
      <c r="AT1229" s="80"/>
      <c r="AU1229" s="5"/>
      <c r="AV1229" s="80"/>
      <c r="AW1229" s="5"/>
      <c r="AX1229" s="80"/>
      <c r="AY1229" s="5"/>
      <c r="AZ1229" s="80"/>
      <c r="BA1229" s="5"/>
      <c r="BB1229" s="80"/>
      <c r="BC1229" s="80"/>
      <c r="BD1229" s="80"/>
      <c r="BE1229" s="80"/>
      <c r="BF1229" s="80"/>
      <c r="BG1229" s="80"/>
      <c r="BH1229" s="80"/>
      <c r="BI1229" s="80"/>
      <c r="BJ1229" s="80"/>
      <c r="BK1229" s="80"/>
      <c r="BL1229" s="80"/>
      <c r="BM1229" s="80"/>
      <c r="BN1229" s="80"/>
      <c r="BO1229" s="80"/>
      <c r="BP1229" s="80"/>
      <c r="BQ1229" s="80"/>
      <c r="BR1229" s="80"/>
      <c r="BS1229" s="80"/>
      <c r="BT1229" s="80"/>
      <c r="BU1229" s="80"/>
      <c r="BV1229" s="80"/>
      <c r="BW1229" s="80"/>
      <c r="BX1229" s="80"/>
      <c r="BY1229" s="80"/>
      <c r="BZ1229" s="80"/>
      <c r="CE1229" s="5"/>
    </row>
    <row r="1230" spans="2:83" s="6" customFormat="1" x14ac:dyDescent="0.25">
      <c r="B1230" s="77"/>
      <c r="C1230" s="78"/>
      <c r="D1230" s="80"/>
      <c r="E1230" s="80"/>
      <c r="F1230" s="80"/>
      <c r="G1230" s="80"/>
      <c r="H1230" s="80"/>
      <c r="I1230" s="80"/>
      <c r="J1230" s="80"/>
      <c r="K1230" s="5"/>
      <c r="L1230" s="5"/>
      <c r="M1230" s="80"/>
      <c r="N1230" s="5"/>
      <c r="O1230" s="80"/>
      <c r="P1230" s="5"/>
      <c r="Q1230" s="80"/>
      <c r="R1230" s="5"/>
      <c r="S1230" s="80"/>
      <c r="T1230" s="5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5"/>
      <c r="AE1230" s="80"/>
      <c r="AF1230" s="5"/>
      <c r="AG1230" s="80"/>
      <c r="AH1230" s="5"/>
      <c r="AI1230" s="80"/>
      <c r="AJ1230" s="5"/>
      <c r="AK1230" s="80"/>
      <c r="AL1230" s="5"/>
      <c r="AM1230" s="80"/>
      <c r="AN1230" s="5"/>
      <c r="AO1230" s="80"/>
      <c r="AP1230" s="80"/>
      <c r="AQ1230" s="5"/>
      <c r="AR1230" s="80"/>
      <c r="AS1230" s="5"/>
      <c r="AT1230" s="80"/>
      <c r="AU1230" s="5"/>
      <c r="AV1230" s="80"/>
      <c r="AW1230" s="5"/>
      <c r="AX1230" s="80"/>
      <c r="AY1230" s="5"/>
      <c r="AZ1230" s="80"/>
      <c r="BA1230" s="5"/>
      <c r="BB1230" s="80"/>
      <c r="BC1230" s="80"/>
      <c r="BD1230" s="80"/>
      <c r="BE1230" s="80"/>
      <c r="BF1230" s="80"/>
      <c r="BG1230" s="80"/>
      <c r="BH1230" s="80"/>
      <c r="BI1230" s="80"/>
      <c r="BJ1230" s="80"/>
      <c r="BK1230" s="80"/>
      <c r="BL1230" s="80"/>
      <c r="BM1230" s="80"/>
      <c r="BN1230" s="80"/>
      <c r="BO1230" s="80"/>
      <c r="BP1230" s="80"/>
      <c r="BQ1230" s="80"/>
      <c r="BR1230" s="80"/>
      <c r="BS1230" s="80"/>
      <c r="BT1230" s="80"/>
      <c r="BU1230" s="80"/>
      <c r="BV1230" s="80"/>
      <c r="BW1230" s="80"/>
      <c r="BX1230" s="80"/>
      <c r="BY1230" s="80"/>
      <c r="BZ1230" s="80"/>
      <c r="CE1230" s="5"/>
    </row>
    <row r="1231" spans="2:83" s="6" customFormat="1" x14ac:dyDescent="0.25">
      <c r="B1231" s="77"/>
      <c r="C1231" s="78"/>
      <c r="D1231" s="80"/>
      <c r="E1231" s="80"/>
      <c r="F1231" s="80"/>
      <c r="G1231" s="80"/>
      <c r="H1231" s="80"/>
      <c r="I1231" s="80"/>
      <c r="J1231" s="80"/>
      <c r="K1231" s="5"/>
      <c r="L1231" s="5"/>
      <c r="M1231" s="80"/>
      <c r="N1231" s="5"/>
      <c r="O1231" s="80"/>
      <c r="P1231" s="5"/>
      <c r="Q1231" s="80"/>
      <c r="R1231" s="5"/>
      <c r="S1231" s="80"/>
      <c r="T1231" s="5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5"/>
      <c r="AE1231" s="80"/>
      <c r="AF1231" s="5"/>
      <c r="AG1231" s="80"/>
      <c r="AH1231" s="5"/>
      <c r="AI1231" s="80"/>
      <c r="AJ1231" s="5"/>
      <c r="AK1231" s="80"/>
      <c r="AL1231" s="5"/>
      <c r="AM1231" s="80"/>
      <c r="AN1231" s="5"/>
      <c r="AO1231" s="80"/>
      <c r="AP1231" s="80"/>
      <c r="AQ1231" s="5"/>
      <c r="AR1231" s="80"/>
      <c r="AS1231" s="5"/>
      <c r="AT1231" s="80"/>
      <c r="AU1231" s="5"/>
      <c r="AV1231" s="80"/>
      <c r="AW1231" s="5"/>
      <c r="AX1231" s="80"/>
      <c r="AY1231" s="5"/>
      <c r="AZ1231" s="80"/>
      <c r="BA1231" s="5"/>
      <c r="BB1231" s="80"/>
      <c r="BC1231" s="80"/>
      <c r="BD1231" s="80"/>
      <c r="BE1231" s="80"/>
      <c r="BF1231" s="80"/>
      <c r="BG1231" s="80"/>
      <c r="BH1231" s="80"/>
      <c r="BI1231" s="80"/>
      <c r="BJ1231" s="80"/>
      <c r="BK1231" s="80"/>
      <c r="BL1231" s="80"/>
      <c r="BM1231" s="80"/>
      <c r="BN1231" s="80"/>
      <c r="BO1231" s="80"/>
      <c r="BP1231" s="80"/>
      <c r="BQ1231" s="80"/>
      <c r="BR1231" s="80"/>
      <c r="BS1231" s="80"/>
      <c r="BT1231" s="80"/>
      <c r="BU1231" s="80"/>
      <c r="BV1231" s="80"/>
      <c r="BW1231" s="80"/>
      <c r="BX1231" s="80"/>
      <c r="BY1231" s="80"/>
      <c r="BZ1231" s="80"/>
      <c r="CE1231" s="5"/>
    </row>
    <row r="1232" spans="2:83" s="6" customFormat="1" x14ac:dyDescent="0.25">
      <c r="B1232" s="77"/>
      <c r="C1232" s="78"/>
      <c r="D1232" s="80"/>
      <c r="E1232" s="80"/>
      <c r="F1232" s="80"/>
      <c r="G1232" s="80"/>
      <c r="H1232" s="80"/>
      <c r="I1232" s="80"/>
      <c r="J1232" s="80"/>
      <c r="K1232" s="5"/>
      <c r="L1232" s="5"/>
      <c r="M1232" s="80"/>
      <c r="N1232" s="5"/>
      <c r="O1232" s="80"/>
      <c r="P1232" s="5"/>
      <c r="Q1232" s="80"/>
      <c r="R1232" s="5"/>
      <c r="S1232" s="80"/>
      <c r="T1232" s="5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5"/>
      <c r="AE1232" s="80"/>
      <c r="AF1232" s="5"/>
      <c r="AG1232" s="80"/>
      <c r="AH1232" s="5"/>
      <c r="AI1232" s="80"/>
      <c r="AJ1232" s="5"/>
      <c r="AK1232" s="80"/>
      <c r="AL1232" s="5"/>
      <c r="AM1232" s="80"/>
      <c r="AN1232" s="5"/>
      <c r="AO1232" s="80"/>
      <c r="AP1232" s="80"/>
      <c r="AQ1232" s="5"/>
      <c r="AR1232" s="80"/>
      <c r="AS1232" s="5"/>
      <c r="AT1232" s="80"/>
      <c r="AU1232" s="5"/>
      <c r="AV1232" s="80"/>
      <c r="AW1232" s="5"/>
      <c r="AX1232" s="80"/>
      <c r="AY1232" s="5"/>
      <c r="AZ1232" s="80"/>
      <c r="BA1232" s="5"/>
      <c r="BB1232" s="80"/>
      <c r="BC1232" s="80"/>
      <c r="BD1232" s="80"/>
      <c r="BE1232" s="80"/>
      <c r="BF1232" s="80"/>
      <c r="BG1232" s="80"/>
      <c r="BH1232" s="80"/>
      <c r="BI1232" s="80"/>
      <c r="BJ1232" s="80"/>
      <c r="BK1232" s="80"/>
      <c r="BL1232" s="80"/>
      <c r="BM1232" s="80"/>
      <c r="BN1232" s="80"/>
      <c r="BO1232" s="80"/>
      <c r="BP1232" s="80"/>
      <c r="BQ1232" s="80"/>
      <c r="BR1232" s="80"/>
      <c r="BS1232" s="80"/>
      <c r="BT1232" s="80"/>
      <c r="BU1232" s="80"/>
      <c r="BV1232" s="80"/>
      <c r="BW1232" s="80"/>
      <c r="BX1232" s="80"/>
      <c r="BY1232" s="80"/>
      <c r="BZ1232" s="80"/>
      <c r="CE1232" s="5"/>
    </row>
    <row r="1233" spans="2:83" s="6" customFormat="1" x14ac:dyDescent="0.25">
      <c r="B1233" s="77"/>
      <c r="C1233" s="78"/>
      <c r="D1233" s="80"/>
      <c r="E1233" s="80"/>
      <c r="F1233" s="80"/>
      <c r="G1233" s="80"/>
      <c r="H1233" s="80"/>
      <c r="I1233" s="80"/>
      <c r="J1233" s="80"/>
      <c r="K1233" s="5"/>
      <c r="L1233" s="5"/>
      <c r="M1233" s="80"/>
      <c r="N1233" s="5"/>
      <c r="O1233" s="80"/>
      <c r="P1233" s="5"/>
      <c r="Q1233" s="80"/>
      <c r="R1233" s="5"/>
      <c r="S1233" s="80"/>
      <c r="T1233" s="5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5"/>
      <c r="AE1233" s="80"/>
      <c r="AF1233" s="5"/>
      <c r="AG1233" s="80"/>
      <c r="AH1233" s="5"/>
      <c r="AI1233" s="80"/>
      <c r="AJ1233" s="5"/>
      <c r="AK1233" s="80"/>
      <c r="AL1233" s="5"/>
      <c r="AM1233" s="80"/>
      <c r="AN1233" s="5"/>
      <c r="AO1233" s="80"/>
      <c r="AP1233" s="80"/>
      <c r="AQ1233" s="5"/>
      <c r="AR1233" s="80"/>
      <c r="AS1233" s="5"/>
      <c r="AT1233" s="80"/>
      <c r="AU1233" s="5"/>
      <c r="AV1233" s="80"/>
      <c r="AW1233" s="5"/>
      <c r="AX1233" s="80"/>
      <c r="AY1233" s="5"/>
      <c r="AZ1233" s="80"/>
      <c r="BA1233" s="5"/>
      <c r="BB1233" s="80"/>
      <c r="BC1233" s="80"/>
      <c r="BD1233" s="80"/>
      <c r="BE1233" s="80"/>
      <c r="BF1233" s="80"/>
      <c r="BG1233" s="80"/>
      <c r="BH1233" s="80"/>
      <c r="BI1233" s="80"/>
      <c r="BJ1233" s="80"/>
      <c r="BK1233" s="80"/>
      <c r="BL1233" s="80"/>
      <c r="BM1233" s="80"/>
      <c r="BN1233" s="80"/>
      <c r="BO1233" s="80"/>
      <c r="BP1233" s="80"/>
      <c r="BQ1233" s="80"/>
      <c r="BR1233" s="80"/>
      <c r="BS1233" s="80"/>
      <c r="BT1233" s="80"/>
      <c r="BU1233" s="80"/>
      <c r="BV1233" s="80"/>
      <c r="BW1233" s="80"/>
      <c r="BX1233" s="80"/>
      <c r="BY1233" s="80"/>
      <c r="BZ1233" s="80"/>
      <c r="CE1233" s="5"/>
    </row>
    <row r="1234" spans="2:83" s="6" customFormat="1" x14ac:dyDescent="0.25">
      <c r="B1234" s="77"/>
      <c r="C1234" s="78"/>
      <c r="D1234" s="80"/>
      <c r="E1234" s="80"/>
      <c r="F1234" s="80"/>
      <c r="G1234" s="80"/>
      <c r="H1234" s="80"/>
      <c r="I1234" s="80"/>
      <c r="J1234" s="80"/>
      <c r="K1234" s="5"/>
      <c r="L1234" s="5"/>
      <c r="M1234" s="80"/>
      <c r="N1234" s="5"/>
      <c r="O1234" s="80"/>
      <c r="P1234" s="5"/>
      <c r="Q1234" s="80"/>
      <c r="R1234" s="5"/>
      <c r="S1234" s="80"/>
      <c r="T1234" s="5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5"/>
      <c r="AE1234" s="80"/>
      <c r="AF1234" s="5"/>
      <c r="AG1234" s="80"/>
      <c r="AH1234" s="5"/>
      <c r="AI1234" s="80"/>
      <c r="AJ1234" s="5"/>
      <c r="AK1234" s="80"/>
      <c r="AL1234" s="5"/>
      <c r="AM1234" s="80"/>
      <c r="AN1234" s="5"/>
      <c r="AO1234" s="80"/>
      <c r="AP1234" s="80"/>
      <c r="AQ1234" s="5"/>
      <c r="AR1234" s="80"/>
      <c r="AS1234" s="5"/>
      <c r="AT1234" s="80"/>
      <c r="AU1234" s="5"/>
      <c r="AV1234" s="80"/>
      <c r="AW1234" s="5"/>
      <c r="AX1234" s="80"/>
      <c r="AY1234" s="5"/>
      <c r="AZ1234" s="80"/>
      <c r="BA1234" s="5"/>
      <c r="BB1234" s="80"/>
      <c r="BC1234" s="80"/>
      <c r="BD1234" s="80"/>
      <c r="BE1234" s="80"/>
      <c r="BF1234" s="80"/>
      <c r="BG1234" s="80"/>
      <c r="BH1234" s="80"/>
      <c r="BI1234" s="80"/>
      <c r="BJ1234" s="80"/>
      <c r="BK1234" s="80"/>
      <c r="BL1234" s="80"/>
      <c r="BM1234" s="80"/>
      <c r="BN1234" s="80"/>
      <c r="BO1234" s="80"/>
      <c r="BP1234" s="80"/>
      <c r="BQ1234" s="80"/>
      <c r="BR1234" s="80"/>
      <c r="BS1234" s="80"/>
      <c r="BT1234" s="80"/>
      <c r="BU1234" s="80"/>
      <c r="BV1234" s="80"/>
      <c r="BW1234" s="80"/>
      <c r="BX1234" s="80"/>
      <c r="BY1234" s="80"/>
      <c r="BZ1234" s="80"/>
      <c r="CE1234" s="5"/>
    </row>
    <row r="1235" spans="2:83" s="6" customFormat="1" x14ac:dyDescent="0.25">
      <c r="B1235" s="77"/>
      <c r="C1235" s="78"/>
      <c r="D1235" s="80"/>
      <c r="E1235" s="80"/>
      <c r="F1235" s="80"/>
      <c r="G1235" s="80"/>
      <c r="H1235" s="80"/>
      <c r="I1235" s="80"/>
      <c r="J1235" s="80"/>
      <c r="K1235" s="5"/>
      <c r="L1235" s="5"/>
      <c r="M1235" s="80"/>
      <c r="N1235" s="5"/>
      <c r="O1235" s="80"/>
      <c r="P1235" s="5"/>
      <c r="Q1235" s="80"/>
      <c r="R1235" s="5"/>
      <c r="S1235" s="80"/>
      <c r="T1235" s="5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5"/>
      <c r="AE1235" s="80"/>
      <c r="AF1235" s="5"/>
      <c r="AG1235" s="80"/>
      <c r="AH1235" s="5"/>
      <c r="AI1235" s="80"/>
      <c r="AJ1235" s="5"/>
      <c r="AK1235" s="80"/>
      <c r="AL1235" s="5"/>
      <c r="AM1235" s="80"/>
      <c r="AN1235" s="5"/>
      <c r="AO1235" s="80"/>
      <c r="AP1235" s="80"/>
      <c r="AQ1235" s="5"/>
      <c r="AR1235" s="80"/>
      <c r="AS1235" s="5"/>
      <c r="AT1235" s="80"/>
      <c r="AU1235" s="5"/>
      <c r="AV1235" s="80"/>
      <c r="AW1235" s="5"/>
      <c r="AX1235" s="80"/>
      <c r="AY1235" s="5"/>
      <c r="AZ1235" s="80"/>
      <c r="BA1235" s="5"/>
      <c r="BB1235" s="80"/>
      <c r="BC1235" s="80"/>
      <c r="BD1235" s="80"/>
      <c r="BE1235" s="80"/>
      <c r="BF1235" s="80"/>
      <c r="BG1235" s="80"/>
      <c r="BH1235" s="80"/>
      <c r="BI1235" s="80"/>
      <c r="BJ1235" s="80"/>
      <c r="BK1235" s="80"/>
      <c r="BL1235" s="80"/>
      <c r="BM1235" s="80"/>
      <c r="BN1235" s="80"/>
      <c r="BO1235" s="80"/>
      <c r="BP1235" s="80"/>
      <c r="BQ1235" s="80"/>
      <c r="BR1235" s="80"/>
      <c r="BS1235" s="80"/>
      <c r="BT1235" s="80"/>
      <c r="BU1235" s="80"/>
      <c r="BV1235" s="80"/>
      <c r="BW1235" s="80"/>
      <c r="BX1235" s="80"/>
      <c r="BY1235" s="80"/>
      <c r="BZ1235" s="80"/>
      <c r="CE1235" s="5"/>
    </row>
    <row r="1236" spans="2:83" s="6" customFormat="1" x14ac:dyDescent="0.25">
      <c r="B1236" s="77"/>
      <c r="C1236" s="78"/>
      <c r="D1236" s="80"/>
      <c r="E1236" s="80"/>
      <c r="F1236" s="80"/>
      <c r="G1236" s="80"/>
      <c r="H1236" s="80"/>
      <c r="I1236" s="80"/>
      <c r="J1236" s="80"/>
      <c r="K1236" s="5"/>
      <c r="L1236" s="5"/>
      <c r="M1236" s="80"/>
      <c r="N1236" s="5"/>
      <c r="O1236" s="80"/>
      <c r="P1236" s="5"/>
      <c r="Q1236" s="80"/>
      <c r="R1236" s="5"/>
      <c r="S1236" s="80"/>
      <c r="T1236" s="5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5"/>
      <c r="AE1236" s="80"/>
      <c r="AF1236" s="5"/>
      <c r="AG1236" s="80"/>
      <c r="AH1236" s="5"/>
      <c r="AI1236" s="80"/>
      <c r="AJ1236" s="5"/>
      <c r="AK1236" s="80"/>
      <c r="AL1236" s="5"/>
      <c r="AM1236" s="80"/>
      <c r="AN1236" s="5"/>
      <c r="AO1236" s="80"/>
      <c r="AP1236" s="80"/>
      <c r="AQ1236" s="5"/>
      <c r="AR1236" s="80"/>
      <c r="AS1236" s="5"/>
      <c r="AT1236" s="80"/>
      <c r="AU1236" s="5"/>
      <c r="AV1236" s="80"/>
      <c r="AW1236" s="5"/>
      <c r="AX1236" s="80"/>
      <c r="AY1236" s="5"/>
      <c r="AZ1236" s="80"/>
      <c r="BA1236" s="5"/>
      <c r="BB1236" s="80"/>
      <c r="BC1236" s="80"/>
      <c r="BD1236" s="80"/>
      <c r="BE1236" s="80"/>
      <c r="BF1236" s="80"/>
      <c r="BG1236" s="80"/>
      <c r="BH1236" s="80"/>
      <c r="BI1236" s="80"/>
      <c r="BJ1236" s="80"/>
      <c r="BK1236" s="80"/>
      <c r="BL1236" s="80"/>
      <c r="BM1236" s="80"/>
      <c r="BN1236" s="80"/>
      <c r="BO1236" s="80"/>
      <c r="BP1236" s="80"/>
      <c r="BQ1236" s="80"/>
      <c r="BR1236" s="80"/>
      <c r="BS1236" s="80"/>
      <c r="BT1236" s="80"/>
      <c r="BU1236" s="80"/>
      <c r="BV1236" s="80"/>
      <c r="BW1236" s="80"/>
      <c r="BX1236" s="80"/>
      <c r="BY1236" s="80"/>
      <c r="BZ1236" s="80"/>
      <c r="CE1236" s="5"/>
    </row>
    <row r="1237" spans="2:83" s="6" customFormat="1" x14ac:dyDescent="0.25">
      <c r="B1237" s="77"/>
      <c r="C1237" s="78"/>
      <c r="D1237" s="80"/>
      <c r="E1237" s="80"/>
      <c r="F1237" s="80"/>
      <c r="G1237" s="80"/>
      <c r="H1237" s="80"/>
      <c r="I1237" s="80"/>
      <c r="J1237" s="80"/>
      <c r="K1237" s="5"/>
      <c r="L1237" s="5"/>
      <c r="M1237" s="80"/>
      <c r="N1237" s="5"/>
      <c r="O1237" s="80"/>
      <c r="P1237" s="5"/>
      <c r="Q1237" s="80"/>
      <c r="R1237" s="5"/>
      <c r="S1237" s="80"/>
      <c r="T1237" s="5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5"/>
      <c r="AE1237" s="80"/>
      <c r="AF1237" s="5"/>
      <c r="AG1237" s="80"/>
      <c r="AH1237" s="5"/>
      <c r="AI1237" s="80"/>
      <c r="AJ1237" s="5"/>
      <c r="AK1237" s="80"/>
      <c r="AL1237" s="5"/>
      <c r="AM1237" s="80"/>
      <c r="AN1237" s="5"/>
      <c r="AO1237" s="80"/>
      <c r="AP1237" s="80"/>
      <c r="AQ1237" s="5"/>
      <c r="AR1237" s="80"/>
      <c r="AS1237" s="5"/>
      <c r="AT1237" s="80"/>
      <c r="AU1237" s="5"/>
      <c r="AV1237" s="80"/>
      <c r="AW1237" s="5"/>
      <c r="AX1237" s="80"/>
      <c r="AY1237" s="5"/>
      <c r="AZ1237" s="80"/>
      <c r="BA1237" s="5"/>
      <c r="BB1237" s="80"/>
      <c r="BC1237" s="80"/>
      <c r="BD1237" s="80"/>
      <c r="BE1237" s="80"/>
      <c r="BF1237" s="80"/>
      <c r="BG1237" s="80"/>
      <c r="BH1237" s="80"/>
      <c r="BI1237" s="80"/>
      <c r="BJ1237" s="80"/>
      <c r="BK1237" s="80"/>
      <c r="BL1237" s="80"/>
      <c r="BM1237" s="80"/>
      <c r="BN1237" s="80"/>
      <c r="BO1237" s="80"/>
      <c r="BP1237" s="80"/>
      <c r="BQ1237" s="80"/>
      <c r="BR1237" s="80"/>
      <c r="BS1237" s="80"/>
      <c r="BT1237" s="80"/>
      <c r="BU1237" s="80"/>
      <c r="BV1237" s="80"/>
      <c r="BW1237" s="80"/>
      <c r="BX1237" s="80"/>
      <c r="BY1237" s="80"/>
      <c r="BZ1237" s="80"/>
      <c r="CE1237" s="5"/>
    </row>
    <row r="1238" spans="2:83" s="6" customFormat="1" x14ac:dyDescent="0.25">
      <c r="B1238" s="77"/>
      <c r="C1238" s="78"/>
      <c r="D1238" s="80"/>
      <c r="E1238" s="80"/>
      <c r="F1238" s="80"/>
      <c r="G1238" s="80"/>
      <c r="H1238" s="80"/>
      <c r="I1238" s="80"/>
      <c r="J1238" s="80"/>
      <c r="K1238" s="5"/>
      <c r="L1238" s="5"/>
      <c r="M1238" s="80"/>
      <c r="N1238" s="5"/>
      <c r="O1238" s="80"/>
      <c r="P1238" s="5"/>
      <c r="Q1238" s="80"/>
      <c r="R1238" s="5"/>
      <c r="S1238" s="80"/>
      <c r="T1238" s="5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5"/>
      <c r="AE1238" s="80"/>
      <c r="AF1238" s="5"/>
      <c r="AG1238" s="80"/>
      <c r="AH1238" s="5"/>
      <c r="AI1238" s="80"/>
      <c r="AJ1238" s="5"/>
      <c r="AK1238" s="80"/>
      <c r="AL1238" s="5"/>
      <c r="AM1238" s="80"/>
      <c r="AN1238" s="5"/>
      <c r="AO1238" s="80"/>
      <c r="AP1238" s="80"/>
      <c r="AQ1238" s="5"/>
      <c r="AR1238" s="80"/>
      <c r="AS1238" s="5"/>
      <c r="AT1238" s="80"/>
      <c r="AU1238" s="5"/>
      <c r="AV1238" s="80"/>
      <c r="AW1238" s="5"/>
      <c r="AX1238" s="80"/>
      <c r="AY1238" s="5"/>
      <c r="AZ1238" s="80"/>
      <c r="BA1238" s="5"/>
      <c r="BB1238" s="80"/>
      <c r="BC1238" s="80"/>
      <c r="BD1238" s="80"/>
      <c r="BE1238" s="80"/>
      <c r="BF1238" s="80"/>
      <c r="BG1238" s="80"/>
      <c r="BH1238" s="80"/>
      <c r="BI1238" s="80"/>
      <c r="BJ1238" s="80"/>
      <c r="BK1238" s="80"/>
      <c r="BL1238" s="80"/>
      <c r="BM1238" s="80"/>
      <c r="BN1238" s="80"/>
      <c r="BO1238" s="80"/>
      <c r="BP1238" s="80"/>
      <c r="BQ1238" s="80"/>
      <c r="BR1238" s="80"/>
      <c r="BS1238" s="80"/>
      <c r="BT1238" s="80"/>
      <c r="BU1238" s="80"/>
      <c r="BV1238" s="80"/>
      <c r="BW1238" s="80"/>
      <c r="BX1238" s="80"/>
      <c r="BY1238" s="80"/>
      <c r="BZ1238" s="80"/>
      <c r="CE1238" s="5"/>
    </row>
    <row r="1239" spans="2:83" s="6" customFormat="1" x14ac:dyDescent="0.25">
      <c r="B1239" s="77"/>
      <c r="C1239" s="78"/>
      <c r="D1239" s="80"/>
      <c r="E1239" s="80"/>
      <c r="F1239" s="80"/>
      <c r="G1239" s="80"/>
      <c r="H1239" s="80"/>
      <c r="I1239" s="80"/>
      <c r="J1239" s="80"/>
      <c r="K1239" s="5"/>
      <c r="L1239" s="5"/>
      <c r="M1239" s="80"/>
      <c r="N1239" s="5"/>
      <c r="O1239" s="80"/>
      <c r="P1239" s="5"/>
      <c r="Q1239" s="80"/>
      <c r="R1239" s="5"/>
      <c r="S1239" s="80"/>
      <c r="T1239" s="5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5"/>
      <c r="AE1239" s="80"/>
      <c r="AF1239" s="5"/>
      <c r="AG1239" s="80"/>
      <c r="AH1239" s="5"/>
      <c r="AI1239" s="80"/>
      <c r="AJ1239" s="5"/>
      <c r="AK1239" s="80"/>
      <c r="AL1239" s="5"/>
      <c r="AM1239" s="80"/>
      <c r="AN1239" s="5"/>
      <c r="AO1239" s="80"/>
      <c r="AP1239" s="80"/>
      <c r="AQ1239" s="5"/>
      <c r="AR1239" s="80"/>
      <c r="AS1239" s="5"/>
      <c r="AT1239" s="80"/>
      <c r="AU1239" s="5"/>
      <c r="AV1239" s="80"/>
      <c r="AW1239" s="5"/>
      <c r="AX1239" s="80"/>
      <c r="AY1239" s="5"/>
      <c r="AZ1239" s="80"/>
      <c r="BA1239" s="5"/>
      <c r="BB1239" s="80"/>
      <c r="BC1239" s="80"/>
      <c r="BD1239" s="80"/>
      <c r="BE1239" s="80"/>
      <c r="BF1239" s="80"/>
      <c r="BG1239" s="80"/>
      <c r="BH1239" s="80"/>
      <c r="BI1239" s="80"/>
      <c r="BJ1239" s="80"/>
      <c r="BK1239" s="80"/>
      <c r="BL1239" s="80"/>
      <c r="BM1239" s="80"/>
      <c r="BN1239" s="80"/>
      <c r="BO1239" s="80"/>
      <c r="BP1239" s="80"/>
      <c r="BQ1239" s="80"/>
      <c r="BR1239" s="80"/>
      <c r="BS1239" s="80"/>
      <c r="BT1239" s="80"/>
      <c r="BU1239" s="80"/>
      <c r="BV1239" s="80"/>
      <c r="BW1239" s="80"/>
      <c r="BX1239" s="80"/>
      <c r="BY1239" s="80"/>
      <c r="BZ1239" s="80"/>
      <c r="CE1239" s="5"/>
    </row>
    <row r="1240" spans="2:83" s="6" customFormat="1" x14ac:dyDescent="0.25">
      <c r="B1240" s="77"/>
      <c r="C1240" s="78"/>
      <c r="D1240" s="80"/>
      <c r="E1240" s="80"/>
      <c r="F1240" s="80"/>
      <c r="G1240" s="80"/>
      <c r="H1240" s="80"/>
      <c r="I1240" s="80"/>
      <c r="J1240" s="80"/>
      <c r="K1240" s="5"/>
      <c r="L1240" s="5"/>
      <c r="M1240" s="80"/>
      <c r="N1240" s="5"/>
      <c r="O1240" s="80"/>
      <c r="P1240" s="5"/>
      <c r="Q1240" s="80"/>
      <c r="R1240" s="5"/>
      <c r="S1240" s="80"/>
      <c r="T1240" s="5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5"/>
      <c r="AE1240" s="80"/>
      <c r="AF1240" s="5"/>
      <c r="AG1240" s="80"/>
      <c r="AH1240" s="5"/>
      <c r="AI1240" s="80"/>
      <c r="AJ1240" s="5"/>
      <c r="AK1240" s="80"/>
      <c r="AL1240" s="5"/>
      <c r="AM1240" s="80"/>
      <c r="AN1240" s="5"/>
      <c r="AO1240" s="80"/>
      <c r="AP1240" s="80"/>
      <c r="AQ1240" s="5"/>
      <c r="AR1240" s="80"/>
      <c r="AS1240" s="5"/>
      <c r="AT1240" s="80"/>
      <c r="AU1240" s="5"/>
      <c r="AV1240" s="80"/>
      <c r="AW1240" s="5"/>
      <c r="AX1240" s="80"/>
      <c r="AY1240" s="5"/>
      <c r="AZ1240" s="80"/>
      <c r="BA1240" s="5"/>
      <c r="BB1240" s="80"/>
      <c r="BC1240" s="80"/>
      <c r="BD1240" s="80"/>
      <c r="BE1240" s="80"/>
      <c r="BF1240" s="80"/>
      <c r="BG1240" s="80"/>
      <c r="BH1240" s="80"/>
      <c r="BI1240" s="80"/>
      <c r="BJ1240" s="80"/>
      <c r="BK1240" s="80"/>
      <c r="BL1240" s="80"/>
      <c r="BM1240" s="80"/>
      <c r="BN1240" s="80"/>
      <c r="BO1240" s="80"/>
      <c r="BP1240" s="80"/>
      <c r="BQ1240" s="80"/>
      <c r="BR1240" s="80"/>
      <c r="BS1240" s="80"/>
      <c r="BT1240" s="80"/>
      <c r="BU1240" s="80"/>
      <c r="BV1240" s="80"/>
      <c r="BW1240" s="80"/>
      <c r="BX1240" s="80"/>
      <c r="BY1240" s="80"/>
      <c r="BZ1240" s="80"/>
      <c r="CE1240" s="5"/>
    </row>
    <row r="1241" spans="2:83" s="6" customFormat="1" x14ac:dyDescent="0.25">
      <c r="B1241" s="77"/>
      <c r="C1241" s="78"/>
      <c r="D1241" s="80"/>
      <c r="E1241" s="80"/>
      <c r="F1241" s="80"/>
      <c r="G1241" s="80"/>
      <c r="H1241" s="80"/>
      <c r="I1241" s="80"/>
      <c r="J1241" s="80"/>
      <c r="K1241" s="5"/>
      <c r="L1241" s="5"/>
      <c r="M1241" s="80"/>
      <c r="N1241" s="5"/>
      <c r="O1241" s="80"/>
      <c r="P1241" s="5"/>
      <c r="Q1241" s="80"/>
      <c r="R1241" s="5"/>
      <c r="S1241" s="80"/>
      <c r="T1241" s="5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5"/>
      <c r="AE1241" s="80"/>
      <c r="AF1241" s="5"/>
      <c r="AG1241" s="80"/>
      <c r="AH1241" s="5"/>
      <c r="AI1241" s="80"/>
      <c r="AJ1241" s="5"/>
      <c r="AK1241" s="80"/>
      <c r="AL1241" s="5"/>
      <c r="AM1241" s="80"/>
      <c r="AN1241" s="5"/>
      <c r="AO1241" s="80"/>
      <c r="AP1241" s="80"/>
      <c r="AQ1241" s="5"/>
      <c r="AR1241" s="80"/>
      <c r="AS1241" s="5"/>
      <c r="AT1241" s="80"/>
      <c r="AU1241" s="5"/>
      <c r="AV1241" s="80"/>
      <c r="AW1241" s="5"/>
      <c r="AX1241" s="80"/>
      <c r="AY1241" s="5"/>
      <c r="AZ1241" s="80"/>
      <c r="BA1241" s="5"/>
      <c r="BB1241" s="80"/>
      <c r="BC1241" s="80"/>
      <c r="BD1241" s="80"/>
      <c r="BE1241" s="80"/>
      <c r="BF1241" s="80"/>
      <c r="BG1241" s="80"/>
      <c r="BH1241" s="80"/>
      <c r="BI1241" s="80"/>
      <c r="BJ1241" s="80"/>
      <c r="BK1241" s="80"/>
      <c r="BL1241" s="80"/>
      <c r="BM1241" s="80"/>
      <c r="BN1241" s="80"/>
      <c r="BO1241" s="80"/>
      <c r="BP1241" s="80"/>
      <c r="BQ1241" s="80"/>
      <c r="BR1241" s="80"/>
      <c r="BS1241" s="80"/>
      <c r="BT1241" s="80"/>
      <c r="BU1241" s="80"/>
      <c r="BV1241" s="80"/>
      <c r="BW1241" s="80"/>
      <c r="BX1241" s="80"/>
      <c r="BY1241" s="80"/>
      <c r="BZ1241" s="80"/>
      <c r="CE1241" s="5"/>
    </row>
    <row r="1242" spans="2:83" s="6" customFormat="1" x14ac:dyDescent="0.25">
      <c r="B1242" s="77"/>
      <c r="C1242" s="78"/>
      <c r="D1242" s="80"/>
      <c r="E1242" s="80"/>
      <c r="F1242" s="80"/>
      <c r="G1242" s="80"/>
      <c r="H1242" s="80"/>
      <c r="I1242" s="80"/>
      <c r="J1242" s="80"/>
      <c r="K1242" s="5"/>
      <c r="L1242" s="5"/>
      <c r="M1242" s="80"/>
      <c r="N1242" s="5"/>
      <c r="O1242" s="80"/>
      <c r="P1242" s="5"/>
      <c r="Q1242" s="80"/>
      <c r="R1242" s="5"/>
      <c r="S1242" s="80"/>
      <c r="T1242" s="5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5"/>
      <c r="AE1242" s="80"/>
      <c r="AF1242" s="5"/>
      <c r="AG1242" s="80"/>
      <c r="AH1242" s="5"/>
      <c r="AI1242" s="80"/>
      <c r="AJ1242" s="5"/>
      <c r="AK1242" s="80"/>
      <c r="AL1242" s="5"/>
      <c r="AM1242" s="80"/>
      <c r="AN1242" s="5"/>
      <c r="AO1242" s="80"/>
      <c r="AP1242" s="80"/>
      <c r="AQ1242" s="5"/>
      <c r="AR1242" s="80"/>
      <c r="AS1242" s="5"/>
      <c r="AT1242" s="80"/>
      <c r="AU1242" s="5"/>
      <c r="AV1242" s="80"/>
      <c r="AW1242" s="5"/>
      <c r="AX1242" s="80"/>
      <c r="AY1242" s="5"/>
      <c r="AZ1242" s="80"/>
      <c r="BA1242" s="5"/>
      <c r="BB1242" s="80"/>
      <c r="BC1242" s="80"/>
      <c r="BD1242" s="80"/>
      <c r="BE1242" s="80"/>
      <c r="BF1242" s="80"/>
      <c r="BG1242" s="80"/>
      <c r="BH1242" s="80"/>
      <c r="BI1242" s="80"/>
      <c r="BJ1242" s="80"/>
      <c r="BK1242" s="80"/>
      <c r="BL1242" s="80"/>
      <c r="BM1242" s="80"/>
      <c r="BN1242" s="80"/>
      <c r="BO1242" s="80"/>
      <c r="BP1242" s="80"/>
      <c r="BQ1242" s="80"/>
      <c r="BR1242" s="80"/>
      <c r="BS1242" s="80"/>
      <c r="BT1242" s="80"/>
      <c r="BU1242" s="80"/>
      <c r="BV1242" s="80"/>
      <c r="BW1242" s="80"/>
      <c r="BX1242" s="80"/>
      <c r="BY1242" s="80"/>
      <c r="BZ1242" s="80"/>
      <c r="CE1242" s="5"/>
    </row>
    <row r="1243" spans="2:83" s="6" customFormat="1" x14ac:dyDescent="0.25">
      <c r="B1243" s="77"/>
      <c r="C1243" s="78"/>
      <c r="D1243" s="80"/>
      <c r="E1243" s="80"/>
      <c r="F1243" s="80"/>
      <c r="G1243" s="80"/>
      <c r="H1243" s="80"/>
      <c r="I1243" s="80"/>
      <c r="J1243" s="80"/>
      <c r="K1243" s="5"/>
      <c r="L1243" s="5"/>
      <c r="M1243" s="80"/>
      <c r="N1243" s="5"/>
      <c r="O1243" s="80"/>
      <c r="P1243" s="5"/>
      <c r="Q1243" s="80"/>
      <c r="R1243" s="5"/>
      <c r="S1243" s="80"/>
      <c r="T1243" s="5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5"/>
      <c r="AE1243" s="80"/>
      <c r="AF1243" s="5"/>
      <c r="AG1243" s="80"/>
      <c r="AH1243" s="5"/>
      <c r="AI1243" s="80"/>
      <c r="AJ1243" s="5"/>
      <c r="AK1243" s="80"/>
      <c r="AL1243" s="5"/>
      <c r="AM1243" s="80"/>
      <c r="AN1243" s="5"/>
      <c r="AO1243" s="80"/>
      <c r="AP1243" s="80"/>
      <c r="AQ1243" s="5"/>
      <c r="AR1243" s="80"/>
      <c r="AS1243" s="5"/>
      <c r="AT1243" s="80"/>
      <c r="AU1243" s="5"/>
      <c r="AV1243" s="80"/>
      <c r="AW1243" s="5"/>
      <c r="AX1243" s="80"/>
      <c r="AY1243" s="5"/>
      <c r="AZ1243" s="80"/>
      <c r="BA1243" s="5"/>
      <c r="BB1243" s="80"/>
      <c r="BC1243" s="80"/>
      <c r="BD1243" s="80"/>
      <c r="BE1243" s="80"/>
      <c r="BF1243" s="80"/>
      <c r="BG1243" s="80"/>
      <c r="BH1243" s="80"/>
      <c r="BI1243" s="80"/>
      <c r="BJ1243" s="80"/>
      <c r="BK1243" s="80"/>
      <c r="BL1243" s="80"/>
      <c r="BM1243" s="80"/>
      <c r="BN1243" s="80"/>
      <c r="BO1243" s="80"/>
      <c r="BP1243" s="80"/>
      <c r="BQ1243" s="80"/>
      <c r="BR1243" s="80"/>
      <c r="BS1243" s="80"/>
      <c r="BT1243" s="80"/>
      <c r="BU1243" s="80"/>
      <c r="BV1243" s="80"/>
      <c r="BW1243" s="80"/>
      <c r="BX1243" s="80"/>
      <c r="BY1243" s="80"/>
      <c r="BZ1243" s="80"/>
      <c r="CE1243" s="5"/>
    </row>
    <row r="1244" spans="2:83" s="6" customFormat="1" x14ac:dyDescent="0.25">
      <c r="B1244" s="77"/>
      <c r="C1244" s="78"/>
      <c r="D1244" s="80"/>
      <c r="E1244" s="80"/>
      <c r="F1244" s="80"/>
      <c r="G1244" s="80"/>
      <c r="H1244" s="80"/>
      <c r="I1244" s="80"/>
      <c r="J1244" s="80"/>
      <c r="K1244" s="5"/>
      <c r="L1244" s="5"/>
      <c r="M1244" s="80"/>
      <c r="N1244" s="5"/>
      <c r="O1244" s="80"/>
      <c r="P1244" s="5"/>
      <c r="Q1244" s="80"/>
      <c r="R1244" s="5"/>
      <c r="S1244" s="80"/>
      <c r="T1244" s="5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5"/>
      <c r="AE1244" s="80"/>
      <c r="AF1244" s="5"/>
      <c r="AG1244" s="80"/>
      <c r="AH1244" s="5"/>
      <c r="AI1244" s="80"/>
      <c r="AJ1244" s="5"/>
      <c r="AK1244" s="80"/>
      <c r="AL1244" s="5"/>
      <c r="AM1244" s="80"/>
      <c r="AN1244" s="5"/>
      <c r="AO1244" s="80"/>
      <c r="AP1244" s="80"/>
      <c r="AQ1244" s="5"/>
      <c r="AR1244" s="80"/>
      <c r="AS1244" s="5"/>
      <c r="AT1244" s="80"/>
      <c r="AU1244" s="5"/>
      <c r="AV1244" s="80"/>
      <c r="AW1244" s="5"/>
      <c r="AX1244" s="80"/>
      <c r="AY1244" s="5"/>
      <c r="AZ1244" s="80"/>
      <c r="BA1244" s="5"/>
      <c r="BB1244" s="80"/>
      <c r="BC1244" s="80"/>
      <c r="BD1244" s="80"/>
      <c r="BE1244" s="80"/>
      <c r="BF1244" s="80"/>
      <c r="BG1244" s="80"/>
      <c r="BH1244" s="80"/>
      <c r="BI1244" s="80"/>
      <c r="BJ1244" s="80"/>
      <c r="BK1244" s="80"/>
      <c r="BL1244" s="80"/>
      <c r="BM1244" s="80"/>
      <c r="BN1244" s="80"/>
      <c r="BO1244" s="80"/>
      <c r="BP1244" s="80"/>
      <c r="BQ1244" s="80"/>
      <c r="BR1244" s="80"/>
      <c r="BS1244" s="80"/>
      <c r="BT1244" s="80"/>
      <c r="BU1244" s="80"/>
      <c r="BV1244" s="80"/>
      <c r="BW1244" s="80"/>
      <c r="BX1244" s="80"/>
      <c r="BY1244" s="80"/>
      <c r="BZ1244" s="80"/>
      <c r="CE1244" s="5"/>
    </row>
    <row r="1245" spans="2:83" s="6" customFormat="1" x14ac:dyDescent="0.25">
      <c r="B1245" s="77"/>
      <c r="C1245" s="78"/>
      <c r="D1245" s="80"/>
      <c r="E1245" s="80"/>
      <c r="F1245" s="80"/>
      <c r="G1245" s="80"/>
      <c r="H1245" s="80"/>
      <c r="I1245" s="80"/>
      <c r="J1245" s="80"/>
      <c r="K1245" s="5"/>
      <c r="L1245" s="5"/>
      <c r="M1245" s="80"/>
      <c r="N1245" s="5"/>
      <c r="O1245" s="80"/>
      <c r="P1245" s="5"/>
      <c r="Q1245" s="80"/>
      <c r="R1245" s="5"/>
      <c r="S1245" s="80"/>
      <c r="T1245" s="5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5"/>
      <c r="AE1245" s="80"/>
      <c r="AF1245" s="5"/>
      <c r="AG1245" s="80"/>
      <c r="AH1245" s="5"/>
      <c r="AI1245" s="80"/>
      <c r="AJ1245" s="5"/>
      <c r="AK1245" s="80"/>
      <c r="AL1245" s="5"/>
      <c r="AM1245" s="80"/>
      <c r="AN1245" s="5"/>
      <c r="AO1245" s="80"/>
      <c r="AP1245" s="80"/>
      <c r="AQ1245" s="5"/>
      <c r="AR1245" s="80"/>
      <c r="AS1245" s="5"/>
      <c r="AT1245" s="80"/>
      <c r="AU1245" s="5"/>
      <c r="AV1245" s="80"/>
      <c r="AW1245" s="5"/>
      <c r="AX1245" s="80"/>
      <c r="AY1245" s="5"/>
      <c r="AZ1245" s="80"/>
      <c r="BA1245" s="5"/>
      <c r="BB1245" s="80"/>
      <c r="BC1245" s="80"/>
      <c r="BD1245" s="80"/>
      <c r="BE1245" s="80"/>
      <c r="BF1245" s="80"/>
      <c r="BG1245" s="80"/>
      <c r="BH1245" s="80"/>
      <c r="BI1245" s="80"/>
      <c r="BJ1245" s="80"/>
      <c r="BK1245" s="80"/>
      <c r="BL1245" s="80"/>
      <c r="BM1245" s="80"/>
      <c r="BN1245" s="80"/>
      <c r="BO1245" s="80"/>
      <c r="BP1245" s="80"/>
      <c r="BQ1245" s="80"/>
      <c r="BR1245" s="80"/>
      <c r="BS1245" s="80"/>
      <c r="BT1245" s="80"/>
      <c r="BU1245" s="80"/>
      <c r="BV1245" s="80"/>
      <c r="BW1245" s="80"/>
      <c r="BX1245" s="80"/>
      <c r="BY1245" s="80"/>
      <c r="BZ1245" s="80"/>
      <c r="CE1245" s="5"/>
    </row>
    <row r="1246" spans="2:83" s="6" customFormat="1" x14ac:dyDescent="0.25">
      <c r="B1246" s="77"/>
      <c r="C1246" s="78"/>
      <c r="D1246" s="80"/>
      <c r="E1246" s="80"/>
      <c r="F1246" s="80"/>
      <c r="G1246" s="80"/>
      <c r="H1246" s="80"/>
      <c r="I1246" s="80"/>
      <c r="J1246" s="80"/>
      <c r="K1246" s="5"/>
      <c r="L1246" s="5"/>
      <c r="M1246" s="80"/>
      <c r="N1246" s="5"/>
      <c r="O1246" s="80"/>
      <c r="P1246" s="5"/>
      <c r="Q1246" s="80"/>
      <c r="R1246" s="5"/>
      <c r="S1246" s="80"/>
      <c r="T1246" s="5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5"/>
      <c r="AE1246" s="80"/>
      <c r="AF1246" s="5"/>
      <c r="AG1246" s="80"/>
      <c r="AH1246" s="5"/>
      <c r="AI1246" s="80"/>
      <c r="AJ1246" s="5"/>
      <c r="AK1246" s="80"/>
      <c r="AL1246" s="5"/>
      <c r="AM1246" s="80"/>
      <c r="AN1246" s="5"/>
      <c r="AO1246" s="80"/>
      <c r="AP1246" s="80"/>
      <c r="AQ1246" s="5"/>
      <c r="AR1246" s="80"/>
      <c r="AS1246" s="5"/>
      <c r="AT1246" s="80"/>
      <c r="AU1246" s="5"/>
      <c r="AV1246" s="80"/>
      <c r="AW1246" s="5"/>
      <c r="AX1246" s="80"/>
      <c r="AY1246" s="5"/>
      <c r="AZ1246" s="80"/>
      <c r="BA1246" s="5"/>
      <c r="BB1246" s="80"/>
      <c r="BC1246" s="80"/>
      <c r="BD1246" s="80"/>
      <c r="BE1246" s="80"/>
      <c r="BF1246" s="80"/>
      <c r="BG1246" s="80"/>
      <c r="BH1246" s="80"/>
      <c r="BI1246" s="80"/>
      <c r="BJ1246" s="80"/>
      <c r="BK1246" s="80"/>
      <c r="BL1246" s="80"/>
      <c r="BM1246" s="80"/>
      <c r="BN1246" s="80"/>
      <c r="BO1246" s="80"/>
      <c r="BP1246" s="80"/>
      <c r="BQ1246" s="80"/>
      <c r="BR1246" s="80"/>
      <c r="BS1246" s="80"/>
      <c r="BT1246" s="80"/>
      <c r="BU1246" s="80"/>
      <c r="BV1246" s="80"/>
      <c r="BW1246" s="80"/>
      <c r="BX1246" s="80"/>
      <c r="BY1246" s="80"/>
      <c r="BZ1246" s="80"/>
      <c r="CE1246" s="5"/>
    </row>
    <row r="1247" spans="2:83" s="6" customFormat="1" x14ac:dyDescent="0.25">
      <c r="B1247" s="77"/>
      <c r="C1247" s="78"/>
      <c r="D1247" s="80"/>
      <c r="E1247" s="80"/>
      <c r="F1247" s="80"/>
      <c r="G1247" s="80"/>
      <c r="H1247" s="80"/>
      <c r="I1247" s="80"/>
      <c r="J1247" s="80"/>
      <c r="K1247" s="5"/>
      <c r="L1247" s="5"/>
      <c r="M1247" s="80"/>
      <c r="N1247" s="5"/>
      <c r="O1247" s="80"/>
      <c r="P1247" s="5"/>
      <c r="Q1247" s="80"/>
      <c r="R1247" s="5"/>
      <c r="S1247" s="80"/>
      <c r="T1247" s="5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5"/>
      <c r="AE1247" s="80"/>
      <c r="AF1247" s="5"/>
      <c r="AG1247" s="80"/>
      <c r="AH1247" s="5"/>
      <c r="AI1247" s="80"/>
      <c r="AJ1247" s="5"/>
      <c r="AK1247" s="80"/>
      <c r="AL1247" s="5"/>
      <c r="AM1247" s="80"/>
      <c r="AN1247" s="5"/>
      <c r="AO1247" s="80"/>
      <c r="AP1247" s="80"/>
      <c r="AQ1247" s="5"/>
      <c r="AR1247" s="80"/>
      <c r="AS1247" s="5"/>
      <c r="AT1247" s="80"/>
      <c r="AU1247" s="5"/>
      <c r="AV1247" s="80"/>
      <c r="AW1247" s="5"/>
      <c r="AX1247" s="80"/>
      <c r="AY1247" s="5"/>
      <c r="AZ1247" s="80"/>
      <c r="BA1247" s="5"/>
      <c r="BB1247" s="80"/>
      <c r="BC1247" s="80"/>
      <c r="BD1247" s="80"/>
      <c r="BE1247" s="80"/>
      <c r="BF1247" s="80"/>
      <c r="BG1247" s="80"/>
      <c r="BH1247" s="80"/>
      <c r="BI1247" s="80"/>
      <c r="BJ1247" s="80"/>
      <c r="BK1247" s="80"/>
      <c r="BL1247" s="80"/>
      <c r="BM1247" s="80"/>
      <c r="BN1247" s="80"/>
      <c r="BO1247" s="80"/>
      <c r="BP1247" s="80"/>
      <c r="BQ1247" s="80"/>
      <c r="BR1247" s="80"/>
      <c r="BS1247" s="80"/>
      <c r="BT1247" s="80"/>
      <c r="BU1247" s="80"/>
      <c r="BV1247" s="80"/>
      <c r="BW1247" s="80"/>
      <c r="BX1247" s="80"/>
      <c r="BY1247" s="80"/>
      <c r="BZ1247" s="80"/>
      <c r="CE1247" s="5"/>
    </row>
    <row r="1248" spans="2:83" s="6" customFormat="1" x14ac:dyDescent="0.25">
      <c r="B1248" s="77"/>
      <c r="C1248" s="78"/>
      <c r="D1248" s="80"/>
      <c r="E1248" s="80"/>
      <c r="F1248" s="80"/>
      <c r="G1248" s="80"/>
      <c r="H1248" s="80"/>
      <c r="I1248" s="80"/>
      <c r="J1248" s="80"/>
      <c r="K1248" s="5"/>
      <c r="L1248" s="5"/>
      <c r="M1248" s="80"/>
      <c r="N1248" s="5"/>
      <c r="O1248" s="80"/>
      <c r="P1248" s="5"/>
      <c r="Q1248" s="80"/>
      <c r="R1248" s="5"/>
      <c r="S1248" s="80"/>
      <c r="T1248" s="5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5"/>
      <c r="AE1248" s="80"/>
      <c r="AF1248" s="5"/>
      <c r="AG1248" s="80"/>
      <c r="AH1248" s="5"/>
      <c r="AI1248" s="80"/>
      <c r="AJ1248" s="5"/>
      <c r="AK1248" s="80"/>
      <c r="AL1248" s="5"/>
      <c r="AM1248" s="80"/>
      <c r="AN1248" s="5"/>
      <c r="AO1248" s="80"/>
      <c r="AP1248" s="80"/>
      <c r="AQ1248" s="5"/>
      <c r="AR1248" s="80"/>
      <c r="AS1248" s="5"/>
      <c r="AT1248" s="80"/>
      <c r="AU1248" s="5"/>
      <c r="AV1248" s="80"/>
      <c r="AW1248" s="5"/>
      <c r="AX1248" s="80"/>
      <c r="AY1248" s="5"/>
      <c r="AZ1248" s="80"/>
      <c r="BA1248" s="5"/>
      <c r="BB1248" s="80"/>
      <c r="BC1248" s="80"/>
      <c r="BD1248" s="80"/>
      <c r="BE1248" s="80"/>
      <c r="BF1248" s="80"/>
      <c r="BG1248" s="80"/>
      <c r="BH1248" s="80"/>
      <c r="BI1248" s="80"/>
      <c r="BJ1248" s="80"/>
      <c r="BK1248" s="80"/>
      <c r="BL1248" s="80"/>
      <c r="BM1248" s="80"/>
      <c r="BN1248" s="80"/>
      <c r="BO1248" s="80"/>
      <c r="BP1248" s="80"/>
      <c r="BQ1248" s="80"/>
      <c r="BR1248" s="80"/>
      <c r="BS1248" s="80"/>
      <c r="BT1248" s="80"/>
      <c r="BU1248" s="80"/>
      <c r="BV1248" s="80"/>
      <c r="BW1248" s="80"/>
      <c r="BX1248" s="80"/>
      <c r="BY1248" s="80"/>
      <c r="BZ1248" s="80"/>
      <c r="CE1248" s="5"/>
    </row>
    <row r="1249" spans="2:83" s="6" customFormat="1" x14ac:dyDescent="0.25">
      <c r="B1249" s="77"/>
      <c r="C1249" s="78"/>
      <c r="D1249" s="80"/>
      <c r="E1249" s="80"/>
      <c r="F1249" s="80"/>
      <c r="G1249" s="80"/>
      <c r="H1249" s="80"/>
      <c r="I1249" s="80"/>
      <c r="J1249" s="80"/>
      <c r="K1249" s="5"/>
      <c r="L1249" s="5"/>
      <c r="M1249" s="80"/>
      <c r="N1249" s="5"/>
      <c r="O1249" s="80"/>
      <c r="P1249" s="5"/>
      <c r="Q1249" s="80"/>
      <c r="R1249" s="5"/>
      <c r="S1249" s="80"/>
      <c r="T1249" s="5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5"/>
      <c r="AE1249" s="80"/>
      <c r="AF1249" s="5"/>
      <c r="AG1249" s="80"/>
      <c r="AH1249" s="5"/>
      <c r="AI1249" s="80"/>
      <c r="AJ1249" s="5"/>
      <c r="AK1249" s="80"/>
      <c r="AL1249" s="5"/>
      <c r="AM1249" s="80"/>
      <c r="AN1249" s="5"/>
      <c r="AO1249" s="80"/>
      <c r="AP1249" s="80"/>
      <c r="AQ1249" s="5"/>
      <c r="AR1249" s="80"/>
      <c r="AS1249" s="5"/>
      <c r="AT1249" s="80"/>
      <c r="AU1249" s="5"/>
      <c r="AV1249" s="80"/>
      <c r="AW1249" s="5"/>
      <c r="AX1249" s="80"/>
      <c r="AY1249" s="5"/>
      <c r="AZ1249" s="80"/>
      <c r="BA1249" s="5"/>
      <c r="BB1249" s="80"/>
      <c r="BC1249" s="80"/>
      <c r="BD1249" s="80"/>
      <c r="BE1249" s="80"/>
      <c r="BF1249" s="80"/>
      <c r="BG1249" s="80"/>
      <c r="BH1249" s="80"/>
      <c r="BI1249" s="80"/>
      <c r="BJ1249" s="80"/>
      <c r="BK1249" s="80"/>
      <c r="BL1249" s="80"/>
      <c r="BM1249" s="80"/>
      <c r="BN1249" s="80"/>
      <c r="BO1249" s="80"/>
      <c r="BP1249" s="80"/>
      <c r="BQ1249" s="80"/>
      <c r="BR1249" s="80"/>
      <c r="BS1249" s="80"/>
      <c r="BT1249" s="80"/>
      <c r="BU1249" s="80"/>
      <c r="BV1249" s="80"/>
      <c r="BW1249" s="80"/>
      <c r="BX1249" s="80"/>
      <c r="BY1249" s="80"/>
      <c r="BZ1249" s="80"/>
      <c r="CE1249" s="5"/>
    </row>
    <row r="1250" spans="2:83" s="6" customFormat="1" x14ac:dyDescent="0.25">
      <c r="B1250" s="77"/>
      <c r="C1250" s="78"/>
      <c r="D1250" s="80"/>
      <c r="E1250" s="80"/>
      <c r="F1250" s="80"/>
      <c r="G1250" s="80"/>
      <c r="H1250" s="80"/>
      <c r="I1250" s="80"/>
      <c r="J1250" s="80"/>
      <c r="K1250" s="5"/>
      <c r="L1250" s="5"/>
      <c r="M1250" s="80"/>
      <c r="N1250" s="5"/>
      <c r="O1250" s="80"/>
      <c r="P1250" s="5"/>
      <c r="Q1250" s="80"/>
      <c r="R1250" s="5"/>
      <c r="S1250" s="80"/>
      <c r="T1250" s="5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5"/>
      <c r="AE1250" s="80"/>
      <c r="AF1250" s="5"/>
      <c r="AG1250" s="80"/>
      <c r="AH1250" s="5"/>
      <c r="AI1250" s="80"/>
      <c r="AJ1250" s="5"/>
      <c r="AK1250" s="80"/>
      <c r="AL1250" s="5"/>
      <c r="AM1250" s="80"/>
      <c r="AN1250" s="5"/>
      <c r="AO1250" s="80"/>
      <c r="AP1250" s="80"/>
      <c r="AQ1250" s="5"/>
      <c r="AR1250" s="80"/>
      <c r="AS1250" s="5"/>
      <c r="AT1250" s="80"/>
      <c r="AU1250" s="5"/>
      <c r="AV1250" s="80"/>
      <c r="AW1250" s="5"/>
      <c r="AX1250" s="80"/>
      <c r="AY1250" s="5"/>
      <c r="AZ1250" s="80"/>
      <c r="BA1250" s="5"/>
      <c r="BB1250" s="80"/>
      <c r="BC1250" s="80"/>
      <c r="BD1250" s="80"/>
      <c r="BE1250" s="80"/>
      <c r="BF1250" s="80"/>
      <c r="BG1250" s="80"/>
      <c r="BH1250" s="80"/>
      <c r="BI1250" s="80"/>
      <c r="BJ1250" s="80"/>
      <c r="BK1250" s="80"/>
      <c r="BL1250" s="80"/>
      <c r="BM1250" s="80"/>
      <c r="BN1250" s="80"/>
      <c r="BO1250" s="80"/>
      <c r="BP1250" s="80"/>
      <c r="BQ1250" s="80"/>
      <c r="BR1250" s="80"/>
      <c r="BS1250" s="80"/>
      <c r="BT1250" s="80"/>
      <c r="BU1250" s="80"/>
      <c r="BV1250" s="80"/>
      <c r="BW1250" s="80"/>
      <c r="BX1250" s="80"/>
      <c r="BY1250" s="80"/>
      <c r="BZ1250" s="80"/>
      <c r="CE1250" s="5"/>
    </row>
    <row r="1251" spans="2:83" s="6" customFormat="1" x14ac:dyDescent="0.25">
      <c r="B1251" s="77"/>
      <c r="C1251" s="78"/>
      <c r="D1251" s="80"/>
      <c r="E1251" s="80"/>
      <c r="F1251" s="80"/>
      <c r="G1251" s="80"/>
      <c r="H1251" s="80"/>
      <c r="I1251" s="80"/>
      <c r="J1251" s="80"/>
      <c r="K1251" s="5"/>
      <c r="L1251" s="5"/>
      <c r="M1251" s="80"/>
      <c r="N1251" s="5"/>
      <c r="O1251" s="80"/>
      <c r="P1251" s="5"/>
      <c r="Q1251" s="80"/>
      <c r="R1251" s="5"/>
      <c r="S1251" s="80"/>
      <c r="T1251" s="5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5"/>
      <c r="AE1251" s="80"/>
      <c r="AF1251" s="5"/>
      <c r="AG1251" s="80"/>
      <c r="AH1251" s="5"/>
      <c r="AI1251" s="80"/>
      <c r="AJ1251" s="5"/>
      <c r="AK1251" s="80"/>
      <c r="AL1251" s="5"/>
      <c r="AM1251" s="80"/>
      <c r="AN1251" s="5"/>
      <c r="AO1251" s="80"/>
      <c r="AP1251" s="80"/>
      <c r="AQ1251" s="5"/>
      <c r="AR1251" s="80"/>
      <c r="AS1251" s="5"/>
      <c r="AT1251" s="80"/>
      <c r="AU1251" s="5"/>
      <c r="AV1251" s="80"/>
      <c r="AW1251" s="5"/>
      <c r="AX1251" s="80"/>
      <c r="AY1251" s="5"/>
      <c r="AZ1251" s="80"/>
      <c r="BA1251" s="5"/>
      <c r="BB1251" s="80"/>
      <c r="BC1251" s="80"/>
      <c r="BD1251" s="80"/>
      <c r="BE1251" s="80"/>
      <c r="BF1251" s="80"/>
      <c r="BG1251" s="80"/>
      <c r="BH1251" s="80"/>
      <c r="BI1251" s="80"/>
      <c r="BJ1251" s="80"/>
      <c r="BK1251" s="80"/>
      <c r="BL1251" s="80"/>
      <c r="BM1251" s="80"/>
      <c r="BN1251" s="80"/>
      <c r="BO1251" s="80"/>
      <c r="BP1251" s="80"/>
      <c r="BQ1251" s="80"/>
      <c r="BR1251" s="80"/>
      <c r="BS1251" s="80"/>
      <c r="BT1251" s="80"/>
      <c r="BU1251" s="80"/>
      <c r="BV1251" s="80"/>
      <c r="BW1251" s="80"/>
      <c r="BX1251" s="80"/>
      <c r="BY1251" s="80"/>
      <c r="BZ1251" s="80"/>
      <c r="CE1251" s="5"/>
    </row>
    <row r="1252" spans="2:83" s="6" customFormat="1" x14ac:dyDescent="0.25">
      <c r="B1252" s="77"/>
      <c r="C1252" s="78"/>
      <c r="D1252" s="80"/>
      <c r="E1252" s="80"/>
      <c r="F1252" s="80"/>
      <c r="G1252" s="80"/>
      <c r="H1252" s="80"/>
      <c r="I1252" s="80"/>
      <c r="J1252" s="80"/>
      <c r="K1252" s="5"/>
      <c r="L1252" s="5"/>
      <c r="M1252" s="80"/>
      <c r="N1252" s="5"/>
      <c r="O1252" s="80"/>
      <c r="P1252" s="5"/>
      <c r="Q1252" s="80"/>
      <c r="R1252" s="5"/>
      <c r="S1252" s="80"/>
      <c r="T1252" s="5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5"/>
      <c r="AE1252" s="80"/>
      <c r="AF1252" s="5"/>
      <c r="AG1252" s="80"/>
      <c r="AH1252" s="5"/>
      <c r="AI1252" s="80"/>
      <c r="AJ1252" s="5"/>
      <c r="AK1252" s="80"/>
      <c r="AL1252" s="5"/>
      <c r="AM1252" s="80"/>
      <c r="AN1252" s="5"/>
      <c r="AO1252" s="80"/>
      <c r="AP1252" s="80"/>
      <c r="AQ1252" s="5"/>
      <c r="AR1252" s="80"/>
      <c r="AS1252" s="5"/>
      <c r="AT1252" s="80"/>
      <c r="AU1252" s="5"/>
      <c r="AV1252" s="80"/>
      <c r="AW1252" s="5"/>
      <c r="AX1252" s="80"/>
      <c r="AY1252" s="5"/>
      <c r="AZ1252" s="80"/>
      <c r="BA1252" s="5"/>
      <c r="BB1252" s="80"/>
      <c r="BC1252" s="80"/>
      <c r="BD1252" s="80"/>
      <c r="BE1252" s="80"/>
      <c r="BF1252" s="80"/>
      <c r="BG1252" s="80"/>
      <c r="BH1252" s="80"/>
      <c r="BI1252" s="80"/>
      <c r="BJ1252" s="80"/>
      <c r="BK1252" s="80"/>
      <c r="BL1252" s="80"/>
      <c r="BM1252" s="80"/>
      <c r="BN1252" s="80"/>
      <c r="BO1252" s="80"/>
      <c r="BP1252" s="80"/>
      <c r="BQ1252" s="80"/>
      <c r="BR1252" s="80"/>
      <c r="BS1252" s="80"/>
      <c r="BT1252" s="80"/>
      <c r="BU1252" s="80"/>
      <c r="BV1252" s="80"/>
      <c r="BW1252" s="80"/>
      <c r="BX1252" s="80"/>
      <c r="BY1252" s="80"/>
      <c r="BZ1252" s="80"/>
      <c r="CE1252" s="5"/>
    </row>
    <row r="1253" spans="2:83" s="6" customFormat="1" x14ac:dyDescent="0.25">
      <c r="B1253" s="77"/>
      <c r="C1253" s="78"/>
      <c r="D1253" s="80"/>
      <c r="E1253" s="80"/>
      <c r="F1253" s="80"/>
      <c r="G1253" s="80"/>
      <c r="H1253" s="80"/>
      <c r="I1253" s="80"/>
      <c r="J1253" s="80"/>
      <c r="K1253" s="5"/>
      <c r="L1253" s="5"/>
      <c r="M1253" s="80"/>
      <c r="N1253" s="5"/>
      <c r="O1253" s="80"/>
      <c r="P1253" s="5"/>
      <c r="Q1253" s="80"/>
      <c r="R1253" s="5"/>
      <c r="S1253" s="80"/>
      <c r="T1253" s="5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5"/>
      <c r="AE1253" s="80"/>
      <c r="AF1253" s="5"/>
      <c r="AG1253" s="80"/>
      <c r="AH1253" s="5"/>
      <c r="AI1253" s="80"/>
      <c r="AJ1253" s="5"/>
      <c r="AK1253" s="80"/>
      <c r="AL1253" s="5"/>
      <c r="AM1253" s="80"/>
      <c r="AN1253" s="5"/>
      <c r="AO1253" s="80"/>
      <c r="AP1253" s="80"/>
      <c r="AQ1253" s="5"/>
      <c r="AR1253" s="80"/>
      <c r="AS1253" s="5"/>
      <c r="AT1253" s="80"/>
      <c r="AU1253" s="5"/>
      <c r="AV1253" s="80"/>
      <c r="AW1253" s="5"/>
      <c r="AX1253" s="80"/>
      <c r="AY1253" s="5"/>
      <c r="AZ1253" s="80"/>
      <c r="BA1253" s="5"/>
      <c r="BB1253" s="80"/>
      <c r="BC1253" s="80"/>
      <c r="BD1253" s="80"/>
      <c r="BE1253" s="80"/>
      <c r="BF1253" s="80"/>
      <c r="BG1253" s="80"/>
      <c r="BH1253" s="80"/>
      <c r="BI1253" s="80"/>
      <c r="BJ1253" s="80"/>
      <c r="BK1253" s="80"/>
      <c r="BL1253" s="80"/>
      <c r="BM1253" s="80"/>
      <c r="BN1253" s="80"/>
      <c r="BO1253" s="80"/>
      <c r="BP1253" s="80"/>
      <c r="BQ1253" s="80"/>
      <c r="BR1253" s="80"/>
      <c r="BS1253" s="80"/>
      <c r="BT1253" s="80"/>
      <c r="BU1253" s="80"/>
      <c r="BV1253" s="80"/>
      <c r="BW1253" s="80"/>
      <c r="BX1253" s="80"/>
      <c r="BY1253" s="80"/>
      <c r="BZ1253" s="80"/>
      <c r="CE1253" s="5"/>
    </row>
    <row r="1254" spans="2:83" s="6" customFormat="1" x14ac:dyDescent="0.25">
      <c r="B1254" s="77"/>
      <c r="C1254" s="78"/>
      <c r="D1254" s="80"/>
      <c r="E1254" s="80"/>
      <c r="F1254" s="80"/>
      <c r="G1254" s="80"/>
      <c r="H1254" s="80"/>
      <c r="I1254" s="80"/>
      <c r="J1254" s="80"/>
      <c r="K1254" s="5"/>
      <c r="L1254" s="5"/>
      <c r="M1254" s="80"/>
      <c r="N1254" s="5"/>
      <c r="O1254" s="80"/>
      <c r="P1254" s="5"/>
      <c r="Q1254" s="80"/>
      <c r="R1254" s="5"/>
      <c r="S1254" s="80"/>
      <c r="T1254" s="5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5"/>
      <c r="AE1254" s="80"/>
      <c r="AF1254" s="5"/>
      <c r="AG1254" s="80"/>
      <c r="AH1254" s="5"/>
      <c r="AI1254" s="80"/>
      <c r="AJ1254" s="5"/>
      <c r="AK1254" s="80"/>
      <c r="AL1254" s="5"/>
      <c r="AM1254" s="80"/>
      <c r="AN1254" s="5"/>
      <c r="AO1254" s="80"/>
      <c r="AP1254" s="80"/>
      <c r="AQ1254" s="5"/>
      <c r="AR1254" s="80"/>
      <c r="AS1254" s="5"/>
      <c r="AT1254" s="80"/>
      <c r="AU1254" s="5"/>
      <c r="AV1254" s="80"/>
      <c r="AW1254" s="5"/>
      <c r="AX1254" s="80"/>
      <c r="AY1254" s="5"/>
      <c r="AZ1254" s="80"/>
      <c r="BA1254" s="5"/>
      <c r="BB1254" s="80"/>
      <c r="BC1254" s="80"/>
      <c r="BD1254" s="80"/>
      <c r="BE1254" s="80"/>
      <c r="BF1254" s="80"/>
      <c r="BG1254" s="80"/>
      <c r="BH1254" s="80"/>
      <c r="BI1254" s="80"/>
      <c r="BJ1254" s="80"/>
      <c r="BK1254" s="80"/>
      <c r="BL1254" s="80"/>
      <c r="BM1254" s="80"/>
      <c r="BN1254" s="80"/>
      <c r="BO1254" s="80"/>
      <c r="BP1254" s="80"/>
      <c r="BQ1254" s="80"/>
      <c r="BR1254" s="80"/>
      <c r="BS1254" s="80"/>
      <c r="BT1254" s="80"/>
      <c r="BU1254" s="80"/>
      <c r="BV1254" s="80"/>
      <c r="BW1254" s="80"/>
      <c r="BX1254" s="80"/>
      <c r="BY1254" s="80"/>
      <c r="BZ1254" s="80"/>
      <c r="CE1254" s="5"/>
    </row>
    <row r="1255" spans="2:83" s="6" customFormat="1" x14ac:dyDescent="0.25">
      <c r="B1255" s="77"/>
      <c r="C1255" s="78"/>
      <c r="D1255" s="80"/>
      <c r="E1255" s="80"/>
      <c r="F1255" s="80"/>
      <c r="G1255" s="80"/>
      <c r="H1255" s="80"/>
      <c r="I1255" s="80"/>
      <c r="J1255" s="80"/>
      <c r="K1255" s="5"/>
      <c r="L1255" s="5"/>
      <c r="M1255" s="80"/>
      <c r="N1255" s="5"/>
      <c r="O1255" s="80"/>
      <c r="P1255" s="5"/>
      <c r="Q1255" s="80"/>
      <c r="R1255" s="5"/>
      <c r="S1255" s="80"/>
      <c r="T1255" s="5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5"/>
      <c r="AE1255" s="80"/>
      <c r="AF1255" s="5"/>
      <c r="AG1255" s="80"/>
      <c r="AH1255" s="5"/>
      <c r="AI1255" s="80"/>
      <c r="AJ1255" s="5"/>
      <c r="AK1255" s="80"/>
      <c r="AL1255" s="5"/>
      <c r="AM1255" s="80"/>
      <c r="AN1255" s="5"/>
      <c r="AO1255" s="80"/>
      <c r="AP1255" s="80"/>
      <c r="AQ1255" s="5"/>
      <c r="AR1255" s="80"/>
      <c r="AS1255" s="5"/>
      <c r="AT1255" s="80"/>
      <c r="AU1255" s="5"/>
      <c r="AV1255" s="80"/>
      <c r="AW1255" s="5"/>
      <c r="AX1255" s="80"/>
      <c r="AY1255" s="5"/>
      <c r="AZ1255" s="80"/>
      <c r="BA1255" s="5"/>
      <c r="BB1255" s="80"/>
      <c r="BC1255" s="80"/>
      <c r="BD1255" s="80"/>
      <c r="BE1255" s="80"/>
      <c r="BF1255" s="80"/>
      <c r="BG1255" s="80"/>
      <c r="BH1255" s="80"/>
      <c r="BI1255" s="80"/>
      <c r="BJ1255" s="80"/>
      <c r="BK1255" s="80"/>
      <c r="BL1255" s="80"/>
      <c r="BM1255" s="80"/>
      <c r="BN1255" s="80"/>
      <c r="BO1255" s="80"/>
      <c r="BP1255" s="80"/>
      <c r="BQ1255" s="80"/>
      <c r="BR1255" s="80"/>
      <c r="BS1255" s="80"/>
      <c r="BT1255" s="80"/>
      <c r="BU1255" s="80"/>
      <c r="BV1255" s="80"/>
      <c r="BW1255" s="80"/>
      <c r="BX1255" s="80"/>
      <c r="BY1255" s="80"/>
      <c r="BZ1255" s="80"/>
      <c r="CE1255" s="5"/>
    </row>
    <row r="1256" spans="2:83" s="6" customFormat="1" x14ac:dyDescent="0.25">
      <c r="B1256" s="77"/>
      <c r="C1256" s="78"/>
      <c r="D1256" s="80"/>
      <c r="E1256" s="80"/>
      <c r="F1256" s="80"/>
      <c r="G1256" s="80"/>
      <c r="H1256" s="80"/>
      <c r="I1256" s="80"/>
      <c r="J1256" s="80"/>
      <c r="K1256" s="5"/>
      <c r="L1256" s="5"/>
      <c r="M1256" s="80"/>
      <c r="N1256" s="5"/>
      <c r="O1256" s="80"/>
      <c r="P1256" s="5"/>
      <c r="Q1256" s="80"/>
      <c r="R1256" s="5"/>
      <c r="S1256" s="80"/>
      <c r="T1256" s="5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5"/>
      <c r="AE1256" s="80"/>
      <c r="AF1256" s="5"/>
      <c r="AG1256" s="80"/>
      <c r="AH1256" s="5"/>
      <c r="AI1256" s="80"/>
      <c r="AJ1256" s="5"/>
      <c r="AK1256" s="80"/>
      <c r="AL1256" s="5"/>
      <c r="AM1256" s="80"/>
      <c r="AN1256" s="5"/>
      <c r="AO1256" s="80"/>
      <c r="AP1256" s="80"/>
      <c r="AQ1256" s="5"/>
      <c r="AR1256" s="80"/>
      <c r="AS1256" s="5"/>
      <c r="AT1256" s="80"/>
      <c r="AU1256" s="5"/>
      <c r="AV1256" s="80"/>
      <c r="AW1256" s="5"/>
      <c r="AX1256" s="80"/>
      <c r="AY1256" s="5"/>
      <c r="AZ1256" s="80"/>
      <c r="BA1256" s="5"/>
      <c r="BB1256" s="80"/>
      <c r="BC1256" s="80"/>
      <c r="BD1256" s="80"/>
      <c r="BE1256" s="80"/>
      <c r="BF1256" s="80"/>
      <c r="BG1256" s="80"/>
      <c r="BH1256" s="80"/>
      <c r="BI1256" s="80"/>
      <c r="BJ1256" s="80"/>
      <c r="BK1256" s="80"/>
      <c r="BL1256" s="80"/>
      <c r="BM1256" s="80"/>
      <c r="BN1256" s="80"/>
      <c r="BO1256" s="80"/>
      <c r="BP1256" s="80"/>
      <c r="BQ1256" s="80"/>
      <c r="BR1256" s="80"/>
      <c r="BS1256" s="80"/>
      <c r="BT1256" s="80"/>
      <c r="BU1256" s="80"/>
      <c r="BV1256" s="80"/>
      <c r="BW1256" s="80"/>
      <c r="BX1256" s="80"/>
      <c r="BY1256" s="80"/>
      <c r="BZ1256" s="80"/>
      <c r="CE1256" s="5"/>
    </row>
    <row r="1257" spans="2:83" s="6" customFormat="1" x14ac:dyDescent="0.25">
      <c r="B1257" s="77"/>
      <c r="C1257" s="78"/>
      <c r="D1257" s="80"/>
      <c r="E1257" s="80"/>
      <c r="F1257" s="80"/>
      <c r="G1257" s="80"/>
      <c r="H1257" s="80"/>
      <c r="I1257" s="80"/>
      <c r="J1257" s="80"/>
      <c r="K1257" s="5"/>
      <c r="L1257" s="5"/>
      <c r="M1257" s="80"/>
      <c r="N1257" s="5"/>
      <c r="O1257" s="80"/>
      <c r="P1257" s="5"/>
      <c r="Q1257" s="80"/>
      <c r="R1257" s="5"/>
      <c r="S1257" s="80"/>
      <c r="T1257" s="5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5"/>
      <c r="AE1257" s="80"/>
      <c r="AF1257" s="5"/>
      <c r="AG1257" s="80"/>
      <c r="AH1257" s="5"/>
      <c r="AI1257" s="80"/>
      <c r="AJ1257" s="5"/>
      <c r="AK1257" s="80"/>
      <c r="AL1257" s="5"/>
      <c r="AM1257" s="80"/>
      <c r="AN1257" s="5"/>
      <c r="AO1257" s="80"/>
      <c r="AP1257" s="80"/>
      <c r="AQ1257" s="5"/>
      <c r="AR1257" s="80"/>
      <c r="AS1257" s="5"/>
      <c r="AT1257" s="80"/>
      <c r="AU1257" s="5"/>
      <c r="AV1257" s="80"/>
      <c r="AW1257" s="5"/>
      <c r="AX1257" s="80"/>
      <c r="AY1257" s="5"/>
      <c r="AZ1257" s="80"/>
      <c r="BA1257" s="5"/>
      <c r="BB1257" s="80"/>
      <c r="BC1257" s="80"/>
      <c r="BD1257" s="80"/>
      <c r="BE1257" s="80"/>
      <c r="BF1257" s="80"/>
      <c r="BG1257" s="80"/>
      <c r="BH1257" s="80"/>
      <c r="BI1257" s="80"/>
      <c r="BJ1257" s="80"/>
      <c r="BK1257" s="80"/>
      <c r="BL1257" s="80"/>
      <c r="BM1257" s="80"/>
      <c r="BN1257" s="80"/>
      <c r="BO1257" s="80"/>
      <c r="BP1257" s="80"/>
      <c r="BQ1257" s="80"/>
      <c r="BR1257" s="80"/>
      <c r="BS1257" s="80"/>
      <c r="BT1257" s="80"/>
      <c r="BU1257" s="80"/>
      <c r="BV1257" s="80"/>
      <c r="BW1257" s="80"/>
      <c r="BX1257" s="80"/>
      <c r="BY1257" s="80"/>
      <c r="BZ1257" s="80"/>
      <c r="CE1257" s="5"/>
    </row>
    <row r="1258" spans="2:83" s="6" customFormat="1" x14ac:dyDescent="0.25">
      <c r="B1258" s="77"/>
      <c r="C1258" s="78"/>
      <c r="D1258" s="80"/>
      <c r="E1258" s="80"/>
      <c r="F1258" s="80"/>
      <c r="G1258" s="80"/>
      <c r="H1258" s="80"/>
      <c r="I1258" s="80"/>
      <c r="J1258" s="80"/>
      <c r="K1258" s="5"/>
      <c r="L1258" s="5"/>
      <c r="M1258" s="80"/>
      <c r="N1258" s="5"/>
      <c r="O1258" s="80"/>
      <c r="P1258" s="5"/>
      <c r="Q1258" s="80"/>
      <c r="R1258" s="5"/>
      <c r="S1258" s="80"/>
      <c r="T1258" s="5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5"/>
      <c r="AE1258" s="80"/>
      <c r="AF1258" s="5"/>
      <c r="AG1258" s="80"/>
      <c r="AH1258" s="5"/>
      <c r="AI1258" s="80"/>
      <c r="AJ1258" s="5"/>
      <c r="AK1258" s="80"/>
      <c r="AL1258" s="5"/>
      <c r="AM1258" s="80"/>
      <c r="AN1258" s="5"/>
      <c r="AO1258" s="80"/>
      <c r="AP1258" s="80"/>
      <c r="AQ1258" s="5"/>
      <c r="AR1258" s="80"/>
      <c r="AS1258" s="5"/>
      <c r="AT1258" s="80"/>
      <c r="AU1258" s="5"/>
      <c r="AV1258" s="80"/>
      <c r="AW1258" s="5"/>
      <c r="AX1258" s="80"/>
      <c r="AY1258" s="5"/>
      <c r="AZ1258" s="80"/>
      <c r="BA1258" s="5"/>
      <c r="BB1258" s="80"/>
      <c r="BC1258" s="80"/>
      <c r="BD1258" s="80"/>
      <c r="BE1258" s="80"/>
      <c r="BF1258" s="80"/>
      <c r="BG1258" s="80"/>
      <c r="BH1258" s="80"/>
      <c r="BI1258" s="80"/>
      <c r="BJ1258" s="80"/>
      <c r="BK1258" s="80"/>
      <c r="BL1258" s="80"/>
      <c r="BM1258" s="80"/>
      <c r="BN1258" s="80"/>
      <c r="BO1258" s="80"/>
      <c r="BP1258" s="80"/>
      <c r="BQ1258" s="80"/>
      <c r="BR1258" s="80"/>
      <c r="BS1258" s="80"/>
      <c r="BT1258" s="80"/>
      <c r="BU1258" s="80"/>
      <c r="BV1258" s="80"/>
      <c r="BW1258" s="80"/>
      <c r="BX1258" s="80"/>
      <c r="BY1258" s="80"/>
      <c r="BZ1258" s="80"/>
      <c r="CE1258" s="5"/>
    </row>
    <row r="1259" spans="2:83" s="6" customFormat="1" x14ac:dyDescent="0.25">
      <c r="B1259" s="77"/>
      <c r="C1259" s="78"/>
      <c r="D1259" s="80"/>
      <c r="E1259" s="80"/>
      <c r="F1259" s="80"/>
      <c r="G1259" s="80"/>
      <c r="H1259" s="80"/>
      <c r="I1259" s="80"/>
      <c r="J1259" s="80"/>
      <c r="K1259" s="5"/>
      <c r="L1259" s="5"/>
      <c r="M1259" s="80"/>
      <c r="N1259" s="5"/>
      <c r="O1259" s="80"/>
      <c r="P1259" s="5"/>
      <c r="Q1259" s="80"/>
      <c r="R1259" s="5"/>
      <c r="S1259" s="80"/>
      <c r="T1259" s="5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5"/>
      <c r="AE1259" s="80"/>
      <c r="AF1259" s="5"/>
      <c r="AG1259" s="80"/>
      <c r="AH1259" s="5"/>
      <c r="AI1259" s="80"/>
      <c r="AJ1259" s="5"/>
      <c r="AK1259" s="80"/>
      <c r="AL1259" s="5"/>
      <c r="AM1259" s="80"/>
      <c r="AN1259" s="5"/>
      <c r="AO1259" s="80"/>
      <c r="AP1259" s="80"/>
      <c r="AQ1259" s="5"/>
      <c r="AR1259" s="80"/>
      <c r="AS1259" s="5"/>
      <c r="AT1259" s="80"/>
      <c r="AU1259" s="5"/>
      <c r="AV1259" s="80"/>
      <c r="AW1259" s="5"/>
      <c r="AX1259" s="80"/>
      <c r="AY1259" s="5"/>
      <c r="AZ1259" s="80"/>
      <c r="BA1259" s="5"/>
      <c r="BB1259" s="80"/>
      <c r="BC1259" s="80"/>
      <c r="BD1259" s="80"/>
      <c r="BE1259" s="80"/>
      <c r="BF1259" s="80"/>
      <c r="BG1259" s="80"/>
      <c r="BH1259" s="80"/>
      <c r="BI1259" s="80"/>
      <c r="BJ1259" s="80"/>
      <c r="BK1259" s="80"/>
      <c r="BL1259" s="80"/>
      <c r="BM1259" s="80"/>
      <c r="BN1259" s="80"/>
      <c r="BO1259" s="80"/>
      <c r="BP1259" s="80"/>
      <c r="BQ1259" s="80"/>
      <c r="BR1259" s="80"/>
      <c r="BS1259" s="80"/>
      <c r="BT1259" s="80"/>
      <c r="BU1259" s="80"/>
      <c r="BV1259" s="80"/>
      <c r="BW1259" s="80"/>
      <c r="BX1259" s="80"/>
      <c r="BY1259" s="80"/>
      <c r="BZ1259" s="80"/>
      <c r="CE1259" s="5"/>
    </row>
    <row r="1260" spans="2:83" s="6" customFormat="1" x14ac:dyDescent="0.25">
      <c r="B1260" s="77"/>
      <c r="C1260" s="78"/>
      <c r="D1260" s="80"/>
      <c r="E1260" s="80"/>
      <c r="F1260" s="80"/>
      <c r="G1260" s="80"/>
      <c r="H1260" s="80"/>
      <c r="I1260" s="80"/>
      <c r="J1260" s="80"/>
      <c r="K1260" s="5"/>
      <c r="L1260" s="5"/>
      <c r="M1260" s="80"/>
      <c r="N1260" s="5"/>
      <c r="O1260" s="80"/>
      <c r="P1260" s="5"/>
      <c r="Q1260" s="80"/>
      <c r="R1260" s="5"/>
      <c r="S1260" s="80"/>
      <c r="T1260" s="5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5"/>
      <c r="AE1260" s="80"/>
      <c r="AF1260" s="5"/>
      <c r="AG1260" s="80"/>
      <c r="AH1260" s="5"/>
      <c r="AI1260" s="80"/>
      <c r="AJ1260" s="5"/>
      <c r="AK1260" s="80"/>
      <c r="AL1260" s="5"/>
      <c r="AM1260" s="80"/>
      <c r="AN1260" s="5"/>
      <c r="AO1260" s="80"/>
      <c r="AP1260" s="80"/>
      <c r="AQ1260" s="5"/>
      <c r="AR1260" s="80"/>
      <c r="AS1260" s="5"/>
      <c r="AT1260" s="80"/>
      <c r="AU1260" s="5"/>
      <c r="AV1260" s="80"/>
      <c r="AW1260" s="5"/>
      <c r="AX1260" s="80"/>
      <c r="AY1260" s="5"/>
      <c r="AZ1260" s="80"/>
      <c r="BA1260" s="5"/>
      <c r="BB1260" s="80"/>
      <c r="BC1260" s="80"/>
      <c r="BD1260" s="80"/>
      <c r="BE1260" s="80"/>
      <c r="BF1260" s="80"/>
      <c r="BG1260" s="80"/>
      <c r="BH1260" s="80"/>
      <c r="BI1260" s="80"/>
      <c r="BJ1260" s="80"/>
      <c r="BK1260" s="80"/>
      <c r="BL1260" s="80"/>
      <c r="BM1260" s="80"/>
      <c r="BN1260" s="80"/>
      <c r="BO1260" s="80"/>
      <c r="BP1260" s="80"/>
      <c r="BQ1260" s="80"/>
      <c r="BR1260" s="80"/>
      <c r="BS1260" s="80"/>
      <c r="BT1260" s="80"/>
      <c r="BU1260" s="80"/>
      <c r="BV1260" s="80"/>
      <c r="BW1260" s="80"/>
      <c r="BX1260" s="80"/>
      <c r="BY1260" s="80"/>
      <c r="BZ1260" s="80"/>
      <c r="CE1260" s="5"/>
    </row>
    <row r="1261" spans="2:83" s="6" customFormat="1" x14ac:dyDescent="0.25">
      <c r="B1261" s="77"/>
      <c r="C1261" s="78"/>
      <c r="D1261" s="80"/>
      <c r="E1261" s="80"/>
      <c r="F1261" s="80"/>
      <c r="G1261" s="80"/>
      <c r="H1261" s="80"/>
      <c r="I1261" s="80"/>
      <c r="J1261" s="80"/>
      <c r="K1261" s="5"/>
      <c r="L1261" s="5"/>
      <c r="M1261" s="80"/>
      <c r="N1261" s="5"/>
      <c r="O1261" s="80"/>
      <c r="P1261" s="5"/>
      <c r="Q1261" s="80"/>
      <c r="R1261" s="5"/>
      <c r="S1261" s="80"/>
      <c r="T1261" s="5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5"/>
      <c r="AE1261" s="80"/>
      <c r="AF1261" s="5"/>
      <c r="AG1261" s="80"/>
      <c r="AH1261" s="5"/>
      <c r="AI1261" s="80"/>
      <c r="AJ1261" s="5"/>
      <c r="AK1261" s="80"/>
      <c r="AL1261" s="5"/>
      <c r="AM1261" s="80"/>
      <c r="AN1261" s="5"/>
      <c r="AO1261" s="80"/>
      <c r="AP1261" s="80"/>
      <c r="AQ1261" s="5"/>
      <c r="AR1261" s="80"/>
      <c r="AS1261" s="5"/>
      <c r="AT1261" s="80"/>
      <c r="AU1261" s="5"/>
      <c r="AV1261" s="80"/>
      <c r="AW1261" s="5"/>
      <c r="AX1261" s="80"/>
      <c r="AY1261" s="5"/>
      <c r="AZ1261" s="80"/>
      <c r="BA1261" s="5"/>
      <c r="BB1261" s="80"/>
      <c r="BC1261" s="80"/>
      <c r="BD1261" s="80"/>
      <c r="BE1261" s="80"/>
      <c r="BF1261" s="80"/>
      <c r="BG1261" s="80"/>
      <c r="BH1261" s="80"/>
      <c r="BI1261" s="80"/>
      <c r="BJ1261" s="80"/>
      <c r="BK1261" s="80"/>
      <c r="BL1261" s="80"/>
      <c r="BM1261" s="80"/>
      <c r="BN1261" s="80"/>
      <c r="BO1261" s="80"/>
      <c r="BP1261" s="80"/>
      <c r="BQ1261" s="80"/>
      <c r="BR1261" s="80"/>
      <c r="BS1261" s="80"/>
      <c r="BT1261" s="80"/>
      <c r="BU1261" s="80"/>
      <c r="BV1261" s="80"/>
      <c r="BW1261" s="80"/>
      <c r="BX1261" s="80"/>
      <c r="BY1261" s="80"/>
      <c r="BZ1261" s="80"/>
      <c r="CE1261" s="5"/>
    </row>
    <row r="1262" spans="2:83" s="6" customFormat="1" x14ac:dyDescent="0.25">
      <c r="B1262" s="77"/>
      <c r="C1262" s="78"/>
      <c r="D1262" s="80"/>
      <c r="E1262" s="80"/>
      <c r="F1262" s="80"/>
      <c r="G1262" s="80"/>
      <c r="H1262" s="80"/>
      <c r="I1262" s="80"/>
      <c r="J1262" s="80"/>
      <c r="K1262" s="5"/>
      <c r="L1262" s="5"/>
      <c r="M1262" s="80"/>
      <c r="N1262" s="5"/>
      <c r="O1262" s="80"/>
      <c r="P1262" s="5"/>
      <c r="Q1262" s="80"/>
      <c r="R1262" s="5"/>
      <c r="S1262" s="80"/>
      <c r="T1262" s="5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5"/>
      <c r="AE1262" s="80"/>
      <c r="AF1262" s="5"/>
      <c r="AG1262" s="80"/>
      <c r="AH1262" s="5"/>
      <c r="AI1262" s="80"/>
      <c r="AJ1262" s="5"/>
      <c r="AK1262" s="80"/>
      <c r="AL1262" s="5"/>
      <c r="AM1262" s="80"/>
      <c r="AN1262" s="5"/>
      <c r="AO1262" s="80"/>
      <c r="AP1262" s="80"/>
      <c r="AQ1262" s="5"/>
      <c r="AR1262" s="80"/>
      <c r="AS1262" s="5"/>
      <c r="AT1262" s="80"/>
      <c r="AU1262" s="5"/>
      <c r="AV1262" s="80"/>
      <c r="AW1262" s="5"/>
      <c r="AX1262" s="80"/>
      <c r="AY1262" s="5"/>
      <c r="AZ1262" s="80"/>
      <c r="BA1262" s="5"/>
      <c r="BB1262" s="80"/>
      <c r="BC1262" s="80"/>
      <c r="BD1262" s="80"/>
      <c r="BE1262" s="80"/>
      <c r="BF1262" s="80"/>
      <c r="BG1262" s="80"/>
      <c r="BH1262" s="80"/>
      <c r="BI1262" s="80"/>
      <c r="BJ1262" s="80"/>
      <c r="BK1262" s="80"/>
      <c r="BL1262" s="80"/>
      <c r="BM1262" s="80"/>
      <c r="BN1262" s="80"/>
      <c r="BO1262" s="80"/>
      <c r="BP1262" s="80"/>
      <c r="BQ1262" s="80"/>
      <c r="BR1262" s="80"/>
      <c r="BS1262" s="80"/>
      <c r="BT1262" s="80"/>
      <c r="BU1262" s="80"/>
      <c r="BV1262" s="80"/>
      <c r="BW1262" s="80"/>
      <c r="BX1262" s="80"/>
      <c r="BY1262" s="80"/>
      <c r="BZ1262" s="80"/>
      <c r="CE1262" s="5"/>
    </row>
    <row r="1263" spans="2:83" s="6" customFormat="1" x14ac:dyDescent="0.25">
      <c r="B1263" s="77"/>
      <c r="C1263" s="78"/>
      <c r="D1263" s="80"/>
      <c r="E1263" s="80"/>
      <c r="F1263" s="80"/>
      <c r="G1263" s="80"/>
      <c r="H1263" s="80"/>
      <c r="I1263" s="80"/>
      <c r="J1263" s="80"/>
      <c r="K1263" s="5"/>
      <c r="L1263" s="5"/>
      <c r="M1263" s="80"/>
      <c r="N1263" s="5"/>
      <c r="O1263" s="80"/>
      <c r="P1263" s="5"/>
      <c r="Q1263" s="80"/>
      <c r="R1263" s="5"/>
      <c r="S1263" s="80"/>
      <c r="T1263" s="5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5"/>
      <c r="AE1263" s="80"/>
      <c r="AF1263" s="5"/>
      <c r="AG1263" s="80"/>
      <c r="AH1263" s="5"/>
      <c r="AI1263" s="80"/>
      <c r="AJ1263" s="5"/>
      <c r="AK1263" s="80"/>
      <c r="AL1263" s="5"/>
      <c r="AM1263" s="80"/>
      <c r="AN1263" s="5"/>
      <c r="AO1263" s="80"/>
      <c r="AP1263" s="80"/>
      <c r="AQ1263" s="5"/>
      <c r="AR1263" s="80"/>
      <c r="AS1263" s="5"/>
      <c r="AT1263" s="80"/>
      <c r="AU1263" s="5"/>
      <c r="AV1263" s="80"/>
      <c r="AW1263" s="5"/>
      <c r="AX1263" s="80"/>
      <c r="AY1263" s="5"/>
      <c r="AZ1263" s="80"/>
      <c r="BA1263" s="5"/>
      <c r="BB1263" s="80"/>
      <c r="BC1263" s="80"/>
      <c r="BD1263" s="80"/>
      <c r="BE1263" s="80"/>
      <c r="BF1263" s="80"/>
      <c r="BG1263" s="80"/>
      <c r="BH1263" s="80"/>
      <c r="BI1263" s="80"/>
      <c r="BJ1263" s="80"/>
      <c r="BK1263" s="80"/>
      <c r="BL1263" s="80"/>
      <c r="BM1263" s="80"/>
      <c r="BN1263" s="80"/>
      <c r="BO1263" s="80"/>
      <c r="BP1263" s="80"/>
      <c r="BQ1263" s="80"/>
      <c r="BR1263" s="80"/>
      <c r="BS1263" s="80"/>
      <c r="BT1263" s="80"/>
      <c r="BU1263" s="80"/>
      <c r="BV1263" s="80"/>
      <c r="BW1263" s="80"/>
      <c r="BX1263" s="80"/>
      <c r="BY1263" s="80"/>
      <c r="BZ1263" s="80"/>
      <c r="CE1263" s="5"/>
    </row>
    <row r="1264" spans="2:83" s="6" customFormat="1" x14ac:dyDescent="0.25">
      <c r="B1264" s="77"/>
      <c r="C1264" s="78"/>
      <c r="D1264" s="80"/>
      <c r="E1264" s="80"/>
      <c r="F1264" s="80"/>
      <c r="G1264" s="80"/>
      <c r="H1264" s="80"/>
      <c r="I1264" s="80"/>
      <c r="J1264" s="80"/>
      <c r="K1264" s="5"/>
      <c r="L1264" s="5"/>
      <c r="M1264" s="80"/>
      <c r="N1264" s="5"/>
      <c r="O1264" s="80"/>
      <c r="P1264" s="5"/>
      <c r="Q1264" s="80"/>
      <c r="R1264" s="5"/>
      <c r="S1264" s="80"/>
      <c r="T1264" s="5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5"/>
      <c r="AE1264" s="80"/>
      <c r="AF1264" s="5"/>
      <c r="AG1264" s="80"/>
      <c r="AH1264" s="5"/>
      <c r="AI1264" s="80"/>
      <c r="AJ1264" s="5"/>
      <c r="AK1264" s="80"/>
      <c r="AL1264" s="5"/>
      <c r="AM1264" s="80"/>
      <c r="AN1264" s="5"/>
      <c r="AO1264" s="80"/>
      <c r="AP1264" s="80"/>
      <c r="AQ1264" s="5"/>
      <c r="AR1264" s="80"/>
      <c r="AS1264" s="5"/>
      <c r="AT1264" s="80"/>
      <c r="AU1264" s="5"/>
      <c r="AV1264" s="80"/>
      <c r="AW1264" s="5"/>
      <c r="AX1264" s="80"/>
      <c r="AY1264" s="5"/>
      <c r="AZ1264" s="80"/>
      <c r="BA1264" s="5"/>
      <c r="BB1264" s="80"/>
      <c r="BC1264" s="80"/>
      <c r="BD1264" s="80"/>
      <c r="BE1264" s="80"/>
      <c r="BF1264" s="80"/>
      <c r="BG1264" s="80"/>
      <c r="BH1264" s="80"/>
      <c r="BI1264" s="80"/>
      <c r="BJ1264" s="80"/>
      <c r="BK1264" s="80"/>
      <c r="BL1264" s="80"/>
      <c r="BM1264" s="80"/>
      <c r="BN1264" s="80"/>
      <c r="BO1264" s="80"/>
      <c r="BP1264" s="80"/>
      <c r="BQ1264" s="80"/>
      <c r="BR1264" s="80"/>
      <c r="BS1264" s="80"/>
      <c r="BT1264" s="80"/>
      <c r="BU1264" s="80"/>
      <c r="BV1264" s="80"/>
      <c r="BW1264" s="80"/>
      <c r="BX1264" s="80"/>
      <c r="BY1264" s="80"/>
      <c r="BZ1264" s="80"/>
      <c r="CE1264" s="5"/>
    </row>
    <row r="1265" spans="2:83" s="6" customFormat="1" x14ac:dyDescent="0.25">
      <c r="B1265" s="77"/>
      <c r="C1265" s="78"/>
      <c r="D1265" s="80"/>
      <c r="E1265" s="80"/>
      <c r="F1265" s="80"/>
      <c r="G1265" s="80"/>
      <c r="H1265" s="80"/>
      <c r="I1265" s="80"/>
      <c r="J1265" s="80"/>
      <c r="K1265" s="5"/>
      <c r="L1265" s="5"/>
      <c r="M1265" s="80"/>
      <c r="N1265" s="5"/>
      <c r="O1265" s="80"/>
      <c r="P1265" s="5"/>
      <c r="Q1265" s="80"/>
      <c r="R1265" s="5"/>
      <c r="S1265" s="80"/>
      <c r="T1265" s="5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5"/>
      <c r="AE1265" s="80"/>
      <c r="AF1265" s="5"/>
      <c r="AG1265" s="80"/>
      <c r="AH1265" s="5"/>
      <c r="AI1265" s="80"/>
      <c r="AJ1265" s="5"/>
      <c r="AK1265" s="80"/>
      <c r="AL1265" s="5"/>
      <c r="AM1265" s="80"/>
      <c r="AN1265" s="5"/>
      <c r="AO1265" s="80"/>
      <c r="AP1265" s="80"/>
      <c r="AQ1265" s="5"/>
      <c r="AR1265" s="80"/>
      <c r="AS1265" s="5"/>
      <c r="AT1265" s="80"/>
      <c r="AU1265" s="5"/>
      <c r="AV1265" s="80"/>
      <c r="AW1265" s="5"/>
      <c r="AX1265" s="80"/>
      <c r="AY1265" s="5"/>
      <c r="AZ1265" s="80"/>
      <c r="BA1265" s="5"/>
      <c r="BB1265" s="80"/>
      <c r="BC1265" s="80"/>
      <c r="BD1265" s="80"/>
      <c r="BE1265" s="80"/>
      <c r="BF1265" s="80"/>
      <c r="BG1265" s="80"/>
      <c r="BH1265" s="80"/>
      <c r="BI1265" s="80"/>
      <c r="BJ1265" s="80"/>
      <c r="BK1265" s="80"/>
      <c r="BL1265" s="80"/>
      <c r="BM1265" s="80"/>
      <c r="BN1265" s="80"/>
      <c r="BO1265" s="80"/>
      <c r="BP1265" s="80"/>
      <c r="BQ1265" s="80"/>
      <c r="BR1265" s="80"/>
      <c r="BS1265" s="80"/>
      <c r="BT1265" s="80"/>
      <c r="BU1265" s="80"/>
      <c r="BV1265" s="80"/>
      <c r="BW1265" s="80"/>
      <c r="BX1265" s="80"/>
      <c r="BY1265" s="80"/>
      <c r="BZ1265" s="80"/>
      <c r="CE1265" s="5"/>
    </row>
    <row r="1266" spans="2:83" s="6" customFormat="1" x14ac:dyDescent="0.25">
      <c r="B1266" s="77"/>
      <c r="C1266" s="78"/>
      <c r="D1266" s="80"/>
      <c r="E1266" s="80"/>
      <c r="F1266" s="80"/>
      <c r="G1266" s="80"/>
      <c r="H1266" s="80"/>
      <c r="I1266" s="80"/>
      <c r="J1266" s="80"/>
      <c r="K1266" s="5"/>
      <c r="L1266" s="5"/>
      <c r="M1266" s="80"/>
      <c r="N1266" s="5"/>
      <c r="O1266" s="80"/>
      <c r="P1266" s="5"/>
      <c r="Q1266" s="80"/>
      <c r="R1266" s="5"/>
      <c r="S1266" s="80"/>
      <c r="T1266" s="5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5"/>
      <c r="AE1266" s="80"/>
      <c r="AF1266" s="5"/>
      <c r="AG1266" s="80"/>
      <c r="AH1266" s="5"/>
      <c r="AI1266" s="80"/>
      <c r="AJ1266" s="5"/>
      <c r="AK1266" s="80"/>
      <c r="AL1266" s="5"/>
      <c r="AM1266" s="80"/>
      <c r="AN1266" s="5"/>
      <c r="AO1266" s="80"/>
      <c r="AP1266" s="80"/>
      <c r="AQ1266" s="5"/>
      <c r="AR1266" s="80"/>
      <c r="AS1266" s="5"/>
      <c r="AT1266" s="80"/>
      <c r="AU1266" s="5"/>
      <c r="AV1266" s="80"/>
      <c r="AW1266" s="5"/>
      <c r="AX1266" s="80"/>
      <c r="AY1266" s="5"/>
      <c r="AZ1266" s="80"/>
      <c r="BA1266" s="5"/>
      <c r="BB1266" s="80"/>
      <c r="BC1266" s="80"/>
      <c r="BD1266" s="80"/>
      <c r="BE1266" s="80"/>
      <c r="BF1266" s="80"/>
      <c r="BG1266" s="80"/>
      <c r="BH1266" s="80"/>
      <c r="BI1266" s="80"/>
      <c r="BJ1266" s="80"/>
      <c r="BK1266" s="80"/>
      <c r="BL1266" s="80"/>
      <c r="BM1266" s="80"/>
      <c r="BN1266" s="80"/>
      <c r="BO1266" s="80"/>
      <c r="BP1266" s="80"/>
      <c r="BQ1266" s="80"/>
      <c r="BR1266" s="80"/>
      <c r="BS1266" s="80"/>
      <c r="BT1266" s="80"/>
      <c r="BU1266" s="80"/>
      <c r="BV1266" s="80"/>
      <c r="BW1266" s="80"/>
      <c r="BX1266" s="80"/>
      <c r="BY1266" s="80"/>
      <c r="BZ1266" s="80"/>
      <c r="CE1266" s="5"/>
    </row>
    <row r="1267" spans="2:83" s="6" customFormat="1" x14ac:dyDescent="0.25">
      <c r="B1267" s="77"/>
      <c r="C1267" s="78"/>
      <c r="D1267" s="80"/>
      <c r="E1267" s="80"/>
      <c r="F1267" s="80"/>
      <c r="G1267" s="80"/>
      <c r="H1267" s="80"/>
      <c r="I1267" s="80"/>
      <c r="J1267" s="80"/>
      <c r="K1267" s="5"/>
      <c r="L1267" s="5"/>
      <c r="M1267" s="80"/>
      <c r="N1267" s="5"/>
      <c r="O1267" s="80"/>
      <c r="P1267" s="5"/>
      <c r="Q1267" s="80"/>
      <c r="R1267" s="5"/>
      <c r="S1267" s="80"/>
      <c r="T1267" s="5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5"/>
      <c r="AE1267" s="80"/>
      <c r="AF1267" s="5"/>
      <c r="AG1267" s="80"/>
      <c r="AH1267" s="5"/>
      <c r="AI1267" s="80"/>
      <c r="AJ1267" s="5"/>
      <c r="AK1267" s="80"/>
      <c r="AL1267" s="5"/>
      <c r="AM1267" s="80"/>
      <c r="AN1267" s="5"/>
      <c r="AO1267" s="80"/>
      <c r="AP1267" s="80"/>
      <c r="AQ1267" s="5"/>
      <c r="AR1267" s="80"/>
      <c r="AS1267" s="5"/>
      <c r="AT1267" s="80"/>
      <c r="AU1267" s="5"/>
      <c r="AV1267" s="80"/>
      <c r="AW1267" s="5"/>
      <c r="AX1267" s="80"/>
      <c r="AY1267" s="5"/>
      <c r="AZ1267" s="80"/>
      <c r="BA1267" s="5"/>
      <c r="BB1267" s="80"/>
      <c r="BC1267" s="80"/>
      <c r="BD1267" s="80"/>
      <c r="BE1267" s="80"/>
      <c r="BF1267" s="80"/>
      <c r="BG1267" s="80"/>
      <c r="BH1267" s="80"/>
      <c r="BI1267" s="80"/>
      <c r="BJ1267" s="80"/>
      <c r="BK1267" s="80"/>
      <c r="BL1267" s="80"/>
      <c r="BM1267" s="80"/>
      <c r="BN1267" s="80"/>
      <c r="BO1267" s="80"/>
      <c r="BP1267" s="80"/>
      <c r="BQ1267" s="80"/>
      <c r="BR1267" s="80"/>
      <c r="BS1267" s="80"/>
      <c r="BT1267" s="80"/>
      <c r="BU1267" s="80"/>
      <c r="BV1267" s="80"/>
      <c r="BW1267" s="80"/>
      <c r="BX1267" s="80"/>
      <c r="BY1267" s="80"/>
      <c r="BZ1267" s="80"/>
      <c r="CE1267" s="5"/>
    </row>
    <row r="1268" spans="2:83" s="6" customFormat="1" x14ac:dyDescent="0.25">
      <c r="B1268" s="77"/>
      <c r="C1268" s="78"/>
      <c r="D1268" s="80"/>
      <c r="E1268" s="80"/>
      <c r="F1268" s="80"/>
      <c r="G1268" s="80"/>
      <c r="H1268" s="80"/>
      <c r="I1268" s="80"/>
      <c r="J1268" s="80"/>
      <c r="K1268" s="5"/>
      <c r="L1268" s="5"/>
      <c r="M1268" s="80"/>
      <c r="N1268" s="5"/>
      <c r="O1268" s="80"/>
      <c r="P1268" s="5"/>
      <c r="Q1268" s="80"/>
      <c r="R1268" s="5"/>
      <c r="S1268" s="80"/>
      <c r="T1268" s="5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5"/>
      <c r="AE1268" s="80"/>
      <c r="AF1268" s="5"/>
      <c r="AG1268" s="80"/>
      <c r="AH1268" s="5"/>
      <c r="AI1268" s="80"/>
      <c r="AJ1268" s="5"/>
      <c r="AK1268" s="80"/>
      <c r="AL1268" s="5"/>
      <c r="AM1268" s="80"/>
      <c r="AN1268" s="5"/>
      <c r="AO1268" s="80"/>
      <c r="AP1268" s="80"/>
      <c r="AQ1268" s="5"/>
      <c r="AR1268" s="80"/>
      <c r="AS1268" s="5"/>
      <c r="AT1268" s="80"/>
      <c r="AU1268" s="5"/>
      <c r="AV1268" s="80"/>
      <c r="AW1268" s="5"/>
      <c r="AX1268" s="80"/>
      <c r="AY1268" s="5"/>
      <c r="AZ1268" s="80"/>
      <c r="BA1268" s="5"/>
      <c r="BB1268" s="80"/>
      <c r="BC1268" s="80"/>
      <c r="BD1268" s="80"/>
      <c r="BE1268" s="80"/>
      <c r="BF1268" s="80"/>
      <c r="BG1268" s="80"/>
      <c r="BH1268" s="80"/>
      <c r="BI1268" s="80"/>
      <c r="BJ1268" s="80"/>
      <c r="BK1268" s="80"/>
      <c r="BL1268" s="80"/>
      <c r="BM1268" s="80"/>
      <c r="BN1268" s="80"/>
      <c r="BO1268" s="80"/>
      <c r="BP1268" s="80"/>
      <c r="BQ1268" s="80"/>
      <c r="BR1268" s="80"/>
      <c r="BS1268" s="80"/>
      <c r="BT1268" s="80"/>
      <c r="BU1268" s="80"/>
      <c r="BV1268" s="80"/>
      <c r="BW1268" s="80"/>
      <c r="BX1268" s="80"/>
      <c r="BY1268" s="80"/>
      <c r="BZ1268" s="80"/>
      <c r="CE1268" s="5"/>
    </row>
    <row r="1269" spans="2:83" s="6" customFormat="1" x14ac:dyDescent="0.25">
      <c r="B1269" s="77"/>
      <c r="C1269" s="78"/>
      <c r="D1269" s="80"/>
      <c r="E1269" s="80"/>
      <c r="F1269" s="80"/>
      <c r="G1269" s="80"/>
      <c r="H1269" s="80"/>
      <c r="I1269" s="80"/>
      <c r="J1269" s="80"/>
      <c r="K1269" s="5"/>
      <c r="L1269" s="5"/>
      <c r="M1269" s="80"/>
      <c r="N1269" s="5"/>
      <c r="O1269" s="80"/>
      <c r="P1269" s="5"/>
      <c r="Q1269" s="80"/>
      <c r="R1269" s="5"/>
      <c r="S1269" s="80"/>
      <c r="T1269" s="5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5"/>
      <c r="AE1269" s="80"/>
      <c r="AF1269" s="5"/>
      <c r="AG1269" s="80"/>
      <c r="AH1269" s="5"/>
      <c r="AI1269" s="80"/>
      <c r="AJ1269" s="5"/>
      <c r="AK1269" s="80"/>
      <c r="AL1269" s="5"/>
      <c r="AM1269" s="80"/>
      <c r="AN1269" s="5"/>
      <c r="AO1269" s="80"/>
      <c r="AP1269" s="80"/>
      <c r="AQ1269" s="5"/>
      <c r="AR1269" s="80"/>
      <c r="AS1269" s="5"/>
      <c r="AT1269" s="80"/>
      <c r="AU1269" s="5"/>
      <c r="AV1269" s="80"/>
      <c r="AW1269" s="5"/>
      <c r="AX1269" s="80"/>
      <c r="AY1269" s="5"/>
      <c r="AZ1269" s="80"/>
      <c r="BA1269" s="5"/>
      <c r="BB1269" s="80"/>
      <c r="BC1269" s="80"/>
      <c r="BD1269" s="80"/>
      <c r="BE1269" s="80"/>
      <c r="BF1269" s="80"/>
      <c r="BG1269" s="80"/>
      <c r="BH1269" s="80"/>
      <c r="BI1269" s="80"/>
      <c r="BJ1269" s="80"/>
      <c r="BK1269" s="80"/>
      <c r="BL1269" s="80"/>
      <c r="BM1269" s="80"/>
      <c r="BN1269" s="80"/>
      <c r="BO1269" s="80"/>
      <c r="BP1269" s="80"/>
      <c r="BQ1269" s="80"/>
      <c r="BR1269" s="80"/>
      <c r="BS1269" s="80"/>
      <c r="BT1269" s="80"/>
      <c r="BU1269" s="80"/>
      <c r="BV1269" s="80"/>
      <c r="BW1269" s="80"/>
      <c r="BX1269" s="80"/>
      <c r="BY1269" s="80"/>
      <c r="BZ1269" s="80"/>
      <c r="CE1269" s="5"/>
    </row>
    <row r="1270" spans="2:83" s="6" customFormat="1" x14ac:dyDescent="0.25">
      <c r="B1270" s="77"/>
      <c r="C1270" s="78"/>
      <c r="D1270" s="80"/>
      <c r="E1270" s="80"/>
      <c r="F1270" s="80"/>
      <c r="G1270" s="80"/>
      <c r="H1270" s="80"/>
      <c r="I1270" s="80"/>
      <c r="J1270" s="80"/>
      <c r="K1270" s="5"/>
      <c r="L1270" s="5"/>
      <c r="M1270" s="80"/>
      <c r="N1270" s="5"/>
      <c r="O1270" s="80"/>
      <c r="P1270" s="5"/>
      <c r="Q1270" s="80"/>
      <c r="R1270" s="5"/>
      <c r="S1270" s="80"/>
      <c r="T1270" s="5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5"/>
      <c r="AE1270" s="80"/>
      <c r="AF1270" s="5"/>
      <c r="AG1270" s="80"/>
      <c r="AH1270" s="5"/>
      <c r="AI1270" s="80"/>
      <c r="AJ1270" s="5"/>
      <c r="AK1270" s="80"/>
      <c r="AL1270" s="5"/>
      <c r="AM1270" s="80"/>
      <c r="AN1270" s="5"/>
      <c r="AO1270" s="80"/>
      <c r="AP1270" s="80"/>
      <c r="AQ1270" s="5"/>
      <c r="AR1270" s="80"/>
      <c r="AS1270" s="5"/>
      <c r="AT1270" s="80"/>
      <c r="AU1270" s="5"/>
      <c r="AV1270" s="80"/>
      <c r="AW1270" s="5"/>
      <c r="AX1270" s="80"/>
      <c r="AY1270" s="5"/>
      <c r="AZ1270" s="80"/>
      <c r="BA1270" s="5"/>
      <c r="BB1270" s="80"/>
      <c r="BC1270" s="80"/>
      <c r="BD1270" s="80"/>
      <c r="BE1270" s="80"/>
      <c r="BF1270" s="80"/>
      <c r="BG1270" s="80"/>
      <c r="BH1270" s="80"/>
      <c r="BI1270" s="80"/>
      <c r="BJ1270" s="80"/>
      <c r="BK1270" s="80"/>
      <c r="BL1270" s="80"/>
      <c r="BM1270" s="80"/>
      <c r="BN1270" s="80"/>
      <c r="BO1270" s="80"/>
      <c r="BP1270" s="80"/>
      <c r="BQ1270" s="80"/>
      <c r="BR1270" s="80"/>
      <c r="BS1270" s="80"/>
      <c r="BT1270" s="80"/>
      <c r="BU1270" s="80"/>
      <c r="BV1270" s="80"/>
      <c r="BW1270" s="80"/>
      <c r="BX1270" s="80"/>
      <c r="BY1270" s="80"/>
      <c r="BZ1270" s="80"/>
      <c r="CE1270" s="5"/>
    </row>
    <row r="1271" spans="2:83" s="6" customFormat="1" x14ac:dyDescent="0.25">
      <c r="B1271" s="77"/>
      <c r="C1271" s="78"/>
      <c r="D1271" s="80"/>
      <c r="E1271" s="80"/>
      <c r="F1271" s="80"/>
      <c r="G1271" s="80"/>
      <c r="H1271" s="80"/>
      <c r="I1271" s="80"/>
      <c r="J1271" s="80"/>
      <c r="K1271" s="5"/>
      <c r="L1271" s="5"/>
      <c r="M1271" s="80"/>
      <c r="N1271" s="5"/>
      <c r="O1271" s="80"/>
      <c r="P1271" s="5"/>
      <c r="Q1271" s="80"/>
      <c r="R1271" s="5"/>
      <c r="S1271" s="80"/>
      <c r="T1271" s="5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5"/>
      <c r="AE1271" s="80"/>
      <c r="AF1271" s="5"/>
      <c r="AG1271" s="80"/>
      <c r="AH1271" s="5"/>
      <c r="AI1271" s="80"/>
      <c r="AJ1271" s="5"/>
      <c r="AK1271" s="80"/>
      <c r="AL1271" s="5"/>
      <c r="AM1271" s="80"/>
      <c r="AN1271" s="5"/>
      <c r="AO1271" s="80"/>
      <c r="AP1271" s="80"/>
      <c r="AQ1271" s="5"/>
      <c r="AR1271" s="80"/>
      <c r="AS1271" s="5"/>
      <c r="AT1271" s="80"/>
      <c r="AU1271" s="5"/>
      <c r="AV1271" s="80"/>
      <c r="AW1271" s="5"/>
      <c r="AX1271" s="80"/>
      <c r="AY1271" s="5"/>
      <c r="AZ1271" s="80"/>
      <c r="BA1271" s="5"/>
      <c r="BB1271" s="80"/>
      <c r="BC1271" s="80"/>
      <c r="BD1271" s="80"/>
      <c r="BE1271" s="80"/>
      <c r="BF1271" s="80"/>
      <c r="BG1271" s="80"/>
      <c r="BH1271" s="80"/>
      <c r="BI1271" s="80"/>
      <c r="BJ1271" s="80"/>
      <c r="BK1271" s="80"/>
      <c r="BL1271" s="80"/>
      <c r="BM1271" s="80"/>
      <c r="BN1271" s="80"/>
      <c r="BO1271" s="80"/>
      <c r="BP1271" s="80"/>
      <c r="BQ1271" s="80"/>
      <c r="BR1271" s="80"/>
      <c r="BS1271" s="80"/>
      <c r="BT1271" s="80"/>
      <c r="BU1271" s="80"/>
      <c r="BV1271" s="80"/>
      <c r="BW1271" s="80"/>
      <c r="BX1271" s="80"/>
      <c r="BY1271" s="80"/>
      <c r="BZ1271" s="80"/>
      <c r="CE1271" s="5"/>
    </row>
    <row r="1272" spans="2:83" s="6" customFormat="1" x14ac:dyDescent="0.25">
      <c r="B1272" s="77"/>
      <c r="C1272" s="78"/>
      <c r="D1272" s="80"/>
      <c r="E1272" s="80"/>
      <c r="F1272" s="80"/>
      <c r="G1272" s="80"/>
      <c r="H1272" s="80"/>
      <c r="I1272" s="80"/>
      <c r="J1272" s="80"/>
      <c r="K1272" s="5"/>
      <c r="L1272" s="5"/>
      <c r="M1272" s="80"/>
      <c r="N1272" s="5"/>
      <c r="O1272" s="80"/>
      <c r="P1272" s="5"/>
      <c r="Q1272" s="80"/>
      <c r="R1272" s="5"/>
      <c r="S1272" s="80"/>
      <c r="T1272" s="5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5"/>
      <c r="AE1272" s="80"/>
      <c r="AF1272" s="5"/>
      <c r="AG1272" s="80"/>
      <c r="AH1272" s="5"/>
      <c r="AI1272" s="80"/>
      <c r="AJ1272" s="5"/>
      <c r="AK1272" s="80"/>
      <c r="AL1272" s="5"/>
      <c r="AM1272" s="80"/>
      <c r="AN1272" s="5"/>
      <c r="AO1272" s="80"/>
      <c r="AP1272" s="80"/>
      <c r="AQ1272" s="5"/>
      <c r="AR1272" s="80"/>
      <c r="AS1272" s="5"/>
      <c r="AT1272" s="80"/>
      <c r="AU1272" s="5"/>
      <c r="AV1272" s="80"/>
      <c r="AW1272" s="5"/>
      <c r="AX1272" s="80"/>
      <c r="AY1272" s="5"/>
      <c r="AZ1272" s="80"/>
      <c r="BA1272" s="5"/>
      <c r="BB1272" s="80"/>
      <c r="BC1272" s="80"/>
      <c r="BD1272" s="80"/>
      <c r="BE1272" s="80"/>
      <c r="BF1272" s="80"/>
      <c r="BG1272" s="80"/>
      <c r="BH1272" s="80"/>
      <c r="BI1272" s="80"/>
      <c r="BJ1272" s="80"/>
      <c r="BK1272" s="80"/>
      <c r="BL1272" s="80"/>
      <c r="BM1272" s="80"/>
      <c r="BN1272" s="80"/>
      <c r="BO1272" s="80"/>
      <c r="BP1272" s="80"/>
      <c r="BQ1272" s="80"/>
      <c r="BR1272" s="80"/>
      <c r="BS1272" s="80"/>
      <c r="BT1272" s="80"/>
      <c r="BU1272" s="80"/>
      <c r="BV1272" s="80"/>
      <c r="BW1272" s="80"/>
      <c r="BX1272" s="80"/>
      <c r="BY1272" s="80"/>
      <c r="BZ1272" s="80"/>
      <c r="CE1272" s="5"/>
    </row>
    <row r="1273" spans="2:83" s="6" customFormat="1" x14ac:dyDescent="0.25">
      <c r="B1273" s="77"/>
      <c r="C1273" s="78"/>
      <c r="D1273" s="80"/>
      <c r="E1273" s="80"/>
      <c r="F1273" s="80"/>
      <c r="G1273" s="80"/>
      <c r="H1273" s="80"/>
      <c r="I1273" s="80"/>
      <c r="J1273" s="80"/>
      <c r="K1273" s="5"/>
      <c r="L1273" s="5"/>
      <c r="M1273" s="80"/>
      <c r="N1273" s="5"/>
      <c r="O1273" s="80"/>
      <c r="P1273" s="5"/>
      <c r="Q1273" s="80"/>
      <c r="R1273" s="5"/>
      <c r="S1273" s="80"/>
      <c r="T1273" s="5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5"/>
      <c r="AE1273" s="80"/>
      <c r="AF1273" s="5"/>
      <c r="AG1273" s="80"/>
      <c r="AH1273" s="5"/>
      <c r="AI1273" s="80"/>
      <c r="AJ1273" s="5"/>
      <c r="AK1273" s="80"/>
      <c r="AL1273" s="5"/>
      <c r="AM1273" s="80"/>
      <c r="AN1273" s="5"/>
      <c r="AO1273" s="80"/>
      <c r="AP1273" s="80"/>
      <c r="AQ1273" s="5"/>
      <c r="AR1273" s="80"/>
      <c r="AS1273" s="5"/>
      <c r="AT1273" s="80"/>
      <c r="AU1273" s="5"/>
      <c r="AV1273" s="80"/>
      <c r="AW1273" s="5"/>
      <c r="AX1273" s="80"/>
      <c r="AY1273" s="5"/>
      <c r="AZ1273" s="80"/>
      <c r="BA1273" s="5"/>
      <c r="BB1273" s="80"/>
      <c r="BC1273" s="80"/>
      <c r="BD1273" s="80"/>
      <c r="BE1273" s="80"/>
      <c r="BF1273" s="80"/>
      <c r="BG1273" s="80"/>
      <c r="BH1273" s="80"/>
      <c r="BI1273" s="80"/>
      <c r="BJ1273" s="80"/>
      <c r="BK1273" s="80"/>
      <c r="BL1273" s="80"/>
      <c r="BM1273" s="80"/>
      <c r="BN1273" s="80"/>
      <c r="BO1273" s="80"/>
      <c r="BP1273" s="80"/>
      <c r="BQ1273" s="80"/>
      <c r="BR1273" s="80"/>
      <c r="BS1273" s="80"/>
      <c r="BT1273" s="80"/>
      <c r="BU1273" s="80"/>
      <c r="BV1273" s="80"/>
      <c r="BW1273" s="80"/>
      <c r="BX1273" s="80"/>
      <c r="BY1273" s="80"/>
      <c r="BZ1273" s="80"/>
      <c r="CE1273" s="5"/>
    </row>
    <row r="1274" spans="2:83" s="6" customFormat="1" x14ac:dyDescent="0.25">
      <c r="B1274" s="77"/>
      <c r="C1274" s="78"/>
      <c r="D1274" s="80"/>
      <c r="E1274" s="80"/>
      <c r="F1274" s="80"/>
      <c r="G1274" s="80"/>
      <c r="H1274" s="80"/>
      <c r="I1274" s="80"/>
      <c r="J1274" s="80"/>
      <c r="K1274" s="5"/>
      <c r="L1274" s="5"/>
      <c r="M1274" s="80"/>
      <c r="N1274" s="5"/>
      <c r="O1274" s="80"/>
      <c r="P1274" s="5"/>
      <c r="Q1274" s="80"/>
      <c r="R1274" s="5"/>
      <c r="S1274" s="80"/>
      <c r="T1274" s="5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5"/>
      <c r="AE1274" s="80"/>
      <c r="AF1274" s="5"/>
      <c r="AG1274" s="80"/>
      <c r="AH1274" s="5"/>
      <c r="AI1274" s="80"/>
      <c r="AJ1274" s="5"/>
      <c r="AK1274" s="80"/>
      <c r="AL1274" s="5"/>
      <c r="AM1274" s="80"/>
      <c r="AN1274" s="5"/>
      <c r="AO1274" s="80"/>
      <c r="AP1274" s="80"/>
      <c r="AQ1274" s="5"/>
      <c r="AR1274" s="80"/>
      <c r="AS1274" s="5"/>
      <c r="AT1274" s="80"/>
      <c r="AU1274" s="5"/>
      <c r="AV1274" s="80"/>
      <c r="AW1274" s="5"/>
      <c r="AX1274" s="80"/>
      <c r="AY1274" s="5"/>
      <c r="AZ1274" s="80"/>
      <c r="BA1274" s="5"/>
      <c r="BB1274" s="80"/>
      <c r="BC1274" s="80"/>
      <c r="BD1274" s="80"/>
      <c r="BE1274" s="80"/>
      <c r="BF1274" s="80"/>
      <c r="BG1274" s="80"/>
      <c r="BH1274" s="80"/>
      <c r="BI1274" s="80"/>
      <c r="BJ1274" s="80"/>
      <c r="BK1274" s="80"/>
      <c r="BL1274" s="80"/>
      <c r="BM1274" s="80"/>
      <c r="BN1274" s="80"/>
      <c r="BO1274" s="80"/>
      <c r="BP1274" s="80"/>
      <c r="BQ1274" s="80"/>
      <c r="BR1274" s="80"/>
      <c r="BS1274" s="80"/>
      <c r="BT1274" s="80"/>
      <c r="BU1274" s="80"/>
      <c r="BV1274" s="80"/>
      <c r="BW1274" s="80"/>
      <c r="BX1274" s="80"/>
      <c r="BY1274" s="80"/>
      <c r="BZ1274" s="80"/>
      <c r="CE1274" s="5"/>
    </row>
    <row r="1275" spans="2:83" s="6" customFormat="1" x14ac:dyDescent="0.25">
      <c r="B1275" s="77"/>
      <c r="C1275" s="78"/>
      <c r="D1275" s="80"/>
      <c r="E1275" s="80"/>
      <c r="F1275" s="80"/>
      <c r="G1275" s="80"/>
      <c r="H1275" s="80"/>
      <c r="I1275" s="80"/>
      <c r="J1275" s="80"/>
      <c r="K1275" s="5"/>
      <c r="L1275" s="5"/>
      <c r="M1275" s="80"/>
      <c r="N1275" s="5"/>
      <c r="O1275" s="80"/>
      <c r="P1275" s="5"/>
      <c r="Q1275" s="80"/>
      <c r="R1275" s="5"/>
      <c r="S1275" s="80"/>
      <c r="T1275" s="5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5"/>
      <c r="AE1275" s="80"/>
      <c r="AF1275" s="5"/>
      <c r="AG1275" s="80"/>
      <c r="AH1275" s="5"/>
      <c r="AI1275" s="80"/>
      <c r="AJ1275" s="5"/>
      <c r="AK1275" s="80"/>
      <c r="AL1275" s="5"/>
      <c r="AM1275" s="80"/>
      <c r="AN1275" s="5"/>
      <c r="AO1275" s="80"/>
      <c r="AP1275" s="80"/>
      <c r="AQ1275" s="5"/>
      <c r="AR1275" s="80"/>
      <c r="AS1275" s="5"/>
      <c r="AT1275" s="80"/>
      <c r="AU1275" s="5"/>
      <c r="AV1275" s="80"/>
      <c r="AW1275" s="5"/>
      <c r="AX1275" s="80"/>
      <c r="AY1275" s="5"/>
      <c r="AZ1275" s="80"/>
      <c r="BA1275" s="5"/>
      <c r="BB1275" s="80"/>
      <c r="BC1275" s="80"/>
      <c r="BD1275" s="80"/>
      <c r="BE1275" s="80"/>
      <c r="BF1275" s="80"/>
      <c r="BG1275" s="80"/>
      <c r="BH1275" s="80"/>
      <c r="BI1275" s="80"/>
      <c r="BJ1275" s="80"/>
      <c r="BK1275" s="80"/>
      <c r="BL1275" s="80"/>
      <c r="BM1275" s="80"/>
      <c r="BN1275" s="80"/>
      <c r="BO1275" s="80"/>
      <c r="BP1275" s="80"/>
      <c r="BQ1275" s="80"/>
      <c r="BR1275" s="80"/>
      <c r="BS1275" s="80"/>
      <c r="BT1275" s="80"/>
      <c r="BU1275" s="80"/>
      <c r="BV1275" s="80"/>
      <c r="BW1275" s="80"/>
      <c r="BX1275" s="80"/>
      <c r="BY1275" s="80"/>
      <c r="BZ1275" s="80"/>
      <c r="CE1275" s="5"/>
    </row>
    <row r="1276" spans="2:83" s="6" customFormat="1" x14ac:dyDescent="0.25">
      <c r="B1276" s="77"/>
      <c r="C1276" s="78"/>
      <c r="D1276" s="80"/>
      <c r="E1276" s="80"/>
      <c r="F1276" s="80"/>
      <c r="G1276" s="80"/>
      <c r="H1276" s="80"/>
      <c r="I1276" s="80"/>
      <c r="J1276" s="80"/>
      <c r="K1276" s="5"/>
      <c r="L1276" s="5"/>
      <c r="M1276" s="80"/>
      <c r="N1276" s="5"/>
      <c r="O1276" s="80"/>
      <c r="P1276" s="5"/>
      <c r="Q1276" s="80"/>
      <c r="R1276" s="5"/>
      <c r="S1276" s="80"/>
      <c r="T1276" s="5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5"/>
      <c r="AE1276" s="80"/>
      <c r="AF1276" s="5"/>
      <c r="AG1276" s="80"/>
      <c r="AH1276" s="5"/>
      <c r="AI1276" s="80"/>
      <c r="AJ1276" s="5"/>
      <c r="AK1276" s="80"/>
      <c r="AL1276" s="5"/>
      <c r="AM1276" s="80"/>
      <c r="AN1276" s="5"/>
      <c r="AO1276" s="80"/>
      <c r="AP1276" s="80"/>
      <c r="AQ1276" s="5"/>
      <c r="AR1276" s="80"/>
      <c r="AS1276" s="5"/>
      <c r="AT1276" s="80"/>
      <c r="AU1276" s="5"/>
      <c r="AV1276" s="80"/>
      <c r="AW1276" s="5"/>
      <c r="AX1276" s="80"/>
      <c r="AY1276" s="5"/>
      <c r="AZ1276" s="80"/>
      <c r="BA1276" s="5"/>
      <c r="BB1276" s="80"/>
      <c r="BC1276" s="80"/>
      <c r="BD1276" s="80"/>
      <c r="BE1276" s="80"/>
      <c r="BF1276" s="80"/>
      <c r="BG1276" s="80"/>
      <c r="BH1276" s="80"/>
      <c r="BI1276" s="80"/>
      <c r="BJ1276" s="80"/>
      <c r="BK1276" s="80"/>
      <c r="BL1276" s="80"/>
      <c r="BM1276" s="80"/>
      <c r="BN1276" s="80"/>
      <c r="BO1276" s="80"/>
      <c r="BP1276" s="80"/>
      <c r="BQ1276" s="80"/>
      <c r="BR1276" s="80"/>
      <c r="BS1276" s="80"/>
      <c r="BT1276" s="80"/>
      <c r="BU1276" s="80"/>
      <c r="BV1276" s="80"/>
      <c r="BW1276" s="80"/>
      <c r="BX1276" s="80"/>
      <c r="BY1276" s="80"/>
      <c r="BZ1276" s="80"/>
      <c r="CE1276" s="5"/>
    </row>
    <row r="1277" spans="2:83" s="6" customFormat="1" x14ac:dyDescent="0.25">
      <c r="B1277" s="77"/>
      <c r="C1277" s="78"/>
      <c r="D1277" s="80"/>
      <c r="E1277" s="80"/>
      <c r="F1277" s="80"/>
      <c r="G1277" s="80"/>
      <c r="H1277" s="80"/>
      <c r="I1277" s="80"/>
      <c r="J1277" s="80"/>
      <c r="K1277" s="5"/>
      <c r="L1277" s="5"/>
      <c r="M1277" s="80"/>
      <c r="N1277" s="5"/>
      <c r="O1277" s="80"/>
      <c r="P1277" s="5"/>
      <c r="Q1277" s="80"/>
      <c r="R1277" s="5"/>
      <c r="S1277" s="80"/>
      <c r="T1277" s="5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5"/>
      <c r="AE1277" s="80"/>
      <c r="AF1277" s="5"/>
      <c r="AG1277" s="80"/>
      <c r="AH1277" s="5"/>
      <c r="AI1277" s="80"/>
      <c r="AJ1277" s="5"/>
      <c r="AK1277" s="80"/>
      <c r="AL1277" s="5"/>
      <c r="AM1277" s="80"/>
      <c r="AN1277" s="5"/>
      <c r="AO1277" s="80"/>
      <c r="AP1277" s="80"/>
      <c r="AQ1277" s="5"/>
      <c r="AR1277" s="80"/>
      <c r="AS1277" s="5"/>
      <c r="AT1277" s="80"/>
      <c r="AU1277" s="5"/>
      <c r="AV1277" s="80"/>
      <c r="AW1277" s="5"/>
      <c r="AX1277" s="80"/>
      <c r="AY1277" s="5"/>
      <c r="AZ1277" s="80"/>
      <c r="BA1277" s="5"/>
      <c r="BB1277" s="80"/>
      <c r="BC1277" s="80"/>
      <c r="BD1277" s="80"/>
      <c r="BE1277" s="80"/>
      <c r="BF1277" s="80"/>
      <c r="BG1277" s="80"/>
      <c r="BH1277" s="80"/>
      <c r="BI1277" s="80"/>
      <c r="BJ1277" s="80"/>
      <c r="BK1277" s="80"/>
      <c r="BL1277" s="80"/>
      <c r="BM1277" s="80"/>
      <c r="BN1277" s="80"/>
      <c r="BO1277" s="80"/>
      <c r="BP1277" s="80"/>
      <c r="BQ1277" s="80"/>
      <c r="BR1277" s="80"/>
      <c r="BS1277" s="80"/>
      <c r="BT1277" s="80"/>
      <c r="BU1277" s="80"/>
      <c r="BV1277" s="80"/>
      <c r="BW1277" s="80"/>
      <c r="BX1277" s="80"/>
      <c r="BY1277" s="80"/>
      <c r="BZ1277" s="80"/>
      <c r="CE1277" s="5"/>
    </row>
    <row r="1278" spans="2:83" s="6" customFormat="1" x14ac:dyDescent="0.25">
      <c r="B1278" s="77"/>
      <c r="C1278" s="78"/>
      <c r="D1278" s="80"/>
      <c r="E1278" s="80"/>
      <c r="F1278" s="80"/>
      <c r="G1278" s="80"/>
      <c r="H1278" s="80"/>
      <c r="I1278" s="80"/>
      <c r="J1278" s="80"/>
      <c r="K1278" s="5"/>
      <c r="L1278" s="5"/>
      <c r="M1278" s="80"/>
      <c r="N1278" s="5"/>
      <c r="O1278" s="80"/>
      <c r="P1278" s="5"/>
      <c r="Q1278" s="80"/>
      <c r="R1278" s="5"/>
      <c r="S1278" s="80"/>
      <c r="T1278" s="5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5"/>
      <c r="AE1278" s="80"/>
      <c r="AF1278" s="5"/>
      <c r="AG1278" s="80"/>
      <c r="AH1278" s="5"/>
      <c r="AI1278" s="80"/>
      <c r="AJ1278" s="5"/>
      <c r="AK1278" s="80"/>
      <c r="AL1278" s="5"/>
      <c r="AM1278" s="80"/>
      <c r="AN1278" s="5"/>
      <c r="AO1278" s="80"/>
      <c r="AP1278" s="80"/>
      <c r="AQ1278" s="5"/>
      <c r="AR1278" s="80"/>
      <c r="AS1278" s="5"/>
      <c r="AT1278" s="80"/>
      <c r="AU1278" s="5"/>
      <c r="AV1278" s="80"/>
      <c r="AW1278" s="5"/>
      <c r="AX1278" s="80"/>
      <c r="AY1278" s="5"/>
      <c r="AZ1278" s="80"/>
      <c r="BA1278" s="5"/>
      <c r="BB1278" s="80"/>
      <c r="BC1278" s="80"/>
      <c r="BD1278" s="80"/>
      <c r="BE1278" s="80"/>
      <c r="BF1278" s="80"/>
      <c r="BG1278" s="80"/>
      <c r="BH1278" s="80"/>
      <c r="BI1278" s="80"/>
      <c r="BJ1278" s="80"/>
      <c r="BK1278" s="80"/>
      <c r="BL1278" s="80"/>
      <c r="BM1278" s="80"/>
      <c r="BN1278" s="80"/>
      <c r="BO1278" s="80"/>
      <c r="BP1278" s="80"/>
      <c r="BQ1278" s="80"/>
      <c r="BR1278" s="80"/>
      <c r="BS1278" s="80"/>
      <c r="BT1278" s="80"/>
      <c r="BU1278" s="80"/>
      <c r="BV1278" s="80"/>
      <c r="BW1278" s="80"/>
      <c r="BX1278" s="80"/>
      <c r="BY1278" s="80"/>
      <c r="BZ1278" s="80"/>
      <c r="CE1278" s="5"/>
    </row>
    <row r="1279" spans="2:83" s="6" customFormat="1" x14ac:dyDescent="0.25">
      <c r="B1279" s="77"/>
      <c r="C1279" s="78"/>
      <c r="D1279" s="80"/>
      <c r="E1279" s="80"/>
      <c r="F1279" s="80"/>
      <c r="G1279" s="80"/>
      <c r="H1279" s="80"/>
      <c r="I1279" s="80"/>
      <c r="J1279" s="80"/>
      <c r="K1279" s="5"/>
      <c r="L1279" s="5"/>
      <c r="M1279" s="80"/>
      <c r="N1279" s="5"/>
      <c r="O1279" s="80"/>
      <c r="P1279" s="5"/>
      <c r="Q1279" s="80"/>
      <c r="R1279" s="5"/>
      <c r="S1279" s="80"/>
      <c r="T1279" s="5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5"/>
      <c r="AE1279" s="80"/>
      <c r="AF1279" s="5"/>
      <c r="AG1279" s="80"/>
      <c r="AH1279" s="5"/>
      <c r="AI1279" s="80"/>
      <c r="AJ1279" s="5"/>
      <c r="AK1279" s="80"/>
      <c r="AL1279" s="5"/>
      <c r="AM1279" s="80"/>
      <c r="AN1279" s="5"/>
      <c r="AO1279" s="80"/>
      <c r="AP1279" s="80"/>
      <c r="AQ1279" s="5"/>
      <c r="AR1279" s="80"/>
      <c r="AS1279" s="5"/>
      <c r="AT1279" s="80"/>
      <c r="AU1279" s="5"/>
      <c r="AV1279" s="80"/>
      <c r="AW1279" s="5"/>
      <c r="AX1279" s="80"/>
      <c r="AY1279" s="5"/>
      <c r="AZ1279" s="80"/>
      <c r="BA1279" s="5"/>
      <c r="BB1279" s="80"/>
      <c r="BC1279" s="80"/>
      <c r="BD1279" s="80"/>
      <c r="BE1279" s="80"/>
      <c r="BF1279" s="80"/>
      <c r="BG1279" s="80"/>
      <c r="BH1279" s="80"/>
      <c r="BI1279" s="80"/>
      <c r="BJ1279" s="80"/>
      <c r="BK1279" s="80"/>
      <c r="BL1279" s="80"/>
      <c r="BM1279" s="80"/>
      <c r="BN1279" s="80"/>
      <c r="BO1279" s="80"/>
      <c r="BP1279" s="80"/>
      <c r="BQ1279" s="80"/>
      <c r="BR1279" s="80"/>
      <c r="BS1279" s="80"/>
      <c r="BT1279" s="80"/>
      <c r="BU1279" s="80"/>
      <c r="BV1279" s="80"/>
      <c r="BW1279" s="80"/>
      <c r="BX1279" s="80"/>
      <c r="BY1279" s="80"/>
      <c r="BZ1279" s="80"/>
      <c r="CE1279" s="5"/>
    </row>
    <row r="1280" spans="2:83" s="6" customFormat="1" x14ac:dyDescent="0.25">
      <c r="B1280" s="77"/>
      <c r="C1280" s="78"/>
      <c r="D1280" s="80"/>
      <c r="E1280" s="80"/>
      <c r="F1280" s="80"/>
      <c r="G1280" s="80"/>
      <c r="H1280" s="80"/>
      <c r="I1280" s="80"/>
      <c r="J1280" s="80"/>
      <c r="K1280" s="5"/>
      <c r="L1280" s="5"/>
      <c r="M1280" s="80"/>
      <c r="N1280" s="5"/>
      <c r="O1280" s="80"/>
      <c r="P1280" s="5"/>
      <c r="Q1280" s="80"/>
      <c r="R1280" s="5"/>
      <c r="S1280" s="80"/>
      <c r="T1280" s="5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5"/>
      <c r="AE1280" s="80"/>
      <c r="AF1280" s="5"/>
      <c r="AG1280" s="80"/>
      <c r="AH1280" s="5"/>
      <c r="AI1280" s="80"/>
      <c r="AJ1280" s="5"/>
      <c r="AK1280" s="80"/>
      <c r="AL1280" s="5"/>
      <c r="AM1280" s="80"/>
      <c r="AN1280" s="5"/>
      <c r="AO1280" s="80"/>
      <c r="AP1280" s="80"/>
      <c r="AQ1280" s="5"/>
      <c r="AR1280" s="80"/>
      <c r="AS1280" s="5"/>
      <c r="AT1280" s="80"/>
      <c r="AU1280" s="5"/>
      <c r="AV1280" s="80"/>
      <c r="AW1280" s="5"/>
      <c r="AX1280" s="80"/>
      <c r="AY1280" s="5"/>
      <c r="AZ1280" s="80"/>
      <c r="BA1280" s="5"/>
      <c r="BB1280" s="80"/>
      <c r="BC1280" s="80"/>
      <c r="BD1280" s="80"/>
      <c r="BE1280" s="80"/>
      <c r="BF1280" s="80"/>
      <c r="BG1280" s="80"/>
      <c r="BH1280" s="80"/>
      <c r="BI1280" s="80"/>
      <c r="BJ1280" s="80"/>
      <c r="BK1280" s="80"/>
      <c r="BL1280" s="80"/>
      <c r="BM1280" s="80"/>
      <c r="BN1280" s="80"/>
      <c r="BO1280" s="80"/>
      <c r="BP1280" s="80"/>
      <c r="BQ1280" s="80"/>
      <c r="BR1280" s="80"/>
      <c r="BS1280" s="80"/>
      <c r="BT1280" s="80"/>
      <c r="BU1280" s="80"/>
      <c r="BV1280" s="80"/>
      <c r="BW1280" s="80"/>
      <c r="BX1280" s="80"/>
      <c r="BY1280" s="80"/>
      <c r="BZ1280" s="80"/>
      <c r="CE1280" s="5"/>
    </row>
    <row r="1281" spans="2:83" s="6" customFormat="1" x14ac:dyDescent="0.25">
      <c r="B1281" s="77"/>
      <c r="C1281" s="78"/>
      <c r="D1281" s="80"/>
      <c r="E1281" s="80"/>
      <c r="F1281" s="80"/>
      <c r="G1281" s="80"/>
      <c r="H1281" s="80"/>
      <c r="I1281" s="80"/>
      <c r="J1281" s="80"/>
      <c r="K1281" s="5"/>
      <c r="L1281" s="5"/>
      <c r="M1281" s="80"/>
      <c r="N1281" s="5"/>
      <c r="O1281" s="80"/>
      <c r="P1281" s="5"/>
      <c r="Q1281" s="80"/>
      <c r="R1281" s="5"/>
      <c r="S1281" s="80"/>
      <c r="T1281" s="5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5"/>
      <c r="AE1281" s="80"/>
      <c r="AF1281" s="5"/>
      <c r="AG1281" s="80"/>
      <c r="AH1281" s="5"/>
      <c r="AI1281" s="80"/>
      <c r="AJ1281" s="5"/>
      <c r="AK1281" s="80"/>
      <c r="AL1281" s="5"/>
      <c r="AM1281" s="80"/>
      <c r="AN1281" s="5"/>
      <c r="AO1281" s="80"/>
      <c r="AP1281" s="80"/>
      <c r="AQ1281" s="5"/>
      <c r="AR1281" s="80"/>
      <c r="AS1281" s="5"/>
      <c r="AT1281" s="80"/>
      <c r="AU1281" s="5"/>
      <c r="AV1281" s="80"/>
      <c r="AW1281" s="5"/>
      <c r="AX1281" s="80"/>
      <c r="AY1281" s="5"/>
      <c r="AZ1281" s="80"/>
      <c r="BA1281" s="5"/>
      <c r="BB1281" s="80"/>
      <c r="BC1281" s="80"/>
      <c r="BD1281" s="80"/>
      <c r="BE1281" s="80"/>
      <c r="BF1281" s="80"/>
      <c r="BG1281" s="80"/>
      <c r="BH1281" s="80"/>
      <c r="BI1281" s="80"/>
      <c r="BJ1281" s="80"/>
      <c r="BK1281" s="80"/>
      <c r="BL1281" s="80"/>
      <c r="BM1281" s="80"/>
      <c r="BN1281" s="80"/>
      <c r="BO1281" s="80"/>
      <c r="BP1281" s="80"/>
      <c r="BQ1281" s="80"/>
      <c r="BR1281" s="80"/>
      <c r="BS1281" s="80"/>
      <c r="BT1281" s="80"/>
      <c r="BU1281" s="80"/>
      <c r="BV1281" s="80"/>
      <c r="BW1281" s="80"/>
      <c r="BX1281" s="80"/>
      <c r="BY1281" s="80"/>
      <c r="BZ1281" s="80"/>
      <c r="CE1281" s="5"/>
    </row>
    <row r="1282" spans="2:83" s="6" customFormat="1" x14ac:dyDescent="0.25">
      <c r="B1282" s="77"/>
      <c r="C1282" s="78"/>
      <c r="D1282" s="80"/>
      <c r="E1282" s="80"/>
      <c r="F1282" s="80"/>
      <c r="G1282" s="80"/>
      <c r="H1282" s="80"/>
      <c r="I1282" s="80"/>
      <c r="J1282" s="80"/>
      <c r="K1282" s="5"/>
      <c r="L1282" s="5"/>
      <c r="M1282" s="80"/>
      <c r="N1282" s="5"/>
      <c r="O1282" s="80"/>
      <c r="P1282" s="5"/>
      <c r="Q1282" s="80"/>
      <c r="R1282" s="5"/>
      <c r="S1282" s="80"/>
      <c r="T1282" s="5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5"/>
      <c r="AE1282" s="80"/>
      <c r="AF1282" s="5"/>
      <c r="AG1282" s="80"/>
      <c r="AH1282" s="5"/>
      <c r="AI1282" s="80"/>
      <c r="AJ1282" s="5"/>
      <c r="AK1282" s="80"/>
      <c r="AL1282" s="5"/>
      <c r="AM1282" s="80"/>
      <c r="AN1282" s="5"/>
      <c r="AO1282" s="80"/>
      <c r="AP1282" s="80"/>
      <c r="AQ1282" s="5"/>
      <c r="AR1282" s="80"/>
      <c r="AS1282" s="5"/>
      <c r="AT1282" s="80"/>
      <c r="AU1282" s="5"/>
      <c r="AV1282" s="80"/>
      <c r="AW1282" s="5"/>
      <c r="AX1282" s="80"/>
      <c r="AY1282" s="5"/>
      <c r="AZ1282" s="80"/>
      <c r="BA1282" s="5"/>
      <c r="BB1282" s="80"/>
      <c r="BC1282" s="80"/>
      <c r="BD1282" s="80"/>
      <c r="BE1282" s="80"/>
      <c r="BF1282" s="80"/>
      <c r="BG1282" s="80"/>
      <c r="BH1282" s="80"/>
      <c r="BI1282" s="80"/>
      <c r="BJ1282" s="80"/>
      <c r="BK1282" s="80"/>
      <c r="BL1282" s="80"/>
      <c r="BM1282" s="80"/>
      <c r="BN1282" s="80"/>
      <c r="BO1282" s="80"/>
      <c r="BP1282" s="80"/>
      <c r="BQ1282" s="80"/>
      <c r="BR1282" s="80"/>
      <c r="BS1282" s="80"/>
      <c r="BT1282" s="80"/>
      <c r="BU1282" s="80"/>
      <c r="BV1282" s="80"/>
      <c r="BW1282" s="80"/>
      <c r="BX1282" s="80"/>
      <c r="BY1282" s="80"/>
      <c r="BZ1282" s="80"/>
      <c r="CE1282" s="5"/>
    </row>
    <row r="1283" spans="2:83" s="6" customFormat="1" x14ac:dyDescent="0.25">
      <c r="B1283" s="77"/>
      <c r="C1283" s="78"/>
      <c r="D1283" s="80"/>
      <c r="E1283" s="80"/>
      <c r="F1283" s="80"/>
      <c r="G1283" s="80"/>
      <c r="H1283" s="80"/>
      <c r="I1283" s="80"/>
      <c r="J1283" s="80"/>
      <c r="K1283" s="5"/>
      <c r="L1283" s="5"/>
      <c r="M1283" s="80"/>
      <c r="N1283" s="5"/>
      <c r="O1283" s="80"/>
      <c r="P1283" s="5"/>
      <c r="Q1283" s="80"/>
      <c r="R1283" s="5"/>
      <c r="S1283" s="80"/>
      <c r="T1283" s="5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5"/>
      <c r="AE1283" s="80"/>
      <c r="AF1283" s="5"/>
      <c r="AG1283" s="80"/>
      <c r="AH1283" s="5"/>
      <c r="AI1283" s="80"/>
      <c r="AJ1283" s="5"/>
      <c r="AK1283" s="80"/>
      <c r="AL1283" s="5"/>
      <c r="AM1283" s="80"/>
      <c r="AN1283" s="5"/>
      <c r="AO1283" s="80"/>
      <c r="AP1283" s="80"/>
      <c r="AQ1283" s="5"/>
      <c r="AR1283" s="80"/>
      <c r="AS1283" s="5"/>
      <c r="AT1283" s="80"/>
      <c r="AU1283" s="5"/>
      <c r="AV1283" s="80"/>
      <c r="AW1283" s="5"/>
      <c r="AX1283" s="80"/>
      <c r="AY1283" s="5"/>
      <c r="AZ1283" s="80"/>
      <c r="BA1283" s="5"/>
      <c r="BB1283" s="80"/>
      <c r="BC1283" s="80"/>
      <c r="BD1283" s="80"/>
      <c r="BE1283" s="80"/>
      <c r="BF1283" s="80"/>
      <c r="BG1283" s="80"/>
      <c r="BH1283" s="80"/>
      <c r="BI1283" s="80"/>
      <c r="BJ1283" s="80"/>
      <c r="BK1283" s="80"/>
      <c r="BL1283" s="80"/>
      <c r="BM1283" s="80"/>
      <c r="BN1283" s="80"/>
      <c r="BO1283" s="80"/>
      <c r="BP1283" s="80"/>
      <c r="BQ1283" s="80"/>
      <c r="BR1283" s="80"/>
      <c r="BS1283" s="80"/>
      <c r="BT1283" s="80"/>
      <c r="BU1283" s="80"/>
      <c r="BV1283" s="80"/>
      <c r="BW1283" s="80"/>
      <c r="BX1283" s="80"/>
      <c r="BY1283" s="80"/>
      <c r="BZ1283" s="80"/>
      <c r="CE1283" s="5"/>
    </row>
    <row r="1284" spans="2:83" s="6" customFormat="1" x14ac:dyDescent="0.25">
      <c r="B1284" s="77"/>
      <c r="C1284" s="78"/>
      <c r="D1284" s="80"/>
      <c r="E1284" s="80"/>
      <c r="F1284" s="80"/>
      <c r="G1284" s="80"/>
      <c r="H1284" s="80"/>
      <c r="I1284" s="80"/>
      <c r="J1284" s="80"/>
      <c r="K1284" s="5"/>
      <c r="L1284" s="5"/>
      <c r="M1284" s="80"/>
      <c r="N1284" s="5"/>
      <c r="O1284" s="80"/>
      <c r="P1284" s="5"/>
      <c r="Q1284" s="80"/>
      <c r="R1284" s="5"/>
      <c r="S1284" s="80"/>
      <c r="T1284" s="5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5"/>
      <c r="AE1284" s="80"/>
      <c r="AF1284" s="5"/>
      <c r="AG1284" s="80"/>
      <c r="AH1284" s="5"/>
      <c r="AI1284" s="80"/>
      <c r="AJ1284" s="5"/>
      <c r="AK1284" s="80"/>
      <c r="AL1284" s="5"/>
      <c r="AM1284" s="80"/>
      <c r="AN1284" s="5"/>
      <c r="AO1284" s="80"/>
      <c r="AP1284" s="80"/>
      <c r="AQ1284" s="5"/>
      <c r="AR1284" s="80"/>
      <c r="AS1284" s="5"/>
      <c r="AT1284" s="80"/>
      <c r="AU1284" s="5"/>
      <c r="AV1284" s="80"/>
      <c r="AW1284" s="5"/>
      <c r="AX1284" s="80"/>
      <c r="AY1284" s="5"/>
      <c r="AZ1284" s="80"/>
      <c r="BA1284" s="5"/>
      <c r="BB1284" s="80"/>
      <c r="BC1284" s="80"/>
      <c r="BD1284" s="80"/>
      <c r="BE1284" s="80"/>
      <c r="BF1284" s="80"/>
      <c r="BG1284" s="80"/>
      <c r="BH1284" s="80"/>
      <c r="BI1284" s="80"/>
      <c r="BJ1284" s="80"/>
      <c r="BK1284" s="80"/>
      <c r="BL1284" s="80"/>
      <c r="BM1284" s="80"/>
      <c r="BN1284" s="80"/>
      <c r="BO1284" s="80"/>
      <c r="BP1284" s="80"/>
      <c r="BQ1284" s="80"/>
      <c r="BR1284" s="80"/>
      <c r="BS1284" s="80"/>
      <c r="BT1284" s="80"/>
      <c r="BU1284" s="80"/>
      <c r="BV1284" s="80"/>
      <c r="BW1284" s="80"/>
      <c r="BX1284" s="80"/>
      <c r="BY1284" s="80"/>
      <c r="BZ1284" s="80"/>
      <c r="CE1284" s="5"/>
    </row>
    <row r="1285" spans="2:83" s="6" customFormat="1" x14ac:dyDescent="0.25">
      <c r="B1285" s="77"/>
      <c r="C1285" s="78"/>
      <c r="D1285" s="80"/>
      <c r="E1285" s="80"/>
      <c r="F1285" s="80"/>
      <c r="G1285" s="80"/>
      <c r="H1285" s="80"/>
      <c r="I1285" s="80"/>
      <c r="J1285" s="80"/>
      <c r="K1285" s="5"/>
      <c r="L1285" s="5"/>
      <c r="M1285" s="80"/>
      <c r="N1285" s="5"/>
      <c r="O1285" s="80"/>
      <c r="P1285" s="5"/>
      <c r="Q1285" s="80"/>
      <c r="R1285" s="5"/>
      <c r="S1285" s="80"/>
      <c r="T1285" s="5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5"/>
      <c r="AE1285" s="80"/>
      <c r="AF1285" s="5"/>
      <c r="AG1285" s="80"/>
      <c r="AH1285" s="5"/>
      <c r="AI1285" s="80"/>
      <c r="AJ1285" s="5"/>
      <c r="AK1285" s="80"/>
      <c r="AL1285" s="5"/>
      <c r="AM1285" s="80"/>
      <c r="AN1285" s="5"/>
      <c r="AO1285" s="80"/>
      <c r="AP1285" s="80"/>
      <c r="AQ1285" s="5"/>
      <c r="AR1285" s="80"/>
      <c r="AS1285" s="5"/>
      <c r="AT1285" s="80"/>
      <c r="AU1285" s="5"/>
      <c r="AV1285" s="80"/>
      <c r="AW1285" s="5"/>
      <c r="AX1285" s="80"/>
      <c r="AY1285" s="5"/>
      <c r="AZ1285" s="80"/>
      <c r="BA1285" s="5"/>
      <c r="BB1285" s="80"/>
      <c r="BC1285" s="80"/>
      <c r="BD1285" s="80"/>
      <c r="BE1285" s="80"/>
      <c r="BF1285" s="80"/>
      <c r="BG1285" s="80"/>
      <c r="BH1285" s="80"/>
      <c r="BI1285" s="80"/>
      <c r="BJ1285" s="80"/>
      <c r="BK1285" s="80"/>
      <c r="BL1285" s="80"/>
      <c r="BM1285" s="80"/>
      <c r="BN1285" s="80"/>
      <c r="BO1285" s="80"/>
      <c r="BP1285" s="80"/>
      <c r="BQ1285" s="80"/>
      <c r="BR1285" s="80"/>
      <c r="BS1285" s="80"/>
      <c r="BT1285" s="80"/>
      <c r="BU1285" s="80"/>
      <c r="BV1285" s="80"/>
      <c r="BW1285" s="80"/>
      <c r="BX1285" s="80"/>
      <c r="BY1285" s="80"/>
      <c r="BZ1285" s="80"/>
      <c r="CE1285" s="5"/>
    </row>
    <row r="1286" spans="2:83" s="6" customFormat="1" x14ac:dyDescent="0.25">
      <c r="B1286" s="77"/>
      <c r="C1286" s="78"/>
      <c r="D1286" s="80"/>
      <c r="E1286" s="80"/>
      <c r="F1286" s="80"/>
      <c r="G1286" s="80"/>
      <c r="H1286" s="80"/>
      <c r="I1286" s="80"/>
      <c r="J1286" s="80"/>
      <c r="K1286" s="5"/>
      <c r="L1286" s="5"/>
      <c r="M1286" s="80"/>
      <c r="N1286" s="5"/>
      <c r="O1286" s="80"/>
      <c r="P1286" s="5"/>
      <c r="Q1286" s="80"/>
      <c r="R1286" s="5"/>
      <c r="S1286" s="80"/>
      <c r="T1286" s="5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5"/>
      <c r="AE1286" s="80"/>
      <c r="AF1286" s="5"/>
      <c r="AG1286" s="80"/>
      <c r="AH1286" s="5"/>
      <c r="AI1286" s="80"/>
      <c r="AJ1286" s="5"/>
      <c r="AK1286" s="80"/>
      <c r="AL1286" s="5"/>
      <c r="AM1286" s="80"/>
      <c r="AN1286" s="5"/>
      <c r="AO1286" s="80"/>
      <c r="AP1286" s="80"/>
      <c r="AQ1286" s="5"/>
      <c r="AR1286" s="80"/>
      <c r="AS1286" s="5"/>
      <c r="AT1286" s="80"/>
      <c r="AU1286" s="5"/>
      <c r="AV1286" s="80"/>
      <c r="AW1286" s="5"/>
      <c r="AX1286" s="80"/>
      <c r="AY1286" s="5"/>
      <c r="AZ1286" s="80"/>
      <c r="BA1286" s="5"/>
      <c r="BB1286" s="80"/>
      <c r="BC1286" s="80"/>
      <c r="BD1286" s="80"/>
      <c r="BE1286" s="80"/>
      <c r="BF1286" s="80"/>
      <c r="BG1286" s="80"/>
      <c r="BH1286" s="80"/>
      <c r="BI1286" s="80"/>
      <c r="BJ1286" s="80"/>
      <c r="BK1286" s="80"/>
      <c r="BL1286" s="80"/>
      <c r="BM1286" s="80"/>
      <c r="BN1286" s="80"/>
      <c r="BO1286" s="80"/>
      <c r="BP1286" s="80"/>
      <c r="BQ1286" s="80"/>
      <c r="BR1286" s="80"/>
      <c r="BS1286" s="80"/>
      <c r="BT1286" s="80"/>
      <c r="BU1286" s="80"/>
      <c r="BV1286" s="80"/>
      <c r="BW1286" s="80"/>
      <c r="BX1286" s="80"/>
      <c r="BY1286" s="80"/>
      <c r="BZ1286" s="80"/>
      <c r="CE1286" s="5"/>
    </row>
    <row r="1287" spans="2:83" s="6" customFormat="1" x14ac:dyDescent="0.25">
      <c r="B1287" s="77"/>
      <c r="C1287" s="78"/>
      <c r="D1287" s="80"/>
      <c r="E1287" s="80"/>
      <c r="F1287" s="80"/>
      <c r="G1287" s="80"/>
      <c r="H1287" s="80"/>
      <c r="I1287" s="80"/>
      <c r="J1287" s="80"/>
      <c r="K1287" s="5"/>
      <c r="L1287" s="5"/>
      <c r="M1287" s="80"/>
      <c r="N1287" s="5"/>
      <c r="O1287" s="80"/>
      <c r="P1287" s="5"/>
      <c r="Q1287" s="80"/>
      <c r="R1287" s="5"/>
      <c r="S1287" s="80"/>
      <c r="T1287" s="5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5"/>
      <c r="AE1287" s="80"/>
      <c r="AF1287" s="5"/>
      <c r="AG1287" s="80"/>
      <c r="AH1287" s="5"/>
      <c r="AI1287" s="80"/>
      <c r="AJ1287" s="5"/>
      <c r="AK1287" s="80"/>
      <c r="AL1287" s="5"/>
      <c r="AM1287" s="80"/>
      <c r="AN1287" s="5"/>
      <c r="AO1287" s="80"/>
      <c r="AP1287" s="80"/>
      <c r="AQ1287" s="5"/>
      <c r="AR1287" s="80"/>
      <c r="AS1287" s="5"/>
      <c r="AT1287" s="80"/>
      <c r="AU1287" s="5"/>
      <c r="AV1287" s="80"/>
      <c r="AW1287" s="5"/>
      <c r="AX1287" s="80"/>
      <c r="AY1287" s="5"/>
      <c r="AZ1287" s="80"/>
      <c r="BA1287" s="5"/>
      <c r="BB1287" s="80"/>
      <c r="BC1287" s="80"/>
      <c r="BD1287" s="80"/>
      <c r="BE1287" s="80"/>
      <c r="BF1287" s="80"/>
      <c r="BG1287" s="80"/>
      <c r="BH1287" s="80"/>
      <c r="BI1287" s="80"/>
      <c r="BJ1287" s="80"/>
      <c r="BK1287" s="80"/>
      <c r="BL1287" s="80"/>
      <c r="BM1287" s="80"/>
      <c r="BN1287" s="80"/>
      <c r="BO1287" s="80"/>
      <c r="BP1287" s="80"/>
      <c r="BQ1287" s="80"/>
      <c r="BR1287" s="80"/>
      <c r="BS1287" s="80"/>
      <c r="BT1287" s="80"/>
      <c r="BU1287" s="80"/>
      <c r="BV1287" s="80"/>
      <c r="BW1287" s="80"/>
      <c r="BX1287" s="80"/>
      <c r="BY1287" s="80"/>
      <c r="BZ1287" s="80"/>
      <c r="CE1287" s="5"/>
    </row>
    <row r="1288" spans="2:83" s="6" customFormat="1" x14ac:dyDescent="0.25">
      <c r="B1288" s="77"/>
      <c r="C1288" s="78"/>
      <c r="D1288" s="80"/>
      <c r="E1288" s="80"/>
      <c r="F1288" s="80"/>
      <c r="G1288" s="80"/>
      <c r="H1288" s="80"/>
      <c r="I1288" s="80"/>
      <c r="J1288" s="80"/>
      <c r="K1288" s="5"/>
      <c r="L1288" s="5"/>
      <c r="M1288" s="80"/>
      <c r="N1288" s="5"/>
      <c r="O1288" s="80"/>
      <c r="P1288" s="5"/>
      <c r="Q1288" s="80"/>
      <c r="R1288" s="5"/>
      <c r="S1288" s="80"/>
      <c r="T1288" s="5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5"/>
      <c r="AE1288" s="80"/>
      <c r="AF1288" s="5"/>
      <c r="AG1288" s="80"/>
      <c r="AH1288" s="5"/>
      <c r="AI1288" s="80"/>
      <c r="AJ1288" s="5"/>
      <c r="AK1288" s="80"/>
      <c r="AL1288" s="5"/>
      <c r="AM1288" s="80"/>
      <c r="AN1288" s="5"/>
      <c r="AO1288" s="80"/>
      <c r="AP1288" s="80"/>
      <c r="AQ1288" s="5"/>
      <c r="AR1288" s="80"/>
      <c r="AS1288" s="5"/>
      <c r="AT1288" s="80"/>
      <c r="AU1288" s="5"/>
      <c r="AV1288" s="80"/>
      <c r="AW1288" s="5"/>
      <c r="AX1288" s="80"/>
      <c r="AY1288" s="5"/>
      <c r="AZ1288" s="80"/>
      <c r="BA1288" s="5"/>
      <c r="BB1288" s="80"/>
      <c r="BC1288" s="80"/>
      <c r="BD1288" s="80"/>
      <c r="BE1288" s="80"/>
      <c r="BF1288" s="80"/>
      <c r="BG1288" s="80"/>
      <c r="BH1288" s="80"/>
      <c r="BI1288" s="80"/>
      <c r="BJ1288" s="80"/>
      <c r="BK1288" s="80"/>
      <c r="BL1288" s="80"/>
      <c r="BM1288" s="80"/>
      <c r="BN1288" s="80"/>
      <c r="BO1288" s="80"/>
      <c r="BP1288" s="80"/>
      <c r="BQ1288" s="80"/>
      <c r="BR1288" s="80"/>
      <c r="BS1288" s="80"/>
      <c r="BT1288" s="80"/>
      <c r="BU1288" s="80"/>
      <c r="BV1288" s="80"/>
      <c r="BW1288" s="80"/>
      <c r="BX1288" s="80"/>
      <c r="BY1288" s="80"/>
      <c r="BZ1288" s="80"/>
      <c r="CE1288" s="5"/>
    </row>
    <row r="1289" spans="2:83" s="6" customFormat="1" x14ac:dyDescent="0.25">
      <c r="B1289" s="77"/>
      <c r="C1289" s="78"/>
      <c r="D1289" s="80"/>
      <c r="E1289" s="80"/>
      <c r="F1289" s="80"/>
      <c r="G1289" s="80"/>
      <c r="H1289" s="80"/>
      <c r="I1289" s="80"/>
      <c r="J1289" s="80"/>
      <c r="K1289" s="5"/>
      <c r="L1289" s="5"/>
      <c r="M1289" s="80"/>
      <c r="N1289" s="5"/>
      <c r="O1289" s="80"/>
      <c r="P1289" s="5"/>
      <c r="Q1289" s="80"/>
      <c r="R1289" s="5"/>
      <c r="S1289" s="80"/>
      <c r="T1289" s="5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5"/>
      <c r="AE1289" s="80"/>
      <c r="AF1289" s="5"/>
      <c r="AG1289" s="80"/>
      <c r="AH1289" s="5"/>
      <c r="AI1289" s="80"/>
      <c r="AJ1289" s="5"/>
      <c r="AK1289" s="80"/>
      <c r="AL1289" s="5"/>
      <c r="AM1289" s="80"/>
      <c r="AN1289" s="5"/>
      <c r="AO1289" s="80"/>
      <c r="AP1289" s="80"/>
      <c r="AQ1289" s="5"/>
      <c r="AR1289" s="80"/>
      <c r="AS1289" s="5"/>
      <c r="AT1289" s="80"/>
      <c r="AU1289" s="5"/>
      <c r="AV1289" s="80"/>
      <c r="AW1289" s="5"/>
      <c r="AX1289" s="80"/>
      <c r="AY1289" s="5"/>
      <c r="AZ1289" s="80"/>
      <c r="BA1289" s="5"/>
      <c r="BB1289" s="80"/>
      <c r="BC1289" s="80"/>
      <c r="BD1289" s="80"/>
      <c r="BE1289" s="80"/>
      <c r="BF1289" s="80"/>
      <c r="BG1289" s="80"/>
      <c r="BH1289" s="80"/>
      <c r="BI1289" s="80"/>
      <c r="BJ1289" s="80"/>
      <c r="BK1289" s="80"/>
      <c r="BL1289" s="80"/>
      <c r="BM1289" s="80"/>
      <c r="BN1289" s="80"/>
      <c r="BO1289" s="80"/>
      <c r="BP1289" s="80"/>
      <c r="BQ1289" s="80"/>
      <c r="BR1289" s="80"/>
      <c r="BS1289" s="80"/>
      <c r="BT1289" s="80"/>
      <c r="BU1289" s="80"/>
      <c r="BV1289" s="80"/>
      <c r="BW1289" s="80"/>
      <c r="BX1289" s="80"/>
      <c r="BY1289" s="80"/>
      <c r="BZ1289" s="80"/>
      <c r="CE1289" s="5"/>
    </row>
    <row r="1290" spans="2:83" s="6" customFormat="1" x14ac:dyDescent="0.25">
      <c r="B1290" s="77"/>
      <c r="C1290" s="78"/>
      <c r="D1290" s="80"/>
      <c r="E1290" s="80"/>
      <c r="F1290" s="80"/>
      <c r="G1290" s="80"/>
      <c r="H1290" s="80"/>
      <c r="I1290" s="80"/>
      <c r="J1290" s="80"/>
      <c r="K1290" s="5"/>
      <c r="L1290" s="5"/>
      <c r="M1290" s="80"/>
      <c r="N1290" s="5"/>
      <c r="O1290" s="80"/>
      <c r="P1290" s="5"/>
      <c r="Q1290" s="80"/>
      <c r="R1290" s="5"/>
      <c r="S1290" s="80"/>
      <c r="T1290" s="5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5"/>
      <c r="AE1290" s="80"/>
      <c r="AF1290" s="5"/>
      <c r="AG1290" s="80"/>
      <c r="AH1290" s="5"/>
      <c r="AI1290" s="80"/>
      <c r="AJ1290" s="5"/>
      <c r="AK1290" s="80"/>
      <c r="AL1290" s="5"/>
      <c r="AM1290" s="80"/>
      <c r="AN1290" s="5"/>
      <c r="AO1290" s="80"/>
      <c r="AP1290" s="80"/>
      <c r="AQ1290" s="5"/>
      <c r="AR1290" s="80"/>
      <c r="AS1290" s="5"/>
      <c r="AT1290" s="80"/>
      <c r="AU1290" s="5"/>
      <c r="AV1290" s="80"/>
      <c r="AW1290" s="5"/>
      <c r="AX1290" s="80"/>
      <c r="AY1290" s="5"/>
      <c r="AZ1290" s="80"/>
      <c r="BA1290" s="5"/>
      <c r="BB1290" s="80"/>
      <c r="BC1290" s="80"/>
      <c r="BD1290" s="80"/>
      <c r="BE1290" s="80"/>
      <c r="BF1290" s="80"/>
      <c r="BG1290" s="80"/>
      <c r="BH1290" s="80"/>
      <c r="BI1290" s="80"/>
      <c r="BJ1290" s="80"/>
      <c r="BK1290" s="80"/>
      <c r="BL1290" s="80"/>
      <c r="BM1290" s="80"/>
      <c r="BN1290" s="80"/>
      <c r="BO1290" s="80"/>
      <c r="BP1290" s="80"/>
      <c r="BQ1290" s="80"/>
      <c r="BR1290" s="80"/>
      <c r="BS1290" s="80"/>
      <c r="BT1290" s="80"/>
      <c r="BU1290" s="80"/>
      <c r="BV1290" s="80"/>
      <c r="BW1290" s="80"/>
      <c r="BX1290" s="80"/>
      <c r="BY1290" s="80"/>
      <c r="BZ1290" s="80"/>
      <c r="CE1290" s="5"/>
    </row>
    <row r="1291" spans="2:83" s="6" customFormat="1" x14ac:dyDescent="0.25">
      <c r="B1291" s="77"/>
      <c r="C1291" s="78"/>
      <c r="D1291" s="80"/>
      <c r="E1291" s="80"/>
      <c r="F1291" s="80"/>
      <c r="G1291" s="80"/>
      <c r="H1291" s="80"/>
      <c r="I1291" s="80"/>
      <c r="J1291" s="80"/>
      <c r="K1291" s="5"/>
      <c r="L1291" s="5"/>
      <c r="M1291" s="80"/>
      <c r="N1291" s="5"/>
      <c r="O1291" s="80"/>
      <c r="P1291" s="5"/>
      <c r="Q1291" s="80"/>
      <c r="R1291" s="5"/>
      <c r="S1291" s="80"/>
      <c r="T1291" s="5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5"/>
      <c r="AE1291" s="80"/>
      <c r="AF1291" s="5"/>
      <c r="AG1291" s="80"/>
      <c r="AH1291" s="5"/>
      <c r="AI1291" s="80"/>
      <c r="AJ1291" s="5"/>
      <c r="AK1291" s="80"/>
      <c r="AL1291" s="5"/>
      <c r="AM1291" s="80"/>
      <c r="AN1291" s="5"/>
      <c r="AO1291" s="80"/>
      <c r="AP1291" s="80"/>
      <c r="AQ1291" s="5"/>
      <c r="AR1291" s="80"/>
      <c r="AS1291" s="5"/>
      <c r="AT1291" s="80"/>
      <c r="AU1291" s="5"/>
      <c r="AV1291" s="80"/>
      <c r="AW1291" s="5"/>
      <c r="AX1291" s="80"/>
      <c r="AY1291" s="5"/>
      <c r="AZ1291" s="80"/>
      <c r="BA1291" s="5"/>
      <c r="BB1291" s="80"/>
      <c r="BC1291" s="80"/>
      <c r="BD1291" s="80"/>
      <c r="BE1291" s="80"/>
      <c r="BF1291" s="80"/>
      <c r="BG1291" s="80"/>
      <c r="BH1291" s="80"/>
      <c r="BI1291" s="80"/>
      <c r="BJ1291" s="80"/>
      <c r="BK1291" s="80"/>
      <c r="BL1291" s="80"/>
      <c r="BM1291" s="80"/>
      <c r="BN1291" s="80"/>
      <c r="BO1291" s="80"/>
      <c r="BP1291" s="80"/>
      <c r="BQ1291" s="80"/>
      <c r="BR1291" s="80"/>
      <c r="BS1291" s="80"/>
      <c r="BT1291" s="80"/>
      <c r="BU1291" s="80"/>
      <c r="BV1291" s="80"/>
      <c r="BW1291" s="80"/>
      <c r="BX1291" s="80"/>
      <c r="BY1291" s="80"/>
      <c r="BZ1291" s="80"/>
      <c r="CE1291" s="5"/>
    </row>
    <row r="1292" spans="2:83" s="6" customFormat="1" x14ac:dyDescent="0.25">
      <c r="B1292" s="77"/>
      <c r="C1292" s="78"/>
      <c r="D1292" s="80"/>
      <c r="E1292" s="80"/>
      <c r="F1292" s="80"/>
      <c r="G1292" s="80"/>
      <c r="H1292" s="80"/>
      <c r="I1292" s="80"/>
      <c r="J1292" s="80"/>
      <c r="K1292" s="5"/>
      <c r="L1292" s="5"/>
      <c r="M1292" s="80"/>
      <c r="N1292" s="5"/>
      <c r="O1292" s="80"/>
      <c r="P1292" s="5"/>
      <c r="Q1292" s="80"/>
      <c r="R1292" s="5"/>
      <c r="S1292" s="80"/>
      <c r="T1292" s="5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5"/>
      <c r="AE1292" s="80"/>
      <c r="AF1292" s="5"/>
      <c r="AG1292" s="80"/>
      <c r="AH1292" s="5"/>
      <c r="AI1292" s="80"/>
      <c r="AJ1292" s="5"/>
      <c r="AK1292" s="80"/>
      <c r="AL1292" s="5"/>
      <c r="AM1292" s="80"/>
      <c r="AN1292" s="5"/>
      <c r="AO1292" s="80"/>
      <c r="AP1292" s="80"/>
      <c r="AQ1292" s="5"/>
      <c r="AR1292" s="80"/>
      <c r="AS1292" s="5"/>
      <c r="AT1292" s="80"/>
      <c r="AU1292" s="5"/>
      <c r="AV1292" s="80"/>
      <c r="AW1292" s="5"/>
      <c r="AX1292" s="80"/>
      <c r="AY1292" s="5"/>
      <c r="AZ1292" s="80"/>
      <c r="BA1292" s="5"/>
      <c r="BB1292" s="80"/>
      <c r="BC1292" s="80"/>
      <c r="BD1292" s="80"/>
      <c r="BE1292" s="80"/>
      <c r="BF1292" s="80"/>
      <c r="BG1292" s="80"/>
      <c r="BH1292" s="80"/>
      <c r="BI1292" s="80"/>
      <c r="BJ1292" s="80"/>
      <c r="BK1292" s="80"/>
      <c r="BL1292" s="80"/>
      <c r="BM1292" s="80"/>
      <c r="BN1292" s="80"/>
      <c r="BO1292" s="80"/>
      <c r="BP1292" s="80"/>
      <c r="BQ1292" s="80"/>
      <c r="BR1292" s="80"/>
      <c r="BS1292" s="80"/>
      <c r="BT1292" s="80"/>
      <c r="BU1292" s="80"/>
      <c r="BV1292" s="80"/>
      <c r="BW1292" s="80"/>
      <c r="BX1292" s="80"/>
      <c r="BY1292" s="80"/>
      <c r="BZ1292" s="80"/>
      <c r="CE1292" s="5"/>
    </row>
    <row r="1293" spans="2:83" s="6" customFormat="1" x14ac:dyDescent="0.25">
      <c r="B1293" s="77"/>
      <c r="C1293" s="78"/>
      <c r="D1293" s="80"/>
      <c r="E1293" s="80"/>
      <c r="F1293" s="80"/>
      <c r="G1293" s="80"/>
      <c r="H1293" s="80"/>
      <c r="I1293" s="80"/>
      <c r="J1293" s="80"/>
      <c r="K1293" s="5"/>
      <c r="L1293" s="5"/>
      <c r="M1293" s="80"/>
      <c r="N1293" s="5"/>
      <c r="O1293" s="80"/>
      <c r="P1293" s="5"/>
      <c r="Q1293" s="80"/>
      <c r="R1293" s="5"/>
      <c r="S1293" s="80"/>
      <c r="T1293" s="5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5"/>
      <c r="AE1293" s="80"/>
      <c r="AF1293" s="5"/>
      <c r="AG1293" s="80"/>
      <c r="AH1293" s="5"/>
      <c r="AI1293" s="80"/>
      <c r="AJ1293" s="5"/>
      <c r="AK1293" s="80"/>
      <c r="AL1293" s="5"/>
      <c r="AM1293" s="80"/>
      <c r="AN1293" s="5"/>
      <c r="AO1293" s="80"/>
      <c r="AP1293" s="80"/>
      <c r="AQ1293" s="5"/>
      <c r="AR1293" s="80"/>
      <c r="AS1293" s="5"/>
      <c r="AT1293" s="80"/>
      <c r="AU1293" s="5"/>
      <c r="AV1293" s="80"/>
      <c r="AW1293" s="5"/>
      <c r="AX1293" s="80"/>
      <c r="AY1293" s="5"/>
      <c r="AZ1293" s="80"/>
      <c r="BA1293" s="5"/>
      <c r="BB1293" s="80"/>
      <c r="BC1293" s="80"/>
      <c r="BD1293" s="80"/>
      <c r="BE1293" s="80"/>
      <c r="BF1293" s="80"/>
      <c r="BG1293" s="80"/>
      <c r="BH1293" s="80"/>
      <c r="BI1293" s="80"/>
      <c r="BJ1293" s="80"/>
      <c r="BK1293" s="80"/>
      <c r="BL1293" s="80"/>
      <c r="BM1293" s="80"/>
      <c r="BN1293" s="80"/>
      <c r="BO1293" s="80"/>
      <c r="BP1293" s="80"/>
      <c r="BQ1293" s="80"/>
      <c r="BR1293" s="80"/>
      <c r="BS1293" s="80"/>
      <c r="BT1293" s="80"/>
      <c r="BU1293" s="80"/>
      <c r="BV1293" s="80"/>
      <c r="BW1293" s="80"/>
      <c r="BX1293" s="80"/>
      <c r="BY1293" s="80"/>
      <c r="BZ1293" s="80"/>
      <c r="CE1293" s="5"/>
    </row>
    <row r="1294" spans="2:83" s="6" customFormat="1" x14ac:dyDescent="0.25">
      <c r="B1294" s="77"/>
      <c r="C1294" s="78"/>
      <c r="D1294" s="80"/>
      <c r="E1294" s="80"/>
      <c r="F1294" s="80"/>
      <c r="G1294" s="80"/>
      <c r="H1294" s="80"/>
      <c r="I1294" s="80"/>
      <c r="J1294" s="80"/>
      <c r="K1294" s="5"/>
      <c r="L1294" s="5"/>
      <c r="M1294" s="80"/>
      <c r="N1294" s="5"/>
      <c r="O1294" s="80"/>
      <c r="P1294" s="5"/>
      <c r="Q1294" s="80"/>
      <c r="R1294" s="5"/>
      <c r="S1294" s="80"/>
      <c r="T1294" s="5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5"/>
      <c r="AE1294" s="80"/>
      <c r="AF1294" s="5"/>
      <c r="AG1294" s="80"/>
      <c r="AH1294" s="5"/>
      <c r="AI1294" s="80"/>
      <c r="AJ1294" s="5"/>
      <c r="AK1294" s="80"/>
      <c r="AL1294" s="5"/>
      <c r="AM1294" s="80"/>
      <c r="AN1294" s="5"/>
      <c r="AO1294" s="80"/>
      <c r="AP1294" s="80"/>
      <c r="AQ1294" s="5"/>
      <c r="AR1294" s="80"/>
      <c r="AS1294" s="5"/>
      <c r="AT1294" s="80"/>
      <c r="AU1294" s="5"/>
      <c r="AV1294" s="80"/>
      <c r="AW1294" s="5"/>
      <c r="AX1294" s="80"/>
      <c r="AY1294" s="5"/>
      <c r="AZ1294" s="80"/>
      <c r="BA1294" s="5"/>
      <c r="BB1294" s="80"/>
      <c r="BC1294" s="80"/>
      <c r="BD1294" s="80"/>
      <c r="BE1294" s="80"/>
      <c r="BF1294" s="80"/>
      <c r="BG1294" s="80"/>
      <c r="BH1294" s="80"/>
      <c r="BI1294" s="80"/>
      <c r="BJ1294" s="80"/>
      <c r="BK1294" s="80"/>
      <c r="BL1294" s="80"/>
      <c r="BM1294" s="80"/>
      <c r="BN1294" s="80"/>
      <c r="BO1294" s="80"/>
      <c r="BP1294" s="80"/>
      <c r="BQ1294" s="80"/>
      <c r="BR1294" s="80"/>
      <c r="BS1294" s="80"/>
      <c r="BT1294" s="80"/>
      <c r="BU1294" s="80"/>
      <c r="BV1294" s="80"/>
      <c r="BW1294" s="80"/>
      <c r="BX1294" s="80"/>
      <c r="BY1294" s="80"/>
      <c r="BZ1294" s="80"/>
      <c r="CE1294" s="5"/>
    </row>
    <row r="1295" spans="2:83" s="6" customFormat="1" x14ac:dyDescent="0.25">
      <c r="B1295" s="77"/>
      <c r="C1295" s="78"/>
      <c r="D1295" s="80"/>
      <c r="E1295" s="80"/>
      <c r="F1295" s="80"/>
      <c r="G1295" s="80"/>
      <c r="H1295" s="80"/>
      <c r="I1295" s="80"/>
      <c r="J1295" s="80"/>
      <c r="K1295" s="5"/>
      <c r="L1295" s="5"/>
      <c r="M1295" s="80"/>
      <c r="N1295" s="5"/>
      <c r="O1295" s="80"/>
      <c r="P1295" s="5"/>
      <c r="Q1295" s="80"/>
      <c r="R1295" s="5"/>
      <c r="S1295" s="80"/>
      <c r="T1295" s="5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5"/>
      <c r="AE1295" s="80"/>
      <c r="AF1295" s="5"/>
      <c r="AG1295" s="80"/>
      <c r="AH1295" s="5"/>
      <c r="AI1295" s="80"/>
      <c r="AJ1295" s="5"/>
      <c r="AK1295" s="80"/>
      <c r="AL1295" s="5"/>
      <c r="AM1295" s="80"/>
      <c r="AN1295" s="5"/>
      <c r="AO1295" s="80"/>
      <c r="AP1295" s="80"/>
      <c r="AQ1295" s="5"/>
      <c r="AR1295" s="80"/>
      <c r="AS1295" s="5"/>
      <c r="AT1295" s="80"/>
      <c r="AU1295" s="5"/>
      <c r="AV1295" s="80"/>
      <c r="AW1295" s="5"/>
      <c r="AX1295" s="80"/>
      <c r="AY1295" s="5"/>
      <c r="AZ1295" s="80"/>
      <c r="BA1295" s="5"/>
      <c r="BB1295" s="80"/>
      <c r="BC1295" s="80"/>
      <c r="BD1295" s="80"/>
      <c r="BE1295" s="80"/>
      <c r="BF1295" s="80"/>
      <c r="BG1295" s="80"/>
      <c r="BH1295" s="80"/>
      <c r="BI1295" s="80"/>
      <c r="BJ1295" s="80"/>
      <c r="BK1295" s="80"/>
      <c r="BL1295" s="80"/>
      <c r="BM1295" s="80"/>
      <c r="BN1295" s="80"/>
      <c r="BO1295" s="80"/>
      <c r="BP1295" s="80"/>
      <c r="BQ1295" s="80"/>
      <c r="BR1295" s="80"/>
      <c r="BS1295" s="80"/>
      <c r="BT1295" s="80"/>
      <c r="BU1295" s="80"/>
      <c r="BV1295" s="80"/>
      <c r="BW1295" s="80"/>
      <c r="BX1295" s="80"/>
      <c r="BY1295" s="80"/>
      <c r="BZ1295" s="80"/>
      <c r="CE1295" s="5"/>
    </row>
    <row r="1296" spans="2:83" s="6" customFormat="1" x14ac:dyDescent="0.25">
      <c r="B1296" s="77"/>
      <c r="C1296" s="78"/>
      <c r="D1296" s="80"/>
      <c r="E1296" s="80"/>
      <c r="F1296" s="80"/>
      <c r="G1296" s="80"/>
      <c r="H1296" s="80"/>
      <c r="I1296" s="80"/>
      <c r="J1296" s="80"/>
      <c r="K1296" s="5"/>
      <c r="L1296" s="5"/>
      <c r="M1296" s="80"/>
      <c r="N1296" s="5"/>
      <c r="O1296" s="80"/>
      <c r="P1296" s="5"/>
      <c r="Q1296" s="80"/>
      <c r="R1296" s="5"/>
      <c r="S1296" s="80"/>
      <c r="T1296" s="5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5"/>
      <c r="AE1296" s="80"/>
      <c r="AF1296" s="5"/>
      <c r="AG1296" s="80"/>
      <c r="AH1296" s="5"/>
      <c r="AI1296" s="80"/>
      <c r="AJ1296" s="5"/>
      <c r="AK1296" s="80"/>
      <c r="AL1296" s="5"/>
      <c r="AM1296" s="80"/>
      <c r="AN1296" s="5"/>
      <c r="AO1296" s="80"/>
      <c r="AP1296" s="80"/>
      <c r="AQ1296" s="5"/>
      <c r="AR1296" s="80"/>
      <c r="AS1296" s="5"/>
      <c r="AT1296" s="80"/>
      <c r="AU1296" s="5"/>
      <c r="AV1296" s="80"/>
      <c r="AW1296" s="5"/>
      <c r="AX1296" s="80"/>
      <c r="AY1296" s="5"/>
      <c r="AZ1296" s="80"/>
      <c r="BA1296" s="5"/>
      <c r="BB1296" s="80"/>
      <c r="BC1296" s="80"/>
      <c r="BD1296" s="80"/>
      <c r="BE1296" s="80"/>
      <c r="BF1296" s="80"/>
      <c r="BG1296" s="80"/>
      <c r="BH1296" s="80"/>
      <c r="BI1296" s="80"/>
      <c r="BJ1296" s="80"/>
      <c r="BK1296" s="80"/>
      <c r="BL1296" s="80"/>
      <c r="BM1296" s="80"/>
      <c r="BN1296" s="80"/>
      <c r="BO1296" s="80"/>
      <c r="BP1296" s="80"/>
      <c r="BQ1296" s="80"/>
      <c r="BR1296" s="80"/>
      <c r="BS1296" s="80"/>
      <c r="BT1296" s="80"/>
      <c r="BU1296" s="80"/>
      <c r="BV1296" s="80"/>
      <c r="BW1296" s="80"/>
      <c r="BX1296" s="80"/>
      <c r="BY1296" s="80"/>
      <c r="BZ1296" s="80"/>
      <c r="CE1296" s="5"/>
    </row>
    <row r="1297" spans="2:83" s="6" customFormat="1" x14ac:dyDescent="0.25">
      <c r="B1297" s="77"/>
      <c r="C1297" s="78"/>
      <c r="D1297" s="80"/>
      <c r="E1297" s="80"/>
      <c r="F1297" s="80"/>
      <c r="G1297" s="80"/>
      <c r="H1297" s="80"/>
      <c r="I1297" s="80"/>
      <c r="J1297" s="80"/>
      <c r="K1297" s="5"/>
      <c r="L1297" s="5"/>
      <c r="M1297" s="80"/>
      <c r="N1297" s="5"/>
      <c r="O1297" s="80"/>
      <c r="P1297" s="5"/>
      <c r="Q1297" s="80"/>
      <c r="R1297" s="5"/>
      <c r="S1297" s="80"/>
      <c r="T1297" s="5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5"/>
      <c r="AE1297" s="80"/>
      <c r="AF1297" s="5"/>
      <c r="AG1297" s="80"/>
      <c r="AH1297" s="5"/>
      <c r="AI1297" s="80"/>
      <c r="AJ1297" s="5"/>
      <c r="AK1297" s="80"/>
      <c r="AL1297" s="5"/>
      <c r="AM1297" s="80"/>
      <c r="AN1297" s="5"/>
      <c r="AO1297" s="80"/>
      <c r="AP1297" s="80"/>
      <c r="AQ1297" s="5"/>
      <c r="AR1297" s="80"/>
      <c r="AS1297" s="5"/>
      <c r="AT1297" s="80"/>
      <c r="AU1297" s="5"/>
      <c r="AV1297" s="80"/>
      <c r="AW1297" s="5"/>
      <c r="AX1297" s="80"/>
      <c r="AY1297" s="5"/>
      <c r="AZ1297" s="80"/>
      <c r="BA1297" s="5"/>
      <c r="BB1297" s="80"/>
      <c r="BC1297" s="80"/>
      <c r="BD1297" s="80"/>
      <c r="BE1297" s="80"/>
      <c r="BF1297" s="80"/>
      <c r="BG1297" s="80"/>
      <c r="BH1297" s="80"/>
      <c r="BI1297" s="80"/>
      <c r="BJ1297" s="80"/>
      <c r="BK1297" s="80"/>
      <c r="BL1297" s="80"/>
      <c r="BM1297" s="80"/>
      <c r="BN1297" s="80"/>
      <c r="BO1297" s="80"/>
      <c r="BP1297" s="80"/>
      <c r="BQ1297" s="80"/>
      <c r="BR1297" s="80"/>
      <c r="BS1297" s="80"/>
      <c r="BT1297" s="80"/>
      <c r="BU1297" s="80"/>
      <c r="BV1297" s="80"/>
      <c r="BW1297" s="80"/>
      <c r="BX1297" s="80"/>
      <c r="BY1297" s="80"/>
      <c r="BZ1297" s="80"/>
      <c r="CE1297" s="5"/>
    </row>
    <row r="1298" spans="2:83" s="6" customFormat="1" x14ac:dyDescent="0.25">
      <c r="B1298" s="77"/>
      <c r="C1298" s="78"/>
      <c r="D1298" s="80"/>
      <c r="E1298" s="80"/>
      <c r="F1298" s="80"/>
      <c r="G1298" s="80"/>
      <c r="H1298" s="80"/>
      <c r="I1298" s="80"/>
      <c r="J1298" s="80"/>
      <c r="K1298" s="5"/>
      <c r="L1298" s="5"/>
      <c r="M1298" s="80"/>
      <c r="N1298" s="5"/>
      <c r="O1298" s="80"/>
      <c r="P1298" s="5"/>
      <c r="Q1298" s="80"/>
      <c r="R1298" s="5"/>
      <c r="S1298" s="80"/>
      <c r="T1298" s="5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5"/>
      <c r="AE1298" s="80"/>
      <c r="AF1298" s="5"/>
      <c r="AG1298" s="80"/>
      <c r="AH1298" s="5"/>
      <c r="AI1298" s="80"/>
      <c r="AJ1298" s="5"/>
      <c r="AK1298" s="80"/>
      <c r="AL1298" s="5"/>
      <c r="AM1298" s="80"/>
      <c r="AN1298" s="5"/>
      <c r="AO1298" s="80"/>
      <c r="AP1298" s="80"/>
      <c r="AQ1298" s="5"/>
      <c r="AR1298" s="80"/>
      <c r="AS1298" s="5"/>
      <c r="AT1298" s="80"/>
      <c r="AU1298" s="5"/>
      <c r="AV1298" s="80"/>
      <c r="AW1298" s="5"/>
      <c r="AX1298" s="80"/>
      <c r="AY1298" s="5"/>
      <c r="AZ1298" s="80"/>
      <c r="BA1298" s="5"/>
      <c r="BB1298" s="80"/>
      <c r="BC1298" s="80"/>
      <c r="BD1298" s="80"/>
      <c r="BE1298" s="80"/>
      <c r="BF1298" s="80"/>
      <c r="BG1298" s="80"/>
      <c r="BH1298" s="80"/>
      <c r="BI1298" s="80"/>
      <c r="BJ1298" s="80"/>
      <c r="BK1298" s="80"/>
      <c r="BL1298" s="80"/>
      <c r="BM1298" s="80"/>
      <c r="BN1298" s="80"/>
      <c r="BO1298" s="80"/>
      <c r="BP1298" s="80"/>
      <c r="BQ1298" s="80"/>
      <c r="BR1298" s="80"/>
      <c r="BS1298" s="80"/>
      <c r="BT1298" s="80"/>
      <c r="BU1298" s="80"/>
      <c r="BV1298" s="80"/>
      <c r="BW1298" s="80"/>
      <c r="BX1298" s="80"/>
      <c r="BY1298" s="80"/>
      <c r="BZ1298" s="80"/>
      <c r="CE1298" s="5"/>
    </row>
    <row r="1299" spans="2:83" s="6" customFormat="1" x14ac:dyDescent="0.25">
      <c r="B1299" s="77"/>
      <c r="C1299" s="78"/>
      <c r="D1299" s="80"/>
      <c r="E1299" s="80"/>
      <c r="F1299" s="80"/>
      <c r="G1299" s="80"/>
      <c r="H1299" s="80"/>
      <c r="I1299" s="80"/>
      <c r="J1299" s="80"/>
      <c r="K1299" s="5"/>
      <c r="L1299" s="5"/>
      <c r="M1299" s="80"/>
      <c r="N1299" s="5"/>
      <c r="O1299" s="80"/>
      <c r="P1299" s="5"/>
      <c r="Q1299" s="80"/>
      <c r="R1299" s="5"/>
      <c r="S1299" s="80"/>
      <c r="T1299" s="5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5"/>
      <c r="AE1299" s="80"/>
      <c r="AF1299" s="5"/>
      <c r="AG1299" s="80"/>
      <c r="AH1299" s="5"/>
      <c r="AI1299" s="80"/>
      <c r="AJ1299" s="5"/>
      <c r="AK1299" s="80"/>
      <c r="AL1299" s="5"/>
      <c r="AM1299" s="80"/>
      <c r="AN1299" s="5"/>
      <c r="AO1299" s="80"/>
      <c r="AP1299" s="80"/>
      <c r="AQ1299" s="5"/>
      <c r="AR1299" s="80"/>
      <c r="AS1299" s="5"/>
      <c r="AT1299" s="80"/>
      <c r="AU1299" s="5"/>
      <c r="AV1299" s="80"/>
      <c r="AW1299" s="5"/>
      <c r="AX1299" s="80"/>
      <c r="AY1299" s="5"/>
      <c r="AZ1299" s="80"/>
      <c r="BA1299" s="5"/>
      <c r="BB1299" s="80"/>
      <c r="BC1299" s="80"/>
      <c r="BD1299" s="80"/>
      <c r="BE1299" s="80"/>
      <c r="BF1299" s="80"/>
      <c r="BG1299" s="80"/>
      <c r="BH1299" s="80"/>
      <c r="BI1299" s="80"/>
      <c r="BJ1299" s="80"/>
      <c r="BK1299" s="80"/>
      <c r="BL1299" s="80"/>
      <c r="BM1299" s="80"/>
      <c r="BN1299" s="80"/>
      <c r="BO1299" s="80"/>
      <c r="BP1299" s="80"/>
      <c r="BQ1299" s="80"/>
      <c r="BR1299" s="80"/>
      <c r="BS1299" s="80"/>
      <c r="BT1299" s="80"/>
      <c r="BU1299" s="80"/>
      <c r="BV1299" s="80"/>
      <c r="BW1299" s="80"/>
      <c r="BX1299" s="80"/>
      <c r="BY1299" s="80"/>
      <c r="BZ1299" s="80"/>
      <c r="CE1299" s="5"/>
    </row>
    <row r="1300" spans="2:83" s="6" customFormat="1" x14ac:dyDescent="0.25">
      <c r="B1300" s="77"/>
      <c r="C1300" s="78"/>
      <c r="D1300" s="80"/>
      <c r="E1300" s="80"/>
      <c r="F1300" s="80"/>
      <c r="G1300" s="80"/>
      <c r="H1300" s="80"/>
      <c r="I1300" s="80"/>
      <c r="J1300" s="80"/>
      <c r="K1300" s="5"/>
      <c r="L1300" s="5"/>
      <c r="M1300" s="80"/>
      <c r="N1300" s="5"/>
      <c r="O1300" s="80"/>
      <c r="P1300" s="5"/>
      <c r="Q1300" s="80"/>
      <c r="R1300" s="5"/>
      <c r="S1300" s="80"/>
      <c r="T1300" s="5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5"/>
      <c r="AE1300" s="80"/>
      <c r="AF1300" s="5"/>
      <c r="AG1300" s="80"/>
      <c r="AH1300" s="5"/>
      <c r="AI1300" s="80"/>
      <c r="AJ1300" s="5"/>
      <c r="AK1300" s="80"/>
      <c r="AL1300" s="5"/>
      <c r="AM1300" s="80"/>
      <c r="AN1300" s="5"/>
      <c r="AO1300" s="80"/>
      <c r="AP1300" s="80"/>
      <c r="AQ1300" s="5"/>
      <c r="AR1300" s="80"/>
      <c r="AS1300" s="5"/>
      <c r="AT1300" s="80"/>
      <c r="AU1300" s="5"/>
      <c r="AV1300" s="80"/>
      <c r="AW1300" s="5"/>
      <c r="AX1300" s="80"/>
      <c r="AY1300" s="5"/>
      <c r="AZ1300" s="80"/>
      <c r="BA1300" s="5"/>
      <c r="BB1300" s="80"/>
      <c r="BC1300" s="80"/>
      <c r="BD1300" s="80"/>
      <c r="BE1300" s="80"/>
      <c r="BF1300" s="80"/>
      <c r="BG1300" s="80"/>
      <c r="BH1300" s="80"/>
      <c r="BI1300" s="80"/>
      <c r="BJ1300" s="80"/>
      <c r="BK1300" s="80"/>
      <c r="BL1300" s="80"/>
      <c r="BM1300" s="80"/>
      <c r="BN1300" s="80"/>
      <c r="BO1300" s="80"/>
      <c r="BP1300" s="80"/>
      <c r="BQ1300" s="80"/>
      <c r="BR1300" s="80"/>
      <c r="BS1300" s="80"/>
      <c r="BT1300" s="80"/>
      <c r="BU1300" s="80"/>
      <c r="BV1300" s="80"/>
      <c r="BW1300" s="80"/>
      <c r="BX1300" s="80"/>
      <c r="BY1300" s="80"/>
      <c r="BZ1300" s="80"/>
      <c r="CE1300" s="5"/>
    </row>
    <row r="1301" spans="2:83" s="6" customFormat="1" x14ac:dyDescent="0.25">
      <c r="B1301" s="77"/>
      <c r="C1301" s="78"/>
      <c r="D1301" s="80"/>
      <c r="E1301" s="80"/>
      <c r="F1301" s="80"/>
      <c r="G1301" s="80"/>
      <c r="H1301" s="80"/>
      <c r="I1301" s="80"/>
      <c r="J1301" s="80"/>
      <c r="K1301" s="5"/>
      <c r="L1301" s="5"/>
      <c r="M1301" s="80"/>
      <c r="N1301" s="5"/>
      <c r="O1301" s="80"/>
      <c r="P1301" s="5"/>
      <c r="Q1301" s="80"/>
      <c r="R1301" s="5"/>
      <c r="S1301" s="80"/>
      <c r="T1301" s="5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5"/>
      <c r="AE1301" s="80"/>
      <c r="AF1301" s="5"/>
      <c r="AG1301" s="80"/>
      <c r="AH1301" s="5"/>
      <c r="AI1301" s="80"/>
      <c r="AJ1301" s="5"/>
      <c r="AK1301" s="80"/>
      <c r="AL1301" s="5"/>
      <c r="AM1301" s="80"/>
      <c r="AN1301" s="5"/>
      <c r="AO1301" s="80"/>
      <c r="AP1301" s="80"/>
      <c r="AQ1301" s="5"/>
      <c r="AR1301" s="80"/>
      <c r="AS1301" s="5"/>
      <c r="AT1301" s="80"/>
      <c r="AU1301" s="5"/>
      <c r="AV1301" s="80"/>
      <c r="AW1301" s="5"/>
      <c r="AX1301" s="80"/>
      <c r="AY1301" s="5"/>
      <c r="AZ1301" s="80"/>
      <c r="BA1301" s="5"/>
      <c r="BB1301" s="80"/>
      <c r="BC1301" s="80"/>
      <c r="BD1301" s="80"/>
      <c r="BE1301" s="80"/>
      <c r="BF1301" s="80"/>
      <c r="BG1301" s="80"/>
      <c r="BH1301" s="80"/>
      <c r="BI1301" s="80"/>
      <c r="BJ1301" s="80"/>
      <c r="BK1301" s="80"/>
      <c r="BL1301" s="80"/>
      <c r="BM1301" s="80"/>
      <c r="BN1301" s="80"/>
      <c r="BO1301" s="80"/>
      <c r="BP1301" s="80"/>
      <c r="BQ1301" s="80"/>
      <c r="BR1301" s="80"/>
      <c r="BS1301" s="80"/>
      <c r="BT1301" s="80"/>
      <c r="BU1301" s="80"/>
      <c r="BV1301" s="80"/>
      <c r="BW1301" s="80"/>
      <c r="BX1301" s="80"/>
      <c r="BY1301" s="80"/>
      <c r="BZ1301" s="80"/>
      <c r="CE1301" s="5"/>
    </row>
    <row r="1302" spans="2:83" s="6" customFormat="1" x14ac:dyDescent="0.25">
      <c r="B1302" s="77"/>
      <c r="C1302" s="78"/>
      <c r="D1302" s="80"/>
      <c r="E1302" s="80"/>
      <c r="F1302" s="80"/>
      <c r="G1302" s="80"/>
      <c r="H1302" s="80"/>
      <c r="I1302" s="80"/>
      <c r="J1302" s="80"/>
      <c r="K1302" s="5"/>
      <c r="L1302" s="5"/>
      <c r="M1302" s="80"/>
      <c r="N1302" s="5"/>
      <c r="O1302" s="80"/>
      <c r="P1302" s="5"/>
      <c r="Q1302" s="80"/>
      <c r="R1302" s="5"/>
      <c r="S1302" s="80"/>
      <c r="T1302" s="5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5"/>
      <c r="AE1302" s="80"/>
      <c r="AF1302" s="5"/>
      <c r="AG1302" s="80"/>
      <c r="AH1302" s="5"/>
      <c r="AI1302" s="80"/>
      <c r="AJ1302" s="5"/>
      <c r="AK1302" s="80"/>
      <c r="AL1302" s="5"/>
      <c r="AM1302" s="80"/>
      <c r="AN1302" s="5"/>
      <c r="AO1302" s="80"/>
      <c r="AP1302" s="80"/>
      <c r="AQ1302" s="5"/>
      <c r="AR1302" s="80"/>
      <c r="AS1302" s="5"/>
      <c r="AT1302" s="80"/>
      <c r="AU1302" s="5"/>
      <c r="AV1302" s="80"/>
      <c r="AW1302" s="5"/>
      <c r="AX1302" s="80"/>
      <c r="AY1302" s="5"/>
      <c r="AZ1302" s="80"/>
      <c r="BA1302" s="5"/>
      <c r="BB1302" s="80"/>
      <c r="BC1302" s="80"/>
      <c r="BD1302" s="80"/>
      <c r="BE1302" s="80"/>
      <c r="BF1302" s="80"/>
      <c r="BG1302" s="80"/>
      <c r="BH1302" s="80"/>
      <c r="BI1302" s="80"/>
      <c r="BJ1302" s="80"/>
      <c r="BK1302" s="80"/>
      <c r="BL1302" s="80"/>
      <c r="BM1302" s="80"/>
      <c r="BN1302" s="80"/>
      <c r="BO1302" s="80"/>
      <c r="BP1302" s="80"/>
      <c r="BQ1302" s="80"/>
      <c r="BR1302" s="80"/>
      <c r="BS1302" s="80"/>
      <c r="BT1302" s="80"/>
      <c r="BU1302" s="80"/>
      <c r="BV1302" s="80"/>
      <c r="BW1302" s="80"/>
      <c r="BX1302" s="80"/>
      <c r="BY1302" s="80"/>
      <c r="BZ1302" s="80"/>
      <c r="CE1302" s="5"/>
    </row>
    <row r="1303" spans="2:83" s="6" customFormat="1" x14ac:dyDescent="0.25">
      <c r="B1303" s="77"/>
      <c r="C1303" s="78"/>
      <c r="D1303" s="80"/>
      <c r="E1303" s="80"/>
      <c r="F1303" s="80"/>
      <c r="G1303" s="80"/>
      <c r="H1303" s="80"/>
      <c r="I1303" s="80"/>
      <c r="J1303" s="80"/>
      <c r="K1303" s="5"/>
      <c r="L1303" s="5"/>
      <c r="M1303" s="80"/>
      <c r="N1303" s="5"/>
      <c r="O1303" s="80"/>
      <c r="P1303" s="5"/>
      <c r="Q1303" s="80"/>
      <c r="R1303" s="5"/>
      <c r="S1303" s="80"/>
      <c r="T1303" s="5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5"/>
      <c r="AE1303" s="80"/>
      <c r="AF1303" s="5"/>
      <c r="AG1303" s="80"/>
      <c r="AH1303" s="5"/>
      <c r="AI1303" s="80"/>
      <c r="AJ1303" s="5"/>
      <c r="AK1303" s="80"/>
      <c r="AL1303" s="5"/>
      <c r="AM1303" s="80"/>
      <c r="AN1303" s="5"/>
      <c r="AO1303" s="80"/>
      <c r="AP1303" s="80"/>
      <c r="AQ1303" s="5"/>
      <c r="AR1303" s="80"/>
      <c r="AS1303" s="5"/>
      <c r="AT1303" s="80"/>
      <c r="AU1303" s="5"/>
      <c r="AV1303" s="80"/>
      <c r="AW1303" s="5"/>
      <c r="AX1303" s="80"/>
      <c r="AY1303" s="5"/>
      <c r="AZ1303" s="80"/>
      <c r="BA1303" s="5"/>
      <c r="BB1303" s="80"/>
      <c r="BC1303" s="80"/>
      <c r="BD1303" s="80"/>
      <c r="BE1303" s="80"/>
      <c r="BF1303" s="80"/>
      <c r="BG1303" s="80"/>
      <c r="BH1303" s="80"/>
      <c r="BI1303" s="80"/>
      <c r="BJ1303" s="80"/>
      <c r="BK1303" s="80"/>
      <c r="BL1303" s="80"/>
      <c r="BM1303" s="80"/>
      <c r="BN1303" s="80"/>
      <c r="BO1303" s="80"/>
      <c r="BP1303" s="80"/>
      <c r="BQ1303" s="80"/>
      <c r="BR1303" s="80"/>
      <c r="BS1303" s="80"/>
      <c r="BT1303" s="80"/>
      <c r="BU1303" s="80"/>
      <c r="BV1303" s="80"/>
      <c r="BW1303" s="80"/>
      <c r="BX1303" s="80"/>
      <c r="BY1303" s="80"/>
      <c r="BZ1303" s="80"/>
      <c r="CE1303" s="5"/>
    </row>
    <row r="1304" spans="2:83" s="6" customFormat="1" x14ac:dyDescent="0.25">
      <c r="B1304" s="77"/>
      <c r="C1304" s="78"/>
      <c r="D1304" s="80"/>
      <c r="E1304" s="80"/>
      <c r="F1304" s="80"/>
      <c r="G1304" s="80"/>
      <c r="H1304" s="80"/>
      <c r="I1304" s="80"/>
      <c r="J1304" s="80"/>
      <c r="K1304" s="5"/>
      <c r="L1304" s="5"/>
      <c r="M1304" s="80"/>
      <c r="N1304" s="5"/>
      <c r="O1304" s="80"/>
      <c r="P1304" s="5"/>
      <c r="Q1304" s="80"/>
      <c r="R1304" s="5"/>
      <c r="S1304" s="80"/>
      <c r="T1304" s="5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5"/>
      <c r="AE1304" s="80"/>
      <c r="AF1304" s="5"/>
      <c r="AG1304" s="80"/>
      <c r="AH1304" s="5"/>
      <c r="AI1304" s="80"/>
      <c r="AJ1304" s="5"/>
      <c r="AK1304" s="80"/>
      <c r="AL1304" s="5"/>
      <c r="AM1304" s="80"/>
      <c r="AN1304" s="5"/>
      <c r="AO1304" s="80"/>
      <c r="AP1304" s="80"/>
      <c r="AQ1304" s="5"/>
      <c r="AR1304" s="80"/>
      <c r="AS1304" s="5"/>
      <c r="AT1304" s="80"/>
      <c r="AU1304" s="5"/>
      <c r="AV1304" s="80"/>
      <c r="AW1304" s="5"/>
      <c r="AX1304" s="80"/>
      <c r="AY1304" s="5"/>
      <c r="AZ1304" s="80"/>
      <c r="BA1304" s="5"/>
      <c r="BB1304" s="80"/>
      <c r="BC1304" s="80"/>
      <c r="BD1304" s="80"/>
      <c r="BE1304" s="80"/>
      <c r="BF1304" s="80"/>
      <c r="BG1304" s="80"/>
      <c r="BH1304" s="80"/>
      <c r="BI1304" s="80"/>
      <c r="BJ1304" s="80"/>
      <c r="BK1304" s="80"/>
      <c r="BL1304" s="80"/>
      <c r="BM1304" s="80"/>
      <c r="BN1304" s="80"/>
      <c r="BO1304" s="80"/>
      <c r="BP1304" s="80"/>
      <c r="BQ1304" s="80"/>
      <c r="BR1304" s="80"/>
      <c r="BS1304" s="80"/>
      <c r="BT1304" s="80"/>
      <c r="BU1304" s="80"/>
      <c r="BV1304" s="80"/>
      <c r="BW1304" s="80"/>
      <c r="BX1304" s="80"/>
      <c r="BY1304" s="80"/>
      <c r="BZ1304" s="80"/>
      <c r="CE1304" s="5"/>
    </row>
    <row r="1305" spans="2:83" s="6" customFormat="1" x14ac:dyDescent="0.25">
      <c r="B1305" s="77"/>
      <c r="C1305" s="78"/>
      <c r="D1305" s="80"/>
      <c r="E1305" s="80"/>
      <c r="F1305" s="80"/>
      <c r="G1305" s="80"/>
      <c r="H1305" s="80"/>
      <c r="I1305" s="80"/>
      <c r="J1305" s="80"/>
      <c r="K1305" s="5"/>
      <c r="L1305" s="5"/>
      <c r="M1305" s="80"/>
      <c r="N1305" s="5"/>
      <c r="O1305" s="80"/>
      <c r="P1305" s="5"/>
      <c r="Q1305" s="80"/>
      <c r="R1305" s="5"/>
      <c r="S1305" s="80"/>
      <c r="T1305" s="5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5"/>
      <c r="AE1305" s="80"/>
      <c r="AF1305" s="5"/>
      <c r="AG1305" s="80"/>
      <c r="AH1305" s="5"/>
      <c r="AI1305" s="80"/>
      <c r="AJ1305" s="5"/>
      <c r="AK1305" s="80"/>
      <c r="AL1305" s="5"/>
      <c r="AM1305" s="80"/>
      <c r="AN1305" s="5"/>
      <c r="AO1305" s="80"/>
      <c r="AP1305" s="80"/>
      <c r="AQ1305" s="5"/>
      <c r="AR1305" s="80"/>
      <c r="AS1305" s="5"/>
      <c r="AT1305" s="80"/>
      <c r="AU1305" s="5"/>
      <c r="AV1305" s="80"/>
      <c r="AW1305" s="5"/>
      <c r="AX1305" s="80"/>
      <c r="AY1305" s="5"/>
      <c r="AZ1305" s="80"/>
      <c r="BA1305" s="5"/>
      <c r="BB1305" s="80"/>
      <c r="BC1305" s="80"/>
      <c r="BD1305" s="80"/>
      <c r="BE1305" s="80"/>
      <c r="BF1305" s="80"/>
      <c r="BG1305" s="80"/>
      <c r="BH1305" s="80"/>
      <c r="BI1305" s="80"/>
      <c r="BJ1305" s="80"/>
      <c r="BK1305" s="80"/>
      <c r="BL1305" s="80"/>
      <c r="BM1305" s="80"/>
      <c r="BN1305" s="80"/>
      <c r="BO1305" s="80"/>
      <c r="BP1305" s="80"/>
      <c r="BQ1305" s="80"/>
      <c r="BR1305" s="80"/>
      <c r="BS1305" s="80"/>
      <c r="BT1305" s="80"/>
      <c r="BU1305" s="80"/>
      <c r="BV1305" s="80"/>
      <c r="BW1305" s="80"/>
      <c r="BX1305" s="80"/>
      <c r="BY1305" s="80"/>
      <c r="BZ1305" s="80"/>
      <c r="CE1305" s="5"/>
    </row>
    <row r="1306" spans="2:83" s="6" customFormat="1" x14ac:dyDescent="0.25">
      <c r="B1306" s="77"/>
      <c r="C1306" s="78"/>
      <c r="D1306" s="80"/>
      <c r="E1306" s="80"/>
      <c r="F1306" s="80"/>
      <c r="G1306" s="80"/>
      <c r="H1306" s="80"/>
      <c r="I1306" s="80"/>
      <c r="J1306" s="80"/>
      <c r="K1306" s="5"/>
      <c r="L1306" s="5"/>
      <c r="M1306" s="80"/>
      <c r="N1306" s="5"/>
      <c r="O1306" s="80"/>
      <c r="P1306" s="5"/>
      <c r="Q1306" s="80"/>
      <c r="R1306" s="5"/>
      <c r="S1306" s="80"/>
      <c r="T1306" s="5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5"/>
      <c r="AE1306" s="80"/>
      <c r="AF1306" s="5"/>
      <c r="AG1306" s="80"/>
      <c r="AH1306" s="5"/>
      <c r="AI1306" s="80"/>
      <c r="AJ1306" s="5"/>
      <c r="AK1306" s="80"/>
      <c r="AL1306" s="5"/>
      <c r="AM1306" s="80"/>
      <c r="AN1306" s="5"/>
      <c r="AO1306" s="80"/>
      <c r="AP1306" s="80"/>
      <c r="AQ1306" s="5"/>
      <c r="AR1306" s="80"/>
      <c r="AS1306" s="5"/>
      <c r="AT1306" s="80"/>
      <c r="AU1306" s="5"/>
      <c r="AV1306" s="80"/>
      <c r="AW1306" s="5"/>
      <c r="AX1306" s="80"/>
      <c r="AY1306" s="5"/>
      <c r="AZ1306" s="80"/>
      <c r="BA1306" s="5"/>
      <c r="BB1306" s="80"/>
      <c r="BC1306" s="80"/>
      <c r="BD1306" s="80"/>
      <c r="BE1306" s="80"/>
      <c r="BF1306" s="80"/>
      <c r="BG1306" s="80"/>
      <c r="BH1306" s="80"/>
      <c r="BI1306" s="80"/>
      <c r="BJ1306" s="80"/>
      <c r="BK1306" s="80"/>
      <c r="BL1306" s="80"/>
      <c r="BM1306" s="80"/>
      <c r="BN1306" s="80"/>
      <c r="BO1306" s="80"/>
      <c r="BP1306" s="80"/>
      <c r="BQ1306" s="80"/>
      <c r="BR1306" s="80"/>
      <c r="BS1306" s="80"/>
      <c r="BT1306" s="80"/>
      <c r="BU1306" s="80"/>
      <c r="BV1306" s="80"/>
      <c r="BW1306" s="80"/>
      <c r="BX1306" s="80"/>
      <c r="BY1306" s="80"/>
      <c r="BZ1306" s="80"/>
      <c r="CE1306" s="5"/>
    </row>
    <row r="1307" spans="2:83" s="6" customFormat="1" x14ac:dyDescent="0.25">
      <c r="B1307" s="77"/>
      <c r="C1307" s="78"/>
      <c r="D1307" s="80"/>
      <c r="E1307" s="80"/>
      <c r="F1307" s="80"/>
      <c r="G1307" s="80"/>
      <c r="H1307" s="80"/>
      <c r="I1307" s="80"/>
      <c r="J1307" s="80"/>
      <c r="K1307" s="5"/>
      <c r="L1307" s="5"/>
      <c r="M1307" s="80"/>
      <c r="N1307" s="5"/>
      <c r="O1307" s="80"/>
      <c r="P1307" s="5"/>
      <c r="Q1307" s="80"/>
      <c r="R1307" s="5"/>
      <c r="S1307" s="80"/>
      <c r="T1307" s="5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5"/>
      <c r="AE1307" s="80"/>
      <c r="AF1307" s="5"/>
      <c r="AG1307" s="80"/>
      <c r="AH1307" s="5"/>
      <c r="AI1307" s="80"/>
      <c r="AJ1307" s="5"/>
      <c r="AK1307" s="80"/>
      <c r="AL1307" s="5"/>
      <c r="AM1307" s="80"/>
      <c r="AN1307" s="5"/>
      <c r="AO1307" s="80"/>
      <c r="AP1307" s="80"/>
      <c r="AQ1307" s="5"/>
      <c r="AR1307" s="80"/>
      <c r="AS1307" s="5"/>
      <c r="AT1307" s="80"/>
      <c r="AU1307" s="5"/>
      <c r="AV1307" s="80"/>
      <c r="AW1307" s="5"/>
      <c r="AX1307" s="80"/>
      <c r="AY1307" s="5"/>
      <c r="AZ1307" s="80"/>
      <c r="BA1307" s="5"/>
      <c r="BB1307" s="80"/>
      <c r="BC1307" s="80"/>
      <c r="BD1307" s="80"/>
      <c r="BE1307" s="80"/>
      <c r="BF1307" s="80"/>
      <c r="BG1307" s="80"/>
      <c r="BH1307" s="80"/>
      <c r="BI1307" s="80"/>
      <c r="BJ1307" s="80"/>
      <c r="BK1307" s="80"/>
      <c r="BL1307" s="80"/>
      <c r="BM1307" s="80"/>
      <c r="BN1307" s="80"/>
      <c r="BO1307" s="80"/>
      <c r="BP1307" s="80"/>
      <c r="BQ1307" s="80"/>
      <c r="BR1307" s="80"/>
      <c r="BS1307" s="80"/>
      <c r="BT1307" s="80"/>
      <c r="BU1307" s="80"/>
      <c r="BV1307" s="80"/>
      <c r="BW1307" s="80"/>
      <c r="BX1307" s="80"/>
      <c r="BY1307" s="80"/>
      <c r="BZ1307" s="80"/>
      <c r="CE1307" s="5"/>
    </row>
    <row r="1308" spans="2:83" s="6" customFormat="1" x14ac:dyDescent="0.25">
      <c r="B1308" s="77"/>
      <c r="C1308" s="78"/>
      <c r="D1308" s="80"/>
      <c r="E1308" s="80"/>
      <c r="F1308" s="80"/>
      <c r="G1308" s="80"/>
      <c r="H1308" s="80"/>
      <c r="I1308" s="80"/>
      <c r="J1308" s="80"/>
      <c r="K1308" s="5"/>
      <c r="L1308" s="5"/>
      <c r="M1308" s="80"/>
      <c r="N1308" s="5"/>
      <c r="O1308" s="80"/>
      <c r="P1308" s="5"/>
      <c r="Q1308" s="80"/>
      <c r="R1308" s="5"/>
      <c r="S1308" s="80"/>
      <c r="T1308" s="5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5"/>
      <c r="AE1308" s="80"/>
      <c r="AF1308" s="5"/>
      <c r="AG1308" s="80"/>
      <c r="AH1308" s="5"/>
      <c r="AI1308" s="80"/>
      <c r="AJ1308" s="5"/>
      <c r="AK1308" s="80"/>
      <c r="AL1308" s="5"/>
      <c r="AM1308" s="80"/>
      <c r="AN1308" s="5"/>
      <c r="AO1308" s="80"/>
      <c r="AP1308" s="80"/>
      <c r="AQ1308" s="5"/>
      <c r="AR1308" s="80"/>
      <c r="AS1308" s="5"/>
      <c r="AT1308" s="80"/>
      <c r="AU1308" s="5"/>
      <c r="AV1308" s="80"/>
      <c r="AW1308" s="5"/>
      <c r="AX1308" s="80"/>
      <c r="AY1308" s="5"/>
      <c r="AZ1308" s="80"/>
      <c r="BA1308" s="5"/>
      <c r="BB1308" s="80"/>
      <c r="BC1308" s="80"/>
      <c r="BD1308" s="80"/>
      <c r="BE1308" s="80"/>
      <c r="BF1308" s="80"/>
      <c r="BG1308" s="80"/>
      <c r="BH1308" s="80"/>
      <c r="BI1308" s="80"/>
      <c r="BJ1308" s="80"/>
      <c r="BK1308" s="80"/>
      <c r="BL1308" s="80"/>
      <c r="BM1308" s="80"/>
      <c r="BN1308" s="80"/>
      <c r="BO1308" s="80"/>
      <c r="BP1308" s="80"/>
      <c r="BQ1308" s="80"/>
      <c r="BR1308" s="80"/>
      <c r="BS1308" s="80"/>
      <c r="BT1308" s="80"/>
      <c r="BU1308" s="80"/>
      <c r="BV1308" s="80"/>
      <c r="BW1308" s="80"/>
      <c r="BX1308" s="80"/>
      <c r="BY1308" s="80"/>
      <c r="BZ1308" s="80"/>
      <c r="CE1308" s="5"/>
    </row>
    <row r="1309" spans="2:83" s="6" customFormat="1" x14ac:dyDescent="0.25">
      <c r="B1309" s="77"/>
      <c r="C1309" s="78"/>
      <c r="D1309" s="80"/>
      <c r="E1309" s="80"/>
      <c r="F1309" s="80"/>
      <c r="G1309" s="80"/>
      <c r="H1309" s="80"/>
      <c r="I1309" s="80"/>
      <c r="J1309" s="80"/>
      <c r="K1309" s="5"/>
      <c r="L1309" s="5"/>
      <c r="M1309" s="80"/>
      <c r="N1309" s="5"/>
      <c r="O1309" s="80"/>
      <c r="P1309" s="5"/>
      <c r="Q1309" s="80"/>
      <c r="R1309" s="5"/>
      <c r="S1309" s="80"/>
      <c r="T1309" s="5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5"/>
      <c r="AE1309" s="80"/>
      <c r="AF1309" s="5"/>
      <c r="AG1309" s="80"/>
      <c r="AH1309" s="5"/>
      <c r="AI1309" s="80"/>
      <c r="AJ1309" s="5"/>
      <c r="AK1309" s="80"/>
      <c r="AL1309" s="5"/>
      <c r="AM1309" s="80"/>
      <c r="AN1309" s="5"/>
      <c r="AO1309" s="80"/>
      <c r="AP1309" s="80"/>
      <c r="AQ1309" s="5"/>
      <c r="AR1309" s="80"/>
      <c r="AS1309" s="5"/>
      <c r="AT1309" s="80"/>
      <c r="AU1309" s="5"/>
      <c r="AV1309" s="80"/>
      <c r="AW1309" s="5"/>
      <c r="AX1309" s="80"/>
      <c r="AY1309" s="5"/>
      <c r="AZ1309" s="80"/>
      <c r="BA1309" s="5"/>
      <c r="BB1309" s="80"/>
      <c r="BC1309" s="80"/>
      <c r="BD1309" s="80"/>
      <c r="BE1309" s="80"/>
      <c r="BF1309" s="80"/>
      <c r="BG1309" s="80"/>
      <c r="BH1309" s="80"/>
      <c r="BI1309" s="80"/>
      <c r="BJ1309" s="80"/>
      <c r="BK1309" s="80"/>
      <c r="BL1309" s="80"/>
      <c r="BM1309" s="80"/>
      <c r="BN1309" s="80"/>
      <c r="BO1309" s="80"/>
      <c r="BP1309" s="80"/>
      <c r="BQ1309" s="80"/>
      <c r="BR1309" s="80"/>
      <c r="BS1309" s="80"/>
      <c r="BT1309" s="80"/>
      <c r="BU1309" s="80"/>
      <c r="BV1309" s="80"/>
      <c r="BW1309" s="80"/>
      <c r="BX1309" s="80"/>
      <c r="BY1309" s="80"/>
      <c r="BZ1309" s="80"/>
      <c r="CE1309" s="5"/>
    </row>
    <row r="1310" spans="2:83" s="6" customFormat="1" x14ac:dyDescent="0.25">
      <c r="B1310" s="77"/>
      <c r="C1310" s="78"/>
      <c r="D1310" s="80"/>
      <c r="E1310" s="80"/>
      <c r="F1310" s="80"/>
      <c r="G1310" s="80"/>
      <c r="H1310" s="80"/>
      <c r="I1310" s="80"/>
      <c r="J1310" s="80"/>
      <c r="K1310" s="5"/>
      <c r="L1310" s="5"/>
      <c r="M1310" s="80"/>
      <c r="N1310" s="5"/>
      <c r="O1310" s="80"/>
      <c r="P1310" s="5"/>
      <c r="Q1310" s="80"/>
      <c r="R1310" s="5"/>
      <c r="S1310" s="80"/>
      <c r="T1310" s="5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5"/>
      <c r="AE1310" s="80"/>
      <c r="AF1310" s="5"/>
      <c r="AG1310" s="80"/>
      <c r="AH1310" s="5"/>
      <c r="AI1310" s="80"/>
      <c r="AJ1310" s="5"/>
      <c r="AK1310" s="80"/>
      <c r="AL1310" s="5"/>
      <c r="AM1310" s="80"/>
      <c r="AN1310" s="5"/>
      <c r="AO1310" s="80"/>
      <c r="AP1310" s="80"/>
      <c r="AQ1310" s="5"/>
      <c r="AR1310" s="80"/>
      <c r="AS1310" s="5"/>
      <c r="AT1310" s="80"/>
      <c r="AU1310" s="5"/>
      <c r="AV1310" s="80"/>
      <c r="AW1310" s="5"/>
      <c r="AX1310" s="80"/>
      <c r="AY1310" s="5"/>
      <c r="AZ1310" s="80"/>
      <c r="BA1310" s="5"/>
      <c r="BB1310" s="80"/>
      <c r="BC1310" s="80"/>
      <c r="BD1310" s="80"/>
      <c r="BE1310" s="80"/>
      <c r="BF1310" s="80"/>
      <c r="BG1310" s="80"/>
      <c r="BH1310" s="80"/>
      <c r="BI1310" s="80"/>
      <c r="BJ1310" s="80"/>
      <c r="BK1310" s="80"/>
      <c r="BL1310" s="80"/>
      <c r="BM1310" s="80"/>
      <c r="BN1310" s="80"/>
      <c r="BO1310" s="80"/>
      <c r="BP1310" s="80"/>
      <c r="BQ1310" s="80"/>
      <c r="BR1310" s="80"/>
      <c r="BS1310" s="80"/>
      <c r="BT1310" s="80"/>
      <c r="BU1310" s="80"/>
      <c r="BV1310" s="80"/>
      <c r="BW1310" s="80"/>
      <c r="BX1310" s="80"/>
      <c r="BY1310" s="80"/>
      <c r="BZ1310" s="80"/>
      <c r="CE1310" s="5"/>
    </row>
    <row r="1311" spans="2:83" s="6" customFormat="1" x14ac:dyDescent="0.25">
      <c r="B1311" s="77"/>
      <c r="C1311" s="78"/>
      <c r="D1311" s="80"/>
      <c r="E1311" s="80"/>
      <c r="F1311" s="80"/>
      <c r="G1311" s="80"/>
      <c r="H1311" s="80"/>
      <c r="I1311" s="80"/>
      <c r="J1311" s="80"/>
      <c r="K1311" s="5"/>
      <c r="L1311" s="5"/>
      <c r="M1311" s="80"/>
      <c r="N1311" s="5"/>
      <c r="O1311" s="80"/>
      <c r="P1311" s="5"/>
      <c r="Q1311" s="80"/>
      <c r="R1311" s="5"/>
      <c r="S1311" s="80"/>
      <c r="T1311" s="5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5"/>
      <c r="AE1311" s="80"/>
      <c r="AF1311" s="5"/>
      <c r="AG1311" s="80"/>
      <c r="AH1311" s="5"/>
      <c r="AI1311" s="80"/>
      <c r="AJ1311" s="5"/>
      <c r="AK1311" s="80"/>
      <c r="AL1311" s="5"/>
      <c r="AM1311" s="80"/>
      <c r="AN1311" s="5"/>
      <c r="AO1311" s="80"/>
      <c r="AP1311" s="80"/>
      <c r="AQ1311" s="5"/>
      <c r="AR1311" s="80"/>
      <c r="AS1311" s="5"/>
      <c r="AT1311" s="80"/>
      <c r="AU1311" s="5"/>
      <c r="AV1311" s="80"/>
      <c r="AW1311" s="5"/>
      <c r="AX1311" s="80"/>
      <c r="AY1311" s="5"/>
      <c r="AZ1311" s="80"/>
      <c r="BA1311" s="5"/>
      <c r="BB1311" s="80"/>
      <c r="BC1311" s="80"/>
      <c r="BD1311" s="80"/>
      <c r="BE1311" s="80"/>
      <c r="BF1311" s="80"/>
      <c r="BG1311" s="80"/>
      <c r="BH1311" s="80"/>
      <c r="BI1311" s="80"/>
      <c r="BJ1311" s="80"/>
      <c r="BK1311" s="80"/>
      <c r="BL1311" s="80"/>
      <c r="BM1311" s="80"/>
      <c r="BN1311" s="80"/>
      <c r="BO1311" s="80"/>
      <c r="BP1311" s="80"/>
      <c r="BQ1311" s="80"/>
      <c r="BR1311" s="80"/>
      <c r="BS1311" s="80"/>
      <c r="BT1311" s="80"/>
      <c r="BU1311" s="80"/>
      <c r="BV1311" s="80"/>
      <c r="BW1311" s="80"/>
      <c r="BX1311" s="80"/>
      <c r="BY1311" s="80"/>
      <c r="BZ1311" s="80"/>
      <c r="CE1311" s="5"/>
    </row>
    <row r="1312" spans="2:83" s="6" customFormat="1" x14ac:dyDescent="0.25">
      <c r="B1312" s="77"/>
      <c r="C1312" s="78"/>
      <c r="D1312" s="80"/>
      <c r="E1312" s="80"/>
      <c r="F1312" s="80"/>
      <c r="G1312" s="80"/>
      <c r="H1312" s="80"/>
      <c r="I1312" s="80"/>
      <c r="J1312" s="80"/>
      <c r="K1312" s="5"/>
      <c r="L1312" s="5"/>
      <c r="M1312" s="80"/>
      <c r="N1312" s="5"/>
      <c r="O1312" s="80"/>
      <c r="P1312" s="5"/>
      <c r="Q1312" s="80"/>
      <c r="R1312" s="5"/>
      <c r="S1312" s="80"/>
      <c r="T1312" s="5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5"/>
      <c r="AE1312" s="80"/>
      <c r="AF1312" s="5"/>
      <c r="AG1312" s="80"/>
      <c r="AH1312" s="5"/>
      <c r="AI1312" s="80"/>
      <c r="AJ1312" s="5"/>
      <c r="AK1312" s="80"/>
      <c r="AL1312" s="5"/>
      <c r="AM1312" s="80"/>
      <c r="AN1312" s="5"/>
      <c r="AO1312" s="80"/>
      <c r="AP1312" s="80"/>
      <c r="AQ1312" s="5"/>
      <c r="AR1312" s="80"/>
      <c r="AS1312" s="5"/>
      <c r="AT1312" s="80"/>
      <c r="AU1312" s="5"/>
      <c r="AV1312" s="80"/>
      <c r="AW1312" s="5"/>
      <c r="AX1312" s="80"/>
      <c r="AY1312" s="5"/>
      <c r="AZ1312" s="80"/>
      <c r="BA1312" s="5"/>
      <c r="BB1312" s="80"/>
      <c r="BC1312" s="80"/>
      <c r="BD1312" s="80"/>
      <c r="BE1312" s="80"/>
      <c r="BF1312" s="80"/>
      <c r="BG1312" s="80"/>
      <c r="BH1312" s="80"/>
      <c r="BI1312" s="80"/>
      <c r="BJ1312" s="80"/>
      <c r="BK1312" s="80"/>
      <c r="BL1312" s="80"/>
      <c r="BM1312" s="80"/>
      <c r="BN1312" s="80"/>
      <c r="BO1312" s="80"/>
      <c r="BP1312" s="80"/>
      <c r="BQ1312" s="80"/>
      <c r="BR1312" s="80"/>
      <c r="BS1312" s="80"/>
      <c r="BT1312" s="80"/>
      <c r="BU1312" s="80"/>
      <c r="BV1312" s="80"/>
      <c r="BW1312" s="80"/>
      <c r="BX1312" s="80"/>
      <c r="BY1312" s="80"/>
      <c r="BZ1312" s="80"/>
      <c r="CE1312" s="5"/>
    </row>
    <row r="1313" spans="2:83" s="6" customFormat="1" x14ac:dyDescent="0.25">
      <c r="B1313" s="77"/>
      <c r="C1313" s="78"/>
      <c r="D1313" s="80"/>
      <c r="E1313" s="80"/>
      <c r="F1313" s="80"/>
      <c r="G1313" s="80"/>
      <c r="H1313" s="80"/>
      <c r="I1313" s="80"/>
      <c r="J1313" s="80"/>
      <c r="K1313" s="5"/>
      <c r="L1313" s="5"/>
      <c r="M1313" s="80"/>
      <c r="N1313" s="5"/>
      <c r="O1313" s="80"/>
      <c r="P1313" s="5"/>
      <c r="Q1313" s="80"/>
      <c r="R1313" s="5"/>
      <c r="S1313" s="80"/>
      <c r="T1313" s="5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5"/>
      <c r="AE1313" s="80"/>
      <c r="AF1313" s="5"/>
      <c r="AG1313" s="80"/>
      <c r="AH1313" s="5"/>
      <c r="AI1313" s="80"/>
      <c r="AJ1313" s="5"/>
      <c r="AK1313" s="80"/>
      <c r="AL1313" s="5"/>
      <c r="AM1313" s="80"/>
      <c r="AN1313" s="5"/>
      <c r="AO1313" s="80"/>
      <c r="AP1313" s="80"/>
      <c r="AQ1313" s="5"/>
      <c r="AR1313" s="80"/>
      <c r="AS1313" s="5"/>
      <c r="AT1313" s="80"/>
      <c r="AU1313" s="5"/>
      <c r="AV1313" s="80"/>
      <c r="AW1313" s="5"/>
      <c r="AX1313" s="80"/>
      <c r="AY1313" s="5"/>
      <c r="AZ1313" s="80"/>
      <c r="BA1313" s="5"/>
      <c r="BB1313" s="80"/>
      <c r="BC1313" s="80"/>
      <c r="BD1313" s="80"/>
      <c r="BE1313" s="80"/>
      <c r="BF1313" s="80"/>
      <c r="BG1313" s="80"/>
      <c r="BH1313" s="80"/>
      <c r="BI1313" s="80"/>
      <c r="BJ1313" s="80"/>
      <c r="BK1313" s="80"/>
      <c r="BL1313" s="80"/>
      <c r="BM1313" s="80"/>
      <c r="BN1313" s="80"/>
      <c r="BO1313" s="80"/>
      <c r="BP1313" s="80"/>
      <c r="BQ1313" s="80"/>
      <c r="BR1313" s="80"/>
      <c r="BS1313" s="80"/>
      <c r="BT1313" s="80"/>
      <c r="BU1313" s="80"/>
      <c r="BV1313" s="80"/>
      <c r="BW1313" s="80"/>
      <c r="BX1313" s="80"/>
      <c r="BY1313" s="80"/>
      <c r="BZ1313" s="80"/>
      <c r="CE1313" s="5"/>
    </row>
    <row r="1314" spans="2:83" s="6" customFormat="1" x14ac:dyDescent="0.25">
      <c r="B1314" s="77"/>
      <c r="C1314" s="78"/>
      <c r="D1314" s="80"/>
      <c r="E1314" s="80"/>
      <c r="F1314" s="80"/>
      <c r="G1314" s="80"/>
      <c r="H1314" s="80"/>
      <c r="I1314" s="80"/>
      <c r="J1314" s="80"/>
      <c r="K1314" s="5"/>
      <c r="L1314" s="5"/>
      <c r="M1314" s="80"/>
      <c r="N1314" s="5"/>
      <c r="O1314" s="80"/>
      <c r="P1314" s="5"/>
      <c r="Q1314" s="80"/>
      <c r="R1314" s="5"/>
      <c r="S1314" s="80"/>
      <c r="T1314" s="5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5"/>
      <c r="AE1314" s="80"/>
      <c r="AF1314" s="5"/>
      <c r="AG1314" s="80"/>
      <c r="AH1314" s="5"/>
      <c r="AI1314" s="80"/>
      <c r="AJ1314" s="5"/>
      <c r="AK1314" s="80"/>
      <c r="AL1314" s="5"/>
      <c r="AM1314" s="80"/>
      <c r="AN1314" s="5"/>
      <c r="AO1314" s="80"/>
      <c r="AP1314" s="80"/>
      <c r="AQ1314" s="5"/>
      <c r="AR1314" s="80"/>
      <c r="AS1314" s="5"/>
      <c r="AT1314" s="80"/>
      <c r="AU1314" s="5"/>
      <c r="AV1314" s="80"/>
      <c r="AW1314" s="5"/>
      <c r="AX1314" s="80"/>
      <c r="AY1314" s="5"/>
      <c r="AZ1314" s="80"/>
      <c r="BA1314" s="5"/>
      <c r="BB1314" s="80"/>
      <c r="BC1314" s="80"/>
      <c r="BD1314" s="80"/>
      <c r="BE1314" s="80"/>
      <c r="BF1314" s="80"/>
      <c r="BG1314" s="80"/>
      <c r="BH1314" s="80"/>
      <c r="BI1314" s="80"/>
      <c r="BJ1314" s="80"/>
      <c r="BK1314" s="80"/>
      <c r="BL1314" s="80"/>
      <c r="BM1314" s="80"/>
      <c r="BN1314" s="80"/>
      <c r="BO1314" s="80"/>
      <c r="BP1314" s="80"/>
      <c r="BQ1314" s="80"/>
      <c r="BR1314" s="80"/>
      <c r="BS1314" s="80"/>
      <c r="BT1314" s="80"/>
      <c r="BU1314" s="80"/>
      <c r="BV1314" s="80"/>
      <c r="BW1314" s="80"/>
      <c r="BX1314" s="80"/>
      <c r="BY1314" s="80"/>
      <c r="BZ1314" s="80"/>
      <c r="CE1314" s="5"/>
    </row>
    <row r="1315" spans="2:83" s="6" customFormat="1" x14ac:dyDescent="0.25">
      <c r="B1315" s="77"/>
      <c r="C1315" s="78"/>
      <c r="D1315" s="80"/>
      <c r="E1315" s="80"/>
      <c r="F1315" s="80"/>
      <c r="G1315" s="80"/>
      <c r="H1315" s="80"/>
      <c r="I1315" s="80"/>
      <c r="J1315" s="80"/>
      <c r="K1315" s="5"/>
      <c r="L1315" s="5"/>
      <c r="M1315" s="80"/>
      <c r="N1315" s="5"/>
      <c r="O1315" s="80"/>
      <c r="P1315" s="5"/>
      <c r="Q1315" s="80"/>
      <c r="R1315" s="5"/>
      <c r="S1315" s="80"/>
      <c r="T1315" s="5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5"/>
      <c r="AE1315" s="80"/>
      <c r="AF1315" s="5"/>
      <c r="AG1315" s="80"/>
      <c r="AH1315" s="5"/>
      <c r="AI1315" s="80"/>
      <c r="AJ1315" s="5"/>
      <c r="AK1315" s="80"/>
      <c r="AL1315" s="5"/>
      <c r="AM1315" s="80"/>
      <c r="AN1315" s="5"/>
      <c r="AO1315" s="80"/>
      <c r="AP1315" s="80"/>
      <c r="AQ1315" s="5"/>
      <c r="AR1315" s="80"/>
      <c r="AS1315" s="5"/>
      <c r="AT1315" s="80"/>
      <c r="AU1315" s="5"/>
      <c r="AV1315" s="80"/>
      <c r="AW1315" s="5"/>
      <c r="AX1315" s="80"/>
      <c r="AY1315" s="5"/>
      <c r="AZ1315" s="80"/>
      <c r="BA1315" s="5"/>
      <c r="BB1315" s="80"/>
      <c r="BC1315" s="80"/>
      <c r="BD1315" s="80"/>
      <c r="BE1315" s="80"/>
      <c r="BF1315" s="80"/>
      <c r="BG1315" s="80"/>
      <c r="BH1315" s="80"/>
      <c r="BI1315" s="80"/>
      <c r="BJ1315" s="80"/>
      <c r="BK1315" s="80"/>
      <c r="BL1315" s="80"/>
      <c r="BM1315" s="80"/>
      <c r="BN1315" s="80"/>
      <c r="BO1315" s="80"/>
      <c r="BP1315" s="80"/>
      <c r="BQ1315" s="80"/>
      <c r="BR1315" s="80"/>
      <c r="BS1315" s="80"/>
      <c r="BT1315" s="80"/>
      <c r="BU1315" s="80"/>
      <c r="BV1315" s="80"/>
      <c r="BW1315" s="80"/>
      <c r="BX1315" s="80"/>
      <c r="BY1315" s="80"/>
      <c r="BZ1315" s="80"/>
      <c r="CE1315" s="5"/>
    </row>
    <row r="1316" spans="2:83" s="6" customFormat="1" x14ac:dyDescent="0.25">
      <c r="B1316" s="77"/>
      <c r="C1316" s="78"/>
      <c r="D1316" s="80"/>
      <c r="E1316" s="80"/>
      <c r="F1316" s="80"/>
      <c r="G1316" s="80"/>
      <c r="H1316" s="80"/>
      <c r="I1316" s="80"/>
      <c r="J1316" s="80"/>
      <c r="K1316" s="5"/>
      <c r="L1316" s="5"/>
      <c r="M1316" s="80"/>
      <c r="N1316" s="5"/>
      <c r="O1316" s="80"/>
      <c r="P1316" s="5"/>
      <c r="Q1316" s="80"/>
      <c r="R1316" s="5"/>
      <c r="S1316" s="80"/>
      <c r="T1316" s="5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5"/>
      <c r="AE1316" s="80"/>
      <c r="AF1316" s="5"/>
      <c r="AG1316" s="80"/>
      <c r="AH1316" s="5"/>
      <c r="AI1316" s="80"/>
      <c r="AJ1316" s="5"/>
      <c r="AK1316" s="80"/>
      <c r="AL1316" s="5"/>
      <c r="AM1316" s="80"/>
      <c r="AN1316" s="5"/>
      <c r="AO1316" s="80"/>
      <c r="AP1316" s="80"/>
      <c r="AQ1316" s="5"/>
      <c r="AR1316" s="80"/>
      <c r="AS1316" s="5"/>
      <c r="AT1316" s="80"/>
      <c r="AU1316" s="5"/>
      <c r="AV1316" s="80"/>
      <c r="AW1316" s="5"/>
      <c r="AX1316" s="80"/>
      <c r="AY1316" s="5"/>
      <c r="AZ1316" s="80"/>
      <c r="BA1316" s="5"/>
      <c r="BB1316" s="80"/>
      <c r="BC1316" s="80"/>
      <c r="BD1316" s="80"/>
      <c r="BE1316" s="80"/>
      <c r="BF1316" s="80"/>
      <c r="BG1316" s="80"/>
      <c r="BH1316" s="80"/>
      <c r="BI1316" s="80"/>
      <c r="BJ1316" s="80"/>
      <c r="BK1316" s="80"/>
      <c r="BL1316" s="80"/>
      <c r="BM1316" s="80"/>
      <c r="BN1316" s="80"/>
      <c r="BO1316" s="80"/>
      <c r="BP1316" s="80"/>
      <c r="BQ1316" s="80"/>
      <c r="BR1316" s="80"/>
      <c r="BS1316" s="80"/>
      <c r="BT1316" s="80"/>
      <c r="BU1316" s="80"/>
      <c r="BV1316" s="80"/>
      <c r="BW1316" s="80"/>
      <c r="BX1316" s="80"/>
      <c r="BY1316" s="80"/>
      <c r="BZ1316" s="80"/>
      <c r="CE1316" s="5"/>
    </row>
    <row r="1317" spans="2:83" s="6" customFormat="1" x14ac:dyDescent="0.25">
      <c r="B1317" s="77"/>
      <c r="C1317" s="78"/>
      <c r="D1317" s="80"/>
      <c r="E1317" s="80"/>
      <c r="F1317" s="80"/>
      <c r="G1317" s="80"/>
      <c r="H1317" s="80"/>
      <c r="I1317" s="80"/>
      <c r="J1317" s="80"/>
      <c r="K1317" s="5"/>
      <c r="L1317" s="5"/>
      <c r="M1317" s="80"/>
      <c r="N1317" s="5"/>
      <c r="O1317" s="80"/>
      <c r="P1317" s="5"/>
      <c r="Q1317" s="80"/>
      <c r="R1317" s="5"/>
      <c r="S1317" s="80"/>
      <c r="T1317" s="5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5"/>
      <c r="AE1317" s="80"/>
      <c r="AF1317" s="5"/>
      <c r="AG1317" s="80"/>
      <c r="AH1317" s="5"/>
      <c r="AI1317" s="80"/>
      <c r="AJ1317" s="5"/>
      <c r="AK1317" s="80"/>
      <c r="AL1317" s="5"/>
      <c r="AM1317" s="80"/>
      <c r="AN1317" s="5"/>
      <c r="AO1317" s="80"/>
      <c r="AP1317" s="80"/>
      <c r="AQ1317" s="5"/>
      <c r="AR1317" s="80"/>
      <c r="AS1317" s="5"/>
      <c r="AT1317" s="80"/>
      <c r="AU1317" s="5"/>
      <c r="AV1317" s="80"/>
      <c r="AW1317" s="5"/>
      <c r="AX1317" s="80"/>
      <c r="AY1317" s="5"/>
      <c r="AZ1317" s="80"/>
      <c r="BA1317" s="5"/>
      <c r="BB1317" s="80"/>
      <c r="BC1317" s="80"/>
      <c r="BD1317" s="80"/>
      <c r="BE1317" s="80"/>
      <c r="BF1317" s="80"/>
      <c r="BG1317" s="80"/>
      <c r="BH1317" s="80"/>
      <c r="BI1317" s="80"/>
      <c r="BJ1317" s="80"/>
      <c r="BK1317" s="80"/>
      <c r="BL1317" s="80"/>
      <c r="BM1317" s="80"/>
      <c r="BN1317" s="80"/>
      <c r="BO1317" s="80"/>
      <c r="BP1317" s="80"/>
      <c r="BQ1317" s="80"/>
      <c r="BR1317" s="80"/>
      <c r="BS1317" s="80"/>
      <c r="BT1317" s="80"/>
      <c r="BU1317" s="80"/>
      <c r="BV1317" s="80"/>
      <c r="BW1317" s="80"/>
      <c r="BX1317" s="80"/>
      <c r="BY1317" s="80"/>
      <c r="BZ1317" s="80"/>
      <c r="CE1317" s="5"/>
    </row>
    <row r="1318" spans="2:83" s="6" customFormat="1" x14ac:dyDescent="0.25">
      <c r="B1318" s="77"/>
      <c r="C1318" s="78"/>
      <c r="D1318" s="80"/>
      <c r="E1318" s="80"/>
      <c r="F1318" s="80"/>
      <c r="G1318" s="80"/>
      <c r="H1318" s="80"/>
      <c r="I1318" s="80"/>
      <c r="J1318" s="80"/>
      <c r="K1318" s="5"/>
      <c r="L1318" s="5"/>
      <c r="M1318" s="80"/>
      <c r="N1318" s="5"/>
      <c r="O1318" s="80"/>
      <c r="P1318" s="5"/>
      <c r="Q1318" s="80"/>
      <c r="R1318" s="5"/>
      <c r="S1318" s="80"/>
      <c r="T1318" s="5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5"/>
      <c r="AE1318" s="80"/>
      <c r="AF1318" s="5"/>
      <c r="AG1318" s="80"/>
      <c r="AH1318" s="5"/>
      <c r="AI1318" s="80"/>
      <c r="AJ1318" s="5"/>
      <c r="AK1318" s="80"/>
      <c r="AL1318" s="5"/>
      <c r="AM1318" s="80"/>
      <c r="AN1318" s="5"/>
      <c r="AO1318" s="80"/>
      <c r="AP1318" s="80"/>
      <c r="AQ1318" s="5"/>
      <c r="AR1318" s="80"/>
      <c r="AS1318" s="5"/>
      <c r="AT1318" s="80"/>
      <c r="AU1318" s="5"/>
      <c r="AV1318" s="80"/>
      <c r="AW1318" s="5"/>
      <c r="AX1318" s="80"/>
      <c r="AY1318" s="5"/>
      <c r="AZ1318" s="80"/>
      <c r="BA1318" s="5"/>
      <c r="BB1318" s="80"/>
      <c r="BC1318" s="80"/>
      <c r="BD1318" s="80"/>
      <c r="BE1318" s="80"/>
      <c r="BF1318" s="80"/>
      <c r="BG1318" s="80"/>
      <c r="BH1318" s="80"/>
      <c r="BI1318" s="80"/>
      <c r="BJ1318" s="80"/>
      <c r="BK1318" s="80"/>
      <c r="BL1318" s="80"/>
      <c r="BM1318" s="80"/>
      <c r="BN1318" s="80"/>
      <c r="BO1318" s="80"/>
      <c r="BP1318" s="80"/>
      <c r="BQ1318" s="80"/>
      <c r="BR1318" s="80"/>
      <c r="BS1318" s="80"/>
      <c r="BT1318" s="80"/>
      <c r="BU1318" s="80"/>
      <c r="BV1318" s="80"/>
      <c r="BW1318" s="80"/>
      <c r="BX1318" s="80"/>
      <c r="BY1318" s="80"/>
      <c r="BZ1318" s="80"/>
      <c r="CE1318" s="5"/>
    </row>
    <row r="1319" spans="2:83" s="6" customFormat="1" x14ac:dyDescent="0.25">
      <c r="B1319" s="77"/>
      <c r="C1319" s="78"/>
      <c r="D1319" s="80"/>
      <c r="E1319" s="80"/>
      <c r="F1319" s="80"/>
      <c r="G1319" s="80"/>
      <c r="H1319" s="80"/>
      <c r="I1319" s="80"/>
      <c r="J1319" s="80"/>
      <c r="K1319" s="5"/>
      <c r="L1319" s="5"/>
      <c r="M1319" s="80"/>
      <c r="N1319" s="5"/>
      <c r="O1319" s="80"/>
      <c r="P1319" s="5"/>
      <c r="Q1319" s="80"/>
      <c r="R1319" s="5"/>
      <c r="S1319" s="80"/>
      <c r="T1319" s="5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5"/>
      <c r="AE1319" s="80"/>
      <c r="AF1319" s="5"/>
      <c r="AG1319" s="80"/>
      <c r="AH1319" s="5"/>
      <c r="AI1319" s="80"/>
      <c r="AJ1319" s="5"/>
      <c r="AK1319" s="80"/>
      <c r="AL1319" s="5"/>
      <c r="AM1319" s="80"/>
      <c r="AN1319" s="5"/>
      <c r="AO1319" s="80"/>
      <c r="AP1319" s="80"/>
      <c r="AQ1319" s="5"/>
      <c r="AR1319" s="80"/>
      <c r="AS1319" s="5"/>
      <c r="AT1319" s="80"/>
      <c r="AU1319" s="5"/>
      <c r="AV1319" s="80"/>
      <c r="AW1319" s="5"/>
      <c r="AX1319" s="80"/>
      <c r="AY1319" s="5"/>
      <c r="AZ1319" s="80"/>
      <c r="BA1319" s="5"/>
      <c r="BB1319" s="80"/>
      <c r="BC1319" s="80"/>
      <c r="BD1319" s="80"/>
      <c r="BE1319" s="80"/>
      <c r="BF1319" s="80"/>
      <c r="BG1319" s="80"/>
      <c r="BH1319" s="80"/>
      <c r="BI1319" s="80"/>
      <c r="BJ1319" s="80"/>
      <c r="BK1319" s="80"/>
      <c r="BL1319" s="80"/>
      <c r="BM1319" s="80"/>
      <c r="BN1319" s="80"/>
      <c r="BO1319" s="80"/>
      <c r="BP1319" s="80"/>
      <c r="BQ1319" s="80"/>
      <c r="BR1319" s="80"/>
      <c r="BS1319" s="80"/>
      <c r="BT1319" s="80"/>
      <c r="BU1319" s="80"/>
      <c r="BV1319" s="80"/>
      <c r="BW1319" s="80"/>
      <c r="BX1319" s="80"/>
      <c r="BY1319" s="80"/>
      <c r="BZ1319" s="80"/>
      <c r="CE1319" s="5"/>
    </row>
    <row r="1320" spans="2:83" s="6" customFormat="1" x14ac:dyDescent="0.25">
      <c r="B1320" s="77"/>
      <c r="C1320" s="78"/>
      <c r="D1320" s="80"/>
      <c r="E1320" s="80"/>
      <c r="F1320" s="80"/>
      <c r="G1320" s="80"/>
      <c r="H1320" s="80"/>
      <c r="I1320" s="80"/>
      <c r="J1320" s="80"/>
      <c r="K1320" s="5"/>
      <c r="L1320" s="5"/>
      <c r="M1320" s="80"/>
      <c r="N1320" s="5"/>
      <c r="O1320" s="80"/>
      <c r="P1320" s="5"/>
      <c r="Q1320" s="80"/>
      <c r="R1320" s="5"/>
      <c r="S1320" s="80"/>
      <c r="T1320" s="5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5"/>
      <c r="AE1320" s="80"/>
      <c r="AF1320" s="5"/>
      <c r="AG1320" s="80"/>
      <c r="AH1320" s="5"/>
      <c r="AI1320" s="80"/>
      <c r="AJ1320" s="5"/>
      <c r="AK1320" s="80"/>
      <c r="AL1320" s="5"/>
      <c r="AM1320" s="80"/>
      <c r="AN1320" s="5"/>
      <c r="AO1320" s="80"/>
      <c r="AP1320" s="80"/>
      <c r="AQ1320" s="5"/>
      <c r="AR1320" s="80"/>
      <c r="AS1320" s="5"/>
      <c r="AT1320" s="80"/>
      <c r="AU1320" s="5"/>
      <c r="AV1320" s="80"/>
      <c r="AW1320" s="5"/>
      <c r="AX1320" s="80"/>
      <c r="AY1320" s="5"/>
      <c r="AZ1320" s="80"/>
      <c r="BA1320" s="5"/>
      <c r="BB1320" s="80"/>
      <c r="BC1320" s="80"/>
      <c r="BD1320" s="80"/>
      <c r="BE1320" s="80"/>
      <c r="BF1320" s="80"/>
      <c r="BG1320" s="80"/>
      <c r="BH1320" s="80"/>
      <c r="BI1320" s="80"/>
      <c r="BJ1320" s="80"/>
      <c r="BK1320" s="80"/>
      <c r="BL1320" s="80"/>
      <c r="BM1320" s="80"/>
      <c r="BN1320" s="80"/>
      <c r="BO1320" s="80"/>
      <c r="BP1320" s="80"/>
      <c r="BQ1320" s="80"/>
      <c r="BR1320" s="80"/>
      <c r="BS1320" s="80"/>
      <c r="BT1320" s="80"/>
      <c r="BU1320" s="80"/>
      <c r="BV1320" s="80"/>
      <c r="BW1320" s="80"/>
      <c r="BX1320" s="80"/>
      <c r="BY1320" s="80"/>
      <c r="BZ1320" s="80"/>
      <c r="CE1320" s="5"/>
    </row>
    <row r="1321" spans="2:83" s="6" customFormat="1" x14ac:dyDescent="0.25">
      <c r="B1321" s="77"/>
      <c r="C1321" s="78"/>
      <c r="D1321" s="80"/>
      <c r="E1321" s="80"/>
      <c r="F1321" s="80"/>
      <c r="G1321" s="80"/>
      <c r="H1321" s="80"/>
      <c r="I1321" s="80"/>
      <c r="J1321" s="80"/>
      <c r="K1321" s="5"/>
      <c r="L1321" s="5"/>
      <c r="M1321" s="80"/>
      <c r="N1321" s="5"/>
      <c r="O1321" s="80"/>
      <c r="P1321" s="5"/>
      <c r="Q1321" s="80"/>
      <c r="R1321" s="5"/>
      <c r="S1321" s="80"/>
      <c r="T1321" s="5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5"/>
      <c r="AE1321" s="80"/>
      <c r="AF1321" s="5"/>
      <c r="AG1321" s="80"/>
      <c r="AH1321" s="5"/>
      <c r="AI1321" s="80"/>
      <c r="AJ1321" s="5"/>
      <c r="AK1321" s="80"/>
      <c r="AL1321" s="5"/>
      <c r="AM1321" s="80"/>
      <c r="AN1321" s="5"/>
      <c r="AO1321" s="80"/>
      <c r="AP1321" s="80"/>
      <c r="AQ1321" s="5"/>
      <c r="AR1321" s="80"/>
      <c r="AS1321" s="5"/>
      <c r="AT1321" s="80"/>
      <c r="AU1321" s="5"/>
      <c r="AV1321" s="80"/>
      <c r="AW1321" s="5"/>
      <c r="AX1321" s="80"/>
      <c r="AY1321" s="5"/>
      <c r="AZ1321" s="80"/>
      <c r="BA1321" s="5"/>
      <c r="BB1321" s="80"/>
      <c r="BC1321" s="80"/>
      <c r="BD1321" s="80"/>
      <c r="BE1321" s="80"/>
      <c r="BF1321" s="80"/>
      <c r="BG1321" s="80"/>
      <c r="BH1321" s="80"/>
      <c r="BI1321" s="80"/>
      <c r="BJ1321" s="80"/>
      <c r="BK1321" s="80"/>
      <c r="BL1321" s="80"/>
      <c r="BM1321" s="80"/>
      <c r="BN1321" s="80"/>
      <c r="BO1321" s="80"/>
      <c r="BP1321" s="80"/>
      <c r="BQ1321" s="80"/>
      <c r="BR1321" s="80"/>
      <c r="BS1321" s="80"/>
      <c r="BT1321" s="80"/>
      <c r="BU1321" s="80"/>
      <c r="BV1321" s="80"/>
      <c r="BW1321" s="80"/>
      <c r="BX1321" s="80"/>
      <c r="BY1321" s="80"/>
      <c r="BZ1321" s="80"/>
      <c r="CE1321" s="5"/>
    </row>
    <row r="1322" spans="2:83" s="6" customFormat="1" x14ac:dyDescent="0.25">
      <c r="B1322" s="77"/>
      <c r="C1322" s="78"/>
      <c r="D1322" s="80"/>
      <c r="E1322" s="80"/>
      <c r="F1322" s="80"/>
      <c r="G1322" s="80"/>
      <c r="H1322" s="80"/>
      <c r="I1322" s="80"/>
      <c r="J1322" s="80"/>
      <c r="K1322" s="5"/>
      <c r="L1322" s="5"/>
      <c r="M1322" s="80"/>
      <c r="N1322" s="5"/>
      <c r="O1322" s="80"/>
      <c r="P1322" s="5"/>
      <c r="Q1322" s="80"/>
      <c r="R1322" s="5"/>
      <c r="S1322" s="80"/>
      <c r="T1322" s="5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5"/>
      <c r="AE1322" s="80"/>
      <c r="AF1322" s="5"/>
      <c r="AG1322" s="80"/>
      <c r="AH1322" s="5"/>
      <c r="AI1322" s="80"/>
      <c r="AJ1322" s="5"/>
      <c r="AK1322" s="80"/>
      <c r="AL1322" s="5"/>
      <c r="AM1322" s="80"/>
      <c r="AN1322" s="5"/>
      <c r="AO1322" s="80"/>
      <c r="AP1322" s="80"/>
      <c r="AQ1322" s="5"/>
      <c r="AR1322" s="80"/>
      <c r="AS1322" s="5"/>
      <c r="AT1322" s="80"/>
      <c r="AU1322" s="5"/>
      <c r="AV1322" s="80"/>
      <c r="AW1322" s="5"/>
      <c r="AX1322" s="80"/>
      <c r="AY1322" s="5"/>
      <c r="AZ1322" s="80"/>
      <c r="BA1322" s="5"/>
      <c r="BB1322" s="80"/>
      <c r="BC1322" s="80"/>
      <c r="BD1322" s="80"/>
      <c r="BE1322" s="80"/>
      <c r="BF1322" s="80"/>
      <c r="BG1322" s="80"/>
      <c r="BH1322" s="80"/>
      <c r="BI1322" s="80"/>
      <c r="BJ1322" s="80"/>
      <c r="BK1322" s="80"/>
      <c r="BL1322" s="80"/>
      <c r="BM1322" s="80"/>
      <c r="BN1322" s="80"/>
      <c r="BO1322" s="80"/>
      <c r="BP1322" s="80"/>
      <c r="BQ1322" s="80"/>
      <c r="BR1322" s="80"/>
      <c r="BS1322" s="80"/>
      <c r="BT1322" s="80"/>
      <c r="BU1322" s="80"/>
      <c r="BV1322" s="80"/>
      <c r="BW1322" s="80"/>
      <c r="BX1322" s="80"/>
      <c r="BY1322" s="80"/>
      <c r="BZ1322" s="80"/>
      <c r="CE1322" s="5"/>
    </row>
    <row r="1323" spans="2:83" s="6" customFormat="1" x14ac:dyDescent="0.25">
      <c r="B1323" s="77"/>
      <c r="C1323" s="78"/>
      <c r="D1323" s="80"/>
      <c r="E1323" s="80"/>
      <c r="F1323" s="80"/>
      <c r="G1323" s="80"/>
      <c r="H1323" s="80"/>
      <c r="I1323" s="80"/>
      <c r="J1323" s="80"/>
      <c r="K1323" s="5"/>
      <c r="L1323" s="5"/>
      <c r="M1323" s="80"/>
      <c r="N1323" s="5"/>
      <c r="O1323" s="80"/>
      <c r="P1323" s="5"/>
      <c r="Q1323" s="80"/>
      <c r="R1323" s="5"/>
      <c r="S1323" s="80"/>
      <c r="T1323" s="5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5"/>
      <c r="AE1323" s="80"/>
      <c r="AF1323" s="5"/>
      <c r="AG1323" s="80"/>
      <c r="AH1323" s="5"/>
      <c r="AI1323" s="80"/>
      <c r="AJ1323" s="5"/>
      <c r="AK1323" s="80"/>
      <c r="AL1323" s="5"/>
      <c r="AM1323" s="80"/>
      <c r="AN1323" s="5"/>
      <c r="AO1323" s="80"/>
      <c r="AP1323" s="80"/>
      <c r="AQ1323" s="5"/>
      <c r="AR1323" s="80"/>
      <c r="AS1323" s="5"/>
      <c r="AT1323" s="80"/>
      <c r="AU1323" s="5"/>
      <c r="AV1323" s="80"/>
      <c r="AW1323" s="5"/>
      <c r="AX1323" s="80"/>
      <c r="AY1323" s="5"/>
      <c r="AZ1323" s="80"/>
      <c r="BA1323" s="5"/>
      <c r="BB1323" s="80"/>
      <c r="BC1323" s="80"/>
      <c r="BD1323" s="80"/>
      <c r="BE1323" s="80"/>
      <c r="BF1323" s="80"/>
      <c r="BG1323" s="80"/>
      <c r="BH1323" s="80"/>
      <c r="BI1323" s="80"/>
      <c r="BJ1323" s="80"/>
      <c r="BK1323" s="80"/>
      <c r="BL1323" s="80"/>
      <c r="BM1323" s="80"/>
      <c r="BN1323" s="80"/>
      <c r="BO1323" s="80"/>
      <c r="BP1323" s="80"/>
      <c r="BQ1323" s="80"/>
      <c r="BR1323" s="80"/>
      <c r="BS1323" s="80"/>
      <c r="BT1323" s="80"/>
      <c r="BU1323" s="80"/>
      <c r="BV1323" s="80"/>
      <c r="BW1323" s="80"/>
      <c r="BX1323" s="80"/>
      <c r="BY1323" s="80"/>
      <c r="BZ1323" s="80"/>
      <c r="CE1323" s="5"/>
    </row>
    <row r="1324" spans="2:83" s="6" customFormat="1" x14ac:dyDescent="0.25">
      <c r="B1324" s="77"/>
      <c r="C1324" s="78"/>
      <c r="D1324" s="80"/>
      <c r="E1324" s="80"/>
      <c r="F1324" s="80"/>
      <c r="G1324" s="80"/>
      <c r="H1324" s="80"/>
      <c r="I1324" s="80"/>
      <c r="J1324" s="80"/>
      <c r="K1324" s="5"/>
      <c r="L1324" s="5"/>
      <c r="M1324" s="80"/>
      <c r="N1324" s="5"/>
      <c r="O1324" s="80"/>
      <c r="P1324" s="5"/>
      <c r="Q1324" s="80"/>
      <c r="R1324" s="5"/>
      <c r="S1324" s="80"/>
      <c r="T1324" s="5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5"/>
      <c r="AE1324" s="80"/>
      <c r="AF1324" s="5"/>
      <c r="AG1324" s="80"/>
      <c r="AH1324" s="5"/>
      <c r="AI1324" s="80"/>
      <c r="AJ1324" s="5"/>
      <c r="AK1324" s="80"/>
      <c r="AL1324" s="5"/>
      <c r="AM1324" s="80"/>
      <c r="AN1324" s="5"/>
      <c r="AO1324" s="80"/>
      <c r="AP1324" s="80"/>
      <c r="AQ1324" s="5"/>
      <c r="AR1324" s="80"/>
      <c r="AS1324" s="5"/>
      <c r="AT1324" s="80"/>
      <c r="AU1324" s="5"/>
      <c r="AV1324" s="80"/>
      <c r="AW1324" s="5"/>
      <c r="AX1324" s="80"/>
      <c r="AY1324" s="5"/>
      <c r="AZ1324" s="80"/>
      <c r="BA1324" s="5"/>
      <c r="BB1324" s="80"/>
      <c r="BC1324" s="80"/>
      <c r="BD1324" s="80"/>
      <c r="BE1324" s="80"/>
      <c r="BF1324" s="80"/>
      <c r="BG1324" s="80"/>
      <c r="BH1324" s="80"/>
      <c r="BI1324" s="80"/>
      <c r="BJ1324" s="80"/>
      <c r="BK1324" s="80"/>
      <c r="BL1324" s="80"/>
      <c r="BM1324" s="80"/>
      <c r="BN1324" s="80"/>
      <c r="BO1324" s="80"/>
      <c r="BP1324" s="80"/>
      <c r="BQ1324" s="80"/>
      <c r="BR1324" s="80"/>
      <c r="BS1324" s="80"/>
      <c r="BT1324" s="80"/>
      <c r="BU1324" s="80"/>
      <c r="BV1324" s="80"/>
      <c r="BW1324" s="80"/>
      <c r="BX1324" s="80"/>
      <c r="BY1324" s="80"/>
      <c r="BZ1324" s="80"/>
      <c r="CE1324" s="5"/>
    </row>
    <row r="1325" spans="2:83" s="6" customFormat="1" x14ac:dyDescent="0.25">
      <c r="B1325" s="77"/>
      <c r="C1325" s="78"/>
      <c r="D1325" s="80"/>
      <c r="E1325" s="80"/>
      <c r="F1325" s="80"/>
      <c r="G1325" s="80"/>
      <c r="H1325" s="80"/>
      <c r="I1325" s="80"/>
      <c r="J1325" s="80"/>
      <c r="K1325" s="5"/>
      <c r="L1325" s="5"/>
      <c r="M1325" s="80"/>
      <c r="N1325" s="5"/>
      <c r="O1325" s="80"/>
      <c r="P1325" s="5"/>
      <c r="Q1325" s="80"/>
      <c r="R1325" s="5"/>
      <c r="S1325" s="80"/>
      <c r="T1325" s="5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5"/>
      <c r="AE1325" s="80"/>
      <c r="AF1325" s="5"/>
      <c r="AG1325" s="80"/>
      <c r="AH1325" s="5"/>
      <c r="AI1325" s="80"/>
      <c r="AJ1325" s="5"/>
      <c r="AK1325" s="80"/>
      <c r="AL1325" s="5"/>
      <c r="AM1325" s="80"/>
      <c r="AN1325" s="5"/>
      <c r="AO1325" s="80"/>
      <c r="AP1325" s="80"/>
      <c r="AQ1325" s="5"/>
      <c r="AR1325" s="80"/>
      <c r="AS1325" s="5"/>
      <c r="AT1325" s="80"/>
      <c r="AU1325" s="5"/>
      <c r="AV1325" s="80"/>
      <c r="AW1325" s="5"/>
      <c r="AX1325" s="80"/>
      <c r="AY1325" s="5"/>
      <c r="AZ1325" s="80"/>
      <c r="BA1325" s="5"/>
      <c r="BB1325" s="80"/>
      <c r="BC1325" s="80"/>
      <c r="BD1325" s="80"/>
      <c r="BE1325" s="80"/>
      <c r="BF1325" s="80"/>
      <c r="BG1325" s="80"/>
      <c r="BH1325" s="80"/>
      <c r="BI1325" s="80"/>
      <c r="BJ1325" s="80"/>
      <c r="BK1325" s="80"/>
      <c r="BL1325" s="80"/>
      <c r="BM1325" s="80"/>
      <c r="BN1325" s="80"/>
      <c r="BO1325" s="80"/>
      <c r="BP1325" s="80"/>
      <c r="BQ1325" s="80"/>
      <c r="BR1325" s="80"/>
      <c r="BS1325" s="80"/>
      <c r="BT1325" s="80"/>
      <c r="BU1325" s="80"/>
      <c r="BV1325" s="80"/>
      <c r="BW1325" s="80"/>
      <c r="BX1325" s="80"/>
      <c r="BY1325" s="80"/>
      <c r="BZ1325" s="80"/>
      <c r="CE1325" s="5"/>
    </row>
    <row r="1326" spans="2:83" s="6" customFormat="1" x14ac:dyDescent="0.25">
      <c r="B1326" s="77"/>
      <c r="C1326" s="78"/>
      <c r="D1326" s="80"/>
      <c r="E1326" s="80"/>
      <c r="F1326" s="80"/>
      <c r="G1326" s="80"/>
      <c r="H1326" s="80"/>
      <c r="I1326" s="80"/>
      <c r="J1326" s="80"/>
      <c r="K1326" s="5"/>
      <c r="L1326" s="5"/>
      <c r="M1326" s="80"/>
      <c r="N1326" s="5"/>
      <c r="O1326" s="80"/>
      <c r="P1326" s="5"/>
      <c r="Q1326" s="80"/>
      <c r="R1326" s="5"/>
      <c r="S1326" s="80"/>
      <c r="T1326" s="5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5"/>
      <c r="AE1326" s="80"/>
      <c r="AF1326" s="5"/>
      <c r="AG1326" s="80"/>
      <c r="AH1326" s="5"/>
      <c r="AI1326" s="80"/>
      <c r="AJ1326" s="5"/>
      <c r="AK1326" s="80"/>
      <c r="AL1326" s="5"/>
      <c r="AM1326" s="80"/>
      <c r="AN1326" s="5"/>
      <c r="AO1326" s="80"/>
      <c r="AP1326" s="80"/>
      <c r="AQ1326" s="5"/>
      <c r="AR1326" s="80"/>
      <c r="AS1326" s="5"/>
      <c r="AT1326" s="80"/>
      <c r="AU1326" s="5"/>
      <c r="AV1326" s="80"/>
      <c r="AW1326" s="5"/>
      <c r="AX1326" s="80"/>
      <c r="AY1326" s="5"/>
      <c r="AZ1326" s="80"/>
      <c r="BA1326" s="5"/>
      <c r="BB1326" s="80"/>
      <c r="BC1326" s="80"/>
      <c r="BD1326" s="80"/>
      <c r="BE1326" s="80"/>
      <c r="BF1326" s="80"/>
      <c r="BG1326" s="80"/>
      <c r="BH1326" s="80"/>
      <c r="BI1326" s="80"/>
      <c r="BJ1326" s="80"/>
      <c r="BK1326" s="80"/>
      <c r="BL1326" s="80"/>
      <c r="BM1326" s="80"/>
      <c r="BN1326" s="80"/>
      <c r="BO1326" s="80"/>
      <c r="BP1326" s="80"/>
      <c r="BQ1326" s="80"/>
      <c r="BR1326" s="80"/>
      <c r="BS1326" s="80"/>
      <c r="BT1326" s="80"/>
      <c r="BU1326" s="80"/>
      <c r="BV1326" s="80"/>
      <c r="BW1326" s="80"/>
      <c r="BX1326" s="80"/>
      <c r="BY1326" s="80"/>
      <c r="BZ1326" s="80"/>
      <c r="CE1326" s="5"/>
    </row>
    <row r="1327" spans="2:83" s="6" customFormat="1" x14ac:dyDescent="0.25">
      <c r="B1327" s="77"/>
      <c r="C1327" s="78"/>
      <c r="D1327" s="80"/>
      <c r="E1327" s="80"/>
      <c r="F1327" s="80"/>
      <c r="G1327" s="80"/>
      <c r="H1327" s="80"/>
      <c r="I1327" s="80"/>
      <c r="J1327" s="80"/>
      <c r="K1327" s="5"/>
      <c r="L1327" s="5"/>
      <c r="M1327" s="80"/>
      <c r="N1327" s="5"/>
      <c r="O1327" s="80"/>
      <c r="P1327" s="5"/>
      <c r="Q1327" s="80"/>
      <c r="R1327" s="5"/>
      <c r="S1327" s="80"/>
      <c r="T1327" s="5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5"/>
      <c r="AE1327" s="80"/>
      <c r="AF1327" s="5"/>
      <c r="AG1327" s="80"/>
      <c r="AH1327" s="5"/>
      <c r="AI1327" s="80"/>
      <c r="AJ1327" s="5"/>
      <c r="AK1327" s="80"/>
      <c r="AL1327" s="5"/>
      <c r="AM1327" s="80"/>
      <c r="AN1327" s="5"/>
      <c r="AO1327" s="80"/>
      <c r="AP1327" s="80"/>
      <c r="AQ1327" s="5"/>
      <c r="AR1327" s="80"/>
      <c r="AS1327" s="5"/>
      <c r="AT1327" s="80"/>
      <c r="AU1327" s="5"/>
      <c r="AV1327" s="80"/>
      <c r="AW1327" s="5"/>
      <c r="AX1327" s="80"/>
      <c r="AY1327" s="5"/>
      <c r="AZ1327" s="80"/>
      <c r="BA1327" s="5"/>
      <c r="BB1327" s="80"/>
      <c r="BC1327" s="80"/>
      <c r="BD1327" s="80"/>
      <c r="BE1327" s="80"/>
      <c r="BF1327" s="80"/>
      <c r="BG1327" s="80"/>
      <c r="BH1327" s="80"/>
      <c r="BI1327" s="80"/>
      <c r="BJ1327" s="80"/>
      <c r="BK1327" s="80"/>
      <c r="BL1327" s="80"/>
      <c r="BM1327" s="80"/>
      <c r="BN1327" s="80"/>
      <c r="BO1327" s="80"/>
      <c r="BP1327" s="80"/>
      <c r="BQ1327" s="80"/>
      <c r="BR1327" s="80"/>
      <c r="BS1327" s="80"/>
      <c r="BT1327" s="80"/>
      <c r="BU1327" s="80"/>
      <c r="BV1327" s="80"/>
      <c r="BW1327" s="80"/>
      <c r="BX1327" s="80"/>
      <c r="BY1327" s="80"/>
      <c r="BZ1327" s="80"/>
      <c r="CE1327" s="5"/>
    </row>
    <row r="1328" spans="2:83" s="6" customFormat="1" x14ac:dyDescent="0.25">
      <c r="B1328" s="77"/>
      <c r="C1328" s="78"/>
      <c r="D1328" s="80"/>
      <c r="E1328" s="80"/>
      <c r="F1328" s="80"/>
      <c r="G1328" s="80"/>
      <c r="H1328" s="80"/>
      <c r="I1328" s="80"/>
      <c r="J1328" s="80"/>
      <c r="K1328" s="5"/>
      <c r="L1328" s="5"/>
      <c r="M1328" s="80"/>
      <c r="N1328" s="5"/>
      <c r="O1328" s="80"/>
      <c r="P1328" s="5"/>
      <c r="Q1328" s="80"/>
      <c r="R1328" s="5"/>
      <c r="S1328" s="80"/>
      <c r="T1328" s="5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5"/>
      <c r="AE1328" s="80"/>
      <c r="AF1328" s="5"/>
      <c r="AG1328" s="80"/>
      <c r="AH1328" s="5"/>
      <c r="AI1328" s="80"/>
      <c r="AJ1328" s="5"/>
      <c r="AK1328" s="80"/>
      <c r="AL1328" s="5"/>
      <c r="AM1328" s="80"/>
      <c r="AN1328" s="5"/>
      <c r="AO1328" s="80"/>
      <c r="AP1328" s="80"/>
      <c r="AQ1328" s="5"/>
      <c r="AR1328" s="80"/>
      <c r="AS1328" s="5"/>
      <c r="AT1328" s="80"/>
      <c r="AU1328" s="5"/>
      <c r="AV1328" s="80"/>
      <c r="AW1328" s="5"/>
      <c r="AX1328" s="80"/>
      <c r="AY1328" s="5"/>
      <c r="AZ1328" s="80"/>
      <c r="BA1328" s="5"/>
      <c r="BB1328" s="80"/>
      <c r="BC1328" s="80"/>
      <c r="BD1328" s="80"/>
      <c r="BE1328" s="80"/>
      <c r="BF1328" s="80"/>
      <c r="BG1328" s="80"/>
      <c r="BH1328" s="80"/>
      <c r="BI1328" s="80"/>
      <c r="BJ1328" s="80"/>
      <c r="BK1328" s="80"/>
      <c r="BL1328" s="80"/>
      <c r="BM1328" s="80"/>
      <c r="BN1328" s="80"/>
      <c r="BO1328" s="80"/>
      <c r="BP1328" s="80"/>
      <c r="BQ1328" s="80"/>
      <c r="BR1328" s="80"/>
      <c r="BS1328" s="80"/>
      <c r="BT1328" s="80"/>
      <c r="BU1328" s="80"/>
      <c r="BV1328" s="80"/>
      <c r="BW1328" s="80"/>
      <c r="BX1328" s="80"/>
      <c r="BY1328" s="80"/>
      <c r="BZ1328" s="80"/>
      <c r="CE1328" s="5"/>
    </row>
    <row r="1329" spans="2:83" s="6" customFormat="1" x14ac:dyDescent="0.25">
      <c r="B1329" s="77"/>
      <c r="C1329" s="78"/>
      <c r="D1329" s="80"/>
      <c r="E1329" s="80"/>
      <c r="F1329" s="80"/>
      <c r="G1329" s="80"/>
      <c r="H1329" s="80"/>
      <c r="I1329" s="80"/>
      <c r="J1329" s="80"/>
      <c r="K1329" s="5"/>
      <c r="L1329" s="5"/>
      <c r="M1329" s="80"/>
      <c r="N1329" s="5"/>
      <c r="O1329" s="80"/>
      <c r="P1329" s="5"/>
      <c r="Q1329" s="80"/>
      <c r="R1329" s="5"/>
      <c r="S1329" s="80"/>
      <c r="T1329" s="5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5"/>
      <c r="AE1329" s="80"/>
      <c r="AF1329" s="5"/>
      <c r="AG1329" s="80"/>
      <c r="AH1329" s="5"/>
      <c r="AI1329" s="80"/>
      <c r="AJ1329" s="5"/>
      <c r="AK1329" s="80"/>
      <c r="AL1329" s="5"/>
      <c r="AM1329" s="80"/>
      <c r="AN1329" s="5"/>
      <c r="AO1329" s="80"/>
      <c r="AP1329" s="80"/>
      <c r="AQ1329" s="5"/>
      <c r="AR1329" s="80"/>
      <c r="AS1329" s="5"/>
      <c r="AT1329" s="80"/>
      <c r="AU1329" s="5"/>
      <c r="AV1329" s="80"/>
      <c r="AW1329" s="5"/>
      <c r="AX1329" s="80"/>
      <c r="AY1329" s="5"/>
      <c r="AZ1329" s="80"/>
      <c r="BA1329" s="5"/>
      <c r="BB1329" s="80"/>
      <c r="BC1329" s="80"/>
      <c r="BD1329" s="80"/>
      <c r="BE1329" s="80"/>
      <c r="BF1329" s="80"/>
      <c r="BG1329" s="80"/>
      <c r="BH1329" s="80"/>
      <c r="BI1329" s="80"/>
      <c r="BJ1329" s="80"/>
      <c r="BK1329" s="80"/>
      <c r="BL1329" s="80"/>
      <c r="BM1329" s="80"/>
      <c r="BN1329" s="80"/>
      <c r="BO1329" s="80"/>
      <c r="BP1329" s="80"/>
      <c r="BQ1329" s="80"/>
      <c r="BR1329" s="80"/>
      <c r="BS1329" s="80"/>
      <c r="BT1329" s="80"/>
      <c r="BU1329" s="80"/>
      <c r="BV1329" s="80"/>
      <c r="BW1329" s="80"/>
      <c r="BX1329" s="80"/>
      <c r="BY1329" s="80"/>
      <c r="BZ1329" s="80"/>
      <c r="CE1329" s="5"/>
    </row>
    <row r="1330" spans="2:83" s="6" customFormat="1" x14ac:dyDescent="0.25">
      <c r="B1330" s="77"/>
      <c r="C1330" s="78"/>
      <c r="D1330" s="80"/>
      <c r="E1330" s="80"/>
      <c r="F1330" s="80"/>
      <c r="G1330" s="80"/>
      <c r="H1330" s="80"/>
      <c r="I1330" s="80"/>
      <c r="J1330" s="80"/>
      <c r="K1330" s="5"/>
      <c r="L1330" s="5"/>
      <c r="M1330" s="80"/>
      <c r="N1330" s="5"/>
      <c r="O1330" s="80"/>
      <c r="P1330" s="5"/>
      <c r="Q1330" s="80"/>
      <c r="R1330" s="5"/>
      <c r="S1330" s="80"/>
      <c r="T1330" s="5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5"/>
      <c r="AE1330" s="80"/>
      <c r="AF1330" s="5"/>
      <c r="AG1330" s="80"/>
      <c r="AH1330" s="5"/>
      <c r="AI1330" s="80"/>
      <c r="AJ1330" s="5"/>
      <c r="AK1330" s="80"/>
      <c r="AL1330" s="5"/>
      <c r="AM1330" s="80"/>
      <c r="AN1330" s="5"/>
      <c r="AO1330" s="80"/>
      <c r="AP1330" s="80"/>
      <c r="AQ1330" s="5"/>
      <c r="AR1330" s="80"/>
      <c r="AS1330" s="5"/>
      <c r="AT1330" s="80"/>
      <c r="AU1330" s="5"/>
      <c r="AV1330" s="80"/>
      <c r="AW1330" s="5"/>
      <c r="AX1330" s="80"/>
      <c r="AY1330" s="5"/>
      <c r="AZ1330" s="80"/>
      <c r="BA1330" s="5"/>
      <c r="BB1330" s="80"/>
      <c r="BC1330" s="80"/>
      <c r="BD1330" s="80"/>
      <c r="BE1330" s="80"/>
      <c r="BF1330" s="80"/>
      <c r="BG1330" s="80"/>
      <c r="BH1330" s="80"/>
      <c r="BI1330" s="80"/>
      <c r="BJ1330" s="80"/>
      <c r="BK1330" s="80"/>
      <c r="BL1330" s="80"/>
      <c r="BM1330" s="80"/>
      <c r="BN1330" s="80"/>
      <c r="BO1330" s="80"/>
      <c r="BP1330" s="80"/>
      <c r="BQ1330" s="80"/>
      <c r="BR1330" s="80"/>
      <c r="BS1330" s="80"/>
      <c r="BT1330" s="80"/>
      <c r="BU1330" s="80"/>
      <c r="BV1330" s="80"/>
      <c r="BW1330" s="80"/>
      <c r="BX1330" s="80"/>
      <c r="BY1330" s="80"/>
      <c r="BZ1330" s="80"/>
      <c r="CE1330" s="5"/>
    </row>
    <row r="1331" spans="2:83" s="6" customFormat="1" x14ac:dyDescent="0.25">
      <c r="B1331" s="77"/>
      <c r="C1331" s="78"/>
      <c r="D1331" s="80"/>
      <c r="E1331" s="80"/>
      <c r="F1331" s="80"/>
      <c r="G1331" s="80"/>
      <c r="H1331" s="80"/>
      <c r="I1331" s="80"/>
      <c r="J1331" s="80"/>
      <c r="K1331" s="5"/>
      <c r="L1331" s="5"/>
      <c r="M1331" s="80"/>
      <c r="N1331" s="5"/>
      <c r="O1331" s="80"/>
      <c r="P1331" s="5"/>
      <c r="Q1331" s="80"/>
      <c r="R1331" s="5"/>
      <c r="S1331" s="80"/>
      <c r="T1331" s="5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5"/>
      <c r="AE1331" s="80"/>
      <c r="AF1331" s="5"/>
      <c r="AG1331" s="80"/>
      <c r="AH1331" s="5"/>
      <c r="AI1331" s="80"/>
      <c r="AJ1331" s="5"/>
      <c r="AK1331" s="80"/>
      <c r="AL1331" s="5"/>
      <c r="AM1331" s="80"/>
      <c r="AN1331" s="5"/>
      <c r="AO1331" s="80"/>
      <c r="AP1331" s="80"/>
      <c r="AQ1331" s="5"/>
      <c r="AR1331" s="80"/>
      <c r="AS1331" s="5"/>
      <c r="AT1331" s="80"/>
      <c r="AU1331" s="5"/>
      <c r="AV1331" s="80"/>
      <c r="AW1331" s="5"/>
      <c r="AX1331" s="80"/>
      <c r="AY1331" s="5"/>
      <c r="AZ1331" s="80"/>
      <c r="BA1331" s="5"/>
      <c r="BB1331" s="80"/>
      <c r="BC1331" s="80"/>
      <c r="BD1331" s="80"/>
      <c r="BE1331" s="80"/>
      <c r="BF1331" s="80"/>
      <c r="BG1331" s="80"/>
      <c r="BH1331" s="80"/>
      <c r="BI1331" s="80"/>
      <c r="BJ1331" s="80"/>
      <c r="BK1331" s="80"/>
      <c r="BL1331" s="80"/>
      <c r="BM1331" s="80"/>
      <c r="BN1331" s="80"/>
      <c r="BO1331" s="80"/>
      <c r="BP1331" s="80"/>
      <c r="BQ1331" s="80"/>
      <c r="BR1331" s="80"/>
      <c r="BS1331" s="80"/>
      <c r="BT1331" s="80"/>
      <c r="BU1331" s="80"/>
      <c r="BV1331" s="80"/>
      <c r="BW1331" s="80"/>
      <c r="BX1331" s="80"/>
      <c r="BY1331" s="80"/>
      <c r="BZ1331" s="80"/>
      <c r="CE1331" s="5"/>
    </row>
    <row r="1332" spans="2:83" s="6" customFormat="1" x14ac:dyDescent="0.25">
      <c r="B1332" s="77"/>
      <c r="C1332" s="78"/>
      <c r="D1332" s="80"/>
      <c r="E1332" s="80"/>
      <c r="F1332" s="80"/>
      <c r="G1332" s="80"/>
      <c r="H1332" s="80"/>
      <c r="I1332" s="80"/>
      <c r="J1332" s="80"/>
      <c r="K1332" s="5"/>
      <c r="L1332" s="5"/>
      <c r="M1332" s="80"/>
      <c r="N1332" s="5"/>
      <c r="O1332" s="80"/>
      <c r="P1332" s="5"/>
      <c r="Q1332" s="80"/>
      <c r="R1332" s="5"/>
      <c r="S1332" s="80"/>
      <c r="T1332" s="5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5"/>
      <c r="AE1332" s="80"/>
      <c r="AF1332" s="5"/>
      <c r="AG1332" s="80"/>
      <c r="AH1332" s="5"/>
      <c r="AI1332" s="80"/>
      <c r="AJ1332" s="5"/>
      <c r="AK1332" s="80"/>
      <c r="AL1332" s="5"/>
      <c r="AM1332" s="80"/>
      <c r="AN1332" s="5"/>
      <c r="AO1332" s="80"/>
      <c r="AP1332" s="80"/>
      <c r="AQ1332" s="5"/>
      <c r="AR1332" s="80"/>
      <c r="AS1332" s="5"/>
      <c r="AT1332" s="80"/>
      <c r="AU1332" s="5"/>
      <c r="AV1332" s="80"/>
      <c r="AW1332" s="5"/>
      <c r="AX1332" s="80"/>
      <c r="AY1332" s="5"/>
      <c r="AZ1332" s="80"/>
      <c r="BA1332" s="5"/>
      <c r="BB1332" s="80"/>
      <c r="BC1332" s="80"/>
      <c r="BD1332" s="80"/>
      <c r="BE1332" s="80"/>
      <c r="BF1332" s="80"/>
      <c r="BG1332" s="80"/>
      <c r="BH1332" s="80"/>
      <c r="BI1332" s="80"/>
      <c r="BJ1332" s="80"/>
      <c r="BK1332" s="80"/>
      <c r="BL1332" s="80"/>
      <c r="BM1332" s="80"/>
      <c r="BN1332" s="80"/>
      <c r="BO1332" s="80"/>
      <c r="BP1332" s="80"/>
      <c r="BQ1332" s="80"/>
      <c r="BR1332" s="80"/>
      <c r="BS1332" s="80"/>
      <c r="BT1332" s="80"/>
      <c r="BU1332" s="80"/>
      <c r="BV1332" s="80"/>
      <c r="BW1332" s="80"/>
      <c r="BX1332" s="80"/>
      <c r="BY1332" s="80"/>
      <c r="BZ1332" s="80"/>
      <c r="CE1332" s="5"/>
    </row>
    <row r="1333" spans="2:83" s="6" customFormat="1" x14ac:dyDescent="0.25">
      <c r="B1333" s="77"/>
      <c r="C1333" s="78"/>
      <c r="D1333" s="80"/>
      <c r="E1333" s="80"/>
      <c r="F1333" s="80"/>
      <c r="G1333" s="80"/>
      <c r="H1333" s="80"/>
      <c r="I1333" s="80"/>
      <c r="J1333" s="80"/>
      <c r="K1333" s="5"/>
      <c r="L1333" s="5"/>
      <c r="M1333" s="80"/>
      <c r="N1333" s="5"/>
      <c r="O1333" s="80"/>
      <c r="P1333" s="5"/>
      <c r="Q1333" s="80"/>
      <c r="R1333" s="5"/>
      <c r="S1333" s="80"/>
      <c r="T1333" s="5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5"/>
      <c r="AE1333" s="80"/>
      <c r="AF1333" s="5"/>
      <c r="AG1333" s="80"/>
      <c r="AH1333" s="5"/>
      <c r="AI1333" s="80"/>
      <c r="AJ1333" s="5"/>
      <c r="AK1333" s="80"/>
      <c r="AL1333" s="5"/>
      <c r="AM1333" s="80"/>
      <c r="AN1333" s="5"/>
      <c r="AO1333" s="80"/>
      <c r="AP1333" s="80"/>
      <c r="AQ1333" s="5"/>
      <c r="AR1333" s="80"/>
      <c r="AS1333" s="5"/>
      <c r="AT1333" s="80"/>
      <c r="AU1333" s="5"/>
      <c r="AV1333" s="80"/>
      <c r="AW1333" s="5"/>
      <c r="AX1333" s="80"/>
      <c r="AY1333" s="5"/>
      <c r="AZ1333" s="80"/>
      <c r="BA1333" s="5"/>
      <c r="BB1333" s="80"/>
      <c r="BC1333" s="80"/>
      <c r="BD1333" s="80"/>
      <c r="BE1333" s="80"/>
      <c r="BF1333" s="80"/>
      <c r="BG1333" s="80"/>
      <c r="BH1333" s="80"/>
      <c r="BI1333" s="80"/>
      <c r="BJ1333" s="80"/>
      <c r="BK1333" s="80"/>
      <c r="BL1333" s="80"/>
      <c r="BM1333" s="80"/>
      <c r="BN1333" s="80"/>
      <c r="BO1333" s="80"/>
      <c r="BP1333" s="80"/>
      <c r="BQ1333" s="80"/>
      <c r="BR1333" s="80"/>
      <c r="BS1333" s="80"/>
      <c r="BT1333" s="80"/>
      <c r="BU1333" s="80"/>
      <c r="BV1333" s="80"/>
      <c r="BW1333" s="80"/>
      <c r="BX1333" s="80"/>
      <c r="BY1333" s="80"/>
      <c r="BZ1333" s="80"/>
      <c r="CE1333" s="5"/>
    </row>
    <row r="1334" spans="2:83" s="6" customFormat="1" x14ac:dyDescent="0.25">
      <c r="B1334" s="77"/>
      <c r="C1334" s="78"/>
      <c r="D1334" s="80"/>
      <c r="E1334" s="80"/>
      <c r="F1334" s="80"/>
      <c r="G1334" s="80"/>
      <c r="H1334" s="80"/>
      <c r="I1334" s="80"/>
      <c r="J1334" s="80"/>
      <c r="K1334" s="5"/>
      <c r="L1334" s="5"/>
      <c r="M1334" s="80"/>
      <c r="N1334" s="5"/>
      <c r="O1334" s="80"/>
      <c r="P1334" s="5"/>
      <c r="Q1334" s="80"/>
      <c r="R1334" s="5"/>
      <c r="S1334" s="80"/>
      <c r="T1334" s="5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5"/>
      <c r="AE1334" s="80"/>
      <c r="AF1334" s="5"/>
      <c r="AG1334" s="80"/>
      <c r="AH1334" s="5"/>
      <c r="AI1334" s="80"/>
      <c r="AJ1334" s="5"/>
      <c r="AK1334" s="80"/>
      <c r="AL1334" s="5"/>
      <c r="AM1334" s="80"/>
      <c r="AN1334" s="5"/>
      <c r="AO1334" s="80"/>
      <c r="AP1334" s="80"/>
      <c r="AQ1334" s="5"/>
      <c r="AR1334" s="80"/>
      <c r="AS1334" s="5"/>
      <c r="AT1334" s="80"/>
      <c r="AU1334" s="5"/>
      <c r="AV1334" s="80"/>
      <c r="AW1334" s="5"/>
      <c r="AX1334" s="80"/>
      <c r="AY1334" s="5"/>
      <c r="AZ1334" s="80"/>
      <c r="BA1334" s="5"/>
      <c r="BB1334" s="80"/>
      <c r="BC1334" s="80"/>
      <c r="BD1334" s="80"/>
      <c r="BE1334" s="80"/>
      <c r="BF1334" s="80"/>
      <c r="BG1334" s="80"/>
      <c r="BH1334" s="80"/>
      <c r="BI1334" s="80"/>
      <c r="BJ1334" s="80"/>
      <c r="BK1334" s="80"/>
      <c r="BL1334" s="80"/>
      <c r="BM1334" s="80"/>
      <c r="BN1334" s="80"/>
      <c r="BO1334" s="80"/>
      <c r="BP1334" s="80"/>
      <c r="BQ1334" s="80"/>
      <c r="BR1334" s="80"/>
      <c r="BS1334" s="80"/>
      <c r="BT1334" s="80"/>
      <c r="BU1334" s="80"/>
      <c r="BV1334" s="80"/>
      <c r="BW1334" s="80"/>
      <c r="BX1334" s="80"/>
      <c r="BY1334" s="80"/>
      <c r="BZ1334" s="80"/>
      <c r="CE1334" s="5"/>
    </row>
    <row r="1335" spans="2:83" s="6" customFormat="1" x14ac:dyDescent="0.25">
      <c r="B1335" s="77"/>
      <c r="C1335" s="78"/>
      <c r="D1335" s="80"/>
      <c r="E1335" s="80"/>
      <c r="F1335" s="80"/>
      <c r="G1335" s="80"/>
      <c r="H1335" s="80"/>
      <c r="I1335" s="80"/>
      <c r="J1335" s="80"/>
      <c r="K1335" s="5"/>
      <c r="L1335" s="5"/>
      <c r="M1335" s="80"/>
      <c r="N1335" s="5"/>
      <c r="O1335" s="80"/>
      <c r="P1335" s="5"/>
      <c r="Q1335" s="80"/>
      <c r="R1335" s="5"/>
      <c r="S1335" s="80"/>
      <c r="T1335" s="5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5"/>
      <c r="AE1335" s="80"/>
      <c r="AF1335" s="5"/>
      <c r="AG1335" s="80"/>
      <c r="AH1335" s="5"/>
      <c r="AI1335" s="80"/>
      <c r="AJ1335" s="5"/>
      <c r="AK1335" s="80"/>
      <c r="AL1335" s="5"/>
      <c r="AM1335" s="80"/>
      <c r="AN1335" s="5"/>
      <c r="AO1335" s="80"/>
      <c r="AP1335" s="80"/>
      <c r="AQ1335" s="5"/>
      <c r="AR1335" s="80"/>
      <c r="AS1335" s="5"/>
      <c r="AT1335" s="80"/>
      <c r="AU1335" s="5"/>
      <c r="AV1335" s="80"/>
      <c r="AW1335" s="5"/>
      <c r="AX1335" s="80"/>
      <c r="AY1335" s="5"/>
      <c r="AZ1335" s="80"/>
      <c r="BA1335" s="5"/>
      <c r="BB1335" s="80"/>
      <c r="BC1335" s="80"/>
      <c r="BD1335" s="80"/>
      <c r="BE1335" s="80"/>
      <c r="BF1335" s="80"/>
      <c r="BG1335" s="80"/>
      <c r="BH1335" s="80"/>
      <c r="BI1335" s="80"/>
      <c r="BJ1335" s="80"/>
      <c r="BK1335" s="80"/>
      <c r="BL1335" s="80"/>
      <c r="BM1335" s="80"/>
      <c r="BN1335" s="80"/>
      <c r="BO1335" s="80"/>
      <c r="BP1335" s="80"/>
      <c r="BQ1335" s="80"/>
      <c r="BR1335" s="80"/>
      <c r="BS1335" s="80"/>
      <c r="BT1335" s="80"/>
      <c r="BU1335" s="80"/>
      <c r="BV1335" s="80"/>
      <c r="BW1335" s="80"/>
      <c r="BX1335" s="80"/>
      <c r="BY1335" s="80"/>
      <c r="BZ1335" s="80"/>
      <c r="CE1335" s="5"/>
    </row>
    <row r="1336" spans="2:83" s="6" customFormat="1" x14ac:dyDescent="0.25">
      <c r="B1336" s="77"/>
      <c r="C1336" s="78"/>
      <c r="D1336" s="80"/>
      <c r="E1336" s="80"/>
      <c r="F1336" s="80"/>
      <c r="G1336" s="80"/>
      <c r="H1336" s="80"/>
      <c r="I1336" s="80"/>
      <c r="J1336" s="80"/>
      <c r="K1336" s="5"/>
      <c r="L1336" s="5"/>
      <c r="M1336" s="80"/>
      <c r="N1336" s="5"/>
      <c r="O1336" s="80"/>
      <c r="P1336" s="5"/>
      <c r="Q1336" s="80"/>
      <c r="R1336" s="5"/>
      <c r="S1336" s="80"/>
      <c r="T1336" s="5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5"/>
      <c r="AE1336" s="80"/>
      <c r="AF1336" s="5"/>
      <c r="AG1336" s="80"/>
      <c r="AH1336" s="5"/>
      <c r="AI1336" s="80"/>
      <c r="AJ1336" s="5"/>
      <c r="AK1336" s="80"/>
      <c r="AL1336" s="5"/>
      <c r="AM1336" s="80"/>
      <c r="AN1336" s="5"/>
      <c r="AO1336" s="80"/>
      <c r="AP1336" s="80"/>
      <c r="AQ1336" s="5"/>
      <c r="AR1336" s="80"/>
      <c r="AS1336" s="5"/>
      <c r="AT1336" s="80"/>
      <c r="AU1336" s="5"/>
      <c r="AV1336" s="80"/>
      <c r="AW1336" s="5"/>
      <c r="AX1336" s="80"/>
      <c r="AY1336" s="5"/>
      <c r="AZ1336" s="80"/>
      <c r="BA1336" s="5"/>
      <c r="BB1336" s="80"/>
      <c r="BC1336" s="80"/>
      <c r="BD1336" s="80"/>
      <c r="BE1336" s="80"/>
      <c r="BF1336" s="80"/>
      <c r="BG1336" s="80"/>
      <c r="BH1336" s="80"/>
      <c r="BI1336" s="80"/>
      <c r="BJ1336" s="80"/>
      <c r="BK1336" s="80"/>
      <c r="BL1336" s="80"/>
      <c r="BM1336" s="80"/>
      <c r="BN1336" s="80"/>
      <c r="BO1336" s="80"/>
      <c r="BP1336" s="80"/>
      <c r="BQ1336" s="80"/>
      <c r="BR1336" s="80"/>
      <c r="BS1336" s="80"/>
      <c r="BT1336" s="80"/>
      <c r="BU1336" s="80"/>
      <c r="BV1336" s="80"/>
      <c r="BW1336" s="80"/>
      <c r="BX1336" s="80"/>
      <c r="BY1336" s="80"/>
      <c r="BZ1336" s="80"/>
      <c r="CE1336" s="5"/>
    </row>
    <row r="1337" spans="2:83" s="6" customFormat="1" x14ac:dyDescent="0.25">
      <c r="B1337" s="77"/>
      <c r="C1337" s="78"/>
      <c r="D1337" s="80"/>
      <c r="E1337" s="80"/>
      <c r="F1337" s="80"/>
      <c r="G1337" s="80"/>
      <c r="H1337" s="80"/>
      <c r="I1337" s="80"/>
      <c r="J1337" s="80"/>
      <c r="K1337" s="5"/>
      <c r="L1337" s="5"/>
      <c r="M1337" s="80"/>
      <c r="N1337" s="5"/>
      <c r="O1337" s="80"/>
      <c r="P1337" s="5"/>
      <c r="Q1337" s="80"/>
      <c r="R1337" s="5"/>
      <c r="S1337" s="80"/>
      <c r="T1337" s="5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5"/>
      <c r="AE1337" s="80"/>
      <c r="AF1337" s="5"/>
      <c r="AG1337" s="80"/>
      <c r="AH1337" s="5"/>
      <c r="AI1337" s="80"/>
      <c r="AJ1337" s="5"/>
      <c r="AK1337" s="80"/>
      <c r="AL1337" s="5"/>
      <c r="AM1337" s="80"/>
      <c r="AN1337" s="5"/>
      <c r="AO1337" s="80"/>
      <c r="AP1337" s="80"/>
      <c r="AQ1337" s="5"/>
      <c r="AR1337" s="80"/>
      <c r="AS1337" s="5"/>
      <c r="AT1337" s="80"/>
      <c r="AU1337" s="5"/>
      <c r="AV1337" s="80"/>
      <c r="AW1337" s="5"/>
      <c r="AX1337" s="80"/>
      <c r="AY1337" s="5"/>
      <c r="AZ1337" s="80"/>
      <c r="BA1337" s="5"/>
      <c r="BB1337" s="80"/>
      <c r="BC1337" s="80"/>
      <c r="BD1337" s="80"/>
      <c r="BE1337" s="80"/>
      <c r="BF1337" s="80"/>
      <c r="BG1337" s="80"/>
      <c r="BH1337" s="80"/>
      <c r="BI1337" s="80"/>
      <c r="BJ1337" s="80"/>
      <c r="BK1337" s="80"/>
      <c r="BL1337" s="80"/>
      <c r="BM1337" s="80"/>
      <c r="BN1337" s="80"/>
      <c r="BO1337" s="80"/>
      <c r="BP1337" s="80"/>
      <c r="BQ1337" s="80"/>
      <c r="BR1337" s="80"/>
      <c r="BS1337" s="80"/>
      <c r="BT1337" s="80"/>
      <c r="BU1337" s="80"/>
      <c r="BV1337" s="80"/>
      <c r="BW1337" s="80"/>
      <c r="BX1337" s="80"/>
      <c r="BY1337" s="80"/>
      <c r="BZ1337" s="80"/>
      <c r="CE1337" s="5"/>
    </row>
    <row r="1338" spans="2:83" s="6" customFormat="1" x14ac:dyDescent="0.25">
      <c r="B1338" s="77"/>
      <c r="C1338" s="78"/>
      <c r="D1338" s="80"/>
      <c r="E1338" s="80"/>
      <c r="F1338" s="80"/>
      <c r="G1338" s="80"/>
      <c r="H1338" s="80"/>
      <c r="I1338" s="80"/>
      <c r="J1338" s="80"/>
      <c r="K1338" s="5"/>
      <c r="L1338" s="5"/>
      <c r="M1338" s="80"/>
      <c r="N1338" s="5"/>
      <c r="O1338" s="80"/>
      <c r="P1338" s="5"/>
      <c r="Q1338" s="80"/>
      <c r="R1338" s="5"/>
      <c r="S1338" s="80"/>
      <c r="T1338" s="5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5"/>
      <c r="AE1338" s="80"/>
      <c r="AF1338" s="5"/>
      <c r="AG1338" s="80"/>
      <c r="AH1338" s="5"/>
      <c r="AI1338" s="80"/>
      <c r="AJ1338" s="5"/>
      <c r="AK1338" s="80"/>
      <c r="AL1338" s="5"/>
      <c r="AM1338" s="80"/>
      <c r="AN1338" s="5"/>
      <c r="AO1338" s="80"/>
      <c r="AP1338" s="80"/>
      <c r="AQ1338" s="5"/>
      <c r="AR1338" s="80"/>
      <c r="AS1338" s="5"/>
      <c r="AT1338" s="80"/>
      <c r="AU1338" s="5"/>
      <c r="AV1338" s="80"/>
      <c r="AW1338" s="5"/>
      <c r="AX1338" s="80"/>
      <c r="AY1338" s="5"/>
      <c r="AZ1338" s="80"/>
      <c r="BA1338" s="5"/>
      <c r="BB1338" s="80"/>
      <c r="BC1338" s="80"/>
      <c r="BD1338" s="80"/>
      <c r="BE1338" s="80"/>
      <c r="BF1338" s="80"/>
      <c r="BG1338" s="80"/>
      <c r="BH1338" s="80"/>
      <c r="BI1338" s="80"/>
      <c r="BJ1338" s="80"/>
      <c r="BK1338" s="80"/>
      <c r="BL1338" s="80"/>
      <c r="BM1338" s="80"/>
      <c r="BN1338" s="80"/>
      <c r="BO1338" s="80"/>
      <c r="BP1338" s="80"/>
      <c r="BQ1338" s="80"/>
      <c r="BR1338" s="80"/>
      <c r="BS1338" s="80"/>
      <c r="BT1338" s="80"/>
      <c r="BU1338" s="80"/>
      <c r="BV1338" s="80"/>
      <c r="BW1338" s="80"/>
      <c r="BX1338" s="80"/>
      <c r="BY1338" s="80"/>
      <c r="BZ1338" s="80"/>
      <c r="CE1338" s="5"/>
    </row>
    <row r="1339" spans="2:83" s="6" customFormat="1" x14ac:dyDescent="0.25">
      <c r="B1339" s="77"/>
      <c r="C1339" s="78"/>
      <c r="D1339" s="80"/>
      <c r="E1339" s="80"/>
      <c r="F1339" s="80"/>
      <c r="G1339" s="80"/>
      <c r="H1339" s="80"/>
      <c r="I1339" s="80"/>
      <c r="J1339" s="80"/>
      <c r="K1339" s="5"/>
      <c r="L1339" s="5"/>
      <c r="M1339" s="80"/>
      <c r="N1339" s="5"/>
      <c r="O1339" s="80"/>
      <c r="P1339" s="5"/>
      <c r="Q1339" s="80"/>
      <c r="R1339" s="5"/>
      <c r="S1339" s="80"/>
      <c r="T1339" s="5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5"/>
      <c r="AE1339" s="80"/>
      <c r="AF1339" s="5"/>
      <c r="AG1339" s="80"/>
      <c r="AH1339" s="5"/>
      <c r="AI1339" s="80"/>
      <c r="AJ1339" s="5"/>
      <c r="AK1339" s="80"/>
      <c r="AL1339" s="5"/>
      <c r="AM1339" s="80"/>
      <c r="AN1339" s="5"/>
      <c r="AO1339" s="80"/>
      <c r="AP1339" s="80"/>
      <c r="AQ1339" s="5"/>
      <c r="AR1339" s="80"/>
      <c r="AS1339" s="5"/>
      <c r="AT1339" s="80"/>
      <c r="AU1339" s="5"/>
      <c r="AV1339" s="80"/>
      <c r="AW1339" s="5"/>
      <c r="AX1339" s="80"/>
      <c r="AY1339" s="5"/>
      <c r="AZ1339" s="80"/>
      <c r="BA1339" s="5"/>
      <c r="BB1339" s="80"/>
      <c r="BC1339" s="80"/>
      <c r="BD1339" s="80"/>
      <c r="BE1339" s="80"/>
      <c r="BF1339" s="80"/>
      <c r="BG1339" s="80"/>
      <c r="BH1339" s="80"/>
      <c r="BI1339" s="80"/>
      <c r="BJ1339" s="80"/>
      <c r="BK1339" s="80"/>
      <c r="BL1339" s="80"/>
      <c r="BM1339" s="80"/>
      <c r="BN1339" s="80"/>
      <c r="BO1339" s="80"/>
      <c r="BP1339" s="80"/>
      <c r="BQ1339" s="80"/>
      <c r="BR1339" s="80"/>
      <c r="BS1339" s="80"/>
      <c r="BT1339" s="80"/>
      <c r="BU1339" s="80"/>
      <c r="BV1339" s="80"/>
      <c r="BW1339" s="80"/>
      <c r="BX1339" s="80"/>
      <c r="BY1339" s="80"/>
      <c r="BZ1339" s="80"/>
      <c r="CE1339" s="5"/>
    </row>
    <row r="1340" spans="2:83" s="6" customFormat="1" x14ac:dyDescent="0.25">
      <c r="B1340" s="77"/>
      <c r="C1340" s="78"/>
      <c r="D1340" s="80"/>
      <c r="E1340" s="80"/>
      <c r="F1340" s="80"/>
      <c r="G1340" s="80"/>
      <c r="H1340" s="80"/>
      <c r="I1340" s="80"/>
      <c r="J1340" s="80"/>
      <c r="K1340" s="5"/>
      <c r="L1340" s="5"/>
      <c r="M1340" s="80"/>
      <c r="N1340" s="5"/>
      <c r="O1340" s="80"/>
      <c r="P1340" s="5"/>
      <c r="Q1340" s="80"/>
      <c r="R1340" s="5"/>
      <c r="S1340" s="80"/>
      <c r="T1340" s="5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5"/>
      <c r="AE1340" s="80"/>
      <c r="AF1340" s="5"/>
      <c r="AG1340" s="80"/>
      <c r="AH1340" s="5"/>
      <c r="AI1340" s="80"/>
      <c r="AJ1340" s="5"/>
      <c r="AK1340" s="80"/>
      <c r="AL1340" s="5"/>
      <c r="AM1340" s="80"/>
      <c r="AN1340" s="5"/>
      <c r="AO1340" s="80"/>
      <c r="AP1340" s="80"/>
      <c r="AQ1340" s="5"/>
      <c r="AR1340" s="80"/>
      <c r="AS1340" s="5"/>
      <c r="AT1340" s="80"/>
      <c r="AU1340" s="5"/>
      <c r="AV1340" s="80"/>
      <c r="AW1340" s="5"/>
      <c r="AX1340" s="80"/>
      <c r="AY1340" s="5"/>
      <c r="AZ1340" s="80"/>
      <c r="BA1340" s="5"/>
      <c r="BB1340" s="80"/>
      <c r="BC1340" s="80"/>
      <c r="BD1340" s="80"/>
      <c r="BE1340" s="80"/>
      <c r="BF1340" s="80"/>
      <c r="BG1340" s="80"/>
      <c r="BH1340" s="80"/>
      <c r="BI1340" s="80"/>
      <c r="BJ1340" s="80"/>
      <c r="BK1340" s="80"/>
      <c r="BL1340" s="80"/>
      <c r="BM1340" s="80"/>
      <c r="BN1340" s="80"/>
      <c r="BO1340" s="80"/>
      <c r="BP1340" s="80"/>
      <c r="BQ1340" s="80"/>
      <c r="BR1340" s="80"/>
      <c r="BS1340" s="80"/>
      <c r="BT1340" s="80"/>
      <c r="BU1340" s="80"/>
      <c r="BV1340" s="80"/>
      <c r="BW1340" s="80"/>
      <c r="BX1340" s="80"/>
      <c r="BY1340" s="80"/>
      <c r="BZ1340" s="80"/>
      <c r="CE1340" s="5"/>
    </row>
    <row r="1341" spans="2:83" s="6" customFormat="1" x14ac:dyDescent="0.25">
      <c r="B1341" s="77"/>
      <c r="C1341" s="78"/>
      <c r="D1341" s="80"/>
      <c r="E1341" s="80"/>
      <c r="F1341" s="80"/>
      <c r="G1341" s="80"/>
      <c r="H1341" s="80"/>
      <c r="I1341" s="80"/>
      <c r="J1341" s="80"/>
      <c r="K1341" s="5"/>
      <c r="L1341" s="5"/>
      <c r="M1341" s="80"/>
      <c r="N1341" s="5"/>
      <c r="O1341" s="80"/>
      <c r="P1341" s="5"/>
      <c r="Q1341" s="80"/>
      <c r="R1341" s="5"/>
      <c r="S1341" s="80"/>
      <c r="T1341" s="5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5"/>
      <c r="AE1341" s="80"/>
      <c r="AF1341" s="5"/>
      <c r="AG1341" s="80"/>
      <c r="AH1341" s="5"/>
      <c r="AI1341" s="80"/>
      <c r="AJ1341" s="5"/>
      <c r="AK1341" s="80"/>
      <c r="AL1341" s="5"/>
      <c r="AM1341" s="80"/>
      <c r="AN1341" s="5"/>
      <c r="AO1341" s="80"/>
      <c r="AP1341" s="80"/>
      <c r="AQ1341" s="5"/>
      <c r="AR1341" s="80"/>
      <c r="AS1341" s="5"/>
      <c r="AT1341" s="80"/>
      <c r="AU1341" s="5"/>
      <c r="AV1341" s="80"/>
      <c r="AW1341" s="5"/>
      <c r="AX1341" s="80"/>
      <c r="AY1341" s="5"/>
      <c r="AZ1341" s="80"/>
      <c r="BA1341" s="5"/>
      <c r="BB1341" s="80"/>
      <c r="BC1341" s="80"/>
      <c r="BD1341" s="80"/>
      <c r="BE1341" s="80"/>
      <c r="BF1341" s="80"/>
      <c r="BG1341" s="80"/>
      <c r="BH1341" s="80"/>
      <c r="BI1341" s="80"/>
      <c r="BJ1341" s="80"/>
      <c r="BK1341" s="80"/>
      <c r="BL1341" s="80"/>
      <c r="BM1341" s="80"/>
      <c r="BN1341" s="80"/>
      <c r="BO1341" s="80"/>
      <c r="BP1341" s="80"/>
      <c r="BQ1341" s="80"/>
      <c r="BR1341" s="80"/>
      <c r="BS1341" s="80"/>
      <c r="BT1341" s="80"/>
      <c r="BU1341" s="80"/>
      <c r="BV1341" s="80"/>
      <c r="BW1341" s="80"/>
      <c r="BX1341" s="80"/>
      <c r="BY1341" s="80"/>
      <c r="BZ1341" s="80"/>
      <c r="CE1341" s="5"/>
    </row>
    <row r="1342" spans="2:83" s="6" customFormat="1" x14ac:dyDescent="0.25">
      <c r="B1342" s="77"/>
      <c r="C1342" s="78"/>
      <c r="D1342" s="80"/>
      <c r="E1342" s="80"/>
      <c r="F1342" s="80"/>
      <c r="G1342" s="80"/>
      <c r="H1342" s="80"/>
      <c r="I1342" s="80"/>
      <c r="J1342" s="80"/>
      <c r="K1342" s="5"/>
      <c r="L1342" s="5"/>
      <c r="M1342" s="80"/>
      <c r="N1342" s="5"/>
      <c r="O1342" s="80"/>
      <c r="P1342" s="5"/>
      <c r="Q1342" s="80"/>
      <c r="R1342" s="5"/>
      <c r="S1342" s="80"/>
      <c r="T1342" s="5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5"/>
      <c r="AE1342" s="80"/>
      <c r="AF1342" s="5"/>
      <c r="AG1342" s="80"/>
      <c r="AH1342" s="5"/>
      <c r="AI1342" s="80"/>
      <c r="AJ1342" s="5"/>
      <c r="AK1342" s="80"/>
      <c r="AL1342" s="5"/>
      <c r="AM1342" s="80"/>
      <c r="AN1342" s="5"/>
      <c r="AO1342" s="80"/>
      <c r="AP1342" s="80"/>
      <c r="AQ1342" s="5"/>
      <c r="AR1342" s="80"/>
      <c r="AS1342" s="5"/>
      <c r="AT1342" s="80"/>
      <c r="AU1342" s="5"/>
      <c r="AV1342" s="80"/>
      <c r="AW1342" s="5"/>
      <c r="AX1342" s="80"/>
      <c r="AY1342" s="5"/>
      <c r="AZ1342" s="80"/>
      <c r="BA1342" s="5"/>
      <c r="BB1342" s="80"/>
      <c r="BC1342" s="80"/>
      <c r="BD1342" s="80"/>
      <c r="BE1342" s="80"/>
      <c r="BF1342" s="80"/>
      <c r="BG1342" s="80"/>
      <c r="BH1342" s="80"/>
      <c r="BI1342" s="80"/>
      <c r="BJ1342" s="80"/>
      <c r="BK1342" s="80"/>
      <c r="BL1342" s="80"/>
      <c r="BM1342" s="80"/>
      <c r="BN1342" s="80"/>
      <c r="BO1342" s="80"/>
      <c r="BP1342" s="80"/>
      <c r="BQ1342" s="80"/>
      <c r="BR1342" s="80"/>
      <c r="BS1342" s="80"/>
      <c r="BT1342" s="80"/>
      <c r="BU1342" s="80"/>
      <c r="BV1342" s="80"/>
      <c r="BW1342" s="80"/>
      <c r="BX1342" s="80"/>
      <c r="BY1342" s="80"/>
      <c r="BZ1342" s="80"/>
      <c r="CE1342" s="5"/>
    </row>
    <row r="1343" spans="2:83" s="6" customFormat="1" x14ac:dyDescent="0.25">
      <c r="B1343" s="77"/>
      <c r="C1343" s="78"/>
      <c r="D1343" s="80"/>
      <c r="E1343" s="80"/>
      <c r="F1343" s="80"/>
      <c r="G1343" s="80"/>
      <c r="H1343" s="80"/>
      <c r="I1343" s="80"/>
      <c r="J1343" s="80"/>
      <c r="K1343" s="5"/>
      <c r="L1343" s="5"/>
      <c r="M1343" s="80"/>
      <c r="N1343" s="5"/>
      <c r="O1343" s="80"/>
      <c r="P1343" s="5"/>
      <c r="Q1343" s="80"/>
      <c r="R1343" s="5"/>
      <c r="S1343" s="80"/>
      <c r="T1343" s="5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5"/>
      <c r="AE1343" s="80"/>
      <c r="AF1343" s="5"/>
      <c r="AG1343" s="80"/>
      <c r="AH1343" s="5"/>
      <c r="AI1343" s="80"/>
      <c r="AJ1343" s="5"/>
      <c r="AK1343" s="80"/>
      <c r="AL1343" s="5"/>
      <c r="AM1343" s="80"/>
      <c r="AN1343" s="5"/>
      <c r="AO1343" s="80"/>
      <c r="AP1343" s="80"/>
      <c r="AQ1343" s="5"/>
      <c r="AR1343" s="80"/>
      <c r="AS1343" s="5"/>
      <c r="AT1343" s="80"/>
      <c r="AU1343" s="5"/>
      <c r="AV1343" s="80"/>
      <c r="AW1343" s="5"/>
      <c r="AX1343" s="80"/>
      <c r="AY1343" s="5"/>
      <c r="AZ1343" s="80"/>
      <c r="BA1343" s="5"/>
      <c r="BB1343" s="80"/>
      <c r="BC1343" s="80"/>
      <c r="BD1343" s="80"/>
      <c r="BE1343" s="80"/>
      <c r="BF1343" s="80"/>
      <c r="BG1343" s="80"/>
      <c r="BH1343" s="80"/>
      <c r="BI1343" s="80"/>
      <c r="BJ1343" s="80"/>
      <c r="BK1343" s="80"/>
      <c r="BL1343" s="80"/>
      <c r="BM1343" s="80"/>
      <c r="BN1343" s="80"/>
      <c r="BO1343" s="80"/>
      <c r="BP1343" s="80"/>
      <c r="BQ1343" s="80"/>
      <c r="BR1343" s="80"/>
      <c r="BS1343" s="80"/>
      <c r="BT1343" s="80"/>
      <c r="BU1343" s="80"/>
      <c r="BV1343" s="80"/>
      <c r="BW1343" s="80"/>
      <c r="BX1343" s="80"/>
      <c r="BY1343" s="80"/>
      <c r="BZ1343" s="80"/>
      <c r="CE1343" s="5"/>
    </row>
    <row r="1344" spans="2:83" s="6" customFormat="1" x14ac:dyDescent="0.25">
      <c r="B1344" s="77"/>
      <c r="C1344" s="78"/>
      <c r="D1344" s="80"/>
      <c r="E1344" s="80"/>
      <c r="F1344" s="80"/>
      <c r="G1344" s="80"/>
      <c r="H1344" s="80"/>
      <c r="I1344" s="80"/>
      <c r="J1344" s="80"/>
      <c r="K1344" s="5"/>
      <c r="L1344" s="5"/>
      <c r="M1344" s="80"/>
      <c r="N1344" s="5"/>
      <c r="O1344" s="80"/>
      <c r="P1344" s="5"/>
      <c r="Q1344" s="80"/>
      <c r="R1344" s="5"/>
      <c r="S1344" s="80"/>
      <c r="T1344" s="5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5"/>
      <c r="AE1344" s="80"/>
      <c r="AF1344" s="5"/>
      <c r="AG1344" s="80"/>
      <c r="AH1344" s="5"/>
      <c r="AI1344" s="80"/>
      <c r="AJ1344" s="5"/>
      <c r="AK1344" s="80"/>
      <c r="AL1344" s="5"/>
      <c r="AM1344" s="80"/>
      <c r="AN1344" s="5"/>
      <c r="AO1344" s="80"/>
      <c r="AP1344" s="80"/>
      <c r="AQ1344" s="5"/>
      <c r="AR1344" s="80"/>
      <c r="AS1344" s="5"/>
      <c r="AT1344" s="80"/>
      <c r="AU1344" s="5"/>
      <c r="AV1344" s="80"/>
      <c r="AW1344" s="5"/>
      <c r="AX1344" s="80"/>
      <c r="AY1344" s="5"/>
      <c r="AZ1344" s="80"/>
      <c r="BA1344" s="5"/>
      <c r="BB1344" s="80"/>
      <c r="BC1344" s="80"/>
      <c r="BD1344" s="80"/>
      <c r="BE1344" s="80"/>
      <c r="BF1344" s="80"/>
      <c r="BG1344" s="80"/>
      <c r="BH1344" s="80"/>
      <c r="BI1344" s="80"/>
      <c r="BJ1344" s="80"/>
      <c r="BK1344" s="80"/>
      <c r="BL1344" s="80"/>
      <c r="BM1344" s="80"/>
      <c r="BN1344" s="80"/>
      <c r="BO1344" s="80"/>
      <c r="BP1344" s="80"/>
      <c r="BQ1344" s="80"/>
      <c r="BR1344" s="80"/>
      <c r="BS1344" s="80"/>
      <c r="BT1344" s="80"/>
      <c r="BU1344" s="80"/>
      <c r="BV1344" s="80"/>
      <c r="BW1344" s="80"/>
      <c r="BX1344" s="80"/>
      <c r="BY1344" s="80"/>
      <c r="BZ1344" s="80"/>
      <c r="CE1344" s="5"/>
    </row>
    <row r="1345" spans="2:83" s="6" customFormat="1" x14ac:dyDescent="0.25">
      <c r="B1345" s="77"/>
      <c r="C1345" s="78"/>
      <c r="D1345" s="80"/>
      <c r="E1345" s="80"/>
      <c r="F1345" s="80"/>
      <c r="G1345" s="80"/>
      <c r="H1345" s="80"/>
      <c r="I1345" s="80"/>
      <c r="J1345" s="80"/>
      <c r="K1345" s="5"/>
      <c r="L1345" s="5"/>
      <c r="M1345" s="80"/>
      <c r="N1345" s="5"/>
      <c r="O1345" s="80"/>
      <c r="P1345" s="5"/>
      <c r="Q1345" s="80"/>
      <c r="R1345" s="5"/>
      <c r="S1345" s="80"/>
      <c r="T1345" s="5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5"/>
      <c r="AE1345" s="80"/>
      <c r="AF1345" s="5"/>
      <c r="AG1345" s="80"/>
      <c r="AH1345" s="5"/>
      <c r="AI1345" s="80"/>
      <c r="AJ1345" s="5"/>
      <c r="AK1345" s="80"/>
      <c r="AL1345" s="5"/>
      <c r="AM1345" s="80"/>
      <c r="AN1345" s="5"/>
      <c r="AO1345" s="80"/>
      <c r="AP1345" s="80"/>
      <c r="AQ1345" s="5"/>
      <c r="AR1345" s="80"/>
      <c r="AS1345" s="5"/>
      <c r="AT1345" s="80"/>
      <c r="AU1345" s="5"/>
      <c r="AV1345" s="80"/>
      <c r="AW1345" s="5"/>
      <c r="AX1345" s="80"/>
      <c r="AY1345" s="5"/>
      <c r="AZ1345" s="80"/>
      <c r="BA1345" s="5"/>
      <c r="BB1345" s="80"/>
      <c r="BC1345" s="80"/>
      <c r="BD1345" s="80"/>
      <c r="BE1345" s="80"/>
      <c r="BF1345" s="80"/>
      <c r="BG1345" s="80"/>
      <c r="BH1345" s="80"/>
      <c r="BI1345" s="80"/>
      <c r="BJ1345" s="80"/>
      <c r="BK1345" s="80"/>
      <c r="BL1345" s="80"/>
      <c r="BM1345" s="80"/>
      <c r="BN1345" s="80"/>
      <c r="BO1345" s="80"/>
      <c r="BP1345" s="80"/>
      <c r="BQ1345" s="80"/>
      <c r="BR1345" s="80"/>
      <c r="BS1345" s="80"/>
      <c r="BT1345" s="80"/>
      <c r="BU1345" s="80"/>
      <c r="BV1345" s="80"/>
      <c r="BW1345" s="80"/>
      <c r="BX1345" s="80"/>
      <c r="BY1345" s="80"/>
      <c r="BZ1345" s="80"/>
      <c r="CE1345" s="5"/>
    </row>
    <row r="1346" spans="2:83" s="6" customFormat="1" x14ac:dyDescent="0.25">
      <c r="B1346" s="77"/>
      <c r="C1346" s="78"/>
      <c r="D1346" s="80"/>
      <c r="E1346" s="80"/>
      <c r="F1346" s="80"/>
      <c r="G1346" s="80"/>
      <c r="H1346" s="80"/>
      <c r="I1346" s="80"/>
      <c r="J1346" s="80"/>
      <c r="K1346" s="5"/>
      <c r="L1346" s="5"/>
      <c r="M1346" s="80"/>
      <c r="N1346" s="5"/>
      <c r="O1346" s="80"/>
      <c r="P1346" s="5"/>
      <c r="Q1346" s="80"/>
      <c r="R1346" s="5"/>
      <c r="S1346" s="80"/>
      <c r="T1346" s="5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5"/>
      <c r="AE1346" s="80"/>
      <c r="AF1346" s="5"/>
      <c r="AG1346" s="80"/>
      <c r="AH1346" s="5"/>
      <c r="AI1346" s="80"/>
      <c r="AJ1346" s="5"/>
      <c r="AK1346" s="80"/>
      <c r="AL1346" s="5"/>
      <c r="AM1346" s="80"/>
      <c r="AN1346" s="5"/>
      <c r="AO1346" s="80"/>
      <c r="AP1346" s="80"/>
      <c r="AQ1346" s="5"/>
      <c r="AR1346" s="80"/>
      <c r="AS1346" s="5"/>
      <c r="AT1346" s="80"/>
      <c r="AU1346" s="5"/>
      <c r="AV1346" s="80"/>
      <c r="AW1346" s="5"/>
      <c r="AX1346" s="80"/>
      <c r="AY1346" s="5"/>
      <c r="AZ1346" s="80"/>
      <c r="BA1346" s="5"/>
      <c r="BB1346" s="80"/>
      <c r="BC1346" s="80"/>
      <c r="BD1346" s="80"/>
      <c r="BE1346" s="80"/>
      <c r="BF1346" s="80"/>
      <c r="BG1346" s="80"/>
      <c r="BH1346" s="80"/>
      <c r="BI1346" s="80"/>
      <c r="BJ1346" s="80"/>
      <c r="BK1346" s="80"/>
      <c r="BL1346" s="80"/>
      <c r="BM1346" s="80"/>
      <c r="BN1346" s="80"/>
      <c r="BO1346" s="80"/>
      <c r="BP1346" s="80"/>
      <c r="BQ1346" s="80"/>
      <c r="BR1346" s="80"/>
      <c r="BS1346" s="80"/>
      <c r="BT1346" s="80"/>
      <c r="BU1346" s="80"/>
      <c r="BV1346" s="80"/>
      <c r="BW1346" s="80"/>
      <c r="BX1346" s="80"/>
      <c r="BY1346" s="80"/>
      <c r="BZ1346" s="80"/>
      <c r="CE1346" s="5"/>
    </row>
    <row r="1347" spans="2:83" s="6" customFormat="1" x14ac:dyDescent="0.25">
      <c r="B1347" s="77"/>
      <c r="C1347" s="78"/>
      <c r="D1347" s="80"/>
      <c r="E1347" s="80"/>
      <c r="F1347" s="80"/>
      <c r="G1347" s="80"/>
      <c r="H1347" s="80"/>
      <c r="I1347" s="80"/>
      <c r="J1347" s="80"/>
      <c r="K1347" s="5"/>
      <c r="L1347" s="5"/>
      <c r="M1347" s="80"/>
      <c r="N1347" s="5"/>
      <c r="O1347" s="80"/>
      <c r="P1347" s="5"/>
      <c r="Q1347" s="80"/>
      <c r="R1347" s="5"/>
      <c r="S1347" s="80"/>
      <c r="T1347" s="5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5"/>
      <c r="AE1347" s="80"/>
      <c r="AF1347" s="5"/>
      <c r="AG1347" s="80"/>
      <c r="AH1347" s="5"/>
      <c r="AI1347" s="80"/>
      <c r="AJ1347" s="5"/>
      <c r="AK1347" s="80"/>
      <c r="AL1347" s="5"/>
      <c r="AM1347" s="80"/>
      <c r="AN1347" s="5"/>
      <c r="AO1347" s="80"/>
      <c r="AP1347" s="80"/>
      <c r="AQ1347" s="5"/>
      <c r="AR1347" s="80"/>
      <c r="AS1347" s="5"/>
      <c r="AT1347" s="80"/>
      <c r="AU1347" s="5"/>
      <c r="AV1347" s="80"/>
      <c r="AW1347" s="5"/>
      <c r="AX1347" s="80"/>
      <c r="AY1347" s="5"/>
      <c r="AZ1347" s="80"/>
      <c r="BA1347" s="5"/>
      <c r="BB1347" s="80"/>
      <c r="BC1347" s="80"/>
      <c r="BD1347" s="80"/>
      <c r="BE1347" s="80"/>
      <c r="BF1347" s="80"/>
      <c r="BG1347" s="80"/>
      <c r="BH1347" s="80"/>
      <c r="BI1347" s="80"/>
      <c r="BJ1347" s="80"/>
      <c r="BK1347" s="80"/>
      <c r="BL1347" s="80"/>
      <c r="BM1347" s="80"/>
      <c r="BN1347" s="80"/>
      <c r="BO1347" s="80"/>
      <c r="BP1347" s="80"/>
      <c r="BQ1347" s="80"/>
      <c r="BR1347" s="80"/>
      <c r="BS1347" s="80"/>
      <c r="BT1347" s="80"/>
      <c r="BU1347" s="80"/>
      <c r="BV1347" s="80"/>
      <c r="BW1347" s="80"/>
      <c r="BX1347" s="80"/>
      <c r="BY1347" s="80"/>
      <c r="BZ1347" s="80"/>
      <c r="CE1347" s="5"/>
    </row>
    <row r="1348" spans="2:83" s="6" customFormat="1" x14ac:dyDescent="0.25">
      <c r="B1348" s="77"/>
      <c r="C1348" s="78"/>
      <c r="D1348" s="80"/>
      <c r="E1348" s="80"/>
      <c r="F1348" s="80"/>
      <c r="G1348" s="80"/>
      <c r="H1348" s="80"/>
      <c r="I1348" s="80"/>
      <c r="J1348" s="80"/>
      <c r="K1348" s="5"/>
      <c r="L1348" s="5"/>
      <c r="M1348" s="80"/>
      <c r="N1348" s="5"/>
      <c r="O1348" s="80"/>
      <c r="P1348" s="5"/>
      <c r="Q1348" s="80"/>
      <c r="R1348" s="5"/>
      <c r="S1348" s="80"/>
      <c r="T1348" s="5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5"/>
      <c r="AE1348" s="80"/>
      <c r="AF1348" s="5"/>
      <c r="AG1348" s="80"/>
      <c r="AH1348" s="5"/>
      <c r="AI1348" s="80"/>
      <c r="AJ1348" s="5"/>
      <c r="AK1348" s="80"/>
      <c r="AL1348" s="5"/>
      <c r="AM1348" s="80"/>
      <c r="AN1348" s="5"/>
      <c r="AO1348" s="80"/>
      <c r="AP1348" s="80"/>
      <c r="AQ1348" s="5"/>
      <c r="AR1348" s="80"/>
      <c r="AS1348" s="5"/>
      <c r="AT1348" s="80"/>
      <c r="AU1348" s="5"/>
      <c r="AV1348" s="80"/>
      <c r="AW1348" s="5"/>
      <c r="AX1348" s="80"/>
      <c r="AY1348" s="5"/>
      <c r="AZ1348" s="80"/>
      <c r="BA1348" s="5"/>
      <c r="BB1348" s="80"/>
      <c r="BC1348" s="80"/>
      <c r="BD1348" s="80"/>
      <c r="BE1348" s="80"/>
      <c r="BF1348" s="80"/>
      <c r="BG1348" s="80"/>
      <c r="BH1348" s="80"/>
      <c r="BI1348" s="80"/>
      <c r="BJ1348" s="80"/>
      <c r="BK1348" s="80"/>
      <c r="BL1348" s="80"/>
      <c r="BM1348" s="80"/>
      <c r="BN1348" s="80"/>
      <c r="BO1348" s="80"/>
      <c r="BP1348" s="80"/>
      <c r="BQ1348" s="80"/>
      <c r="BR1348" s="80"/>
      <c r="BS1348" s="80"/>
      <c r="BT1348" s="80"/>
      <c r="BU1348" s="80"/>
      <c r="BV1348" s="80"/>
      <c r="BW1348" s="80"/>
      <c r="BX1348" s="80"/>
      <c r="BY1348" s="80"/>
      <c r="BZ1348" s="80"/>
      <c r="CE1348" s="5"/>
    </row>
    <row r="1349" spans="2:83" s="6" customFormat="1" x14ac:dyDescent="0.25">
      <c r="B1349" s="77"/>
      <c r="C1349" s="78"/>
      <c r="D1349" s="80"/>
      <c r="E1349" s="80"/>
      <c r="F1349" s="80"/>
      <c r="G1349" s="80"/>
      <c r="H1349" s="80"/>
      <c r="I1349" s="80"/>
      <c r="J1349" s="80"/>
      <c r="K1349" s="5"/>
      <c r="L1349" s="5"/>
      <c r="M1349" s="80"/>
      <c r="N1349" s="5"/>
      <c r="O1349" s="80"/>
      <c r="P1349" s="5"/>
      <c r="Q1349" s="80"/>
      <c r="R1349" s="5"/>
      <c r="S1349" s="80"/>
      <c r="T1349" s="5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5"/>
      <c r="AE1349" s="80"/>
      <c r="AF1349" s="5"/>
      <c r="AG1349" s="80"/>
      <c r="AH1349" s="5"/>
      <c r="AI1349" s="80"/>
      <c r="AJ1349" s="5"/>
      <c r="AK1349" s="80"/>
      <c r="AL1349" s="5"/>
      <c r="AM1349" s="80"/>
      <c r="AN1349" s="5"/>
      <c r="AO1349" s="80"/>
      <c r="AP1349" s="80"/>
      <c r="AQ1349" s="5"/>
      <c r="AR1349" s="80"/>
      <c r="AS1349" s="5"/>
      <c r="AT1349" s="80"/>
      <c r="AU1349" s="5"/>
      <c r="AV1349" s="80"/>
      <c r="AW1349" s="5"/>
      <c r="AX1349" s="80"/>
      <c r="AY1349" s="5"/>
      <c r="AZ1349" s="80"/>
      <c r="BA1349" s="5"/>
      <c r="BB1349" s="80"/>
      <c r="BC1349" s="80"/>
      <c r="BD1349" s="80"/>
      <c r="BE1349" s="80"/>
      <c r="BF1349" s="80"/>
      <c r="BG1349" s="80"/>
      <c r="BH1349" s="80"/>
      <c r="BI1349" s="80"/>
      <c r="BJ1349" s="80"/>
      <c r="BK1349" s="80"/>
      <c r="BL1349" s="80"/>
      <c r="BM1349" s="80"/>
      <c r="BN1349" s="80"/>
      <c r="BO1349" s="80"/>
      <c r="BP1349" s="80"/>
      <c r="BQ1349" s="80"/>
      <c r="BR1349" s="80"/>
      <c r="BS1349" s="80"/>
      <c r="BT1349" s="80"/>
      <c r="BU1349" s="80"/>
      <c r="BV1349" s="80"/>
      <c r="BW1349" s="80"/>
      <c r="BX1349" s="80"/>
      <c r="BY1349" s="80"/>
      <c r="BZ1349" s="80"/>
      <c r="CE1349" s="5"/>
    </row>
    <row r="1350" spans="2:83" s="6" customFormat="1" x14ac:dyDescent="0.25">
      <c r="B1350" s="77"/>
      <c r="C1350" s="78"/>
      <c r="D1350" s="80"/>
      <c r="E1350" s="80"/>
      <c r="F1350" s="80"/>
      <c r="G1350" s="80"/>
      <c r="H1350" s="80"/>
      <c r="I1350" s="80"/>
      <c r="J1350" s="80"/>
      <c r="K1350" s="5"/>
      <c r="L1350" s="5"/>
      <c r="M1350" s="80"/>
      <c r="N1350" s="5"/>
      <c r="O1350" s="80"/>
      <c r="P1350" s="5"/>
      <c r="Q1350" s="80"/>
      <c r="R1350" s="5"/>
      <c r="S1350" s="80"/>
      <c r="T1350" s="5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5"/>
      <c r="AE1350" s="80"/>
      <c r="AF1350" s="5"/>
      <c r="AG1350" s="80"/>
      <c r="AH1350" s="5"/>
      <c r="AI1350" s="80"/>
      <c r="AJ1350" s="5"/>
      <c r="AK1350" s="80"/>
      <c r="AL1350" s="5"/>
      <c r="AM1350" s="80"/>
      <c r="AN1350" s="5"/>
      <c r="AO1350" s="80"/>
      <c r="AP1350" s="80"/>
      <c r="AQ1350" s="5"/>
      <c r="AR1350" s="80"/>
      <c r="AS1350" s="5"/>
      <c r="AT1350" s="80"/>
      <c r="AU1350" s="5"/>
      <c r="AV1350" s="80"/>
      <c r="AW1350" s="5"/>
      <c r="AX1350" s="80"/>
      <c r="AY1350" s="5"/>
      <c r="AZ1350" s="80"/>
      <c r="BA1350" s="5"/>
      <c r="BB1350" s="80"/>
      <c r="BC1350" s="80"/>
      <c r="BD1350" s="80"/>
      <c r="BE1350" s="80"/>
      <c r="BF1350" s="80"/>
      <c r="BG1350" s="80"/>
      <c r="BH1350" s="80"/>
      <c r="BI1350" s="80"/>
      <c r="BJ1350" s="80"/>
      <c r="BK1350" s="80"/>
      <c r="BL1350" s="80"/>
      <c r="BM1350" s="80"/>
      <c r="BN1350" s="80"/>
      <c r="BO1350" s="80"/>
      <c r="BP1350" s="80"/>
      <c r="BQ1350" s="80"/>
      <c r="BR1350" s="80"/>
      <c r="BS1350" s="80"/>
      <c r="BT1350" s="80"/>
      <c r="BU1350" s="80"/>
      <c r="BV1350" s="80"/>
      <c r="BW1350" s="80"/>
      <c r="BX1350" s="80"/>
      <c r="BY1350" s="80"/>
      <c r="BZ1350" s="80"/>
      <c r="CE1350" s="5"/>
    </row>
    <row r="1351" spans="2:83" s="6" customFormat="1" x14ac:dyDescent="0.25">
      <c r="B1351" s="77"/>
      <c r="C1351" s="78"/>
      <c r="D1351" s="80"/>
      <c r="E1351" s="80"/>
      <c r="F1351" s="80"/>
      <c r="G1351" s="80"/>
      <c r="H1351" s="80"/>
      <c r="I1351" s="80"/>
      <c r="J1351" s="80"/>
      <c r="K1351" s="5"/>
      <c r="L1351" s="5"/>
      <c r="M1351" s="80"/>
      <c r="N1351" s="5"/>
      <c r="O1351" s="80"/>
      <c r="P1351" s="5"/>
      <c r="Q1351" s="80"/>
      <c r="R1351" s="5"/>
      <c r="S1351" s="80"/>
      <c r="T1351" s="5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5"/>
      <c r="AE1351" s="80"/>
      <c r="AF1351" s="5"/>
      <c r="AG1351" s="80"/>
      <c r="AH1351" s="5"/>
      <c r="AI1351" s="80"/>
      <c r="AJ1351" s="5"/>
      <c r="AK1351" s="80"/>
      <c r="AL1351" s="5"/>
      <c r="AM1351" s="80"/>
      <c r="AN1351" s="5"/>
      <c r="AO1351" s="80"/>
      <c r="AP1351" s="80"/>
      <c r="AQ1351" s="5"/>
      <c r="AR1351" s="80"/>
      <c r="AS1351" s="5"/>
      <c r="AT1351" s="80"/>
      <c r="AU1351" s="5"/>
      <c r="AV1351" s="80"/>
      <c r="AW1351" s="5"/>
      <c r="AX1351" s="80"/>
      <c r="AY1351" s="5"/>
      <c r="AZ1351" s="80"/>
      <c r="BA1351" s="5"/>
      <c r="BB1351" s="80"/>
      <c r="BC1351" s="80"/>
      <c r="BD1351" s="80"/>
      <c r="BE1351" s="80"/>
      <c r="BF1351" s="80"/>
      <c r="BG1351" s="80"/>
      <c r="BH1351" s="80"/>
      <c r="BI1351" s="80"/>
      <c r="BJ1351" s="80"/>
      <c r="BK1351" s="80"/>
      <c r="BL1351" s="80"/>
      <c r="BM1351" s="80"/>
      <c r="BN1351" s="80"/>
      <c r="BO1351" s="80"/>
      <c r="BP1351" s="80"/>
      <c r="BQ1351" s="80"/>
      <c r="BR1351" s="80"/>
      <c r="BS1351" s="80"/>
      <c r="BT1351" s="80"/>
      <c r="BU1351" s="80"/>
      <c r="BV1351" s="80"/>
      <c r="BW1351" s="80"/>
      <c r="BX1351" s="80"/>
      <c r="BY1351" s="80"/>
      <c r="BZ1351" s="80"/>
      <c r="CE1351" s="5"/>
    </row>
    <row r="1352" spans="2:83" s="6" customFormat="1" x14ac:dyDescent="0.25">
      <c r="B1352" s="77"/>
      <c r="C1352" s="78"/>
      <c r="D1352" s="80"/>
      <c r="E1352" s="80"/>
      <c r="F1352" s="80"/>
      <c r="G1352" s="80"/>
      <c r="H1352" s="80"/>
      <c r="I1352" s="80"/>
      <c r="J1352" s="80"/>
      <c r="K1352" s="5"/>
      <c r="L1352" s="5"/>
      <c r="M1352" s="80"/>
      <c r="N1352" s="5"/>
      <c r="O1352" s="80"/>
      <c r="P1352" s="5"/>
      <c r="Q1352" s="80"/>
      <c r="R1352" s="5"/>
      <c r="S1352" s="80"/>
      <c r="T1352" s="5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5"/>
      <c r="AE1352" s="80"/>
      <c r="AF1352" s="5"/>
      <c r="AG1352" s="80"/>
      <c r="AH1352" s="5"/>
      <c r="AI1352" s="80"/>
      <c r="AJ1352" s="5"/>
      <c r="AK1352" s="80"/>
      <c r="AL1352" s="5"/>
      <c r="AM1352" s="80"/>
      <c r="AN1352" s="5"/>
      <c r="AO1352" s="80"/>
      <c r="AP1352" s="80"/>
      <c r="AQ1352" s="5"/>
      <c r="AR1352" s="80"/>
      <c r="AS1352" s="5"/>
      <c r="AT1352" s="80"/>
      <c r="AU1352" s="5"/>
      <c r="AV1352" s="80"/>
      <c r="AW1352" s="5"/>
      <c r="AX1352" s="80"/>
      <c r="AY1352" s="5"/>
      <c r="AZ1352" s="80"/>
      <c r="BA1352" s="5"/>
      <c r="BB1352" s="80"/>
      <c r="BC1352" s="80"/>
      <c r="BD1352" s="80"/>
      <c r="BE1352" s="80"/>
      <c r="BF1352" s="80"/>
      <c r="BG1352" s="80"/>
      <c r="BH1352" s="80"/>
      <c r="BI1352" s="80"/>
      <c r="BJ1352" s="80"/>
      <c r="BK1352" s="80"/>
      <c r="BL1352" s="80"/>
      <c r="BM1352" s="80"/>
      <c r="BN1352" s="80"/>
      <c r="BO1352" s="80"/>
      <c r="BP1352" s="80"/>
      <c r="BQ1352" s="80"/>
      <c r="BR1352" s="80"/>
      <c r="BS1352" s="80"/>
      <c r="BT1352" s="80"/>
      <c r="BU1352" s="80"/>
      <c r="BV1352" s="80"/>
      <c r="BW1352" s="80"/>
      <c r="BX1352" s="80"/>
      <c r="BY1352" s="80"/>
      <c r="BZ1352" s="80"/>
      <c r="CE1352" s="5"/>
    </row>
    <row r="1353" spans="2:83" s="6" customFormat="1" x14ac:dyDescent="0.25">
      <c r="B1353" s="77"/>
      <c r="C1353" s="78"/>
      <c r="D1353" s="80"/>
      <c r="E1353" s="80"/>
      <c r="F1353" s="80"/>
      <c r="G1353" s="80"/>
      <c r="H1353" s="80"/>
      <c r="I1353" s="80"/>
      <c r="J1353" s="80"/>
      <c r="K1353" s="5"/>
      <c r="L1353" s="5"/>
      <c r="M1353" s="80"/>
      <c r="N1353" s="5"/>
      <c r="O1353" s="80"/>
      <c r="P1353" s="5"/>
      <c r="Q1353" s="80"/>
      <c r="R1353" s="5"/>
      <c r="S1353" s="80"/>
      <c r="T1353" s="5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5"/>
      <c r="AE1353" s="80"/>
      <c r="AF1353" s="5"/>
      <c r="AG1353" s="80"/>
      <c r="AH1353" s="5"/>
      <c r="AI1353" s="80"/>
      <c r="AJ1353" s="5"/>
      <c r="AK1353" s="80"/>
      <c r="AL1353" s="5"/>
      <c r="AM1353" s="80"/>
      <c r="AN1353" s="5"/>
      <c r="AO1353" s="80"/>
      <c r="AP1353" s="80"/>
      <c r="AQ1353" s="5"/>
      <c r="AR1353" s="80"/>
      <c r="AS1353" s="5"/>
      <c r="AT1353" s="80"/>
      <c r="AU1353" s="5"/>
      <c r="AV1353" s="80"/>
      <c r="AW1353" s="5"/>
      <c r="AX1353" s="80"/>
      <c r="AY1353" s="5"/>
      <c r="AZ1353" s="80"/>
      <c r="BA1353" s="5"/>
      <c r="BB1353" s="80"/>
      <c r="BC1353" s="80"/>
      <c r="BD1353" s="80"/>
      <c r="BE1353" s="80"/>
      <c r="BF1353" s="80"/>
      <c r="BG1353" s="80"/>
      <c r="BH1353" s="80"/>
      <c r="BI1353" s="80"/>
      <c r="BJ1353" s="80"/>
      <c r="BK1353" s="80"/>
      <c r="BL1353" s="80"/>
      <c r="BM1353" s="80"/>
      <c r="BN1353" s="80"/>
      <c r="BO1353" s="80"/>
      <c r="BP1353" s="80"/>
      <c r="BQ1353" s="80"/>
      <c r="BR1353" s="80"/>
      <c r="BS1353" s="80"/>
      <c r="BT1353" s="80"/>
      <c r="BU1353" s="80"/>
      <c r="BV1353" s="80"/>
      <c r="BW1353" s="80"/>
      <c r="BX1353" s="80"/>
      <c r="BY1353" s="80"/>
      <c r="BZ1353" s="80"/>
      <c r="CE1353" s="5"/>
    </row>
    <row r="1354" spans="2:83" s="6" customFormat="1" x14ac:dyDescent="0.25">
      <c r="B1354" s="77"/>
      <c r="C1354" s="78"/>
      <c r="D1354" s="80"/>
      <c r="E1354" s="80"/>
      <c r="F1354" s="80"/>
      <c r="G1354" s="80"/>
      <c r="H1354" s="80"/>
      <c r="I1354" s="80"/>
      <c r="J1354" s="80"/>
      <c r="K1354" s="5"/>
      <c r="L1354" s="5"/>
      <c r="M1354" s="80"/>
      <c r="N1354" s="5"/>
      <c r="O1354" s="80"/>
      <c r="P1354" s="5"/>
      <c r="Q1354" s="80"/>
      <c r="R1354" s="5"/>
      <c r="S1354" s="80"/>
      <c r="T1354" s="5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5"/>
      <c r="AE1354" s="80"/>
      <c r="AF1354" s="5"/>
      <c r="AG1354" s="80"/>
      <c r="AH1354" s="5"/>
      <c r="AI1354" s="80"/>
      <c r="AJ1354" s="5"/>
      <c r="AK1354" s="80"/>
      <c r="AL1354" s="5"/>
      <c r="AM1354" s="80"/>
      <c r="AN1354" s="5"/>
      <c r="AO1354" s="80"/>
      <c r="AP1354" s="80"/>
      <c r="AQ1354" s="5"/>
      <c r="AR1354" s="80"/>
      <c r="AS1354" s="5"/>
      <c r="AT1354" s="80"/>
      <c r="AU1354" s="5"/>
      <c r="AV1354" s="80"/>
      <c r="AW1354" s="5"/>
      <c r="AX1354" s="80"/>
      <c r="AY1354" s="5"/>
      <c r="AZ1354" s="80"/>
      <c r="BA1354" s="5"/>
      <c r="BB1354" s="80"/>
      <c r="BC1354" s="80"/>
      <c r="BD1354" s="80"/>
      <c r="BE1354" s="80"/>
      <c r="BF1354" s="80"/>
      <c r="BG1354" s="80"/>
      <c r="BH1354" s="80"/>
      <c r="BI1354" s="80"/>
      <c r="BJ1354" s="80"/>
      <c r="BK1354" s="80"/>
      <c r="BL1354" s="80"/>
      <c r="BM1354" s="80"/>
      <c r="BN1354" s="80"/>
      <c r="BO1354" s="80"/>
      <c r="BP1354" s="80"/>
      <c r="BQ1354" s="80"/>
      <c r="BR1354" s="80"/>
      <c r="BS1354" s="80"/>
      <c r="BT1354" s="80"/>
      <c r="BU1354" s="80"/>
      <c r="BV1354" s="80"/>
      <c r="BW1354" s="80"/>
      <c r="BX1354" s="80"/>
      <c r="BY1354" s="80"/>
      <c r="BZ1354" s="80"/>
      <c r="CE1354" s="5"/>
    </row>
    <row r="1355" spans="2:83" s="6" customFormat="1" x14ac:dyDescent="0.25">
      <c r="B1355" s="77"/>
      <c r="C1355" s="78"/>
      <c r="D1355" s="80"/>
      <c r="E1355" s="80"/>
      <c r="F1355" s="80"/>
      <c r="G1355" s="80"/>
      <c r="H1355" s="80"/>
      <c r="I1355" s="80"/>
      <c r="J1355" s="80"/>
      <c r="K1355" s="5"/>
      <c r="L1355" s="5"/>
      <c r="M1355" s="80"/>
      <c r="N1355" s="5"/>
      <c r="O1355" s="80"/>
      <c r="P1355" s="5"/>
      <c r="Q1355" s="80"/>
      <c r="R1355" s="5"/>
      <c r="S1355" s="80"/>
      <c r="T1355" s="5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5"/>
      <c r="AE1355" s="80"/>
      <c r="AF1355" s="5"/>
      <c r="AG1355" s="80"/>
      <c r="AH1355" s="5"/>
      <c r="AI1355" s="80"/>
      <c r="AJ1355" s="5"/>
      <c r="AK1355" s="80"/>
      <c r="AL1355" s="5"/>
      <c r="AM1355" s="80"/>
      <c r="AN1355" s="5"/>
      <c r="AO1355" s="80"/>
      <c r="AP1355" s="80"/>
      <c r="AQ1355" s="5"/>
      <c r="AR1355" s="80"/>
      <c r="AS1355" s="5"/>
      <c r="AT1355" s="80"/>
      <c r="AU1355" s="5"/>
      <c r="AV1355" s="80"/>
      <c r="AW1355" s="5"/>
      <c r="AX1355" s="80"/>
      <c r="AY1355" s="5"/>
      <c r="AZ1355" s="80"/>
      <c r="BA1355" s="5"/>
      <c r="BB1355" s="80"/>
      <c r="BC1355" s="80"/>
      <c r="BD1355" s="80"/>
      <c r="BE1355" s="80"/>
      <c r="BF1355" s="80"/>
      <c r="BG1355" s="80"/>
      <c r="BH1355" s="80"/>
      <c r="BI1355" s="80"/>
      <c r="BJ1355" s="80"/>
      <c r="BK1355" s="80"/>
      <c r="BL1355" s="80"/>
      <c r="BM1355" s="80"/>
      <c r="BN1355" s="80"/>
      <c r="BO1355" s="80"/>
      <c r="BP1355" s="80"/>
      <c r="BQ1355" s="80"/>
      <c r="BR1355" s="80"/>
      <c r="BS1355" s="80"/>
      <c r="BT1355" s="80"/>
      <c r="BU1355" s="80"/>
      <c r="BV1355" s="80"/>
      <c r="BW1355" s="80"/>
      <c r="BX1355" s="80"/>
      <c r="BY1355" s="80"/>
      <c r="BZ1355" s="80"/>
      <c r="CE1355" s="5"/>
    </row>
    <row r="1356" spans="2:83" s="6" customFormat="1" x14ac:dyDescent="0.25">
      <c r="B1356" s="77"/>
      <c r="C1356" s="78"/>
      <c r="D1356" s="80"/>
      <c r="E1356" s="80"/>
      <c r="F1356" s="80"/>
      <c r="G1356" s="80"/>
      <c r="H1356" s="80"/>
      <c r="I1356" s="80"/>
      <c r="J1356" s="80"/>
      <c r="K1356" s="5"/>
      <c r="L1356" s="5"/>
      <c r="M1356" s="80"/>
      <c r="N1356" s="5"/>
      <c r="O1356" s="80"/>
      <c r="P1356" s="5"/>
      <c r="Q1356" s="80"/>
      <c r="R1356" s="5"/>
      <c r="S1356" s="80"/>
      <c r="T1356" s="5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5"/>
      <c r="AE1356" s="80"/>
      <c r="AF1356" s="5"/>
      <c r="AG1356" s="80"/>
      <c r="AH1356" s="5"/>
      <c r="AI1356" s="80"/>
      <c r="AJ1356" s="5"/>
      <c r="AK1356" s="80"/>
      <c r="AL1356" s="5"/>
      <c r="AM1356" s="80"/>
      <c r="AN1356" s="5"/>
      <c r="AO1356" s="80"/>
      <c r="AP1356" s="80"/>
      <c r="AQ1356" s="5"/>
      <c r="AR1356" s="80"/>
      <c r="AS1356" s="5"/>
      <c r="AT1356" s="80"/>
      <c r="AU1356" s="5"/>
      <c r="AV1356" s="80"/>
      <c r="AW1356" s="5"/>
      <c r="AX1356" s="80"/>
      <c r="AY1356" s="5"/>
      <c r="AZ1356" s="80"/>
      <c r="BA1356" s="5"/>
      <c r="BB1356" s="80"/>
      <c r="BC1356" s="80"/>
      <c r="BD1356" s="80"/>
      <c r="BE1356" s="80"/>
      <c r="BF1356" s="80"/>
      <c r="BG1356" s="80"/>
      <c r="BH1356" s="80"/>
      <c r="BI1356" s="80"/>
      <c r="BJ1356" s="80"/>
      <c r="BK1356" s="80"/>
      <c r="BL1356" s="80"/>
      <c r="BM1356" s="80"/>
      <c r="BN1356" s="80"/>
      <c r="BO1356" s="80"/>
      <c r="BP1356" s="80"/>
      <c r="BQ1356" s="80"/>
      <c r="BR1356" s="80"/>
      <c r="BS1356" s="80"/>
      <c r="BT1356" s="80"/>
      <c r="BU1356" s="80"/>
      <c r="BV1356" s="80"/>
      <c r="BW1356" s="80"/>
      <c r="BX1356" s="80"/>
      <c r="BY1356" s="80"/>
      <c r="BZ1356" s="80"/>
      <c r="CE1356" s="5"/>
    </row>
    <row r="1357" spans="2:83" s="6" customFormat="1" x14ac:dyDescent="0.25">
      <c r="B1357" s="77"/>
      <c r="C1357" s="78"/>
      <c r="D1357" s="80"/>
      <c r="E1357" s="80"/>
      <c r="F1357" s="80"/>
      <c r="G1357" s="80"/>
      <c r="H1357" s="80"/>
      <c r="I1357" s="80"/>
      <c r="J1357" s="80"/>
      <c r="K1357" s="5"/>
      <c r="L1357" s="5"/>
      <c r="M1357" s="80"/>
      <c r="N1357" s="5"/>
      <c r="O1357" s="80"/>
      <c r="P1357" s="5"/>
      <c r="Q1357" s="80"/>
      <c r="R1357" s="5"/>
      <c r="S1357" s="80"/>
      <c r="T1357" s="5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5"/>
      <c r="AE1357" s="80"/>
      <c r="AF1357" s="5"/>
      <c r="AG1357" s="80"/>
      <c r="AH1357" s="5"/>
      <c r="AI1357" s="80"/>
      <c r="AJ1357" s="5"/>
      <c r="AK1357" s="80"/>
      <c r="AL1357" s="5"/>
      <c r="AM1357" s="80"/>
      <c r="AN1357" s="5"/>
      <c r="AO1357" s="80"/>
      <c r="AP1357" s="80"/>
      <c r="AQ1357" s="5"/>
      <c r="AR1357" s="80"/>
      <c r="AS1357" s="5"/>
      <c r="AT1357" s="80"/>
      <c r="AU1357" s="5"/>
      <c r="AV1357" s="80"/>
      <c r="AW1357" s="5"/>
      <c r="AX1357" s="80"/>
      <c r="AY1357" s="5"/>
      <c r="AZ1357" s="80"/>
      <c r="BA1357" s="5"/>
      <c r="BB1357" s="80"/>
      <c r="BC1357" s="80"/>
      <c r="BD1357" s="80"/>
      <c r="BE1357" s="80"/>
      <c r="BF1357" s="80"/>
      <c r="BG1357" s="80"/>
      <c r="BH1357" s="80"/>
      <c r="BI1357" s="80"/>
      <c r="BJ1357" s="80"/>
      <c r="BK1357" s="80"/>
      <c r="BL1357" s="80"/>
      <c r="BM1357" s="80"/>
      <c r="BN1357" s="80"/>
      <c r="BO1357" s="80"/>
      <c r="BP1357" s="80"/>
      <c r="BQ1357" s="80"/>
      <c r="BR1357" s="80"/>
      <c r="BS1357" s="80"/>
      <c r="BT1357" s="80"/>
      <c r="BU1357" s="80"/>
      <c r="BV1357" s="80"/>
      <c r="BW1357" s="80"/>
      <c r="BX1357" s="80"/>
      <c r="BY1357" s="80"/>
      <c r="BZ1357" s="80"/>
      <c r="CE1357" s="5"/>
    </row>
    <row r="1358" spans="2:83" s="6" customFormat="1" x14ac:dyDescent="0.25">
      <c r="B1358" s="77"/>
      <c r="C1358" s="78"/>
      <c r="D1358" s="80"/>
      <c r="E1358" s="80"/>
      <c r="F1358" s="80"/>
      <c r="G1358" s="80"/>
      <c r="H1358" s="80"/>
      <c r="I1358" s="80"/>
      <c r="J1358" s="80"/>
      <c r="K1358" s="5"/>
      <c r="L1358" s="5"/>
      <c r="M1358" s="80"/>
      <c r="N1358" s="5"/>
      <c r="O1358" s="80"/>
      <c r="P1358" s="5"/>
      <c r="Q1358" s="80"/>
      <c r="R1358" s="5"/>
      <c r="S1358" s="80"/>
      <c r="T1358" s="5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5"/>
      <c r="AE1358" s="80"/>
      <c r="AF1358" s="5"/>
      <c r="AG1358" s="80"/>
      <c r="AH1358" s="5"/>
      <c r="AI1358" s="80"/>
      <c r="AJ1358" s="5"/>
      <c r="AK1358" s="80"/>
      <c r="AL1358" s="5"/>
      <c r="AM1358" s="80"/>
      <c r="AN1358" s="5"/>
      <c r="AO1358" s="80"/>
      <c r="AP1358" s="80"/>
      <c r="AQ1358" s="5"/>
      <c r="AR1358" s="80"/>
      <c r="AS1358" s="5"/>
      <c r="AT1358" s="80"/>
      <c r="AU1358" s="5"/>
      <c r="AV1358" s="80"/>
      <c r="AW1358" s="5"/>
      <c r="AX1358" s="80"/>
      <c r="AY1358" s="5"/>
      <c r="AZ1358" s="80"/>
      <c r="BA1358" s="5"/>
      <c r="BB1358" s="80"/>
      <c r="BC1358" s="80"/>
      <c r="BD1358" s="80"/>
      <c r="BE1358" s="80"/>
      <c r="BF1358" s="80"/>
      <c r="BG1358" s="80"/>
      <c r="BH1358" s="80"/>
      <c r="BI1358" s="80"/>
      <c r="BJ1358" s="80"/>
      <c r="BK1358" s="80"/>
      <c r="BL1358" s="80"/>
      <c r="BM1358" s="80"/>
      <c r="BN1358" s="80"/>
      <c r="BO1358" s="80"/>
      <c r="BP1358" s="80"/>
      <c r="BQ1358" s="80"/>
      <c r="BR1358" s="80"/>
      <c r="BS1358" s="80"/>
      <c r="BT1358" s="80"/>
      <c r="BU1358" s="80"/>
      <c r="BV1358" s="80"/>
      <c r="BW1358" s="80"/>
      <c r="BX1358" s="80"/>
      <c r="BY1358" s="80"/>
      <c r="BZ1358" s="80"/>
      <c r="CE1358" s="5"/>
    </row>
    <row r="1359" spans="2:83" s="6" customFormat="1" x14ac:dyDescent="0.25">
      <c r="B1359" s="77"/>
      <c r="C1359" s="78"/>
      <c r="D1359" s="80"/>
      <c r="E1359" s="80"/>
      <c r="F1359" s="80"/>
      <c r="G1359" s="80"/>
      <c r="H1359" s="80"/>
      <c r="I1359" s="80"/>
      <c r="J1359" s="80"/>
      <c r="K1359" s="5"/>
      <c r="L1359" s="5"/>
      <c r="M1359" s="80"/>
      <c r="N1359" s="5"/>
      <c r="O1359" s="80"/>
      <c r="P1359" s="5"/>
      <c r="Q1359" s="80"/>
      <c r="R1359" s="5"/>
      <c r="S1359" s="80"/>
      <c r="T1359" s="5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5"/>
      <c r="AE1359" s="80"/>
      <c r="AF1359" s="5"/>
      <c r="AG1359" s="80"/>
      <c r="AH1359" s="5"/>
      <c r="AI1359" s="80"/>
      <c r="AJ1359" s="5"/>
      <c r="AK1359" s="80"/>
      <c r="AL1359" s="5"/>
      <c r="AM1359" s="80"/>
      <c r="AN1359" s="5"/>
      <c r="AO1359" s="80"/>
      <c r="AP1359" s="80"/>
      <c r="AQ1359" s="5"/>
      <c r="AR1359" s="80"/>
      <c r="AS1359" s="5"/>
      <c r="AT1359" s="80"/>
      <c r="AU1359" s="5"/>
      <c r="AV1359" s="80"/>
      <c r="AW1359" s="5"/>
      <c r="AX1359" s="80"/>
      <c r="AY1359" s="5"/>
      <c r="AZ1359" s="80"/>
      <c r="BA1359" s="5"/>
      <c r="BB1359" s="80"/>
      <c r="BC1359" s="80"/>
      <c r="BD1359" s="80"/>
      <c r="BE1359" s="80"/>
      <c r="BF1359" s="80"/>
      <c r="BG1359" s="80"/>
      <c r="BH1359" s="80"/>
      <c r="BI1359" s="80"/>
      <c r="BJ1359" s="80"/>
      <c r="BK1359" s="80"/>
      <c r="BL1359" s="80"/>
      <c r="BM1359" s="80"/>
      <c r="BN1359" s="80"/>
      <c r="BO1359" s="80"/>
      <c r="BP1359" s="80"/>
      <c r="BQ1359" s="80"/>
      <c r="BR1359" s="80"/>
      <c r="BS1359" s="80"/>
      <c r="BT1359" s="80"/>
      <c r="BU1359" s="80"/>
      <c r="BV1359" s="80"/>
      <c r="BW1359" s="80"/>
      <c r="BX1359" s="80"/>
      <c r="BY1359" s="80"/>
      <c r="BZ1359" s="80"/>
      <c r="CE1359" s="5"/>
    </row>
    <row r="1360" spans="2:83" s="6" customFormat="1" x14ac:dyDescent="0.25">
      <c r="B1360" s="77"/>
      <c r="C1360" s="78"/>
      <c r="D1360" s="80"/>
      <c r="E1360" s="80"/>
      <c r="F1360" s="80"/>
      <c r="G1360" s="80"/>
      <c r="H1360" s="80"/>
      <c r="I1360" s="80"/>
      <c r="J1360" s="80"/>
      <c r="K1360" s="5"/>
      <c r="L1360" s="5"/>
      <c r="M1360" s="80"/>
      <c r="N1360" s="5"/>
      <c r="O1360" s="80"/>
      <c r="P1360" s="5"/>
      <c r="Q1360" s="80"/>
      <c r="R1360" s="5"/>
      <c r="S1360" s="80"/>
      <c r="T1360" s="5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5"/>
      <c r="AE1360" s="80"/>
      <c r="AF1360" s="5"/>
      <c r="AG1360" s="80"/>
      <c r="AH1360" s="5"/>
      <c r="AI1360" s="80"/>
      <c r="AJ1360" s="5"/>
      <c r="AK1360" s="80"/>
      <c r="AL1360" s="5"/>
      <c r="AM1360" s="80"/>
      <c r="AN1360" s="5"/>
      <c r="AO1360" s="80"/>
      <c r="AP1360" s="80"/>
      <c r="AQ1360" s="5"/>
      <c r="AR1360" s="80"/>
      <c r="AS1360" s="5"/>
      <c r="AT1360" s="80"/>
      <c r="AU1360" s="5"/>
      <c r="AV1360" s="80"/>
      <c r="AW1360" s="5"/>
      <c r="AX1360" s="80"/>
      <c r="AY1360" s="5"/>
      <c r="AZ1360" s="80"/>
      <c r="BA1360" s="5"/>
      <c r="BB1360" s="80"/>
      <c r="BC1360" s="80"/>
      <c r="BD1360" s="80"/>
      <c r="BE1360" s="80"/>
      <c r="BF1360" s="80"/>
      <c r="BG1360" s="80"/>
      <c r="BH1360" s="80"/>
      <c r="BI1360" s="80"/>
      <c r="BJ1360" s="80"/>
      <c r="BK1360" s="80"/>
      <c r="BL1360" s="80"/>
      <c r="BM1360" s="80"/>
      <c r="BN1360" s="80"/>
      <c r="BO1360" s="80"/>
      <c r="BP1360" s="80"/>
      <c r="BQ1360" s="80"/>
      <c r="BR1360" s="80"/>
      <c r="BS1360" s="80"/>
      <c r="BT1360" s="80"/>
      <c r="BU1360" s="80"/>
      <c r="BV1360" s="80"/>
      <c r="BW1360" s="80"/>
      <c r="BX1360" s="80"/>
      <c r="BY1360" s="80"/>
      <c r="BZ1360" s="80"/>
      <c r="CE1360" s="5"/>
    </row>
    <row r="1361" spans="2:83" s="6" customFormat="1" x14ac:dyDescent="0.25">
      <c r="B1361" s="77"/>
      <c r="C1361" s="78"/>
      <c r="D1361" s="80"/>
      <c r="E1361" s="80"/>
      <c r="F1361" s="80"/>
      <c r="G1361" s="80"/>
      <c r="H1361" s="80"/>
      <c r="I1361" s="80"/>
      <c r="J1361" s="80"/>
      <c r="K1361" s="5"/>
      <c r="L1361" s="5"/>
      <c r="M1361" s="80"/>
      <c r="N1361" s="5"/>
      <c r="O1361" s="80"/>
      <c r="P1361" s="5"/>
      <c r="Q1361" s="80"/>
      <c r="R1361" s="5"/>
      <c r="S1361" s="80"/>
      <c r="T1361" s="5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5"/>
      <c r="AE1361" s="80"/>
      <c r="AF1361" s="5"/>
      <c r="AG1361" s="80"/>
      <c r="AH1361" s="5"/>
      <c r="AI1361" s="80"/>
      <c r="AJ1361" s="5"/>
      <c r="AK1361" s="80"/>
      <c r="AL1361" s="5"/>
      <c r="AM1361" s="80"/>
      <c r="AN1361" s="5"/>
      <c r="AO1361" s="80"/>
      <c r="AP1361" s="80"/>
      <c r="AQ1361" s="5"/>
      <c r="AR1361" s="80"/>
      <c r="AS1361" s="5"/>
      <c r="AT1361" s="80"/>
      <c r="AU1361" s="5"/>
      <c r="AV1361" s="80"/>
      <c r="AW1361" s="5"/>
      <c r="AX1361" s="80"/>
      <c r="AY1361" s="5"/>
      <c r="AZ1361" s="80"/>
      <c r="BA1361" s="5"/>
      <c r="BB1361" s="80"/>
      <c r="BC1361" s="80"/>
      <c r="BD1361" s="80"/>
      <c r="BE1361" s="80"/>
      <c r="BF1361" s="80"/>
      <c r="BG1361" s="80"/>
      <c r="BH1361" s="80"/>
      <c r="BI1361" s="80"/>
      <c r="BJ1361" s="80"/>
      <c r="BK1361" s="80"/>
      <c r="BL1361" s="80"/>
      <c r="BM1361" s="80"/>
      <c r="BN1361" s="80"/>
      <c r="BO1361" s="80"/>
      <c r="BP1361" s="80"/>
      <c r="BQ1361" s="80"/>
      <c r="BR1361" s="80"/>
      <c r="BS1361" s="80"/>
      <c r="BT1361" s="80"/>
      <c r="BU1361" s="80"/>
      <c r="BV1361" s="80"/>
      <c r="BW1361" s="80"/>
      <c r="BX1361" s="80"/>
      <c r="BY1361" s="80"/>
      <c r="BZ1361" s="80"/>
      <c r="CE1361" s="5"/>
    </row>
    <row r="1362" spans="2:83" s="6" customFormat="1" x14ac:dyDescent="0.25">
      <c r="B1362" s="77"/>
      <c r="C1362" s="78"/>
      <c r="D1362" s="80"/>
      <c r="E1362" s="80"/>
      <c r="F1362" s="80"/>
      <c r="G1362" s="80"/>
      <c r="H1362" s="80"/>
      <c r="I1362" s="80"/>
      <c r="J1362" s="80"/>
      <c r="K1362" s="5"/>
      <c r="L1362" s="5"/>
      <c r="M1362" s="80"/>
      <c r="N1362" s="5"/>
      <c r="O1362" s="80"/>
      <c r="P1362" s="5"/>
      <c r="Q1362" s="80"/>
      <c r="R1362" s="5"/>
      <c r="S1362" s="80"/>
      <c r="T1362" s="5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5"/>
      <c r="AE1362" s="80"/>
      <c r="AF1362" s="5"/>
      <c r="AG1362" s="80"/>
      <c r="AH1362" s="5"/>
      <c r="AI1362" s="80"/>
      <c r="AJ1362" s="5"/>
      <c r="AK1362" s="80"/>
      <c r="AL1362" s="5"/>
      <c r="AM1362" s="80"/>
      <c r="AN1362" s="5"/>
      <c r="AO1362" s="80"/>
      <c r="AP1362" s="80"/>
      <c r="AQ1362" s="5"/>
      <c r="AR1362" s="80"/>
      <c r="AS1362" s="5"/>
      <c r="AT1362" s="80"/>
      <c r="AU1362" s="5"/>
      <c r="AV1362" s="80"/>
      <c r="AW1362" s="5"/>
      <c r="AX1362" s="80"/>
      <c r="AY1362" s="5"/>
      <c r="AZ1362" s="80"/>
      <c r="BA1362" s="5"/>
      <c r="BB1362" s="80"/>
      <c r="BC1362" s="80"/>
      <c r="BD1362" s="80"/>
      <c r="BE1362" s="80"/>
      <c r="BF1362" s="80"/>
      <c r="BG1362" s="80"/>
      <c r="BH1362" s="80"/>
      <c r="BI1362" s="80"/>
      <c r="BJ1362" s="80"/>
      <c r="BK1362" s="80"/>
      <c r="BL1362" s="80"/>
      <c r="BM1362" s="80"/>
      <c r="BN1362" s="80"/>
      <c r="BO1362" s="80"/>
      <c r="BP1362" s="80"/>
      <c r="BQ1362" s="80"/>
      <c r="BR1362" s="80"/>
      <c r="BS1362" s="80"/>
      <c r="BT1362" s="80"/>
      <c r="BU1362" s="80"/>
      <c r="BV1362" s="80"/>
      <c r="BW1362" s="80"/>
      <c r="BX1362" s="80"/>
      <c r="BY1362" s="80"/>
      <c r="BZ1362" s="80"/>
      <c r="CE1362" s="5"/>
    </row>
    <row r="1363" spans="2:83" s="6" customFormat="1" x14ac:dyDescent="0.25">
      <c r="B1363" s="77"/>
      <c r="C1363" s="78"/>
      <c r="D1363" s="80"/>
      <c r="E1363" s="80"/>
      <c r="F1363" s="80"/>
      <c r="G1363" s="80"/>
      <c r="H1363" s="80"/>
      <c r="I1363" s="80"/>
      <c r="J1363" s="80"/>
      <c r="K1363" s="5"/>
      <c r="L1363" s="5"/>
      <c r="M1363" s="80"/>
      <c r="N1363" s="5"/>
      <c r="O1363" s="80"/>
      <c r="P1363" s="5"/>
      <c r="Q1363" s="80"/>
      <c r="R1363" s="5"/>
      <c r="S1363" s="80"/>
      <c r="T1363" s="5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5"/>
      <c r="AE1363" s="80"/>
      <c r="AF1363" s="5"/>
      <c r="AG1363" s="80"/>
      <c r="AH1363" s="5"/>
      <c r="AI1363" s="80"/>
      <c r="AJ1363" s="5"/>
      <c r="AK1363" s="80"/>
      <c r="AL1363" s="5"/>
      <c r="AM1363" s="80"/>
      <c r="AN1363" s="5"/>
      <c r="AO1363" s="80"/>
      <c r="AP1363" s="80"/>
      <c r="AQ1363" s="5"/>
      <c r="AR1363" s="80"/>
      <c r="AS1363" s="5"/>
      <c r="AT1363" s="80"/>
      <c r="AU1363" s="5"/>
      <c r="AV1363" s="80"/>
      <c r="AW1363" s="5"/>
      <c r="AX1363" s="80"/>
      <c r="AY1363" s="5"/>
      <c r="AZ1363" s="80"/>
      <c r="BA1363" s="5"/>
      <c r="BB1363" s="80"/>
      <c r="BC1363" s="80"/>
      <c r="BD1363" s="80"/>
      <c r="BE1363" s="80"/>
      <c r="BF1363" s="80"/>
      <c r="BG1363" s="80"/>
      <c r="BH1363" s="80"/>
      <c r="BI1363" s="80"/>
      <c r="BJ1363" s="80"/>
      <c r="BK1363" s="80"/>
      <c r="BL1363" s="80"/>
      <c r="BM1363" s="80"/>
      <c r="BN1363" s="80"/>
      <c r="BO1363" s="80"/>
      <c r="BP1363" s="80"/>
      <c r="BQ1363" s="80"/>
      <c r="BR1363" s="80"/>
      <c r="BS1363" s="80"/>
      <c r="BT1363" s="80"/>
      <c r="BU1363" s="80"/>
      <c r="BV1363" s="80"/>
      <c r="BW1363" s="80"/>
      <c r="BX1363" s="80"/>
      <c r="BY1363" s="80"/>
      <c r="BZ1363" s="80"/>
      <c r="CE1363" s="5"/>
    </row>
    <row r="1364" spans="2:83" s="6" customFormat="1" x14ac:dyDescent="0.25">
      <c r="B1364" s="77"/>
      <c r="C1364" s="78"/>
      <c r="D1364" s="80"/>
      <c r="E1364" s="80"/>
      <c r="F1364" s="80"/>
      <c r="G1364" s="80"/>
      <c r="H1364" s="80"/>
      <c r="I1364" s="80"/>
      <c r="J1364" s="80"/>
      <c r="K1364" s="5"/>
      <c r="L1364" s="5"/>
      <c r="M1364" s="80"/>
      <c r="N1364" s="5"/>
      <c r="O1364" s="80"/>
      <c r="P1364" s="5"/>
      <c r="Q1364" s="80"/>
      <c r="R1364" s="5"/>
      <c r="S1364" s="80"/>
      <c r="T1364" s="5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5"/>
      <c r="AE1364" s="80"/>
      <c r="AF1364" s="5"/>
      <c r="AG1364" s="80"/>
      <c r="AH1364" s="5"/>
      <c r="AI1364" s="80"/>
      <c r="AJ1364" s="5"/>
      <c r="AK1364" s="80"/>
      <c r="AL1364" s="5"/>
      <c r="AM1364" s="80"/>
      <c r="AN1364" s="5"/>
      <c r="AO1364" s="80"/>
      <c r="AP1364" s="80"/>
      <c r="AQ1364" s="5"/>
      <c r="AR1364" s="80"/>
      <c r="AS1364" s="5"/>
      <c r="AT1364" s="80"/>
      <c r="AU1364" s="5"/>
      <c r="AV1364" s="80"/>
      <c r="AW1364" s="5"/>
      <c r="AX1364" s="80"/>
      <c r="AY1364" s="5"/>
      <c r="AZ1364" s="80"/>
      <c r="BA1364" s="5"/>
      <c r="BB1364" s="80"/>
      <c r="BC1364" s="80"/>
      <c r="BD1364" s="80"/>
      <c r="BE1364" s="80"/>
      <c r="BF1364" s="80"/>
      <c r="BG1364" s="80"/>
      <c r="BH1364" s="80"/>
      <c r="BI1364" s="80"/>
      <c r="BJ1364" s="80"/>
      <c r="BK1364" s="80"/>
      <c r="BL1364" s="80"/>
      <c r="BM1364" s="80"/>
      <c r="BN1364" s="80"/>
      <c r="BO1364" s="80"/>
      <c r="BP1364" s="80"/>
      <c r="BQ1364" s="80"/>
      <c r="BR1364" s="80"/>
      <c r="BS1364" s="80"/>
      <c r="BT1364" s="80"/>
      <c r="BU1364" s="80"/>
      <c r="BV1364" s="80"/>
      <c r="BW1364" s="80"/>
      <c r="BX1364" s="80"/>
      <c r="BY1364" s="80"/>
      <c r="BZ1364" s="80"/>
      <c r="CE1364" s="5"/>
    </row>
    <row r="1365" spans="2:83" s="6" customFormat="1" x14ac:dyDescent="0.25">
      <c r="B1365" s="77"/>
      <c r="C1365" s="78"/>
      <c r="D1365" s="80"/>
      <c r="E1365" s="80"/>
      <c r="F1365" s="80"/>
      <c r="G1365" s="80"/>
      <c r="H1365" s="80"/>
      <c r="I1365" s="80"/>
      <c r="J1365" s="80"/>
      <c r="K1365" s="5"/>
      <c r="L1365" s="5"/>
      <c r="M1365" s="80"/>
      <c r="N1365" s="5"/>
      <c r="O1365" s="80"/>
      <c r="P1365" s="5"/>
      <c r="Q1365" s="80"/>
      <c r="R1365" s="5"/>
      <c r="S1365" s="80"/>
      <c r="T1365" s="5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5"/>
      <c r="AE1365" s="80"/>
      <c r="AF1365" s="5"/>
      <c r="AG1365" s="80"/>
      <c r="AH1365" s="5"/>
      <c r="AI1365" s="80"/>
      <c r="AJ1365" s="5"/>
      <c r="AK1365" s="80"/>
      <c r="AL1365" s="5"/>
      <c r="AM1365" s="80"/>
      <c r="AN1365" s="5"/>
      <c r="AO1365" s="80"/>
      <c r="AP1365" s="80"/>
      <c r="AQ1365" s="5"/>
      <c r="AR1365" s="80"/>
      <c r="AS1365" s="5"/>
      <c r="AT1365" s="80"/>
      <c r="AU1365" s="5"/>
      <c r="AV1365" s="80"/>
      <c r="AW1365" s="5"/>
      <c r="AX1365" s="80"/>
      <c r="AY1365" s="5"/>
      <c r="AZ1365" s="80"/>
      <c r="BA1365" s="5"/>
      <c r="BB1365" s="80"/>
      <c r="BC1365" s="80"/>
      <c r="BD1365" s="80"/>
      <c r="BE1365" s="80"/>
      <c r="BF1365" s="80"/>
      <c r="BG1365" s="80"/>
      <c r="BH1365" s="80"/>
      <c r="BI1365" s="80"/>
      <c r="BJ1365" s="80"/>
      <c r="BK1365" s="80"/>
      <c r="BL1365" s="80"/>
      <c r="BM1365" s="80"/>
      <c r="BN1365" s="80"/>
      <c r="BO1365" s="80"/>
      <c r="BP1365" s="80"/>
      <c r="BQ1365" s="80"/>
      <c r="BR1365" s="80"/>
      <c r="BS1365" s="80"/>
      <c r="BT1365" s="80"/>
      <c r="BU1365" s="80"/>
      <c r="BV1365" s="80"/>
      <c r="BW1365" s="80"/>
      <c r="BX1365" s="80"/>
      <c r="BY1365" s="80"/>
      <c r="BZ1365" s="80"/>
      <c r="CE1365" s="5"/>
    </row>
    <row r="1366" spans="2:83" s="6" customFormat="1" x14ac:dyDescent="0.25">
      <c r="B1366" s="77"/>
      <c r="C1366" s="78"/>
      <c r="D1366" s="80"/>
      <c r="E1366" s="80"/>
      <c r="F1366" s="80"/>
      <c r="G1366" s="80"/>
      <c r="H1366" s="80"/>
      <c r="I1366" s="80"/>
      <c r="J1366" s="80"/>
      <c r="K1366" s="5"/>
      <c r="L1366" s="5"/>
      <c r="M1366" s="80"/>
      <c r="N1366" s="5"/>
      <c r="O1366" s="80"/>
      <c r="P1366" s="5"/>
      <c r="Q1366" s="80"/>
      <c r="R1366" s="5"/>
      <c r="S1366" s="80"/>
      <c r="T1366" s="5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5"/>
      <c r="AE1366" s="80"/>
      <c r="AF1366" s="5"/>
      <c r="AG1366" s="80"/>
      <c r="AH1366" s="5"/>
      <c r="AI1366" s="80"/>
      <c r="AJ1366" s="5"/>
      <c r="AK1366" s="80"/>
      <c r="AL1366" s="5"/>
      <c r="AM1366" s="80"/>
      <c r="AN1366" s="5"/>
      <c r="AO1366" s="80"/>
      <c r="AP1366" s="80"/>
      <c r="AQ1366" s="5"/>
      <c r="AR1366" s="80"/>
      <c r="AS1366" s="5"/>
      <c r="AT1366" s="80"/>
      <c r="AU1366" s="5"/>
      <c r="AV1366" s="80"/>
      <c r="AW1366" s="5"/>
      <c r="AX1366" s="80"/>
      <c r="AY1366" s="5"/>
      <c r="AZ1366" s="80"/>
      <c r="BA1366" s="5"/>
      <c r="BB1366" s="80"/>
      <c r="BC1366" s="80"/>
      <c r="BD1366" s="80"/>
      <c r="BE1366" s="80"/>
      <c r="BF1366" s="80"/>
      <c r="BG1366" s="80"/>
      <c r="BH1366" s="80"/>
      <c r="BI1366" s="80"/>
      <c r="BJ1366" s="80"/>
      <c r="BK1366" s="80"/>
      <c r="BL1366" s="80"/>
      <c r="BM1366" s="80"/>
      <c r="BN1366" s="80"/>
      <c r="BO1366" s="80"/>
      <c r="BP1366" s="80"/>
      <c r="BQ1366" s="80"/>
      <c r="BR1366" s="80"/>
      <c r="BS1366" s="80"/>
      <c r="BT1366" s="80"/>
      <c r="BU1366" s="80"/>
      <c r="BV1366" s="80"/>
      <c r="BW1366" s="80"/>
      <c r="BX1366" s="80"/>
      <c r="BY1366" s="80"/>
      <c r="BZ1366" s="80"/>
      <c r="CE1366" s="5"/>
    </row>
    <row r="1367" spans="2:83" s="6" customFormat="1" x14ac:dyDescent="0.25">
      <c r="B1367" s="77"/>
      <c r="C1367" s="78"/>
      <c r="D1367" s="80"/>
      <c r="E1367" s="80"/>
      <c r="F1367" s="80"/>
      <c r="G1367" s="80"/>
      <c r="H1367" s="80"/>
      <c r="I1367" s="80"/>
      <c r="J1367" s="80"/>
      <c r="K1367" s="5"/>
      <c r="L1367" s="5"/>
      <c r="M1367" s="80"/>
      <c r="N1367" s="5"/>
      <c r="O1367" s="80"/>
      <c r="P1367" s="5"/>
      <c r="Q1367" s="80"/>
      <c r="R1367" s="5"/>
      <c r="S1367" s="80"/>
      <c r="T1367" s="5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5"/>
      <c r="AE1367" s="80"/>
      <c r="AF1367" s="5"/>
      <c r="AG1367" s="80"/>
      <c r="AH1367" s="5"/>
      <c r="AI1367" s="80"/>
      <c r="AJ1367" s="5"/>
      <c r="AK1367" s="80"/>
      <c r="AL1367" s="5"/>
      <c r="AM1367" s="80"/>
      <c r="AN1367" s="5"/>
      <c r="AO1367" s="80"/>
      <c r="AP1367" s="80"/>
      <c r="AQ1367" s="5"/>
      <c r="AR1367" s="80"/>
      <c r="AS1367" s="5"/>
      <c r="AT1367" s="80"/>
      <c r="AU1367" s="5"/>
      <c r="AV1367" s="80"/>
      <c r="AW1367" s="5"/>
      <c r="AX1367" s="80"/>
      <c r="AY1367" s="5"/>
      <c r="AZ1367" s="80"/>
      <c r="BA1367" s="5"/>
      <c r="BB1367" s="80"/>
      <c r="BC1367" s="80"/>
      <c r="BD1367" s="80"/>
      <c r="BE1367" s="80"/>
      <c r="BF1367" s="80"/>
      <c r="BG1367" s="80"/>
      <c r="BH1367" s="80"/>
      <c r="BI1367" s="80"/>
      <c r="BJ1367" s="80"/>
      <c r="BK1367" s="80"/>
      <c r="BL1367" s="80"/>
      <c r="BM1367" s="80"/>
      <c r="BN1367" s="80"/>
      <c r="BO1367" s="80"/>
      <c r="BP1367" s="80"/>
      <c r="BQ1367" s="80"/>
      <c r="BR1367" s="80"/>
      <c r="BS1367" s="80"/>
      <c r="BT1367" s="80"/>
      <c r="BU1367" s="80"/>
      <c r="BV1367" s="80"/>
      <c r="BW1367" s="80"/>
      <c r="BX1367" s="80"/>
      <c r="BY1367" s="80"/>
      <c r="BZ1367" s="80"/>
      <c r="CE1367" s="5"/>
    </row>
    <row r="1368" spans="2:83" s="6" customFormat="1" x14ac:dyDescent="0.25">
      <c r="B1368" s="77"/>
      <c r="C1368" s="78"/>
      <c r="D1368" s="80"/>
      <c r="E1368" s="80"/>
      <c r="F1368" s="80"/>
      <c r="G1368" s="80"/>
      <c r="H1368" s="80"/>
      <c r="I1368" s="80"/>
      <c r="J1368" s="80"/>
      <c r="K1368" s="5"/>
      <c r="L1368" s="5"/>
      <c r="M1368" s="80"/>
      <c r="N1368" s="5"/>
      <c r="O1368" s="80"/>
      <c r="P1368" s="5"/>
      <c r="Q1368" s="80"/>
      <c r="R1368" s="5"/>
      <c r="S1368" s="80"/>
      <c r="T1368" s="5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5"/>
      <c r="AE1368" s="80"/>
      <c r="AF1368" s="5"/>
      <c r="AG1368" s="80"/>
      <c r="AH1368" s="5"/>
      <c r="AI1368" s="80"/>
      <c r="AJ1368" s="5"/>
      <c r="AK1368" s="80"/>
      <c r="AL1368" s="5"/>
      <c r="AM1368" s="80"/>
      <c r="AN1368" s="5"/>
      <c r="AO1368" s="80"/>
      <c r="AP1368" s="80"/>
      <c r="AQ1368" s="5"/>
      <c r="AR1368" s="80"/>
      <c r="AS1368" s="5"/>
      <c r="AT1368" s="80"/>
      <c r="AU1368" s="5"/>
      <c r="AV1368" s="80"/>
      <c r="AW1368" s="5"/>
      <c r="AX1368" s="80"/>
      <c r="AY1368" s="5"/>
      <c r="AZ1368" s="80"/>
      <c r="BA1368" s="5"/>
      <c r="BB1368" s="80"/>
      <c r="BC1368" s="80"/>
      <c r="BD1368" s="80"/>
      <c r="BE1368" s="80"/>
      <c r="BF1368" s="80"/>
      <c r="BG1368" s="80"/>
      <c r="BH1368" s="80"/>
      <c r="BI1368" s="80"/>
      <c r="BJ1368" s="80"/>
      <c r="BK1368" s="80"/>
      <c r="BL1368" s="80"/>
      <c r="BM1368" s="80"/>
      <c r="BN1368" s="80"/>
      <c r="BO1368" s="80"/>
      <c r="BP1368" s="80"/>
      <c r="BQ1368" s="80"/>
      <c r="BR1368" s="80"/>
      <c r="BS1368" s="80"/>
      <c r="BT1368" s="80"/>
      <c r="BU1368" s="80"/>
      <c r="BV1368" s="80"/>
      <c r="BW1368" s="80"/>
      <c r="BX1368" s="80"/>
      <c r="BY1368" s="80"/>
      <c r="BZ1368" s="80"/>
      <c r="CE1368" s="5"/>
    </row>
    <row r="1369" spans="2:83" s="6" customFormat="1" x14ac:dyDescent="0.25">
      <c r="B1369" s="77"/>
      <c r="C1369" s="78"/>
      <c r="D1369" s="80"/>
      <c r="E1369" s="80"/>
      <c r="F1369" s="80"/>
      <c r="G1369" s="80"/>
      <c r="H1369" s="80"/>
      <c r="I1369" s="80"/>
      <c r="J1369" s="80"/>
      <c r="K1369" s="5"/>
      <c r="L1369" s="5"/>
      <c r="M1369" s="80"/>
      <c r="N1369" s="5"/>
      <c r="O1369" s="80"/>
      <c r="P1369" s="5"/>
      <c r="Q1369" s="80"/>
      <c r="R1369" s="5"/>
      <c r="S1369" s="80"/>
      <c r="T1369" s="5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5"/>
      <c r="AE1369" s="80"/>
      <c r="AF1369" s="5"/>
      <c r="AG1369" s="80"/>
      <c r="AH1369" s="5"/>
      <c r="AI1369" s="80"/>
      <c r="AJ1369" s="5"/>
      <c r="AK1369" s="80"/>
      <c r="AL1369" s="5"/>
      <c r="AM1369" s="80"/>
      <c r="AN1369" s="5"/>
      <c r="AO1369" s="80"/>
      <c r="AP1369" s="80"/>
      <c r="AQ1369" s="5"/>
      <c r="AR1369" s="80"/>
      <c r="AS1369" s="5"/>
      <c r="AT1369" s="80"/>
      <c r="AU1369" s="5"/>
      <c r="AV1369" s="80"/>
      <c r="AW1369" s="5"/>
      <c r="AX1369" s="80"/>
      <c r="AY1369" s="5"/>
      <c r="AZ1369" s="80"/>
      <c r="BA1369" s="5"/>
      <c r="BB1369" s="80"/>
      <c r="BC1369" s="80"/>
      <c r="BD1369" s="80"/>
      <c r="BE1369" s="80"/>
      <c r="BF1369" s="80"/>
      <c r="BG1369" s="80"/>
      <c r="BH1369" s="80"/>
      <c r="BI1369" s="80"/>
      <c r="BJ1369" s="80"/>
      <c r="BK1369" s="80"/>
      <c r="BL1369" s="80"/>
      <c r="BM1369" s="80"/>
      <c r="BN1369" s="80"/>
      <c r="BO1369" s="80"/>
      <c r="BP1369" s="80"/>
      <c r="BQ1369" s="80"/>
      <c r="BR1369" s="80"/>
      <c r="BS1369" s="80"/>
      <c r="BT1369" s="80"/>
      <c r="BU1369" s="80"/>
      <c r="BV1369" s="80"/>
      <c r="BW1369" s="80"/>
      <c r="BX1369" s="80"/>
      <c r="BY1369" s="80"/>
      <c r="BZ1369" s="80"/>
      <c r="CE1369" s="5"/>
    </row>
    <row r="1370" spans="2:83" s="6" customFormat="1" x14ac:dyDescent="0.25">
      <c r="B1370" s="77"/>
      <c r="C1370" s="78"/>
      <c r="D1370" s="80"/>
      <c r="E1370" s="80"/>
      <c r="F1370" s="80"/>
      <c r="G1370" s="80"/>
      <c r="H1370" s="80"/>
      <c r="I1370" s="80"/>
      <c r="J1370" s="80"/>
      <c r="K1370" s="5"/>
      <c r="L1370" s="5"/>
      <c r="M1370" s="80"/>
      <c r="N1370" s="5"/>
      <c r="O1370" s="80"/>
      <c r="P1370" s="5"/>
      <c r="Q1370" s="80"/>
      <c r="R1370" s="5"/>
      <c r="S1370" s="80"/>
      <c r="T1370" s="5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5"/>
      <c r="AE1370" s="80"/>
      <c r="AF1370" s="5"/>
      <c r="AG1370" s="80"/>
      <c r="AH1370" s="5"/>
      <c r="AI1370" s="80"/>
      <c r="AJ1370" s="5"/>
      <c r="AK1370" s="80"/>
      <c r="AL1370" s="5"/>
      <c r="AM1370" s="80"/>
      <c r="AN1370" s="5"/>
      <c r="AO1370" s="80"/>
      <c r="AP1370" s="80"/>
      <c r="AQ1370" s="5"/>
      <c r="AR1370" s="80"/>
      <c r="AS1370" s="5"/>
      <c r="AT1370" s="80"/>
      <c r="AU1370" s="5"/>
      <c r="AV1370" s="80"/>
      <c r="AW1370" s="5"/>
      <c r="AX1370" s="80"/>
      <c r="AY1370" s="5"/>
      <c r="AZ1370" s="80"/>
      <c r="BA1370" s="5"/>
      <c r="BB1370" s="80"/>
      <c r="BC1370" s="80"/>
      <c r="BD1370" s="80"/>
      <c r="BE1370" s="80"/>
      <c r="BF1370" s="80"/>
      <c r="BG1370" s="80"/>
      <c r="BH1370" s="80"/>
      <c r="BI1370" s="80"/>
      <c r="BJ1370" s="80"/>
      <c r="BK1370" s="80"/>
      <c r="BL1370" s="80"/>
      <c r="BM1370" s="80"/>
      <c r="BN1370" s="80"/>
      <c r="BO1370" s="80"/>
      <c r="BP1370" s="80"/>
      <c r="BQ1370" s="80"/>
      <c r="BR1370" s="80"/>
      <c r="BS1370" s="80"/>
      <c r="BT1370" s="80"/>
      <c r="BU1370" s="80"/>
      <c r="BV1370" s="80"/>
      <c r="BW1370" s="80"/>
      <c r="BX1370" s="80"/>
      <c r="BY1370" s="80"/>
      <c r="BZ1370" s="80"/>
      <c r="CE1370" s="5"/>
    </row>
    <row r="1371" spans="2:83" s="6" customFormat="1" x14ac:dyDescent="0.25">
      <c r="B1371" s="77"/>
      <c r="C1371" s="78"/>
      <c r="D1371" s="80"/>
      <c r="E1371" s="80"/>
      <c r="F1371" s="80"/>
      <c r="G1371" s="80"/>
      <c r="H1371" s="80"/>
      <c r="I1371" s="80"/>
      <c r="J1371" s="80"/>
      <c r="K1371" s="5"/>
      <c r="L1371" s="5"/>
      <c r="M1371" s="80"/>
      <c r="N1371" s="5"/>
      <c r="O1371" s="80"/>
      <c r="P1371" s="5"/>
      <c r="Q1371" s="80"/>
      <c r="R1371" s="5"/>
      <c r="S1371" s="80"/>
      <c r="T1371" s="5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5"/>
      <c r="AE1371" s="80"/>
      <c r="AF1371" s="5"/>
      <c r="AG1371" s="80"/>
      <c r="AH1371" s="5"/>
      <c r="AI1371" s="80"/>
      <c r="AJ1371" s="5"/>
      <c r="AK1371" s="80"/>
      <c r="AL1371" s="5"/>
      <c r="AM1371" s="80"/>
      <c r="AN1371" s="5"/>
      <c r="AO1371" s="80"/>
      <c r="AP1371" s="80"/>
      <c r="AQ1371" s="5"/>
      <c r="AR1371" s="80"/>
      <c r="AS1371" s="5"/>
      <c r="AT1371" s="80"/>
      <c r="AU1371" s="5"/>
      <c r="AV1371" s="80"/>
      <c r="AW1371" s="5"/>
      <c r="AX1371" s="80"/>
      <c r="AY1371" s="5"/>
      <c r="AZ1371" s="80"/>
      <c r="BA1371" s="5"/>
      <c r="BB1371" s="80"/>
      <c r="BC1371" s="80"/>
      <c r="BD1371" s="80"/>
      <c r="BE1371" s="80"/>
      <c r="BF1371" s="80"/>
      <c r="BG1371" s="80"/>
      <c r="BH1371" s="80"/>
      <c r="BI1371" s="80"/>
      <c r="BJ1371" s="80"/>
      <c r="BK1371" s="80"/>
      <c r="BL1371" s="80"/>
      <c r="BM1371" s="80"/>
      <c r="BN1371" s="80"/>
      <c r="BO1371" s="80"/>
      <c r="BP1371" s="80"/>
      <c r="BQ1371" s="80"/>
      <c r="BR1371" s="80"/>
      <c r="BS1371" s="80"/>
      <c r="BT1371" s="80"/>
      <c r="BU1371" s="80"/>
      <c r="BV1371" s="80"/>
      <c r="BW1371" s="80"/>
      <c r="BX1371" s="80"/>
      <c r="BY1371" s="80"/>
      <c r="BZ1371" s="80"/>
      <c r="CE1371" s="5"/>
    </row>
    <row r="1372" spans="2:83" s="6" customFormat="1" x14ac:dyDescent="0.25">
      <c r="B1372" s="77"/>
      <c r="C1372" s="78"/>
      <c r="D1372" s="80"/>
      <c r="E1372" s="80"/>
      <c r="F1372" s="80"/>
      <c r="G1372" s="80"/>
      <c r="H1372" s="80"/>
      <c r="I1372" s="80"/>
      <c r="J1372" s="80"/>
      <c r="K1372" s="5"/>
      <c r="L1372" s="5"/>
      <c r="M1372" s="80"/>
      <c r="N1372" s="5"/>
      <c r="O1372" s="80"/>
      <c r="P1372" s="5"/>
      <c r="Q1372" s="80"/>
      <c r="R1372" s="5"/>
      <c r="S1372" s="80"/>
      <c r="T1372" s="5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5"/>
      <c r="AE1372" s="80"/>
      <c r="AF1372" s="5"/>
      <c r="AG1372" s="80"/>
      <c r="AH1372" s="5"/>
      <c r="AI1372" s="80"/>
      <c r="AJ1372" s="5"/>
      <c r="AK1372" s="80"/>
      <c r="AL1372" s="5"/>
      <c r="AM1372" s="80"/>
      <c r="AN1372" s="5"/>
      <c r="AO1372" s="80"/>
      <c r="AP1372" s="80"/>
      <c r="AQ1372" s="5"/>
      <c r="AR1372" s="80"/>
      <c r="AS1372" s="5"/>
      <c r="AT1372" s="80"/>
      <c r="AU1372" s="5"/>
      <c r="AV1372" s="80"/>
      <c r="AW1372" s="5"/>
      <c r="AX1372" s="80"/>
      <c r="AY1372" s="5"/>
      <c r="AZ1372" s="80"/>
      <c r="BA1372" s="5"/>
      <c r="BB1372" s="80"/>
      <c r="BC1372" s="80"/>
      <c r="BD1372" s="80"/>
      <c r="BE1372" s="80"/>
      <c r="BF1372" s="80"/>
      <c r="BG1372" s="80"/>
      <c r="BH1372" s="80"/>
      <c r="BI1372" s="80"/>
      <c r="BJ1372" s="80"/>
      <c r="BK1372" s="80"/>
      <c r="BL1372" s="80"/>
      <c r="BM1372" s="80"/>
      <c r="BN1372" s="80"/>
      <c r="BO1372" s="80"/>
      <c r="BP1372" s="80"/>
      <c r="BQ1372" s="80"/>
      <c r="BR1372" s="80"/>
      <c r="BS1372" s="80"/>
      <c r="BT1372" s="80"/>
      <c r="BU1372" s="80"/>
      <c r="BV1372" s="80"/>
      <c r="BW1372" s="80"/>
      <c r="BX1372" s="80"/>
      <c r="BY1372" s="80"/>
      <c r="BZ1372" s="80"/>
      <c r="CE1372" s="5"/>
    </row>
    <row r="1373" spans="2:83" s="6" customFormat="1" x14ac:dyDescent="0.25">
      <c r="B1373" s="77"/>
      <c r="C1373" s="78"/>
      <c r="D1373" s="80"/>
      <c r="E1373" s="80"/>
      <c r="F1373" s="80"/>
      <c r="G1373" s="80"/>
      <c r="H1373" s="80"/>
      <c r="I1373" s="80"/>
      <c r="J1373" s="80"/>
      <c r="K1373" s="5"/>
      <c r="L1373" s="5"/>
      <c r="M1373" s="80"/>
      <c r="N1373" s="5"/>
      <c r="O1373" s="80"/>
      <c r="P1373" s="5"/>
      <c r="Q1373" s="80"/>
      <c r="R1373" s="5"/>
      <c r="S1373" s="80"/>
      <c r="T1373" s="5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5"/>
      <c r="AE1373" s="80"/>
      <c r="AF1373" s="5"/>
      <c r="AG1373" s="80"/>
      <c r="AH1373" s="5"/>
      <c r="AI1373" s="80"/>
      <c r="AJ1373" s="5"/>
      <c r="AK1373" s="80"/>
      <c r="AL1373" s="5"/>
      <c r="AM1373" s="80"/>
      <c r="AN1373" s="5"/>
      <c r="AO1373" s="80"/>
      <c r="AP1373" s="80"/>
      <c r="AQ1373" s="5"/>
      <c r="AR1373" s="80"/>
      <c r="AS1373" s="5"/>
      <c r="AT1373" s="80"/>
      <c r="AU1373" s="5"/>
      <c r="AV1373" s="80"/>
      <c r="AW1373" s="5"/>
      <c r="AX1373" s="80"/>
      <c r="AY1373" s="5"/>
      <c r="AZ1373" s="80"/>
      <c r="BA1373" s="5"/>
      <c r="BB1373" s="80"/>
      <c r="BC1373" s="80"/>
      <c r="BD1373" s="80"/>
      <c r="BE1373" s="80"/>
      <c r="BF1373" s="80"/>
      <c r="BG1373" s="80"/>
      <c r="BH1373" s="80"/>
      <c r="BI1373" s="80"/>
      <c r="BJ1373" s="80"/>
      <c r="BK1373" s="80"/>
      <c r="BL1373" s="80"/>
      <c r="BM1373" s="80"/>
      <c r="BN1373" s="80"/>
      <c r="BO1373" s="80"/>
      <c r="BP1373" s="80"/>
      <c r="BQ1373" s="80"/>
      <c r="BR1373" s="80"/>
      <c r="BS1373" s="80"/>
      <c r="BT1373" s="80"/>
      <c r="BU1373" s="80"/>
      <c r="BV1373" s="80"/>
      <c r="BW1373" s="80"/>
      <c r="BX1373" s="80"/>
      <c r="BY1373" s="80"/>
      <c r="BZ1373" s="80"/>
      <c r="CE1373" s="5"/>
    </row>
    <row r="1374" spans="2:83" s="6" customFormat="1" x14ac:dyDescent="0.25">
      <c r="B1374" s="77"/>
      <c r="C1374" s="78"/>
      <c r="D1374" s="80"/>
      <c r="E1374" s="80"/>
      <c r="F1374" s="80"/>
      <c r="G1374" s="80"/>
      <c r="H1374" s="80"/>
      <c r="I1374" s="80"/>
      <c r="J1374" s="80"/>
      <c r="K1374" s="5"/>
      <c r="L1374" s="5"/>
      <c r="M1374" s="80"/>
      <c r="N1374" s="5"/>
      <c r="O1374" s="80"/>
      <c r="P1374" s="5"/>
      <c r="Q1374" s="80"/>
      <c r="R1374" s="5"/>
      <c r="S1374" s="80"/>
      <c r="T1374" s="5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5"/>
      <c r="AE1374" s="80"/>
      <c r="AF1374" s="5"/>
      <c r="AG1374" s="80"/>
      <c r="AH1374" s="5"/>
      <c r="AI1374" s="80"/>
      <c r="AJ1374" s="5"/>
      <c r="AK1374" s="80"/>
      <c r="AL1374" s="5"/>
      <c r="AM1374" s="80"/>
      <c r="AN1374" s="5"/>
      <c r="AO1374" s="80"/>
      <c r="AP1374" s="80"/>
      <c r="AQ1374" s="5"/>
      <c r="AR1374" s="80"/>
      <c r="AS1374" s="5"/>
      <c r="AT1374" s="80"/>
      <c r="AU1374" s="5"/>
      <c r="AV1374" s="80"/>
      <c r="AW1374" s="5"/>
      <c r="AX1374" s="80"/>
      <c r="AY1374" s="5"/>
      <c r="AZ1374" s="80"/>
      <c r="BA1374" s="5"/>
      <c r="BB1374" s="80"/>
      <c r="BC1374" s="80"/>
      <c r="BD1374" s="80"/>
      <c r="BE1374" s="80"/>
      <c r="BF1374" s="80"/>
      <c r="BG1374" s="80"/>
      <c r="BH1374" s="80"/>
      <c r="BI1374" s="80"/>
      <c r="BJ1374" s="80"/>
      <c r="BK1374" s="80"/>
      <c r="BL1374" s="80"/>
      <c r="BM1374" s="80"/>
      <c r="BN1374" s="80"/>
      <c r="BO1374" s="80"/>
      <c r="BP1374" s="80"/>
      <c r="BQ1374" s="80"/>
      <c r="BR1374" s="80"/>
      <c r="BS1374" s="80"/>
      <c r="BT1374" s="80"/>
      <c r="BU1374" s="80"/>
      <c r="BV1374" s="80"/>
      <c r="BW1374" s="80"/>
      <c r="BX1374" s="80"/>
      <c r="BY1374" s="80"/>
      <c r="BZ1374" s="80"/>
      <c r="CE1374" s="5"/>
    </row>
    <row r="1375" spans="2:83" s="6" customFormat="1" x14ac:dyDescent="0.25">
      <c r="B1375" s="77"/>
      <c r="C1375" s="78"/>
      <c r="D1375" s="80"/>
      <c r="E1375" s="80"/>
      <c r="F1375" s="80"/>
      <c r="G1375" s="80"/>
      <c r="H1375" s="80"/>
      <c r="I1375" s="80"/>
      <c r="J1375" s="80"/>
      <c r="K1375" s="5"/>
      <c r="L1375" s="5"/>
      <c r="M1375" s="80"/>
      <c r="N1375" s="5"/>
      <c r="O1375" s="80"/>
      <c r="P1375" s="5"/>
      <c r="Q1375" s="80"/>
      <c r="R1375" s="5"/>
      <c r="S1375" s="80"/>
      <c r="T1375" s="5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5"/>
      <c r="AE1375" s="80"/>
      <c r="AF1375" s="5"/>
      <c r="AG1375" s="80"/>
      <c r="AH1375" s="5"/>
      <c r="AI1375" s="80"/>
      <c r="AJ1375" s="5"/>
      <c r="AK1375" s="80"/>
      <c r="AL1375" s="5"/>
      <c r="AM1375" s="80"/>
      <c r="AN1375" s="5"/>
      <c r="AO1375" s="80"/>
      <c r="AP1375" s="80"/>
      <c r="AQ1375" s="5"/>
      <c r="AR1375" s="80"/>
      <c r="AS1375" s="5"/>
      <c r="AT1375" s="80"/>
      <c r="AU1375" s="5"/>
      <c r="AV1375" s="80"/>
      <c r="AW1375" s="5"/>
      <c r="AX1375" s="80"/>
      <c r="AY1375" s="5"/>
      <c r="AZ1375" s="80"/>
      <c r="BA1375" s="5"/>
      <c r="BB1375" s="80"/>
      <c r="BC1375" s="80"/>
      <c r="BD1375" s="80"/>
      <c r="BE1375" s="80"/>
      <c r="BF1375" s="80"/>
      <c r="BG1375" s="80"/>
      <c r="BH1375" s="80"/>
      <c r="BI1375" s="80"/>
      <c r="BJ1375" s="80"/>
      <c r="BK1375" s="80"/>
      <c r="BL1375" s="80"/>
      <c r="BM1375" s="80"/>
      <c r="BN1375" s="80"/>
      <c r="BO1375" s="80"/>
      <c r="BP1375" s="80"/>
      <c r="BQ1375" s="80"/>
      <c r="BR1375" s="80"/>
      <c r="BS1375" s="80"/>
      <c r="BT1375" s="80"/>
      <c r="BU1375" s="80"/>
      <c r="BV1375" s="80"/>
      <c r="BW1375" s="80"/>
      <c r="BX1375" s="80"/>
      <c r="BY1375" s="80"/>
      <c r="BZ1375" s="80"/>
      <c r="CE1375" s="5"/>
    </row>
    <row r="1376" spans="2:83" s="6" customFormat="1" x14ac:dyDescent="0.25">
      <c r="B1376" s="77"/>
      <c r="C1376" s="78"/>
      <c r="D1376" s="80"/>
      <c r="E1376" s="80"/>
      <c r="F1376" s="80"/>
      <c r="G1376" s="80"/>
      <c r="H1376" s="80"/>
      <c r="I1376" s="80"/>
      <c r="J1376" s="80"/>
      <c r="K1376" s="5"/>
      <c r="L1376" s="5"/>
      <c r="M1376" s="80"/>
      <c r="N1376" s="5"/>
      <c r="O1376" s="80"/>
      <c r="P1376" s="5"/>
      <c r="Q1376" s="80"/>
      <c r="R1376" s="5"/>
      <c r="S1376" s="80"/>
      <c r="T1376" s="5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5"/>
      <c r="AE1376" s="80"/>
      <c r="AF1376" s="5"/>
      <c r="AG1376" s="80"/>
      <c r="AH1376" s="5"/>
      <c r="AI1376" s="80"/>
      <c r="AJ1376" s="5"/>
      <c r="AK1376" s="80"/>
      <c r="AL1376" s="5"/>
      <c r="AM1376" s="80"/>
      <c r="AN1376" s="5"/>
      <c r="AO1376" s="80"/>
      <c r="AP1376" s="80"/>
      <c r="AQ1376" s="5"/>
      <c r="AR1376" s="80"/>
      <c r="AS1376" s="5"/>
      <c r="AT1376" s="80"/>
      <c r="AU1376" s="5"/>
      <c r="AV1376" s="80"/>
      <c r="AW1376" s="5"/>
      <c r="AX1376" s="80"/>
      <c r="AY1376" s="5"/>
      <c r="AZ1376" s="80"/>
      <c r="BA1376" s="5"/>
      <c r="BB1376" s="80"/>
      <c r="BC1376" s="80"/>
      <c r="BD1376" s="80"/>
      <c r="BE1376" s="80"/>
      <c r="BF1376" s="80"/>
      <c r="BG1376" s="80"/>
      <c r="BH1376" s="80"/>
      <c r="BI1376" s="80"/>
      <c r="BJ1376" s="80"/>
      <c r="BK1376" s="80"/>
      <c r="BL1376" s="80"/>
      <c r="BM1376" s="80"/>
      <c r="BN1376" s="80"/>
      <c r="BO1376" s="80"/>
      <c r="BP1376" s="80"/>
      <c r="BQ1376" s="80"/>
      <c r="BR1376" s="80"/>
      <c r="BS1376" s="80"/>
      <c r="BT1376" s="80"/>
      <c r="BU1376" s="80"/>
      <c r="BV1376" s="80"/>
      <c r="BW1376" s="80"/>
      <c r="BX1376" s="80"/>
      <c r="BY1376" s="80"/>
      <c r="BZ1376" s="80"/>
      <c r="CE1376" s="5"/>
    </row>
    <row r="1377" spans="2:83" s="6" customFormat="1" x14ac:dyDescent="0.25">
      <c r="B1377" s="77"/>
      <c r="C1377" s="78"/>
      <c r="D1377" s="80"/>
      <c r="E1377" s="80"/>
      <c r="F1377" s="80"/>
      <c r="G1377" s="80"/>
      <c r="H1377" s="80"/>
      <c r="I1377" s="80"/>
      <c r="J1377" s="80"/>
      <c r="K1377" s="5"/>
      <c r="L1377" s="5"/>
      <c r="M1377" s="80"/>
      <c r="N1377" s="5"/>
      <c r="O1377" s="80"/>
      <c r="P1377" s="5"/>
      <c r="Q1377" s="80"/>
      <c r="R1377" s="5"/>
      <c r="S1377" s="80"/>
      <c r="T1377" s="5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5"/>
      <c r="AE1377" s="80"/>
      <c r="AF1377" s="5"/>
      <c r="AG1377" s="80"/>
      <c r="AH1377" s="5"/>
      <c r="AI1377" s="80"/>
      <c r="AJ1377" s="5"/>
      <c r="AK1377" s="80"/>
      <c r="AL1377" s="5"/>
      <c r="AM1377" s="80"/>
      <c r="AN1377" s="5"/>
      <c r="AO1377" s="80"/>
      <c r="AP1377" s="80"/>
      <c r="AQ1377" s="5"/>
      <c r="AR1377" s="80"/>
      <c r="AS1377" s="5"/>
      <c r="AT1377" s="80"/>
      <c r="AU1377" s="5"/>
      <c r="AV1377" s="80"/>
      <c r="AW1377" s="5"/>
      <c r="AX1377" s="80"/>
      <c r="AY1377" s="5"/>
      <c r="AZ1377" s="80"/>
      <c r="BA1377" s="5"/>
      <c r="BB1377" s="80"/>
      <c r="BC1377" s="80"/>
      <c r="BD1377" s="80"/>
      <c r="BE1377" s="80"/>
      <c r="BF1377" s="80"/>
      <c r="BG1377" s="80"/>
      <c r="BH1377" s="80"/>
      <c r="BI1377" s="80"/>
      <c r="BJ1377" s="80"/>
      <c r="BK1377" s="80"/>
      <c r="BL1377" s="80"/>
      <c r="BM1377" s="80"/>
      <c r="BN1377" s="80"/>
      <c r="BO1377" s="80"/>
      <c r="BP1377" s="80"/>
      <c r="BQ1377" s="80"/>
      <c r="BR1377" s="80"/>
      <c r="BS1377" s="80"/>
      <c r="BT1377" s="80"/>
      <c r="BU1377" s="80"/>
      <c r="BV1377" s="80"/>
      <c r="BW1377" s="80"/>
      <c r="BX1377" s="80"/>
      <c r="BY1377" s="80"/>
      <c r="BZ1377" s="80"/>
      <c r="CE1377" s="5"/>
    </row>
    <row r="1378" spans="2:83" s="6" customFormat="1" x14ac:dyDescent="0.25">
      <c r="B1378" s="77"/>
      <c r="C1378" s="78"/>
      <c r="D1378" s="80"/>
      <c r="E1378" s="80"/>
      <c r="F1378" s="80"/>
      <c r="G1378" s="80"/>
      <c r="H1378" s="80"/>
      <c r="I1378" s="80"/>
      <c r="J1378" s="80"/>
      <c r="K1378" s="5"/>
      <c r="L1378" s="5"/>
      <c r="M1378" s="80"/>
      <c r="N1378" s="5"/>
      <c r="O1378" s="80"/>
      <c r="P1378" s="5"/>
      <c r="Q1378" s="80"/>
      <c r="R1378" s="5"/>
      <c r="S1378" s="80"/>
      <c r="T1378" s="5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5"/>
      <c r="AE1378" s="80"/>
      <c r="AF1378" s="5"/>
      <c r="AG1378" s="80"/>
      <c r="AH1378" s="5"/>
      <c r="AI1378" s="80"/>
      <c r="AJ1378" s="5"/>
      <c r="AK1378" s="80"/>
      <c r="AL1378" s="5"/>
      <c r="AM1378" s="80"/>
      <c r="AN1378" s="5"/>
      <c r="AO1378" s="80"/>
      <c r="AP1378" s="80"/>
      <c r="AQ1378" s="5"/>
      <c r="AR1378" s="80"/>
      <c r="AS1378" s="5"/>
      <c r="AT1378" s="80"/>
      <c r="AU1378" s="5"/>
      <c r="AV1378" s="80"/>
      <c r="AW1378" s="5"/>
      <c r="AX1378" s="80"/>
      <c r="AY1378" s="5"/>
      <c r="AZ1378" s="80"/>
      <c r="BA1378" s="5"/>
      <c r="BB1378" s="80"/>
      <c r="BC1378" s="80"/>
      <c r="BD1378" s="80"/>
      <c r="BE1378" s="80"/>
      <c r="BF1378" s="80"/>
      <c r="BG1378" s="80"/>
      <c r="BH1378" s="80"/>
      <c r="BI1378" s="80"/>
      <c r="BJ1378" s="80"/>
      <c r="BK1378" s="80"/>
      <c r="BL1378" s="80"/>
      <c r="BM1378" s="80"/>
      <c r="BN1378" s="80"/>
      <c r="BO1378" s="80"/>
      <c r="BP1378" s="80"/>
      <c r="BQ1378" s="80"/>
      <c r="BR1378" s="80"/>
      <c r="BS1378" s="80"/>
      <c r="BT1378" s="80"/>
      <c r="BU1378" s="80"/>
      <c r="BV1378" s="80"/>
      <c r="BW1378" s="80"/>
      <c r="BX1378" s="80"/>
      <c r="BY1378" s="80"/>
      <c r="BZ1378" s="80"/>
      <c r="CE1378" s="5"/>
    </row>
    <row r="1379" spans="2:83" s="6" customFormat="1" x14ac:dyDescent="0.25">
      <c r="B1379" s="77"/>
      <c r="C1379" s="78"/>
      <c r="D1379" s="80"/>
      <c r="E1379" s="80"/>
      <c r="F1379" s="80"/>
      <c r="G1379" s="80"/>
      <c r="H1379" s="80"/>
      <c r="I1379" s="80"/>
      <c r="J1379" s="80"/>
      <c r="K1379" s="5"/>
      <c r="L1379" s="5"/>
      <c r="M1379" s="80"/>
      <c r="N1379" s="5"/>
      <c r="O1379" s="80"/>
      <c r="P1379" s="5"/>
      <c r="Q1379" s="80"/>
      <c r="R1379" s="5"/>
      <c r="S1379" s="80"/>
      <c r="T1379" s="5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5"/>
      <c r="AE1379" s="80"/>
      <c r="AF1379" s="5"/>
      <c r="AG1379" s="80"/>
      <c r="AH1379" s="5"/>
      <c r="AI1379" s="80"/>
      <c r="AJ1379" s="5"/>
      <c r="AK1379" s="80"/>
      <c r="AL1379" s="5"/>
      <c r="AM1379" s="80"/>
      <c r="AN1379" s="5"/>
      <c r="AO1379" s="80"/>
      <c r="AP1379" s="80"/>
      <c r="AQ1379" s="5"/>
      <c r="AR1379" s="80"/>
      <c r="AS1379" s="5"/>
      <c r="AT1379" s="80"/>
      <c r="AU1379" s="5"/>
      <c r="AV1379" s="80"/>
      <c r="AW1379" s="5"/>
      <c r="AX1379" s="80"/>
      <c r="AY1379" s="5"/>
      <c r="AZ1379" s="80"/>
      <c r="BA1379" s="5"/>
      <c r="BB1379" s="80"/>
      <c r="BC1379" s="80"/>
      <c r="BD1379" s="80"/>
      <c r="BE1379" s="80"/>
      <c r="BF1379" s="80"/>
      <c r="BG1379" s="80"/>
      <c r="BH1379" s="80"/>
      <c r="BI1379" s="80"/>
      <c r="BJ1379" s="80"/>
      <c r="BK1379" s="80"/>
      <c r="BL1379" s="80"/>
      <c r="BM1379" s="80"/>
      <c r="BN1379" s="80"/>
      <c r="BO1379" s="80"/>
      <c r="BP1379" s="80"/>
      <c r="BQ1379" s="80"/>
      <c r="BR1379" s="80"/>
      <c r="BS1379" s="80"/>
      <c r="BT1379" s="80"/>
      <c r="BU1379" s="80"/>
      <c r="BV1379" s="80"/>
      <c r="BW1379" s="80"/>
      <c r="BX1379" s="80"/>
      <c r="BY1379" s="80"/>
      <c r="BZ1379" s="80"/>
      <c r="CE1379" s="5"/>
    </row>
    <row r="1380" spans="2:83" s="6" customFormat="1" x14ac:dyDescent="0.25">
      <c r="B1380" s="77"/>
      <c r="C1380" s="78"/>
      <c r="D1380" s="80"/>
      <c r="E1380" s="80"/>
      <c r="F1380" s="80"/>
      <c r="G1380" s="80"/>
      <c r="H1380" s="80"/>
      <c r="I1380" s="80"/>
      <c r="J1380" s="80"/>
      <c r="K1380" s="5"/>
      <c r="L1380" s="5"/>
      <c r="M1380" s="80"/>
      <c r="N1380" s="5"/>
      <c r="O1380" s="80"/>
      <c r="P1380" s="5"/>
      <c r="Q1380" s="80"/>
      <c r="R1380" s="5"/>
      <c r="S1380" s="80"/>
      <c r="T1380" s="5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5"/>
      <c r="AE1380" s="80"/>
      <c r="AF1380" s="5"/>
      <c r="AG1380" s="80"/>
      <c r="AH1380" s="5"/>
      <c r="AI1380" s="80"/>
      <c r="AJ1380" s="5"/>
      <c r="AK1380" s="80"/>
      <c r="AL1380" s="5"/>
      <c r="AM1380" s="80"/>
      <c r="AN1380" s="5"/>
      <c r="AO1380" s="80"/>
      <c r="AP1380" s="80"/>
      <c r="AQ1380" s="5"/>
      <c r="AR1380" s="80"/>
      <c r="AS1380" s="5"/>
      <c r="AT1380" s="80"/>
      <c r="AU1380" s="5"/>
      <c r="AV1380" s="80"/>
      <c r="AW1380" s="5"/>
      <c r="AX1380" s="80"/>
      <c r="AY1380" s="5"/>
      <c r="AZ1380" s="80"/>
      <c r="BA1380" s="5"/>
      <c r="BB1380" s="80"/>
      <c r="BC1380" s="80"/>
      <c r="BD1380" s="80"/>
      <c r="BE1380" s="80"/>
      <c r="BF1380" s="80"/>
      <c r="BG1380" s="80"/>
      <c r="BH1380" s="80"/>
      <c r="BI1380" s="80"/>
      <c r="BJ1380" s="80"/>
      <c r="BK1380" s="80"/>
      <c r="BL1380" s="80"/>
      <c r="BM1380" s="80"/>
      <c r="BN1380" s="80"/>
      <c r="BO1380" s="80"/>
      <c r="BP1380" s="80"/>
      <c r="BQ1380" s="80"/>
      <c r="BR1380" s="80"/>
      <c r="BS1380" s="80"/>
      <c r="BT1380" s="80"/>
      <c r="BU1380" s="80"/>
      <c r="BV1380" s="80"/>
      <c r="BW1380" s="80"/>
      <c r="BX1380" s="80"/>
      <c r="BY1380" s="80"/>
      <c r="BZ1380" s="80"/>
      <c r="CE1380" s="5"/>
    </row>
    <row r="1381" spans="2:83" s="6" customFormat="1" x14ac:dyDescent="0.25">
      <c r="B1381" s="77"/>
      <c r="C1381" s="78"/>
      <c r="D1381" s="80"/>
      <c r="E1381" s="80"/>
      <c r="F1381" s="80"/>
      <c r="G1381" s="80"/>
      <c r="H1381" s="80"/>
      <c r="I1381" s="80"/>
      <c r="J1381" s="80"/>
      <c r="K1381" s="5"/>
      <c r="L1381" s="5"/>
      <c r="M1381" s="80"/>
      <c r="N1381" s="5"/>
      <c r="O1381" s="80"/>
      <c r="P1381" s="5"/>
      <c r="Q1381" s="80"/>
      <c r="R1381" s="5"/>
      <c r="S1381" s="80"/>
      <c r="T1381" s="5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5"/>
      <c r="AE1381" s="80"/>
      <c r="AF1381" s="5"/>
      <c r="AG1381" s="80"/>
      <c r="AH1381" s="5"/>
      <c r="AI1381" s="80"/>
      <c r="AJ1381" s="5"/>
      <c r="AK1381" s="80"/>
      <c r="AL1381" s="5"/>
      <c r="AM1381" s="80"/>
      <c r="AN1381" s="5"/>
      <c r="AO1381" s="80"/>
      <c r="AP1381" s="80"/>
      <c r="AQ1381" s="5"/>
      <c r="AR1381" s="80"/>
      <c r="AS1381" s="5"/>
      <c r="AT1381" s="80"/>
      <c r="AU1381" s="5"/>
      <c r="AV1381" s="80"/>
      <c r="AW1381" s="5"/>
      <c r="AX1381" s="80"/>
      <c r="AY1381" s="5"/>
      <c r="AZ1381" s="80"/>
      <c r="BA1381" s="5"/>
      <c r="BB1381" s="80"/>
      <c r="BC1381" s="80"/>
      <c r="BD1381" s="80"/>
      <c r="BE1381" s="80"/>
      <c r="BF1381" s="80"/>
      <c r="BG1381" s="80"/>
      <c r="BH1381" s="80"/>
      <c r="BI1381" s="80"/>
      <c r="BJ1381" s="80"/>
      <c r="BK1381" s="80"/>
      <c r="BL1381" s="80"/>
      <c r="BM1381" s="80"/>
      <c r="BN1381" s="80"/>
      <c r="BO1381" s="80"/>
      <c r="BP1381" s="80"/>
      <c r="BQ1381" s="80"/>
      <c r="BR1381" s="80"/>
      <c r="BS1381" s="80"/>
      <c r="BT1381" s="80"/>
      <c r="BU1381" s="80"/>
      <c r="BV1381" s="80"/>
      <c r="BW1381" s="80"/>
      <c r="BX1381" s="80"/>
      <c r="BY1381" s="80"/>
      <c r="BZ1381" s="80"/>
      <c r="CE1381" s="5"/>
    </row>
    <row r="1382" spans="2:83" s="6" customFormat="1" x14ac:dyDescent="0.25">
      <c r="B1382" s="77"/>
      <c r="C1382" s="78"/>
      <c r="D1382" s="80"/>
      <c r="E1382" s="80"/>
      <c r="F1382" s="80"/>
      <c r="G1382" s="80"/>
      <c r="H1382" s="80"/>
      <c r="I1382" s="80"/>
      <c r="J1382" s="80"/>
      <c r="K1382" s="5"/>
      <c r="L1382" s="5"/>
      <c r="M1382" s="80"/>
      <c r="N1382" s="5"/>
      <c r="O1382" s="80"/>
      <c r="P1382" s="5"/>
      <c r="Q1382" s="80"/>
      <c r="R1382" s="5"/>
      <c r="S1382" s="80"/>
      <c r="T1382" s="5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5"/>
      <c r="AE1382" s="80"/>
      <c r="AF1382" s="5"/>
      <c r="AG1382" s="80"/>
      <c r="AH1382" s="5"/>
      <c r="AI1382" s="80"/>
      <c r="AJ1382" s="5"/>
      <c r="AK1382" s="80"/>
      <c r="AL1382" s="5"/>
      <c r="AM1382" s="80"/>
      <c r="AN1382" s="5"/>
      <c r="AO1382" s="80"/>
      <c r="AP1382" s="80"/>
      <c r="AQ1382" s="5"/>
      <c r="AR1382" s="80"/>
      <c r="AS1382" s="5"/>
      <c r="AT1382" s="80"/>
      <c r="AU1382" s="5"/>
      <c r="AV1382" s="80"/>
      <c r="AW1382" s="5"/>
      <c r="AX1382" s="80"/>
      <c r="AY1382" s="5"/>
      <c r="AZ1382" s="80"/>
      <c r="BA1382" s="5"/>
      <c r="BB1382" s="80"/>
      <c r="BC1382" s="80"/>
      <c r="BD1382" s="80"/>
      <c r="BE1382" s="80"/>
      <c r="BF1382" s="80"/>
      <c r="BG1382" s="80"/>
      <c r="BH1382" s="80"/>
      <c r="BI1382" s="80"/>
      <c r="BJ1382" s="80"/>
      <c r="BK1382" s="80"/>
      <c r="BL1382" s="80"/>
      <c r="BM1382" s="80"/>
      <c r="BN1382" s="80"/>
      <c r="BO1382" s="80"/>
      <c r="BP1382" s="80"/>
      <c r="BQ1382" s="80"/>
      <c r="BR1382" s="80"/>
      <c r="BS1382" s="80"/>
      <c r="BT1382" s="80"/>
      <c r="BU1382" s="80"/>
      <c r="BV1382" s="80"/>
      <c r="BW1382" s="80"/>
      <c r="BX1382" s="80"/>
      <c r="BY1382" s="80"/>
      <c r="BZ1382" s="80"/>
      <c r="CE1382" s="5"/>
    </row>
    <row r="1383" spans="2:83" s="6" customFormat="1" x14ac:dyDescent="0.25">
      <c r="B1383" s="77"/>
      <c r="C1383" s="78"/>
      <c r="D1383" s="80"/>
      <c r="E1383" s="80"/>
      <c r="F1383" s="80"/>
      <c r="G1383" s="80"/>
      <c r="H1383" s="80"/>
      <c r="I1383" s="80"/>
      <c r="J1383" s="80"/>
      <c r="K1383" s="5"/>
      <c r="L1383" s="5"/>
      <c r="M1383" s="80"/>
      <c r="N1383" s="5"/>
      <c r="O1383" s="80"/>
      <c r="P1383" s="5"/>
      <c r="Q1383" s="80"/>
      <c r="R1383" s="5"/>
      <c r="S1383" s="80"/>
      <c r="T1383" s="5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5"/>
      <c r="AE1383" s="80"/>
      <c r="AF1383" s="5"/>
      <c r="AG1383" s="80"/>
      <c r="AH1383" s="5"/>
      <c r="AI1383" s="80"/>
      <c r="AJ1383" s="5"/>
      <c r="AK1383" s="80"/>
      <c r="AL1383" s="5"/>
      <c r="AM1383" s="80"/>
      <c r="AN1383" s="5"/>
      <c r="AO1383" s="80"/>
      <c r="AP1383" s="80"/>
      <c r="AQ1383" s="5"/>
      <c r="AR1383" s="80"/>
      <c r="AS1383" s="5"/>
      <c r="AT1383" s="80"/>
      <c r="AU1383" s="5"/>
      <c r="AV1383" s="80"/>
      <c r="AW1383" s="5"/>
      <c r="AX1383" s="80"/>
      <c r="AY1383" s="5"/>
      <c r="AZ1383" s="80"/>
      <c r="BA1383" s="5"/>
      <c r="BB1383" s="80"/>
      <c r="BC1383" s="80"/>
      <c r="BD1383" s="80"/>
      <c r="BE1383" s="80"/>
      <c r="BF1383" s="80"/>
      <c r="BG1383" s="80"/>
      <c r="BH1383" s="80"/>
      <c r="BI1383" s="80"/>
      <c r="BJ1383" s="80"/>
      <c r="BK1383" s="80"/>
      <c r="BL1383" s="80"/>
      <c r="BM1383" s="80"/>
      <c r="BN1383" s="80"/>
      <c r="BO1383" s="80"/>
      <c r="BP1383" s="80"/>
      <c r="BQ1383" s="80"/>
      <c r="BR1383" s="80"/>
      <c r="BS1383" s="80"/>
      <c r="BT1383" s="80"/>
      <c r="BU1383" s="80"/>
      <c r="BV1383" s="80"/>
      <c r="BW1383" s="80"/>
      <c r="BX1383" s="80"/>
      <c r="BY1383" s="80"/>
      <c r="BZ1383" s="80"/>
      <c r="CE1383" s="5"/>
    </row>
    <row r="1384" spans="2:83" s="6" customFormat="1" x14ac:dyDescent="0.25">
      <c r="B1384" s="77"/>
      <c r="C1384" s="78"/>
      <c r="D1384" s="80"/>
      <c r="E1384" s="80"/>
      <c r="F1384" s="80"/>
      <c r="G1384" s="80"/>
      <c r="H1384" s="80"/>
      <c r="I1384" s="80"/>
      <c r="J1384" s="80"/>
      <c r="K1384" s="5"/>
      <c r="L1384" s="5"/>
      <c r="M1384" s="80"/>
      <c r="N1384" s="5"/>
      <c r="O1384" s="80"/>
      <c r="P1384" s="5"/>
      <c r="Q1384" s="80"/>
      <c r="R1384" s="5"/>
      <c r="S1384" s="80"/>
      <c r="T1384" s="5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5"/>
      <c r="AE1384" s="80"/>
      <c r="AF1384" s="5"/>
      <c r="AG1384" s="80"/>
      <c r="AH1384" s="5"/>
      <c r="AI1384" s="80"/>
      <c r="AJ1384" s="5"/>
      <c r="AK1384" s="80"/>
      <c r="AL1384" s="5"/>
      <c r="AM1384" s="80"/>
      <c r="AN1384" s="5"/>
      <c r="AO1384" s="80"/>
      <c r="AP1384" s="80"/>
      <c r="AQ1384" s="5"/>
      <c r="AR1384" s="80"/>
      <c r="AS1384" s="5"/>
      <c r="AT1384" s="80"/>
      <c r="AU1384" s="5"/>
      <c r="AV1384" s="80"/>
      <c r="AW1384" s="5"/>
      <c r="AX1384" s="80"/>
      <c r="AY1384" s="5"/>
      <c r="AZ1384" s="80"/>
      <c r="BA1384" s="5"/>
      <c r="BB1384" s="80"/>
      <c r="BC1384" s="80"/>
      <c r="BD1384" s="80"/>
      <c r="BE1384" s="80"/>
      <c r="BF1384" s="80"/>
      <c r="BG1384" s="80"/>
      <c r="BH1384" s="80"/>
      <c r="BI1384" s="80"/>
      <c r="BJ1384" s="80"/>
      <c r="BK1384" s="80"/>
      <c r="BL1384" s="80"/>
      <c r="BM1384" s="80"/>
      <c r="BN1384" s="80"/>
      <c r="BO1384" s="80"/>
      <c r="BP1384" s="80"/>
      <c r="BQ1384" s="80"/>
      <c r="BR1384" s="80"/>
      <c r="BS1384" s="80"/>
      <c r="BT1384" s="80"/>
      <c r="BU1384" s="80"/>
      <c r="BV1384" s="80"/>
      <c r="BW1384" s="80"/>
      <c r="BX1384" s="80"/>
      <c r="BY1384" s="80"/>
      <c r="BZ1384" s="80"/>
      <c r="CE1384" s="5"/>
    </row>
    <row r="1385" spans="2:83" s="6" customFormat="1" x14ac:dyDescent="0.25">
      <c r="B1385" s="77"/>
      <c r="C1385" s="78"/>
      <c r="D1385" s="80"/>
      <c r="E1385" s="80"/>
      <c r="F1385" s="80"/>
      <c r="G1385" s="80"/>
      <c r="H1385" s="80"/>
      <c r="I1385" s="80"/>
      <c r="J1385" s="80"/>
      <c r="K1385" s="5"/>
      <c r="L1385" s="5"/>
      <c r="M1385" s="80"/>
      <c r="N1385" s="5"/>
      <c r="O1385" s="80"/>
      <c r="P1385" s="5"/>
      <c r="Q1385" s="80"/>
      <c r="R1385" s="5"/>
      <c r="S1385" s="80"/>
      <c r="T1385" s="5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5"/>
      <c r="AE1385" s="80"/>
      <c r="AF1385" s="5"/>
      <c r="AG1385" s="80"/>
      <c r="AH1385" s="5"/>
      <c r="AI1385" s="80"/>
      <c r="AJ1385" s="5"/>
      <c r="AK1385" s="80"/>
      <c r="AL1385" s="5"/>
      <c r="AM1385" s="80"/>
      <c r="AN1385" s="5"/>
      <c r="AO1385" s="80"/>
      <c r="AP1385" s="80"/>
      <c r="AQ1385" s="5"/>
      <c r="AR1385" s="80"/>
      <c r="AS1385" s="5"/>
      <c r="AT1385" s="80"/>
      <c r="AU1385" s="5"/>
      <c r="AV1385" s="80"/>
      <c r="AW1385" s="5"/>
      <c r="AX1385" s="80"/>
      <c r="AY1385" s="5"/>
      <c r="AZ1385" s="80"/>
      <c r="BA1385" s="5"/>
      <c r="BB1385" s="80"/>
      <c r="BC1385" s="80"/>
      <c r="BD1385" s="80"/>
      <c r="BE1385" s="80"/>
      <c r="BF1385" s="80"/>
      <c r="BG1385" s="80"/>
      <c r="BH1385" s="80"/>
      <c r="BI1385" s="80"/>
      <c r="BJ1385" s="80"/>
      <c r="BK1385" s="80"/>
      <c r="BL1385" s="80"/>
      <c r="BM1385" s="80"/>
      <c r="BN1385" s="80"/>
      <c r="BO1385" s="80"/>
      <c r="BP1385" s="80"/>
      <c r="BQ1385" s="80"/>
      <c r="BR1385" s="80"/>
      <c r="BS1385" s="80"/>
      <c r="BT1385" s="80"/>
      <c r="BU1385" s="80"/>
      <c r="BV1385" s="80"/>
      <c r="BW1385" s="80"/>
      <c r="BX1385" s="80"/>
      <c r="BY1385" s="80"/>
      <c r="BZ1385" s="80"/>
      <c r="CE1385" s="5"/>
    </row>
    <row r="1386" spans="2:83" s="6" customFormat="1" x14ac:dyDescent="0.25">
      <c r="B1386" s="77"/>
      <c r="C1386" s="78"/>
      <c r="D1386" s="80"/>
      <c r="E1386" s="80"/>
      <c r="F1386" s="80"/>
      <c r="G1386" s="80"/>
      <c r="H1386" s="80"/>
      <c r="I1386" s="80"/>
      <c r="J1386" s="80"/>
      <c r="K1386" s="5"/>
      <c r="L1386" s="5"/>
      <c r="M1386" s="80"/>
      <c r="N1386" s="5"/>
      <c r="O1386" s="80"/>
      <c r="P1386" s="5"/>
      <c r="Q1386" s="80"/>
      <c r="R1386" s="5"/>
      <c r="S1386" s="80"/>
      <c r="T1386" s="5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5"/>
      <c r="AE1386" s="80"/>
      <c r="AF1386" s="5"/>
      <c r="AG1386" s="80"/>
      <c r="AH1386" s="5"/>
      <c r="AI1386" s="80"/>
      <c r="AJ1386" s="5"/>
      <c r="AK1386" s="80"/>
      <c r="AL1386" s="5"/>
      <c r="AM1386" s="80"/>
      <c r="AN1386" s="5"/>
      <c r="AO1386" s="80"/>
      <c r="AP1386" s="80"/>
      <c r="AQ1386" s="5"/>
      <c r="AR1386" s="80"/>
      <c r="AS1386" s="5"/>
      <c r="AT1386" s="80"/>
      <c r="AU1386" s="5"/>
      <c r="AV1386" s="80"/>
      <c r="AW1386" s="5"/>
      <c r="AX1386" s="80"/>
      <c r="AY1386" s="5"/>
      <c r="AZ1386" s="80"/>
      <c r="BA1386" s="5"/>
      <c r="BB1386" s="80"/>
      <c r="BC1386" s="80"/>
      <c r="BD1386" s="80"/>
      <c r="BE1386" s="80"/>
      <c r="BF1386" s="80"/>
      <c r="BG1386" s="80"/>
      <c r="BH1386" s="80"/>
      <c r="BI1386" s="80"/>
      <c r="BJ1386" s="80"/>
      <c r="BK1386" s="80"/>
      <c r="BL1386" s="80"/>
      <c r="BM1386" s="80"/>
      <c r="BN1386" s="80"/>
      <c r="BO1386" s="80"/>
      <c r="BP1386" s="80"/>
      <c r="BQ1386" s="80"/>
      <c r="BR1386" s="80"/>
      <c r="BS1386" s="80"/>
      <c r="BT1386" s="80"/>
      <c r="BU1386" s="80"/>
      <c r="BV1386" s="80"/>
      <c r="BW1386" s="80"/>
      <c r="BX1386" s="80"/>
      <c r="BY1386" s="80"/>
      <c r="BZ1386" s="80"/>
      <c r="CE1386" s="5"/>
    </row>
    <row r="1387" spans="2:83" s="6" customFormat="1" x14ac:dyDescent="0.25">
      <c r="B1387" s="77"/>
      <c r="C1387" s="78"/>
      <c r="D1387" s="80"/>
      <c r="E1387" s="80"/>
      <c r="F1387" s="80"/>
      <c r="G1387" s="80"/>
      <c r="H1387" s="80"/>
      <c r="I1387" s="80"/>
      <c r="J1387" s="80"/>
      <c r="K1387" s="5"/>
      <c r="L1387" s="5"/>
      <c r="M1387" s="80"/>
      <c r="N1387" s="5"/>
      <c r="O1387" s="80"/>
      <c r="P1387" s="5"/>
      <c r="Q1387" s="80"/>
      <c r="R1387" s="5"/>
      <c r="S1387" s="80"/>
      <c r="T1387" s="5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5"/>
      <c r="AE1387" s="80"/>
      <c r="AF1387" s="5"/>
      <c r="AG1387" s="80"/>
      <c r="AH1387" s="5"/>
      <c r="AI1387" s="80"/>
      <c r="AJ1387" s="5"/>
      <c r="AK1387" s="80"/>
      <c r="AL1387" s="5"/>
      <c r="AM1387" s="80"/>
      <c r="AN1387" s="5"/>
      <c r="AO1387" s="80"/>
      <c r="AP1387" s="80"/>
      <c r="AQ1387" s="5"/>
      <c r="AR1387" s="80"/>
      <c r="AS1387" s="5"/>
      <c r="AT1387" s="80"/>
      <c r="AU1387" s="5"/>
      <c r="AV1387" s="80"/>
      <c r="AW1387" s="5"/>
      <c r="AX1387" s="80"/>
      <c r="AY1387" s="5"/>
      <c r="AZ1387" s="80"/>
      <c r="BA1387" s="5"/>
      <c r="BB1387" s="80"/>
      <c r="BC1387" s="80"/>
      <c r="BD1387" s="80"/>
      <c r="BE1387" s="80"/>
      <c r="BF1387" s="80"/>
      <c r="BG1387" s="80"/>
      <c r="BH1387" s="80"/>
      <c r="BI1387" s="80"/>
      <c r="BJ1387" s="80"/>
      <c r="BK1387" s="80"/>
      <c r="BL1387" s="80"/>
      <c r="BM1387" s="80"/>
      <c r="BN1387" s="80"/>
      <c r="BO1387" s="80"/>
      <c r="BP1387" s="80"/>
      <c r="BQ1387" s="80"/>
      <c r="BR1387" s="80"/>
      <c r="BS1387" s="80"/>
      <c r="BT1387" s="80"/>
      <c r="BU1387" s="80"/>
      <c r="BV1387" s="80"/>
      <c r="BW1387" s="80"/>
      <c r="BX1387" s="80"/>
      <c r="BY1387" s="80"/>
      <c r="BZ1387" s="80"/>
      <c r="CE1387" s="5"/>
    </row>
    <row r="1388" spans="2:83" s="6" customFormat="1" x14ac:dyDescent="0.25">
      <c r="B1388" s="77"/>
      <c r="C1388" s="78"/>
      <c r="D1388" s="80"/>
      <c r="E1388" s="80"/>
      <c r="F1388" s="80"/>
      <c r="G1388" s="80"/>
      <c r="H1388" s="80"/>
      <c r="I1388" s="80"/>
      <c r="J1388" s="80"/>
      <c r="K1388" s="5"/>
      <c r="L1388" s="5"/>
      <c r="M1388" s="80"/>
      <c r="N1388" s="5"/>
      <c r="O1388" s="80"/>
      <c r="P1388" s="5"/>
      <c r="Q1388" s="80"/>
      <c r="R1388" s="5"/>
      <c r="S1388" s="80"/>
      <c r="T1388" s="5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5"/>
      <c r="AE1388" s="80"/>
      <c r="AF1388" s="5"/>
      <c r="AG1388" s="80"/>
      <c r="AH1388" s="5"/>
      <c r="AI1388" s="80"/>
      <c r="AJ1388" s="5"/>
      <c r="AK1388" s="80"/>
      <c r="AL1388" s="5"/>
      <c r="AM1388" s="80"/>
      <c r="AN1388" s="5"/>
      <c r="AO1388" s="80"/>
      <c r="AP1388" s="80"/>
      <c r="AQ1388" s="5"/>
      <c r="AR1388" s="80"/>
      <c r="AS1388" s="5"/>
      <c r="AT1388" s="80"/>
      <c r="AU1388" s="5"/>
      <c r="AV1388" s="80"/>
      <c r="AW1388" s="5"/>
      <c r="AX1388" s="80"/>
      <c r="AY1388" s="5"/>
      <c r="AZ1388" s="80"/>
      <c r="BA1388" s="5"/>
      <c r="BB1388" s="80"/>
      <c r="BC1388" s="80"/>
      <c r="BD1388" s="80"/>
      <c r="BE1388" s="80"/>
      <c r="BF1388" s="80"/>
      <c r="BG1388" s="80"/>
      <c r="BH1388" s="80"/>
      <c r="BI1388" s="80"/>
      <c r="BJ1388" s="80"/>
      <c r="BK1388" s="80"/>
      <c r="BL1388" s="80"/>
      <c r="BM1388" s="80"/>
      <c r="BN1388" s="80"/>
      <c r="BO1388" s="80"/>
      <c r="BP1388" s="80"/>
      <c r="BQ1388" s="80"/>
      <c r="BR1388" s="80"/>
      <c r="BS1388" s="80"/>
      <c r="BT1388" s="80"/>
      <c r="BU1388" s="80"/>
      <c r="BV1388" s="80"/>
      <c r="BW1388" s="80"/>
      <c r="BX1388" s="80"/>
      <c r="BY1388" s="80"/>
      <c r="BZ1388" s="80"/>
      <c r="CE1388" s="5"/>
    </row>
    <row r="1389" spans="2:83" s="6" customFormat="1" x14ac:dyDescent="0.25">
      <c r="B1389" s="77"/>
      <c r="C1389" s="78"/>
      <c r="D1389" s="80"/>
      <c r="E1389" s="80"/>
      <c r="F1389" s="80"/>
      <c r="G1389" s="80"/>
      <c r="H1389" s="80"/>
      <c r="I1389" s="80"/>
      <c r="J1389" s="80"/>
      <c r="K1389" s="5"/>
      <c r="L1389" s="5"/>
      <c r="M1389" s="80"/>
      <c r="N1389" s="5"/>
      <c r="O1389" s="80"/>
      <c r="P1389" s="5"/>
      <c r="Q1389" s="80"/>
      <c r="R1389" s="5"/>
      <c r="S1389" s="80"/>
      <c r="T1389" s="5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5"/>
      <c r="AE1389" s="80"/>
      <c r="AF1389" s="5"/>
      <c r="AG1389" s="80"/>
      <c r="AH1389" s="5"/>
      <c r="AI1389" s="80"/>
      <c r="AJ1389" s="5"/>
      <c r="AK1389" s="80"/>
      <c r="AL1389" s="5"/>
      <c r="AM1389" s="80"/>
      <c r="AN1389" s="5"/>
      <c r="AO1389" s="80"/>
      <c r="AP1389" s="80"/>
      <c r="AQ1389" s="5"/>
      <c r="AR1389" s="80"/>
      <c r="AS1389" s="5"/>
      <c r="AT1389" s="80"/>
      <c r="AU1389" s="5"/>
      <c r="AV1389" s="80"/>
      <c r="AW1389" s="5"/>
      <c r="AX1389" s="80"/>
      <c r="AY1389" s="5"/>
      <c r="AZ1389" s="80"/>
      <c r="BA1389" s="5"/>
      <c r="BB1389" s="80"/>
      <c r="BC1389" s="80"/>
      <c r="BD1389" s="80"/>
      <c r="BE1389" s="80"/>
      <c r="BF1389" s="80"/>
      <c r="BG1389" s="80"/>
      <c r="BH1389" s="80"/>
      <c r="BI1389" s="80"/>
      <c r="BJ1389" s="80"/>
      <c r="BK1389" s="80"/>
      <c r="BL1389" s="80"/>
      <c r="BM1389" s="80"/>
      <c r="BN1389" s="80"/>
      <c r="BO1389" s="80"/>
      <c r="BP1389" s="80"/>
      <c r="BQ1389" s="80"/>
      <c r="BR1389" s="80"/>
      <c r="BS1389" s="80"/>
      <c r="BT1389" s="80"/>
      <c r="BU1389" s="80"/>
      <c r="BV1389" s="80"/>
      <c r="BW1389" s="80"/>
      <c r="BX1389" s="80"/>
      <c r="BY1389" s="80"/>
      <c r="BZ1389" s="80"/>
      <c r="CE1389" s="5"/>
    </row>
    <row r="1390" spans="2:83" s="6" customFormat="1" x14ac:dyDescent="0.25">
      <c r="B1390" s="77"/>
      <c r="C1390" s="78"/>
      <c r="D1390" s="80"/>
      <c r="E1390" s="80"/>
      <c r="F1390" s="80"/>
      <c r="G1390" s="80"/>
      <c r="H1390" s="80"/>
      <c r="I1390" s="80"/>
      <c r="J1390" s="80"/>
      <c r="K1390" s="5"/>
      <c r="L1390" s="5"/>
      <c r="M1390" s="80"/>
      <c r="N1390" s="5"/>
      <c r="O1390" s="80"/>
      <c r="P1390" s="5"/>
      <c r="Q1390" s="80"/>
      <c r="R1390" s="5"/>
      <c r="S1390" s="80"/>
      <c r="T1390" s="5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5"/>
      <c r="AE1390" s="80"/>
      <c r="AF1390" s="5"/>
      <c r="AG1390" s="80"/>
      <c r="AH1390" s="5"/>
      <c r="AI1390" s="80"/>
      <c r="AJ1390" s="5"/>
      <c r="AK1390" s="80"/>
      <c r="AL1390" s="5"/>
      <c r="AM1390" s="80"/>
      <c r="AN1390" s="5"/>
      <c r="AO1390" s="80"/>
      <c r="AP1390" s="80"/>
      <c r="AQ1390" s="5"/>
      <c r="AR1390" s="80"/>
      <c r="AS1390" s="5"/>
      <c r="AT1390" s="80"/>
      <c r="AU1390" s="5"/>
      <c r="AV1390" s="80"/>
      <c r="AW1390" s="5"/>
      <c r="AX1390" s="80"/>
      <c r="AY1390" s="5"/>
      <c r="AZ1390" s="80"/>
      <c r="BA1390" s="5"/>
      <c r="BB1390" s="80"/>
      <c r="BC1390" s="80"/>
      <c r="BD1390" s="80"/>
      <c r="BE1390" s="80"/>
      <c r="BF1390" s="80"/>
      <c r="BG1390" s="80"/>
      <c r="BH1390" s="80"/>
      <c r="BI1390" s="80"/>
      <c r="BJ1390" s="80"/>
      <c r="BK1390" s="80"/>
      <c r="BL1390" s="80"/>
      <c r="BM1390" s="80"/>
      <c r="BN1390" s="80"/>
      <c r="BO1390" s="80"/>
      <c r="BP1390" s="80"/>
      <c r="BQ1390" s="80"/>
      <c r="BR1390" s="80"/>
      <c r="BS1390" s="80"/>
      <c r="BT1390" s="80"/>
      <c r="BU1390" s="80"/>
      <c r="BV1390" s="80"/>
      <c r="BW1390" s="80"/>
      <c r="BX1390" s="80"/>
      <c r="BY1390" s="80"/>
      <c r="BZ1390" s="80"/>
      <c r="CE1390" s="5"/>
    </row>
    <row r="1391" spans="2:83" s="6" customFormat="1" x14ac:dyDescent="0.25">
      <c r="B1391" s="77"/>
      <c r="C1391" s="78"/>
      <c r="D1391" s="80"/>
      <c r="E1391" s="80"/>
      <c r="F1391" s="80"/>
      <c r="G1391" s="80"/>
      <c r="H1391" s="80"/>
      <c r="I1391" s="80"/>
      <c r="J1391" s="80"/>
      <c r="K1391" s="5"/>
      <c r="L1391" s="5"/>
      <c r="M1391" s="80"/>
      <c r="N1391" s="5"/>
      <c r="O1391" s="80"/>
      <c r="P1391" s="5"/>
      <c r="Q1391" s="80"/>
      <c r="R1391" s="5"/>
      <c r="S1391" s="80"/>
      <c r="T1391" s="5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5"/>
      <c r="AE1391" s="80"/>
      <c r="AF1391" s="5"/>
      <c r="AG1391" s="80"/>
      <c r="AH1391" s="5"/>
      <c r="AI1391" s="80"/>
      <c r="AJ1391" s="5"/>
      <c r="AK1391" s="80"/>
      <c r="AL1391" s="5"/>
      <c r="AM1391" s="80"/>
      <c r="AN1391" s="5"/>
      <c r="AO1391" s="80"/>
      <c r="AP1391" s="80"/>
      <c r="AQ1391" s="5"/>
      <c r="AR1391" s="80"/>
      <c r="AS1391" s="5"/>
      <c r="AT1391" s="80"/>
      <c r="AU1391" s="5"/>
      <c r="AV1391" s="80"/>
      <c r="AW1391" s="5"/>
      <c r="AX1391" s="80"/>
      <c r="AY1391" s="5"/>
      <c r="AZ1391" s="80"/>
      <c r="BA1391" s="5"/>
      <c r="BB1391" s="80"/>
      <c r="BC1391" s="80"/>
      <c r="BD1391" s="80"/>
      <c r="BE1391" s="80"/>
      <c r="BF1391" s="80"/>
      <c r="BG1391" s="80"/>
      <c r="BH1391" s="80"/>
      <c r="BI1391" s="80"/>
      <c r="BJ1391" s="80"/>
      <c r="BK1391" s="80"/>
      <c r="BL1391" s="80"/>
      <c r="BM1391" s="80"/>
      <c r="BN1391" s="80"/>
      <c r="BO1391" s="80"/>
      <c r="BP1391" s="80"/>
      <c r="BQ1391" s="80"/>
      <c r="BR1391" s="80"/>
      <c r="BS1391" s="80"/>
      <c r="BT1391" s="80"/>
      <c r="BU1391" s="80"/>
      <c r="BV1391" s="80"/>
      <c r="BW1391" s="80"/>
      <c r="BX1391" s="80"/>
      <c r="BY1391" s="80"/>
      <c r="BZ1391" s="80"/>
      <c r="CE1391" s="5"/>
    </row>
    <row r="1392" spans="2:83" s="6" customFormat="1" x14ac:dyDescent="0.25">
      <c r="B1392" s="77"/>
      <c r="C1392" s="78"/>
      <c r="D1392" s="80"/>
      <c r="E1392" s="80"/>
      <c r="F1392" s="80"/>
      <c r="G1392" s="80"/>
      <c r="H1392" s="80"/>
      <c r="I1392" s="80"/>
      <c r="J1392" s="80"/>
      <c r="K1392" s="5"/>
      <c r="L1392" s="5"/>
      <c r="M1392" s="80"/>
      <c r="N1392" s="5"/>
      <c r="O1392" s="80"/>
      <c r="P1392" s="5"/>
      <c r="Q1392" s="80"/>
      <c r="R1392" s="5"/>
      <c r="S1392" s="80"/>
      <c r="T1392" s="5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5"/>
      <c r="AE1392" s="80"/>
      <c r="AF1392" s="5"/>
      <c r="AG1392" s="80"/>
      <c r="AH1392" s="5"/>
      <c r="AI1392" s="80"/>
      <c r="AJ1392" s="5"/>
      <c r="AK1392" s="80"/>
      <c r="AL1392" s="5"/>
      <c r="AM1392" s="80"/>
      <c r="AN1392" s="5"/>
      <c r="AO1392" s="80"/>
      <c r="AP1392" s="80"/>
      <c r="AQ1392" s="5"/>
      <c r="AR1392" s="80"/>
      <c r="AS1392" s="5"/>
      <c r="AT1392" s="80"/>
      <c r="AU1392" s="5"/>
      <c r="AV1392" s="80"/>
      <c r="AW1392" s="5"/>
      <c r="AX1392" s="80"/>
      <c r="AY1392" s="5"/>
      <c r="AZ1392" s="80"/>
      <c r="BA1392" s="5"/>
      <c r="BB1392" s="80"/>
      <c r="BC1392" s="80"/>
      <c r="BD1392" s="80"/>
      <c r="BE1392" s="80"/>
      <c r="BF1392" s="80"/>
      <c r="BG1392" s="80"/>
      <c r="BH1392" s="80"/>
      <c r="BI1392" s="80"/>
      <c r="BJ1392" s="80"/>
      <c r="BK1392" s="80"/>
      <c r="BL1392" s="80"/>
      <c r="BM1392" s="80"/>
      <c r="BN1392" s="80"/>
      <c r="BO1392" s="80"/>
      <c r="BP1392" s="80"/>
      <c r="BQ1392" s="80"/>
      <c r="BR1392" s="80"/>
      <c r="BS1392" s="80"/>
      <c r="BT1392" s="80"/>
      <c r="BU1392" s="80"/>
      <c r="BV1392" s="80"/>
      <c r="BW1392" s="80"/>
      <c r="BX1392" s="80"/>
      <c r="BY1392" s="80"/>
      <c r="BZ1392" s="80"/>
      <c r="CE1392" s="5"/>
    </row>
    <row r="1393" spans="2:83" s="6" customFormat="1" x14ac:dyDescent="0.25">
      <c r="B1393" s="77"/>
      <c r="C1393" s="78"/>
      <c r="D1393" s="80"/>
      <c r="E1393" s="80"/>
      <c r="F1393" s="80"/>
      <c r="G1393" s="80"/>
      <c r="H1393" s="80"/>
      <c r="I1393" s="80"/>
      <c r="J1393" s="80"/>
      <c r="K1393" s="5"/>
      <c r="L1393" s="5"/>
      <c r="M1393" s="80"/>
      <c r="N1393" s="5"/>
      <c r="O1393" s="80"/>
      <c r="P1393" s="5"/>
      <c r="Q1393" s="80"/>
      <c r="R1393" s="5"/>
      <c r="S1393" s="80"/>
      <c r="T1393" s="5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5"/>
      <c r="AE1393" s="80"/>
      <c r="AF1393" s="5"/>
      <c r="AG1393" s="80"/>
      <c r="AH1393" s="5"/>
      <c r="AI1393" s="80"/>
      <c r="AJ1393" s="5"/>
      <c r="AK1393" s="80"/>
      <c r="AL1393" s="5"/>
      <c r="AM1393" s="80"/>
      <c r="AN1393" s="5"/>
      <c r="AO1393" s="80"/>
      <c r="AP1393" s="80"/>
      <c r="AQ1393" s="5"/>
      <c r="AR1393" s="80"/>
      <c r="AS1393" s="5"/>
      <c r="AT1393" s="80"/>
      <c r="AU1393" s="5"/>
      <c r="AV1393" s="80"/>
      <c r="AW1393" s="5"/>
      <c r="AX1393" s="80"/>
      <c r="AY1393" s="5"/>
      <c r="AZ1393" s="80"/>
      <c r="BA1393" s="5"/>
      <c r="BB1393" s="80"/>
      <c r="BC1393" s="80"/>
      <c r="BD1393" s="80"/>
      <c r="BE1393" s="80"/>
      <c r="BF1393" s="80"/>
      <c r="BG1393" s="80"/>
      <c r="BH1393" s="80"/>
      <c r="BI1393" s="80"/>
      <c r="BJ1393" s="80"/>
      <c r="BK1393" s="80"/>
      <c r="BL1393" s="80"/>
      <c r="BM1393" s="80"/>
      <c r="BN1393" s="80"/>
      <c r="BO1393" s="80"/>
      <c r="BP1393" s="80"/>
      <c r="BQ1393" s="80"/>
      <c r="BR1393" s="80"/>
      <c r="BS1393" s="80"/>
      <c r="BT1393" s="80"/>
      <c r="BU1393" s="80"/>
      <c r="BV1393" s="80"/>
      <c r="BW1393" s="80"/>
      <c r="BX1393" s="80"/>
      <c r="BY1393" s="80"/>
      <c r="BZ1393" s="80"/>
      <c r="CE1393" s="5"/>
    </row>
    <row r="1394" spans="2:83" s="6" customFormat="1" x14ac:dyDescent="0.25">
      <c r="B1394" s="77"/>
      <c r="C1394" s="78"/>
      <c r="D1394" s="80"/>
      <c r="E1394" s="80"/>
      <c r="F1394" s="80"/>
      <c r="G1394" s="80"/>
      <c r="H1394" s="80"/>
      <c r="I1394" s="80"/>
      <c r="J1394" s="80"/>
      <c r="K1394" s="5"/>
      <c r="L1394" s="5"/>
      <c r="M1394" s="80"/>
      <c r="N1394" s="5"/>
      <c r="O1394" s="80"/>
      <c r="P1394" s="5"/>
      <c r="Q1394" s="80"/>
      <c r="R1394" s="5"/>
      <c r="S1394" s="80"/>
      <c r="T1394" s="5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5"/>
      <c r="AE1394" s="80"/>
      <c r="AF1394" s="5"/>
      <c r="AG1394" s="80"/>
      <c r="AH1394" s="5"/>
      <c r="AI1394" s="80"/>
      <c r="AJ1394" s="5"/>
      <c r="AK1394" s="80"/>
      <c r="AL1394" s="5"/>
      <c r="AM1394" s="80"/>
      <c r="AN1394" s="5"/>
      <c r="AO1394" s="80"/>
      <c r="AP1394" s="80"/>
      <c r="AQ1394" s="5"/>
      <c r="AR1394" s="80"/>
      <c r="AS1394" s="5"/>
      <c r="AT1394" s="80"/>
      <c r="AU1394" s="5"/>
      <c r="AV1394" s="80"/>
      <c r="AW1394" s="5"/>
      <c r="AX1394" s="80"/>
      <c r="AY1394" s="5"/>
      <c r="AZ1394" s="80"/>
      <c r="BA1394" s="5"/>
      <c r="BB1394" s="80"/>
      <c r="BC1394" s="80"/>
      <c r="BD1394" s="80"/>
      <c r="BE1394" s="80"/>
      <c r="BF1394" s="80"/>
      <c r="BG1394" s="80"/>
      <c r="BH1394" s="80"/>
      <c r="BI1394" s="80"/>
      <c r="BJ1394" s="80"/>
      <c r="BK1394" s="80"/>
      <c r="BL1394" s="80"/>
      <c r="BM1394" s="80"/>
      <c r="BN1394" s="80"/>
      <c r="BO1394" s="80"/>
      <c r="BP1394" s="80"/>
      <c r="BQ1394" s="80"/>
      <c r="BR1394" s="80"/>
      <c r="BS1394" s="80"/>
      <c r="BT1394" s="80"/>
      <c r="BU1394" s="80"/>
      <c r="BV1394" s="80"/>
      <c r="BW1394" s="80"/>
      <c r="BX1394" s="80"/>
      <c r="BY1394" s="80"/>
      <c r="BZ1394" s="80"/>
      <c r="CE1394" s="5"/>
    </row>
    <row r="1395" spans="2:83" s="6" customFormat="1" x14ac:dyDescent="0.25">
      <c r="B1395" s="77"/>
      <c r="C1395" s="78"/>
      <c r="D1395" s="80"/>
      <c r="E1395" s="80"/>
      <c r="F1395" s="80"/>
      <c r="G1395" s="80"/>
      <c r="H1395" s="80"/>
      <c r="I1395" s="80"/>
      <c r="J1395" s="80"/>
      <c r="K1395" s="5"/>
      <c r="L1395" s="5"/>
      <c r="M1395" s="80"/>
      <c r="N1395" s="5"/>
      <c r="O1395" s="80"/>
      <c r="P1395" s="5"/>
      <c r="Q1395" s="80"/>
      <c r="R1395" s="5"/>
      <c r="S1395" s="80"/>
      <c r="T1395" s="5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5"/>
      <c r="AE1395" s="80"/>
      <c r="AF1395" s="5"/>
      <c r="AG1395" s="80"/>
      <c r="AH1395" s="5"/>
      <c r="AI1395" s="80"/>
      <c r="AJ1395" s="5"/>
      <c r="AK1395" s="80"/>
      <c r="AL1395" s="5"/>
      <c r="AM1395" s="80"/>
      <c r="AN1395" s="5"/>
      <c r="AO1395" s="80"/>
      <c r="AP1395" s="80"/>
      <c r="AQ1395" s="5"/>
      <c r="AR1395" s="80"/>
      <c r="AS1395" s="5"/>
      <c r="AT1395" s="80"/>
      <c r="AU1395" s="5"/>
      <c r="AV1395" s="80"/>
      <c r="AW1395" s="5"/>
      <c r="AX1395" s="80"/>
      <c r="AY1395" s="5"/>
      <c r="AZ1395" s="80"/>
      <c r="BA1395" s="5"/>
      <c r="BB1395" s="80"/>
      <c r="BC1395" s="80"/>
      <c r="BD1395" s="80"/>
      <c r="BE1395" s="80"/>
      <c r="BF1395" s="80"/>
      <c r="BG1395" s="80"/>
      <c r="BH1395" s="80"/>
      <c r="BI1395" s="80"/>
      <c r="BJ1395" s="80"/>
      <c r="BK1395" s="80"/>
      <c r="BL1395" s="80"/>
      <c r="BM1395" s="80"/>
      <c r="BN1395" s="80"/>
      <c r="BO1395" s="80"/>
      <c r="BP1395" s="80"/>
      <c r="BQ1395" s="80"/>
      <c r="BR1395" s="80"/>
      <c r="BS1395" s="80"/>
      <c r="BT1395" s="80"/>
      <c r="BU1395" s="80"/>
      <c r="BV1395" s="80"/>
      <c r="BW1395" s="80"/>
      <c r="BX1395" s="80"/>
      <c r="BY1395" s="80"/>
      <c r="BZ1395" s="80"/>
      <c r="CE1395" s="5"/>
    </row>
    <row r="1396" spans="2:83" s="6" customFormat="1" x14ac:dyDescent="0.25">
      <c r="B1396" s="77"/>
      <c r="C1396" s="78"/>
      <c r="D1396" s="80"/>
      <c r="E1396" s="80"/>
      <c r="F1396" s="80"/>
      <c r="G1396" s="80"/>
      <c r="H1396" s="80"/>
      <c r="I1396" s="80"/>
      <c r="J1396" s="80"/>
      <c r="K1396" s="5"/>
      <c r="L1396" s="5"/>
      <c r="M1396" s="80"/>
      <c r="N1396" s="5"/>
      <c r="O1396" s="80"/>
      <c r="P1396" s="5"/>
      <c r="Q1396" s="80"/>
      <c r="R1396" s="5"/>
      <c r="S1396" s="80"/>
      <c r="T1396" s="5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5"/>
      <c r="AE1396" s="80"/>
      <c r="AF1396" s="5"/>
      <c r="AG1396" s="80"/>
      <c r="AH1396" s="5"/>
      <c r="AI1396" s="80"/>
      <c r="AJ1396" s="5"/>
      <c r="AK1396" s="80"/>
      <c r="AL1396" s="5"/>
      <c r="AM1396" s="80"/>
      <c r="AN1396" s="5"/>
      <c r="AO1396" s="80"/>
      <c r="AP1396" s="80"/>
      <c r="AQ1396" s="5"/>
      <c r="AR1396" s="80"/>
      <c r="AS1396" s="5"/>
      <c r="AT1396" s="80"/>
      <c r="AU1396" s="5"/>
      <c r="AV1396" s="80"/>
      <c r="AW1396" s="5"/>
      <c r="AX1396" s="80"/>
      <c r="AY1396" s="5"/>
      <c r="AZ1396" s="80"/>
      <c r="BA1396" s="5"/>
      <c r="BB1396" s="80"/>
      <c r="BC1396" s="80"/>
      <c r="BD1396" s="80"/>
      <c r="BE1396" s="80"/>
      <c r="BF1396" s="80"/>
      <c r="BG1396" s="80"/>
      <c r="BH1396" s="80"/>
      <c r="BI1396" s="80"/>
      <c r="BJ1396" s="80"/>
      <c r="BK1396" s="80"/>
      <c r="BL1396" s="80"/>
      <c r="BM1396" s="80"/>
      <c r="BN1396" s="80"/>
      <c r="BO1396" s="80"/>
      <c r="BP1396" s="80"/>
      <c r="BQ1396" s="80"/>
      <c r="BR1396" s="80"/>
      <c r="BS1396" s="80"/>
      <c r="BT1396" s="80"/>
      <c r="BU1396" s="80"/>
      <c r="BV1396" s="80"/>
      <c r="BW1396" s="80"/>
      <c r="BX1396" s="80"/>
      <c r="BY1396" s="80"/>
      <c r="BZ1396" s="80"/>
      <c r="CE1396" s="5"/>
    </row>
    <row r="1397" spans="2:83" s="6" customFormat="1" x14ac:dyDescent="0.25">
      <c r="B1397" s="77"/>
      <c r="C1397" s="78"/>
      <c r="D1397" s="80"/>
      <c r="E1397" s="80"/>
      <c r="F1397" s="80"/>
      <c r="G1397" s="80"/>
      <c r="H1397" s="80"/>
      <c r="I1397" s="80"/>
      <c r="J1397" s="80"/>
      <c r="K1397" s="5"/>
      <c r="L1397" s="5"/>
      <c r="M1397" s="80"/>
      <c r="N1397" s="5"/>
      <c r="O1397" s="80"/>
      <c r="P1397" s="5"/>
      <c r="Q1397" s="80"/>
      <c r="R1397" s="5"/>
      <c r="S1397" s="80"/>
      <c r="T1397" s="5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5"/>
      <c r="AE1397" s="80"/>
      <c r="AF1397" s="5"/>
      <c r="AG1397" s="80"/>
      <c r="AH1397" s="5"/>
      <c r="AI1397" s="80"/>
      <c r="AJ1397" s="5"/>
      <c r="AK1397" s="80"/>
      <c r="AL1397" s="5"/>
      <c r="AM1397" s="80"/>
      <c r="AN1397" s="5"/>
      <c r="AO1397" s="80"/>
      <c r="AP1397" s="80"/>
      <c r="AQ1397" s="5"/>
      <c r="AR1397" s="80"/>
      <c r="AS1397" s="5"/>
      <c r="AT1397" s="80"/>
      <c r="AU1397" s="5"/>
      <c r="AV1397" s="80"/>
      <c r="AW1397" s="5"/>
      <c r="AX1397" s="80"/>
      <c r="AY1397" s="5"/>
      <c r="AZ1397" s="80"/>
      <c r="BA1397" s="5"/>
      <c r="BB1397" s="80"/>
      <c r="BC1397" s="80"/>
      <c r="BD1397" s="80"/>
      <c r="BE1397" s="80"/>
      <c r="BF1397" s="80"/>
      <c r="BG1397" s="80"/>
      <c r="BH1397" s="80"/>
      <c r="BI1397" s="80"/>
      <c r="BJ1397" s="80"/>
      <c r="BK1397" s="80"/>
      <c r="BL1397" s="80"/>
      <c r="BM1397" s="80"/>
      <c r="BN1397" s="80"/>
      <c r="BO1397" s="80"/>
      <c r="BP1397" s="80"/>
      <c r="BQ1397" s="80"/>
      <c r="BR1397" s="80"/>
      <c r="BS1397" s="80"/>
      <c r="BT1397" s="80"/>
      <c r="BU1397" s="80"/>
      <c r="BV1397" s="80"/>
      <c r="BW1397" s="80"/>
      <c r="BX1397" s="80"/>
      <c r="BY1397" s="80"/>
      <c r="BZ1397" s="80"/>
      <c r="CE1397" s="5"/>
    </row>
    <row r="1398" spans="2:83" s="6" customFormat="1" x14ac:dyDescent="0.25">
      <c r="B1398" s="77"/>
      <c r="C1398" s="78"/>
      <c r="D1398" s="80"/>
      <c r="E1398" s="80"/>
      <c r="F1398" s="80"/>
      <c r="G1398" s="80"/>
      <c r="H1398" s="80"/>
      <c r="I1398" s="80"/>
      <c r="J1398" s="80"/>
      <c r="K1398" s="5"/>
      <c r="L1398" s="5"/>
      <c r="M1398" s="80"/>
      <c r="N1398" s="5"/>
      <c r="O1398" s="80"/>
      <c r="P1398" s="5"/>
      <c r="Q1398" s="80"/>
      <c r="R1398" s="5"/>
      <c r="S1398" s="80"/>
      <c r="T1398" s="5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5"/>
      <c r="AE1398" s="80"/>
      <c r="AF1398" s="5"/>
      <c r="AG1398" s="80"/>
      <c r="AH1398" s="5"/>
      <c r="AI1398" s="80"/>
      <c r="AJ1398" s="5"/>
      <c r="AK1398" s="80"/>
      <c r="AL1398" s="5"/>
      <c r="AM1398" s="80"/>
      <c r="AN1398" s="5"/>
      <c r="AO1398" s="80"/>
      <c r="AP1398" s="80"/>
      <c r="AQ1398" s="5"/>
      <c r="AR1398" s="80"/>
      <c r="AS1398" s="5"/>
      <c r="AT1398" s="80"/>
      <c r="AU1398" s="5"/>
      <c r="AV1398" s="80"/>
      <c r="AW1398" s="5"/>
      <c r="AX1398" s="80"/>
      <c r="AY1398" s="5"/>
      <c r="AZ1398" s="80"/>
      <c r="BA1398" s="5"/>
      <c r="BB1398" s="80"/>
      <c r="BC1398" s="80"/>
      <c r="BD1398" s="80"/>
      <c r="BE1398" s="80"/>
      <c r="BF1398" s="80"/>
      <c r="BG1398" s="80"/>
      <c r="BH1398" s="80"/>
      <c r="BI1398" s="80"/>
      <c r="BJ1398" s="80"/>
      <c r="BK1398" s="80"/>
      <c r="BL1398" s="80"/>
      <c r="BM1398" s="80"/>
      <c r="BN1398" s="80"/>
      <c r="BO1398" s="80"/>
      <c r="BP1398" s="80"/>
      <c r="BQ1398" s="80"/>
      <c r="BR1398" s="80"/>
      <c r="BS1398" s="80"/>
      <c r="BT1398" s="80"/>
      <c r="BU1398" s="80"/>
      <c r="BV1398" s="80"/>
      <c r="BW1398" s="80"/>
      <c r="BX1398" s="80"/>
      <c r="BY1398" s="80"/>
      <c r="BZ1398" s="80"/>
      <c r="CE1398" s="5"/>
    </row>
    <row r="1399" spans="2:83" s="6" customFormat="1" x14ac:dyDescent="0.25">
      <c r="B1399" s="77"/>
      <c r="C1399" s="78"/>
      <c r="D1399" s="80"/>
      <c r="E1399" s="80"/>
      <c r="F1399" s="80"/>
      <c r="G1399" s="80"/>
      <c r="H1399" s="80"/>
      <c r="I1399" s="80"/>
      <c r="J1399" s="80"/>
      <c r="K1399" s="5"/>
      <c r="L1399" s="5"/>
      <c r="M1399" s="80"/>
      <c r="N1399" s="5"/>
      <c r="O1399" s="80"/>
      <c r="P1399" s="5"/>
      <c r="Q1399" s="80"/>
      <c r="R1399" s="5"/>
      <c r="S1399" s="80"/>
      <c r="T1399" s="5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5"/>
      <c r="AE1399" s="80"/>
      <c r="AF1399" s="5"/>
      <c r="AG1399" s="80"/>
      <c r="AH1399" s="5"/>
      <c r="AI1399" s="80"/>
      <c r="AJ1399" s="5"/>
      <c r="AK1399" s="80"/>
      <c r="AL1399" s="5"/>
      <c r="AM1399" s="80"/>
      <c r="AN1399" s="5"/>
      <c r="AO1399" s="80"/>
      <c r="AP1399" s="80"/>
      <c r="AQ1399" s="5"/>
      <c r="AR1399" s="80"/>
      <c r="AS1399" s="5"/>
      <c r="AT1399" s="80"/>
      <c r="AU1399" s="5"/>
      <c r="AV1399" s="80"/>
      <c r="AW1399" s="5"/>
      <c r="AX1399" s="80"/>
      <c r="AY1399" s="5"/>
      <c r="AZ1399" s="80"/>
      <c r="BA1399" s="5"/>
      <c r="BB1399" s="80"/>
      <c r="BC1399" s="80"/>
      <c r="BD1399" s="80"/>
      <c r="BE1399" s="80"/>
      <c r="BF1399" s="80"/>
      <c r="BG1399" s="80"/>
      <c r="BH1399" s="80"/>
      <c r="BI1399" s="80"/>
      <c r="BJ1399" s="80"/>
      <c r="BK1399" s="80"/>
      <c r="BL1399" s="80"/>
      <c r="BM1399" s="80"/>
      <c r="BN1399" s="80"/>
      <c r="BO1399" s="80"/>
      <c r="BP1399" s="80"/>
      <c r="BQ1399" s="80"/>
      <c r="BR1399" s="80"/>
      <c r="BS1399" s="80"/>
      <c r="BT1399" s="80"/>
      <c r="BU1399" s="80"/>
      <c r="BV1399" s="80"/>
      <c r="BW1399" s="80"/>
      <c r="BX1399" s="80"/>
      <c r="BY1399" s="80"/>
      <c r="BZ1399" s="80"/>
      <c r="CE1399" s="5"/>
    </row>
    <row r="1400" spans="2:83" s="6" customFormat="1" x14ac:dyDescent="0.25">
      <c r="B1400" s="77"/>
      <c r="C1400" s="78"/>
      <c r="D1400" s="80"/>
      <c r="E1400" s="80"/>
      <c r="F1400" s="80"/>
      <c r="G1400" s="80"/>
      <c r="H1400" s="80"/>
      <c r="I1400" s="80"/>
      <c r="J1400" s="80"/>
      <c r="K1400" s="5"/>
      <c r="L1400" s="5"/>
      <c r="M1400" s="80"/>
      <c r="N1400" s="5"/>
      <c r="O1400" s="80"/>
      <c r="P1400" s="5"/>
      <c r="Q1400" s="80"/>
      <c r="R1400" s="5"/>
      <c r="S1400" s="80"/>
      <c r="T1400" s="5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5"/>
      <c r="AE1400" s="80"/>
      <c r="AF1400" s="5"/>
      <c r="AG1400" s="80"/>
      <c r="AH1400" s="5"/>
      <c r="AI1400" s="80"/>
      <c r="AJ1400" s="5"/>
      <c r="AK1400" s="80"/>
      <c r="AL1400" s="5"/>
      <c r="AM1400" s="80"/>
      <c r="AN1400" s="5"/>
      <c r="AO1400" s="80"/>
      <c r="AP1400" s="80"/>
      <c r="AQ1400" s="5"/>
      <c r="AR1400" s="80"/>
      <c r="AS1400" s="5"/>
      <c r="AT1400" s="80"/>
      <c r="AU1400" s="5"/>
      <c r="AV1400" s="80"/>
      <c r="AW1400" s="5"/>
      <c r="AX1400" s="80"/>
      <c r="AY1400" s="5"/>
      <c r="AZ1400" s="80"/>
      <c r="BA1400" s="5"/>
      <c r="BB1400" s="80"/>
      <c r="BC1400" s="80"/>
      <c r="BD1400" s="80"/>
      <c r="BE1400" s="80"/>
      <c r="BF1400" s="80"/>
      <c r="BG1400" s="80"/>
      <c r="BH1400" s="80"/>
      <c r="BI1400" s="80"/>
      <c r="BJ1400" s="80"/>
      <c r="BK1400" s="80"/>
      <c r="BL1400" s="80"/>
      <c r="BM1400" s="80"/>
      <c r="BN1400" s="80"/>
      <c r="BO1400" s="80"/>
      <c r="BP1400" s="80"/>
      <c r="BQ1400" s="80"/>
      <c r="BR1400" s="80"/>
      <c r="BS1400" s="80"/>
      <c r="BT1400" s="80"/>
      <c r="BU1400" s="80"/>
      <c r="BV1400" s="80"/>
      <c r="BW1400" s="80"/>
      <c r="BX1400" s="80"/>
      <c r="BY1400" s="80"/>
      <c r="BZ1400" s="80"/>
      <c r="CE1400" s="5"/>
    </row>
    <row r="1401" spans="2:83" s="6" customFormat="1" x14ac:dyDescent="0.25">
      <c r="B1401" s="77"/>
      <c r="C1401" s="78"/>
      <c r="D1401" s="80"/>
      <c r="E1401" s="80"/>
      <c r="F1401" s="80"/>
      <c r="G1401" s="80"/>
      <c r="H1401" s="80"/>
      <c r="I1401" s="80"/>
      <c r="J1401" s="80"/>
      <c r="K1401" s="5"/>
      <c r="L1401" s="5"/>
      <c r="M1401" s="80"/>
      <c r="N1401" s="5"/>
      <c r="O1401" s="80"/>
      <c r="P1401" s="5"/>
      <c r="Q1401" s="80"/>
      <c r="R1401" s="5"/>
      <c r="S1401" s="80"/>
      <c r="T1401" s="5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5"/>
      <c r="AE1401" s="80"/>
      <c r="AF1401" s="5"/>
      <c r="AG1401" s="80"/>
      <c r="AH1401" s="5"/>
      <c r="AI1401" s="80"/>
      <c r="AJ1401" s="5"/>
      <c r="AK1401" s="80"/>
      <c r="AL1401" s="5"/>
      <c r="AM1401" s="80"/>
      <c r="AN1401" s="5"/>
      <c r="AO1401" s="80"/>
      <c r="AP1401" s="80"/>
      <c r="AQ1401" s="5"/>
      <c r="AR1401" s="80"/>
      <c r="AS1401" s="5"/>
      <c r="AT1401" s="80"/>
      <c r="AU1401" s="5"/>
      <c r="AV1401" s="80"/>
      <c r="AW1401" s="5"/>
      <c r="AX1401" s="80"/>
      <c r="AY1401" s="5"/>
      <c r="AZ1401" s="80"/>
      <c r="BA1401" s="5"/>
      <c r="BB1401" s="80"/>
      <c r="BC1401" s="80"/>
      <c r="BD1401" s="80"/>
      <c r="BE1401" s="80"/>
      <c r="BF1401" s="80"/>
      <c r="BG1401" s="80"/>
      <c r="BH1401" s="80"/>
      <c r="BI1401" s="80"/>
      <c r="BJ1401" s="80"/>
      <c r="BK1401" s="80"/>
      <c r="BL1401" s="80"/>
      <c r="BM1401" s="80"/>
      <c r="BN1401" s="80"/>
      <c r="BO1401" s="80"/>
      <c r="BP1401" s="80"/>
      <c r="BQ1401" s="80"/>
      <c r="BR1401" s="80"/>
      <c r="BS1401" s="80"/>
      <c r="BT1401" s="80"/>
      <c r="BU1401" s="80"/>
      <c r="BV1401" s="80"/>
      <c r="BW1401" s="80"/>
      <c r="BX1401" s="80"/>
      <c r="BY1401" s="80"/>
      <c r="BZ1401" s="80"/>
      <c r="CE1401" s="5"/>
    </row>
    <row r="1402" spans="2:83" s="6" customFormat="1" x14ac:dyDescent="0.25">
      <c r="B1402" s="77"/>
      <c r="C1402" s="78"/>
      <c r="D1402" s="80"/>
      <c r="E1402" s="80"/>
      <c r="F1402" s="80"/>
      <c r="G1402" s="80"/>
      <c r="H1402" s="80"/>
      <c r="I1402" s="80"/>
      <c r="J1402" s="80"/>
      <c r="K1402" s="5"/>
      <c r="L1402" s="5"/>
      <c r="M1402" s="80"/>
      <c r="N1402" s="5"/>
      <c r="O1402" s="80"/>
      <c r="P1402" s="5"/>
      <c r="Q1402" s="80"/>
      <c r="R1402" s="5"/>
      <c r="S1402" s="80"/>
      <c r="T1402" s="5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5"/>
      <c r="AE1402" s="80"/>
      <c r="AF1402" s="5"/>
      <c r="AG1402" s="80"/>
      <c r="AH1402" s="5"/>
      <c r="AI1402" s="80"/>
      <c r="AJ1402" s="5"/>
      <c r="AK1402" s="80"/>
      <c r="AL1402" s="5"/>
      <c r="AM1402" s="80"/>
      <c r="AN1402" s="5"/>
      <c r="AO1402" s="80"/>
      <c r="AP1402" s="80"/>
      <c r="AQ1402" s="5"/>
      <c r="AR1402" s="80"/>
      <c r="AS1402" s="5"/>
      <c r="AT1402" s="80"/>
      <c r="AU1402" s="5"/>
      <c r="AV1402" s="80"/>
      <c r="AW1402" s="5"/>
      <c r="AX1402" s="80"/>
      <c r="AY1402" s="5"/>
      <c r="AZ1402" s="80"/>
      <c r="BA1402" s="5"/>
      <c r="BB1402" s="80"/>
      <c r="BC1402" s="80"/>
      <c r="BD1402" s="80"/>
      <c r="BE1402" s="80"/>
      <c r="BF1402" s="80"/>
      <c r="BG1402" s="80"/>
      <c r="BH1402" s="80"/>
      <c r="BI1402" s="80"/>
      <c r="BJ1402" s="80"/>
      <c r="BK1402" s="80"/>
      <c r="BL1402" s="80"/>
      <c r="BM1402" s="80"/>
      <c r="BN1402" s="80"/>
      <c r="BO1402" s="80"/>
      <c r="BP1402" s="80"/>
      <c r="BQ1402" s="80"/>
      <c r="BR1402" s="80"/>
      <c r="BS1402" s="80"/>
      <c r="BT1402" s="80"/>
      <c r="BU1402" s="80"/>
      <c r="BV1402" s="80"/>
      <c r="BW1402" s="80"/>
      <c r="BX1402" s="80"/>
      <c r="BY1402" s="80"/>
      <c r="BZ1402" s="80"/>
      <c r="CE1402" s="5"/>
    </row>
    <row r="1403" spans="2:83" s="6" customFormat="1" x14ac:dyDescent="0.25">
      <c r="B1403" s="77"/>
      <c r="C1403" s="78"/>
      <c r="D1403" s="80"/>
      <c r="E1403" s="80"/>
      <c r="F1403" s="80"/>
      <c r="G1403" s="80"/>
      <c r="H1403" s="80"/>
      <c r="I1403" s="80"/>
      <c r="J1403" s="80"/>
      <c r="K1403" s="5"/>
      <c r="L1403" s="5"/>
      <c r="M1403" s="80"/>
      <c r="N1403" s="5"/>
      <c r="O1403" s="80"/>
      <c r="P1403" s="5"/>
      <c r="Q1403" s="80"/>
      <c r="R1403" s="5"/>
      <c r="S1403" s="80"/>
      <c r="T1403" s="5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5"/>
      <c r="AE1403" s="80"/>
      <c r="AF1403" s="5"/>
      <c r="AG1403" s="80"/>
      <c r="AH1403" s="5"/>
      <c r="AI1403" s="80"/>
      <c r="AJ1403" s="5"/>
      <c r="AK1403" s="80"/>
      <c r="AL1403" s="5"/>
      <c r="AM1403" s="80"/>
      <c r="AN1403" s="5"/>
      <c r="AO1403" s="80"/>
      <c r="AP1403" s="80"/>
      <c r="AQ1403" s="5"/>
      <c r="AR1403" s="80"/>
      <c r="AS1403" s="5"/>
      <c r="AT1403" s="80"/>
      <c r="AU1403" s="5"/>
      <c r="AV1403" s="80"/>
      <c r="AW1403" s="5"/>
      <c r="AX1403" s="80"/>
      <c r="AY1403" s="5"/>
      <c r="AZ1403" s="80"/>
      <c r="BA1403" s="5"/>
      <c r="BB1403" s="80"/>
      <c r="BC1403" s="80"/>
      <c r="BD1403" s="80"/>
      <c r="BE1403" s="80"/>
      <c r="BF1403" s="80"/>
      <c r="BG1403" s="80"/>
      <c r="BH1403" s="80"/>
      <c r="BI1403" s="80"/>
      <c r="BJ1403" s="80"/>
      <c r="BK1403" s="80"/>
      <c r="BL1403" s="80"/>
      <c r="BM1403" s="80"/>
      <c r="BN1403" s="80"/>
      <c r="BO1403" s="80"/>
      <c r="BP1403" s="80"/>
      <c r="BQ1403" s="80"/>
      <c r="BR1403" s="80"/>
      <c r="BS1403" s="80"/>
      <c r="BT1403" s="80"/>
      <c r="BU1403" s="80"/>
      <c r="BV1403" s="80"/>
      <c r="BW1403" s="80"/>
      <c r="BX1403" s="80"/>
      <c r="BY1403" s="80"/>
      <c r="BZ1403" s="80"/>
      <c r="CE1403" s="5"/>
    </row>
    <row r="1404" spans="2:83" s="6" customFormat="1" x14ac:dyDescent="0.25">
      <c r="B1404" s="77"/>
      <c r="C1404" s="78"/>
      <c r="D1404" s="80"/>
      <c r="E1404" s="80"/>
      <c r="F1404" s="80"/>
      <c r="G1404" s="80"/>
      <c r="H1404" s="80"/>
      <c r="I1404" s="80"/>
      <c r="J1404" s="80"/>
      <c r="K1404" s="5"/>
      <c r="L1404" s="5"/>
      <c r="M1404" s="80"/>
      <c r="N1404" s="5"/>
      <c r="O1404" s="80"/>
      <c r="P1404" s="5"/>
      <c r="Q1404" s="80"/>
      <c r="R1404" s="5"/>
      <c r="S1404" s="80"/>
      <c r="T1404" s="5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5"/>
      <c r="AE1404" s="80"/>
      <c r="AF1404" s="5"/>
      <c r="AG1404" s="80"/>
      <c r="AH1404" s="5"/>
      <c r="AI1404" s="80"/>
      <c r="AJ1404" s="5"/>
      <c r="AK1404" s="80"/>
      <c r="AL1404" s="5"/>
      <c r="AM1404" s="80"/>
      <c r="AN1404" s="5"/>
      <c r="AO1404" s="80"/>
      <c r="AP1404" s="80"/>
      <c r="AQ1404" s="5"/>
      <c r="AR1404" s="80"/>
      <c r="AS1404" s="5"/>
      <c r="AT1404" s="80"/>
      <c r="AU1404" s="5"/>
      <c r="AV1404" s="80"/>
      <c r="AW1404" s="5"/>
      <c r="AX1404" s="80"/>
      <c r="AY1404" s="5"/>
      <c r="AZ1404" s="80"/>
      <c r="BA1404" s="5"/>
      <c r="BB1404" s="80"/>
      <c r="BC1404" s="80"/>
      <c r="BD1404" s="80"/>
      <c r="BE1404" s="80"/>
      <c r="BF1404" s="80"/>
      <c r="BG1404" s="80"/>
      <c r="BH1404" s="80"/>
      <c r="BI1404" s="80"/>
      <c r="BJ1404" s="80"/>
      <c r="BK1404" s="80"/>
      <c r="BL1404" s="80"/>
      <c r="BM1404" s="80"/>
      <c r="BN1404" s="80"/>
      <c r="BO1404" s="80"/>
      <c r="BP1404" s="80"/>
      <c r="BQ1404" s="80"/>
      <c r="BR1404" s="80"/>
      <c r="BS1404" s="80"/>
      <c r="BT1404" s="80"/>
      <c r="BU1404" s="80"/>
      <c r="BV1404" s="80"/>
      <c r="BW1404" s="80"/>
      <c r="BX1404" s="80"/>
      <c r="BY1404" s="80"/>
      <c r="BZ1404" s="80"/>
      <c r="CE1404" s="5"/>
    </row>
    <row r="1405" spans="2:83" s="6" customFormat="1" x14ac:dyDescent="0.25">
      <c r="B1405" s="77"/>
      <c r="C1405" s="78"/>
      <c r="D1405" s="80"/>
      <c r="E1405" s="80"/>
      <c r="F1405" s="80"/>
      <c r="G1405" s="80"/>
      <c r="H1405" s="80"/>
      <c r="I1405" s="80"/>
      <c r="J1405" s="80"/>
      <c r="K1405" s="5"/>
      <c r="L1405" s="5"/>
      <c r="M1405" s="80"/>
      <c r="N1405" s="5"/>
      <c r="O1405" s="80"/>
      <c r="P1405" s="5"/>
      <c r="Q1405" s="80"/>
      <c r="R1405" s="5"/>
      <c r="S1405" s="80"/>
      <c r="T1405" s="5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5"/>
      <c r="AE1405" s="80"/>
      <c r="AF1405" s="5"/>
      <c r="AG1405" s="80"/>
      <c r="AH1405" s="5"/>
      <c r="AI1405" s="80"/>
      <c r="AJ1405" s="5"/>
      <c r="AK1405" s="80"/>
      <c r="AL1405" s="5"/>
      <c r="AM1405" s="80"/>
      <c r="AN1405" s="5"/>
      <c r="AO1405" s="80"/>
      <c r="AP1405" s="80"/>
      <c r="AQ1405" s="5"/>
      <c r="AR1405" s="80"/>
      <c r="AS1405" s="5"/>
      <c r="AT1405" s="80"/>
      <c r="AU1405" s="5"/>
      <c r="AV1405" s="80"/>
      <c r="AW1405" s="5"/>
      <c r="AX1405" s="80"/>
      <c r="AY1405" s="5"/>
      <c r="AZ1405" s="80"/>
      <c r="BA1405" s="5"/>
      <c r="BB1405" s="80"/>
      <c r="BC1405" s="80"/>
      <c r="BD1405" s="80"/>
      <c r="BE1405" s="80"/>
      <c r="BF1405" s="80"/>
      <c r="BG1405" s="80"/>
      <c r="BH1405" s="80"/>
      <c r="BI1405" s="80"/>
      <c r="BJ1405" s="80"/>
      <c r="BK1405" s="80"/>
      <c r="BL1405" s="80"/>
      <c r="BM1405" s="80"/>
      <c r="BN1405" s="80"/>
      <c r="BO1405" s="80"/>
      <c r="BP1405" s="80"/>
      <c r="BQ1405" s="80"/>
      <c r="BR1405" s="80"/>
      <c r="BS1405" s="80"/>
      <c r="BT1405" s="80"/>
      <c r="BU1405" s="80"/>
      <c r="BV1405" s="80"/>
      <c r="BW1405" s="80"/>
      <c r="BX1405" s="80"/>
      <c r="BY1405" s="80"/>
      <c r="BZ1405" s="80"/>
      <c r="CE1405" s="5"/>
    </row>
    <row r="1406" spans="2:83" s="6" customFormat="1" x14ac:dyDescent="0.25">
      <c r="B1406" s="77"/>
      <c r="C1406" s="78"/>
      <c r="D1406" s="80"/>
      <c r="E1406" s="80"/>
      <c r="F1406" s="80"/>
      <c r="G1406" s="80"/>
      <c r="H1406" s="80"/>
      <c r="I1406" s="80"/>
      <c r="J1406" s="80"/>
      <c r="K1406" s="5"/>
      <c r="L1406" s="5"/>
      <c r="M1406" s="80"/>
      <c r="N1406" s="5"/>
      <c r="O1406" s="80"/>
      <c r="P1406" s="5"/>
      <c r="Q1406" s="80"/>
      <c r="R1406" s="5"/>
      <c r="S1406" s="80"/>
      <c r="T1406" s="5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5"/>
      <c r="AE1406" s="80"/>
      <c r="AF1406" s="5"/>
      <c r="AG1406" s="80"/>
      <c r="AH1406" s="5"/>
      <c r="AI1406" s="80"/>
      <c r="AJ1406" s="5"/>
      <c r="AK1406" s="80"/>
      <c r="AL1406" s="5"/>
      <c r="AM1406" s="80"/>
      <c r="AN1406" s="5"/>
      <c r="AO1406" s="80"/>
      <c r="AP1406" s="80"/>
      <c r="AQ1406" s="5"/>
      <c r="AR1406" s="80"/>
      <c r="AS1406" s="5"/>
      <c r="AT1406" s="80"/>
      <c r="AU1406" s="5"/>
      <c r="AV1406" s="80"/>
      <c r="AW1406" s="5"/>
      <c r="AX1406" s="80"/>
      <c r="AY1406" s="5"/>
      <c r="AZ1406" s="80"/>
      <c r="BA1406" s="5"/>
      <c r="BB1406" s="80"/>
      <c r="BC1406" s="80"/>
      <c r="BD1406" s="80"/>
      <c r="BE1406" s="80"/>
      <c r="BF1406" s="80"/>
      <c r="BG1406" s="80"/>
      <c r="BH1406" s="80"/>
      <c r="BI1406" s="80"/>
      <c r="BJ1406" s="80"/>
      <c r="BK1406" s="80"/>
      <c r="BL1406" s="80"/>
      <c r="BM1406" s="80"/>
      <c r="BN1406" s="80"/>
      <c r="BO1406" s="80"/>
      <c r="BP1406" s="80"/>
      <c r="BQ1406" s="80"/>
      <c r="BR1406" s="80"/>
      <c r="BS1406" s="80"/>
      <c r="BT1406" s="80"/>
      <c r="BU1406" s="80"/>
      <c r="BV1406" s="80"/>
      <c r="BW1406" s="80"/>
      <c r="BX1406" s="80"/>
      <c r="BY1406" s="80"/>
      <c r="BZ1406" s="80"/>
      <c r="CE1406" s="5"/>
    </row>
    <row r="1407" spans="2:83" s="6" customFormat="1" x14ac:dyDescent="0.25">
      <c r="B1407" s="77"/>
      <c r="C1407" s="78"/>
      <c r="D1407" s="80"/>
      <c r="E1407" s="80"/>
      <c r="F1407" s="80"/>
      <c r="G1407" s="80"/>
      <c r="H1407" s="80"/>
      <c r="I1407" s="80"/>
      <c r="J1407" s="80"/>
      <c r="K1407" s="5"/>
      <c r="L1407" s="5"/>
      <c r="M1407" s="80"/>
      <c r="N1407" s="5"/>
      <c r="O1407" s="80"/>
      <c r="P1407" s="5"/>
      <c r="Q1407" s="80"/>
      <c r="R1407" s="5"/>
      <c r="S1407" s="80"/>
      <c r="T1407" s="5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5"/>
      <c r="AE1407" s="80"/>
      <c r="AF1407" s="5"/>
      <c r="AG1407" s="80"/>
      <c r="AH1407" s="5"/>
      <c r="AI1407" s="80"/>
      <c r="AJ1407" s="5"/>
      <c r="AK1407" s="80"/>
      <c r="AL1407" s="5"/>
      <c r="AM1407" s="80"/>
      <c r="AN1407" s="5"/>
      <c r="AO1407" s="80"/>
      <c r="AP1407" s="80"/>
      <c r="AQ1407" s="5"/>
      <c r="AR1407" s="80"/>
      <c r="AS1407" s="5"/>
      <c r="AT1407" s="80"/>
      <c r="AU1407" s="5"/>
      <c r="AV1407" s="80"/>
      <c r="AW1407" s="5"/>
      <c r="AX1407" s="80"/>
      <c r="AY1407" s="5"/>
      <c r="AZ1407" s="80"/>
      <c r="BA1407" s="5"/>
      <c r="BB1407" s="80"/>
      <c r="BC1407" s="80"/>
      <c r="BD1407" s="80"/>
      <c r="BE1407" s="80"/>
      <c r="BF1407" s="80"/>
      <c r="BG1407" s="80"/>
      <c r="BH1407" s="80"/>
      <c r="BI1407" s="80"/>
      <c r="BJ1407" s="80"/>
      <c r="BK1407" s="80"/>
      <c r="BL1407" s="80"/>
      <c r="BM1407" s="80"/>
      <c r="BN1407" s="80"/>
      <c r="BO1407" s="80"/>
      <c r="BP1407" s="80"/>
      <c r="BQ1407" s="80"/>
      <c r="BR1407" s="80"/>
      <c r="BS1407" s="80"/>
      <c r="BT1407" s="80"/>
      <c r="BU1407" s="80"/>
      <c r="BV1407" s="80"/>
      <c r="BW1407" s="80"/>
      <c r="BX1407" s="80"/>
      <c r="BY1407" s="80"/>
      <c r="BZ1407" s="80"/>
      <c r="CE1407" s="5"/>
    </row>
    <row r="1408" spans="2:83" s="6" customFormat="1" x14ac:dyDescent="0.25">
      <c r="B1408" s="77"/>
      <c r="C1408" s="78"/>
      <c r="D1408" s="80"/>
      <c r="E1408" s="80"/>
      <c r="F1408" s="80"/>
      <c r="G1408" s="80"/>
      <c r="H1408" s="80"/>
      <c r="I1408" s="80"/>
      <c r="J1408" s="80"/>
      <c r="K1408" s="5"/>
      <c r="L1408" s="5"/>
      <c r="M1408" s="80"/>
      <c r="N1408" s="5"/>
      <c r="O1408" s="80"/>
      <c r="P1408" s="5"/>
      <c r="Q1408" s="80"/>
      <c r="R1408" s="5"/>
      <c r="S1408" s="80"/>
      <c r="T1408" s="5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5"/>
      <c r="AE1408" s="80"/>
      <c r="AF1408" s="5"/>
      <c r="AG1408" s="80"/>
      <c r="AH1408" s="5"/>
      <c r="AI1408" s="80"/>
      <c r="AJ1408" s="5"/>
      <c r="AK1408" s="80"/>
      <c r="AL1408" s="5"/>
      <c r="AM1408" s="80"/>
      <c r="AN1408" s="5"/>
      <c r="AO1408" s="80"/>
      <c r="AP1408" s="80"/>
      <c r="AQ1408" s="5"/>
      <c r="AR1408" s="80"/>
      <c r="AS1408" s="5"/>
      <c r="AT1408" s="80"/>
      <c r="AU1408" s="5"/>
      <c r="AV1408" s="80"/>
      <c r="AW1408" s="5"/>
      <c r="AX1408" s="80"/>
      <c r="AY1408" s="5"/>
      <c r="AZ1408" s="80"/>
      <c r="BA1408" s="5"/>
      <c r="BB1408" s="80"/>
      <c r="BC1408" s="80"/>
      <c r="BD1408" s="80"/>
      <c r="BE1408" s="80"/>
      <c r="BF1408" s="80"/>
      <c r="BG1408" s="80"/>
      <c r="BH1408" s="80"/>
      <c r="BI1408" s="80"/>
      <c r="BJ1408" s="80"/>
      <c r="BK1408" s="80"/>
      <c r="BL1408" s="80"/>
      <c r="BM1408" s="80"/>
      <c r="BN1408" s="80"/>
      <c r="BO1408" s="80"/>
      <c r="BP1408" s="80"/>
      <c r="BQ1408" s="80"/>
      <c r="BR1408" s="80"/>
      <c r="BS1408" s="80"/>
      <c r="BT1408" s="80"/>
      <c r="BU1408" s="80"/>
      <c r="BV1408" s="80"/>
      <c r="BW1408" s="80"/>
      <c r="BX1408" s="80"/>
      <c r="BY1408" s="80"/>
      <c r="BZ1408" s="80"/>
      <c r="CE1408" s="5"/>
    </row>
    <row r="1409" spans="2:83" s="6" customFormat="1" x14ac:dyDescent="0.25">
      <c r="B1409" s="77"/>
      <c r="C1409" s="78"/>
      <c r="D1409" s="80"/>
      <c r="E1409" s="80"/>
      <c r="F1409" s="80"/>
      <c r="G1409" s="80"/>
      <c r="H1409" s="80"/>
      <c r="I1409" s="80"/>
      <c r="J1409" s="80"/>
      <c r="K1409" s="5"/>
      <c r="L1409" s="5"/>
      <c r="M1409" s="80"/>
      <c r="N1409" s="5"/>
      <c r="O1409" s="80"/>
      <c r="P1409" s="5"/>
      <c r="Q1409" s="80"/>
      <c r="R1409" s="5"/>
      <c r="S1409" s="80"/>
      <c r="T1409" s="5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5"/>
      <c r="AE1409" s="80"/>
      <c r="AF1409" s="5"/>
      <c r="AG1409" s="80"/>
      <c r="AH1409" s="5"/>
      <c r="AI1409" s="80"/>
      <c r="AJ1409" s="5"/>
      <c r="AK1409" s="80"/>
      <c r="AL1409" s="5"/>
      <c r="AM1409" s="80"/>
      <c r="AN1409" s="5"/>
      <c r="AO1409" s="80"/>
      <c r="AP1409" s="80"/>
      <c r="AQ1409" s="5"/>
      <c r="AR1409" s="80"/>
      <c r="AS1409" s="5"/>
      <c r="AT1409" s="80"/>
      <c r="AU1409" s="5"/>
      <c r="AV1409" s="80"/>
      <c r="AW1409" s="5"/>
      <c r="AX1409" s="80"/>
      <c r="AY1409" s="5"/>
      <c r="AZ1409" s="80"/>
      <c r="BA1409" s="5"/>
      <c r="BB1409" s="80"/>
      <c r="BC1409" s="80"/>
      <c r="BD1409" s="80"/>
      <c r="BE1409" s="80"/>
      <c r="BF1409" s="80"/>
      <c r="BG1409" s="80"/>
      <c r="BH1409" s="80"/>
      <c r="BI1409" s="80"/>
      <c r="BJ1409" s="80"/>
      <c r="BK1409" s="80"/>
      <c r="BL1409" s="80"/>
      <c r="BM1409" s="80"/>
      <c r="BN1409" s="80"/>
      <c r="BO1409" s="80"/>
      <c r="BP1409" s="80"/>
      <c r="BQ1409" s="80"/>
      <c r="BR1409" s="80"/>
      <c r="BS1409" s="80"/>
      <c r="BT1409" s="80"/>
      <c r="BU1409" s="80"/>
      <c r="BV1409" s="80"/>
      <c r="BW1409" s="80"/>
      <c r="BX1409" s="80"/>
      <c r="BY1409" s="80"/>
      <c r="BZ1409" s="80"/>
      <c r="CE1409" s="5"/>
    </row>
    <row r="1410" spans="2:83" s="6" customFormat="1" x14ac:dyDescent="0.25">
      <c r="B1410" s="77"/>
      <c r="C1410" s="78"/>
      <c r="D1410" s="80"/>
      <c r="E1410" s="80"/>
      <c r="F1410" s="80"/>
      <c r="G1410" s="80"/>
      <c r="H1410" s="80"/>
      <c r="I1410" s="80"/>
      <c r="J1410" s="80"/>
      <c r="K1410" s="5"/>
      <c r="L1410" s="5"/>
      <c r="M1410" s="80"/>
      <c r="N1410" s="5"/>
      <c r="O1410" s="80"/>
      <c r="P1410" s="5"/>
      <c r="Q1410" s="80"/>
      <c r="R1410" s="5"/>
      <c r="S1410" s="80"/>
      <c r="T1410" s="5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5"/>
      <c r="AE1410" s="80"/>
      <c r="AF1410" s="5"/>
      <c r="AG1410" s="80"/>
      <c r="AH1410" s="5"/>
      <c r="AI1410" s="80"/>
      <c r="AJ1410" s="5"/>
      <c r="AK1410" s="80"/>
      <c r="AL1410" s="5"/>
      <c r="AM1410" s="80"/>
      <c r="AN1410" s="5"/>
      <c r="AO1410" s="80"/>
      <c r="AP1410" s="80"/>
      <c r="AQ1410" s="5"/>
      <c r="AR1410" s="80"/>
      <c r="AS1410" s="5"/>
      <c r="AT1410" s="80"/>
      <c r="AU1410" s="5"/>
      <c r="AV1410" s="80"/>
      <c r="AW1410" s="5"/>
      <c r="AX1410" s="80"/>
      <c r="AY1410" s="5"/>
      <c r="AZ1410" s="80"/>
      <c r="BA1410" s="5"/>
      <c r="BB1410" s="80"/>
      <c r="BC1410" s="80"/>
      <c r="BD1410" s="80"/>
      <c r="BE1410" s="80"/>
      <c r="BF1410" s="80"/>
      <c r="BG1410" s="80"/>
      <c r="BH1410" s="80"/>
      <c r="BI1410" s="80"/>
      <c r="BJ1410" s="80"/>
      <c r="BK1410" s="80"/>
      <c r="BL1410" s="80"/>
      <c r="BM1410" s="80"/>
      <c r="BN1410" s="80"/>
      <c r="BO1410" s="80"/>
      <c r="BP1410" s="80"/>
      <c r="BQ1410" s="80"/>
      <c r="BR1410" s="80"/>
      <c r="BS1410" s="80"/>
      <c r="BT1410" s="80"/>
      <c r="BU1410" s="80"/>
      <c r="BV1410" s="80"/>
      <c r="BW1410" s="80"/>
      <c r="BX1410" s="80"/>
      <c r="BY1410" s="80"/>
      <c r="BZ1410" s="80"/>
      <c r="CE1410" s="5"/>
    </row>
    <row r="1411" spans="2:83" s="6" customFormat="1" x14ac:dyDescent="0.25">
      <c r="B1411" s="77"/>
      <c r="C1411" s="78"/>
      <c r="D1411" s="80"/>
      <c r="E1411" s="80"/>
      <c r="F1411" s="80"/>
      <c r="G1411" s="80"/>
      <c r="H1411" s="80"/>
      <c r="I1411" s="80"/>
      <c r="J1411" s="80"/>
      <c r="K1411" s="5"/>
      <c r="L1411" s="5"/>
      <c r="M1411" s="80"/>
      <c r="N1411" s="5"/>
      <c r="O1411" s="80"/>
      <c r="P1411" s="5"/>
      <c r="Q1411" s="80"/>
      <c r="R1411" s="5"/>
      <c r="S1411" s="80"/>
      <c r="T1411" s="5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5"/>
      <c r="AE1411" s="80"/>
      <c r="AF1411" s="5"/>
      <c r="AG1411" s="80"/>
      <c r="AH1411" s="5"/>
      <c r="AI1411" s="80"/>
      <c r="AJ1411" s="5"/>
      <c r="AK1411" s="80"/>
      <c r="AL1411" s="5"/>
      <c r="AM1411" s="80"/>
      <c r="AN1411" s="5"/>
      <c r="AO1411" s="80"/>
      <c r="AP1411" s="80"/>
      <c r="AQ1411" s="5"/>
      <c r="AR1411" s="80"/>
      <c r="AS1411" s="5"/>
      <c r="AT1411" s="80"/>
      <c r="AU1411" s="5"/>
      <c r="AV1411" s="80"/>
      <c r="AW1411" s="5"/>
      <c r="AX1411" s="80"/>
      <c r="AY1411" s="5"/>
      <c r="AZ1411" s="80"/>
      <c r="BA1411" s="5"/>
      <c r="BB1411" s="80"/>
      <c r="BC1411" s="80"/>
      <c r="BD1411" s="80"/>
      <c r="BE1411" s="80"/>
      <c r="BF1411" s="80"/>
      <c r="BG1411" s="80"/>
      <c r="BH1411" s="80"/>
      <c r="BI1411" s="80"/>
      <c r="BJ1411" s="80"/>
      <c r="BK1411" s="80"/>
      <c r="BL1411" s="80"/>
      <c r="BM1411" s="80"/>
      <c r="BN1411" s="80"/>
      <c r="BO1411" s="80"/>
      <c r="BP1411" s="80"/>
      <c r="BQ1411" s="80"/>
      <c r="BR1411" s="80"/>
      <c r="BS1411" s="80"/>
      <c r="BT1411" s="80"/>
      <c r="BU1411" s="80"/>
      <c r="BV1411" s="80"/>
      <c r="BW1411" s="80"/>
      <c r="BX1411" s="80"/>
      <c r="BY1411" s="80"/>
      <c r="BZ1411" s="80"/>
      <c r="CE1411" s="5"/>
    </row>
    <row r="1412" spans="2:83" s="6" customFormat="1" x14ac:dyDescent="0.25">
      <c r="B1412" s="77"/>
      <c r="C1412" s="78"/>
      <c r="D1412" s="80"/>
      <c r="E1412" s="80"/>
      <c r="F1412" s="80"/>
      <c r="G1412" s="80"/>
      <c r="H1412" s="80"/>
      <c r="I1412" s="80"/>
      <c r="J1412" s="80"/>
      <c r="K1412" s="5"/>
      <c r="L1412" s="5"/>
      <c r="M1412" s="80"/>
      <c r="N1412" s="5"/>
      <c r="O1412" s="80"/>
      <c r="P1412" s="5"/>
      <c r="Q1412" s="80"/>
      <c r="R1412" s="5"/>
      <c r="S1412" s="80"/>
      <c r="T1412" s="5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5"/>
      <c r="AE1412" s="80"/>
      <c r="AF1412" s="5"/>
      <c r="AG1412" s="80"/>
      <c r="AH1412" s="5"/>
      <c r="AI1412" s="80"/>
      <c r="AJ1412" s="5"/>
      <c r="AK1412" s="80"/>
      <c r="AL1412" s="5"/>
      <c r="AM1412" s="80"/>
      <c r="AN1412" s="5"/>
      <c r="AO1412" s="80"/>
      <c r="AP1412" s="80"/>
      <c r="AQ1412" s="5"/>
      <c r="AR1412" s="80"/>
      <c r="AS1412" s="5"/>
      <c r="AT1412" s="80"/>
      <c r="AU1412" s="5"/>
      <c r="AV1412" s="80"/>
      <c r="AW1412" s="5"/>
      <c r="AX1412" s="80"/>
      <c r="AY1412" s="5"/>
      <c r="AZ1412" s="80"/>
      <c r="BA1412" s="5"/>
      <c r="BB1412" s="80"/>
      <c r="BC1412" s="80"/>
      <c r="BD1412" s="80"/>
      <c r="BE1412" s="80"/>
      <c r="BF1412" s="80"/>
      <c r="BG1412" s="80"/>
      <c r="BH1412" s="80"/>
      <c r="BI1412" s="80"/>
      <c r="BJ1412" s="80"/>
      <c r="BK1412" s="80"/>
      <c r="BL1412" s="80"/>
      <c r="BM1412" s="80"/>
      <c r="BN1412" s="80"/>
      <c r="BO1412" s="80"/>
      <c r="BP1412" s="80"/>
      <c r="BQ1412" s="80"/>
      <c r="BR1412" s="80"/>
      <c r="BS1412" s="80"/>
      <c r="BT1412" s="80"/>
      <c r="BU1412" s="80"/>
      <c r="BV1412" s="80"/>
      <c r="BW1412" s="80"/>
      <c r="BX1412" s="80"/>
      <c r="BY1412" s="80"/>
      <c r="BZ1412" s="80"/>
      <c r="CE1412" s="5"/>
    </row>
    <row r="1413" spans="2:83" s="6" customFormat="1" x14ac:dyDescent="0.25">
      <c r="B1413" s="77"/>
      <c r="C1413" s="78"/>
      <c r="D1413" s="80"/>
      <c r="E1413" s="80"/>
      <c r="F1413" s="80"/>
      <c r="G1413" s="80"/>
      <c r="H1413" s="80"/>
      <c r="I1413" s="80"/>
      <c r="J1413" s="80"/>
      <c r="K1413" s="5"/>
      <c r="L1413" s="5"/>
      <c r="M1413" s="80"/>
      <c r="N1413" s="5"/>
      <c r="O1413" s="80"/>
      <c r="P1413" s="5"/>
      <c r="Q1413" s="80"/>
      <c r="R1413" s="5"/>
      <c r="S1413" s="80"/>
      <c r="T1413" s="5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5"/>
      <c r="AE1413" s="80"/>
      <c r="AF1413" s="5"/>
      <c r="AG1413" s="80"/>
      <c r="AH1413" s="5"/>
      <c r="AI1413" s="80"/>
      <c r="AJ1413" s="5"/>
      <c r="AK1413" s="80"/>
      <c r="AL1413" s="5"/>
      <c r="AM1413" s="80"/>
      <c r="AN1413" s="5"/>
      <c r="AO1413" s="80"/>
      <c r="AP1413" s="80"/>
      <c r="AQ1413" s="5"/>
      <c r="AR1413" s="80"/>
      <c r="AS1413" s="5"/>
      <c r="AT1413" s="80"/>
      <c r="AU1413" s="5"/>
      <c r="AV1413" s="80"/>
      <c r="AW1413" s="5"/>
      <c r="AX1413" s="80"/>
      <c r="AY1413" s="5"/>
      <c r="AZ1413" s="80"/>
      <c r="BA1413" s="5"/>
      <c r="BB1413" s="80"/>
      <c r="BC1413" s="80"/>
      <c r="BD1413" s="80"/>
      <c r="BE1413" s="80"/>
      <c r="BF1413" s="80"/>
      <c r="BG1413" s="80"/>
      <c r="BH1413" s="80"/>
      <c r="BI1413" s="80"/>
      <c r="BJ1413" s="80"/>
      <c r="BK1413" s="80"/>
      <c r="BL1413" s="80"/>
      <c r="BM1413" s="80"/>
      <c r="BN1413" s="80"/>
      <c r="BO1413" s="80"/>
      <c r="BP1413" s="80"/>
      <c r="BQ1413" s="80"/>
      <c r="BR1413" s="80"/>
      <c r="BS1413" s="80"/>
      <c r="BT1413" s="80"/>
      <c r="BU1413" s="80"/>
      <c r="BV1413" s="80"/>
      <c r="BW1413" s="80"/>
      <c r="BX1413" s="80"/>
      <c r="BY1413" s="80"/>
      <c r="BZ1413" s="80"/>
      <c r="CE1413" s="5"/>
    </row>
    <row r="1414" spans="2:83" s="6" customFormat="1" x14ac:dyDescent="0.25">
      <c r="B1414" s="77"/>
      <c r="C1414" s="78"/>
      <c r="D1414" s="80"/>
      <c r="E1414" s="80"/>
      <c r="F1414" s="80"/>
      <c r="G1414" s="80"/>
      <c r="H1414" s="80"/>
      <c r="I1414" s="80"/>
      <c r="J1414" s="80"/>
      <c r="K1414" s="5"/>
      <c r="L1414" s="5"/>
      <c r="M1414" s="80"/>
      <c r="N1414" s="5"/>
      <c r="O1414" s="80"/>
      <c r="P1414" s="5"/>
      <c r="Q1414" s="80"/>
      <c r="R1414" s="5"/>
      <c r="S1414" s="80"/>
      <c r="T1414" s="5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5"/>
      <c r="AE1414" s="80"/>
      <c r="AF1414" s="5"/>
      <c r="AG1414" s="80"/>
      <c r="AH1414" s="5"/>
      <c r="AI1414" s="80"/>
      <c r="AJ1414" s="5"/>
      <c r="AK1414" s="80"/>
      <c r="AL1414" s="5"/>
      <c r="AM1414" s="80"/>
      <c r="AN1414" s="5"/>
      <c r="AO1414" s="80"/>
      <c r="AP1414" s="80"/>
      <c r="AQ1414" s="5"/>
      <c r="AR1414" s="80"/>
      <c r="AS1414" s="5"/>
      <c r="AT1414" s="80"/>
      <c r="AU1414" s="5"/>
      <c r="AV1414" s="80"/>
      <c r="AW1414" s="5"/>
      <c r="AX1414" s="80"/>
      <c r="AY1414" s="5"/>
      <c r="AZ1414" s="80"/>
      <c r="BA1414" s="5"/>
      <c r="BB1414" s="80"/>
      <c r="BC1414" s="80"/>
      <c r="BD1414" s="80"/>
      <c r="BE1414" s="80"/>
      <c r="BF1414" s="80"/>
      <c r="BG1414" s="80"/>
      <c r="BH1414" s="80"/>
      <c r="BI1414" s="80"/>
      <c r="BJ1414" s="80"/>
      <c r="BK1414" s="80"/>
      <c r="BL1414" s="80"/>
      <c r="BM1414" s="80"/>
      <c r="BN1414" s="80"/>
      <c r="BO1414" s="80"/>
      <c r="BP1414" s="80"/>
      <c r="BQ1414" s="80"/>
      <c r="BR1414" s="80"/>
      <c r="BS1414" s="80"/>
      <c r="BT1414" s="80"/>
      <c r="BU1414" s="80"/>
      <c r="BV1414" s="80"/>
      <c r="BW1414" s="80"/>
      <c r="BX1414" s="80"/>
      <c r="BY1414" s="80"/>
      <c r="BZ1414" s="80"/>
      <c r="CE1414" s="5"/>
    </row>
    <row r="1415" spans="2:83" s="6" customFormat="1" x14ac:dyDescent="0.25">
      <c r="B1415" s="77"/>
      <c r="C1415" s="78"/>
      <c r="D1415" s="80"/>
      <c r="E1415" s="80"/>
      <c r="F1415" s="80"/>
      <c r="G1415" s="80"/>
      <c r="H1415" s="80"/>
      <c r="I1415" s="80"/>
      <c r="J1415" s="80"/>
      <c r="K1415" s="5"/>
      <c r="L1415" s="5"/>
      <c r="M1415" s="80"/>
      <c r="N1415" s="5"/>
      <c r="O1415" s="80"/>
      <c r="P1415" s="5"/>
      <c r="Q1415" s="80"/>
      <c r="R1415" s="5"/>
      <c r="S1415" s="80"/>
      <c r="T1415" s="5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5"/>
      <c r="AE1415" s="80"/>
      <c r="AF1415" s="5"/>
      <c r="AG1415" s="80"/>
      <c r="AH1415" s="5"/>
      <c r="AI1415" s="80"/>
      <c r="AJ1415" s="5"/>
      <c r="AK1415" s="80"/>
      <c r="AL1415" s="5"/>
      <c r="AM1415" s="80"/>
      <c r="AN1415" s="5"/>
      <c r="AO1415" s="80"/>
      <c r="AP1415" s="80"/>
      <c r="AQ1415" s="5"/>
      <c r="AR1415" s="80"/>
      <c r="AS1415" s="5"/>
      <c r="AT1415" s="80"/>
      <c r="AU1415" s="5"/>
      <c r="AV1415" s="80"/>
      <c r="AW1415" s="5"/>
      <c r="AX1415" s="80"/>
      <c r="AY1415" s="5"/>
      <c r="AZ1415" s="80"/>
      <c r="BA1415" s="5"/>
      <c r="BB1415" s="80"/>
      <c r="BC1415" s="80"/>
      <c r="BD1415" s="80"/>
      <c r="BE1415" s="80"/>
      <c r="BF1415" s="80"/>
      <c r="BG1415" s="80"/>
      <c r="BH1415" s="80"/>
      <c r="BI1415" s="80"/>
      <c r="BJ1415" s="80"/>
      <c r="BK1415" s="80"/>
      <c r="BL1415" s="80"/>
      <c r="BM1415" s="80"/>
      <c r="BN1415" s="80"/>
      <c r="BO1415" s="80"/>
      <c r="BP1415" s="80"/>
      <c r="BQ1415" s="80"/>
      <c r="BR1415" s="80"/>
      <c r="BS1415" s="80"/>
      <c r="BT1415" s="80"/>
      <c r="BU1415" s="80"/>
      <c r="BV1415" s="80"/>
      <c r="BW1415" s="80"/>
      <c r="BX1415" s="80"/>
      <c r="BY1415" s="80"/>
      <c r="BZ1415" s="80"/>
      <c r="CE1415" s="5"/>
    </row>
    <row r="1416" spans="2:83" s="6" customFormat="1" x14ac:dyDescent="0.25">
      <c r="B1416" s="77"/>
      <c r="C1416" s="78"/>
      <c r="D1416" s="80"/>
      <c r="E1416" s="80"/>
      <c r="F1416" s="80"/>
      <c r="G1416" s="80"/>
      <c r="H1416" s="80"/>
      <c r="I1416" s="80"/>
      <c r="J1416" s="80"/>
      <c r="K1416" s="5"/>
      <c r="L1416" s="5"/>
      <c r="M1416" s="80"/>
      <c r="N1416" s="5"/>
      <c r="O1416" s="80"/>
      <c r="P1416" s="5"/>
      <c r="Q1416" s="80"/>
      <c r="R1416" s="5"/>
      <c r="S1416" s="80"/>
      <c r="T1416" s="5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5"/>
      <c r="AE1416" s="80"/>
      <c r="AF1416" s="5"/>
      <c r="AG1416" s="80"/>
      <c r="AH1416" s="5"/>
      <c r="AI1416" s="80"/>
      <c r="AJ1416" s="5"/>
      <c r="AK1416" s="80"/>
      <c r="AL1416" s="5"/>
      <c r="AM1416" s="80"/>
      <c r="AN1416" s="5"/>
      <c r="AO1416" s="80"/>
      <c r="AP1416" s="80"/>
      <c r="AQ1416" s="5"/>
      <c r="AR1416" s="80"/>
      <c r="AS1416" s="5"/>
      <c r="AT1416" s="80"/>
      <c r="AU1416" s="5"/>
      <c r="AV1416" s="80"/>
      <c r="AW1416" s="5"/>
      <c r="AX1416" s="80"/>
      <c r="AY1416" s="5"/>
      <c r="AZ1416" s="80"/>
      <c r="BA1416" s="5"/>
      <c r="BB1416" s="80"/>
      <c r="BC1416" s="80"/>
      <c r="BD1416" s="80"/>
      <c r="BE1416" s="80"/>
      <c r="BF1416" s="80"/>
      <c r="BG1416" s="80"/>
      <c r="BH1416" s="80"/>
      <c r="BI1416" s="80"/>
      <c r="BJ1416" s="80"/>
      <c r="BK1416" s="80"/>
      <c r="BL1416" s="80"/>
      <c r="BM1416" s="80"/>
      <c r="BN1416" s="80"/>
      <c r="BO1416" s="80"/>
      <c r="BP1416" s="80"/>
      <c r="BQ1416" s="80"/>
      <c r="BR1416" s="80"/>
      <c r="BS1416" s="80"/>
      <c r="BT1416" s="80"/>
      <c r="BU1416" s="80"/>
      <c r="BV1416" s="80"/>
      <c r="BW1416" s="80"/>
      <c r="BX1416" s="80"/>
      <c r="BY1416" s="80"/>
      <c r="BZ1416" s="80"/>
      <c r="CE1416" s="5"/>
    </row>
    <row r="1417" spans="2:83" s="6" customFormat="1" x14ac:dyDescent="0.25">
      <c r="B1417" s="77"/>
      <c r="C1417" s="78"/>
      <c r="D1417" s="80"/>
      <c r="E1417" s="80"/>
      <c r="F1417" s="80"/>
      <c r="G1417" s="80"/>
      <c r="H1417" s="80"/>
      <c r="I1417" s="80"/>
      <c r="J1417" s="80"/>
      <c r="K1417" s="5"/>
      <c r="L1417" s="5"/>
      <c r="M1417" s="80"/>
      <c r="N1417" s="5"/>
      <c r="O1417" s="80"/>
      <c r="P1417" s="5"/>
      <c r="Q1417" s="80"/>
      <c r="R1417" s="5"/>
      <c r="S1417" s="80"/>
      <c r="T1417" s="5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5"/>
      <c r="AE1417" s="80"/>
      <c r="AF1417" s="5"/>
      <c r="AG1417" s="80"/>
      <c r="AH1417" s="5"/>
      <c r="AI1417" s="80"/>
      <c r="AJ1417" s="5"/>
      <c r="AK1417" s="80"/>
      <c r="AL1417" s="5"/>
      <c r="AM1417" s="80"/>
      <c r="AN1417" s="5"/>
      <c r="AO1417" s="80"/>
      <c r="AP1417" s="80"/>
      <c r="AQ1417" s="5"/>
      <c r="AR1417" s="80"/>
      <c r="AS1417" s="5"/>
      <c r="AT1417" s="80"/>
      <c r="AU1417" s="5"/>
      <c r="AV1417" s="80"/>
      <c r="AW1417" s="5"/>
      <c r="AX1417" s="80"/>
      <c r="AY1417" s="5"/>
      <c r="AZ1417" s="80"/>
      <c r="BA1417" s="5"/>
      <c r="BB1417" s="80"/>
      <c r="BC1417" s="80"/>
      <c r="BD1417" s="80"/>
      <c r="BE1417" s="80"/>
      <c r="BF1417" s="80"/>
      <c r="BG1417" s="80"/>
      <c r="BH1417" s="80"/>
      <c r="BI1417" s="80"/>
      <c r="BJ1417" s="80"/>
      <c r="BK1417" s="80"/>
      <c r="BL1417" s="80"/>
      <c r="BM1417" s="80"/>
      <c r="BN1417" s="80"/>
      <c r="BO1417" s="80"/>
      <c r="BP1417" s="80"/>
      <c r="BQ1417" s="80"/>
      <c r="BR1417" s="80"/>
      <c r="BS1417" s="80"/>
      <c r="BT1417" s="80"/>
      <c r="BU1417" s="80"/>
      <c r="BV1417" s="80"/>
      <c r="BW1417" s="80"/>
      <c r="BX1417" s="80"/>
      <c r="BY1417" s="80"/>
      <c r="BZ1417" s="80"/>
      <c r="CE1417" s="5"/>
    </row>
    <row r="1418" spans="2:83" s="6" customFormat="1" x14ac:dyDescent="0.25">
      <c r="B1418" s="77"/>
      <c r="C1418" s="78"/>
      <c r="D1418" s="80"/>
      <c r="E1418" s="80"/>
      <c r="F1418" s="80"/>
      <c r="G1418" s="80"/>
      <c r="H1418" s="80"/>
      <c r="I1418" s="80"/>
      <c r="J1418" s="80"/>
      <c r="K1418" s="5"/>
      <c r="L1418" s="5"/>
      <c r="M1418" s="80"/>
      <c r="N1418" s="5"/>
      <c r="O1418" s="80"/>
      <c r="P1418" s="5"/>
      <c r="Q1418" s="80"/>
      <c r="R1418" s="5"/>
      <c r="S1418" s="80"/>
      <c r="T1418" s="5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5"/>
      <c r="AE1418" s="80"/>
      <c r="AF1418" s="5"/>
      <c r="AG1418" s="80"/>
      <c r="AH1418" s="5"/>
      <c r="AI1418" s="80"/>
      <c r="AJ1418" s="5"/>
      <c r="AK1418" s="80"/>
      <c r="AL1418" s="5"/>
      <c r="AM1418" s="80"/>
      <c r="AN1418" s="5"/>
      <c r="AO1418" s="80"/>
      <c r="AP1418" s="80"/>
      <c r="AQ1418" s="5"/>
      <c r="AR1418" s="80"/>
      <c r="AS1418" s="5"/>
      <c r="AT1418" s="80"/>
      <c r="AU1418" s="5"/>
      <c r="AV1418" s="80"/>
      <c r="AW1418" s="5"/>
      <c r="AX1418" s="80"/>
      <c r="AY1418" s="5"/>
      <c r="AZ1418" s="80"/>
      <c r="BA1418" s="5"/>
      <c r="BB1418" s="80"/>
      <c r="BC1418" s="80"/>
      <c r="BD1418" s="80"/>
      <c r="BE1418" s="80"/>
      <c r="BF1418" s="80"/>
      <c r="BG1418" s="80"/>
      <c r="BH1418" s="80"/>
      <c r="BI1418" s="80"/>
      <c r="BJ1418" s="80"/>
      <c r="BK1418" s="80"/>
      <c r="BL1418" s="80"/>
      <c r="BM1418" s="80"/>
      <c r="BN1418" s="80"/>
      <c r="BO1418" s="80"/>
      <c r="BP1418" s="80"/>
      <c r="BQ1418" s="80"/>
      <c r="BR1418" s="80"/>
      <c r="BS1418" s="80"/>
      <c r="BT1418" s="80"/>
      <c r="BU1418" s="80"/>
      <c r="BV1418" s="80"/>
      <c r="BW1418" s="80"/>
      <c r="BX1418" s="80"/>
      <c r="BY1418" s="80"/>
      <c r="BZ1418" s="80"/>
      <c r="CE1418" s="5"/>
    </row>
    <row r="1419" spans="2:83" s="6" customFormat="1" x14ac:dyDescent="0.25">
      <c r="B1419" s="77"/>
      <c r="C1419" s="78"/>
      <c r="D1419" s="80"/>
      <c r="E1419" s="80"/>
      <c r="F1419" s="80"/>
      <c r="G1419" s="80"/>
      <c r="H1419" s="80"/>
      <c r="I1419" s="80"/>
      <c r="J1419" s="80"/>
      <c r="K1419" s="5"/>
      <c r="L1419" s="5"/>
      <c r="M1419" s="80"/>
      <c r="N1419" s="5"/>
      <c r="O1419" s="80"/>
      <c r="P1419" s="5"/>
      <c r="Q1419" s="80"/>
      <c r="R1419" s="5"/>
      <c r="S1419" s="80"/>
      <c r="T1419" s="5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5"/>
      <c r="AE1419" s="80"/>
      <c r="AF1419" s="5"/>
      <c r="AG1419" s="80"/>
      <c r="AH1419" s="5"/>
      <c r="AI1419" s="80"/>
      <c r="AJ1419" s="5"/>
      <c r="AK1419" s="80"/>
      <c r="AL1419" s="5"/>
      <c r="AM1419" s="80"/>
      <c r="AN1419" s="5"/>
      <c r="AO1419" s="80"/>
      <c r="AP1419" s="80"/>
      <c r="AQ1419" s="5"/>
      <c r="AR1419" s="80"/>
      <c r="AS1419" s="5"/>
      <c r="AT1419" s="80"/>
      <c r="AU1419" s="5"/>
      <c r="AV1419" s="80"/>
      <c r="AW1419" s="5"/>
      <c r="AX1419" s="80"/>
      <c r="AY1419" s="5"/>
      <c r="AZ1419" s="80"/>
      <c r="BA1419" s="5"/>
      <c r="BB1419" s="80"/>
      <c r="BC1419" s="80"/>
      <c r="BD1419" s="80"/>
      <c r="BE1419" s="80"/>
      <c r="BF1419" s="80"/>
      <c r="BG1419" s="80"/>
      <c r="BH1419" s="80"/>
      <c r="BI1419" s="80"/>
      <c r="BJ1419" s="80"/>
      <c r="BK1419" s="80"/>
      <c r="BL1419" s="80"/>
      <c r="BM1419" s="80"/>
      <c r="BN1419" s="80"/>
      <c r="BO1419" s="80"/>
      <c r="BP1419" s="80"/>
      <c r="BQ1419" s="80"/>
      <c r="BR1419" s="80"/>
      <c r="BS1419" s="80"/>
      <c r="BT1419" s="80"/>
      <c r="BU1419" s="80"/>
      <c r="BV1419" s="80"/>
      <c r="BW1419" s="80"/>
      <c r="BX1419" s="80"/>
      <c r="BY1419" s="80"/>
      <c r="BZ1419" s="80"/>
      <c r="CE1419" s="5"/>
    </row>
    <row r="1420" spans="2:83" s="6" customFormat="1" x14ac:dyDescent="0.25">
      <c r="B1420" s="77"/>
      <c r="C1420" s="78"/>
      <c r="D1420" s="80"/>
      <c r="E1420" s="80"/>
      <c r="F1420" s="80"/>
      <c r="G1420" s="80"/>
      <c r="H1420" s="80"/>
      <c r="I1420" s="80"/>
      <c r="J1420" s="80"/>
      <c r="K1420" s="5"/>
      <c r="L1420" s="5"/>
      <c r="M1420" s="80"/>
      <c r="N1420" s="5"/>
      <c r="O1420" s="80"/>
      <c r="P1420" s="5"/>
      <c r="Q1420" s="80"/>
      <c r="R1420" s="5"/>
      <c r="S1420" s="80"/>
      <c r="T1420" s="5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5"/>
      <c r="AE1420" s="80"/>
      <c r="AF1420" s="5"/>
      <c r="AG1420" s="80"/>
      <c r="AH1420" s="5"/>
      <c r="AI1420" s="80"/>
      <c r="AJ1420" s="5"/>
      <c r="AK1420" s="80"/>
      <c r="AL1420" s="5"/>
      <c r="AM1420" s="80"/>
      <c r="AN1420" s="5"/>
      <c r="AO1420" s="80"/>
      <c r="AP1420" s="80"/>
      <c r="AQ1420" s="5"/>
      <c r="AR1420" s="80"/>
      <c r="AS1420" s="5"/>
      <c r="AT1420" s="80"/>
      <c r="AU1420" s="5"/>
      <c r="AV1420" s="80"/>
      <c r="AW1420" s="5"/>
      <c r="AX1420" s="80"/>
      <c r="AY1420" s="5"/>
      <c r="AZ1420" s="80"/>
      <c r="BA1420" s="5"/>
      <c r="BB1420" s="80"/>
      <c r="BC1420" s="80"/>
      <c r="BD1420" s="80"/>
      <c r="BE1420" s="80"/>
      <c r="BF1420" s="80"/>
      <c r="BG1420" s="80"/>
      <c r="BH1420" s="80"/>
      <c r="BI1420" s="80"/>
      <c r="BJ1420" s="80"/>
      <c r="BK1420" s="80"/>
      <c r="BL1420" s="80"/>
      <c r="BM1420" s="80"/>
      <c r="BN1420" s="80"/>
      <c r="BO1420" s="80"/>
      <c r="BP1420" s="80"/>
      <c r="BQ1420" s="80"/>
      <c r="BR1420" s="80"/>
      <c r="BS1420" s="80"/>
      <c r="BT1420" s="80"/>
      <c r="BU1420" s="80"/>
      <c r="BV1420" s="80"/>
      <c r="BW1420" s="80"/>
      <c r="BX1420" s="80"/>
      <c r="BY1420" s="80"/>
      <c r="BZ1420" s="80"/>
      <c r="CE1420" s="5"/>
    </row>
    <row r="1421" spans="2:83" s="6" customFormat="1" x14ac:dyDescent="0.25">
      <c r="B1421" s="77"/>
      <c r="C1421" s="78"/>
      <c r="D1421" s="80"/>
      <c r="E1421" s="80"/>
      <c r="F1421" s="80"/>
      <c r="G1421" s="80"/>
      <c r="H1421" s="80"/>
      <c r="I1421" s="80"/>
      <c r="J1421" s="80"/>
      <c r="K1421" s="5"/>
      <c r="L1421" s="5"/>
      <c r="M1421" s="80"/>
      <c r="N1421" s="5"/>
      <c r="O1421" s="80"/>
      <c r="P1421" s="5"/>
      <c r="Q1421" s="80"/>
      <c r="R1421" s="5"/>
      <c r="S1421" s="80"/>
      <c r="T1421" s="5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5"/>
      <c r="AE1421" s="80"/>
      <c r="AF1421" s="5"/>
      <c r="AG1421" s="80"/>
      <c r="AH1421" s="5"/>
      <c r="AI1421" s="80"/>
      <c r="AJ1421" s="5"/>
      <c r="AK1421" s="80"/>
      <c r="AL1421" s="5"/>
      <c r="AM1421" s="80"/>
      <c r="AN1421" s="5"/>
      <c r="AO1421" s="80"/>
      <c r="AP1421" s="80"/>
      <c r="AQ1421" s="5"/>
      <c r="AR1421" s="80"/>
      <c r="AS1421" s="5"/>
      <c r="AT1421" s="80"/>
      <c r="AU1421" s="5"/>
      <c r="AV1421" s="80"/>
      <c r="AW1421" s="5"/>
      <c r="AX1421" s="80"/>
      <c r="AY1421" s="5"/>
      <c r="AZ1421" s="80"/>
      <c r="BA1421" s="5"/>
      <c r="BB1421" s="80"/>
      <c r="BC1421" s="80"/>
      <c r="BD1421" s="80"/>
      <c r="BE1421" s="80"/>
      <c r="BF1421" s="80"/>
      <c r="BG1421" s="80"/>
      <c r="BH1421" s="80"/>
      <c r="BI1421" s="80"/>
      <c r="BJ1421" s="80"/>
      <c r="BK1421" s="80"/>
      <c r="BL1421" s="80"/>
      <c r="BM1421" s="80"/>
      <c r="BN1421" s="80"/>
      <c r="BO1421" s="80"/>
      <c r="BP1421" s="80"/>
      <c r="BQ1421" s="80"/>
      <c r="BR1421" s="80"/>
      <c r="BS1421" s="80"/>
      <c r="BT1421" s="80"/>
      <c r="BU1421" s="80"/>
      <c r="BV1421" s="80"/>
      <c r="BW1421" s="80"/>
      <c r="BX1421" s="80"/>
      <c r="BY1421" s="80"/>
      <c r="BZ1421" s="80"/>
      <c r="CE1421" s="5"/>
    </row>
    <row r="1422" spans="2:83" s="6" customFormat="1" x14ac:dyDescent="0.25">
      <c r="B1422" s="77"/>
      <c r="C1422" s="78"/>
      <c r="D1422" s="80"/>
      <c r="E1422" s="80"/>
      <c r="F1422" s="80"/>
      <c r="G1422" s="80"/>
      <c r="H1422" s="80"/>
      <c r="I1422" s="80"/>
      <c r="J1422" s="80"/>
      <c r="K1422" s="5"/>
      <c r="L1422" s="5"/>
      <c r="M1422" s="80"/>
      <c r="N1422" s="5"/>
      <c r="O1422" s="80"/>
      <c r="P1422" s="5"/>
      <c r="Q1422" s="80"/>
      <c r="R1422" s="5"/>
      <c r="S1422" s="80"/>
      <c r="T1422" s="5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5"/>
      <c r="AE1422" s="80"/>
      <c r="AF1422" s="5"/>
      <c r="AG1422" s="80"/>
      <c r="AH1422" s="5"/>
      <c r="AI1422" s="80"/>
      <c r="AJ1422" s="5"/>
      <c r="AK1422" s="80"/>
      <c r="AL1422" s="5"/>
      <c r="AM1422" s="80"/>
      <c r="AN1422" s="5"/>
      <c r="AO1422" s="80"/>
      <c r="AP1422" s="80"/>
      <c r="AQ1422" s="5"/>
      <c r="AR1422" s="80"/>
      <c r="AS1422" s="5"/>
      <c r="AT1422" s="80"/>
      <c r="AU1422" s="5"/>
      <c r="AV1422" s="80"/>
      <c r="AW1422" s="5"/>
      <c r="AX1422" s="80"/>
      <c r="AY1422" s="5"/>
      <c r="AZ1422" s="80"/>
      <c r="BA1422" s="5"/>
      <c r="BB1422" s="80"/>
      <c r="BC1422" s="80"/>
      <c r="BD1422" s="80"/>
      <c r="BE1422" s="80"/>
      <c r="BF1422" s="80"/>
      <c r="BG1422" s="80"/>
      <c r="BH1422" s="80"/>
      <c r="BI1422" s="80"/>
      <c r="BJ1422" s="80"/>
      <c r="BK1422" s="80"/>
      <c r="BL1422" s="80"/>
      <c r="BM1422" s="80"/>
      <c r="BN1422" s="80"/>
      <c r="BO1422" s="80"/>
      <c r="BP1422" s="80"/>
      <c r="BQ1422" s="80"/>
      <c r="BR1422" s="80"/>
      <c r="BS1422" s="80"/>
      <c r="BT1422" s="80"/>
      <c r="BU1422" s="80"/>
      <c r="BV1422" s="80"/>
      <c r="BW1422" s="80"/>
      <c r="BX1422" s="80"/>
      <c r="BY1422" s="80"/>
      <c r="BZ1422" s="80"/>
      <c r="CE1422" s="5"/>
    </row>
    <row r="1423" spans="2:83" s="6" customFormat="1" x14ac:dyDescent="0.25">
      <c r="B1423" s="77"/>
      <c r="C1423" s="78"/>
      <c r="D1423" s="80"/>
      <c r="E1423" s="80"/>
      <c r="F1423" s="80"/>
      <c r="G1423" s="80"/>
      <c r="H1423" s="80"/>
      <c r="I1423" s="80"/>
      <c r="J1423" s="80"/>
      <c r="K1423" s="5"/>
      <c r="L1423" s="5"/>
      <c r="M1423" s="80"/>
      <c r="N1423" s="5"/>
      <c r="O1423" s="80"/>
      <c r="P1423" s="5"/>
      <c r="Q1423" s="80"/>
      <c r="R1423" s="5"/>
      <c r="S1423" s="80"/>
      <c r="T1423" s="5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5"/>
      <c r="AE1423" s="80"/>
      <c r="AF1423" s="5"/>
      <c r="AG1423" s="80"/>
      <c r="AH1423" s="5"/>
      <c r="AI1423" s="80"/>
      <c r="AJ1423" s="5"/>
      <c r="AK1423" s="80"/>
      <c r="AL1423" s="5"/>
      <c r="AM1423" s="80"/>
      <c r="AN1423" s="5"/>
      <c r="AO1423" s="80"/>
      <c r="AP1423" s="80"/>
      <c r="AQ1423" s="5"/>
      <c r="AR1423" s="80"/>
      <c r="AS1423" s="5"/>
      <c r="AT1423" s="80"/>
      <c r="AU1423" s="5"/>
      <c r="AV1423" s="80"/>
      <c r="AW1423" s="5"/>
      <c r="AX1423" s="80"/>
      <c r="AY1423" s="5"/>
      <c r="AZ1423" s="80"/>
      <c r="BA1423" s="5"/>
      <c r="BB1423" s="80"/>
      <c r="BC1423" s="80"/>
      <c r="BD1423" s="80"/>
      <c r="BE1423" s="80"/>
      <c r="BF1423" s="80"/>
      <c r="BG1423" s="80"/>
      <c r="BH1423" s="80"/>
      <c r="BI1423" s="80"/>
      <c r="BJ1423" s="80"/>
      <c r="BK1423" s="80"/>
      <c r="BL1423" s="80"/>
      <c r="BM1423" s="80"/>
      <c r="BN1423" s="80"/>
      <c r="BO1423" s="80"/>
      <c r="BP1423" s="80"/>
      <c r="BQ1423" s="80"/>
      <c r="BR1423" s="80"/>
      <c r="BS1423" s="80"/>
      <c r="BT1423" s="80"/>
      <c r="BU1423" s="80"/>
      <c r="BV1423" s="80"/>
      <c r="BW1423" s="80"/>
      <c r="BX1423" s="80"/>
      <c r="BY1423" s="80"/>
      <c r="BZ1423" s="80"/>
      <c r="CE1423" s="5"/>
    </row>
    <row r="1424" spans="2:83" s="6" customFormat="1" x14ac:dyDescent="0.25">
      <c r="B1424" s="77"/>
      <c r="C1424" s="78"/>
      <c r="D1424" s="80"/>
      <c r="E1424" s="80"/>
      <c r="F1424" s="80"/>
      <c r="G1424" s="80"/>
      <c r="H1424" s="80"/>
      <c r="I1424" s="80"/>
      <c r="J1424" s="80"/>
      <c r="K1424" s="5"/>
      <c r="L1424" s="5"/>
      <c r="M1424" s="80"/>
      <c r="N1424" s="5"/>
      <c r="O1424" s="80"/>
      <c r="P1424" s="5"/>
      <c r="Q1424" s="80"/>
      <c r="R1424" s="5"/>
      <c r="S1424" s="80"/>
      <c r="T1424" s="5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5"/>
      <c r="AE1424" s="80"/>
      <c r="AF1424" s="5"/>
      <c r="AG1424" s="80"/>
      <c r="AH1424" s="5"/>
      <c r="AI1424" s="80"/>
      <c r="AJ1424" s="5"/>
      <c r="AK1424" s="80"/>
      <c r="AL1424" s="5"/>
      <c r="AM1424" s="80"/>
      <c r="AN1424" s="5"/>
      <c r="AO1424" s="80"/>
      <c r="AP1424" s="80"/>
      <c r="AQ1424" s="5"/>
      <c r="AR1424" s="80"/>
      <c r="AS1424" s="5"/>
      <c r="AT1424" s="80"/>
      <c r="AU1424" s="5"/>
      <c r="AV1424" s="80"/>
      <c r="AW1424" s="5"/>
      <c r="AX1424" s="80"/>
      <c r="AY1424" s="5"/>
      <c r="AZ1424" s="80"/>
      <c r="BA1424" s="5"/>
      <c r="BB1424" s="80"/>
      <c r="BC1424" s="80"/>
      <c r="BD1424" s="80"/>
      <c r="BE1424" s="80"/>
      <c r="BF1424" s="80"/>
      <c r="BG1424" s="80"/>
      <c r="BH1424" s="80"/>
      <c r="BI1424" s="80"/>
      <c r="BJ1424" s="80"/>
      <c r="BK1424" s="80"/>
      <c r="BL1424" s="80"/>
      <c r="BM1424" s="80"/>
      <c r="BN1424" s="80"/>
      <c r="BO1424" s="80"/>
      <c r="BP1424" s="80"/>
      <c r="BQ1424" s="80"/>
      <c r="BR1424" s="80"/>
      <c r="BS1424" s="80"/>
      <c r="BT1424" s="80"/>
      <c r="BU1424" s="80"/>
      <c r="BV1424" s="80"/>
      <c r="BW1424" s="80"/>
      <c r="BX1424" s="80"/>
      <c r="BY1424" s="80"/>
      <c r="BZ1424" s="80"/>
      <c r="CE1424" s="5"/>
    </row>
    <row r="1425" spans="2:83" s="6" customFormat="1" x14ac:dyDescent="0.25">
      <c r="B1425" s="77"/>
      <c r="C1425" s="78"/>
      <c r="D1425" s="80"/>
      <c r="E1425" s="80"/>
      <c r="F1425" s="80"/>
      <c r="G1425" s="80"/>
      <c r="H1425" s="80"/>
      <c r="I1425" s="80"/>
      <c r="J1425" s="80"/>
      <c r="K1425" s="5"/>
      <c r="L1425" s="5"/>
      <c r="M1425" s="80"/>
      <c r="N1425" s="5"/>
      <c r="O1425" s="80"/>
      <c r="P1425" s="5"/>
      <c r="Q1425" s="80"/>
      <c r="R1425" s="5"/>
      <c r="S1425" s="80"/>
      <c r="T1425" s="5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5"/>
      <c r="AE1425" s="80"/>
      <c r="AF1425" s="5"/>
      <c r="AG1425" s="80"/>
      <c r="AH1425" s="5"/>
      <c r="AI1425" s="80"/>
      <c r="AJ1425" s="5"/>
      <c r="AK1425" s="80"/>
      <c r="AL1425" s="5"/>
      <c r="AM1425" s="80"/>
      <c r="AN1425" s="5"/>
      <c r="AO1425" s="80"/>
      <c r="AP1425" s="80"/>
      <c r="AQ1425" s="5"/>
      <c r="AR1425" s="80"/>
      <c r="AS1425" s="5"/>
      <c r="AT1425" s="80"/>
      <c r="AU1425" s="5"/>
      <c r="AV1425" s="80"/>
      <c r="AW1425" s="5"/>
      <c r="AX1425" s="80"/>
      <c r="AY1425" s="5"/>
      <c r="AZ1425" s="80"/>
      <c r="BA1425" s="5"/>
      <c r="BB1425" s="80"/>
      <c r="BC1425" s="80"/>
      <c r="BD1425" s="80"/>
      <c r="BE1425" s="80"/>
      <c r="BF1425" s="80"/>
      <c r="BG1425" s="80"/>
      <c r="BH1425" s="80"/>
      <c r="BI1425" s="80"/>
      <c r="BJ1425" s="80"/>
      <c r="BK1425" s="80"/>
      <c r="BL1425" s="80"/>
      <c r="BM1425" s="80"/>
      <c r="BN1425" s="80"/>
      <c r="BO1425" s="80"/>
      <c r="BP1425" s="80"/>
      <c r="BQ1425" s="80"/>
      <c r="BR1425" s="80"/>
      <c r="BS1425" s="80"/>
      <c r="BT1425" s="80"/>
      <c r="BU1425" s="80"/>
      <c r="BV1425" s="80"/>
      <c r="BW1425" s="80"/>
      <c r="BX1425" s="80"/>
      <c r="BY1425" s="80"/>
      <c r="BZ1425" s="80"/>
      <c r="CE1425" s="5"/>
    </row>
    <row r="1426" spans="2:83" s="6" customFormat="1" x14ac:dyDescent="0.25">
      <c r="B1426" s="77"/>
      <c r="C1426" s="78"/>
      <c r="D1426" s="80"/>
      <c r="E1426" s="80"/>
      <c r="F1426" s="80"/>
      <c r="G1426" s="80"/>
      <c r="H1426" s="80"/>
      <c r="I1426" s="80"/>
      <c r="J1426" s="80"/>
      <c r="K1426" s="5"/>
      <c r="L1426" s="5"/>
      <c r="M1426" s="80"/>
      <c r="N1426" s="5"/>
      <c r="O1426" s="80"/>
      <c r="P1426" s="5"/>
      <c r="Q1426" s="80"/>
      <c r="R1426" s="5"/>
      <c r="S1426" s="80"/>
      <c r="T1426" s="5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5"/>
      <c r="AE1426" s="80"/>
      <c r="AF1426" s="5"/>
      <c r="AG1426" s="80"/>
      <c r="AH1426" s="5"/>
      <c r="AI1426" s="80"/>
      <c r="AJ1426" s="5"/>
      <c r="AK1426" s="80"/>
      <c r="AL1426" s="5"/>
      <c r="AM1426" s="80"/>
      <c r="AN1426" s="5"/>
      <c r="AO1426" s="80"/>
      <c r="AP1426" s="80"/>
      <c r="AQ1426" s="5"/>
      <c r="AR1426" s="80"/>
      <c r="AS1426" s="5"/>
      <c r="AT1426" s="80"/>
      <c r="AU1426" s="5"/>
      <c r="AV1426" s="80"/>
      <c r="AW1426" s="5"/>
      <c r="AX1426" s="80"/>
      <c r="AY1426" s="5"/>
      <c r="AZ1426" s="80"/>
      <c r="BA1426" s="5"/>
      <c r="BB1426" s="80"/>
      <c r="BC1426" s="80"/>
      <c r="BD1426" s="80"/>
      <c r="BE1426" s="80"/>
      <c r="BF1426" s="80"/>
      <c r="BG1426" s="80"/>
      <c r="BH1426" s="80"/>
      <c r="BI1426" s="80"/>
      <c r="BJ1426" s="80"/>
      <c r="BK1426" s="80"/>
      <c r="BL1426" s="80"/>
      <c r="BM1426" s="80"/>
      <c r="BN1426" s="80"/>
      <c r="BO1426" s="80"/>
      <c r="BP1426" s="80"/>
      <c r="BQ1426" s="80"/>
      <c r="BR1426" s="80"/>
      <c r="BS1426" s="80"/>
      <c r="BT1426" s="80"/>
      <c r="BU1426" s="80"/>
      <c r="BV1426" s="80"/>
      <c r="BW1426" s="80"/>
      <c r="BX1426" s="80"/>
      <c r="BY1426" s="80"/>
      <c r="BZ1426" s="80"/>
      <c r="CE1426" s="5"/>
    </row>
    <row r="1427" spans="2:83" s="6" customFormat="1" x14ac:dyDescent="0.25">
      <c r="B1427" s="77"/>
      <c r="C1427" s="78"/>
      <c r="D1427" s="80"/>
      <c r="E1427" s="80"/>
      <c r="F1427" s="80"/>
      <c r="G1427" s="80"/>
      <c r="H1427" s="80"/>
      <c r="I1427" s="80"/>
      <c r="J1427" s="80"/>
      <c r="K1427" s="5"/>
      <c r="L1427" s="5"/>
      <c r="M1427" s="80"/>
      <c r="N1427" s="5"/>
      <c r="O1427" s="80"/>
      <c r="P1427" s="5"/>
      <c r="Q1427" s="80"/>
      <c r="R1427" s="5"/>
      <c r="S1427" s="80"/>
      <c r="T1427" s="5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5"/>
      <c r="AE1427" s="80"/>
      <c r="AF1427" s="5"/>
      <c r="AG1427" s="80"/>
      <c r="AH1427" s="5"/>
      <c r="AI1427" s="80"/>
      <c r="AJ1427" s="5"/>
      <c r="AK1427" s="80"/>
      <c r="AL1427" s="5"/>
      <c r="AM1427" s="80"/>
      <c r="AN1427" s="5"/>
      <c r="AO1427" s="80"/>
      <c r="AP1427" s="80"/>
      <c r="AQ1427" s="5"/>
      <c r="AR1427" s="80"/>
      <c r="AS1427" s="5"/>
      <c r="AT1427" s="80"/>
      <c r="AU1427" s="5"/>
      <c r="AV1427" s="80"/>
      <c r="AW1427" s="5"/>
      <c r="AX1427" s="80"/>
      <c r="AY1427" s="5"/>
      <c r="AZ1427" s="80"/>
      <c r="BA1427" s="5"/>
      <c r="BB1427" s="80"/>
      <c r="BC1427" s="80"/>
      <c r="BD1427" s="80"/>
      <c r="BE1427" s="80"/>
      <c r="BF1427" s="80"/>
      <c r="BG1427" s="80"/>
      <c r="BH1427" s="80"/>
      <c r="BI1427" s="80"/>
      <c r="BJ1427" s="80"/>
      <c r="BK1427" s="80"/>
      <c r="BL1427" s="80"/>
      <c r="BM1427" s="80"/>
      <c r="BN1427" s="80"/>
      <c r="BO1427" s="80"/>
      <c r="BP1427" s="80"/>
      <c r="BQ1427" s="80"/>
      <c r="BR1427" s="80"/>
      <c r="BS1427" s="80"/>
      <c r="BT1427" s="80"/>
      <c r="BU1427" s="80"/>
      <c r="BV1427" s="80"/>
      <c r="BW1427" s="80"/>
      <c r="BX1427" s="80"/>
      <c r="BY1427" s="80"/>
      <c r="BZ1427" s="80"/>
      <c r="CE1427" s="5"/>
    </row>
    <row r="1428" spans="2:83" s="6" customFormat="1" x14ac:dyDescent="0.25">
      <c r="B1428" s="77"/>
      <c r="C1428" s="78"/>
      <c r="D1428" s="80"/>
      <c r="E1428" s="80"/>
      <c r="F1428" s="80"/>
      <c r="G1428" s="80"/>
      <c r="H1428" s="80"/>
      <c r="I1428" s="80"/>
      <c r="J1428" s="80"/>
      <c r="K1428" s="5"/>
      <c r="L1428" s="5"/>
      <c r="M1428" s="80"/>
      <c r="N1428" s="5"/>
      <c r="O1428" s="80"/>
      <c r="P1428" s="5"/>
      <c r="Q1428" s="80"/>
      <c r="R1428" s="5"/>
      <c r="S1428" s="80"/>
      <c r="T1428" s="5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5"/>
      <c r="AE1428" s="80"/>
      <c r="AF1428" s="5"/>
      <c r="AG1428" s="80"/>
      <c r="AH1428" s="5"/>
      <c r="AI1428" s="80"/>
      <c r="AJ1428" s="5"/>
      <c r="AK1428" s="80"/>
      <c r="AL1428" s="5"/>
      <c r="AM1428" s="80"/>
      <c r="AN1428" s="5"/>
      <c r="AO1428" s="80"/>
      <c r="AP1428" s="80"/>
      <c r="AQ1428" s="5"/>
      <c r="AR1428" s="80"/>
      <c r="AS1428" s="5"/>
      <c r="AT1428" s="80"/>
      <c r="AU1428" s="5"/>
      <c r="AV1428" s="80"/>
      <c r="AW1428" s="5"/>
      <c r="AX1428" s="80"/>
      <c r="AY1428" s="5"/>
      <c r="AZ1428" s="80"/>
      <c r="BA1428" s="5"/>
      <c r="BB1428" s="80"/>
      <c r="BC1428" s="80"/>
      <c r="BD1428" s="80"/>
      <c r="BE1428" s="80"/>
      <c r="BF1428" s="80"/>
      <c r="BG1428" s="80"/>
      <c r="BH1428" s="80"/>
      <c r="BI1428" s="80"/>
      <c r="BJ1428" s="80"/>
      <c r="BK1428" s="80"/>
      <c r="BL1428" s="80"/>
      <c r="BM1428" s="80"/>
      <c r="BN1428" s="80"/>
      <c r="BO1428" s="80"/>
      <c r="BP1428" s="80"/>
      <c r="BQ1428" s="80"/>
      <c r="BR1428" s="80"/>
      <c r="BS1428" s="80"/>
      <c r="BT1428" s="80"/>
      <c r="BU1428" s="80"/>
      <c r="BV1428" s="80"/>
      <c r="BW1428" s="80"/>
      <c r="BX1428" s="80"/>
      <c r="BY1428" s="80"/>
      <c r="BZ1428" s="80"/>
      <c r="CE1428" s="5"/>
    </row>
    <row r="1429" spans="2:83" s="6" customFormat="1" x14ac:dyDescent="0.25">
      <c r="B1429" s="77"/>
      <c r="C1429" s="78"/>
      <c r="D1429" s="80"/>
      <c r="E1429" s="80"/>
      <c r="F1429" s="80"/>
      <c r="G1429" s="80"/>
      <c r="H1429" s="80"/>
      <c r="I1429" s="80"/>
      <c r="J1429" s="80"/>
      <c r="K1429" s="5"/>
      <c r="L1429" s="5"/>
      <c r="M1429" s="80"/>
      <c r="N1429" s="5"/>
      <c r="O1429" s="80"/>
      <c r="P1429" s="5"/>
      <c r="Q1429" s="80"/>
      <c r="R1429" s="5"/>
      <c r="S1429" s="80"/>
      <c r="T1429" s="5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5"/>
      <c r="AE1429" s="80"/>
      <c r="AF1429" s="5"/>
      <c r="AG1429" s="80"/>
      <c r="AH1429" s="5"/>
      <c r="AI1429" s="80"/>
      <c r="AJ1429" s="5"/>
      <c r="AK1429" s="80"/>
      <c r="AL1429" s="5"/>
      <c r="AM1429" s="80"/>
      <c r="AN1429" s="5"/>
      <c r="AO1429" s="80"/>
      <c r="AP1429" s="80"/>
      <c r="AQ1429" s="5"/>
      <c r="AR1429" s="80"/>
      <c r="AS1429" s="5"/>
      <c r="AT1429" s="80"/>
      <c r="AU1429" s="5"/>
      <c r="AV1429" s="80"/>
      <c r="AW1429" s="5"/>
      <c r="AX1429" s="80"/>
      <c r="AY1429" s="5"/>
      <c r="AZ1429" s="80"/>
      <c r="BA1429" s="5"/>
      <c r="BB1429" s="80"/>
      <c r="BC1429" s="80"/>
      <c r="BD1429" s="80"/>
      <c r="BE1429" s="80"/>
      <c r="BF1429" s="80"/>
      <c r="BG1429" s="80"/>
      <c r="BH1429" s="80"/>
      <c r="BI1429" s="80"/>
      <c r="BJ1429" s="80"/>
      <c r="BK1429" s="80"/>
      <c r="BL1429" s="80"/>
      <c r="BM1429" s="80"/>
      <c r="BN1429" s="80"/>
      <c r="BO1429" s="80"/>
      <c r="BP1429" s="80"/>
      <c r="BQ1429" s="80"/>
      <c r="BR1429" s="80"/>
      <c r="BS1429" s="80"/>
      <c r="BT1429" s="80"/>
      <c r="BU1429" s="80"/>
      <c r="BV1429" s="80"/>
      <c r="BW1429" s="80"/>
      <c r="BX1429" s="80"/>
      <c r="BY1429" s="80"/>
      <c r="BZ1429" s="80"/>
      <c r="CE1429" s="5"/>
    </row>
    <row r="1430" spans="2:83" s="6" customFormat="1" x14ac:dyDescent="0.25">
      <c r="B1430" s="77"/>
      <c r="C1430" s="78"/>
      <c r="D1430" s="80"/>
      <c r="E1430" s="80"/>
      <c r="F1430" s="80"/>
      <c r="G1430" s="80"/>
      <c r="H1430" s="80"/>
      <c r="I1430" s="80"/>
      <c r="J1430" s="80"/>
      <c r="K1430" s="5"/>
      <c r="L1430" s="5"/>
      <c r="M1430" s="80"/>
      <c r="N1430" s="5"/>
      <c r="O1430" s="80"/>
      <c r="P1430" s="5"/>
      <c r="Q1430" s="80"/>
      <c r="R1430" s="5"/>
      <c r="S1430" s="80"/>
      <c r="T1430" s="5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5"/>
      <c r="AE1430" s="80"/>
      <c r="AF1430" s="5"/>
      <c r="AG1430" s="80"/>
      <c r="AH1430" s="5"/>
      <c r="AI1430" s="80"/>
      <c r="AJ1430" s="5"/>
      <c r="AK1430" s="80"/>
      <c r="AL1430" s="5"/>
      <c r="AM1430" s="80"/>
      <c r="AN1430" s="5"/>
      <c r="AO1430" s="80"/>
      <c r="AP1430" s="80"/>
      <c r="AQ1430" s="5"/>
      <c r="AR1430" s="80"/>
      <c r="AS1430" s="5"/>
      <c r="AT1430" s="80"/>
      <c r="AU1430" s="5"/>
      <c r="AV1430" s="80"/>
      <c r="AW1430" s="5"/>
      <c r="AX1430" s="80"/>
      <c r="AY1430" s="5"/>
      <c r="AZ1430" s="80"/>
      <c r="BA1430" s="5"/>
      <c r="BB1430" s="80"/>
      <c r="BC1430" s="80"/>
      <c r="BD1430" s="80"/>
      <c r="BE1430" s="80"/>
      <c r="BF1430" s="80"/>
      <c r="BG1430" s="80"/>
      <c r="BH1430" s="80"/>
      <c r="BI1430" s="80"/>
      <c r="BJ1430" s="80"/>
      <c r="BK1430" s="80"/>
      <c r="BL1430" s="80"/>
      <c r="BM1430" s="80"/>
      <c r="BN1430" s="80"/>
      <c r="BO1430" s="80"/>
      <c r="BP1430" s="80"/>
      <c r="BQ1430" s="80"/>
      <c r="BR1430" s="80"/>
      <c r="BS1430" s="80"/>
      <c r="BT1430" s="80"/>
      <c r="BU1430" s="80"/>
      <c r="BV1430" s="80"/>
      <c r="BW1430" s="80"/>
      <c r="BX1430" s="80"/>
      <c r="BY1430" s="80"/>
      <c r="BZ1430" s="80"/>
      <c r="CE1430" s="5"/>
    </row>
    <row r="1431" spans="2:83" s="6" customFormat="1" x14ac:dyDescent="0.25">
      <c r="B1431" s="77"/>
      <c r="C1431" s="78"/>
      <c r="D1431" s="80"/>
      <c r="E1431" s="80"/>
      <c r="F1431" s="80"/>
      <c r="G1431" s="80"/>
      <c r="H1431" s="80"/>
      <c r="I1431" s="80"/>
      <c r="J1431" s="80"/>
      <c r="K1431" s="5"/>
      <c r="L1431" s="5"/>
      <c r="M1431" s="80"/>
      <c r="N1431" s="5"/>
      <c r="O1431" s="80"/>
      <c r="P1431" s="5"/>
      <c r="Q1431" s="80"/>
      <c r="R1431" s="5"/>
      <c r="S1431" s="80"/>
      <c r="T1431" s="5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5"/>
      <c r="AE1431" s="80"/>
      <c r="AF1431" s="5"/>
      <c r="AG1431" s="80"/>
      <c r="AH1431" s="5"/>
      <c r="AI1431" s="80"/>
      <c r="AJ1431" s="5"/>
      <c r="AK1431" s="80"/>
      <c r="AL1431" s="5"/>
      <c r="AM1431" s="80"/>
      <c r="AN1431" s="5"/>
      <c r="AO1431" s="80"/>
      <c r="AP1431" s="80"/>
      <c r="AQ1431" s="5"/>
      <c r="AR1431" s="80"/>
      <c r="AS1431" s="5"/>
      <c r="AT1431" s="80"/>
      <c r="AU1431" s="5"/>
      <c r="AV1431" s="80"/>
      <c r="AW1431" s="5"/>
      <c r="AX1431" s="80"/>
      <c r="AY1431" s="5"/>
      <c r="AZ1431" s="80"/>
      <c r="BA1431" s="5"/>
      <c r="BB1431" s="80"/>
      <c r="BC1431" s="80"/>
      <c r="BD1431" s="80"/>
      <c r="BE1431" s="80"/>
      <c r="BF1431" s="80"/>
      <c r="BG1431" s="80"/>
      <c r="BH1431" s="80"/>
      <c r="BI1431" s="80"/>
      <c r="BJ1431" s="80"/>
      <c r="BK1431" s="80"/>
      <c r="BL1431" s="80"/>
      <c r="BM1431" s="80"/>
      <c r="BN1431" s="80"/>
      <c r="BO1431" s="80"/>
      <c r="BP1431" s="80"/>
      <c r="BQ1431" s="80"/>
      <c r="BR1431" s="80"/>
      <c r="BS1431" s="80"/>
      <c r="BT1431" s="80"/>
      <c r="BU1431" s="80"/>
      <c r="BV1431" s="80"/>
      <c r="BW1431" s="80"/>
      <c r="BX1431" s="80"/>
      <c r="BY1431" s="80"/>
      <c r="BZ1431" s="80"/>
      <c r="CE1431" s="5"/>
    </row>
    <row r="1432" spans="2:83" s="6" customFormat="1" x14ac:dyDescent="0.25">
      <c r="B1432" s="77"/>
      <c r="C1432" s="78"/>
      <c r="D1432" s="80"/>
      <c r="E1432" s="80"/>
      <c r="F1432" s="80"/>
      <c r="G1432" s="80"/>
      <c r="H1432" s="80"/>
      <c r="I1432" s="80"/>
      <c r="J1432" s="80"/>
      <c r="K1432" s="5"/>
      <c r="L1432" s="5"/>
      <c r="M1432" s="80"/>
      <c r="N1432" s="5"/>
      <c r="O1432" s="80"/>
      <c r="P1432" s="5"/>
      <c r="Q1432" s="80"/>
      <c r="R1432" s="5"/>
      <c r="S1432" s="80"/>
      <c r="T1432" s="5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5"/>
      <c r="AE1432" s="80"/>
      <c r="AF1432" s="5"/>
      <c r="AG1432" s="80"/>
      <c r="AH1432" s="5"/>
      <c r="AI1432" s="80"/>
      <c r="AJ1432" s="5"/>
      <c r="AK1432" s="80"/>
      <c r="AL1432" s="5"/>
      <c r="AM1432" s="80"/>
      <c r="AN1432" s="5"/>
      <c r="AO1432" s="80"/>
      <c r="AP1432" s="80"/>
      <c r="AQ1432" s="5"/>
      <c r="AR1432" s="80"/>
      <c r="AS1432" s="5"/>
      <c r="AT1432" s="80"/>
      <c r="AU1432" s="5"/>
      <c r="AV1432" s="80"/>
      <c r="AW1432" s="5"/>
      <c r="AX1432" s="80"/>
      <c r="AY1432" s="5"/>
      <c r="AZ1432" s="80"/>
      <c r="BA1432" s="5"/>
      <c r="BB1432" s="80"/>
      <c r="BC1432" s="80"/>
      <c r="BD1432" s="80"/>
      <c r="BE1432" s="80"/>
      <c r="BF1432" s="80"/>
      <c r="BG1432" s="80"/>
      <c r="BH1432" s="80"/>
      <c r="BI1432" s="80"/>
      <c r="BJ1432" s="80"/>
      <c r="BK1432" s="80"/>
      <c r="BL1432" s="80"/>
      <c r="BM1432" s="80"/>
      <c r="BN1432" s="80"/>
      <c r="BO1432" s="80"/>
      <c r="BP1432" s="80"/>
      <c r="BQ1432" s="80"/>
      <c r="BR1432" s="80"/>
      <c r="BS1432" s="80"/>
      <c r="BT1432" s="80"/>
      <c r="BU1432" s="80"/>
      <c r="BV1432" s="80"/>
      <c r="BW1432" s="80"/>
      <c r="BX1432" s="80"/>
      <c r="BY1432" s="80"/>
      <c r="BZ1432" s="80"/>
      <c r="CE1432" s="5"/>
    </row>
    <row r="1433" spans="2:83" s="6" customFormat="1" x14ac:dyDescent="0.25">
      <c r="B1433" s="77"/>
      <c r="C1433" s="78"/>
      <c r="D1433" s="80"/>
      <c r="E1433" s="80"/>
      <c r="F1433" s="80"/>
      <c r="G1433" s="80"/>
      <c r="H1433" s="80"/>
      <c r="I1433" s="80"/>
      <c r="J1433" s="80"/>
      <c r="K1433" s="5"/>
      <c r="L1433" s="5"/>
      <c r="M1433" s="80"/>
      <c r="N1433" s="5"/>
      <c r="O1433" s="80"/>
      <c r="P1433" s="5"/>
      <c r="Q1433" s="80"/>
      <c r="R1433" s="5"/>
      <c r="S1433" s="80"/>
      <c r="T1433" s="5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5"/>
      <c r="AE1433" s="80"/>
      <c r="AF1433" s="5"/>
      <c r="AG1433" s="80"/>
      <c r="AH1433" s="5"/>
      <c r="AI1433" s="80"/>
      <c r="AJ1433" s="5"/>
      <c r="AK1433" s="80"/>
      <c r="AL1433" s="5"/>
      <c r="AM1433" s="80"/>
      <c r="AN1433" s="5"/>
      <c r="AO1433" s="80"/>
      <c r="AP1433" s="80"/>
      <c r="AQ1433" s="5"/>
      <c r="AR1433" s="80"/>
      <c r="AS1433" s="5"/>
      <c r="AT1433" s="80"/>
      <c r="AU1433" s="5"/>
      <c r="AV1433" s="80"/>
      <c r="AW1433" s="5"/>
      <c r="AX1433" s="80"/>
      <c r="AY1433" s="5"/>
      <c r="AZ1433" s="80"/>
      <c r="BA1433" s="5"/>
      <c r="BB1433" s="80"/>
      <c r="BC1433" s="80"/>
      <c r="BD1433" s="80"/>
      <c r="BE1433" s="80"/>
      <c r="BF1433" s="80"/>
      <c r="BG1433" s="80"/>
      <c r="BH1433" s="80"/>
      <c r="BI1433" s="80"/>
      <c r="BJ1433" s="80"/>
      <c r="BK1433" s="80"/>
      <c r="BL1433" s="80"/>
      <c r="BM1433" s="80"/>
      <c r="BN1433" s="80"/>
      <c r="BO1433" s="80"/>
      <c r="BP1433" s="80"/>
      <c r="BQ1433" s="80"/>
      <c r="BR1433" s="80"/>
      <c r="BS1433" s="80"/>
      <c r="BT1433" s="80"/>
      <c r="BU1433" s="80"/>
      <c r="BV1433" s="80"/>
      <c r="BW1433" s="80"/>
      <c r="BX1433" s="80"/>
      <c r="BY1433" s="80"/>
      <c r="BZ1433" s="80"/>
      <c r="CE1433" s="5"/>
    </row>
    <row r="1434" spans="2:83" s="6" customFormat="1" x14ac:dyDescent="0.25">
      <c r="B1434" s="77"/>
      <c r="C1434" s="78"/>
      <c r="D1434" s="80"/>
      <c r="E1434" s="80"/>
      <c r="F1434" s="80"/>
      <c r="G1434" s="80"/>
      <c r="H1434" s="80"/>
      <c r="I1434" s="80"/>
      <c r="J1434" s="80"/>
      <c r="K1434" s="5"/>
      <c r="L1434" s="5"/>
      <c r="M1434" s="80"/>
      <c r="N1434" s="5"/>
      <c r="O1434" s="80"/>
      <c r="P1434" s="5"/>
      <c r="Q1434" s="80"/>
      <c r="R1434" s="5"/>
      <c r="S1434" s="80"/>
      <c r="T1434" s="5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5"/>
      <c r="AE1434" s="80"/>
      <c r="AF1434" s="5"/>
      <c r="AG1434" s="80"/>
      <c r="AH1434" s="5"/>
      <c r="AI1434" s="80"/>
      <c r="AJ1434" s="5"/>
      <c r="AK1434" s="80"/>
      <c r="AL1434" s="5"/>
      <c r="AM1434" s="80"/>
      <c r="AN1434" s="5"/>
      <c r="AO1434" s="80"/>
      <c r="AP1434" s="80"/>
      <c r="AQ1434" s="5"/>
      <c r="AR1434" s="80"/>
      <c r="AS1434" s="5"/>
      <c r="AT1434" s="80"/>
      <c r="AU1434" s="5"/>
      <c r="AV1434" s="80"/>
      <c r="AW1434" s="5"/>
      <c r="AX1434" s="80"/>
      <c r="AY1434" s="5"/>
      <c r="AZ1434" s="80"/>
      <c r="BA1434" s="5"/>
      <c r="BB1434" s="80"/>
      <c r="BC1434" s="80"/>
      <c r="BD1434" s="80"/>
      <c r="BE1434" s="80"/>
      <c r="BF1434" s="80"/>
      <c r="BG1434" s="80"/>
      <c r="BH1434" s="80"/>
      <c r="BI1434" s="80"/>
      <c r="BJ1434" s="80"/>
      <c r="BK1434" s="80"/>
      <c r="BL1434" s="80"/>
      <c r="BM1434" s="80"/>
      <c r="BN1434" s="80"/>
      <c r="BO1434" s="80"/>
      <c r="BP1434" s="80"/>
      <c r="BQ1434" s="80"/>
      <c r="BR1434" s="80"/>
      <c r="BS1434" s="80"/>
      <c r="BT1434" s="80"/>
      <c r="BU1434" s="80"/>
      <c r="BV1434" s="80"/>
      <c r="BW1434" s="80"/>
      <c r="BX1434" s="80"/>
      <c r="BY1434" s="80"/>
      <c r="BZ1434" s="80"/>
      <c r="CE1434" s="5"/>
    </row>
    <row r="1435" spans="2:83" s="6" customFormat="1" x14ac:dyDescent="0.25">
      <c r="B1435" s="77"/>
      <c r="C1435" s="78"/>
      <c r="D1435" s="80"/>
      <c r="E1435" s="80"/>
      <c r="F1435" s="80"/>
      <c r="G1435" s="80"/>
      <c r="H1435" s="80"/>
      <c r="I1435" s="80"/>
      <c r="J1435" s="80"/>
      <c r="K1435" s="5"/>
      <c r="L1435" s="5"/>
      <c r="M1435" s="80"/>
      <c r="N1435" s="5"/>
      <c r="O1435" s="80"/>
      <c r="P1435" s="5"/>
      <c r="Q1435" s="80"/>
      <c r="R1435" s="5"/>
      <c r="S1435" s="80"/>
      <c r="T1435" s="5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5"/>
      <c r="AE1435" s="80"/>
      <c r="AF1435" s="5"/>
      <c r="AG1435" s="80"/>
      <c r="AH1435" s="5"/>
      <c r="AI1435" s="80"/>
      <c r="AJ1435" s="5"/>
      <c r="AK1435" s="80"/>
      <c r="AL1435" s="5"/>
      <c r="AM1435" s="80"/>
      <c r="AN1435" s="5"/>
      <c r="AO1435" s="80"/>
      <c r="AP1435" s="80"/>
      <c r="AQ1435" s="5"/>
      <c r="AR1435" s="80"/>
      <c r="AS1435" s="5"/>
      <c r="AT1435" s="80"/>
      <c r="AU1435" s="5"/>
      <c r="AV1435" s="80"/>
      <c r="AW1435" s="5"/>
      <c r="AX1435" s="80"/>
      <c r="AY1435" s="5"/>
      <c r="AZ1435" s="80"/>
      <c r="BA1435" s="5"/>
      <c r="BB1435" s="80"/>
      <c r="BC1435" s="80"/>
      <c r="BD1435" s="80"/>
      <c r="BE1435" s="80"/>
      <c r="BF1435" s="80"/>
      <c r="BG1435" s="80"/>
      <c r="BH1435" s="80"/>
      <c r="BI1435" s="80"/>
      <c r="BJ1435" s="80"/>
      <c r="BK1435" s="80"/>
      <c r="BL1435" s="80"/>
      <c r="BM1435" s="80"/>
      <c r="BN1435" s="80"/>
      <c r="BO1435" s="80"/>
      <c r="BP1435" s="80"/>
      <c r="BQ1435" s="80"/>
      <c r="BR1435" s="80"/>
      <c r="BS1435" s="80"/>
      <c r="BT1435" s="80"/>
      <c r="BU1435" s="80"/>
      <c r="BV1435" s="80"/>
      <c r="BW1435" s="80"/>
      <c r="BX1435" s="80"/>
      <c r="BY1435" s="80"/>
      <c r="BZ1435" s="80"/>
      <c r="CE1435" s="5"/>
    </row>
    <row r="1436" spans="2:83" s="6" customFormat="1" x14ac:dyDescent="0.25">
      <c r="B1436" s="77"/>
      <c r="C1436" s="78"/>
      <c r="D1436" s="80"/>
      <c r="E1436" s="80"/>
      <c r="F1436" s="80"/>
      <c r="G1436" s="80"/>
      <c r="H1436" s="80"/>
      <c r="I1436" s="80"/>
      <c r="J1436" s="80"/>
      <c r="K1436" s="5"/>
      <c r="L1436" s="5"/>
      <c r="M1436" s="80"/>
      <c r="N1436" s="5"/>
      <c r="O1436" s="80"/>
      <c r="P1436" s="5"/>
      <c r="Q1436" s="80"/>
      <c r="R1436" s="5"/>
      <c r="S1436" s="80"/>
      <c r="T1436" s="5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5"/>
      <c r="AE1436" s="80"/>
      <c r="AF1436" s="5"/>
      <c r="AG1436" s="80"/>
      <c r="AH1436" s="5"/>
      <c r="AI1436" s="80"/>
      <c r="AJ1436" s="5"/>
      <c r="AK1436" s="80"/>
      <c r="AL1436" s="5"/>
      <c r="AM1436" s="80"/>
      <c r="AN1436" s="5"/>
      <c r="AO1436" s="80"/>
      <c r="AP1436" s="80"/>
      <c r="AQ1436" s="5"/>
      <c r="AR1436" s="80"/>
      <c r="AS1436" s="5"/>
      <c r="AT1436" s="80"/>
      <c r="AU1436" s="5"/>
      <c r="AV1436" s="80"/>
      <c r="AW1436" s="5"/>
      <c r="AX1436" s="80"/>
      <c r="AY1436" s="5"/>
      <c r="AZ1436" s="80"/>
      <c r="BA1436" s="5"/>
      <c r="BB1436" s="80"/>
      <c r="BC1436" s="80"/>
      <c r="BD1436" s="80"/>
      <c r="BE1436" s="80"/>
      <c r="BF1436" s="80"/>
      <c r="BG1436" s="80"/>
      <c r="BH1436" s="80"/>
      <c r="BI1436" s="80"/>
      <c r="BJ1436" s="80"/>
      <c r="BK1436" s="80"/>
      <c r="BL1436" s="80"/>
      <c r="BM1436" s="80"/>
      <c r="BN1436" s="80"/>
      <c r="BO1436" s="80"/>
      <c r="BP1436" s="80"/>
      <c r="BQ1436" s="80"/>
      <c r="BR1436" s="80"/>
      <c r="BS1436" s="80"/>
      <c r="BT1436" s="80"/>
      <c r="BU1436" s="80"/>
      <c r="BV1436" s="80"/>
      <c r="BW1436" s="80"/>
      <c r="BX1436" s="80"/>
      <c r="BY1436" s="80"/>
      <c r="BZ1436" s="80"/>
      <c r="CE1436" s="5"/>
    </row>
    <row r="1437" spans="2:83" s="6" customFormat="1" x14ac:dyDescent="0.25">
      <c r="B1437" s="77"/>
      <c r="C1437" s="78"/>
      <c r="D1437" s="80"/>
      <c r="E1437" s="80"/>
      <c r="F1437" s="80"/>
      <c r="G1437" s="80"/>
      <c r="H1437" s="80"/>
      <c r="I1437" s="80"/>
      <c r="J1437" s="80"/>
      <c r="K1437" s="5"/>
      <c r="L1437" s="5"/>
      <c r="M1437" s="80"/>
      <c r="N1437" s="5"/>
      <c r="O1437" s="80"/>
      <c r="P1437" s="5"/>
      <c r="Q1437" s="80"/>
      <c r="R1437" s="5"/>
      <c r="S1437" s="80"/>
      <c r="T1437" s="5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5"/>
      <c r="AE1437" s="80"/>
      <c r="AF1437" s="5"/>
      <c r="AG1437" s="80"/>
      <c r="AH1437" s="5"/>
      <c r="AI1437" s="80"/>
      <c r="AJ1437" s="5"/>
      <c r="AK1437" s="80"/>
      <c r="AL1437" s="5"/>
      <c r="AM1437" s="80"/>
      <c r="AN1437" s="5"/>
      <c r="AO1437" s="80"/>
      <c r="AP1437" s="80"/>
      <c r="AQ1437" s="5"/>
      <c r="AR1437" s="80"/>
      <c r="AS1437" s="5"/>
      <c r="AT1437" s="80"/>
      <c r="AU1437" s="5"/>
      <c r="AV1437" s="80"/>
      <c r="AW1437" s="5"/>
      <c r="AX1437" s="80"/>
      <c r="AY1437" s="5"/>
      <c r="AZ1437" s="80"/>
      <c r="BA1437" s="5"/>
      <c r="BB1437" s="80"/>
      <c r="BC1437" s="80"/>
      <c r="BD1437" s="80"/>
      <c r="BE1437" s="80"/>
      <c r="BF1437" s="80"/>
      <c r="BG1437" s="80"/>
      <c r="BH1437" s="80"/>
      <c r="BI1437" s="80"/>
      <c r="BJ1437" s="80"/>
      <c r="BK1437" s="80"/>
      <c r="BL1437" s="80"/>
      <c r="BM1437" s="80"/>
      <c r="BN1437" s="80"/>
      <c r="BO1437" s="80"/>
      <c r="BP1437" s="80"/>
      <c r="BQ1437" s="80"/>
      <c r="BR1437" s="80"/>
      <c r="BS1437" s="80"/>
      <c r="BT1437" s="80"/>
      <c r="BU1437" s="80"/>
      <c r="BV1437" s="80"/>
      <c r="BW1437" s="80"/>
      <c r="BX1437" s="80"/>
      <c r="BY1437" s="80"/>
      <c r="BZ1437" s="80"/>
      <c r="CE1437" s="5"/>
    </row>
    <row r="1438" spans="2:83" s="6" customFormat="1" x14ac:dyDescent="0.25">
      <c r="B1438" s="77"/>
      <c r="C1438" s="78"/>
      <c r="D1438" s="80"/>
      <c r="E1438" s="80"/>
      <c r="F1438" s="80"/>
      <c r="G1438" s="80"/>
      <c r="H1438" s="80"/>
      <c r="I1438" s="80"/>
      <c r="J1438" s="80"/>
      <c r="K1438" s="5"/>
      <c r="L1438" s="5"/>
      <c r="M1438" s="80"/>
      <c r="N1438" s="5"/>
      <c r="O1438" s="80"/>
      <c r="P1438" s="5"/>
      <c r="Q1438" s="80"/>
      <c r="R1438" s="5"/>
      <c r="S1438" s="80"/>
      <c r="T1438" s="5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5"/>
      <c r="AE1438" s="80"/>
      <c r="AF1438" s="5"/>
      <c r="AG1438" s="80"/>
      <c r="AH1438" s="5"/>
      <c r="AI1438" s="80"/>
      <c r="AJ1438" s="5"/>
      <c r="AK1438" s="80"/>
      <c r="AL1438" s="5"/>
      <c r="AM1438" s="80"/>
      <c r="AN1438" s="5"/>
      <c r="AO1438" s="80"/>
      <c r="AP1438" s="80"/>
      <c r="AQ1438" s="5"/>
      <c r="AR1438" s="80"/>
      <c r="AS1438" s="5"/>
      <c r="AT1438" s="80"/>
      <c r="AU1438" s="5"/>
      <c r="AV1438" s="80"/>
      <c r="AW1438" s="5"/>
      <c r="AX1438" s="80"/>
      <c r="AY1438" s="5"/>
      <c r="AZ1438" s="80"/>
      <c r="BA1438" s="5"/>
      <c r="BB1438" s="80"/>
      <c r="BC1438" s="80"/>
      <c r="BD1438" s="80"/>
      <c r="BE1438" s="80"/>
      <c r="BF1438" s="80"/>
      <c r="BG1438" s="80"/>
      <c r="BH1438" s="80"/>
      <c r="BI1438" s="80"/>
      <c r="BJ1438" s="80"/>
      <c r="BK1438" s="80"/>
      <c r="BL1438" s="80"/>
      <c r="BM1438" s="80"/>
      <c r="BN1438" s="80"/>
      <c r="BO1438" s="80"/>
      <c r="BP1438" s="80"/>
      <c r="BQ1438" s="80"/>
      <c r="BR1438" s="80"/>
      <c r="BS1438" s="80"/>
      <c r="BT1438" s="80"/>
      <c r="BU1438" s="80"/>
      <c r="BV1438" s="80"/>
      <c r="BW1438" s="80"/>
      <c r="BX1438" s="80"/>
      <c r="BY1438" s="80"/>
      <c r="BZ1438" s="80"/>
      <c r="CE1438" s="5"/>
    </row>
    <row r="1439" spans="2:83" s="6" customFormat="1" x14ac:dyDescent="0.25">
      <c r="B1439" s="77"/>
      <c r="C1439" s="78"/>
      <c r="D1439" s="80"/>
      <c r="E1439" s="80"/>
      <c r="F1439" s="80"/>
      <c r="G1439" s="80"/>
      <c r="H1439" s="80"/>
      <c r="I1439" s="80"/>
      <c r="J1439" s="80"/>
      <c r="K1439" s="5"/>
      <c r="L1439" s="5"/>
      <c r="M1439" s="80"/>
      <c r="N1439" s="5"/>
      <c r="O1439" s="80"/>
      <c r="P1439" s="5"/>
      <c r="Q1439" s="80"/>
      <c r="R1439" s="5"/>
      <c r="S1439" s="80"/>
      <c r="T1439" s="5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5"/>
      <c r="AE1439" s="80"/>
      <c r="AF1439" s="5"/>
      <c r="AG1439" s="80"/>
      <c r="AH1439" s="5"/>
      <c r="AI1439" s="80"/>
      <c r="AJ1439" s="5"/>
      <c r="AK1439" s="80"/>
      <c r="AL1439" s="5"/>
      <c r="AM1439" s="80"/>
      <c r="AN1439" s="5"/>
      <c r="AO1439" s="80"/>
      <c r="AP1439" s="80"/>
      <c r="AQ1439" s="5"/>
      <c r="AR1439" s="80"/>
      <c r="AS1439" s="5"/>
      <c r="AT1439" s="80"/>
      <c r="AU1439" s="5"/>
      <c r="AV1439" s="80"/>
      <c r="AW1439" s="5"/>
      <c r="AX1439" s="80"/>
      <c r="AY1439" s="5"/>
      <c r="AZ1439" s="80"/>
      <c r="BA1439" s="5"/>
      <c r="BB1439" s="80"/>
      <c r="BC1439" s="80"/>
      <c r="BD1439" s="80"/>
      <c r="BE1439" s="80"/>
      <c r="BF1439" s="80"/>
      <c r="BG1439" s="80"/>
      <c r="BH1439" s="80"/>
      <c r="BI1439" s="80"/>
      <c r="BJ1439" s="80"/>
      <c r="BK1439" s="80"/>
      <c r="BL1439" s="80"/>
      <c r="BM1439" s="80"/>
      <c r="BN1439" s="80"/>
      <c r="BO1439" s="80"/>
      <c r="BP1439" s="80"/>
      <c r="BQ1439" s="80"/>
      <c r="BR1439" s="80"/>
      <c r="BS1439" s="80"/>
      <c r="BT1439" s="80"/>
      <c r="BU1439" s="80"/>
      <c r="BV1439" s="80"/>
      <c r="BW1439" s="80"/>
      <c r="BX1439" s="80"/>
      <c r="BY1439" s="80"/>
      <c r="BZ1439" s="80"/>
      <c r="CE1439" s="5"/>
    </row>
    <row r="1440" spans="2:83" s="6" customFormat="1" x14ac:dyDescent="0.25">
      <c r="B1440" s="77"/>
      <c r="C1440" s="78"/>
      <c r="D1440" s="80"/>
      <c r="E1440" s="80"/>
      <c r="F1440" s="80"/>
      <c r="G1440" s="80"/>
      <c r="H1440" s="80"/>
      <c r="I1440" s="80"/>
      <c r="J1440" s="80"/>
      <c r="K1440" s="5"/>
      <c r="L1440" s="5"/>
      <c r="M1440" s="80"/>
      <c r="N1440" s="5"/>
      <c r="O1440" s="80"/>
      <c r="P1440" s="5"/>
      <c r="Q1440" s="80"/>
      <c r="R1440" s="5"/>
      <c r="S1440" s="80"/>
      <c r="T1440" s="5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5"/>
      <c r="AE1440" s="80"/>
      <c r="AF1440" s="5"/>
      <c r="AG1440" s="80"/>
      <c r="AH1440" s="5"/>
      <c r="AI1440" s="80"/>
      <c r="AJ1440" s="5"/>
      <c r="AK1440" s="80"/>
      <c r="AL1440" s="5"/>
      <c r="AM1440" s="80"/>
      <c r="AN1440" s="5"/>
      <c r="AO1440" s="80"/>
      <c r="AP1440" s="80"/>
      <c r="AQ1440" s="5"/>
      <c r="AR1440" s="80"/>
      <c r="AS1440" s="5"/>
      <c r="AT1440" s="80"/>
      <c r="AU1440" s="5"/>
      <c r="AV1440" s="80"/>
      <c r="AW1440" s="5"/>
      <c r="AX1440" s="80"/>
      <c r="AY1440" s="5"/>
      <c r="AZ1440" s="80"/>
      <c r="BA1440" s="5"/>
      <c r="BB1440" s="80"/>
      <c r="BC1440" s="80"/>
      <c r="BD1440" s="80"/>
      <c r="BE1440" s="80"/>
      <c r="BF1440" s="80"/>
      <c r="BG1440" s="80"/>
      <c r="BH1440" s="80"/>
      <c r="BI1440" s="80"/>
      <c r="BJ1440" s="80"/>
      <c r="BK1440" s="80"/>
      <c r="BL1440" s="80"/>
      <c r="BM1440" s="80"/>
      <c r="BN1440" s="80"/>
      <c r="BO1440" s="80"/>
      <c r="BP1440" s="80"/>
      <c r="BQ1440" s="80"/>
      <c r="BR1440" s="80"/>
      <c r="BS1440" s="80"/>
      <c r="BT1440" s="80"/>
      <c r="BU1440" s="80"/>
      <c r="BV1440" s="80"/>
      <c r="BW1440" s="80"/>
      <c r="BX1440" s="80"/>
      <c r="BY1440" s="80"/>
      <c r="BZ1440" s="80"/>
      <c r="CE1440" s="5"/>
    </row>
    <row r="1441" spans="2:83" s="6" customFormat="1" x14ac:dyDescent="0.25">
      <c r="B1441" s="77"/>
      <c r="C1441" s="78"/>
      <c r="D1441" s="80"/>
      <c r="E1441" s="80"/>
      <c r="F1441" s="80"/>
      <c r="G1441" s="80"/>
      <c r="H1441" s="80"/>
      <c r="I1441" s="80"/>
      <c r="J1441" s="80"/>
      <c r="K1441" s="5"/>
      <c r="L1441" s="5"/>
      <c r="M1441" s="80"/>
      <c r="N1441" s="5"/>
      <c r="O1441" s="80"/>
      <c r="P1441" s="5"/>
      <c r="Q1441" s="80"/>
      <c r="R1441" s="5"/>
      <c r="S1441" s="80"/>
      <c r="T1441" s="5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5"/>
      <c r="AE1441" s="80"/>
      <c r="AF1441" s="5"/>
      <c r="AG1441" s="80"/>
      <c r="AH1441" s="5"/>
      <c r="AI1441" s="80"/>
      <c r="AJ1441" s="5"/>
      <c r="AK1441" s="80"/>
      <c r="AL1441" s="5"/>
      <c r="AM1441" s="80"/>
      <c r="AN1441" s="5"/>
      <c r="AO1441" s="80"/>
      <c r="AP1441" s="80"/>
      <c r="AQ1441" s="5"/>
      <c r="AR1441" s="80"/>
      <c r="AS1441" s="5"/>
      <c r="AT1441" s="80"/>
      <c r="AU1441" s="5"/>
      <c r="AV1441" s="80"/>
      <c r="AW1441" s="5"/>
      <c r="AX1441" s="80"/>
      <c r="AY1441" s="5"/>
      <c r="AZ1441" s="80"/>
      <c r="BA1441" s="5"/>
      <c r="BB1441" s="80"/>
      <c r="BC1441" s="80"/>
      <c r="BD1441" s="80"/>
      <c r="BE1441" s="80"/>
      <c r="BF1441" s="80"/>
      <c r="BG1441" s="80"/>
      <c r="BH1441" s="80"/>
      <c r="BI1441" s="80"/>
      <c r="BJ1441" s="80"/>
      <c r="BK1441" s="80"/>
      <c r="BL1441" s="80"/>
      <c r="BM1441" s="80"/>
      <c r="BN1441" s="80"/>
      <c r="BO1441" s="80"/>
      <c r="BP1441" s="80"/>
      <c r="BQ1441" s="80"/>
      <c r="BR1441" s="80"/>
      <c r="BS1441" s="80"/>
      <c r="BT1441" s="80"/>
      <c r="BU1441" s="80"/>
      <c r="BV1441" s="80"/>
      <c r="BW1441" s="80"/>
      <c r="BX1441" s="80"/>
      <c r="BY1441" s="80"/>
      <c r="BZ1441" s="80"/>
      <c r="CE1441" s="5"/>
    </row>
    <row r="1442" spans="2:83" s="6" customFormat="1" x14ac:dyDescent="0.25">
      <c r="B1442" s="77"/>
      <c r="C1442" s="78"/>
      <c r="D1442" s="80"/>
      <c r="E1442" s="80"/>
      <c r="F1442" s="80"/>
      <c r="G1442" s="80"/>
      <c r="H1442" s="80"/>
      <c r="I1442" s="80"/>
      <c r="J1442" s="80"/>
      <c r="K1442" s="5"/>
      <c r="L1442" s="5"/>
      <c r="M1442" s="80"/>
      <c r="N1442" s="5"/>
      <c r="O1442" s="80"/>
      <c r="P1442" s="5"/>
      <c r="Q1442" s="80"/>
      <c r="R1442" s="5"/>
      <c r="S1442" s="80"/>
      <c r="T1442" s="5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5"/>
      <c r="AE1442" s="80"/>
      <c r="AF1442" s="5"/>
      <c r="AG1442" s="80"/>
      <c r="AH1442" s="5"/>
      <c r="AI1442" s="80"/>
      <c r="AJ1442" s="5"/>
      <c r="AK1442" s="80"/>
      <c r="AL1442" s="5"/>
      <c r="AM1442" s="80"/>
      <c r="AN1442" s="5"/>
      <c r="AO1442" s="80"/>
      <c r="AP1442" s="80"/>
      <c r="AQ1442" s="5"/>
      <c r="AR1442" s="80"/>
      <c r="AS1442" s="5"/>
      <c r="AT1442" s="80"/>
      <c r="AU1442" s="5"/>
      <c r="AV1442" s="80"/>
      <c r="AW1442" s="5"/>
      <c r="AX1442" s="80"/>
      <c r="AY1442" s="5"/>
      <c r="AZ1442" s="80"/>
      <c r="BA1442" s="5"/>
      <c r="BB1442" s="80"/>
      <c r="BC1442" s="80"/>
      <c r="BD1442" s="80"/>
      <c r="BE1442" s="80"/>
      <c r="BF1442" s="80"/>
      <c r="BG1442" s="80"/>
      <c r="BH1442" s="80"/>
      <c r="BI1442" s="80"/>
      <c r="BJ1442" s="80"/>
      <c r="BK1442" s="80"/>
      <c r="BL1442" s="80"/>
      <c r="BM1442" s="80"/>
      <c r="BN1442" s="80"/>
      <c r="BO1442" s="80"/>
      <c r="BP1442" s="80"/>
      <c r="BQ1442" s="80"/>
      <c r="BR1442" s="80"/>
      <c r="BS1442" s="80"/>
      <c r="BT1442" s="80"/>
      <c r="BU1442" s="80"/>
      <c r="BV1442" s="80"/>
      <c r="BW1442" s="80"/>
      <c r="BX1442" s="80"/>
      <c r="BY1442" s="80"/>
      <c r="BZ1442" s="80"/>
      <c r="CE1442" s="5"/>
    </row>
    <row r="1443" spans="2:83" s="6" customFormat="1" x14ac:dyDescent="0.25">
      <c r="B1443" s="77"/>
      <c r="C1443" s="78"/>
      <c r="D1443" s="80"/>
      <c r="E1443" s="80"/>
      <c r="F1443" s="80"/>
      <c r="G1443" s="80"/>
      <c r="H1443" s="80"/>
      <c r="I1443" s="80"/>
      <c r="J1443" s="80"/>
      <c r="K1443" s="5"/>
      <c r="L1443" s="5"/>
      <c r="M1443" s="80"/>
      <c r="N1443" s="5"/>
      <c r="O1443" s="80"/>
      <c r="P1443" s="5"/>
      <c r="Q1443" s="80"/>
      <c r="R1443" s="5"/>
      <c r="S1443" s="80"/>
      <c r="T1443" s="5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5"/>
      <c r="AE1443" s="80"/>
      <c r="AF1443" s="5"/>
      <c r="AG1443" s="80"/>
      <c r="AH1443" s="5"/>
      <c r="AI1443" s="80"/>
      <c r="AJ1443" s="5"/>
      <c r="AK1443" s="80"/>
      <c r="AL1443" s="5"/>
      <c r="AM1443" s="80"/>
      <c r="AN1443" s="5"/>
      <c r="AO1443" s="80"/>
      <c r="AP1443" s="80"/>
      <c r="AQ1443" s="5"/>
      <c r="AR1443" s="80"/>
      <c r="AS1443" s="5"/>
      <c r="AT1443" s="80"/>
      <c r="AU1443" s="5"/>
      <c r="AV1443" s="80"/>
      <c r="AW1443" s="5"/>
      <c r="AX1443" s="80"/>
      <c r="AY1443" s="5"/>
      <c r="AZ1443" s="80"/>
      <c r="BA1443" s="5"/>
      <c r="BB1443" s="80"/>
      <c r="BC1443" s="80"/>
      <c r="BD1443" s="80"/>
      <c r="BE1443" s="80"/>
      <c r="BF1443" s="80"/>
      <c r="BG1443" s="80"/>
      <c r="BH1443" s="80"/>
      <c r="BI1443" s="80"/>
      <c r="BJ1443" s="80"/>
      <c r="BK1443" s="80"/>
      <c r="BL1443" s="80"/>
      <c r="BM1443" s="80"/>
      <c r="BN1443" s="80"/>
      <c r="BO1443" s="80"/>
      <c r="BP1443" s="80"/>
      <c r="BQ1443" s="80"/>
      <c r="BR1443" s="80"/>
      <c r="BS1443" s="80"/>
      <c r="BT1443" s="80"/>
      <c r="BU1443" s="80"/>
      <c r="BV1443" s="80"/>
      <c r="BW1443" s="80"/>
      <c r="BX1443" s="80"/>
      <c r="BY1443" s="80"/>
      <c r="BZ1443" s="80"/>
      <c r="CE1443" s="5"/>
    </row>
    <row r="1444" spans="2:83" s="6" customFormat="1" x14ac:dyDescent="0.25">
      <c r="B1444" s="77"/>
      <c r="C1444" s="78"/>
      <c r="D1444" s="80"/>
      <c r="E1444" s="80"/>
      <c r="F1444" s="80"/>
      <c r="G1444" s="80"/>
      <c r="H1444" s="80"/>
      <c r="I1444" s="80"/>
      <c r="J1444" s="80"/>
      <c r="K1444" s="5"/>
      <c r="L1444" s="5"/>
      <c r="M1444" s="80"/>
      <c r="N1444" s="5"/>
      <c r="O1444" s="80"/>
      <c r="P1444" s="5"/>
      <c r="Q1444" s="80"/>
      <c r="R1444" s="5"/>
      <c r="S1444" s="80"/>
      <c r="T1444" s="5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5"/>
      <c r="AE1444" s="80"/>
      <c r="AF1444" s="5"/>
      <c r="AG1444" s="80"/>
      <c r="AH1444" s="5"/>
      <c r="AI1444" s="80"/>
      <c r="AJ1444" s="5"/>
      <c r="AK1444" s="80"/>
      <c r="AL1444" s="5"/>
      <c r="AM1444" s="80"/>
      <c r="AN1444" s="5"/>
      <c r="AO1444" s="80"/>
      <c r="AP1444" s="80"/>
      <c r="AQ1444" s="5"/>
      <c r="AR1444" s="80"/>
      <c r="AS1444" s="5"/>
      <c r="AT1444" s="80"/>
      <c r="AU1444" s="5"/>
      <c r="AV1444" s="80"/>
      <c r="AW1444" s="5"/>
      <c r="AX1444" s="80"/>
      <c r="AY1444" s="5"/>
      <c r="AZ1444" s="80"/>
      <c r="BA1444" s="5"/>
      <c r="BB1444" s="80"/>
      <c r="BC1444" s="80"/>
      <c r="BD1444" s="80"/>
      <c r="BE1444" s="80"/>
      <c r="BF1444" s="80"/>
      <c r="BG1444" s="80"/>
      <c r="BH1444" s="80"/>
      <c r="BI1444" s="80"/>
      <c r="BJ1444" s="80"/>
      <c r="BK1444" s="80"/>
      <c r="BL1444" s="80"/>
      <c r="BM1444" s="80"/>
      <c r="BN1444" s="80"/>
      <c r="BO1444" s="80"/>
      <c r="BP1444" s="80"/>
      <c r="BQ1444" s="80"/>
      <c r="BR1444" s="80"/>
      <c r="BS1444" s="80"/>
      <c r="BT1444" s="80"/>
      <c r="BU1444" s="80"/>
      <c r="BV1444" s="80"/>
      <c r="BW1444" s="80"/>
      <c r="BX1444" s="80"/>
      <c r="BY1444" s="80"/>
      <c r="BZ1444" s="80"/>
      <c r="CE1444" s="5"/>
    </row>
    <row r="1445" spans="2:83" s="6" customFormat="1" x14ac:dyDescent="0.25">
      <c r="B1445" s="77"/>
      <c r="C1445" s="78"/>
      <c r="D1445" s="80"/>
      <c r="E1445" s="80"/>
      <c r="F1445" s="80"/>
      <c r="G1445" s="80"/>
      <c r="H1445" s="80"/>
      <c r="I1445" s="80"/>
      <c r="J1445" s="80"/>
      <c r="K1445" s="5"/>
      <c r="L1445" s="5"/>
      <c r="M1445" s="80"/>
      <c r="N1445" s="5"/>
      <c r="O1445" s="80"/>
      <c r="P1445" s="5"/>
      <c r="Q1445" s="80"/>
      <c r="R1445" s="5"/>
      <c r="S1445" s="80"/>
      <c r="T1445" s="5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5"/>
      <c r="AE1445" s="80"/>
      <c r="AF1445" s="5"/>
      <c r="AG1445" s="80"/>
      <c r="AH1445" s="5"/>
      <c r="AI1445" s="80"/>
      <c r="AJ1445" s="5"/>
      <c r="AK1445" s="80"/>
      <c r="AL1445" s="5"/>
      <c r="AM1445" s="80"/>
      <c r="AN1445" s="5"/>
      <c r="AO1445" s="80"/>
      <c r="AP1445" s="80"/>
      <c r="AQ1445" s="5"/>
      <c r="AR1445" s="80"/>
      <c r="AS1445" s="5"/>
      <c r="AT1445" s="80"/>
      <c r="AU1445" s="5"/>
      <c r="AV1445" s="80"/>
      <c r="AW1445" s="5"/>
      <c r="AX1445" s="80"/>
      <c r="AY1445" s="5"/>
      <c r="AZ1445" s="80"/>
      <c r="BA1445" s="5"/>
      <c r="BB1445" s="80"/>
      <c r="BC1445" s="80"/>
      <c r="BD1445" s="80"/>
      <c r="BE1445" s="80"/>
      <c r="BF1445" s="80"/>
      <c r="BG1445" s="80"/>
      <c r="BH1445" s="80"/>
      <c r="BI1445" s="80"/>
      <c r="BJ1445" s="80"/>
      <c r="BK1445" s="80"/>
      <c r="BL1445" s="80"/>
      <c r="BM1445" s="80"/>
      <c r="BN1445" s="80"/>
      <c r="BO1445" s="80"/>
      <c r="BP1445" s="80"/>
      <c r="BQ1445" s="80"/>
      <c r="BR1445" s="80"/>
      <c r="BS1445" s="80"/>
      <c r="BT1445" s="80"/>
      <c r="BU1445" s="80"/>
      <c r="BV1445" s="80"/>
      <c r="BW1445" s="80"/>
      <c r="BX1445" s="80"/>
      <c r="BY1445" s="80"/>
      <c r="BZ1445" s="80"/>
      <c r="CE1445" s="5"/>
    </row>
    <row r="1446" spans="2:83" s="6" customFormat="1" x14ac:dyDescent="0.25">
      <c r="B1446" s="77"/>
      <c r="C1446" s="78"/>
      <c r="D1446" s="80"/>
      <c r="E1446" s="80"/>
      <c r="F1446" s="80"/>
      <c r="G1446" s="80"/>
      <c r="H1446" s="80"/>
      <c r="I1446" s="80"/>
      <c r="J1446" s="80"/>
      <c r="K1446" s="5"/>
      <c r="L1446" s="5"/>
      <c r="M1446" s="80"/>
      <c r="N1446" s="5"/>
      <c r="O1446" s="80"/>
      <c r="P1446" s="5"/>
      <c r="Q1446" s="80"/>
      <c r="R1446" s="5"/>
      <c r="S1446" s="80"/>
      <c r="T1446" s="5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5"/>
      <c r="AE1446" s="80"/>
      <c r="AF1446" s="5"/>
      <c r="AG1446" s="80"/>
      <c r="AH1446" s="5"/>
      <c r="AI1446" s="80"/>
      <c r="AJ1446" s="5"/>
      <c r="AK1446" s="80"/>
      <c r="AL1446" s="5"/>
      <c r="AM1446" s="80"/>
      <c r="AN1446" s="5"/>
      <c r="AO1446" s="80"/>
      <c r="AP1446" s="80"/>
      <c r="AQ1446" s="5"/>
      <c r="AR1446" s="80"/>
      <c r="AS1446" s="5"/>
      <c r="AT1446" s="80"/>
      <c r="AU1446" s="5"/>
      <c r="AV1446" s="80"/>
      <c r="AW1446" s="5"/>
      <c r="AX1446" s="80"/>
      <c r="AY1446" s="5"/>
      <c r="AZ1446" s="80"/>
      <c r="BA1446" s="5"/>
      <c r="BB1446" s="80"/>
      <c r="BC1446" s="80"/>
      <c r="BD1446" s="80"/>
      <c r="BE1446" s="80"/>
      <c r="BF1446" s="80"/>
      <c r="BG1446" s="80"/>
      <c r="BH1446" s="80"/>
      <c r="BI1446" s="80"/>
      <c r="BJ1446" s="80"/>
      <c r="BK1446" s="80"/>
      <c r="BL1446" s="80"/>
      <c r="BM1446" s="80"/>
      <c r="BN1446" s="80"/>
      <c r="BO1446" s="80"/>
      <c r="BP1446" s="80"/>
      <c r="BQ1446" s="80"/>
      <c r="BR1446" s="80"/>
      <c r="BS1446" s="80"/>
      <c r="BT1446" s="80"/>
      <c r="BU1446" s="80"/>
      <c r="BV1446" s="80"/>
      <c r="BW1446" s="80"/>
      <c r="BX1446" s="80"/>
      <c r="BY1446" s="80"/>
      <c r="BZ1446" s="80"/>
      <c r="CE1446" s="5"/>
    </row>
    <row r="1447" spans="2:83" s="6" customFormat="1" x14ac:dyDescent="0.25">
      <c r="B1447" s="77"/>
      <c r="C1447" s="78"/>
      <c r="D1447" s="80"/>
      <c r="E1447" s="80"/>
      <c r="F1447" s="80"/>
      <c r="G1447" s="80"/>
      <c r="H1447" s="80"/>
      <c r="I1447" s="80"/>
      <c r="J1447" s="80"/>
      <c r="K1447" s="5"/>
      <c r="L1447" s="5"/>
      <c r="M1447" s="80"/>
      <c r="N1447" s="5"/>
      <c r="O1447" s="80"/>
      <c r="P1447" s="5"/>
      <c r="Q1447" s="80"/>
      <c r="R1447" s="5"/>
      <c r="S1447" s="80"/>
      <c r="T1447" s="5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5"/>
      <c r="AE1447" s="80"/>
      <c r="AF1447" s="5"/>
      <c r="AG1447" s="80"/>
      <c r="AH1447" s="5"/>
      <c r="AI1447" s="80"/>
      <c r="AJ1447" s="5"/>
      <c r="AK1447" s="80"/>
      <c r="AL1447" s="5"/>
      <c r="AM1447" s="80"/>
      <c r="AN1447" s="5"/>
      <c r="AO1447" s="80"/>
      <c r="AP1447" s="80"/>
      <c r="AQ1447" s="5"/>
      <c r="AR1447" s="80"/>
      <c r="AS1447" s="5"/>
      <c r="AT1447" s="80"/>
      <c r="AU1447" s="5"/>
      <c r="AV1447" s="80"/>
      <c r="AW1447" s="5"/>
      <c r="AX1447" s="80"/>
      <c r="AY1447" s="5"/>
      <c r="AZ1447" s="80"/>
      <c r="BA1447" s="5"/>
      <c r="BB1447" s="80"/>
      <c r="BC1447" s="80"/>
      <c r="BD1447" s="80"/>
      <c r="BE1447" s="80"/>
      <c r="BF1447" s="80"/>
      <c r="BG1447" s="80"/>
      <c r="BH1447" s="80"/>
      <c r="BI1447" s="80"/>
      <c r="BJ1447" s="80"/>
      <c r="BK1447" s="80"/>
      <c r="BL1447" s="80"/>
      <c r="BM1447" s="80"/>
      <c r="BN1447" s="80"/>
      <c r="BO1447" s="80"/>
      <c r="BP1447" s="80"/>
      <c r="BQ1447" s="80"/>
      <c r="BR1447" s="80"/>
      <c r="BS1447" s="80"/>
      <c r="BT1447" s="80"/>
      <c r="BU1447" s="80"/>
      <c r="BV1447" s="80"/>
      <c r="BW1447" s="80"/>
      <c r="BX1447" s="80"/>
      <c r="BY1447" s="80"/>
      <c r="BZ1447" s="80"/>
      <c r="CE1447" s="5"/>
    </row>
    <row r="1448" spans="2:83" s="6" customFormat="1" x14ac:dyDescent="0.25">
      <c r="B1448" s="77"/>
      <c r="C1448" s="78"/>
      <c r="D1448" s="80"/>
      <c r="E1448" s="80"/>
      <c r="F1448" s="80"/>
      <c r="G1448" s="80"/>
      <c r="H1448" s="80"/>
      <c r="I1448" s="80"/>
      <c r="J1448" s="80"/>
      <c r="K1448" s="5"/>
      <c r="L1448" s="5"/>
      <c r="M1448" s="80"/>
      <c r="N1448" s="5"/>
      <c r="O1448" s="80"/>
      <c r="P1448" s="5"/>
      <c r="Q1448" s="80"/>
      <c r="R1448" s="5"/>
      <c r="S1448" s="80"/>
      <c r="T1448" s="5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5"/>
      <c r="AE1448" s="80"/>
      <c r="AF1448" s="5"/>
      <c r="AG1448" s="80"/>
      <c r="AH1448" s="5"/>
      <c r="AI1448" s="80"/>
      <c r="AJ1448" s="5"/>
      <c r="AK1448" s="80"/>
      <c r="AL1448" s="5"/>
      <c r="AM1448" s="80"/>
      <c r="AN1448" s="5"/>
      <c r="AO1448" s="80"/>
      <c r="AP1448" s="80"/>
      <c r="AQ1448" s="5"/>
      <c r="AR1448" s="80"/>
      <c r="AS1448" s="5"/>
      <c r="AT1448" s="80"/>
      <c r="AU1448" s="5"/>
      <c r="AV1448" s="80"/>
      <c r="AW1448" s="5"/>
      <c r="AX1448" s="80"/>
      <c r="AY1448" s="5"/>
      <c r="AZ1448" s="80"/>
      <c r="BA1448" s="5"/>
      <c r="BB1448" s="80"/>
      <c r="BC1448" s="80"/>
      <c r="BD1448" s="80"/>
      <c r="BE1448" s="80"/>
      <c r="BF1448" s="80"/>
      <c r="BG1448" s="80"/>
      <c r="BH1448" s="80"/>
      <c r="BI1448" s="80"/>
      <c r="BJ1448" s="80"/>
      <c r="BK1448" s="80"/>
      <c r="BL1448" s="80"/>
      <c r="BM1448" s="80"/>
      <c r="BN1448" s="80"/>
      <c r="BO1448" s="80"/>
      <c r="BP1448" s="80"/>
      <c r="BQ1448" s="80"/>
      <c r="BR1448" s="80"/>
      <c r="BS1448" s="80"/>
      <c r="BT1448" s="80"/>
      <c r="BU1448" s="80"/>
      <c r="BV1448" s="80"/>
      <c r="BW1448" s="80"/>
      <c r="BX1448" s="80"/>
      <c r="BY1448" s="80"/>
      <c r="BZ1448" s="80"/>
      <c r="CE1448" s="5"/>
    </row>
    <row r="1449" spans="2:83" s="6" customFormat="1" x14ac:dyDescent="0.25">
      <c r="B1449" s="77"/>
      <c r="C1449" s="78"/>
      <c r="D1449" s="80"/>
      <c r="E1449" s="80"/>
      <c r="F1449" s="80"/>
      <c r="G1449" s="80"/>
      <c r="H1449" s="80"/>
      <c r="I1449" s="80"/>
      <c r="J1449" s="80"/>
      <c r="K1449" s="5"/>
      <c r="L1449" s="5"/>
      <c r="M1449" s="80"/>
      <c r="N1449" s="5"/>
      <c r="O1449" s="80"/>
      <c r="P1449" s="5"/>
      <c r="Q1449" s="80"/>
      <c r="R1449" s="5"/>
      <c r="S1449" s="80"/>
      <c r="T1449" s="5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5"/>
      <c r="AE1449" s="80"/>
      <c r="AF1449" s="5"/>
      <c r="AG1449" s="80"/>
      <c r="AH1449" s="5"/>
      <c r="AI1449" s="80"/>
      <c r="AJ1449" s="5"/>
      <c r="AK1449" s="80"/>
      <c r="AL1449" s="5"/>
      <c r="AM1449" s="80"/>
      <c r="AN1449" s="5"/>
      <c r="AO1449" s="80"/>
      <c r="AP1449" s="80"/>
      <c r="AQ1449" s="5"/>
      <c r="AR1449" s="80"/>
      <c r="AS1449" s="5"/>
      <c r="AT1449" s="80"/>
      <c r="AU1449" s="5"/>
      <c r="AV1449" s="80"/>
      <c r="AW1449" s="5"/>
      <c r="AX1449" s="80"/>
      <c r="AY1449" s="5"/>
      <c r="AZ1449" s="80"/>
      <c r="BA1449" s="5"/>
      <c r="BB1449" s="80"/>
      <c r="BC1449" s="80"/>
      <c r="BD1449" s="80"/>
      <c r="BE1449" s="80"/>
      <c r="BF1449" s="80"/>
      <c r="BG1449" s="80"/>
      <c r="BH1449" s="80"/>
      <c r="BI1449" s="80"/>
      <c r="BJ1449" s="80"/>
      <c r="BK1449" s="80"/>
      <c r="BL1449" s="80"/>
      <c r="BM1449" s="80"/>
      <c r="BN1449" s="80"/>
      <c r="BO1449" s="80"/>
      <c r="BP1449" s="80"/>
      <c r="BQ1449" s="80"/>
      <c r="BR1449" s="80"/>
      <c r="BS1449" s="80"/>
      <c r="BT1449" s="80"/>
      <c r="BU1449" s="80"/>
      <c r="BV1449" s="80"/>
      <c r="BW1449" s="80"/>
      <c r="BX1449" s="80"/>
      <c r="BY1449" s="80"/>
      <c r="BZ1449" s="80"/>
      <c r="CE1449" s="5"/>
    </row>
    <row r="1450" spans="2:83" s="6" customFormat="1" x14ac:dyDescent="0.25">
      <c r="B1450" s="77"/>
      <c r="C1450" s="78"/>
      <c r="D1450" s="80"/>
      <c r="E1450" s="80"/>
      <c r="F1450" s="80"/>
      <c r="G1450" s="80"/>
      <c r="H1450" s="80"/>
      <c r="I1450" s="80"/>
      <c r="J1450" s="80"/>
      <c r="K1450" s="5"/>
      <c r="L1450" s="5"/>
      <c r="M1450" s="80"/>
      <c r="N1450" s="5"/>
      <c r="O1450" s="80"/>
      <c r="P1450" s="5"/>
      <c r="Q1450" s="80"/>
      <c r="R1450" s="5"/>
      <c r="S1450" s="80"/>
      <c r="T1450" s="5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5"/>
      <c r="AE1450" s="80"/>
      <c r="AF1450" s="5"/>
      <c r="AG1450" s="80"/>
      <c r="AH1450" s="5"/>
      <c r="AI1450" s="80"/>
      <c r="AJ1450" s="5"/>
      <c r="AK1450" s="80"/>
      <c r="AL1450" s="5"/>
      <c r="AM1450" s="80"/>
      <c r="AN1450" s="5"/>
      <c r="AO1450" s="80"/>
      <c r="AP1450" s="80"/>
      <c r="AQ1450" s="5"/>
      <c r="AR1450" s="80"/>
      <c r="AS1450" s="5"/>
      <c r="AT1450" s="80"/>
      <c r="AU1450" s="5"/>
      <c r="AV1450" s="80"/>
      <c r="AW1450" s="5"/>
      <c r="AX1450" s="80"/>
      <c r="AY1450" s="5"/>
      <c r="AZ1450" s="80"/>
      <c r="BA1450" s="5"/>
      <c r="BB1450" s="80"/>
      <c r="BC1450" s="80"/>
      <c r="BD1450" s="80"/>
      <c r="BE1450" s="80"/>
      <c r="BF1450" s="80"/>
      <c r="BG1450" s="80"/>
      <c r="BH1450" s="80"/>
      <c r="BI1450" s="80"/>
      <c r="BJ1450" s="80"/>
      <c r="BK1450" s="80"/>
      <c r="BL1450" s="80"/>
      <c r="BM1450" s="80"/>
      <c r="BN1450" s="80"/>
      <c r="BO1450" s="80"/>
      <c r="BP1450" s="80"/>
      <c r="BQ1450" s="80"/>
      <c r="BR1450" s="80"/>
      <c r="BS1450" s="80"/>
      <c r="BT1450" s="80"/>
      <c r="BU1450" s="80"/>
      <c r="BV1450" s="80"/>
      <c r="BW1450" s="80"/>
      <c r="BX1450" s="80"/>
      <c r="BY1450" s="80"/>
      <c r="BZ1450" s="80"/>
      <c r="CE1450" s="5"/>
    </row>
    <row r="1451" spans="2:83" s="6" customFormat="1" x14ac:dyDescent="0.25">
      <c r="B1451" s="77"/>
      <c r="C1451" s="78"/>
      <c r="D1451" s="80"/>
      <c r="E1451" s="80"/>
      <c r="F1451" s="80"/>
      <c r="G1451" s="80"/>
      <c r="H1451" s="80"/>
      <c r="I1451" s="80"/>
      <c r="J1451" s="80"/>
      <c r="K1451" s="5"/>
      <c r="L1451" s="5"/>
      <c r="M1451" s="80"/>
      <c r="N1451" s="5"/>
      <c r="O1451" s="80"/>
      <c r="P1451" s="5"/>
      <c r="Q1451" s="80"/>
      <c r="R1451" s="5"/>
      <c r="S1451" s="80"/>
      <c r="T1451" s="5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5"/>
      <c r="AE1451" s="80"/>
      <c r="AF1451" s="5"/>
      <c r="AG1451" s="80"/>
      <c r="AH1451" s="5"/>
      <c r="AI1451" s="80"/>
      <c r="AJ1451" s="5"/>
      <c r="AK1451" s="80"/>
      <c r="AL1451" s="5"/>
      <c r="AM1451" s="80"/>
      <c r="AN1451" s="5"/>
      <c r="AO1451" s="80"/>
      <c r="AP1451" s="80"/>
      <c r="AQ1451" s="5"/>
      <c r="AR1451" s="80"/>
      <c r="AS1451" s="5"/>
      <c r="AT1451" s="80"/>
      <c r="AU1451" s="5"/>
      <c r="AV1451" s="80"/>
      <c r="AW1451" s="5"/>
      <c r="AX1451" s="80"/>
      <c r="AY1451" s="5"/>
      <c r="AZ1451" s="80"/>
      <c r="BA1451" s="5"/>
      <c r="BB1451" s="80"/>
      <c r="BC1451" s="80"/>
      <c r="BD1451" s="80"/>
      <c r="BE1451" s="80"/>
      <c r="BF1451" s="80"/>
      <c r="BG1451" s="80"/>
      <c r="BH1451" s="80"/>
      <c r="BI1451" s="80"/>
      <c r="BJ1451" s="80"/>
      <c r="BK1451" s="80"/>
      <c r="BL1451" s="80"/>
      <c r="BM1451" s="80"/>
      <c r="BN1451" s="80"/>
      <c r="BO1451" s="80"/>
      <c r="BP1451" s="80"/>
      <c r="BQ1451" s="80"/>
      <c r="BR1451" s="80"/>
      <c r="BS1451" s="80"/>
      <c r="BT1451" s="80"/>
      <c r="BU1451" s="80"/>
      <c r="BV1451" s="80"/>
      <c r="BW1451" s="80"/>
      <c r="BX1451" s="80"/>
      <c r="BY1451" s="80"/>
      <c r="BZ1451" s="80"/>
      <c r="CE1451" s="5"/>
    </row>
    <row r="1452" spans="2:83" s="6" customFormat="1" x14ac:dyDescent="0.25">
      <c r="B1452" s="77"/>
      <c r="C1452" s="78"/>
      <c r="D1452" s="80"/>
      <c r="E1452" s="80"/>
      <c r="F1452" s="80"/>
      <c r="G1452" s="80"/>
      <c r="H1452" s="80"/>
      <c r="I1452" s="80"/>
      <c r="J1452" s="80"/>
      <c r="K1452" s="5"/>
      <c r="L1452" s="5"/>
      <c r="M1452" s="80"/>
      <c r="N1452" s="5"/>
      <c r="O1452" s="80"/>
      <c r="P1452" s="5"/>
      <c r="Q1452" s="80"/>
      <c r="R1452" s="5"/>
      <c r="S1452" s="80"/>
      <c r="T1452" s="5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5"/>
      <c r="AE1452" s="80"/>
      <c r="AF1452" s="5"/>
      <c r="AG1452" s="80"/>
      <c r="AH1452" s="5"/>
      <c r="AI1452" s="80"/>
      <c r="AJ1452" s="5"/>
      <c r="AK1452" s="80"/>
      <c r="AL1452" s="5"/>
      <c r="AM1452" s="80"/>
      <c r="AN1452" s="5"/>
      <c r="AO1452" s="80"/>
      <c r="AP1452" s="80"/>
      <c r="AQ1452" s="5"/>
      <c r="AR1452" s="80"/>
      <c r="AS1452" s="5"/>
      <c r="AT1452" s="80"/>
      <c r="AU1452" s="5"/>
      <c r="AV1452" s="80"/>
      <c r="AW1452" s="5"/>
      <c r="AX1452" s="80"/>
      <c r="AY1452" s="5"/>
      <c r="AZ1452" s="80"/>
      <c r="BA1452" s="5"/>
      <c r="BB1452" s="80"/>
      <c r="BC1452" s="80"/>
      <c r="BD1452" s="80"/>
      <c r="BE1452" s="80"/>
      <c r="BF1452" s="80"/>
      <c r="BG1452" s="80"/>
      <c r="BH1452" s="80"/>
      <c r="BI1452" s="80"/>
      <c r="BJ1452" s="80"/>
      <c r="BK1452" s="80"/>
      <c r="BL1452" s="80"/>
      <c r="BM1452" s="80"/>
      <c r="BN1452" s="80"/>
      <c r="BO1452" s="80"/>
      <c r="BP1452" s="80"/>
      <c r="BQ1452" s="80"/>
      <c r="BR1452" s="80"/>
      <c r="BS1452" s="80"/>
      <c r="BT1452" s="80"/>
      <c r="BU1452" s="80"/>
      <c r="BV1452" s="80"/>
      <c r="BW1452" s="80"/>
      <c r="BX1452" s="80"/>
      <c r="BY1452" s="80"/>
      <c r="BZ1452" s="80"/>
      <c r="CE1452" s="5"/>
    </row>
    <row r="1453" spans="2:83" s="6" customFormat="1" x14ac:dyDescent="0.25">
      <c r="B1453" s="77"/>
      <c r="C1453" s="78"/>
      <c r="D1453" s="80"/>
      <c r="E1453" s="80"/>
      <c r="F1453" s="80"/>
      <c r="G1453" s="80"/>
      <c r="H1453" s="80"/>
      <c r="I1453" s="80"/>
      <c r="J1453" s="80"/>
      <c r="K1453" s="5"/>
      <c r="L1453" s="5"/>
      <c r="M1453" s="80"/>
      <c r="N1453" s="5"/>
      <c r="O1453" s="80"/>
      <c r="P1453" s="5"/>
      <c r="Q1453" s="80"/>
      <c r="R1453" s="5"/>
      <c r="S1453" s="80"/>
      <c r="T1453" s="5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5"/>
      <c r="AE1453" s="80"/>
      <c r="AF1453" s="5"/>
      <c r="AG1453" s="80"/>
      <c r="AH1453" s="5"/>
      <c r="AI1453" s="80"/>
      <c r="AJ1453" s="5"/>
      <c r="AK1453" s="80"/>
      <c r="AL1453" s="5"/>
      <c r="AM1453" s="80"/>
      <c r="AN1453" s="5"/>
      <c r="AO1453" s="80"/>
      <c r="AP1453" s="80"/>
      <c r="AQ1453" s="5"/>
      <c r="AR1453" s="80"/>
      <c r="AS1453" s="5"/>
      <c r="AT1453" s="80"/>
      <c r="AU1453" s="5"/>
      <c r="AV1453" s="80"/>
      <c r="AW1453" s="5"/>
      <c r="AX1453" s="80"/>
      <c r="AY1453" s="5"/>
      <c r="AZ1453" s="80"/>
      <c r="BA1453" s="5"/>
      <c r="BB1453" s="80"/>
      <c r="BC1453" s="80"/>
      <c r="BD1453" s="80"/>
      <c r="BE1453" s="80"/>
      <c r="BF1453" s="80"/>
      <c r="BG1453" s="80"/>
      <c r="BH1453" s="80"/>
      <c r="BI1453" s="80"/>
      <c r="BJ1453" s="80"/>
      <c r="BK1453" s="80"/>
      <c r="BL1453" s="80"/>
      <c r="BM1453" s="80"/>
      <c r="BN1453" s="80"/>
      <c r="BO1453" s="80"/>
      <c r="BP1453" s="80"/>
      <c r="BQ1453" s="80"/>
      <c r="BR1453" s="80"/>
      <c r="BS1453" s="80"/>
      <c r="BT1453" s="80"/>
      <c r="BU1453" s="80"/>
      <c r="BV1453" s="80"/>
      <c r="BW1453" s="80"/>
      <c r="BX1453" s="80"/>
      <c r="BY1453" s="80"/>
      <c r="BZ1453" s="80"/>
      <c r="CE1453" s="5"/>
    </row>
    <row r="1454" spans="2:83" s="6" customFormat="1" x14ac:dyDescent="0.25">
      <c r="B1454" s="77"/>
      <c r="C1454" s="78"/>
      <c r="D1454" s="80"/>
      <c r="E1454" s="80"/>
      <c r="F1454" s="80"/>
      <c r="G1454" s="80"/>
      <c r="H1454" s="80"/>
      <c r="I1454" s="80"/>
      <c r="J1454" s="80"/>
      <c r="K1454" s="5"/>
      <c r="L1454" s="5"/>
      <c r="M1454" s="80"/>
      <c r="N1454" s="5"/>
      <c r="O1454" s="80"/>
      <c r="P1454" s="5"/>
      <c r="Q1454" s="80"/>
      <c r="R1454" s="5"/>
      <c r="S1454" s="80"/>
      <c r="T1454" s="5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5"/>
      <c r="AE1454" s="80"/>
      <c r="AF1454" s="5"/>
      <c r="AG1454" s="80"/>
      <c r="AH1454" s="5"/>
      <c r="AI1454" s="80"/>
      <c r="AJ1454" s="5"/>
      <c r="AK1454" s="80"/>
      <c r="AL1454" s="5"/>
      <c r="AM1454" s="80"/>
      <c r="AN1454" s="5"/>
      <c r="AO1454" s="80"/>
      <c r="AP1454" s="80"/>
      <c r="AQ1454" s="5"/>
      <c r="AR1454" s="80"/>
      <c r="AS1454" s="5"/>
      <c r="AT1454" s="80"/>
      <c r="AU1454" s="5"/>
      <c r="AV1454" s="80"/>
      <c r="AW1454" s="5"/>
      <c r="AX1454" s="80"/>
      <c r="AY1454" s="5"/>
      <c r="AZ1454" s="80"/>
      <c r="BA1454" s="5"/>
      <c r="BB1454" s="80"/>
      <c r="BC1454" s="80"/>
      <c r="BD1454" s="80"/>
      <c r="BE1454" s="80"/>
      <c r="BF1454" s="80"/>
      <c r="BG1454" s="80"/>
      <c r="BH1454" s="80"/>
      <c r="BI1454" s="80"/>
      <c r="BJ1454" s="80"/>
      <c r="BK1454" s="80"/>
      <c r="BL1454" s="80"/>
      <c r="BM1454" s="80"/>
      <c r="BN1454" s="80"/>
      <c r="BO1454" s="80"/>
      <c r="BP1454" s="80"/>
      <c r="BQ1454" s="80"/>
      <c r="BR1454" s="80"/>
      <c r="BS1454" s="80"/>
      <c r="BT1454" s="80"/>
      <c r="BU1454" s="80"/>
      <c r="BV1454" s="80"/>
      <c r="BW1454" s="80"/>
      <c r="BX1454" s="80"/>
      <c r="BY1454" s="80"/>
      <c r="BZ1454" s="80"/>
      <c r="CE1454" s="5"/>
    </row>
    <row r="1455" spans="2:83" s="6" customFormat="1" x14ac:dyDescent="0.25">
      <c r="B1455" s="77"/>
      <c r="C1455" s="78"/>
      <c r="D1455" s="80"/>
      <c r="E1455" s="80"/>
      <c r="F1455" s="80"/>
      <c r="G1455" s="80"/>
      <c r="H1455" s="80"/>
      <c r="I1455" s="80"/>
      <c r="J1455" s="80"/>
      <c r="K1455" s="5"/>
      <c r="L1455" s="5"/>
      <c r="M1455" s="80"/>
      <c r="N1455" s="5"/>
      <c r="O1455" s="80"/>
      <c r="P1455" s="5"/>
      <c r="Q1455" s="80"/>
      <c r="R1455" s="5"/>
      <c r="S1455" s="80"/>
      <c r="T1455" s="5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5"/>
      <c r="AE1455" s="80"/>
      <c r="AF1455" s="5"/>
      <c r="AG1455" s="80"/>
      <c r="AH1455" s="5"/>
      <c r="AI1455" s="80"/>
      <c r="AJ1455" s="5"/>
      <c r="AK1455" s="80"/>
      <c r="AL1455" s="5"/>
      <c r="AM1455" s="80"/>
      <c r="AN1455" s="5"/>
      <c r="AO1455" s="80"/>
      <c r="AP1455" s="80"/>
      <c r="AQ1455" s="5"/>
      <c r="AR1455" s="80"/>
      <c r="AS1455" s="5"/>
      <c r="AT1455" s="80"/>
      <c r="AU1455" s="5"/>
      <c r="AV1455" s="80"/>
      <c r="AW1455" s="5"/>
      <c r="AX1455" s="80"/>
      <c r="AY1455" s="5"/>
      <c r="AZ1455" s="80"/>
      <c r="BA1455" s="5"/>
      <c r="BB1455" s="80"/>
      <c r="BC1455" s="80"/>
      <c r="BD1455" s="80"/>
      <c r="BE1455" s="80"/>
      <c r="BF1455" s="80"/>
      <c r="BG1455" s="80"/>
      <c r="BH1455" s="80"/>
      <c r="BI1455" s="80"/>
      <c r="BJ1455" s="80"/>
      <c r="BK1455" s="80"/>
      <c r="BL1455" s="80"/>
      <c r="BM1455" s="80"/>
      <c r="BN1455" s="80"/>
      <c r="BO1455" s="80"/>
      <c r="BP1455" s="80"/>
      <c r="BQ1455" s="80"/>
      <c r="BR1455" s="80"/>
      <c r="BS1455" s="80"/>
      <c r="BT1455" s="80"/>
      <c r="BU1455" s="80"/>
      <c r="BV1455" s="80"/>
      <c r="BW1455" s="80"/>
      <c r="BX1455" s="80"/>
      <c r="BY1455" s="80"/>
      <c r="BZ1455" s="80"/>
      <c r="CE1455" s="5"/>
    </row>
    <row r="1456" spans="2:83" s="6" customFormat="1" x14ac:dyDescent="0.25">
      <c r="B1456" s="77"/>
      <c r="C1456" s="78"/>
      <c r="D1456" s="80"/>
      <c r="E1456" s="80"/>
      <c r="F1456" s="80"/>
      <c r="G1456" s="80"/>
      <c r="H1456" s="80"/>
      <c r="I1456" s="80"/>
      <c r="J1456" s="80"/>
      <c r="K1456" s="5"/>
      <c r="L1456" s="5"/>
      <c r="M1456" s="80"/>
      <c r="N1456" s="5"/>
      <c r="O1456" s="80"/>
      <c r="P1456" s="5"/>
      <c r="Q1456" s="80"/>
      <c r="R1456" s="5"/>
      <c r="S1456" s="80"/>
      <c r="T1456" s="5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5"/>
      <c r="AE1456" s="80"/>
      <c r="AF1456" s="5"/>
      <c r="AG1456" s="80"/>
      <c r="AH1456" s="5"/>
      <c r="AI1456" s="80"/>
      <c r="AJ1456" s="5"/>
      <c r="AK1456" s="80"/>
      <c r="AL1456" s="5"/>
      <c r="AM1456" s="80"/>
      <c r="AN1456" s="5"/>
      <c r="AO1456" s="80"/>
      <c r="AP1456" s="80"/>
      <c r="AQ1456" s="5"/>
      <c r="AR1456" s="80"/>
      <c r="AS1456" s="5"/>
      <c r="AT1456" s="80"/>
      <c r="AU1456" s="5"/>
      <c r="AV1456" s="80"/>
      <c r="AW1456" s="5"/>
      <c r="AX1456" s="80"/>
      <c r="AY1456" s="5"/>
      <c r="AZ1456" s="80"/>
      <c r="BA1456" s="5"/>
      <c r="BB1456" s="80"/>
      <c r="BC1456" s="80"/>
      <c r="BD1456" s="80"/>
      <c r="BE1456" s="80"/>
      <c r="BF1456" s="80"/>
      <c r="BG1456" s="80"/>
      <c r="BH1456" s="80"/>
      <c r="BI1456" s="80"/>
      <c r="BJ1456" s="80"/>
      <c r="BK1456" s="80"/>
      <c r="BL1456" s="80"/>
      <c r="BM1456" s="80"/>
      <c r="BN1456" s="80"/>
      <c r="BO1456" s="80"/>
      <c r="BP1456" s="80"/>
      <c r="BQ1456" s="80"/>
      <c r="BR1456" s="80"/>
      <c r="BS1456" s="80"/>
      <c r="BT1456" s="80"/>
      <c r="BU1456" s="80"/>
      <c r="BV1456" s="80"/>
      <c r="BW1456" s="80"/>
      <c r="BX1456" s="80"/>
      <c r="BY1456" s="80"/>
      <c r="BZ1456" s="80"/>
      <c r="CE1456" s="5"/>
    </row>
    <row r="1457" spans="2:83" s="6" customFormat="1" x14ac:dyDescent="0.25">
      <c r="B1457" s="77"/>
      <c r="C1457" s="78"/>
      <c r="D1457" s="80"/>
      <c r="E1457" s="80"/>
      <c r="F1457" s="80"/>
      <c r="G1457" s="80"/>
      <c r="H1457" s="80"/>
      <c r="I1457" s="80"/>
      <c r="J1457" s="80"/>
      <c r="K1457" s="5"/>
      <c r="L1457" s="5"/>
      <c r="M1457" s="80"/>
      <c r="N1457" s="5"/>
      <c r="O1457" s="80"/>
      <c r="P1457" s="5"/>
      <c r="Q1457" s="80"/>
      <c r="R1457" s="5"/>
      <c r="S1457" s="80"/>
      <c r="T1457" s="5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5"/>
      <c r="AE1457" s="80"/>
      <c r="AF1457" s="5"/>
      <c r="AG1457" s="80"/>
      <c r="AH1457" s="5"/>
      <c r="AI1457" s="80"/>
      <c r="AJ1457" s="5"/>
      <c r="AK1457" s="80"/>
      <c r="AL1457" s="5"/>
      <c r="AM1457" s="80"/>
      <c r="AN1457" s="5"/>
      <c r="AO1457" s="80"/>
      <c r="AP1457" s="80"/>
      <c r="AQ1457" s="5"/>
      <c r="AR1457" s="80"/>
      <c r="AS1457" s="5"/>
      <c r="AT1457" s="80"/>
      <c r="AU1457" s="5"/>
      <c r="AV1457" s="80"/>
      <c r="AW1457" s="5"/>
      <c r="AX1457" s="80"/>
      <c r="AY1457" s="5"/>
      <c r="AZ1457" s="80"/>
      <c r="BA1457" s="5"/>
      <c r="BB1457" s="80"/>
      <c r="BC1457" s="80"/>
      <c r="BD1457" s="80"/>
      <c r="BE1457" s="80"/>
      <c r="BF1457" s="80"/>
      <c r="BG1457" s="80"/>
      <c r="BH1457" s="80"/>
      <c r="BI1457" s="80"/>
      <c r="BJ1457" s="80"/>
      <c r="BK1457" s="80"/>
      <c r="BL1457" s="80"/>
      <c r="BM1457" s="80"/>
      <c r="BN1457" s="80"/>
      <c r="BO1457" s="80"/>
      <c r="BP1457" s="80"/>
      <c r="BQ1457" s="80"/>
      <c r="BR1457" s="80"/>
      <c r="BS1457" s="80"/>
      <c r="BT1457" s="80"/>
      <c r="BU1457" s="80"/>
      <c r="BV1457" s="80"/>
      <c r="BW1457" s="80"/>
      <c r="BX1457" s="80"/>
      <c r="BY1457" s="80"/>
      <c r="BZ1457" s="80"/>
      <c r="CE1457" s="5"/>
    </row>
    <row r="1458" spans="2:83" s="6" customFormat="1" x14ac:dyDescent="0.25">
      <c r="B1458" s="77"/>
      <c r="C1458" s="78"/>
      <c r="D1458" s="80"/>
      <c r="E1458" s="80"/>
      <c r="F1458" s="80"/>
      <c r="G1458" s="80"/>
      <c r="H1458" s="80"/>
      <c r="I1458" s="80"/>
      <c r="J1458" s="80"/>
      <c r="K1458" s="5"/>
      <c r="L1458" s="5"/>
      <c r="M1458" s="80"/>
      <c r="N1458" s="5"/>
      <c r="O1458" s="80"/>
      <c r="P1458" s="5"/>
      <c r="Q1458" s="80"/>
      <c r="R1458" s="5"/>
      <c r="S1458" s="80"/>
      <c r="T1458" s="5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5"/>
      <c r="AE1458" s="80"/>
      <c r="AF1458" s="5"/>
      <c r="AG1458" s="80"/>
      <c r="AH1458" s="5"/>
      <c r="AI1458" s="80"/>
      <c r="AJ1458" s="5"/>
      <c r="AK1458" s="80"/>
      <c r="AL1458" s="5"/>
      <c r="AM1458" s="80"/>
      <c r="AN1458" s="5"/>
      <c r="AO1458" s="80"/>
      <c r="AP1458" s="80"/>
      <c r="AQ1458" s="5"/>
      <c r="AR1458" s="80"/>
      <c r="AS1458" s="5"/>
      <c r="AT1458" s="80"/>
      <c r="AU1458" s="5"/>
      <c r="AV1458" s="80"/>
      <c r="AW1458" s="5"/>
      <c r="AX1458" s="80"/>
      <c r="AY1458" s="5"/>
      <c r="AZ1458" s="80"/>
      <c r="BA1458" s="5"/>
      <c r="BB1458" s="80"/>
      <c r="BC1458" s="80"/>
      <c r="BD1458" s="80"/>
      <c r="BE1458" s="80"/>
      <c r="BF1458" s="80"/>
      <c r="BG1458" s="80"/>
      <c r="BH1458" s="80"/>
      <c r="BI1458" s="80"/>
      <c r="BJ1458" s="80"/>
      <c r="BK1458" s="80"/>
      <c r="BL1458" s="80"/>
      <c r="BM1458" s="80"/>
      <c r="BN1458" s="80"/>
      <c r="BO1458" s="80"/>
      <c r="BP1458" s="80"/>
      <c r="BQ1458" s="80"/>
      <c r="BR1458" s="80"/>
      <c r="BS1458" s="80"/>
      <c r="BT1458" s="80"/>
      <c r="BU1458" s="80"/>
      <c r="BV1458" s="80"/>
      <c r="BW1458" s="80"/>
      <c r="BX1458" s="80"/>
      <c r="BY1458" s="80"/>
      <c r="BZ1458" s="80"/>
      <c r="CE1458" s="5"/>
    </row>
    <row r="1459" spans="2:83" s="6" customFormat="1" x14ac:dyDescent="0.25">
      <c r="B1459" s="77"/>
      <c r="C1459" s="78"/>
      <c r="D1459" s="80"/>
      <c r="E1459" s="80"/>
      <c r="F1459" s="80"/>
      <c r="G1459" s="80"/>
      <c r="H1459" s="80"/>
      <c r="I1459" s="80"/>
      <c r="J1459" s="80"/>
      <c r="K1459" s="5"/>
      <c r="L1459" s="5"/>
      <c r="M1459" s="80"/>
      <c r="N1459" s="5"/>
      <c r="O1459" s="80"/>
      <c r="P1459" s="5"/>
      <c r="Q1459" s="80"/>
      <c r="R1459" s="5"/>
      <c r="S1459" s="80"/>
      <c r="T1459" s="5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5"/>
      <c r="AE1459" s="80"/>
      <c r="AF1459" s="5"/>
      <c r="AG1459" s="80"/>
      <c r="AH1459" s="5"/>
      <c r="AI1459" s="80"/>
      <c r="AJ1459" s="5"/>
      <c r="AK1459" s="80"/>
      <c r="AL1459" s="5"/>
      <c r="AM1459" s="80"/>
      <c r="AN1459" s="5"/>
      <c r="AO1459" s="80"/>
      <c r="AP1459" s="80"/>
      <c r="AQ1459" s="5"/>
      <c r="AR1459" s="80"/>
      <c r="AS1459" s="5"/>
      <c r="AT1459" s="80"/>
      <c r="AU1459" s="5"/>
      <c r="AV1459" s="80"/>
      <c r="AW1459" s="5"/>
      <c r="AX1459" s="80"/>
      <c r="AY1459" s="5"/>
      <c r="AZ1459" s="80"/>
      <c r="BA1459" s="5"/>
      <c r="BB1459" s="80"/>
      <c r="BC1459" s="80"/>
      <c r="BD1459" s="80"/>
      <c r="BE1459" s="80"/>
      <c r="BF1459" s="80"/>
      <c r="BG1459" s="80"/>
      <c r="BH1459" s="80"/>
      <c r="BI1459" s="80"/>
      <c r="BJ1459" s="80"/>
      <c r="BK1459" s="80"/>
      <c r="BL1459" s="80"/>
      <c r="BM1459" s="80"/>
      <c r="BN1459" s="80"/>
      <c r="BO1459" s="80"/>
      <c r="BP1459" s="80"/>
      <c r="BQ1459" s="80"/>
      <c r="BR1459" s="80"/>
      <c r="BS1459" s="80"/>
      <c r="BT1459" s="80"/>
      <c r="BU1459" s="80"/>
      <c r="BV1459" s="80"/>
      <c r="BW1459" s="80"/>
      <c r="BX1459" s="80"/>
      <c r="BY1459" s="80"/>
      <c r="BZ1459" s="80"/>
      <c r="CE1459" s="5"/>
    </row>
    <row r="1460" spans="2:83" s="6" customFormat="1" x14ac:dyDescent="0.25">
      <c r="B1460" s="77"/>
      <c r="C1460" s="78"/>
      <c r="D1460" s="80"/>
      <c r="E1460" s="80"/>
      <c r="F1460" s="80"/>
      <c r="G1460" s="80"/>
      <c r="H1460" s="80"/>
      <c r="I1460" s="80"/>
      <c r="J1460" s="80"/>
      <c r="K1460" s="5"/>
      <c r="L1460" s="5"/>
      <c r="M1460" s="80"/>
      <c r="N1460" s="5"/>
      <c r="O1460" s="80"/>
      <c r="P1460" s="5"/>
      <c r="Q1460" s="80"/>
      <c r="R1460" s="5"/>
      <c r="S1460" s="80"/>
      <c r="T1460" s="5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5"/>
      <c r="AE1460" s="80"/>
      <c r="AF1460" s="5"/>
      <c r="AG1460" s="80"/>
      <c r="AH1460" s="5"/>
      <c r="AI1460" s="80"/>
      <c r="AJ1460" s="5"/>
      <c r="AK1460" s="80"/>
      <c r="AL1460" s="5"/>
      <c r="AM1460" s="80"/>
      <c r="AN1460" s="5"/>
      <c r="AO1460" s="80"/>
      <c r="AP1460" s="80"/>
      <c r="AQ1460" s="5"/>
      <c r="AR1460" s="80"/>
      <c r="AS1460" s="5"/>
      <c r="AT1460" s="80"/>
      <c r="AU1460" s="5"/>
      <c r="AV1460" s="80"/>
      <c r="AW1460" s="5"/>
      <c r="AX1460" s="80"/>
      <c r="AY1460" s="5"/>
      <c r="AZ1460" s="80"/>
      <c r="BA1460" s="5"/>
      <c r="BB1460" s="80"/>
      <c r="BC1460" s="80"/>
      <c r="BD1460" s="80"/>
      <c r="BE1460" s="80"/>
      <c r="BF1460" s="80"/>
      <c r="BG1460" s="80"/>
      <c r="BH1460" s="80"/>
      <c r="BI1460" s="80"/>
      <c r="BJ1460" s="80"/>
      <c r="BK1460" s="80"/>
      <c r="BL1460" s="80"/>
      <c r="BM1460" s="80"/>
      <c r="BN1460" s="80"/>
      <c r="BO1460" s="80"/>
      <c r="BP1460" s="80"/>
      <c r="BQ1460" s="80"/>
      <c r="BR1460" s="80"/>
      <c r="BS1460" s="80"/>
      <c r="BT1460" s="80"/>
      <c r="BU1460" s="80"/>
      <c r="BV1460" s="80"/>
      <c r="BW1460" s="80"/>
      <c r="BX1460" s="80"/>
      <c r="BY1460" s="80"/>
      <c r="BZ1460" s="80"/>
      <c r="CE1460" s="5"/>
    </row>
    <row r="1461" spans="2:83" s="6" customFormat="1" x14ac:dyDescent="0.25">
      <c r="B1461" s="77"/>
      <c r="C1461" s="78"/>
      <c r="D1461" s="80"/>
      <c r="E1461" s="80"/>
      <c r="F1461" s="80"/>
      <c r="G1461" s="80"/>
      <c r="H1461" s="80"/>
      <c r="I1461" s="80"/>
      <c r="J1461" s="80"/>
      <c r="K1461" s="5"/>
      <c r="L1461" s="5"/>
      <c r="M1461" s="80"/>
      <c r="N1461" s="5"/>
      <c r="O1461" s="80"/>
      <c r="P1461" s="5"/>
      <c r="Q1461" s="80"/>
      <c r="R1461" s="5"/>
      <c r="S1461" s="80"/>
      <c r="T1461" s="5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5"/>
      <c r="AE1461" s="80"/>
      <c r="AF1461" s="5"/>
      <c r="AG1461" s="80"/>
      <c r="AH1461" s="5"/>
      <c r="AI1461" s="80"/>
      <c r="AJ1461" s="5"/>
      <c r="AK1461" s="80"/>
      <c r="AL1461" s="5"/>
      <c r="AM1461" s="80"/>
      <c r="AN1461" s="5"/>
      <c r="AO1461" s="80"/>
      <c r="AP1461" s="80"/>
      <c r="AQ1461" s="5"/>
      <c r="AR1461" s="80"/>
      <c r="AS1461" s="5"/>
      <c r="AT1461" s="80"/>
      <c r="AU1461" s="5"/>
      <c r="AV1461" s="80"/>
      <c r="AW1461" s="5"/>
      <c r="AX1461" s="80"/>
      <c r="AY1461" s="5"/>
      <c r="AZ1461" s="80"/>
      <c r="BA1461" s="5"/>
      <c r="BB1461" s="80"/>
      <c r="BC1461" s="80"/>
      <c r="BD1461" s="80"/>
      <c r="BE1461" s="80"/>
      <c r="BF1461" s="80"/>
      <c r="BG1461" s="80"/>
      <c r="BH1461" s="80"/>
      <c r="BI1461" s="80"/>
      <c r="BJ1461" s="80"/>
      <c r="BK1461" s="80"/>
      <c r="BL1461" s="80"/>
      <c r="BM1461" s="80"/>
      <c r="BN1461" s="80"/>
      <c r="BO1461" s="80"/>
      <c r="BP1461" s="80"/>
      <c r="BQ1461" s="80"/>
      <c r="BR1461" s="80"/>
      <c r="BS1461" s="80"/>
      <c r="BT1461" s="80"/>
      <c r="BU1461" s="80"/>
      <c r="BV1461" s="80"/>
      <c r="BW1461" s="80"/>
      <c r="BX1461" s="80"/>
      <c r="BY1461" s="80"/>
      <c r="BZ1461" s="80"/>
      <c r="CE1461" s="5"/>
    </row>
    <row r="1462" spans="2:83" s="6" customFormat="1" x14ac:dyDescent="0.25">
      <c r="B1462" s="77"/>
      <c r="C1462" s="78"/>
      <c r="D1462" s="80"/>
      <c r="E1462" s="80"/>
      <c r="F1462" s="80"/>
      <c r="G1462" s="80"/>
      <c r="H1462" s="80"/>
      <c r="I1462" s="80"/>
      <c r="J1462" s="80"/>
      <c r="K1462" s="5"/>
      <c r="L1462" s="5"/>
      <c r="M1462" s="80"/>
      <c r="N1462" s="5"/>
      <c r="O1462" s="80"/>
      <c r="P1462" s="5"/>
      <c r="Q1462" s="80"/>
      <c r="R1462" s="5"/>
      <c r="S1462" s="80"/>
      <c r="T1462" s="5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5"/>
      <c r="AE1462" s="80"/>
      <c r="AF1462" s="5"/>
      <c r="AG1462" s="80"/>
      <c r="AH1462" s="5"/>
      <c r="AI1462" s="80"/>
      <c r="AJ1462" s="5"/>
      <c r="AK1462" s="80"/>
      <c r="AL1462" s="5"/>
      <c r="AM1462" s="80"/>
      <c r="AN1462" s="5"/>
      <c r="AO1462" s="80"/>
      <c r="AP1462" s="80"/>
      <c r="AQ1462" s="5"/>
      <c r="AR1462" s="80"/>
      <c r="AS1462" s="5"/>
      <c r="AT1462" s="80"/>
      <c r="AU1462" s="5"/>
      <c r="AV1462" s="80"/>
      <c r="AW1462" s="5"/>
      <c r="AX1462" s="80"/>
      <c r="AY1462" s="5"/>
      <c r="AZ1462" s="80"/>
      <c r="BA1462" s="5"/>
      <c r="BB1462" s="80"/>
      <c r="BC1462" s="80"/>
      <c r="BD1462" s="80"/>
      <c r="BE1462" s="80"/>
      <c r="BF1462" s="80"/>
      <c r="BG1462" s="80"/>
      <c r="BH1462" s="80"/>
      <c r="BI1462" s="80"/>
      <c r="BJ1462" s="80"/>
      <c r="BK1462" s="80"/>
      <c r="BL1462" s="80"/>
      <c r="BM1462" s="80"/>
      <c r="BN1462" s="80"/>
      <c r="BO1462" s="80"/>
      <c r="BP1462" s="80"/>
      <c r="BQ1462" s="80"/>
      <c r="BR1462" s="80"/>
      <c r="BS1462" s="80"/>
      <c r="BT1462" s="80"/>
      <c r="BU1462" s="80"/>
      <c r="BV1462" s="80"/>
      <c r="BW1462" s="80"/>
      <c r="BX1462" s="80"/>
      <c r="BY1462" s="80"/>
      <c r="BZ1462" s="80"/>
      <c r="CE1462" s="5"/>
    </row>
    <row r="1463" spans="2:83" s="6" customFormat="1" x14ac:dyDescent="0.25">
      <c r="B1463" s="77"/>
      <c r="C1463" s="78"/>
      <c r="D1463" s="80"/>
      <c r="E1463" s="80"/>
      <c r="F1463" s="80"/>
      <c r="G1463" s="80"/>
      <c r="H1463" s="80"/>
      <c r="I1463" s="80"/>
      <c r="J1463" s="80"/>
      <c r="K1463" s="5"/>
      <c r="L1463" s="5"/>
      <c r="M1463" s="80"/>
      <c r="N1463" s="5"/>
      <c r="O1463" s="80"/>
      <c r="P1463" s="5"/>
      <c r="Q1463" s="80"/>
      <c r="R1463" s="5"/>
      <c r="S1463" s="80"/>
      <c r="T1463" s="5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5"/>
      <c r="AE1463" s="80"/>
      <c r="AF1463" s="5"/>
      <c r="AG1463" s="80"/>
      <c r="AH1463" s="5"/>
      <c r="AI1463" s="80"/>
      <c r="AJ1463" s="5"/>
      <c r="AK1463" s="80"/>
      <c r="AL1463" s="5"/>
      <c r="AM1463" s="80"/>
      <c r="AN1463" s="5"/>
      <c r="AO1463" s="80"/>
      <c r="AP1463" s="80"/>
      <c r="AQ1463" s="5"/>
      <c r="AR1463" s="80"/>
      <c r="AS1463" s="5"/>
      <c r="AT1463" s="80"/>
      <c r="AU1463" s="5"/>
      <c r="AV1463" s="80"/>
      <c r="AW1463" s="5"/>
      <c r="AX1463" s="80"/>
      <c r="AY1463" s="5"/>
      <c r="AZ1463" s="80"/>
      <c r="BA1463" s="5"/>
      <c r="BB1463" s="80"/>
      <c r="BC1463" s="80"/>
      <c r="BD1463" s="80"/>
      <c r="BE1463" s="80"/>
      <c r="BF1463" s="80"/>
      <c r="BG1463" s="80"/>
      <c r="BH1463" s="80"/>
      <c r="BI1463" s="80"/>
      <c r="BJ1463" s="80"/>
      <c r="BK1463" s="80"/>
      <c r="BL1463" s="80"/>
      <c r="BM1463" s="80"/>
      <c r="BN1463" s="80"/>
      <c r="BO1463" s="80"/>
      <c r="BP1463" s="80"/>
      <c r="BQ1463" s="80"/>
      <c r="BR1463" s="80"/>
      <c r="BS1463" s="80"/>
      <c r="BT1463" s="80"/>
      <c r="BU1463" s="80"/>
      <c r="BV1463" s="80"/>
      <c r="BW1463" s="80"/>
      <c r="BX1463" s="80"/>
      <c r="BY1463" s="80"/>
      <c r="BZ1463" s="80"/>
      <c r="CE1463" s="5"/>
    </row>
    <row r="1464" spans="2:83" s="6" customFormat="1" x14ac:dyDescent="0.25">
      <c r="B1464" s="77"/>
      <c r="C1464" s="78"/>
      <c r="D1464" s="80"/>
      <c r="E1464" s="80"/>
      <c r="F1464" s="80"/>
      <c r="G1464" s="80"/>
      <c r="H1464" s="80"/>
      <c r="I1464" s="80"/>
      <c r="J1464" s="80"/>
      <c r="K1464" s="5"/>
      <c r="L1464" s="5"/>
      <c r="M1464" s="80"/>
      <c r="N1464" s="5"/>
      <c r="O1464" s="80"/>
      <c r="P1464" s="5"/>
      <c r="Q1464" s="80"/>
      <c r="R1464" s="5"/>
      <c r="S1464" s="80"/>
      <c r="T1464" s="5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5"/>
      <c r="AE1464" s="80"/>
      <c r="AF1464" s="5"/>
      <c r="AG1464" s="80"/>
      <c r="AH1464" s="5"/>
      <c r="AI1464" s="80"/>
      <c r="AJ1464" s="5"/>
      <c r="AK1464" s="80"/>
      <c r="AL1464" s="5"/>
      <c r="AM1464" s="80"/>
      <c r="AN1464" s="5"/>
      <c r="AO1464" s="80"/>
      <c r="AP1464" s="80"/>
      <c r="AQ1464" s="5"/>
      <c r="AR1464" s="80"/>
      <c r="AS1464" s="5"/>
      <c r="AT1464" s="80"/>
      <c r="AU1464" s="5"/>
      <c r="AV1464" s="80"/>
      <c r="AW1464" s="5"/>
      <c r="AX1464" s="80"/>
      <c r="AY1464" s="5"/>
      <c r="AZ1464" s="80"/>
      <c r="BA1464" s="5"/>
      <c r="BB1464" s="80"/>
      <c r="BC1464" s="80"/>
      <c r="BD1464" s="80"/>
      <c r="BE1464" s="80"/>
      <c r="BF1464" s="80"/>
      <c r="BG1464" s="80"/>
      <c r="BH1464" s="80"/>
      <c r="BI1464" s="80"/>
      <c r="BJ1464" s="80"/>
      <c r="BK1464" s="80"/>
      <c r="BL1464" s="80"/>
      <c r="BM1464" s="80"/>
      <c r="BN1464" s="80"/>
      <c r="BO1464" s="80"/>
      <c r="BP1464" s="80"/>
      <c r="BQ1464" s="80"/>
      <c r="BR1464" s="80"/>
      <c r="BS1464" s="80"/>
      <c r="BT1464" s="80"/>
      <c r="BU1464" s="80"/>
      <c r="BV1464" s="80"/>
      <c r="BW1464" s="80"/>
      <c r="BX1464" s="80"/>
      <c r="BY1464" s="80"/>
      <c r="BZ1464" s="80"/>
      <c r="CE1464" s="5"/>
    </row>
    <row r="1465" spans="2:83" s="6" customFormat="1" x14ac:dyDescent="0.25">
      <c r="B1465" s="77"/>
      <c r="C1465" s="78"/>
      <c r="D1465" s="80"/>
      <c r="E1465" s="80"/>
      <c r="F1465" s="80"/>
      <c r="G1465" s="80"/>
      <c r="H1465" s="80"/>
      <c r="I1465" s="80"/>
      <c r="J1465" s="80"/>
      <c r="K1465" s="5"/>
      <c r="L1465" s="5"/>
      <c r="M1465" s="80"/>
      <c r="N1465" s="5"/>
      <c r="O1465" s="80"/>
      <c r="P1465" s="5"/>
      <c r="Q1465" s="80"/>
      <c r="R1465" s="5"/>
      <c r="S1465" s="80"/>
      <c r="T1465" s="5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5"/>
      <c r="AE1465" s="80"/>
      <c r="AF1465" s="5"/>
      <c r="AG1465" s="80"/>
      <c r="AH1465" s="5"/>
      <c r="AI1465" s="80"/>
      <c r="AJ1465" s="5"/>
      <c r="AK1465" s="80"/>
      <c r="AL1465" s="5"/>
      <c r="AM1465" s="80"/>
      <c r="AN1465" s="5"/>
      <c r="AO1465" s="80"/>
      <c r="AP1465" s="80"/>
      <c r="AQ1465" s="5"/>
      <c r="AR1465" s="80"/>
      <c r="AS1465" s="5"/>
      <c r="AT1465" s="80"/>
      <c r="AU1465" s="5"/>
      <c r="AV1465" s="80"/>
      <c r="AW1465" s="5"/>
      <c r="AX1465" s="80"/>
      <c r="AY1465" s="5"/>
      <c r="AZ1465" s="80"/>
      <c r="BA1465" s="5"/>
      <c r="BB1465" s="80"/>
      <c r="BC1465" s="80"/>
      <c r="BD1465" s="80"/>
      <c r="BE1465" s="80"/>
      <c r="BF1465" s="80"/>
      <c r="BG1465" s="80"/>
      <c r="BH1465" s="80"/>
      <c r="BI1465" s="80"/>
      <c r="BJ1465" s="80"/>
      <c r="BK1465" s="80"/>
      <c r="BL1465" s="80"/>
      <c r="BM1465" s="80"/>
      <c r="BN1465" s="80"/>
      <c r="BO1465" s="80"/>
      <c r="BP1465" s="80"/>
      <c r="BQ1465" s="80"/>
      <c r="BR1465" s="80"/>
      <c r="BS1465" s="80"/>
      <c r="BT1465" s="80"/>
      <c r="BU1465" s="80"/>
      <c r="BV1465" s="80"/>
      <c r="BW1465" s="80"/>
      <c r="BX1465" s="80"/>
      <c r="BY1465" s="80"/>
      <c r="BZ1465" s="80"/>
      <c r="CE1465" s="5"/>
    </row>
    <row r="1466" spans="2:83" s="6" customFormat="1" x14ac:dyDescent="0.25">
      <c r="B1466" s="77"/>
      <c r="C1466" s="78"/>
      <c r="D1466" s="80"/>
      <c r="E1466" s="80"/>
      <c r="F1466" s="80"/>
      <c r="G1466" s="80"/>
      <c r="H1466" s="80"/>
      <c r="I1466" s="80"/>
      <c r="J1466" s="80"/>
      <c r="K1466" s="5"/>
      <c r="L1466" s="5"/>
      <c r="M1466" s="80"/>
      <c r="N1466" s="5"/>
      <c r="O1466" s="80"/>
      <c r="P1466" s="5"/>
      <c r="Q1466" s="80"/>
      <c r="R1466" s="5"/>
      <c r="S1466" s="80"/>
      <c r="T1466" s="5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5"/>
      <c r="AE1466" s="80"/>
      <c r="AF1466" s="5"/>
      <c r="AG1466" s="80"/>
      <c r="AH1466" s="5"/>
      <c r="AI1466" s="80"/>
      <c r="AJ1466" s="5"/>
      <c r="AK1466" s="80"/>
      <c r="AL1466" s="5"/>
      <c r="AM1466" s="80"/>
      <c r="AN1466" s="5"/>
      <c r="AO1466" s="80"/>
      <c r="AP1466" s="80"/>
      <c r="AQ1466" s="5"/>
      <c r="AR1466" s="80"/>
      <c r="AS1466" s="5"/>
      <c r="AT1466" s="80"/>
      <c r="AU1466" s="5"/>
      <c r="AV1466" s="80"/>
      <c r="AW1466" s="5"/>
      <c r="AX1466" s="80"/>
      <c r="AY1466" s="5"/>
      <c r="AZ1466" s="80"/>
      <c r="BA1466" s="5"/>
      <c r="BB1466" s="80"/>
      <c r="BC1466" s="80"/>
      <c r="BD1466" s="80"/>
      <c r="BE1466" s="80"/>
      <c r="BF1466" s="80"/>
      <c r="BG1466" s="80"/>
      <c r="BH1466" s="80"/>
      <c r="BI1466" s="80"/>
      <c r="BJ1466" s="80"/>
      <c r="BK1466" s="80"/>
      <c r="BL1466" s="80"/>
      <c r="BM1466" s="80"/>
      <c r="BN1466" s="80"/>
      <c r="BO1466" s="80"/>
      <c r="BP1466" s="80"/>
      <c r="BQ1466" s="80"/>
      <c r="BR1466" s="80"/>
      <c r="BS1466" s="80"/>
      <c r="BT1466" s="80"/>
      <c r="BU1466" s="80"/>
      <c r="BV1466" s="80"/>
      <c r="BW1466" s="80"/>
      <c r="BX1466" s="80"/>
      <c r="BY1466" s="80"/>
      <c r="BZ1466" s="80"/>
      <c r="CE1466" s="5"/>
    </row>
    <row r="1467" spans="2:83" s="6" customFormat="1" x14ac:dyDescent="0.25">
      <c r="B1467" s="77"/>
      <c r="C1467" s="78"/>
      <c r="D1467" s="80"/>
      <c r="E1467" s="80"/>
      <c r="F1467" s="80"/>
      <c r="G1467" s="80"/>
      <c r="H1467" s="80"/>
      <c r="I1467" s="80"/>
      <c r="J1467" s="80"/>
      <c r="K1467" s="5"/>
      <c r="L1467" s="5"/>
      <c r="M1467" s="80"/>
      <c r="N1467" s="5"/>
      <c r="O1467" s="80"/>
      <c r="P1467" s="5"/>
      <c r="Q1467" s="80"/>
      <c r="R1467" s="5"/>
      <c r="S1467" s="80"/>
      <c r="T1467" s="5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5"/>
      <c r="AE1467" s="80"/>
      <c r="AF1467" s="5"/>
      <c r="AG1467" s="80"/>
      <c r="AH1467" s="5"/>
      <c r="AI1467" s="80"/>
      <c r="AJ1467" s="5"/>
      <c r="AK1467" s="80"/>
      <c r="AL1467" s="5"/>
      <c r="AM1467" s="80"/>
      <c r="AN1467" s="5"/>
      <c r="AO1467" s="80"/>
      <c r="AP1467" s="80"/>
      <c r="AQ1467" s="5"/>
      <c r="AR1467" s="80"/>
      <c r="AS1467" s="5"/>
      <c r="AT1467" s="80"/>
      <c r="AU1467" s="5"/>
      <c r="AV1467" s="80"/>
      <c r="AW1467" s="5"/>
      <c r="AX1467" s="80"/>
      <c r="AY1467" s="5"/>
      <c r="AZ1467" s="80"/>
      <c r="BA1467" s="5"/>
      <c r="BB1467" s="80"/>
      <c r="BC1467" s="80"/>
      <c r="BD1467" s="80"/>
      <c r="BE1467" s="80"/>
      <c r="BF1467" s="80"/>
      <c r="BG1467" s="80"/>
      <c r="BH1467" s="80"/>
      <c r="BI1467" s="80"/>
      <c r="BJ1467" s="80"/>
      <c r="BK1467" s="80"/>
      <c r="BL1467" s="80"/>
      <c r="BM1467" s="80"/>
      <c r="BN1467" s="80"/>
      <c r="BO1467" s="80"/>
      <c r="BP1467" s="80"/>
      <c r="BQ1467" s="80"/>
      <c r="BR1467" s="80"/>
      <c r="BS1467" s="80"/>
      <c r="BT1467" s="80"/>
      <c r="BU1467" s="80"/>
      <c r="BV1467" s="80"/>
      <c r="BW1467" s="80"/>
      <c r="BX1467" s="80"/>
      <c r="BY1467" s="80"/>
      <c r="BZ1467" s="80"/>
      <c r="CE1467" s="5"/>
    </row>
    <row r="1468" spans="2:83" s="6" customFormat="1" x14ac:dyDescent="0.25">
      <c r="B1468" s="77"/>
      <c r="C1468" s="78"/>
      <c r="D1468" s="80"/>
      <c r="E1468" s="80"/>
      <c r="F1468" s="80"/>
      <c r="G1468" s="80"/>
      <c r="H1468" s="80"/>
      <c r="I1468" s="80"/>
      <c r="J1468" s="80"/>
      <c r="K1468" s="5"/>
      <c r="L1468" s="5"/>
      <c r="M1468" s="80"/>
      <c r="N1468" s="5"/>
      <c r="O1468" s="80"/>
      <c r="P1468" s="5"/>
      <c r="Q1468" s="80"/>
      <c r="R1468" s="5"/>
      <c r="S1468" s="80"/>
      <c r="T1468" s="5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5"/>
      <c r="AE1468" s="80"/>
      <c r="AF1468" s="5"/>
      <c r="AG1468" s="80"/>
      <c r="AH1468" s="5"/>
      <c r="AI1468" s="80"/>
      <c r="AJ1468" s="5"/>
      <c r="AK1468" s="80"/>
      <c r="AL1468" s="5"/>
      <c r="AM1468" s="80"/>
      <c r="AN1468" s="5"/>
      <c r="AO1468" s="80"/>
      <c r="AP1468" s="80"/>
      <c r="AQ1468" s="5"/>
      <c r="AR1468" s="80"/>
      <c r="AS1468" s="5"/>
      <c r="AT1468" s="80"/>
      <c r="AU1468" s="5"/>
      <c r="AV1468" s="80"/>
      <c r="AW1468" s="5"/>
      <c r="AX1468" s="80"/>
      <c r="AY1468" s="5"/>
      <c r="AZ1468" s="80"/>
      <c r="BA1468" s="5"/>
      <c r="BB1468" s="80"/>
      <c r="BC1468" s="80"/>
      <c r="BD1468" s="80"/>
      <c r="BE1468" s="80"/>
      <c r="BF1468" s="80"/>
      <c r="BG1468" s="80"/>
      <c r="BH1468" s="80"/>
      <c r="BI1468" s="80"/>
      <c r="BJ1468" s="80"/>
      <c r="BK1468" s="80"/>
      <c r="BL1468" s="80"/>
      <c r="BM1468" s="80"/>
      <c r="BN1468" s="80"/>
      <c r="BO1468" s="80"/>
      <c r="BP1468" s="80"/>
      <c r="BQ1468" s="80"/>
      <c r="BR1468" s="80"/>
      <c r="BS1468" s="80"/>
      <c r="BT1468" s="80"/>
      <c r="BU1468" s="80"/>
      <c r="BV1468" s="80"/>
      <c r="BW1468" s="80"/>
      <c r="BX1468" s="80"/>
      <c r="BY1468" s="80"/>
      <c r="BZ1468" s="80"/>
      <c r="CE1468" s="5"/>
    </row>
    <row r="1469" spans="2:83" s="6" customFormat="1" x14ac:dyDescent="0.25">
      <c r="B1469" s="77"/>
      <c r="C1469" s="78"/>
      <c r="D1469" s="80"/>
      <c r="E1469" s="80"/>
      <c r="F1469" s="80"/>
      <c r="G1469" s="80"/>
      <c r="H1469" s="80"/>
      <c r="I1469" s="80"/>
      <c r="J1469" s="80"/>
      <c r="K1469" s="5"/>
      <c r="L1469" s="5"/>
      <c r="M1469" s="80"/>
      <c r="N1469" s="5"/>
      <c r="O1469" s="80"/>
      <c r="P1469" s="5"/>
      <c r="Q1469" s="80"/>
      <c r="R1469" s="5"/>
      <c r="S1469" s="80"/>
      <c r="T1469" s="5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5"/>
      <c r="AE1469" s="80"/>
      <c r="AF1469" s="5"/>
      <c r="AG1469" s="80"/>
      <c r="AH1469" s="5"/>
      <c r="AI1469" s="80"/>
      <c r="AJ1469" s="5"/>
      <c r="AK1469" s="80"/>
      <c r="AL1469" s="5"/>
      <c r="AM1469" s="80"/>
      <c r="AN1469" s="5"/>
      <c r="AO1469" s="80"/>
      <c r="AP1469" s="80"/>
      <c r="AQ1469" s="5"/>
      <c r="AR1469" s="80"/>
      <c r="AS1469" s="5"/>
      <c r="AT1469" s="80"/>
      <c r="AU1469" s="5"/>
      <c r="AV1469" s="80"/>
      <c r="AW1469" s="5"/>
      <c r="AX1469" s="80"/>
      <c r="AY1469" s="5"/>
      <c r="AZ1469" s="80"/>
      <c r="BA1469" s="5"/>
      <c r="BB1469" s="80"/>
      <c r="BC1469" s="80"/>
      <c r="BD1469" s="80"/>
      <c r="BE1469" s="80"/>
      <c r="BF1469" s="80"/>
      <c r="BG1469" s="80"/>
      <c r="BH1469" s="80"/>
      <c r="BI1469" s="80"/>
      <c r="BJ1469" s="80"/>
      <c r="BK1469" s="80"/>
      <c r="BL1469" s="80"/>
      <c r="BM1469" s="80"/>
      <c r="BN1469" s="80"/>
      <c r="BO1469" s="80"/>
      <c r="BP1469" s="80"/>
      <c r="BQ1469" s="80"/>
      <c r="BR1469" s="80"/>
      <c r="BS1469" s="80"/>
      <c r="BT1469" s="80"/>
      <c r="BU1469" s="80"/>
      <c r="BV1469" s="80"/>
      <c r="BW1469" s="80"/>
      <c r="BX1469" s="80"/>
      <c r="BY1469" s="80"/>
      <c r="BZ1469" s="80"/>
      <c r="CE1469" s="5"/>
    </row>
    <row r="1470" spans="2:83" s="6" customFormat="1" x14ac:dyDescent="0.25">
      <c r="B1470" s="77"/>
      <c r="C1470" s="78"/>
      <c r="D1470" s="80"/>
      <c r="E1470" s="80"/>
      <c r="F1470" s="80"/>
      <c r="G1470" s="80"/>
      <c r="H1470" s="80"/>
      <c r="I1470" s="80"/>
      <c r="J1470" s="80"/>
      <c r="K1470" s="5"/>
      <c r="L1470" s="5"/>
      <c r="M1470" s="80"/>
      <c r="N1470" s="5"/>
      <c r="O1470" s="80"/>
      <c r="P1470" s="5"/>
      <c r="Q1470" s="80"/>
      <c r="R1470" s="5"/>
      <c r="S1470" s="80"/>
      <c r="T1470" s="5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5"/>
      <c r="AE1470" s="80"/>
      <c r="AF1470" s="5"/>
      <c r="AG1470" s="80"/>
      <c r="AH1470" s="5"/>
      <c r="AI1470" s="80"/>
      <c r="AJ1470" s="5"/>
      <c r="AK1470" s="80"/>
      <c r="AL1470" s="5"/>
      <c r="AM1470" s="80"/>
      <c r="AN1470" s="5"/>
      <c r="AO1470" s="80"/>
      <c r="AP1470" s="80"/>
      <c r="AQ1470" s="5"/>
      <c r="AR1470" s="80"/>
      <c r="AS1470" s="5"/>
      <c r="AT1470" s="80"/>
      <c r="AU1470" s="5"/>
      <c r="AV1470" s="80"/>
      <c r="AW1470" s="5"/>
      <c r="AX1470" s="80"/>
      <c r="AY1470" s="5"/>
      <c r="AZ1470" s="80"/>
      <c r="BA1470" s="5"/>
      <c r="BB1470" s="80"/>
      <c r="BC1470" s="80"/>
      <c r="BD1470" s="80"/>
      <c r="BE1470" s="80"/>
      <c r="BF1470" s="80"/>
      <c r="BG1470" s="80"/>
      <c r="BH1470" s="80"/>
      <c r="BI1470" s="80"/>
      <c r="BJ1470" s="80"/>
      <c r="BK1470" s="80"/>
      <c r="BL1470" s="80"/>
      <c r="BM1470" s="80"/>
      <c r="BN1470" s="80"/>
      <c r="BO1470" s="80"/>
      <c r="BP1470" s="80"/>
      <c r="BQ1470" s="80"/>
      <c r="BR1470" s="80"/>
      <c r="BS1470" s="80"/>
      <c r="BT1470" s="80"/>
      <c r="BU1470" s="80"/>
      <c r="BV1470" s="80"/>
      <c r="BW1470" s="80"/>
      <c r="BX1470" s="80"/>
      <c r="BY1470" s="80"/>
      <c r="BZ1470" s="80"/>
      <c r="CE1470" s="5"/>
    </row>
    <row r="1471" spans="2:83" s="6" customFormat="1" x14ac:dyDescent="0.25">
      <c r="B1471" s="77"/>
      <c r="C1471" s="78"/>
      <c r="D1471" s="80"/>
      <c r="E1471" s="80"/>
      <c r="F1471" s="80"/>
      <c r="G1471" s="80"/>
      <c r="H1471" s="80"/>
      <c r="I1471" s="80"/>
      <c r="J1471" s="80"/>
      <c r="K1471" s="5"/>
      <c r="L1471" s="5"/>
      <c r="M1471" s="80"/>
      <c r="N1471" s="5"/>
      <c r="O1471" s="80"/>
      <c r="P1471" s="5"/>
      <c r="Q1471" s="80"/>
      <c r="R1471" s="5"/>
      <c r="S1471" s="80"/>
      <c r="T1471" s="5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5"/>
      <c r="AE1471" s="80"/>
      <c r="AF1471" s="5"/>
      <c r="AG1471" s="80"/>
      <c r="AH1471" s="5"/>
      <c r="AI1471" s="80"/>
      <c r="AJ1471" s="5"/>
      <c r="AK1471" s="80"/>
      <c r="AL1471" s="5"/>
      <c r="AM1471" s="80"/>
      <c r="AN1471" s="5"/>
      <c r="AO1471" s="80"/>
      <c r="AP1471" s="80"/>
      <c r="AQ1471" s="5"/>
      <c r="AR1471" s="80"/>
      <c r="AS1471" s="5"/>
      <c r="AT1471" s="80"/>
      <c r="AU1471" s="5"/>
      <c r="AV1471" s="80"/>
      <c r="AW1471" s="5"/>
      <c r="AX1471" s="80"/>
      <c r="AY1471" s="5"/>
      <c r="AZ1471" s="80"/>
      <c r="BA1471" s="5"/>
      <c r="BB1471" s="80"/>
      <c r="BC1471" s="80"/>
      <c r="BD1471" s="80"/>
      <c r="BE1471" s="80"/>
      <c r="BF1471" s="80"/>
      <c r="BG1471" s="80"/>
      <c r="BH1471" s="80"/>
      <c r="BI1471" s="80"/>
      <c r="BJ1471" s="80"/>
      <c r="BK1471" s="80"/>
      <c r="BL1471" s="80"/>
      <c r="BM1471" s="80"/>
      <c r="BN1471" s="80"/>
      <c r="BO1471" s="80"/>
      <c r="BP1471" s="80"/>
      <c r="BQ1471" s="80"/>
      <c r="BR1471" s="80"/>
      <c r="BS1471" s="80"/>
      <c r="BT1471" s="80"/>
      <c r="BU1471" s="80"/>
      <c r="BV1471" s="80"/>
      <c r="BW1471" s="80"/>
      <c r="BX1471" s="80"/>
      <c r="BY1471" s="80"/>
      <c r="BZ1471" s="80"/>
      <c r="CE1471" s="5"/>
    </row>
    <row r="1472" spans="2:83" s="6" customFormat="1" x14ac:dyDescent="0.25">
      <c r="B1472" s="77"/>
      <c r="C1472" s="78"/>
      <c r="D1472" s="80"/>
      <c r="E1472" s="80"/>
      <c r="F1472" s="80"/>
      <c r="G1472" s="80"/>
      <c r="H1472" s="80"/>
      <c r="I1472" s="80"/>
      <c r="J1472" s="80"/>
      <c r="K1472" s="5"/>
      <c r="L1472" s="5"/>
      <c r="M1472" s="80"/>
      <c r="N1472" s="5"/>
      <c r="O1472" s="80"/>
      <c r="P1472" s="5"/>
      <c r="Q1472" s="80"/>
      <c r="R1472" s="5"/>
      <c r="S1472" s="80"/>
      <c r="T1472" s="5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5"/>
      <c r="AE1472" s="80"/>
      <c r="AF1472" s="5"/>
      <c r="AG1472" s="80"/>
      <c r="AH1472" s="5"/>
      <c r="AI1472" s="80"/>
      <c r="AJ1472" s="5"/>
      <c r="AK1472" s="80"/>
      <c r="AL1472" s="5"/>
      <c r="AM1472" s="80"/>
      <c r="AN1472" s="5"/>
      <c r="AO1472" s="80"/>
      <c r="AP1472" s="80"/>
      <c r="AQ1472" s="5"/>
      <c r="AR1472" s="80"/>
      <c r="AS1472" s="5"/>
      <c r="AT1472" s="80"/>
      <c r="AU1472" s="5"/>
      <c r="AV1472" s="80"/>
      <c r="AW1472" s="5"/>
      <c r="AX1472" s="80"/>
      <c r="AY1472" s="5"/>
      <c r="AZ1472" s="80"/>
      <c r="BA1472" s="5"/>
      <c r="BB1472" s="80"/>
      <c r="BC1472" s="80"/>
      <c r="BD1472" s="80"/>
      <c r="BE1472" s="80"/>
      <c r="BF1472" s="80"/>
      <c r="BG1472" s="80"/>
      <c r="BH1472" s="80"/>
      <c r="BI1472" s="80"/>
      <c r="BJ1472" s="80"/>
      <c r="BK1472" s="80"/>
      <c r="BL1472" s="80"/>
      <c r="BM1472" s="80"/>
      <c r="BN1472" s="80"/>
      <c r="BO1472" s="80"/>
      <c r="BP1472" s="80"/>
      <c r="BQ1472" s="80"/>
      <c r="BR1472" s="80"/>
      <c r="BS1472" s="80"/>
      <c r="BT1472" s="80"/>
      <c r="BU1472" s="80"/>
      <c r="BV1472" s="80"/>
      <c r="BW1472" s="80"/>
      <c r="BX1472" s="80"/>
      <c r="BY1472" s="80"/>
      <c r="BZ1472" s="80"/>
      <c r="CE1472" s="5"/>
    </row>
    <row r="1473" spans="2:83" s="6" customFormat="1" x14ac:dyDescent="0.25">
      <c r="B1473" s="77"/>
      <c r="C1473" s="78"/>
      <c r="D1473" s="80"/>
      <c r="E1473" s="80"/>
      <c r="F1473" s="80"/>
      <c r="G1473" s="80"/>
      <c r="H1473" s="80"/>
      <c r="I1473" s="80"/>
      <c r="J1473" s="80"/>
      <c r="K1473" s="5"/>
      <c r="L1473" s="5"/>
      <c r="M1473" s="80"/>
      <c r="N1473" s="5"/>
      <c r="O1473" s="80"/>
      <c r="P1473" s="5"/>
      <c r="Q1473" s="80"/>
      <c r="R1473" s="5"/>
      <c r="S1473" s="80"/>
      <c r="T1473" s="5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5"/>
      <c r="AE1473" s="80"/>
      <c r="AF1473" s="5"/>
      <c r="AG1473" s="80"/>
      <c r="AH1473" s="5"/>
      <c r="AI1473" s="80"/>
      <c r="AJ1473" s="5"/>
      <c r="AK1473" s="80"/>
      <c r="AL1473" s="5"/>
      <c r="AM1473" s="80"/>
      <c r="AN1473" s="5"/>
      <c r="AO1473" s="80"/>
      <c r="AP1473" s="80"/>
      <c r="AQ1473" s="5"/>
      <c r="AR1473" s="80"/>
      <c r="AS1473" s="5"/>
      <c r="AT1473" s="80"/>
      <c r="AU1473" s="5"/>
      <c r="AV1473" s="80"/>
      <c r="AW1473" s="5"/>
      <c r="AX1473" s="80"/>
      <c r="AY1473" s="5"/>
      <c r="AZ1473" s="80"/>
      <c r="BA1473" s="5"/>
      <c r="BB1473" s="80"/>
      <c r="BC1473" s="80"/>
      <c r="BD1473" s="80"/>
      <c r="BE1473" s="80"/>
      <c r="BF1473" s="80"/>
      <c r="BG1473" s="80"/>
      <c r="BH1473" s="80"/>
      <c r="BI1473" s="80"/>
      <c r="BJ1473" s="80"/>
      <c r="BK1473" s="80"/>
      <c r="BL1473" s="80"/>
      <c r="BM1473" s="80"/>
      <c r="BN1473" s="80"/>
      <c r="BO1473" s="80"/>
      <c r="BP1473" s="80"/>
      <c r="BQ1473" s="80"/>
      <c r="BR1473" s="80"/>
      <c r="BS1473" s="80"/>
      <c r="BT1473" s="80"/>
      <c r="BU1473" s="80"/>
      <c r="BV1473" s="80"/>
      <c r="BW1473" s="80"/>
      <c r="BX1473" s="80"/>
      <c r="BY1473" s="80"/>
      <c r="BZ1473" s="80"/>
      <c r="CE1473" s="5"/>
    </row>
    <row r="1474" spans="2:83" s="6" customFormat="1" x14ac:dyDescent="0.25">
      <c r="B1474" s="77"/>
      <c r="C1474" s="78"/>
      <c r="D1474" s="80"/>
      <c r="E1474" s="80"/>
      <c r="F1474" s="80"/>
      <c r="G1474" s="80"/>
      <c r="H1474" s="80"/>
      <c r="I1474" s="80"/>
      <c r="J1474" s="80"/>
      <c r="K1474" s="5"/>
      <c r="L1474" s="5"/>
      <c r="M1474" s="80"/>
      <c r="N1474" s="5"/>
      <c r="O1474" s="80"/>
      <c r="P1474" s="5"/>
      <c r="Q1474" s="80"/>
      <c r="R1474" s="5"/>
      <c r="S1474" s="80"/>
      <c r="T1474" s="5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5"/>
      <c r="AE1474" s="80"/>
      <c r="AF1474" s="5"/>
      <c r="AG1474" s="80"/>
      <c r="AH1474" s="5"/>
      <c r="AI1474" s="80"/>
      <c r="AJ1474" s="5"/>
      <c r="AK1474" s="80"/>
      <c r="AL1474" s="5"/>
      <c r="AM1474" s="80"/>
      <c r="AN1474" s="5"/>
      <c r="AO1474" s="80"/>
      <c r="AP1474" s="80"/>
      <c r="AQ1474" s="5"/>
      <c r="AR1474" s="80"/>
      <c r="AS1474" s="5"/>
      <c r="AT1474" s="80"/>
      <c r="AU1474" s="5"/>
      <c r="AV1474" s="80"/>
      <c r="AW1474" s="5"/>
      <c r="AX1474" s="80"/>
      <c r="AY1474" s="5"/>
      <c r="AZ1474" s="80"/>
      <c r="BA1474" s="5"/>
      <c r="BB1474" s="80"/>
      <c r="BC1474" s="80"/>
      <c r="BD1474" s="80"/>
      <c r="BE1474" s="80"/>
      <c r="BF1474" s="80"/>
      <c r="BG1474" s="80"/>
      <c r="BH1474" s="80"/>
      <c r="BI1474" s="80"/>
      <c r="BJ1474" s="80"/>
      <c r="BK1474" s="80"/>
      <c r="BL1474" s="80"/>
      <c r="BM1474" s="80"/>
      <c r="BN1474" s="80"/>
      <c r="BO1474" s="80"/>
      <c r="BP1474" s="80"/>
      <c r="BQ1474" s="80"/>
      <c r="BR1474" s="80"/>
      <c r="BS1474" s="80"/>
      <c r="BT1474" s="80"/>
      <c r="BU1474" s="80"/>
      <c r="BV1474" s="80"/>
      <c r="BW1474" s="80"/>
      <c r="BX1474" s="80"/>
      <c r="BY1474" s="80"/>
      <c r="BZ1474" s="80"/>
      <c r="CE1474" s="5"/>
    </row>
    <row r="1475" spans="2:83" s="6" customFormat="1" x14ac:dyDescent="0.25">
      <c r="B1475" s="77"/>
      <c r="C1475" s="78"/>
      <c r="D1475" s="80"/>
      <c r="E1475" s="80"/>
      <c r="F1475" s="80"/>
      <c r="G1475" s="80"/>
      <c r="H1475" s="80"/>
      <c r="I1475" s="80"/>
      <c r="J1475" s="80"/>
      <c r="K1475" s="5"/>
      <c r="L1475" s="5"/>
      <c r="M1475" s="80"/>
      <c r="N1475" s="5"/>
      <c r="O1475" s="80"/>
      <c r="P1475" s="5"/>
      <c r="Q1475" s="80"/>
      <c r="R1475" s="5"/>
      <c r="S1475" s="80"/>
      <c r="T1475" s="5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5"/>
      <c r="AE1475" s="80"/>
      <c r="AF1475" s="5"/>
      <c r="AG1475" s="80"/>
      <c r="AH1475" s="5"/>
      <c r="AI1475" s="80"/>
      <c r="AJ1475" s="5"/>
      <c r="AK1475" s="80"/>
      <c r="AL1475" s="5"/>
      <c r="AM1475" s="80"/>
      <c r="AN1475" s="5"/>
      <c r="AO1475" s="80"/>
      <c r="AP1475" s="80"/>
      <c r="AQ1475" s="5"/>
      <c r="AR1475" s="80"/>
      <c r="AS1475" s="5"/>
      <c r="AT1475" s="80"/>
      <c r="AU1475" s="5"/>
      <c r="AV1475" s="80"/>
      <c r="AW1475" s="5"/>
      <c r="AX1475" s="80"/>
      <c r="AY1475" s="5"/>
      <c r="AZ1475" s="80"/>
      <c r="BA1475" s="5"/>
      <c r="BB1475" s="80"/>
      <c r="BC1475" s="80"/>
      <c r="BD1475" s="80"/>
      <c r="BE1475" s="80"/>
      <c r="BF1475" s="80"/>
      <c r="BG1475" s="80"/>
      <c r="BH1475" s="80"/>
      <c r="BI1475" s="80"/>
      <c r="BJ1475" s="80"/>
      <c r="BK1475" s="80"/>
      <c r="BL1475" s="80"/>
      <c r="BM1475" s="80"/>
      <c r="BN1475" s="80"/>
      <c r="BO1475" s="80"/>
      <c r="BP1475" s="80"/>
      <c r="BQ1475" s="80"/>
      <c r="BR1475" s="80"/>
      <c r="BS1475" s="80"/>
      <c r="BT1475" s="80"/>
      <c r="BU1475" s="80"/>
      <c r="BV1475" s="80"/>
      <c r="BW1475" s="80"/>
      <c r="BX1475" s="80"/>
      <c r="BY1475" s="80"/>
      <c r="BZ1475" s="80"/>
      <c r="CE1475" s="5"/>
    </row>
    <row r="1476" spans="2:83" s="6" customFormat="1" x14ac:dyDescent="0.25">
      <c r="B1476" s="77"/>
      <c r="C1476" s="78"/>
      <c r="D1476" s="80"/>
      <c r="E1476" s="80"/>
      <c r="F1476" s="80"/>
      <c r="G1476" s="80"/>
      <c r="H1476" s="80"/>
      <c r="I1476" s="80"/>
      <c r="J1476" s="80"/>
      <c r="K1476" s="5"/>
      <c r="L1476" s="5"/>
      <c r="M1476" s="80"/>
      <c r="N1476" s="5"/>
      <c r="O1476" s="80"/>
      <c r="P1476" s="5"/>
      <c r="Q1476" s="80"/>
      <c r="R1476" s="5"/>
      <c r="S1476" s="80"/>
      <c r="T1476" s="5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5"/>
      <c r="AE1476" s="80"/>
      <c r="AF1476" s="5"/>
      <c r="AG1476" s="80"/>
      <c r="AH1476" s="5"/>
      <c r="AI1476" s="80"/>
      <c r="AJ1476" s="5"/>
      <c r="AK1476" s="80"/>
      <c r="AL1476" s="5"/>
      <c r="AM1476" s="80"/>
      <c r="AN1476" s="5"/>
      <c r="AO1476" s="80"/>
      <c r="AP1476" s="80"/>
      <c r="AQ1476" s="5"/>
      <c r="AR1476" s="80"/>
      <c r="AS1476" s="5"/>
      <c r="AT1476" s="80"/>
      <c r="AU1476" s="5"/>
      <c r="AV1476" s="80"/>
      <c r="AW1476" s="5"/>
      <c r="AX1476" s="80"/>
      <c r="AY1476" s="5"/>
      <c r="AZ1476" s="80"/>
      <c r="BA1476" s="5"/>
      <c r="BB1476" s="80"/>
      <c r="BC1476" s="80"/>
      <c r="BD1476" s="80"/>
      <c r="BE1476" s="80"/>
      <c r="BF1476" s="80"/>
      <c r="BG1476" s="80"/>
      <c r="BH1476" s="80"/>
      <c r="BI1476" s="80"/>
      <c r="BJ1476" s="80"/>
      <c r="BK1476" s="80"/>
      <c r="BL1476" s="80"/>
      <c r="BM1476" s="80"/>
      <c r="BN1476" s="80"/>
      <c r="BO1476" s="80"/>
      <c r="BP1476" s="80"/>
      <c r="BQ1476" s="80"/>
      <c r="BR1476" s="80"/>
      <c r="BS1476" s="80"/>
      <c r="BT1476" s="80"/>
      <c r="BU1476" s="80"/>
      <c r="BV1476" s="80"/>
      <c r="BW1476" s="80"/>
      <c r="BX1476" s="80"/>
      <c r="BY1476" s="80"/>
      <c r="BZ1476" s="80"/>
      <c r="CE1476" s="5"/>
    </row>
    <row r="1477" spans="2:83" s="6" customFormat="1" x14ac:dyDescent="0.25">
      <c r="B1477" s="77"/>
      <c r="C1477" s="78"/>
      <c r="D1477" s="80"/>
      <c r="E1477" s="80"/>
      <c r="F1477" s="80"/>
      <c r="G1477" s="80"/>
      <c r="H1477" s="80"/>
      <c r="I1477" s="80"/>
      <c r="J1477" s="80"/>
      <c r="K1477" s="5"/>
      <c r="L1477" s="5"/>
      <c r="M1477" s="80"/>
      <c r="N1477" s="5"/>
      <c r="O1477" s="80"/>
      <c r="P1477" s="5"/>
      <c r="Q1477" s="80"/>
      <c r="R1477" s="5"/>
      <c r="S1477" s="80"/>
      <c r="T1477" s="5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5"/>
      <c r="AE1477" s="80"/>
      <c r="AF1477" s="5"/>
      <c r="AG1477" s="80"/>
      <c r="AH1477" s="5"/>
      <c r="AI1477" s="80"/>
      <c r="AJ1477" s="5"/>
      <c r="AK1477" s="80"/>
      <c r="AL1477" s="5"/>
      <c r="AM1477" s="80"/>
      <c r="AN1477" s="5"/>
      <c r="AO1477" s="80"/>
      <c r="AP1477" s="80"/>
      <c r="AQ1477" s="5"/>
      <c r="AR1477" s="80"/>
      <c r="AS1477" s="5"/>
      <c r="AT1477" s="80"/>
      <c r="AU1477" s="5"/>
      <c r="AV1477" s="80"/>
      <c r="AW1477" s="5"/>
      <c r="AX1477" s="80"/>
      <c r="AY1477" s="5"/>
      <c r="AZ1477" s="80"/>
      <c r="BA1477" s="5"/>
      <c r="BB1477" s="80"/>
      <c r="BC1477" s="80"/>
      <c r="BD1477" s="80"/>
      <c r="BE1477" s="80"/>
      <c r="BF1477" s="80"/>
      <c r="BG1477" s="80"/>
      <c r="BH1477" s="80"/>
      <c r="BI1477" s="80"/>
      <c r="BJ1477" s="80"/>
      <c r="BK1477" s="80"/>
      <c r="BL1477" s="80"/>
      <c r="BM1477" s="80"/>
      <c r="BN1477" s="80"/>
      <c r="BO1477" s="80"/>
      <c r="BP1477" s="80"/>
      <c r="BQ1477" s="80"/>
      <c r="BR1477" s="80"/>
      <c r="BS1477" s="80"/>
      <c r="BT1477" s="80"/>
      <c r="BU1477" s="80"/>
      <c r="BV1477" s="80"/>
      <c r="BW1477" s="80"/>
      <c r="BX1477" s="80"/>
      <c r="BY1477" s="80"/>
      <c r="BZ1477" s="80"/>
      <c r="CE1477" s="5"/>
    </row>
    <row r="1478" spans="2:83" s="6" customFormat="1" x14ac:dyDescent="0.25">
      <c r="B1478" s="77"/>
      <c r="C1478" s="78"/>
      <c r="D1478" s="80"/>
      <c r="E1478" s="80"/>
      <c r="F1478" s="80"/>
      <c r="G1478" s="80"/>
      <c r="H1478" s="80"/>
      <c r="I1478" s="80"/>
      <c r="J1478" s="80"/>
      <c r="K1478" s="5"/>
      <c r="L1478" s="5"/>
      <c r="M1478" s="80"/>
      <c r="N1478" s="5"/>
      <c r="O1478" s="80"/>
      <c r="P1478" s="5"/>
      <c r="Q1478" s="80"/>
      <c r="R1478" s="5"/>
      <c r="S1478" s="80"/>
      <c r="T1478" s="5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5"/>
      <c r="AE1478" s="80"/>
      <c r="AF1478" s="5"/>
      <c r="AG1478" s="80"/>
      <c r="AH1478" s="5"/>
      <c r="AI1478" s="80"/>
      <c r="AJ1478" s="5"/>
      <c r="AK1478" s="80"/>
      <c r="AL1478" s="5"/>
      <c r="AM1478" s="80"/>
      <c r="AN1478" s="5"/>
      <c r="AO1478" s="80"/>
      <c r="AP1478" s="80"/>
      <c r="AQ1478" s="5"/>
      <c r="AR1478" s="80"/>
      <c r="AS1478" s="5"/>
      <c r="AT1478" s="80"/>
      <c r="AU1478" s="5"/>
      <c r="AV1478" s="80"/>
      <c r="AW1478" s="5"/>
      <c r="AX1478" s="80"/>
      <c r="AY1478" s="5"/>
      <c r="AZ1478" s="80"/>
      <c r="BA1478" s="5"/>
      <c r="BB1478" s="80"/>
      <c r="BC1478" s="80"/>
      <c r="BD1478" s="80"/>
      <c r="BE1478" s="80"/>
      <c r="BF1478" s="80"/>
      <c r="BG1478" s="80"/>
      <c r="BH1478" s="80"/>
      <c r="BI1478" s="80"/>
      <c r="BJ1478" s="80"/>
      <c r="BK1478" s="80"/>
      <c r="BL1478" s="80"/>
      <c r="BM1478" s="80"/>
      <c r="BN1478" s="80"/>
      <c r="BO1478" s="80"/>
      <c r="BP1478" s="80"/>
      <c r="BQ1478" s="80"/>
      <c r="BR1478" s="80"/>
      <c r="BS1478" s="80"/>
      <c r="BT1478" s="80"/>
      <c r="BU1478" s="80"/>
      <c r="BV1478" s="80"/>
      <c r="BW1478" s="80"/>
      <c r="BX1478" s="80"/>
      <c r="BY1478" s="80"/>
      <c r="BZ1478" s="80"/>
      <c r="CE1478" s="5"/>
    </row>
    <row r="1479" spans="2:83" s="6" customFormat="1" x14ac:dyDescent="0.25">
      <c r="B1479" s="77"/>
      <c r="C1479" s="78"/>
      <c r="D1479" s="80"/>
      <c r="E1479" s="80"/>
      <c r="F1479" s="80"/>
      <c r="G1479" s="80"/>
      <c r="H1479" s="80"/>
      <c r="I1479" s="80"/>
      <c r="J1479" s="80"/>
      <c r="K1479" s="5"/>
      <c r="L1479" s="5"/>
      <c r="M1479" s="80"/>
      <c r="N1479" s="5"/>
      <c r="O1479" s="80"/>
      <c r="P1479" s="5"/>
      <c r="Q1479" s="80"/>
      <c r="R1479" s="5"/>
      <c r="S1479" s="80"/>
      <c r="T1479" s="5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5"/>
      <c r="AE1479" s="80"/>
      <c r="AF1479" s="5"/>
      <c r="AG1479" s="80"/>
      <c r="AH1479" s="5"/>
      <c r="AI1479" s="80"/>
      <c r="AJ1479" s="5"/>
      <c r="AK1479" s="80"/>
      <c r="AL1479" s="5"/>
      <c r="AM1479" s="80"/>
      <c r="AN1479" s="5"/>
      <c r="AO1479" s="80"/>
      <c r="AP1479" s="80"/>
      <c r="AQ1479" s="5"/>
      <c r="AR1479" s="80"/>
      <c r="AS1479" s="5"/>
      <c r="AT1479" s="80"/>
      <c r="AU1479" s="5"/>
      <c r="AV1479" s="80"/>
      <c r="AW1479" s="5"/>
      <c r="AX1479" s="80"/>
      <c r="AY1479" s="5"/>
      <c r="AZ1479" s="80"/>
      <c r="BA1479" s="5"/>
      <c r="BB1479" s="80"/>
      <c r="BC1479" s="80"/>
      <c r="BD1479" s="80"/>
      <c r="BE1479" s="80"/>
      <c r="BF1479" s="80"/>
      <c r="BG1479" s="80"/>
      <c r="BH1479" s="80"/>
      <c r="BI1479" s="80"/>
      <c r="BJ1479" s="80"/>
      <c r="BK1479" s="80"/>
      <c r="BL1479" s="80"/>
      <c r="BM1479" s="80"/>
      <c r="BN1479" s="80"/>
      <c r="BO1479" s="80"/>
      <c r="BP1479" s="80"/>
      <c r="BQ1479" s="80"/>
      <c r="BR1479" s="80"/>
      <c r="BS1479" s="80"/>
      <c r="BT1479" s="80"/>
      <c r="BU1479" s="80"/>
      <c r="BV1479" s="80"/>
      <c r="BW1479" s="80"/>
      <c r="BX1479" s="80"/>
      <c r="BY1479" s="80"/>
      <c r="BZ1479" s="80"/>
      <c r="CE1479" s="5"/>
    </row>
    <row r="1480" spans="2:83" s="6" customFormat="1" x14ac:dyDescent="0.25">
      <c r="B1480" s="77"/>
      <c r="C1480" s="78"/>
      <c r="D1480" s="80"/>
      <c r="E1480" s="80"/>
      <c r="F1480" s="80"/>
      <c r="G1480" s="80"/>
      <c r="H1480" s="80"/>
      <c r="I1480" s="80"/>
      <c r="J1480" s="80"/>
      <c r="K1480" s="5"/>
      <c r="L1480" s="5"/>
      <c r="M1480" s="80"/>
      <c r="N1480" s="5"/>
      <c r="O1480" s="80"/>
      <c r="P1480" s="5"/>
      <c r="Q1480" s="80"/>
      <c r="R1480" s="5"/>
      <c r="S1480" s="80"/>
      <c r="T1480" s="5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5"/>
      <c r="AE1480" s="80"/>
      <c r="AF1480" s="5"/>
      <c r="AG1480" s="80"/>
      <c r="AH1480" s="5"/>
      <c r="AI1480" s="80"/>
      <c r="AJ1480" s="5"/>
      <c r="AK1480" s="80"/>
      <c r="AL1480" s="5"/>
      <c r="AM1480" s="80"/>
      <c r="AN1480" s="5"/>
      <c r="AO1480" s="80"/>
      <c r="AP1480" s="80"/>
      <c r="AQ1480" s="5"/>
      <c r="AR1480" s="80"/>
      <c r="AS1480" s="5"/>
      <c r="AT1480" s="80"/>
      <c r="AU1480" s="5"/>
      <c r="AV1480" s="80"/>
      <c r="AW1480" s="5"/>
      <c r="AX1480" s="80"/>
      <c r="AY1480" s="5"/>
      <c r="AZ1480" s="80"/>
      <c r="BA1480" s="5"/>
      <c r="BB1480" s="80"/>
      <c r="BC1480" s="80"/>
      <c r="BD1480" s="80"/>
      <c r="BE1480" s="80"/>
      <c r="BF1480" s="80"/>
      <c r="BG1480" s="80"/>
      <c r="BH1480" s="80"/>
      <c r="BI1480" s="80"/>
      <c r="BJ1480" s="80"/>
      <c r="BK1480" s="80"/>
      <c r="BL1480" s="80"/>
      <c r="BM1480" s="80"/>
      <c r="BN1480" s="80"/>
      <c r="BO1480" s="80"/>
      <c r="BP1480" s="80"/>
      <c r="BQ1480" s="80"/>
      <c r="BR1480" s="80"/>
      <c r="BS1480" s="80"/>
      <c r="BT1480" s="80"/>
      <c r="BU1480" s="80"/>
      <c r="BV1480" s="80"/>
      <c r="BW1480" s="80"/>
      <c r="BX1480" s="80"/>
      <c r="BY1480" s="80"/>
      <c r="BZ1480" s="80"/>
      <c r="CE1480" s="5"/>
    </row>
    <row r="1481" spans="2:83" s="6" customFormat="1" x14ac:dyDescent="0.25">
      <c r="B1481" s="77"/>
      <c r="C1481" s="78"/>
      <c r="D1481" s="80"/>
      <c r="E1481" s="80"/>
      <c r="F1481" s="80"/>
      <c r="G1481" s="80"/>
      <c r="H1481" s="80"/>
      <c r="I1481" s="80"/>
      <c r="J1481" s="80"/>
      <c r="K1481" s="5"/>
      <c r="L1481" s="5"/>
      <c r="M1481" s="80"/>
      <c r="N1481" s="5"/>
      <c r="O1481" s="80"/>
      <c r="P1481" s="5"/>
      <c r="Q1481" s="80"/>
      <c r="R1481" s="5"/>
      <c r="S1481" s="80"/>
      <c r="T1481" s="5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5"/>
      <c r="AE1481" s="80"/>
      <c r="AF1481" s="5"/>
      <c r="AG1481" s="80"/>
      <c r="AH1481" s="5"/>
      <c r="AI1481" s="80"/>
      <c r="AJ1481" s="5"/>
      <c r="AK1481" s="80"/>
      <c r="AL1481" s="5"/>
      <c r="AM1481" s="80"/>
      <c r="AN1481" s="5"/>
      <c r="AO1481" s="80"/>
      <c r="AP1481" s="80"/>
      <c r="AQ1481" s="5"/>
      <c r="AR1481" s="80"/>
      <c r="AS1481" s="5"/>
      <c r="AT1481" s="80"/>
      <c r="AU1481" s="5"/>
      <c r="AV1481" s="80"/>
      <c r="AW1481" s="5"/>
      <c r="AX1481" s="80"/>
      <c r="AY1481" s="5"/>
      <c r="AZ1481" s="80"/>
      <c r="BA1481" s="5"/>
      <c r="BB1481" s="80"/>
      <c r="BC1481" s="80"/>
      <c r="BD1481" s="80"/>
      <c r="BE1481" s="80"/>
      <c r="BF1481" s="80"/>
      <c r="BG1481" s="80"/>
      <c r="BH1481" s="80"/>
      <c r="BI1481" s="80"/>
      <c r="BJ1481" s="80"/>
      <c r="BK1481" s="80"/>
      <c r="BL1481" s="80"/>
      <c r="BM1481" s="80"/>
      <c r="BN1481" s="80"/>
      <c r="BO1481" s="80"/>
      <c r="BP1481" s="80"/>
      <c r="BQ1481" s="80"/>
      <c r="BR1481" s="80"/>
      <c r="BS1481" s="80"/>
      <c r="BT1481" s="80"/>
      <c r="BU1481" s="80"/>
      <c r="BV1481" s="80"/>
      <c r="BW1481" s="80"/>
      <c r="BX1481" s="80"/>
      <c r="BY1481" s="80"/>
      <c r="BZ1481" s="80"/>
      <c r="CE1481" s="5"/>
    </row>
    <row r="1482" spans="2:83" s="6" customFormat="1" x14ac:dyDescent="0.25">
      <c r="B1482" s="77"/>
      <c r="C1482" s="78"/>
      <c r="D1482" s="80"/>
      <c r="E1482" s="80"/>
      <c r="F1482" s="80"/>
      <c r="G1482" s="80"/>
      <c r="H1482" s="80"/>
      <c r="I1482" s="80"/>
      <c r="J1482" s="80"/>
      <c r="K1482" s="5"/>
      <c r="L1482" s="5"/>
      <c r="M1482" s="80"/>
      <c r="N1482" s="5"/>
      <c r="O1482" s="80"/>
      <c r="P1482" s="5"/>
      <c r="Q1482" s="80"/>
      <c r="R1482" s="5"/>
      <c r="S1482" s="80"/>
      <c r="T1482" s="5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5"/>
      <c r="AE1482" s="80"/>
      <c r="AF1482" s="5"/>
      <c r="AG1482" s="80"/>
      <c r="AH1482" s="5"/>
      <c r="AI1482" s="80"/>
      <c r="AJ1482" s="5"/>
      <c r="AK1482" s="80"/>
      <c r="AL1482" s="5"/>
      <c r="AM1482" s="80"/>
      <c r="AN1482" s="5"/>
      <c r="AO1482" s="80"/>
      <c r="AP1482" s="80"/>
      <c r="AQ1482" s="5"/>
      <c r="AR1482" s="80"/>
      <c r="AS1482" s="5"/>
      <c r="AT1482" s="80"/>
      <c r="AU1482" s="5"/>
      <c r="AV1482" s="80"/>
      <c r="AW1482" s="5"/>
      <c r="AX1482" s="80"/>
      <c r="AY1482" s="5"/>
      <c r="AZ1482" s="80"/>
      <c r="BA1482" s="5"/>
      <c r="BB1482" s="80"/>
      <c r="BC1482" s="80"/>
      <c r="BD1482" s="80"/>
      <c r="BE1482" s="80"/>
      <c r="BF1482" s="80"/>
      <c r="BG1482" s="80"/>
      <c r="BH1482" s="80"/>
      <c r="BI1482" s="80"/>
      <c r="BJ1482" s="80"/>
      <c r="BK1482" s="80"/>
      <c r="BL1482" s="80"/>
      <c r="BM1482" s="80"/>
      <c r="BN1482" s="80"/>
      <c r="BO1482" s="80"/>
      <c r="BP1482" s="80"/>
      <c r="BQ1482" s="80"/>
      <c r="BR1482" s="80"/>
      <c r="BS1482" s="80"/>
      <c r="BT1482" s="80"/>
      <c r="BU1482" s="80"/>
      <c r="BV1482" s="80"/>
      <c r="BW1482" s="80"/>
      <c r="BX1482" s="80"/>
      <c r="BY1482" s="80"/>
      <c r="BZ1482" s="80"/>
      <c r="CE1482" s="5"/>
    </row>
    <row r="1483" spans="2:83" s="6" customFormat="1" x14ac:dyDescent="0.25">
      <c r="B1483" s="77"/>
      <c r="C1483" s="78"/>
      <c r="D1483" s="80"/>
      <c r="E1483" s="80"/>
      <c r="F1483" s="80"/>
      <c r="G1483" s="80"/>
      <c r="H1483" s="80"/>
      <c r="I1483" s="80"/>
      <c r="J1483" s="80"/>
      <c r="K1483" s="5"/>
      <c r="L1483" s="5"/>
      <c r="M1483" s="80"/>
      <c r="N1483" s="5"/>
      <c r="O1483" s="80"/>
      <c r="P1483" s="5"/>
      <c r="Q1483" s="80"/>
      <c r="R1483" s="5"/>
      <c r="S1483" s="80"/>
      <c r="T1483" s="5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5"/>
      <c r="AE1483" s="80"/>
      <c r="AF1483" s="5"/>
      <c r="AG1483" s="80"/>
      <c r="AH1483" s="5"/>
      <c r="AI1483" s="80"/>
      <c r="AJ1483" s="5"/>
      <c r="AK1483" s="80"/>
      <c r="AL1483" s="5"/>
      <c r="AM1483" s="80"/>
      <c r="AN1483" s="5"/>
      <c r="AO1483" s="80"/>
      <c r="AP1483" s="80"/>
      <c r="AQ1483" s="5"/>
      <c r="AR1483" s="80"/>
      <c r="AS1483" s="5"/>
      <c r="AT1483" s="80"/>
      <c r="AU1483" s="5"/>
      <c r="AV1483" s="80"/>
      <c r="AW1483" s="5"/>
      <c r="AX1483" s="80"/>
      <c r="AY1483" s="5"/>
      <c r="AZ1483" s="80"/>
      <c r="BA1483" s="5"/>
      <c r="BB1483" s="80"/>
      <c r="BC1483" s="80"/>
      <c r="BD1483" s="80"/>
      <c r="BE1483" s="80"/>
      <c r="BF1483" s="80"/>
      <c r="BG1483" s="80"/>
      <c r="BH1483" s="80"/>
      <c r="BI1483" s="80"/>
      <c r="BJ1483" s="80"/>
      <c r="BK1483" s="80"/>
      <c r="BL1483" s="80"/>
      <c r="BM1483" s="80"/>
      <c r="BN1483" s="80"/>
      <c r="BO1483" s="80"/>
      <c r="BP1483" s="80"/>
      <c r="BQ1483" s="80"/>
      <c r="BR1483" s="80"/>
      <c r="BS1483" s="80"/>
      <c r="BT1483" s="80"/>
      <c r="BU1483" s="80"/>
      <c r="BV1483" s="80"/>
      <c r="BW1483" s="80"/>
      <c r="BX1483" s="80"/>
      <c r="BY1483" s="80"/>
      <c r="BZ1483" s="80"/>
      <c r="CE1483" s="5"/>
    </row>
    <row r="1484" spans="2:83" s="6" customFormat="1" x14ac:dyDescent="0.25">
      <c r="B1484" s="77"/>
      <c r="C1484" s="78"/>
      <c r="D1484" s="80"/>
      <c r="E1484" s="80"/>
      <c r="F1484" s="80"/>
      <c r="G1484" s="80"/>
      <c r="H1484" s="80"/>
      <c r="I1484" s="80"/>
      <c r="J1484" s="80"/>
      <c r="K1484" s="5"/>
      <c r="L1484" s="5"/>
      <c r="M1484" s="80"/>
      <c r="N1484" s="5"/>
      <c r="O1484" s="80"/>
      <c r="P1484" s="5"/>
      <c r="Q1484" s="80"/>
      <c r="R1484" s="5"/>
      <c r="S1484" s="80"/>
      <c r="T1484" s="5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5"/>
      <c r="AE1484" s="80"/>
      <c r="AF1484" s="5"/>
      <c r="AG1484" s="80"/>
      <c r="AH1484" s="5"/>
      <c r="AI1484" s="80"/>
      <c r="AJ1484" s="5"/>
      <c r="AK1484" s="80"/>
      <c r="AL1484" s="5"/>
      <c r="AM1484" s="80"/>
      <c r="AN1484" s="5"/>
      <c r="AO1484" s="80"/>
      <c r="AP1484" s="80"/>
      <c r="AQ1484" s="5"/>
      <c r="AR1484" s="80"/>
      <c r="AS1484" s="5"/>
      <c r="AT1484" s="80"/>
      <c r="AU1484" s="5"/>
      <c r="AV1484" s="80"/>
      <c r="AW1484" s="5"/>
      <c r="AX1484" s="80"/>
      <c r="AY1484" s="5"/>
      <c r="AZ1484" s="80"/>
      <c r="BA1484" s="5"/>
      <c r="BB1484" s="80"/>
      <c r="BC1484" s="80"/>
      <c r="BD1484" s="80"/>
      <c r="BE1484" s="80"/>
      <c r="BF1484" s="80"/>
      <c r="BG1484" s="80"/>
      <c r="BH1484" s="80"/>
      <c r="BI1484" s="80"/>
      <c r="BJ1484" s="80"/>
      <c r="BK1484" s="80"/>
      <c r="BL1484" s="80"/>
      <c r="BM1484" s="80"/>
      <c r="BN1484" s="80"/>
      <c r="BO1484" s="80"/>
      <c r="BP1484" s="80"/>
      <c r="BQ1484" s="80"/>
      <c r="BR1484" s="80"/>
      <c r="BS1484" s="80"/>
      <c r="BT1484" s="80"/>
      <c r="BU1484" s="80"/>
      <c r="BV1484" s="80"/>
      <c r="BW1484" s="80"/>
      <c r="BX1484" s="80"/>
      <c r="BY1484" s="80"/>
      <c r="BZ1484" s="80"/>
      <c r="CE1484" s="5"/>
    </row>
    <row r="1485" spans="2:83" s="6" customFormat="1" x14ac:dyDescent="0.25">
      <c r="B1485" s="77"/>
      <c r="C1485" s="78"/>
      <c r="D1485" s="80"/>
      <c r="E1485" s="80"/>
      <c r="F1485" s="80"/>
      <c r="G1485" s="80"/>
      <c r="H1485" s="80"/>
      <c r="I1485" s="80"/>
      <c r="J1485" s="80"/>
      <c r="K1485" s="5"/>
      <c r="L1485" s="5"/>
      <c r="M1485" s="80"/>
      <c r="N1485" s="5"/>
      <c r="O1485" s="80"/>
      <c r="P1485" s="5"/>
      <c r="Q1485" s="80"/>
      <c r="R1485" s="5"/>
      <c r="S1485" s="80"/>
      <c r="T1485" s="5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5"/>
      <c r="AE1485" s="80"/>
      <c r="AF1485" s="5"/>
      <c r="AG1485" s="80"/>
      <c r="AH1485" s="5"/>
      <c r="AI1485" s="80"/>
      <c r="AJ1485" s="5"/>
      <c r="AK1485" s="80"/>
      <c r="AL1485" s="5"/>
      <c r="AM1485" s="80"/>
      <c r="AN1485" s="5"/>
      <c r="AO1485" s="80"/>
      <c r="AP1485" s="80"/>
      <c r="AQ1485" s="5"/>
      <c r="AR1485" s="80"/>
      <c r="AS1485" s="5"/>
      <c r="AT1485" s="80"/>
      <c r="AU1485" s="5"/>
      <c r="AV1485" s="80"/>
      <c r="AW1485" s="5"/>
      <c r="AX1485" s="80"/>
      <c r="AY1485" s="5"/>
      <c r="AZ1485" s="80"/>
      <c r="BA1485" s="5"/>
      <c r="BB1485" s="80"/>
      <c r="BC1485" s="80"/>
      <c r="BD1485" s="80"/>
      <c r="BE1485" s="80"/>
      <c r="BF1485" s="80"/>
      <c r="BG1485" s="80"/>
      <c r="BH1485" s="80"/>
      <c r="BI1485" s="80"/>
      <c r="BJ1485" s="80"/>
      <c r="BK1485" s="80"/>
      <c r="BL1485" s="80"/>
      <c r="BM1485" s="80"/>
      <c r="BN1485" s="80"/>
      <c r="BO1485" s="80"/>
      <c r="BP1485" s="80"/>
      <c r="BQ1485" s="80"/>
      <c r="BR1485" s="80"/>
      <c r="BS1485" s="80"/>
      <c r="BT1485" s="80"/>
      <c r="BU1485" s="80"/>
      <c r="BV1485" s="80"/>
      <c r="BW1485" s="80"/>
      <c r="BX1485" s="80"/>
      <c r="BY1485" s="80"/>
      <c r="BZ1485" s="80"/>
      <c r="CE1485" s="5"/>
    </row>
    <row r="1486" spans="2:83" s="6" customFormat="1" x14ac:dyDescent="0.25">
      <c r="B1486" s="77"/>
      <c r="C1486" s="78"/>
      <c r="D1486" s="80"/>
      <c r="E1486" s="80"/>
      <c r="F1486" s="80"/>
      <c r="G1486" s="80"/>
      <c r="H1486" s="80"/>
      <c r="I1486" s="80"/>
      <c r="J1486" s="80"/>
      <c r="K1486" s="5"/>
      <c r="L1486" s="5"/>
      <c r="M1486" s="80"/>
      <c r="N1486" s="5"/>
      <c r="O1486" s="80"/>
      <c r="P1486" s="5"/>
      <c r="Q1486" s="80"/>
      <c r="R1486" s="5"/>
      <c r="S1486" s="80"/>
      <c r="T1486" s="5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5"/>
      <c r="AE1486" s="80"/>
      <c r="AF1486" s="5"/>
      <c r="AG1486" s="80"/>
      <c r="AH1486" s="5"/>
      <c r="AI1486" s="80"/>
      <c r="AJ1486" s="5"/>
      <c r="AK1486" s="80"/>
      <c r="AL1486" s="5"/>
      <c r="AM1486" s="80"/>
      <c r="AN1486" s="5"/>
      <c r="AO1486" s="80"/>
      <c r="AP1486" s="80"/>
      <c r="AQ1486" s="5"/>
      <c r="AR1486" s="80"/>
      <c r="AS1486" s="5"/>
      <c r="AT1486" s="80"/>
      <c r="AU1486" s="5"/>
      <c r="AV1486" s="80"/>
      <c r="AW1486" s="5"/>
      <c r="AX1486" s="80"/>
      <c r="AY1486" s="5"/>
      <c r="AZ1486" s="80"/>
      <c r="BA1486" s="5"/>
      <c r="BB1486" s="80"/>
      <c r="BC1486" s="80"/>
      <c r="BD1486" s="80"/>
      <c r="BE1486" s="80"/>
      <c r="BF1486" s="80"/>
      <c r="BG1486" s="80"/>
      <c r="BH1486" s="80"/>
      <c r="BI1486" s="80"/>
      <c r="BJ1486" s="80"/>
      <c r="BK1486" s="80"/>
      <c r="BL1486" s="80"/>
      <c r="BM1486" s="80"/>
      <c r="BN1486" s="80"/>
      <c r="BO1486" s="80"/>
      <c r="BP1486" s="80"/>
      <c r="BQ1486" s="80"/>
      <c r="BR1486" s="80"/>
      <c r="BS1486" s="80"/>
      <c r="BT1486" s="80"/>
      <c r="BU1486" s="80"/>
      <c r="BV1486" s="80"/>
      <c r="BW1486" s="80"/>
      <c r="BX1486" s="80"/>
      <c r="BY1486" s="80"/>
      <c r="BZ1486" s="80"/>
      <c r="CE1486" s="5"/>
    </row>
    <row r="1487" spans="2:83" s="6" customFormat="1" x14ac:dyDescent="0.25">
      <c r="B1487" s="77"/>
      <c r="C1487" s="78"/>
      <c r="D1487" s="80"/>
      <c r="E1487" s="80"/>
      <c r="F1487" s="80"/>
      <c r="G1487" s="80"/>
      <c r="H1487" s="80"/>
      <c r="I1487" s="80"/>
      <c r="J1487" s="80"/>
      <c r="K1487" s="5"/>
      <c r="L1487" s="5"/>
      <c r="M1487" s="80"/>
      <c r="N1487" s="5"/>
      <c r="O1487" s="80"/>
      <c r="P1487" s="5"/>
      <c r="Q1487" s="80"/>
      <c r="R1487" s="5"/>
      <c r="S1487" s="80"/>
      <c r="T1487" s="5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5"/>
      <c r="AE1487" s="80"/>
      <c r="AF1487" s="5"/>
      <c r="AG1487" s="80"/>
      <c r="AH1487" s="5"/>
      <c r="AI1487" s="80"/>
      <c r="AJ1487" s="5"/>
      <c r="AK1487" s="80"/>
      <c r="AL1487" s="5"/>
      <c r="AM1487" s="80"/>
      <c r="AN1487" s="5"/>
      <c r="AO1487" s="80"/>
      <c r="AP1487" s="80"/>
      <c r="AQ1487" s="5"/>
      <c r="AR1487" s="80"/>
      <c r="AS1487" s="5"/>
      <c r="AT1487" s="80"/>
      <c r="AU1487" s="5"/>
      <c r="AV1487" s="80"/>
      <c r="AW1487" s="5"/>
      <c r="AX1487" s="80"/>
      <c r="AY1487" s="5"/>
      <c r="AZ1487" s="80"/>
      <c r="BA1487" s="5"/>
      <c r="BB1487" s="80"/>
      <c r="BC1487" s="80"/>
      <c r="BD1487" s="80"/>
      <c r="BE1487" s="80"/>
      <c r="BF1487" s="80"/>
      <c r="BG1487" s="80"/>
      <c r="BH1487" s="80"/>
      <c r="BI1487" s="80"/>
      <c r="BJ1487" s="80"/>
      <c r="BK1487" s="80"/>
      <c r="BL1487" s="80"/>
      <c r="BM1487" s="80"/>
      <c r="BN1487" s="80"/>
      <c r="BO1487" s="80"/>
      <c r="BP1487" s="80"/>
      <c r="BQ1487" s="80"/>
      <c r="BR1487" s="80"/>
      <c r="BS1487" s="80"/>
      <c r="BT1487" s="80"/>
      <c r="BU1487" s="80"/>
      <c r="BV1487" s="80"/>
      <c r="BW1487" s="80"/>
      <c r="BX1487" s="80"/>
      <c r="BY1487" s="80"/>
      <c r="BZ1487" s="80"/>
      <c r="CE1487" s="5"/>
    </row>
    <row r="1488" spans="2:83" s="6" customFormat="1" x14ac:dyDescent="0.25">
      <c r="B1488" s="77"/>
      <c r="C1488" s="78"/>
      <c r="D1488" s="80"/>
      <c r="E1488" s="80"/>
      <c r="F1488" s="80"/>
      <c r="G1488" s="80"/>
      <c r="H1488" s="80"/>
      <c r="I1488" s="80"/>
      <c r="J1488" s="80"/>
      <c r="K1488" s="5"/>
      <c r="L1488" s="5"/>
      <c r="M1488" s="80"/>
      <c r="N1488" s="5"/>
      <c r="O1488" s="80"/>
      <c r="P1488" s="5"/>
      <c r="Q1488" s="80"/>
      <c r="R1488" s="5"/>
      <c r="S1488" s="80"/>
      <c r="T1488" s="5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5"/>
      <c r="AE1488" s="80"/>
      <c r="AF1488" s="5"/>
      <c r="AG1488" s="80"/>
      <c r="AH1488" s="5"/>
      <c r="AI1488" s="80"/>
      <c r="AJ1488" s="5"/>
      <c r="AK1488" s="80"/>
      <c r="AL1488" s="5"/>
      <c r="AM1488" s="80"/>
      <c r="AN1488" s="5"/>
      <c r="AO1488" s="80"/>
      <c r="AP1488" s="80"/>
      <c r="AQ1488" s="5"/>
      <c r="AR1488" s="80"/>
      <c r="AS1488" s="5"/>
      <c r="AT1488" s="80"/>
      <c r="AU1488" s="5"/>
      <c r="AV1488" s="80"/>
      <c r="AW1488" s="5"/>
      <c r="AX1488" s="80"/>
      <c r="AY1488" s="5"/>
      <c r="AZ1488" s="80"/>
      <c r="BA1488" s="5"/>
      <c r="BB1488" s="80"/>
      <c r="BC1488" s="80"/>
      <c r="BD1488" s="80"/>
      <c r="BE1488" s="80"/>
      <c r="BF1488" s="80"/>
      <c r="BG1488" s="80"/>
      <c r="BH1488" s="80"/>
      <c r="BI1488" s="80"/>
      <c r="BJ1488" s="80"/>
      <c r="BK1488" s="80"/>
      <c r="BL1488" s="80"/>
      <c r="BM1488" s="80"/>
      <c r="BN1488" s="80"/>
      <c r="BO1488" s="80"/>
      <c r="BP1488" s="80"/>
      <c r="BQ1488" s="80"/>
      <c r="BR1488" s="80"/>
      <c r="BS1488" s="80"/>
      <c r="BT1488" s="80"/>
      <c r="BU1488" s="80"/>
      <c r="BV1488" s="80"/>
      <c r="BW1488" s="80"/>
      <c r="BX1488" s="80"/>
      <c r="BY1488" s="80"/>
      <c r="BZ1488" s="80"/>
      <c r="CE1488" s="5"/>
    </row>
  </sheetData>
  <mergeCells count="125">
    <mergeCell ref="BU19:BU20"/>
    <mergeCell ref="B31:C31"/>
    <mergeCell ref="B856:C856"/>
    <mergeCell ref="B849:C849"/>
    <mergeCell ref="B853:C853"/>
    <mergeCell ref="B854:C854"/>
    <mergeCell ref="B831:BU831"/>
    <mergeCell ref="B826:C826"/>
    <mergeCell ref="B759:C759"/>
    <mergeCell ref="C19:C20"/>
    <mergeCell ref="J19:J20"/>
    <mergeCell ref="AE19:AE20"/>
    <mergeCell ref="AG19:AO19"/>
    <mergeCell ref="AP19:AP20"/>
    <mergeCell ref="V19:V20"/>
    <mergeCell ref="W19:Y19"/>
    <mergeCell ref="Z19:Z20"/>
    <mergeCell ref="B758:C758"/>
    <mergeCell ref="B851:C851"/>
    <mergeCell ref="BN19:BN20"/>
    <mergeCell ref="BO19:BS19"/>
    <mergeCell ref="B29:C29"/>
    <mergeCell ref="B26:C26"/>
    <mergeCell ref="BT19:BT20"/>
    <mergeCell ref="D19:D20"/>
    <mergeCell ref="BK19:BM19"/>
    <mergeCell ref="B19:B20"/>
    <mergeCell ref="M19:U19"/>
    <mergeCell ref="B30:C30"/>
    <mergeCell ref="E19:I19"/>
    <mergeCell ref="B28:C28"/>
    <mergeCell ref="B24:C24"/>
    <mergeCell ref="K19:K20"/>
    <mergeCell ref="BJ19:BJ20"/>
    <mergeCell ref="L19:L20"/>
    <mergeCell ref="AF19:AF20"/>
    <mergeCell ref="AS19:AS20"/>
    <mergeCell ref="B1123:C1123"/>
    <mergeCell ref="B1081:C1081"/>
    <mergeCell ref="B1082:C1082"/>
    <mergeCell ref="B1111:C1111"/>
    <mergeCell ref="B956:C956"/>
    <mergeCell ref="B1077:C1077"/>
    <mergeCell ref="B1079:C1079"/>
    <mergeCell ref="B1080:C1080"/>
    <mergeCell ref="B1095:BS1096"/>
    <mergeCell ref="B999:BS999"/>
    <mergeCell ref="A1099:BS1099"/>
    <mergeCell ref="B998:BS998"/>
    <mergeCell ref="B1098:BS1098"/>
    <mergeCell ref="B1014:BS1014"/>
    <mergeCell ref="B991:C991"/>
    <mergeCell ref="B994:C994"/>
    <mergeCell ref="B1114:C1114"/>
    <mergeCell ref="B1101:BU1101"/>
    <mergeCell ref="A1093:BZ1093"/>
    <mergeCell ref="B1032:BZ1032"/>
    <mergeCell ref="B997:BZ997"/>
    <mergeCell ref="B1072:BZ1072"/>
    <mergeCell ref="B1092:BZ1092"/>
    <mergeCell ref="B15:BU15"/>
    <mergeCell ref="B829:BU829"/>
    <mergeCell ref="AR19:AR20"/>
    <mergeCell ref="AT19:BB19"/>
    <mergeCell ref="B47:C47"/>
    <mergeCell ref="B36:C36"/>
    <mergeCell ref="B37:C37"/>
    <mergeCell ref="B38:C38"/>
    <mergeCell ref="B40:C40"/>
    <mergeCell ref="B42:C42"/>
    <mergeCell ref="B43:C43"/>
    <mergeCell ref="B45:C45"/>
    <mergeCell ref="B46:C46"/>
    <mergeCell ref="B44:C44"/>
    <mergeCell ref="B22:C22"/>
    <mergeCell ref="B23:C23"/>
    <mergeCell ref="AA19:AC19"/>
    <mergeCell ref="B289:BS289"/>
    <mergeCell ref="B35:C35"/>
    <mergeCell ref="BE19:BE20"/>
    <mergeCell ref="B32:C32"/>
    <mergeCell ref="B34:C34"/>
    <mergeCell ref="BF19:BI19"/>
    <mergeCell ref="B825:C825"/>
    <mergeCell ref="B17:BZ17"/>
    <mergeCell ref="B54:BZ54"/>
    <mergeCell ref="B62:BZ62"/>
    <mergeCell ref="B63:BZ63"/>
    <mergeCell ref="B857:C857"/>
    <mergeCell ref="B850:C850"/>
    <mergeCell ref="B653:C653"/>
    <mergeCell ref="B656:C656"/>
    <mergeCell ref="B760:C760"/>
    <mergeCell ref="BV19:BZ19"/>
    <mergeCell ref="B762:C762"/>
    <mergeCell ref="B763:C763"/>
    <mergeCell ref="B764:BS764"/>
    <mergeCell ref="B824:C824"/>
    <mergeCell ref="B55:C55"/>
    <mergeCell ref="B48:C48"/>
    <mergeCell ref="B51:C51"/>
    <mergeCell ref="B657:BS657"/>
    <mergeCell ref="B761:C761"/>
    <mergeCell ref="B823:C823"/>
    <mergeCell ref="B52:C52"/>
    <mergeCell ref="B25:C25"/>
    <mergeCell ref="B27:C27"/>
    <mergeCell ref="B39:C39"/>
    <mergeCell ref="B948:I948"/>
    <mergeCell ref="B33:C33"/>
    <mergeCell ref="B61:C61"/>
    <mergeCell ref="B298:BS298"/>
    <mergeCell ref="B852:C852"/>
    <mergeCell ref="B858:C858"/>
    <mergeCell ref="B855:C855"/>
    <mergeCell ref="B860:BS860"/>
    <mergeCell ref="B900:BS900"/>
    <mergeCell ref="B861:BS861"/>
    <mergeCell ref="B827:C827"/>
    <mergeCell ref="B828:C828"/>
    <mergeCell ref="B859:BZ859"/>
    <mergeCell ref="B53:C53"/>
    <mergeCell ref="B286:C286"/>
    <mergeCell ref="B41:C41"/>
    <mergeCell ref="B302:C302"/>
  </mergeCells>
  <pageMargins left="0.78740157480314965" right="0.78740157480314965" top="0.39370078740157483" bottom="0.39370078740157483" header="0" footer="0"/>
  <pageSetup paperSize="8" scale="50" fitToHeight="1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2025_2027</vt:lpstr>
      <vt:lpstr>'2025_2027'!Заголовки_для_печати</vt:lpstr>
      <vt:lpstr>'2025_2027'!Область_печати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Николаевна Мухоморова</dc:creator>
  <cp:lastModifiedBy>Юлия Николаевна Мухоморова</cp:lastModifiedBy>
  <cp:lastPrinted>2025-02-28T11:50:59Z</cp:lastPrinted>
  <dcterms:created xsi:type="dcterms:W3CDTF">2021-01-28T14:59:09Z</dcterms:created>
  <dcterms:modified xsi:type="dcterms:W3CDTF">2026-04-17T11:32:00Z</dcterms:modified>
</cp:coreProperties>
</file>